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pivotTables/pivotTable5.xml" ContentType="application/vnd.openxmlformats-officedocument.spreadsheetml.pivotTable+xml"/>
  <Override PartName="/xl/drawings/drawing2.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3.xml" ContentType="application/vnd.openxmlformats-officedocument.drawing+xml"/>
  <Override PartName="/xl/pivotTables/pivotTable8.xml" ContentType="application/vnd.openxmlformats-officedocument.spreadsheetml.pivotTable+xml"/>
  <Override PartName="/xl/drawings/drawing4.xml" ContentType="application/vnd.openxmlformats-officedocument.drawing+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6.xml" ContentType="application/vnd.openxmlformats-officedocument.drawing+xml"/>
  <Override PartName="/xl/pivotTables/pivotTable14.xml" ContentType="application/vnd.openxmlformats-officedocument.spreadsheetml.pivotTable+xml"/>
  <Override PartName="/xl/drawings/drawing7.xml" ContentType="application/vnd.openxmlformats-officedocument.drawing+xml"/>
  <Override PartName="/xl/pivotTables/pivotTable1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State_Gov_Reporting\2023-24\GAAP\CAPITAL ASSETS &amp; LEASES\4. RIGHT TO USE\GASB 87 Beginning Balances\"/>
    </mc:Choice>
  </mc:AlternateContent>
  <xr:revisionPtr revIDLastSave="0" documentId="13_ncr:1_{CB44B035-3ECA-458A-BD2B-3FAB465B4F1A}" xr6:coauthVersionLast="47" xr6:coauthVersionMax="47" xr10:uidLastSave="{00000000-0000-0000-0000-000000000000}"/>
  <workbookProtection workbookAlgorithmName="SHA-512" workbookHashValue="4qNG7Wh09zGEcvC97uVT7wE2NuAfKegZpUV8d53nE1Pj+V0cQq0/vrFIZpfyHLVpswoNm/zpelqW70u4oRCjfg==" workbookSaltValue="xA3fr8iSTOGjcVLtfQ93vA==" workbookSpinCount="100000" lockStructure="1"/>
  <bookViews>
    <workbookView xWindow="20370" yWindow="-120" windowWidth="29040" windowHeight="15840" xr2:uid="{958B2BF3-4243-400F-B350-C3C673584F09}"/>
  </bookViews>
  <sheets>
    <sheet name="Lessee Balances" sheetId="16" r:id="rId1"/>
    <sheet name="Lessor Balances" sheetId="26" r:id="rId2"/>
    <sheet name="Financed Purchases Balances" sheetId="33" r:id="rId3"/>
    <sheet name="3. qryDGW " sheetId="36" state="hidden" r:id="rId4"/>
    <sheet name="4. Validate Lessee Entries" sheetId="37" state="hidden" r:id="rId5"/>
    <sheet name="5. Pivot Journal Entries" sheetId="38" state="hidden" r:id="rId6"/>
    <sheet name="6. Journal Entries Lessee" sheetId="39" state="hidden" r:id="rId7"/>
    <sheet name="7. qryTransactions" sheetId="25" state="hidden" r:id="rId8"/>
    <sheet name="8. qryDGW" sheetId="24" state="hidden" r:id="rId9"/>
    <sheet name="9. Validate Lessor Entries" sheetId="41" state="hidden" r:id="rId10"/>
    <sheet name="10. Pivot Journal Entries" sheetId="18" state="hidden" r:id="rId11"/>
    <sheet name="11. Journal Entries Lessor" sheetId="17" state="hidden" r:id="rId12"/>
    <sheet name="12. qryTransactions" sheetId="32" state="hidden" r:id="rId13"/>
    <sheet name="13. Validate FP Entries" sheetId="31" state="hidden" r:id="rId14"/>
    <sheet name="14. Pivot Journal Entries" sheetId="30" state="hidden" r:id="rId15"/>
    <sheet name="15. Journal Entries FP" sheetId="28" state="hidden" r:id="rId16"/>
  </sheets>
  <definedNames>
    <definedName name="_xlnm._FilterDatabase" localSheetId="11" hidden="1">'11. Journal Entries Lessor'!$A$7:$AA$342</definedName>
    <definedName name="_xlnm._FilterDatabase" localSheetId="12" hidden="1">'12. qryTransactions'!$A$7:$R$60</definedName>
    <definedName name="_xlnm._FilterDatabase" localSheetId="13" hidden="1">'13. Validate FP Entries'!$A$14:$I$26</definedName>
    <definedName name="_xlnm._FilterDatabase" localSheetId="15" hidden="1">'15. Journal Entries FP'!$A$8:$AB$80</definedName>
    <definedName name="_xlnm._FilterDatabase" localSheetId="3" hidden="1">'3. qryDGW '!$A$9:$M$105</definedName>
    <definedName name="_xlnm._FilterDatabase" localSheetId="4" hidden="1">'4. Validate Lessee Entries'!$A$14:$I$642</definedName>
    <definedName name="_xlnm._FilterDatabase" localSheetId="6" hidden="1">'6. Journal Entries Lessee'!$A$7:$AC$3301</definedName>
    <definedName name="_xlnm._FilterDatabase" localSheetId="7" hidden="1">'7. qryTransactions'!$A$6:$X$107</definedName>
    <definedName name="_xlnm._FilterDatabase" localSheetId="8" hidden="1">'8. qryDGW'!$A$8:$M$74</definedName>
    <definedName name="_xlnm._FilterDatabase" localSheetId="2" hidden="1">'Financed Purchases Balances'!$A$17:$I$17</definedName>
    <definedName name="_xlnm._FilterDatabase" localSheetId="0" hidden="1">'Lessee Balances'!$A$17:$E$762</definedName>
    <definedName name="_xlnm._FilterDatabase" localSheetId="1" hidden="1">'Lessor Balances'!$A$18:$I$64</definedName>
  </definedNames>
  <calcPr calcId="191029"/>
  <pivotCaches>
    <pivotCache cacheId="0" r:id="rId17"/>
    <pivotCache cacheId="1" r:id="rId18"/>
    <pivotCache cacheId="2" r:id="rId19"/>
    <pivotCache cacheId="3" r:id="rId20"/>
    <pivotCache cacheId="4" r:id="rId21"/>
    <pivotCache cacheId="5" r:id="rId22"/>
    <pivotCache cacheId="6" r:id="rId23"/>
    <pivotCache cacheId="7" r:id="rId24"/>
    <pivotCache cacheId="8" r:id="rId25"/>
    <pivotCache cacheId="9"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41" l="1"/>
  <c r="Q26" i="41" s="1"/>
  <c r="P16" i="41"/>
  <c r="Q16" i="41" s="1"/>
  <c r="F8" i="39" l="1"/>
  <c r="G8" i="39"/>
  <c r="F9" i="39"/>
  <c r="G9" i="39"/>
  <c r="F10" i="39"/>
  <c r="G10" i="39"/>
  <c r="F11" i="39"/>
  <c r="G11" i="39"/>
  <c r="F12" i="39"/>
  <c r="G12" i="39"/>
  <c r="F13" i="39"/>
  <c r="G13" i="39"/>
  <c r="F14" i="39"/>
  <c r="G14" i="39"/>
  <c r="F15" i="39"/>
  <c r="G15" i="39"/>
  <c r="F16" i="39"/>
  <c r="G16" i="39"/>
  <c r="F17" i="39"/>
  <c r="G17" i="39"/>
  <c r="F18" i="39"/>
  <c r="G18" i="39"/>
  <c r="F19" i="39"/>
  <c r="G19" i="39"/>
  <c r="F20" i="39"/>
  <c r="G20" i="39"/>
  <c r="F21" i="39"/>
  <c r="G21" i="39"/>
  <c r="F22" i="39"/>
  <c r="G22" i="39"/>
  <c r="F23" i="39"/>
  <c r="G23" i="39"/>
  <c r="F24" i="39"/>
  <c r="G24" i="39"/>
  <c r="F25" i="39"/>
  <c r="G25" i="39"/>
  <c r="F26" i="39"/>
  <c r="G26" i="39"/>
  <c r="F27" i="39"/>
  <c r="G27" i="39"/>
  <c r="F28" i="39"/>
  <c r="G28" i="39"/>
  <c r="F29" i="39"/>
  <c r="G29" i="39"/>
  <c r="F30" i="39"/>
  <c r="G30" i="39"/>
  <c r="F31" i="39"/>
  <c r="G31" i="39"/>
  <c r="F32" i="39"/>
  <c r="G32" i="39"/>
  <c r="F33" i="39"/>
  <c r="G33" i="39"/>
  <c r="F34" i="39"/>
  <c r="G34" i="39"/>
  <c r="F35" i="39"/>
  <c r="G35" i="39"/>
  <c r="F36" i="39"/>
  <c r="G36" i="39"/>
  <c r="F37" i="39"/>
  <c r="G37" i="39"/>
  <c r="F38" i="39"/>
  <c r="G38" i="39"/>
  <c r="F39" i="39"/>
  <c r="G39" i="39"/>
  <c r="F40" i="39"/>
  <c r="G40" i="39"/>
  <c r="F41" i="39"/>
  <c r="G41" i="39"/>
  <c r="F42" i="39"/>
  <c r="G42" i="39"/>
  <c r="F43" i="39"/>
  <c r="G43" i="39"/>
  <c r="F44" i="39"/>
  <c r="G44" i="39"/>
  <c r="F45" i="39"/>
  <c r="G45" i="39"/>
  <c r="F46" i="39"/>
  <c r="G46" i="39"/>
  <c r="F47" i="39"/>
  <c r="G47" i="39"/>
  <c r="F48" i="39"/>
  <c r="G48" i="39"/>
  <c r="F49" i="39"/>
  <c r="G49" i="39"/>
  <c r="F50" i="39"/>
  <c r="G50" i="39"/>
  <c r="F51" i="39"/>
  <c r="G51" i="39"/>
  <c r="F52" i="39"/>
  <c r="G52" i="39"/>
  <c r="F53" i="39"/>
  <c r="G53" i="39"/>
  <c r="F54" i="39"/>
  <c r="G54" i="39"/>
  <c r="F55" i="39"/>
  <c r="G55" i="39"/>
  <c r="F56" i="39"/>
  <c r="G56" i="39"/>
  <c r="F57" i="39"/>
  <c r="G57" i="39"/>
  <c r="F58" i="39"/>
  <c r="G58" i="39"/>
  <c r="F59" i="39"/>
  <c r="G59" i="39"/>
  <c r="F60" i="39"/>
  <c r="G60" i="39"/>
  <c r="F61" i="39"/>
  <c r="G61" i="39"/>
  <c r="F62" i="39"/>
  <c r="G62" i="39"/>
  <c r="F63" i="39"/>
  <c r="G63" i="39"/>
  <c r="F64" i="39"/>
  <c r="G64" i="39"/>
  <c r="F65" i="39"/>
  <c r="G65" i="39"/>
  <c r="F66" i="39"/>
  <c r="G66" i="39"/>
  <c r="F67" i="39"/>
  <c r="G67" i="39"/>
  <c r="F68" i="39"/>
  <c r="G68" i="39"/>
  <c r="F69" i="39"/>
  <c r="G69" i="39"/>
  <c r="F70" i="39"/>
  <c r="G70" i="39"/>
  <c r="F71" i="39"/>
  <c r="G71" i="39"/>
  <c r="F72" i="39"/>
  <c r="G72" i="39"/>
  <c r="F73" i="39"/>
  <c r="G73" i="39"/>
  <c r="F74" i="39"/>
  <c r="G74" i="39"/>
  <c r="F75" i="39"/>
  <c r="G75" i="39"/>
  <c r="F76" i="39"/>
  <c r="G76" i="39"/>
  <c r="F77" i="39"/>
  <c r="G77" i="39"/>
  <c r="F78" i="39"/>
  <c r="G78" i="39"/>
  <c r="F79" i="39"/>
  <c r="G79" i="39"/>
  <c r="F80" i="39"/>
  <c r="G80" i="39"/>
  <c r="F81" i="39"/>
  <c r="G81" i="39"/>
  <c r="F82" i="39"/>
  <c r="G82" i="39"/>
  <c r="F83" i="39"/>
  <c r="G83" i="39"/>
  <c r="F84" i="39"/>
  <c r="G84" i="39"/>
  <c r="F85" i="39"/>
  <c r="G85" i="39"/>
  <c r="F86" i="39"/>
  <c r="G86" i="39"/>
  <c r="F87" i="39"/>
  <c r="G87" i="39"/>
  <c r="F88" i="39"/>
  <c r="G88" i="39"/>
  <c r="F89" i="39"/>
  <c r="G89" i="39"/>
  <c r="F90" i="39"/>
  <c r="G90" i="39"/>
  <c r="F91" i="39"/>
  <c r="G91" i="39"/>
  <c r="F92" i="39"/>
  <c r="G92" i="39"/>
  <c r="F93" i="39"/>
  <c r="G93" i="39"/>
  <c r="F94" i="39"/>
  <c r="G94" i="39"/>
  <c r="F95" i="39"/>
  <c r="G95" i="39"/>
  <c r="F96" i="39"/>
  <c r="G96" i="39"/>
  <c r="F97" i="39"/>
  <c r="G97" i="39"/>
  <c r="F98" i="39"/>
  <c r="G98" i="39"/>
  <c r="F99" i="39"/>
  <c r="G99" i="39"/>
  <c r="F100" i="39"/>
  <c r="G100" i="39"/>
  <c r="F101" i="39"/>
  <c r="G101" i="39"/>
  <c r="F102" i="39"/>
  <c r="G102" i="39"/>
  <c r="F103" i="39"/>
  <c r="G103" i="39"/>
  <c r="F104" i="39"/>
  <c r="G104" i="39"/>
  <c r="F105" i="39"/>
  <c r="G105" i="39"/>
  <c r="F106" i="39"/>
  <c r="G106" i="39"/>
  <c r="F107" i="39"/>
  <c r="G107" i="39"/>
  <c r="F108" i="39"/>
  <c r="G108" i="39"/>
  <c r="F109" i="39"/>
  <c r="G109" i="39"/>
  <c r="F110" i="39"/>
  <c r="G110" i="39"/>
  <c r="F111" i="39"/>
  <c r="G111" i="39"/>
  <c r="F112" i="39"/>
  <c r="G112" i="39"/>
  <c r="F113" i="39"/>
  <c r="G113" i="39"/>
  <c r="F114" i="39"/>
  <c r="G114" i="39"/>
  <c r="F115" i="39"/>
  <c r="G115" i="39"/>
  <c r="F116" i="39"/>
  <c r="G116" i="39"/>
  <c r="F117" i="39"/>
  <c r="G117" i="39"/>
  <c r="F118" i="39"/>
  <c r="G118" i="39"/>
  <c r="F119" i="39"/>
  <c r="G119" i="39"/>
  <c r="F120" i="39"/>
  <c r="G120" i="39"/>
  <c r="F121" i="39"/>
  <c r="G121" i="39"/>
  <c r="F122" i="39"/>
  <c r="G122" i="39"/>
  <c r="F123" i="39"/>
  <c r="G123" i="39"/>
  <c r="F124" i="39"/>
  <c r="G124" i="39"/>
  <c r="F125" i="39"/>
  <c r="G125" i="39"/>
  <c r="F126" i="39"/>
  <c r="G126" i="39"/>
  <c r="F127" i="39"/>
  <c r="G127" i="39"/>
  <c r="F128" i="39"/>
  <c r="G128" i="39"/>
  <c r="F129" i="39"/>
  <c r="G129" i="39"/>
  <c r="F130" i="39"/>
  <c r="G130" i="39"/>
  <c r="F131" i="39"/>
  <c r="G131" i="39"/>
  <c r="F132" i="39"/>
  <c r="G132" i="39"/>
  <c r="F133" i="39"/>
  <c r="G133" i="39"/>
  <c r="F134" i="39"/>
  <c r="G134" i="39"/>
  <c r="F135" i="39"/>
  <c r="G135" i="39"/>
  <c r="F136" i="39"/>
  <c r="G136" i="39"/>
  <c r="F137" i="39"/>
  <c r="G137" i="39"/>
  <c r="F138" i="39"/>
  <c r="G138" i="39"/>
  <c r="F139" i="39"/>
  <c r="G139" i="39"/>
  <c r="F140" i="39"/>
  <c r="G140" i="39"/>
  <c r="F141" i="39"/>
  <c r="G141" i="39"/>
  <c r="F142" i="39"/>
  <c r="G142" i="39"/>
  <c r="F143" i="39"/>
  <c r="G143" i="39"/>
  <c r="F144" i="39"/>
  <c r="G144" i="39"/>
  <c r="F145" i="39"/>
  <c r="G145" i="39"/>
  <c r="F146" i="39"/>
  <c r="G146" i="39"/>
  <c r="F147" i="39"/>
  <c r="G147" i="39"/>
  <c r="F148" i="39"/>
  <c r="G148" i="39"/>
  <c r="F149" i="39"/>
  <c r="G149" i="39"/>
  <c r="F150" i="39"/>
  <c r="G150" i="39"/>
  <c r="F151" i="39"/>
  <c r="G151" i="39"/>
  <c r="F152" i="39"/>
  <c r="G152" i="39"/>
  <c r="F153" i="39"/>
  <c r="G153" i="39"/>
  <c r="F154" i="39"/>
  <c r="G154" i="39"/>
  <c r="F155" i="39"/>
  <c r="G155" i="39"/>
  <c r="F156" i="39"/>
  <c r="G156" i="39"/>
  <c r="F157" i="39"/>
  <c r="G157" i="39"/>
  <c r="F158" i="39"/>
  <c r="G158" i="39"/>
  <c r="F159" i="39"/>
  <c r="G159" i="39"/>
  <c r="F160" i="39"/>
  <c r="G160" i="39"/>
  <c r="F161" i="39"/>
  <c r="G161" i="39"/>
  <c r="F162" i="39"/>
  <c r="G162" i="39"/>
  <c r="F163" i="39"/>
  <c r="G163" i="39"/>
  <c r="F164" i="39"/>
  <c r="G164" i="39"/>
  <c r="F165" i="39"/>
  <c r="G165" i="39"/>
  <c r="F166" i="39"/>
  <c r="G166" i="39"/>
  <c r="F167" i="39"/>
  <c r="G167" i="39"/>
  <c r="F168" i="39"/>
  <c r="G168" i="39"/>
  <c r="F169" i="39"/>
  <c r="G169" i="39"/>
  <c r="F170" i="39"/>
  <c r="G170" i="39"/>
  <c r="F171" i="39"/>
  <c r="G171" i="39"/>
  <c r="F172" i="39"/>
  <c r="G172" i="39"/>
  <c r="F173" i="39"/>
  <c r="G173" i="39"/>
  <c r="F174" i="39"/>
  <c r="G174" i="39"/>
  <c r="F175" i="39"/>
  <c r="G175" i="39"/>
  <c r="F176" i="39"/>
  <c r="G176" i="39"/>
  <c r="F177" i="39"/>
  <c r="G177" i="39"/>
  <c r="F178" i="39"/>
  <c r="G178" i="39"/>
  <c r="F179" i="39"/>
  <c r="G179" i="39"/>
  <c r="F180" i="39"/>
  <c r="G180" i="39"/>
  <c r="F181" i="39"/>
  <c r="G181" i="39"/>
  <c r="F182" i="39"/>
  <c r="G182" i="39"/>
  <c r="F183" i="39"/>
  <c r="G183" i="39"/>
  <c r="F184" i="39"/>
  <c r="G184" i="39"/>
  <c r="F185" i="39"/>
  <c r="G185" i="39"/>
  <c r="F186" i="39"/>
  <c r="G186" i="39"/>
  <c r="F187" i="39"/>
  <c r="G187" i="39"/>
  <c r="F188" i="39"/>
  <c r="G188" i="39"/>
  <c r="F189" i="39"/>
  <c r="G189" i="39"/>
  <c r="F190" i="39"/>
  <c r="G190" i="39"/>
  <c r="F191" i="39"/>
  <c r="G191" i="39"/>
  <c r="F192" i="39"/>
  <c r="G192" i="39"/>
  <c r="F193" i="39"/>
  <c r="G193" i="39"/>
  <c r="F194" i="39"/>
  <c r="G194" i="39"/>
  <c r="F195" i="39"/>
  <c r="G195" i="39"/>
  <c r="F196" i="39"/>
  <c r="G196" i="39"/>
  <c r="F197" i="39"/>
  <c r="G197" i="39"/>
  <c r="F198" i="39"/>
  <c r="G198" i="39"/>
  <c r="F199" i="39"/>
  <c r="G199" i="39"/>
  <c r="F200" i="39"/>
  <c r="G200" i="39"/>
  <c r="F201" i="39"/>
  <c r="G201" i="39"/>
  <c r="F202" i="39"/>
  <c r="G202" i="39"/>
  <c r="F203" i="39"/>
  <c r="G203" i="39"/>
  <c r="F204" i="39"/>
  <c r="G204" i="39"/>
  <c r="F205" i="39"/>
  <c r="G205" i="39"/>
  <c r="F206" i="39"/>
  <c r="G206" i="39"/>
  <c r="F207" i="39"/>
  <c r="G207" i="39"/>
  <c r="F208" i="39"/>
  <c r="G208" i="39"/>
  <c r="F209" i="39"/>
  <c r="G209" i="39"/>
  <c r="F210" i="39"/>
  <c r="G210" i="39"/>
  <c r="F211" i="39"/>
  <c r="G211" i="39"/>
  <c r="F212" i="39"/>
  <c r="G212" i="39"/>
  <c r="F213" i="39"/>
  <c r="G213" i="39"/>
  <c r="F214" i="39"/>
  <c r="G214" i="39"/>
  <c r="F215" i="39"/>
  <c r="G215" i="39"/>
  <c r="F216" i="39"/>
  <c r="G216" i="39"/>
  <c r="F217" i="39"/>
  <c r="G217" i="39"/>
  <c r="F218" i="39"/>
  <c r="G218" i="39"/>
  <c r="F219" i="39"/>
  <c r="G219" i="39"/>
  <c r="F220" i="39"/>
  <c r="G220" i="39"/>
  <c r="F221" i="39"/>
  <c r="G221" i="39"/>
  <c r="F222" i="39"/>
  <c r="G222" i="39"/>
  <c r="F223" i="39"/>
  <c r="G223" i="39"/>
  <c r="F224" i="39"/>
  <c r="G224" i="39"/>
  <c r="F225" i="39"/>
  <c r="G225" i="39"/>
  <c r="F226" i="39"/>
  <c r="G226" i="39"/>
  <c r="F227" i="39"/>
  <c r="G227" i="39"/>
  <c r="F228" i="39"/>
  <c r="G228" i="39"/>
  <c r="F229" i="39"/>
  <c r="G229" i="39"/>
  <c r="F230" i="39"/>
  <c r="G230" i="39"/>
  <c r="F231" i="39"/>
  <c r="G231" i="39"/>
  <c r="F232" i="39"/>
  <c r="G232" i="39"/>
  <c r="F233" i="39"/>
  <c r="G233" i="39"/>
  <c r="F234" i="39"/>
  <c r="G234" i="39"/>
  <c r="F235" i="39"/>
  <c r="G235" i="39"/>
  <c r="F236" i="39"/>
  <c r="G236" i="39"/>
  <c r="F237" i="39"/>
  <c r="G237" i="39"/>
  <c r="F238" i="39"/>
  <c r="G238" i="39"/>
  <c r="F239" i="39"/>
  <c r="G239" i="39"/>
  <c r="F240" i="39"/>
  <c r="G240" i="39"/>
  <c r="F241" i="39"/>
  <c r="G241" i="39"/>
  <c r="F242" i="39"/>
  <c r="G242" i="39"/>
  <c r="F243" i="39"/>
  <c r="G243" i="39"/>
  <c r="F244" i="39"/>
  <c r="G244" i="39"/>
  <c r="F245" i="39"/>
  <c r="G245" i="39"/>
  <c r="F246" i="39"/>
  <c r="G246" i="39"/>
  <c r="F247" i="39"/>
  <c r="G247" i="39"/>
  <c r="F248" i="39"/>
  <c r="G248" i="39"/>
  <c r="F249" i="39"/>
  <c r="G249" i="39"/>
  <c r="F250" i="39"/>
  <c r="G250" i="39"/>
  <c r="F251" i="39"/>
  <c r="G251" i="39"/>
  <c r="F252" i="39"/>
  <c r="G252" i="39"/>
  <c r="F253" i="39"/>
  <c r="G253" i="39"/>
  <c r="F254" i="39"/>
  <c r="G254" i="39"/>
  <c r="F255" i="39"/>
  <c r="G255" i="39"/>
  <c r="F256" i="39"/>
  <c r="G256" i="39"/>
  <c r="F257" i="39"/>
  <c r="G257" i="39"/>
  <c r="F258" i="39"/>
  <c r="G258" i="39"/>
  <c r="F259" i="39"/>
  <c r="G259" i="39"/>
  <c r="F260" i="39"/>
  <c r="G260" i="39"/>
  <c r="F261" i="39"/>
  <c r="G261" i="39"/>
  <c r="F262" i="39"/>
  <c r="G262" i="39"/>
  <c r="F263" i="39"/>
  <c r="G263" i="39"/>
  <c r="F264" i="39"/>
  <c r="G264" i="39"/>
  <c r="F265" i="39"/>
  <c r="G265" i="39"/>
  <c r="F266" i="39"/>
  <c r="G266" i="39"/>
  <c r="F267" i="39"/>
  <c r="G267" i="39"/>
  <c r="F268" i="39"/>
  <c r="G268" i="39"/>
  <c r="F269" i="39"/>
  <c r="G269" i="39"/>
  <c r="F270" i="39"/>
  <c r="G270" i="39"/>
  <c r="F271" i="39"/>
  <c r="G271" i="39"/>
  <c r="F272" i="39"/>
  <c r="G272" i="39"/>
  <c r="F273" i="39"/>
  <c r="G273" i="39"/>
  <c r="F274" i="39"/>
  <c r="G274" i="39"/>
  <c r="F275" i="39"/>
  <c r="G275" i="39"/>
  <c r="F276" i="39"/>
  <c r="G276" i="39"/>
  <c r="F277" i="39"/>
  <c r="G277" i="39"/>
  <c r="F278" i="39"/>
  <c r="G278" i="39"/>
  <c r="F279" i="39"/>
  <c r="G279" i="39"/>
  <c r="F280" i="39"/>
  <c r="G280" i="39"/>
  <c r="F281" i="39"/>
  <c r="G281" i="39"/>
  <c r="F282" i="39"/>
  <c r="G282" i="39"/>
  <c r="F283" i="39"/>
  <c r="G283" i="39"/>
  <c r="F284" i="39"/>
  <c r="G284" i="39"/>
  <c r="F285" i="39"/>
  <c r="G285" i="39"/>
  <c r="F286" i="39"/>
  <c r="G286" i="39"/>
  <c r="F287" i="39"/>
  <c r="G287" i="39"/>
  <c r="F288" i="39"/>
  <c r="G288" i="39"/>
  <c r="F289" i="39"/>
  <c r="G289" i="39"/>
  <c r="F290" i="39"/>
  <c r="G290" i="39"/>
  <c r="F291" i="39"/>
  <c r="G291" i="39"/>
  <c r="F292" i="39"/>
  <c r="G292" i="39"/>
  <c r="F293" i="39"/>
  <c r="G293" i="39"/>
  <c r="F294" i="39"/>
  <c r="G294" i="39"/>
  <c r="F295" i="39"/>
  <c r="G295" i="39"/>
  <c r="F296" i="39"/>
  <c r="G296" i="39"/>
  <c r="F297" i="39"/>
  <c r="G297" i="39"/>
  <c r="F298" i="39"/>
  <c r="G298" i="39"/>
  <c r="F299" i="39"/>
  <c r="G299" i="39"/>
  <c r="F300" i="39"/>
  <c r="G300" i="39"/>
  <c r="F301" i="39"/>
  <c r="G301" i="39"/>
  <c r="F302" i="39"/>
  <c r="G302" i="39"/>
  <c r="F303" i="39"/>
  <c r="G303" i="39"/>
  <c r="F304" i="39"/>
  <c r="G304" i="39"/>
  <c r="F305" i="39"/>
  <c r="G305" i="39"/>
  <c r="F306" i="39"/>
  <c r="G306" i="39"/>
  <c r="F307" i="39"/>
  <c r="G307" i="39"/>
  <c r="F308" i="39"/>
  <c r="G308" i="39"/>
  <c r="F309" i="39"/>
  <c r="G309" i="39"/>
  <c r="F310" i="39"/>
  <c r="G310" i="39"/>
  <c r="F311" i="39"/>
  <c r="G311" i="39"/>
  <c r="F312" i="39"/>
  <c r="G312" i="39"/>
  <c r="F313" i="39"/>
  <c r="G313" i="39"/>
  <c r="F314" i="39"/>
  <c r="G314" i="39"/>
  <c r="F315" i="39"/>
  <c r="G315" i="39"/>
  <c r="F316" i="39"/>
  <c r="G316" i="39"/>
  <c r="F317" i="39"/>
  <c r="G317" i="39"/>
  <c r="F318" i="39"/>
  <c r="G318" i="39"/>
  <c r="F319" i="39"/>
  <c r="G319" i="39"/>
  <c r="F320" i="39"/>
  <c r="G320" i="39"/>
  <c r="F321" i="39"/>
  <c r="G321" i="39"/>
  <c r="F322" i="39"/>
  <c r="G322" i="39"/>
  <c r="F323" i="39"/>
  <c r="G323" i="39"/>
  <c r="F324" i="39"/>
  <c r="G324" i="39"/>
  <c r="F325" i="39"/>
  <c r="G325" i="39"/>
  <c r="F326" i="39"/>
  <c r="G326" i="39"/>
  <c r="F327" i="39"/>
  <c r="G327" i="39"/>
  <c r="F328" i="39"/>
  <c r="G328" i="39"/>
  <c r="F329" i="39"/>
  <c r="G329" i="39"/>
  <c r="F330" i="39"/>
  <c r="G330" i="39"/>
  <c r="F331" i="39"/>
  <c r="G331" i="39"/>
  <c r="F332" i="39"/>
  <c r="G332" i="39"/>
  <c r="F333" i="39"/>
  <c r="G333" i="39"/>
  <c r="F334" i="39"/>
  <c r="G334" i="39"/>
  <c r="F335" i="39"/>
  <c r="G335" i="39"/>
  <c r="F336" i="39"/>
  <c r="G336" i="39"/>
  <c r="F337" i="39"/>
  <c r="G337" i="39"/>
  <c r="F338" i="39"/>
  <c r="G338" i="39"/>
  <c r="F339" i="39"/>
  <c r="G339" i="39"/>
  <c r="F340" i="39"/>
  <c r="G340" i="39"/>
  <c r="F341" i="39"/>
  <c r="G341" i="39"/>
  <c r="F342" i="39"/>
  <c r="G342" i="39"/>
  <c r="F343" i="39"/>
  <c r="G343" i="39"/>
  <c r="F344" i="39"/>
  <c r="G344" i="39"/>
  <c r="F345" i="39"/>
  <c r="G345" i="39"/>
  <c r="F346" i="39"/>
  <c r="G346" i="39"/>
  <c r="F347" i="39"/>
  <c r="G347" i="39"/>
  <c r="F348" i="39"/>
  <c r="G348" i="39"/>
  <c r="F349" i="39"/>
  <c r="G349" i="39"/>
  <c r="F350" i="39"/>
  <c r="G350" i="39"/>
  <c r="F351" i="39"/>
  <c r="G351" i="39"/>
  <c r="F352" i="39"/>
  <c r="G352" i="39"/>
  <c r="F353" i="39"/>
  <c r="G353" i="39"/>
  <c r="F354" i="39"/>
  <c r="G354" i="39"/>
  <c r="F355" i="39"/>
  <c r="G355" i="39"/>
  <c r="F356" i="39"/>
  <c r="G356" i="39"/>
  <c r="F357" i="39"/>
  <c r="G357" i="39"/>
  <c r="F358" i="39"/>
  <c r="G358" i="39"/>
  <c r="F359" i="39"/>
  <c r="G359" i="39"/>
  <c r="F360" i="39"/>
  <c r="G360" i="39"/>
  <c r="F361" i="39"/>
  <c r="G361" i="39"/>
  <c r="F362" i="39"/>
  <c r="G362" i="39"/>
  <c r="F363" i="39"/>
  <c r="G363" i="39"/>
  <c r="F364" i="39"/>
  <c r="G364" i="39"/>
  <c r="F365" i="39"/>
  <c r="G365" i="39"/>
  <c r="F366" i="39"/>
  <c r="G366" i="39"/>
  <c r="F367" i="39"/>
  <c r="G367" i="39"/>
  <c r="F368" i="39"/>
  <c r="G368" i="39"/>
  <c r="F369" i="39"/>
  <c r="G369" i="39"/>
  <c r="F370" i="39"/>
  <c r="G370" i="39"/>
  <c r="F371" i="39"/>
  <c r="G371" i="39"/>
  <c r="F372" i="39"/>
  <c r="G372" i="39"/>
  <c r="F373" i="39"/>
  <c r="G373" i="39"/>
  <c r="F374" i="39"/>
  <c r="G374" i="39"/>
  <c r="F375" i="39"/>
  <c r="G375" i="39"/>
  <c r="F376" i="39"/>
  <c r="G376" i="39"/>
  <c r="F377" i="39"/>
  <c r="G377" i="39"/>
  <c r="F378" i="39"/>
  <c r="G378" i="39"/>
  <c r="F379" i="39"/>
  <c r="G379" i="39"/>
  <c r="F380" i="39"/>
  <c r="G380" i="39"/>
  <c r="F381" i="39"/>
  <c r="G381" i="39"/>
  <c r="F382" i="39"/>
  <c r="G382" i="39"/>
  <c r="F383" i="39"/>
  <c r="G383" i="39"/>
  <c r="F384" i="39"/>
  <c r="G384" i="39"/>
  <c r="F385" i="39"/>
  <c r="G385" i="39"/>
  <c r="F386" i="39"/>
  <c r="G386" i="39"/>
  <c r="F387" i="39"/>
  <c r="G387" i="39"/>
  <c r="F388" i="39"/>
  <c r="G388" i="39"/>
  <c r="F389" i="39"/>
  <c r="G389" i="39"/>
  <c r="F390" i="39"/>
  <c r="G390" i="39"/>
  <c r="F391" i="39"/>
  <c r="G391" i="39"/>
  <c r="F392" i="39"/>
  <c r="G392" i="39"/>
  <c r="F393" i="39"/>
  <c r="G393" i="39"/>
  <c r="F394" i="39"/>
  <c r="G394" i="39"/>
  <c r="F395" i="39"/>
  <c r="G395" i="39"/>
  <c r="F396" i="39"/>
  <c r="G396" i="39"/>
  <c r="F397" i="39"/>
  <c r="G397" i="39"/>
  <c r="F398" i="39"/>
  <c r="G398" i="39"/>
  <c r="F399" i="39"/>
  <c r="G399" i="39"/>
  <c r="F400" i="39"/>
  <c r="G400" i="39"/>
  <c r="F401" i="39"/>
  <c r="G401" i="39"/>
  <c r="F402" i="39"/>
  <c r="G402" i="39"/>
  <c r="F403" i="39"/>
  <c r="G403" i="39"/>
  <c r="F404" i="39"/>
  <c r="G404" i="39"/>
  <c r="F405" i="39"/>
  <c r="G405" i="39"/>
  <c r="F406" i="39"/>
  <c r="G406" i="39"/>
  <c r="F407" i="39"/>
  <c r="G407" i="39"/>
  <c r="F408" i="39"/>
  <c r="G408" i="39"/>
  <c r="F409" i="39"/>
  <c r="G409" i="39"/>
  <c r="F410" i="39"/>
  <c r="G410" i="39"/>
  <c r="F411" i="39"/>
  <c r="G411" i="39"/>
  <c r="F412" i="39"/>
  <c r="G412" i="39"/>
  <c r="F413" i="39"/>
  <c r="G413" i="39"/>
  <c r="F414" i="39"/>
  <c r="G414" i="39"/>
  <c r="F415" i="39"/>
  <c r="G415" i="39"/>
  <c r="F416" i="39"/>
  <c r="G416" i="39"/>
  <c r="F417" i="39"/>
  <c r="G417" i="39"/>
  <c r="F418" i="39"/>
  <c r="G418" i="39"/>
  <c r="F419" i="39"/>
  <c r="G419" i="39"/>
  <c r="F420" i="39"/>
  <c r="G420" i="39"/>
  <c r="F421" i="39"/>
  <c r="G421" i="39"/>
  <c r="F422" i="39"/>
  <c r="G422" i="39"/>
  <c r="F423" i="39"/>
  <c r="G423" i="39"/>
  <c r="F424" i="39"/>
  <c r="G424" i="39"/>
  <c r="F425" i="39"/>
  <c r="G425" i="39"/>
  <c r="F426" i="39"/>
  <c r="G426" i="39"/>
  <c r="F427" i="39"/>
  <c r="G427" i="39"/>
  <c r="F428" i="39"/>
  <c r="G428" i="39"/>
  <c r="F429" i="39"/>
  <c r="G429" i="39"/>
  <c r="F430" i="39"/>
  <c r="G430" i="39"/>
  <c r="F431" i="39"/>
  <c r="G431" i="39"/>
  <c r="F432" i="39"/>
  <c r="G432" i="39"/>
  <c r="F433" i="39"/>
  <c r="G433" i="39"/>
  <c r="F434" i="39"/>
  <c r="G434" i="39"/>
  <c r="F435" i="39"/>
  <c r="G435" i="39"/>
  <c r="F436" i="39"/>
  <c r="G436" i="39"/>
  <c r="F437" i="39"/>
  <c r="G437" i="39"/>
  <c r="F438" i="39"/>
  <c r="G438" i="39"/>
  <c r="F439" i="39"/>
  <c r="G439" i="39"/>
  <c r="F440" i="39"/>
  <c r="G440" i="39"/>
  <c r="F441" i="39"/>
  <c r="G441" i="39"/>
  <c r="F442" i="39"/>
  <c r="G442" i="39"/>
  <c r="F443" i="39"/>
  <c r="G443" i="39"/>
  <c r="F444" i="39"/>
  <c r="G444" i="39"/>
  <c r="F445" i="39"/>
  <c r="G445" i="39"/>
  <c r="F446" i="39"/>
  <c r="G446" i="39"/>
  <c r="F447" i="39"/>
  <c r="G447" i="39"/>
  <c r="F448" i="39"/>
  <c r="G448" i="39"/>
  <c r="F449" i="39"/>
  <c r="G449" i="39"/>
  <c r="F450" i="39"/>
  <c r="G450" i="39"/>
  <c r="F451" i="39"/>
  <c r="G451" i="39"/>
  <c r="F452" i="39"/>
  <c r="G452" i="39"/>
  <c r="F453" i="39"/>
  <c r="G453" i="39"/>
  <c r="F454" i="39"/>
  <c r="G454" i="39"/>
  <c r="F455" i="39"/>
  <c r="G455" i="39"/>
  <c r="F456" i="39"/>
  <c r="G456" i="39"/>
  <c r="F457" i="39"/>
  <c r="G457" i="39"/>
  <c r="F458" i="39"/>
  <c r="G458" i="39"/>
  <c r="F459" i="39"/>
  <c r="G459" i="39"/>
  <c r="F460" i="39"/>
  <c r="G460" i="39"/>
  <c r="F461" i="39"/>
  <c r="G461" i="39"/>
  <c r="F462" i="39"/>
  <c r="G462" i="39"/>
  <c r="F463" i="39"/>
  <c r="G463" i="39"/>
  <c r="F464" i="39"/>
  <c r="G464" i="39"/>
  <c r="F465" i="39"/>
  <c r="G465" i="39"/>
  <c r="F466" i="39"/>
  <c r="G466" i="39"/>
  <c r="F467" i="39"/>
  <c r="G467" i="39"/>
  <c r="F468" i="39"/>
  <c r="G468" i="39"/>
  <c r="F469" i="39"/>
  <c r="G469" i="39"/>
  <c r="F470" i="39"/>
  <c r="G470" i="39"/>
  <c r="F471" i="39"/>
  <c r="G471" i="39"/>
  <c r="F472" i="39"/>
  <c r="G472" i="39"/>
  <c r="F473" i="39"/>
  <c r="G473" i="39"/>
  <c r="F474" i="39"/>
  <c r="G474" i="39"/>
  <c r="F475" i="39"/>
  <c r="G475" i="39"/>
  <c r="F476" i="39"/>
  <c r="G476" i="39"/>
  <c r="F477" i="39"/>
  <c r="G477" i="39"/>
  <c r="F478" i="39"/>
  <c r="G478" i="39"/>
  <c r="F479" i="39"/>
  <c r="G479" i="39"/>
  <c r="F480" i="39"/>
  <c r="G480" i="39"/>
  <c r="F481" i="39"/>
  <c r="G481" i="39"/>
  <c r="F482" i="39"/>
  <c r="G482" i="39"/>
  <c r="F483" i="39"/>
  <c r="G483" i="39"/>
  <c r="F484" i="39"/>
  <c r="G484" i="39"/>
  <c r="F485" i="39"/>
  <c r="G485" i="39"/>
  <c r="F486" i="39"/>
  <c r="G486" i="39"/>
  <c r="F487" i="39"/>
  <c r="G487" i="39"/>
  <c r="F488" i="39"/>
  <c r="G488" i="39"/>
  <c r="F489" i="39"/>
  <c r="G489" i="39"/>
  <c r="F490" i="39"/>
  <c r="G490" i="39"/>
  <c r="F491" i="39"/>
  <c r="G491" i="39"/>
  <c r="F492" i="39"/>
  <c r="G492" i="39"/>
  <c r="F493" i="39"/>
  <c r="G493" i="39"/>
  <c r="F494" i="39"/>
  <c r="G494" i="39"/>
  <c r="F495" i="39"/>
  <c r="G495" i="39"/>
  <c r="F496" i="39"/>
  <c r="G496" i="39"/>
  <c r="F497" i="39"/>
  <c r="G497" i="39"/>
  <c r="F498" i="39"/>
  <c r="G498" i="39"/>
  <c r="F499" i="39"/>
  <c r="G499" i="39"/>
  <c r="F500" i="39"/>
  <c r="G500" i="39"/>
  <c r="F501" i="39"/>
  <c r="G501" i="39"/>
  <c r="F502" i="39"/>
  <c r="G502" i="39"/>
  <c r="F503" i="39"/>
  <c r="G503" i="39"/>
  <c r="F504" i="39"/>
  <c r="G504" i="39"/>
  <c r="F505" i="39"/>
  <c r="G505" i="39"/>
  <c r="F506" i="39"/>
  <c r="G506" i="39"/>
  <c r="F507" i="39"/>
  <c r="G507" i="39"/>
  <c r="F508" i="39"/>
  <c r="G508" i="39"/>
  <c r="F509" i="39"/>
  <c r="G509" i="39"/>
  <c r="F510" i="39"/>
  <c r="G510" i="39"/>
  <c r="F511" i="39"/>
  <c r="G511" i="39"/>
  <c r="F512" i="39"/>
  <c r="G512" i="39"/>
  <c r="F513" i="39"/>
  <c r="G513" i="39"/>
  <c r="F514" i="39"/>
  <c r="G514" i="39"/>
  <c r="F515" i="39"/>
  <c r="G515" i="39"/>
  <c r="F516" i="39"/>
  <c r="G516" i="39"/>
  <c r="F517" i="39"/>
  <c r="G517" i="39"/>
  <c r="F518" i="39"/>
  <c r="G518" i="39"/>
  <c r="F519" i="39"/>
  <c r="G519" i="39"/>
  <c r="F520" i="39"/>
  <c r="G520" i="39"/>
  <c r="F521" i="39"/>
  <c r="G521" i="39"/>
  <c r="F522" i="39"/>
  <c r="G522" i="39"/>
  <c r="F523" i="39"/>
  <c r="G523" i="39"/>
  <c r="F524" i="39"/>
  <c r="G524" i="39"/>
  <c r="F525" i="39"/>
  <c r="G525" i="39"/>
  <c r="F526" i="39"/>
  <c r="G526" i="39"/>
  <c r="F527" i="39"/>
  <c r="G527" i="39"/>
  <c r="F528" i="39"/>
  <c r="G528" i="39"/>
  <c r="F529" i="39"/>
  <c r="G529" i="39"/>
  <c r="F530" i="39"/>
  <c r="G530" i="39"/>
  <c r="F531" i="39"/>
  <c r="G531" i="39"/>
  <c r="F532" i="39"/>
  <c r="G532" i="39"/>
  <c r="F533" i="39"/>
  <c r="G533" i="39"/>
  <c r="F534" i="39"/>
  <c r="G534" i="39"/>
  <c r="F535" i="39"/>
  <c r="G535" i="39"/>
  <c r="F536" i="39"/>
  <c r="G536" i="39"/>
  <c r="F537" i="39"/>
  <c r="G537" i="39"/>
  <c r="F538" i="39"/>
  <c r="G538" i="39"/>
  <c r="F539" i="39"/>
  <c r="G539" i="39"/>
  <c r="F540" i="39"/>
  <c r="G540" i="39"/>
  <c r="F541" i="39"/>
  <c r="G541" i="39"/>
  <c r="F542" i="39"/>
  <c r="G542" i="39"/>
  <c r="F543" i="39"/>
  <c r="G543" i="39"/>
  <c r="F544" i="39"/>
  <c r="G544" i="39"/>
  <c r="F545" i="39"/>
  <c r="G545" i="39"/>
  <c r="F546" i="39"/>
  <c r="G546" i="39"/>
  <c r="F547" i="39"/>
  <c r="G547" i="39"/>
  <c r="F548" i="39"/>
  <c r="G548" i="39"/>
  <c r="F549" i="39"/>
  <c r="G549" i="39"/>
  <c r="F550" i="39"/>
  <c r="G550" i="39"/>
  <c r="F551" i="39"/>
  <c r="G551" i="39"/>
  <c r="F552" i="39"/>
  <c r="G552" i="39"/>
  <c r="F553" i="39"/>
  <c r="G553" i="39"/>
  <c r="F554" i="39"/>
  <c r="G554" i="39"/>
  <c r="F555" i="39"/>
  <c r="G555" i="39"/>
  <c r="F556" i="39"/>
  <c r="G556" i="39"/>
  <c r="F557" i="39"/>
  <c r="G557" i="39"/>
  <c r="F558" i="39"/>
  <c r="G558" i="39"/>
  <c r="F559" i="39"/>
  <c r="G559" i="39"/>
  <c r="F560" i="39"/>
  <c r="G560" i="39"/>
  <c r="F561" i="39"/>
  <c r="G561" i="39"/>
  <c r="F562" i="39"/>
  <c r="G562" i="39"/>
  <c r="F563" i="39"/>
  <c r="G563" i="39"/>
  <c r="F564" i="39"/>
  <c r="G564" i="39"/>
  <c r="F565" i="39"/>
  <c r="G565" i="39"/>
  <c r="F566" i="39"/>
  <c r="G566" i="39"/>
  <c r="F567" i="39"/>
  <c r="G567" i="39"/>
  <c r="F568" i="39"/>
  <c r="G568" i="39"/>
  <c r="F569" i="39"/>
  <c r="G569" i="39"/>
  <c r="F570" i="39"/>
  <c r="G570" i="39"/>
  <c r="F571" i="39"/>
  <c r="G571" i="39"/>
  <c r="F572" i="39"/>
  <c r="G572" i="39"/>
  <c r="F573" i="39"/>
  <c r="G573" i="39"/>
  <c r="F574" i="39"/>
  <c r="G574" i="39"/>
  <c r="F575" i="39"/>
  <c r="G575" i="39"/>
  <c r="F576" i="39"/>
  <c r="G576" i="39"/>
  <c r="F577" i="39"/>
  <c r="G577" i="39"/>
  <c r="F578" i="39"/>
  <c r="G578" i="39"/>
  <c r="F579" i="39"/>
  <c r="G579" i="39"/>
  <c r="F580" i="39"/>
  <c r="G580" i="39"/>
  <c r="F581" i="39"/>
  <c r="G581" i="39"/>
  <c r="F582" i="39"/>
  <c r="G582" i="39"/>
  <c r="F583" i="39"/>
  <c r="G583" i="39"/>
  <c r="F584" i="39"/>
  <c r="G584" i="39"/>
  <c r="F585" i="39"/>
  <c r="G585" i="39"/>
  <c r="F586" i="39"/>
  <c r="G586" i="39"/>
  <c r="F587" i="39"/>
  <c r="G587" i="39"/>
  <c r="F588" i="39"/>
  <c r="G588" i="39"/>
  <c r="F589" i="39"/>
  <c r="G589" i="39"/>
  <c r="F590" i="39"/>
  <c r="G590" i="39"/>
  <c r="F591" i="39"/>
  <c r="G591" i="39"/>
  <c r="F592" i="39"/>
  <c r="G592" i="39"/>
  <c r="F593" i="39"/>
  <c r="G593" i="39"/>
  <c r="F594" i="39"/>
  <c r="G594" i="39"/>
  <c r="F595" i="39"/>
  <c r="G595" i="39"/>
  <c r="F596" i="39"/>
  <c r="G596" i="39"/>
  <c r="F597" i="39"/>
  <c r="G597" i="39"/>
  <c r="F598" i="39"/>
  <c r="G598" i="39"/>
  <c r="F599" i="39"/>
  <c r="G599" i="39"/>
  <c r="F600" i="39"/>
  <c r="G600" i="39"/>
  <c r="F601" i="39"/>
  <c r="G601" i="39"/>
  <c r="F602" i="39"/>
  <c r="G602" i="39"/>
  <c r="F603" i="39"/>
  <c r="G603" i="39"/>
  <c r="F604" i="39"/>
  <c r="G604" i="39"/>
  <c r="F605" i="39"/>
  <c r="G605" i="39"/>
  <c r="F606" i="39"/>
  <c r="G606" i="39"/>
  <c r="F607" i="39"/>
  <c r="G607" i="39"/>
  <c r="F608" i="39"/>
  <c r="G608" i="39"/>
  <c r="F609" i="39"/>
  <c r="G609" i="39"/>
  <c r="F610" i="39"/>
  <c r="G610" i="39"/>
  <c r="F611" i="39"/>
  <c r="G611" i="39"/>
  <c r="F612" i="39"/>
  <c r="G612" i="39"/>
  <c r="F613" i="39"/>
  <c r="G613" i="39"/>
  <c r="F614" i="39"/>
  <c r="G614" i="39"/>
  <c r="F615" i="39"/>
  <c r="G615" i="39"/>
  <c r="F616" i="39"/>
  <c r="G616" i="39"/>
  <c r="F617" i="39"/>
  <c r="G617" i="39"/>
  <c r="F618" i="39"/>
  <c r="G618" i="39"/>
  <c r="F619" i="39"/>
  <c r="G619" i="39"/>
  <c r="F620" i="39"/>
  <c r="G620" i="39"/>
  <c r="F621" i="39"/>
  <c r="G621" i="39"/>
  <c r="F622" i="39"/>
  <c r="G622" i="39"/>
  <c r="F623" i="39"/>
  <c r="G623" i="39"/>
  <c r="F624" i="39"/>
  <c r="G624" i="39"/>
  <c r="F625" i="39"/>
  <c r="G625" i="39"/>
  <c r="F626" i="39"/>
  <c r="G626" i="39"/>
  <c r="F627" i="39"/>
  <c r="G627" i="39"/>
  <c r="F628" i="39"/>
  <c r="G628" i="39"/>
  <c r="F629" i="39"/>
  <c r="G629" i="39"/>
  <c r="F630" i="39"/>
  <c r="G630" i="39"/>
  <c r="F631" i="39"/>
  <c r="G631" i="39"/>
  <c r="F632" i="39"/>
  <c r="G632" i="39"/>
  <c r="F633" i="39"/>
  <c r="G633" i="39"/>
  <c r="F634" i="39"/>
  <c r="G634" i="39"/>
  <c r="F635" i="39"/>
  <c r="G635" i="39"/>
  <c r="F636" i="39"/>
  <c r="G636" i="39"/>
  <c r="F637" i="39"/>
  <c r="G637" i="39"/>
  <c r="F638" i="39"/>
  <c r="G638" i="39"/>
  <c r="F639" i="39"/>
  <c r="G639" i="39"/>
  <c r="F640" i="39"/>
  <c r="G640" i="39"/>
  <c r="F641" i="39"/>
  <c r="G641" i="39"/>
  <c r="F642" i="39"/>
  <c r="G642" i="39"/>
  <c r="F643" i="39"/>
  <c r="G643" i="39"/>
  <c r="F644" i="39"/>
  <c r="G644" i="39"/>
  <c r="F645" i="39"/>
  <c r="G645" i="39"/>
  <c r="F646" i="39"/>
  <c r="G646" i="39"/>
  <c r="F647" i="39"/>
  <c r="G647" i="39"/>
  <c r="F648" i="39"/>
  <c r="G648" i="39"/>
  <c r="F649" i="39"/>
  <c r="G649" i="39"/>
  <c r="F650" i="39"/>
  <c r="G650" i="39"/>
  <c r="F651" i="39"/>
  <c r="G651" i="39"/>
  <c r="F652" i="39"/>
  <c r="G652" i="39"/>
  <c r="F653" i="39"/>
  <c r="G653" i="39"/>
  <c r="F654" i="39"/>
  <c r="G654" i="39"/>
  <c r="F655" i="39"/>
  <c r="G655" i="39"/>
  <c r="F656" i="39"/>
  <c r="G656" i="39"/>
  <c r="F657" i="39"/>
  <c r="G657" i="39"/>
  <c r="F658" i="39"/>
  <c r="G658" i="39"/>
  <c r="F659" i="39"/>
  <c r="G659" i="39"/>
  <c r="F660" i="39"/>
  <c r="G660" i="39"/>
  <c r="F661" i="39"/>
  <c r="G661" i="39"/>
  <c r="F662" i="39"/>
  <c r="G662" i="39"/>
  <c r="F663" i="39"/>
  <c r="G663" i="39"/>
  <c r="F664" i="39"/>
  <c r="G664" i="39"/>
  <c r="F665" i="39"/>
  <c r="G665" i="39"/>
  <c r="F666" i="39"/>
  <c r="G666" i="39"/>
  <c r="F667" i="39"/>
  <c r="G667" i="39"/>
  <c r="F668" i="39"/>
  <c r="G668" i="39"/>
  <c r="F669" i="39"/>
  <c r="G669" i="39"/>
  <c r="F670" i="39"/>
  <c r="G670" i="39"/>
  <c r="F671" i="39"/>
  <c r="G671" i="39"/>
  <c r="F672" i="39"/>
  <c r="G672" i="39"/>
  <c r="F673" i="39"/>
  <c r="G673" i="39"/>
  <c r="F674" i="39"/>
  <c r="G674" i="39"/>
  <c r="F675" i="39"/>
  <c r="G675" i="39"/>
  <c r="F676" i="39"/>
  <c r="G676" i="39"/>
  <c r="F677" i="39"/>
  <c r="G677" i="39"/>
  <c r="F678" i="39"/>
  <c r="G678" i="39"/>
  <c r="F679" i="39"/>
  <c r="G679" i="39"/>
  <c r="F680" i="39"/>
  <c r="G680" i="39"/>
  <c r="F681" i="39"/>
  <c r="G681" i="39"/>
  <c r="F682" i="39"/>
  <c r="G682" i="39"/>
  <c r="F683" i="39"/>
  <c r="G683" i="39"/>
  <c r="F684" i="39"/>
  <c r="G684" i="39"/>
  <c r="F685" i="39"/>
  <c r="G685" i="39"/>
  <c r="F686" i="39"/>
  <c r="G686" i="39"/>
  <c r="F687" i="39"/>
  <c r="G687" i="39"/>
  <c r="F688" i="39"/>
  <c r="G688" i="39"/>
  <c r="F689" i="39"/>
  <c r="G689" i="39"/>
  <c r="F690" i="39"/>
  <c r="G690" i="39"/>
  <c r="F691" i="39"/>
  <c r="G691" i="39"/>
  <c r="F692" i="39"/>
  <c r="G692" i="39"/>
  <c r="F693" i="39"/>
  <c r="G693" i="39"/>
  <c r="F694" i="39"/>
  <c r="G694" i="39"/>
  <c r="F695" i="39"/>
  <c r="G695" i="39"/>
  <c r="F696" i="39"/>
  <c r="G696" i="39"/>
  <c r="F697" i="39"/>
  <c r="G697" i="39"/>
  <c r="F698" i="39"/>
  <c r="G698" i="39"/>
  <c r="F699" i="39"/>
  <c r="G699" i="39"/>
  <c r="F700" i="39"/>
  <c r="G700" i="39"/>
  <c r="F701" i="39"/>
  <c r="G701" i="39"/>
  <c r="F702" i="39"/>
  <c r="G702" i="39"/>
  <c r="F703" i="39"/>
  <c r="G703" i="39"/>
  <c r="F704" i="39"/>
  <c r="G704" i="39"/>
  <c r="F705" i="39"/>
  <c r="G705" i="39"/>
  <c r="F706" i="39"/>
  <c r="G706" i="39"/>
  <c r="F707" i="39"/>
  <c r="G707" i="39"/>
  <c r="F708" i="39"/>
  <c r="G708" i="39"/>
  <c r="F709" i="39"/>
  <c r="G709" i="39"/>
  <c r="F710" i="39"/>
  <c r="G710" i="39"/>
  <c r="F711" i="39"/>
  <c r="G711" i="39"/>
  <c r="F712" i="39"/>
  <c r="G712" i="39"/>
  <c r="F713" i="39"/>
  <c r="G713" i="39"/>
  <c r="F714" i="39"/>
  <c r="G714" i="39"/>
  <c r="F715" i="39"/>
  <c r="G715" i="39"/>
  <c r="F716" i="39"/>
  <c r="G716" i="39"/>
  <c r="F717" i="39"/>
  <c r="G717" i="39"/>
  <c r="F718" i="39"/>
  <c r="G718" i="39"/>
  <c r="F719" i="39"/>
  <c r="G719" i="39"/>
  <c r="F720" i="39"/>
  <c r="G720" i="39"/>
  <c r="F721" i="39"/>
  <c r="G721" i="39"/>
  <c r="F722" i="39"/>
  <c r="G722" i="39"/>
  <c r="F723" i="39"/>
  <c r="G723" i="39"/>
  <c r="F724" i="39"/>
  <c r="G724" i="39"/>
  <c r="F725" i="39"/>
  <c r="G725" i="39"/>
  <c r="F726" i="39"/>
  <c r="G726" i="39"/>
  <c r="F727" i="39"/>
  <c r="G727" i="39"/>
  <c r="F728" i="39"/>
  <c r="G728" i="39"/>
  <c r="F729" i="39"/>
  <c r="G729" i="39"/>
  <c r="F730" i="39"/>
  <c r="G730" i="39"/>
  <c r="F731" i="39"/>
  <c r="G731" i="39"/>
  <c r="F732" i="39"/>
  <c r="G732" i="39"/>
  <c r="F733" i="39"/>
  <c r="G733" i="39"/>
  <c r="F734" i="39"/>
  <c r="G734" i="39"/>
  <c r="F735" i="39"/>
  <c r="G735" i="39"/>
  <c r="F736" i="39"/>
  <c r="G736" i="39"/>
  <c r="F737" i="39"/>
  <c r="G737" i="39"/>
  <c r="F738" i="39"/>
  <c r="G738" i="39"/>
  <c r="F739" i="39"/>
  <c r="G739" i="39"/>
  <c r="F740" i="39"/>
  <c r="G740" i="39"/>
  <c r="F741" i="39"/>
  <c r="G741" i="39"/>
  <c r="F742" i="39"/>
  <c r="G742" i="39"/>
  <c r="F743" i="39"/>
  <c r="G743" i="39"/>
  <c r="F744" i="39"/>
  <c r="G744" i="39"/>
  <c r="F745" i="39"/>
  <c r="G745" i="39"/>
  <c r="F746" i="39"/>
  <c r="G746" i="39"/>
  <c r="F747" i="39"/>
  <c r="G747" i="39"/>
  <c r="F748" i="39"/>
  <c r="G748" i="39"/>
  <c r="F749" i="39"/>
  <c r="G749" i="39"/>
  <c r="F750" i="39"/>
  <c r="G750" i="39"/>
  <c r="F751" i="39"/>
  <c r="G751" i="39"/>
  <c r="F752" i="39"/>
  <c r="G752" i="39"/>
  <c r="F753" i="39"/>
  <c r="G753" i="39"/>
  <c r="F754" i="39"/>
  <c r="G754" i="39"/>
  <c r="F755" i="39"/>
  <c r="G755" i="39"/>
  <c r="F756" i="39"/>
  <c r="G756" i="39"/>
  <c r="F757" i="39"/>
  <c r="G757" i="39"/>
  <c r="F758" i="39"/>
  <c r="G758" i="39"/>
  <c r="F759" i="39"/>
  <c r="G759" i="39"/>
  <c r="F760" i="39"/>
  <c r="G760" i="39"/>
  <c r="F761" i="39"/>
  <c r="G761" i="39"/>
  <c r="F762" i="39"/>
  <c r="G762" i="39"/>
  <c r="F763" i="39"/>
  <c r="G763" i="39"/>
  <c r="F764" i="39"/>
  <c r="G764" i="39"/>
  <c r="F765" i="39"/>
  <c r="G765" i="39"/>
  <c r="F766" i="39"/>
  <c r="G766" i="39"/>
  <c r="F767" i="39"/>
  <c r="G767" i="39"/>
  <c r="F768" i="39"/>
  <c r="G768" i="39"/>
  <c r="F769" i="39"/>
  <c r="G769" i="39"/>
  <c r="F770" i="39"/>
  <c r="G770" i="39"/>
  <c r="F771" i="39"/>
  <c r="G771" i="39"/>
  <c r="F772" i="39"/>
  <c r="G772" i="39"/>
  <c r="F773" i="39"/>
  <c r="G773" i="39"/>
  <c r="F774" i="39"/>
  <c r="G774" i="39"/>
  <c r="F775" i="39"/>
  <c r="G775" i="39"/>
  <c r="F776" i="39"/>
  <c r="G776" i="39"/>
  <c r="F777" i="39"/>
  <c r="G777" i="39"/>
  <c r="F778" i="39"/>
  <c r="G778" i="39"/>
  <c r="F779" i="39"/>
  <c r="G779" i="39"/>
  <c r="F780" i="39"/>
  <c r="G780" i="39"/>
  <c r="F781" i="39"/>
  <c r="G781" i="39"/>
  <c r="F782" i="39"/>
  <c r="G782" i="39"/>
  <c r="F783" i="39"/>
  <c r="G783" i="39"/>
  <c r="F784" i="39"/>
  <c r="G784" i="39"/>
  <c r="F785" i="39"/>
  <c r="G785" i="39"/>
  <c r="F786" i="39"/>
  <c r="G786" i="39"/>
  <c r="F787" i="39"/>
  <c r="G787" i="39"/>
  <c r="F788" i="39"/>
  <c r="G788" i="39"/>
  <c r="F789" i="39"/>
  <c r="G789" i="39"/>
  <c r="F790" i="39"/>
  <c r="G790" i="39"/>
  <c r="F791" i="39"/>
  <c r="G791" i="39"/>
  <c r="F792" i="39"/>
  <c r="G792" i="39"/>
  <c r="F793" i="39"/>
  <c r="G793" i="39"/>
  <c r="F794" i="39"/>
  <c r="G794" i="39"/>
  <c r="F795" i="39"/>
  <c r="G795" i="39"/>
  <c r="F796" i="39"/>
  <c r="G796" i="39"/>
  <c r="F797" i="39"/>
  <c r="G797" i="39"/>
  <c r="F798" i="39"/>
  <c r="G798" i="39"/>
  <c r="F799" i="39"/>
  <c r="G799" i="39"/>
  <c r="F800" i="39"/>
  <c r="G800" i="39"/>
  <c r="F801" i="39"/>
  <c r="G801" i="39"/>
  <c r="F802" i="39"/>
  <c r="G802" i="39"/>
  <c r="F803" i="39"/>
  <c r="G803" i="39"/>
  <c r="F804" i="39"/>
  <c r="G804" i="39"/>
  <c r="F805" i="39"/>
  <c r="G805" i="39"/>
  <c r="F806" i="39"/>
  <c r="G806" i="39"/>
  <c r="F807" i="39"/>
  <c r="G807" i="39"/>
  <c r="F808" i="39"/>
  <c r="G808" i="39"/>
  <c r="F809" i="39"/>
  <c r="G809" i="39"/>
  <c r="F810" i="39"/>
  <c r="G810" i="39"/>
  <c r="F811" i="39"/>
  <c r="G811" i="39"/>
  <c r="F812" i="39"/>
  <c r="G812" i="39"/>
  <c r="F813" i="39"/>
  <c r="G813" i="39"/>
  <c r="F814" i="39"/>
  <c r="G814" i="39"/>
  <c r="F815" i="39"/>
  <c r="G815" i="39"/>
  <c r="F816" i="39"/>
  <c r="G816" i="39"/>
  <c r="F817" i="39"/>
  <c r="G817" i="39"/>
  <c r="F818" i="39"/>
  <c r="G818" i="39"/>
  <c r="F819" i="39"/>
  <c r="G819" i="39"/>
  <c r="F820" i="39"/>
  <c r="G820" i="39"/>
  <c r="F821" i="39"/>
  <c r="G821" i="39"/>
  <c r="F822" i="39"/>
  <c r="G822" i="39"/>
  <c r="F823" i="39"/>
  <c r="G823" i="39"/>
  <c r="F824" i="39"/>
  <c r="G824" i="39"/>
  <c r="F825" i="39"/>
  <c r="G825" i="39"/>
  <c r="F826" i="39"/>
  <c r="G826" i="39"/>
  <c r="F827" i="39"/>
  <c r="G827" i="39"/>
  <c r="F828" i="39"/>
  <c r="G828" i="39"/>
  <c r="F829" i="39"/>
  <c r="G829" i="39"/>
  <c r="F830" i="39"/>
  <c r="G830" i="39"/>
  <c r="F831" i="39"/>
  <c r="G831" i="39"/>
  <c r="F832" i="39"/>
  <c r="G832" i="39"/>
  <c r="F833" i="39"/>
  <c r="G833" i="39"/>
  <c r="F834" i="39"/>
  <c r="G834" i="39"/>
  <c r="F835" i="39"/>
  <c r="G835" i="39"/>
  <c r="F836" i="39"/>
  <c r="G836" i="39"/>
  <c r="F837" i="39"/>
  <c r="G837" i="39"/>
  <c r="F838" i="39"/>
  <c r="G838" i="39"/>
  <c r="F839" i="39"/>
  <c r="G839" i="39"/>
  <c r="F840" i="39"/>
  <c r="G840" i="39"/>
  <c r="F841" i="39"/>
  <c r="G841" i="39"/>
  <c r="F842" i="39"/>
  <c r="G842" i="39"/>
  <c r="F843" i="39"/>
  <c r="G843" i="39"/>
  <c r="F844" i="39"/>
  <c r="G844" i="39"/>
  <c r="F845" i="39"/>
  <c r="G845" i="39"/>
  <c r="F846" i="39"/>
  <c r="G846" i="39"/>
  <c r="F847" i="39"/>
  <c r="G847" i="39"/>
  <c r="F848" i="39"/>
  <c r="G848" i="39"/>
  <c r="F849" i="39"/>
  <c r="G849" i="39"/>
  <c r="F850" i="39"/>
  <c r="G850" i="39"/>
  <c r="F851" i="39"/>
  <c r="G851" i="39"/>
  <c r="F852" i="39"/>
  <c r="G852" i="39"/>
  <c r="F853" i="39"/>
  <c r="G853" i="39"/>
  <c r="F854" i="39"/>
  <c r="G854" i="39"/>
  <c r="F855" i="39"/>
  <c r="G855" i="39"/>
  <c r="F856" i="39"/>
  <c r="G856" i="39"/>
  <c r="F857" i="39"/>
  <c r="G857" i="39"/>
  <c r="F858" i="39"/>
  <c r="G858" i="39"/>
  <c r="F859" i="39"/>
  <c r="G859" i="39"/>
  <c r="F860" i="39"/>
  <c r="G860" i="39"/>
  <c r="F861" i="39"/>
  <c r="G861" i="39"/>
  <c r="F862" i="39"/>
  <c r="G862" i="39"/>
  <c r="F863" i="39"/>
  <c r="G863" i="39"/>
  <c r="F864" i="39"/>
  <c r="G864" i="39"/>
  <c r="F865" i="39"/>
  <c r="G865" i="39"/>
  <c r="F866" i="39"/>
  <c r="G866" i="39"/>
  <c r="F867" i="39"/>
  <c r="G867" i="39"/>
  <c r="F868" i="39"/>
  <c r="G868" i="39"/>
  <c r="F869" i="39"/>
  <c r="G869" i="39"/>
  <c r="F870" i="39"/>
  <c r="G870" i="39"/>
  <c r="F871" i="39"/>
  <c r="G871" i="39"/>
  <c r="F872" i="39"/>
  <c r="G872" i="39"/>
  <c r="F873" i="39"/>
  <c r="G873" i="39"/>
  <c r="F874" i="39"/>
  <c r="G874" i="39"/>
  <c r="F875" i="39"/>
  <c r="G875" i="39"/>
  <c r="F876" i="39"/>
  <c r="G876" i="39"/>
  <c r="F877" i="39"/>
  <c r="G877" i="39"/>
  <c r="F878" i="39"/>
  <c r="G878" i="39"/>
  <c r="F879" i="39"/>
  <c r="G879" i="39"/>
  <c r="F880" i="39"/>
  <c r="G880" i="39"/>
  <c r="F881" i="39"/>
  <c r="G881" i="39"/>
  <c r="F882" i="39"/>
  <c r="G882" i="39"/>
  <c r="F883" i="39"/>
  <c r="G883" i="39"/>
  <c r="F884" i="39"/>
  <c r="G884" i="39"/>
  <c r="F885" i="39"/>
  <c r="G885" i="39"/>
  <c r="F886" i="39"/>
  <c r="G886" i="39"/>
  <c r="F887" i="39"/>
  <c r="G887" i="39"/>
  <c r="F888" i="39"/>
  <c r="G888" i="39"/>
  <c r="F889" i="39"/>
  <c r="G889" i="39"/>
  <c r="F890" i="39"/>
  <c r="G890" i="39"/>
  <c r="F891" i="39"/>
  <c r="G891" i="39"/>
  <c r="F892" i="39"/>
  <c r="G892" i="39"/>
  <c r="F893" i="39"/>
  <c r="G893" i="39"/>
  <c r="F894" i="39"/>
  <c r="G894" i="39"/>
  <c r="F895" i="39"/>
  <c r="G895" i="39"/>
  <c r="F896" i="39"/>
  <c r="G896" i="39"/>
  <c r="F897" i="39"/>
  <c r="G897" i="39"/>
  <c r="F898" i="39"/>
  <c r="G898" i="39"/>
  <c r="F899" i="39"/>
  <c r="G899" i="39"/>
  <c r="F900" i="39"/>
  <c r="G900" i="39"/>
  <c r="F901" i="39"/>
  <c r="G901" i="39"/>
  <c r="F902" i="39"/>
  <c r="G902" i="39"/>
  <c r="F903" i="39"/>
  <c r="G903" i="39"/>
  <c r="F904" i="39"/>
  <c r="G904" i="39"/>
  <c r="F905" i="39"/>
  <c r="G905" i="39"/>
  <c r="F906" i="39"/>
  <c r="G906" i="39"/>
  <c r="F907" i="39"/>
  <c r="G907" i="39"/>
  <c r="F908" i="39"/>
  <c r="G908" i="39"/>
  <c r="F909" i="39"/>
  <c r="G909" i="39"/>
  <c r="F910" i="39"/>
  <c r="G910" i="39"/>
  <c r="F911" i="39"/>
  <c r="G911" i="39"/>
  <c r="F912" i="39"/>
  <c r="G912" i="39"/>
  <c r="F913" i="39"/>
  <c r="G913" i="39"/>
  <c r="F914" i="39"/>
  <c r="G914" i="39"/>
  <c r="F915" i="39"/>
  <c r="G915" i="39"/>
  <c r="F916" i="39"/>
  <c r="G916" i="39"/>
  <c r="F917" i="39"/>
  <c r="G917" i="39"/>
  <c r="F918" i="39"/>
  <c r="G918" i="39"/>
  <c r="F919" i="39"/>
  <c r="G919" i="39"/>
  <c r="F920" i="39"/>
  <c r="G920" i="39"/>
  <c r="F921" i="39"/>
  <c r="G921" i="39"/>
  <c r="F922" i="39"/>
  <c r="G922" i="39"/>
  <c r="F923" i="39"/>
  <c r="G923" i="39"/>
  <c r="F924" i="39"/>
  <c r="G924" i="39"/>
  <c r="F925" i="39"/>
  <c r="G925" i="39"/>
  <c r="F926" i="39"/>
  <c r="G926" i="39"/>
  <c r="F927" i="39"/>
  <c r="G927" i="39"/>
  <c r="F928" i="39"/>
  <c r="G928" i="39"/>
  <c r="F929" i="39"/>
  <c r="G929" i="39"/>
  <c r="F930" i="39"/>
  <c r="G930" i="39"/>
  <c r="F931" i="39"/>
  <c r="G931" i="39"/>
  <c r="F932" i="39"/>
  <c r="G932" i="39"/>
  <c r="F933" i="39"/>
  <c r="G933" i="39"/>
  <c r="F934" i="39"/>
  <c r="G934" i="39"/>
  <c r="F935" i="39"/>
  <c r="G935" i="39"/>
  <c r="F936" i="39"/>
  <c r="G936" i="39"/>
  <c r="F937" i="39"/>
  <c r="G937" i="39"/>
  <c r="F938" i="39"/>
  <c r="G938" i="39"/>
  <c r="F939" i="39"/>
  <c r="G939" i="39"/>
  <c r="F940" i="39"/>
  <c r="G940" i="39"/>
  <c r="F941" i="39"/>
  <c r="G941" i="39"/>
  <c r="F942" i="39"/>
  <c r="G942" i="39"/>
  <c r="F943" i="39"/>
  <c r="G943" i="39"/>
  <c r="F944" i="39"/>
  <c r="G944" i="39"/>
  <c r="F945" i="39"/>
  <c r="G945" i="39"/>
  <c r="F946" i="39"/>
  <c r="G946" i="39"/>
  <c r="F947" i="39"/>
  <c r="G947" i="39"/>
  <c r="F948" i="39"/>
  <c r="G948" i="39"/>
  <c r="F949" i="39"/>
  <c r="G949" i="39"/>
  <c r="F950" i="39"/>
  <c r="G950" i="39"/>
  <c r="F951" i="39"/>
  <c r="G951" i="39"/>
  <c r="F952" i="39"/>
  <c r="G952" i="39"/>
  <c r="F953" i="39"/>
  <c r="G953" i="39"/>
  <c r="F954" i="39"/>
  <c r="G954" i="39"/>
  <c r="F955" i="39"/>
  <c r="G955" i="39"/>
  <c r="F956" i="39"/>
  <c r="G956" i="39"/>
  <c r="F957" i="39"/>
  <c r="G957" i="39"/>
  <c r="F958" i="39"/>
  <c r="G958" i="39"/>
  <c r="F959" i="39"/>
  <c r="G959" i="39"/>
  <c r="F960" i="39"/>
  <c r="G960" i="39"/>
  <c r="F961" i="39"/>
  <c r="G961" i="39"/>
  <c r="F962" i="39"/>
  <c r="G962" i="39"/>
  <c r="F963" i="39"/>
  <c r="G963" i="39"/>
  <c r="F964" i="39"/>
  <c r="G964" i="39"/>
  <c r="F965" i="39"/>
  <c r="G965" i="39"/>
  <c r="F966" i="39"/>
  <c r="G966" i="39"/>
  <c r="F967" i="39"/>
  <c r="G967" i="39"/>
  <c r="F968" i="39"/>
  <c r="G968" i="39"/>
  <c r="F969" i="39"/>
  <c r="G969" i="39"/>
  <c r="F970" i="39"/>
  <c r="G970" i="39"/>
  <c r="F971" i="39"/>
  <c r="G971" i="39"/>
  <c r="F972" i="39"/>
  <c r="G972" i="39"/>
  <c r="F973" i="39"/>
  <c r="G973" i="39"/>
  <c r="F974" i="39"/>
  <c r="G974" i="39"/>
  <c r="F975" i="39"/>
  <c r="G975" i="39"/>
  <c r="F976" i="39"/>
  <c r="G976" i="39"/>
  <c r="F977" i="39"/>
  <c r="G977" i="39"/>
  <c r="F978" i="39"/>
  <c r="G978" i="39"/>
  <c r="F979" i="39"/>
  <c r="G979" i="39"/>
  <c r="F980" i="39"/>
  <c r="G980" i="39"/>
  <c r="F981" i="39"/>
  <c r="G981" i="39"/>
  <c r="F982" i="39"/>
  <c r="G982" i="39"/>
  <c r="F983" i="39"/>
  <c r="G983" i="39"/>
  <c r="F984" i="39"/>
  <c r="G984" i="39"/>
  <c r="F985" i="39"/>
  <c r="G985" i="39"/>
  <c r="F986" i="39"/>
  <c r="G986" i="39"/>
  <c r="F987" i="39"/>
  <c r="G987" i="39"/>
  <c r="F988" i="39"/>
  <c r="G988" i="39"/>
  <c r="F989" i="39"/>
  <c r="G989" i="39"/>
  <c r="F990" i="39"/>
  <c r="G990" i="39"/>
  <c r="F991" i="39"/>
  <c r="G991" i="39"/>
  <c r="F992" i="39"/>
  <c r="G992" i="39"/>
  <c r="F993" i="39"/>
  <c r="G993" i="39"/>
  <c r="F994" i="39"/>
  <c r="G994" i="39"/>
  <c r="F995" i="39"/>
  <c r="G995" i="39"/>
  <c r="F996" i="39"/>
  <c r="G996" i="39"/>
  <c r="F997" i="39"/>
  <c r="G997" i="39"/>
  <c r="F998" i="39"/>
  <c r="G998" i="39"/>
  <c r="F999" i="39"/>
  <c r="G999" i="39"/>
  <c r="F1000" i="39"/>
  <c r="G1000" i="39"/>
  <c r="F1001" i="39"/>
  <c r="G1001" i="39"/>
  <c r="F1002" i="39"/>
  <c r="G1002" i="39"/>
  <c r="F1003" i="39"/>
  <c r="G1003" i="39"/>
  <c r="F1004" i="39"/>
  <c r="G1004" i="39"/>
  <c r="F1005" i="39"/>
  <c r="G1005" i="39"/>
  <c r="F1006" i="39"/>
  <c r="G1006" i="39"/>
  <c r="F1007" i="39"/>
  <c r="G1007" i="39"/>
  <c r="F1008" i="39"/>
  <c r="G1008" i="39"/>
  <c r="F1009" i="39"/>
  <c r="G1009" i="39"/>
  <c r="F1010" i="39"/>
  <c r="G1010" i="39"/>
  <c r="F1011" i="39"/>
  <c r="G1011" i="39"/>
  <c r="F1012" i="39"/>
  <c r="G1012" i="39"/>
  <c r="F1013" i="39"/>
  <c r="G1013" i="39"/>
  <c r="F1014" i="39"/>
  <c r="G1014" i="39"/>
  <c r="F1015" i="39"/>
  <c r="G1015" i="39"/>
  <c r="F1016" i="39"/>
  <c r="G1016" i="39"/>
  <c r="F1017" i="39"/>
  <c r="G1017" i="39"/>
  <c r="F1018" i="39"/>
  <c r="G1018" i="39"/>
  <c r="F1019" i="39"/>
  <c r="G1019" i="39"/>
  <c r="F1020" i="39"/>
  <c r="G1020" i="39"/>
  <c r="F1021" i="39"/>
  <c r="G1021" i="39"/>
  <c r="F1022" i="39"/>
  <c r="G1022" i="39"/>
  <c r="F1023" i="39"/>
  <c r="G1023" i="39"/>
  <c r="F1024" i="39"/>
  <c r="G1024" i="39"/>
  <c r="F1025" i="39"/>
  <c r="G1025" i="39"/>
  <c r="F1026" i="39"/>
  <c r="G1026" i="39"/>
  <c r="F1027" i="39"/>
  <c r="G1027" i="39"/>
  <c r="F1028" i="39"/>
  <c r="G1028" i="39"/>
  <c r="F1029" i="39"/>
  <c r="G1029" i="39"/>
  <c r="F1030" i="39"/>
  <c r="G1030" i="39"/>
  <c r="F1031" i="39"/>
  <c r="G1031" i="39"/>
  <c r="F1032" i="39"/>
  <c r="G1032" i="39"/>
  <c r="F1033" i="39"/>
  <c r="G1033" i="39"/>
  <c r="F1034" i="39"/>
  <c r="G1034" i="39"/>
  <c r="F1035" i="39"/>
  <c r="G1035" i="39"/>
  <c r="F1036" i="39"/>
  <c r="G1036" i="39"/>
  <c r="F1037" i="39"/>
  <c r="G1037" i="39"/>
  <c r="F1038" i="39"/>
  <c r="G1038" i="39"/>
  <c r="F1039" i="39"/>
  <c r="G1039" i="39"/>
  <c r="F1040" i="39"/>
  <c r="G1040" i="39"/>
  <c r="F1041" i="39"/>
  <c r="G1041" i="39"/>
  <c r="F1042" i="39"/>
  <c r="G1042" i="39"/>
  <c r="F1043" i="39"/>
  <c r="G1043" i="39"/>
  <c r="F1044" i="39"/>
  <c r="G1044" i="39"/>
  <c r="F1045" i="39"/>
  <c r="G1045" i="39"/>
  <c r="F1046" i="39"/>
  <c r="G1046" i="39"/>
  <c r="F1047" i="39"/>
  <c r="G1047" i="39"/>
  <c r="F1048" i="39"/>
  <c r="G1048" i="39"/>
  <c r="F1049" i="39"/>
  <c r="G1049" i="39"/>
  <c r="F1050" i="39"/>
  <c r="G1050" i="39"/>
  <c r="F1051" i="39"/>
  <c r="G1051" i="39"/>
  <c r="F1052" i="39"/>
  <c r="G1052" i="39"/>
  <c r="F1053" i="39"/>
  <c r="G1053" i="39"/>
  <c r="F1054" i="39"/>
  <c r="G1054" i="39"/>
  <c r="F1055" i="39"/>
  <c r="G1055" i="39"/>
  <c r="F1056" i="39"/>
  <c r="G1056" i="39"/>
  <c r="F1057" i="39"/>
  <c r="G1057" i="39"/>
  <c r="F1058" i="39"/>
  <c r="G1058" i="39"/>
  <c r="F1059" i="39"/>
  <c r="G1059" i="39"/>
  <c r="F1060" i="39"/>
  <c r="G1060" i="39"/>
  <c r="F1061" i="39"/>
  <c r="G1061" i="39"/>
  <c r="F1062" i="39"/>
  <c r="G1062" i="39"/>
  <c r="F1063" i="39"/>
  <c r="G1063" i="39"/>
  <c r="F1064" i="39"/>
  <c r="G1064" i="39"/>
  <c r="F1065" i="39"/>
  <c r="G1065" i="39"/>
  <c r="F1066" i="39"/>
  <c r="G1066" i="39"/>
  <c r="F1067" i="39"/>
  <c r="G1067" i="39"/>
  <c r="F1068" i="39"/>
  <c r="G1068" i="39"/>
  <c r="F1069" i="39"/>
  <c r="G1069" i="39"/>
  <c r="F1070" i="39"/>
  <c r="G1070" i="39"/>
  <c r="F1071" i="39"/>
  <c r="G1071" i="39"/>
  <c r="F1072" i="39"/>
  <c r="G1072" i="39"/>
  <c r="F1073" i="39"/>
  <c r="G1073" i="39"/>
  <c r="F1074" i="39"/>
  <c r="G1074" i="39"/>
  <c r="F1075" i="39"/>
  <c r="G1075" i="39"/>
  <c r="F1076" i="39"/>
  <c r="G1076" i="39"/>
  <c r="F1077" i="39"/>
  <c r="G1077" i="39"/>
  <c r="F1078" i="39"/>
  <c r="G1078" i="39"/>
  <c r="F1079" i="39"/>
  <c r="G1079" i="39"/>
  <c r="F1080" i="39"/>
  <c r="G1080" i="39"/>
  <c r="F1081" i="39"/>
  <c r="G1081" i="39"/>
  <c r="F1082" i="39"/>
  <c r="G1082" i="39"/>
  <c r="F1083" i="39"/>
  <c r="G1083" i="39"/>
  <c r="F1084" i="39"/>
  <c r="G1084" i="39"/>
  <c r="F1085" i="39"/>
  <c r="G1085" i="39"/>
  <c r="F1086" i="39"/>
  <c r="G1086" i="39"/>
  <c r="F1087" i="39"/>
  <c r="G1087" i="39"/>
  <c r="F1088" i="39"/>
  <c r="G1088" i="39"/>
  <c r="F1089" i="39"/>
  <c r="G1089" i="39"/>
  <c r="F1090" i="39"/>
  <c r="G1090" i="39"/>
  <c r="F1091" i="39"/>
  <c r="G1091" i="39"/>
  <c r="F1092" i="39"/>
  <c r="G1092" i="39"/>
  <c r="F1093" i="39"/>
  <c r="G1093" i="39"/>
  <c r="F1094" i="39"/>
  <c r="G1094" i="39"/>
  <c r="F1095" i="39"/>
  <c r="G1095" i="39"/>
  <c r="F1096" i="39"/>
  <c r="G1096" i="39"/>
  <c r="F1097" i="39"/>
  <c r="G1097" i="39"/>
  <c r="F1098" i="39"/>
  <c r="G1098" i="39"/>
  <c r="F1099" i="39"/>
  <c r="G1099" i="39"/>
  <c r="F1100" i="39"/>
  <c r="G1100" i="39"/>
  <c r="F1101" i="39"/>
  <c r="G1101" i="39"/>
  <c r="F1102" i="39"/>
  <c r="G1102" i="39"/>
  <c r="F1103" i="39"/>
  <c r="G1103" i="39"/>
  <c r="F1104" i="39"/>
  <c r="G1104" i="39"/>
  <c r="F1105" i="39"/>
  <c r="G1105" i="39"/>
  <c r="F1106" i="39"/>
  <c r="G1106" i="39"/>
  <c r="F1107" i="39"/>
  <c r="G1107" i="39"/>
  <c r="F1108" i="39"/>
  <c r="G1108" i="39"/>
  <c r="F1109" i="39"/>
  <c r="G1109" i="39"/>
  <c r="F1110" i="39"/>
  <c r="G1110" i="39"/>
  <c r="F1111" i="39"/>
  <c r="G1111" i="39"/>
  <c r="F1112" i="39"/>
  <c r="G1112" i="39"/>
  <c r="F1113" i="39"/>
  <c r="G1113" i="39"/>
  <c r="F1114" i="39"/>
  <c r="G1114" i="39"/>
  <c r="F1115" i="39"/>
  <c r="G1115" i="39"/>
  <c r="F1116" i="39"/>
  <c r="G1116" i="39"/>
  <c r="F1117" i="39"/>
  <c r="G1117" i="39"/>
  <c r="F1118" i="39"/>
  <c r="G1118" i="39"/>
  <c r="F1119" i="39"/>
  <c r="G1119" i="39"/>
  <c r="F1120" i="39"/>
  <c r="G1120" i="39"/>
  <c r="F1121" i="39"/>
  <c r="G1121" i="39"/>
  <c r="F1122" i="39"/>
  <c r="G1122" i="39"/>
  <c r="F1123" i="39"/>
  <c r="G1123" i="39"/>
  <c r="F1124" i="39"/>
  <c r="G1124" i="39"/>
  <c r="F1125" i="39"/>
  <c r="G1125" i="39"/>
  <c r="F1126" i="39"/>
  <c r="G1126" i="39"/>
  <c r="F1127" i="39"/>
  <c r="G1127" i="39"/>
  <c r="F1128" i="39"/>
  <c r="G1128" i="39"/>
  <c r="F1129" i="39"/>
  <c r="G1129" i="39"/>
  <c r="F1130" i="39"/>
  <c r="G1130" i="39"/>
  <c r="F1131" i="39"/>
  <c r="G1131" i="39"/>
  <c r="F1132" i="39"/>
  <c r="G1132" i="39"/>
  <c r="F1133" i="39"/>
  <c r="G1133" i="39"/>
  <c r="F1134" i="39"/>
  <c r="G1134" i="39"/>
  <c r="F1135" i="39"/>
  <c r="G1135" i="39"/>
  <c r="F1136" i="39"/>
  <c r="G1136" i="39"/>
  <c r="F1137" i="39"/>
  <c r="G1137" i="39"/>
  <c r="F1138" i="39"/>
  <c r="G1138" i="39"/>
  <c r="F1139" i="39"/>
  <c r="G1139" i="39"/>
  <c r="F1140" i="39"/>
  <c r="G1140" i="39"/>
  <c r="F1141" i="39"/>
  <c r="G1141" i="39"/>
  <c r="F1142" i="39"/>
  <c r="G1142" i="39"/>
  <c r="F1143" i="39"/>
  <c r="G1143" i="39"/>
  <c r="F1144" i="39"/>
  <c r="G1144" i="39"/>
  <c r="F1145" i="39"/>
  <c r="G1145" i="39"/>
  <c r="F1146" i="39"/>
  <c r="G1146" i="39"/>
  <c r="F1147" i="39"/>
  <c r="G1147" i="39"/>
  <c r="F1148" i="39"/>
  <c r="G1148" i="39"/>
  <c r="F1149" i="39"/>
  <c r="G1149" i="39"/>
  <c r="F1150" i="39"/>
  <c r="G1150" i="39"/>
  <c r="F1151" i="39"/>
  <c r="G1151" i="39"/>
  <c r="F1152" i="39"/>
  <c r="G1152" i="39"/>
  <c r="F1153" i="39"/>
  <c r="G1153" i="39"/>
  <c r="F1154" i="39"/>
  <c r="G1154" i="39"/>
  <c r="F1155" i="39"/>
  <c r="G1155" i="39"/>
  <c r="F1156" i="39"/>
  <c r="G1156" i="39"/>
  <c r="F1157" i="39"/>
  <c r="G1157" i="39"/>
  <c r="F1158" i="39"/>
  <c r="G1158" i="39"/>
  <c r="F1159" i="39"/>
  <c r="G1159" i="39"/>
  <c r="F1160" i="39"/>
  <c r="G1160" i="39"/>
  <c r="F1161" i="39"/>
  <c r="G1161" i="39"/>
  <c r="F1162" i="39"/>
  <c r="G1162" i="39"/>
  <c r="F1163" i="39"/>
  <c r="G1163" i="39"/>
  <c r="F1164" i="39"/>
  <c r="G1164" i="39"/>
  <c r="F1165" i="39"/>
  <c r="G1165" i="39"/>
  <c r="F1166" i="39"/>
  <c r="G1166" i="39"/>
  <c r="F1167" i="39"/>
  <c r="G1167" i="39"/>
  <c r="F1168" i="39"/>
  <c r="G1168" i="39"/>
  <c r="F1169" i="39"/>
  <c r="G1169" i="39"/>
  <c r="F1170" i="39"/>
  <c r="G1170" i="39"/>
  <c r="F1171" i="39"/>
  <c r="G1171" i="39"/>
  <c r="F1172" i="39"/>
  <c r="G1172" i="39"/>
  <c r="F1173" i="39"/>
  <c r="G1173" i="39"/>
  <c r="F1174" i="39"/>
  <c r="G1174" i="39"/>
  <c r="F1175" i="39"/>
  <c r="G1175" i="39"/>
  <c r="F1176" i="39"/>
  <c r="G1176" i="39"/>
  <c r="F1177" i="39"/>
  <c r="G1177" i="39"/>
  <c r="F1178" i="39"/>
  <c r="G1178" i="39"/>
  <c r="F1179" i="39"/>
  <c r="G1179" i="39"/>
  <c r="F1180" i="39"/>
  <c r="G1180" i="39"/>
  <c r="F1181" i="39"/>
  <c r="G1181" i="39"/>
  <c r="F1182" i="39"/>
  <c r="G1182" i="39"/>
  <c r="F1183" i="39"/>
  <c r="G1183" i="39"/>
  <c r="F1184" i="39"/>
  <c r="G1184" i="39"/>
  <c r="F1185" i="39"/>
  <c r="G1185" i="39"/>
  <c r="F1186" i="39"/>
  <c r="G1186" i="39"/>
  <c r="F1187" i="39"/>
  <c r="G1187" i="39"/>
  <c r="F1188" i="39"/>
  <c r="G1188" i="39"/>
  <c r="F1189" i="39"/>
  <c r="G1189" i="39"/>
  <c r="F1190" i="39"/>
  <c r="G1190" i="39"/>
  <c r="F1191" i="39"/>
  <c r="G1191" i="39"/>
  <c r="F1192" i="39"/>
  <c r="G1192" i="39"/>
  <c r="F1193" i="39"/>
  <c r="G1193" i="39"/>
  <c r="F1194" i="39"/>
  <c r="G1194" i="39"/>
  <c r="F1195" i="39"/>
  <c r="G1195" i="39"/>
  <c r="F1196" i="39"/>
  <c r="G1196" i="39"/>
  <c r="F1197" i="39"/>
  <c r="G1197" i="39"/>
  <c r="F1198" i="39"/>
  <c r="G1198" i="39"/>
  <c r="F1199" i="39"/>
  <c r="G1199" i="39"/>
  <c r="F1200" i="39"/>
  <c r="G1200" i="39"/>
  <c r="F1201" i="39"/>
  <c r="G1201" i="39"/>
  <c r="F1202" i="39"/>
  <c r="G1202" i="39"/>
  <c r="F1203" i="39"/>
  <c r="G1203" i="39"/>
  <c r="F1204" i="39"/>
  <c r="G1204" i="39"/>
  <c r="F1205" i="39"/>
  <c r="G1205" i="39"/>
  <c r="F1206" i="39"/>
  <c r="G1206" i="39"/>
  <c r="F1207" i="39"/>
  <c r="G1207" i="39"/>
  <c r="F1208" i="39"/>
  <c r="G1208" i="39"/>
  <c r="F1209" i="39"/>
  <c r="G1209" i="39"/>
  <c r="F1210" i="39"/>
  <c r="G1210" i="39"/>
  <c r="F1211" i="39"/>
  <c r="G1211" i="39"/>
  <c r="F1212" i="39"/>
  <c r="G1212" i="39"/>
  <c r="F1213" i="39"/>
  <c r="G1213" i="39"/>
  <c r="F1214" i="39"/>
  <c r="G1214" i="39"/>
  <c r="F1215" i="39"/>
  <c r="G1215" i="39"/>
  <c r="F1216" i="39"/>
  <c r="G1216" i="39"/>
  <c r="F1217" i="39"/>
  <c r="G1217" i="39"/>
  <c r="F1218" i="39"/>
  <c r="G1218" i="39"/>
  <c r="F1219" i="39"/>
  <c r="G1219" i="39"/>
  <c r="F1220" i="39"/>
  <c r="G1220" i="39"/>
  <c r="F1221" i="39"/>
  <c r="G1221" i="39"/>
  <c r="F1222" i="39"/>
  <c r="G1222" i="39"/>
  <c r="F1223" i="39"/>
  <c r="G1223" i="39"/>
  <c r="F1224" i="39"/>
  <c r="G1224" i="39"/>
  <c r="F1225" i="39"/>
  <c r="G1225" i="39"/>
  <c r="F1226" i="39"/>
  <c r="G1226" i="39"/>
  <c r="F1227" i="39"/>
  <c r="G1227" i="39"/>
  <c r="F1228" i="39"/>
  <c r="G1228" i="39"/>
  <c r="F1229" i="39"/>
  <c r="G1229" i="39"/>
  <c r="F1230" i="39"/>
  <c r="G1230" i="39"/>
  <c r="F1231" i="39"/>
  <c r="G1231" i="39"/>
  <c r="F1232" i="39"/>
  <c r="G1232" i="39"/>
  <c r="F1233" i="39"/>
  <c r="G1233" i="39"/>
  <c r="F1234" i="39"/>
  <c r="G1234" i="39"/>
  <c r="F1235" i="39"/>
  <c r="G1235" i="39"/>
  <c r="F1236" i="39"/>
  <c r="G1236" i="39"/>
  <c r="F1237" i="39"/>
  <c r="G1237" i="39"/>
  <c r="F1238" i="39"/>
  <c r="G1238" i="39"/>
  <c r="F1239" i="39"/>
  <c r="G1239" i="39"/>
  <c r="F1240" i="39"/>
  <c r="G1240" i="39"/>
  <c r="F1241" i="39"/>
  <c r="G1241" i="39"/>
  <c r="F1242" i="39"/>
  <c r="G1242" i="39"/>
  <c r="F1243" i="39"/>
  <c r="G1243" i="39"/>
  <c r="F1244" i="39"/>
  <c r="G1244" i="39"/>
  <c r="F1245" i="39"/>
  <c r="G1245" i="39"/>
  <c r="F1246" i="39"/>
  <c r="G1246" i="39"/>
  <c r="F1247" i="39"/>
  <c r="G1247" i="39"/>
  <c r="F1248" i="39"/>
  <c r="G1248" i="39"/>
  <c r="F1249" i="39"/>
  <c r="G1249" i="39"/>
  <c r="F1250" i="39"/>
  <c r="G1250" i="39"/>
  <c r="F1251" i="39"/>
  <c r="G1251" i="39"/>
  <c r="F1252" i="39"/>
  <c r="G1252" i="39"/>
  <c r="F1253" i="39"/>
  <c r="G1253" i="39"/>
  <c r="F1254" i="39"/>
  <c r="G1254" i="39"/>
  <c r="F1255" i="39"/>
  <c r="G1255" i="39"/>
  <c r="F1256" i="39"/>
  <c r="G1256" i="39"/>
  <c r="F1257" i="39"/>
  <c r="G1257" i="39"/>
  <c r="F1258" i="39"/>
  <c r="G1258" i="39"/>
  <c r="F1259" i="39"/>
  <c r="G1259" i="39"/>
  <c r="F1260" i="39"/>
  <c r="G1260" i="39"/>
  <c r="F1261" i="39"/>
  <c r="G1261" i="39"/>
  <c r="F1262" i="39"/>
  <c r="G1262" i="39"/>
  <c r="F1263" i="39"/>
  <c r="G1263" i="39"/>
  <c r="F1264" i="39"/>
  <c r="G1264" i="39"/>
  <c r="F1265" i="39"/>
  <c r="G1265" i="39"/>
  <c r="F1266" i="39"/>
  <c r="G1266" i="39"/>
  <c r="F1267" i="39"/>
  <c r="G1267" i="39"/>
  <c r="F1268" i="39"/>
  <c r="G1268" i="39"/>
  <c r="F1269" i="39"/>
  <c r="G1269" i="39"/>
  <c r="F1270" i="39"/>
  <c r="G1270" i="39"/>
  <c r="F1271" i="39"/>
  <c r="G1271" i="39"/>
  <c r="F1272" i="39"/>
  <c r="G1272" i="39"/>
  <c r="F1273" i="39"/>
  <c r="G1273" i="39"/>
  <c r="F1274" i="39"/>
  <c r="G1274" i="39"/>
  <c r="F1275" i="39"/>
  <c r="G1275" i="39"/>
  <c r="F1276" i="39"/>
  <c r="G1276" i="39"/>
  <c r="F1277" i="39"/>
  <c r="G1277" i="39"/>
  <c r="F1278" i="39"/>
  <c r="G1278" i="39"/>
  <c r="F1279" i="39"/>
  <c r="G1279" i="39"/>
  <c r="F1280" i="39"/>
  <c r="G1280" i="39"/>
  <c r="F1281" i="39"/>
  <c r="G1281" i="39"/>
  <c r="F1282" i="39"/>
  <c r="G1282" i="39"/>
  <c r="F1283" i="39"/>
  <c r="G1283" i="39"/>
  <c r="F1284" i="39"/>
  <c r="G1284" i="39"/>
  <c r="F1285" i="39"/>
  <c r="G1285" i="39"/>
  <c r="F1286" i="39"/>
  <c r="G1286" i="39"/>
  <c r="F1287" i="39"/>
  <c r="G1287" i="39"/>
  <c r="F1288" i="39"/>
  <c r="G1288" i="39"/>
  <c r="F1289" i="39"/>
  <c r="G1289" i="39"/>
  <c r="F1290" i="39"/>
  <c r="G1290" i="39"/>
  <c r="F1291" i="39"/>
  <c r="G1291" i="39"/>
  <c r="F1292" i="39"/>
  <c r="G1292" i="39"/>
  <c r="F1293" i="39"/>
  <c r="G1293" i="39"/>
  <c r="F1294" i="39"/>
  <c r="G1294" i="39"/>
  <c r="F1295" i="39"/>
  <c r="G1295" i="39"/>
  <c r="F1296" i="39"/>
  <c r="G1296" i="39"/>
  <c r="F1297" i="39"/>
  <c r="G1297" i="39"/>
  <c r="F1298" i="39"/>
  <c r="G1298" i="39"/>
  <c r="F1299" i="39"/>
  <c r="G1299" i="39"/>
  <c r="F1300" i="39"/>
  <c r="G1300" i="39"/>
  <c r="F1301" i="39"/>
  <c r="G1301" i="39"/>
  <c r="F1302" i="39"/>
  <c r="G1302" i="39"/>
  <c r="F1303" i="39"/>
  <c r="G1303" i="39"/>
  <c r="F1304" i="39"/>
  <c r="G1304" i="39"/>
  <c r="F1305" i="39"/>
  <c r="G1305" i="39"/>
  <c r="F1306" i="39"/>
  <c r="G1306" i="39"/>
  <c r="F1307" i="39"/>
  <c r="G1307" i="39"/>
  <c r="F1308" i="39"/>
  <c r="G1308" i="39"/>
  <c r="F1309" i="39"/>
  <c r="G1309" i="39"/>
  <c r="F1310" i="39"/>
  <c r="G1310" i="39"/>
  <c r="F1311" i="39"/>
  <c r="G1311" i="39"/>
  <c r="F1312" i="39"/>
  <c r="G1312" i="39"/>
  <c r="F1313" i="39"/>
  <c r="G1313" i="39"/>
  <c r="F1314" i="39"/>
  <c r="G1314" i="39"/>
  <c r="F1315" i="39"/>
  <c r="G1315" i="39"/>
  <c r="F1316" i="39"/>
  <c r="G1316" i="39"/>
  <c r="F1317" i="39"/>
  <c r="G1317" i="39"/>
  <c r="F1318" i="39"/>
  <c r="G1318" i="39"/>
  <c r="F1319" i="39"/>
  <c r="G1319" i="39"/>
  <c r="F1320" i="39"/>
  <c r="G1320" i="39"/>
  <c r="F1321" i="39"/>
  <c r="G1321" i="39"/>
  <c r="F1322" i="39"/>
  <c r="G1322" i="39"/>
  <c r="F1323" i="39"/>
  <c r="G1323" i="39"/>
  <c r="F1324" i="39"/>
  <c r="G1324" i="39"/>
  <c r="F1325" i="39"/>
  <c r="G1325" i="39"/>
  <c r="F1326" i="39"/>
  <c r="G1326" i="39"/>
  <c r="F1327" i="39"/>
  <c r="G1327" i="39"/>
  <c r="F1328" i="39"/>
  <c r="G1328" i="39"/>
  <c r="F1329" i="39"/>
  <c r="G1329" i="39"/>
  <c r="F1330" i="39"/>
  <c r="G1330" i="39"/>
  <c r="F1331" i="39"/>
  <c r="G1331" i="39"/>
  <c r="F1332" i="39"/>
  <c r="G1332" i="39"/>
  <c r="F1333" i="39"/>
  <c r="G1333" i="39"/>
  <c r="F1334" i="39"/>
  <c r="G1334" i="39"/>
  <c r="F1335" i="39"/>
  <c r="G1335" i="39"/>
  <c r="F1336" i="39"/>
  <c r="G1336" i="39"/>
  <c r="F1337" i="39"/>
  <c r="G1337" i="39"/>
  <c r="F1338" i="39"/>
  <c r="G1338" i="39"/>
  <c r="F1339" i="39"/>
  <c r="G1339" i="39"/>
  <c r="F1340" i="39"/>
  <c r="G1340" i="39"/>
  <c r="F1341" i="39"/>
  <c r="G1341" i="39"/>
  <c r="F1342" i="39"/>
  <c r="G1342" i="39"/>
  <c r="F1343" i="39"/>
  <c r="G1343" i="39"/>
  <c r="F1344" i="39"/>
  <c r="G1344" i="39"/>
  <c r="F1345" i="39"/>
  <c r="G1345" i="39"/>
  <c r="F1346" i="39"/>
  <c r="G1346" i="39"/>
  <c r="F1347" i="39"/>
  <c r="G1347" i="39"/>
  <c r="F1348" i="39"/>
  <c r="G1348" i="39"/>
  <c r="F1349" i="39"/>
  <c r="G1349" i="39"/>
  <c r="F1350" i="39"/>
  <c r="G1350" i="39"/>
  <c r="F1351" i="39"/>
  <c r="G1351" i="39"/>
  <c r="F1352" i="39"/>
  <c r="G1352" i="39"/>
  <c r="F1353" i="39"/>
  <c r="G1353" i="39"/>
  <c r="F1354" i="39"/>
  <c r="G1354" i="39"/>
  <c r="F1355" i="39"/>
  <c r="G1355" i="39"/>
  <c r="F1356" i="39"/>
  <c r="G1356" i="39"/>
  <c r="F1357" i="39"/>
  <c r="G1357" i="39"/>
  <c r="F1358" i="39"/>
  <c r="G1358" i="39"/>
  <c r="F1359" i="39"/>
  <c r="G1359" i="39"/>
  <c r="F1360" i="39"/>
  <c r="G1360" i="39"/>
  <c r="F1361" i="39"/>
  <c r="G1361" i="39"/>
  <c r="F1362" i="39"/>
  <c r="G1362" i="39"/>
  <c r="F1363" i="39"/>
  <c r="G1363" i="39"/>
  <c r="F1364" i="39"/>
  <c r="G1364" i="39"/>
  <c r="F1365" i="39"/>
  <c r="G1365" i="39"/>
  <c r="F1366" i="39"/>
  <c r="G1366" i="39"/>
  <c r="F1367" i="39"/>
  <c r="G1367" i="39"/>
  <c r="F1368" i="39"/>
  <c r="G1368" i="39"/>
  <c r="F1369" i="39"/>
  <c r="G1369" i="39"/>
  <c r="F1370" i="39"/>
  <c r="G1370" i="39"/>
  <c r="F1371" i="39"/>
  <c r="G1371" i="39"/>
  <c r="F1372" i="39"/>
  <c r="G1372" i="39"/>
  <c r="F1373" i="39"/>
  <c r="G1373" i="39"/>
  <c r="F1374" i="39"/>
  <c r="G1374" i="39"/>
  <c r="F1375" i="39"/>
  <c r="G1375" i="39"/>
  <c r="F1376" i="39"/>
  <c r="G1376" i="39"/>
  <c r="F1377" i="39"/>
  <c r="G1377" i="39"/>
  <c r="F1378" i="39"/>
  <c r="G1378" i="39"/>
  <c r="F1379" i="39"/>
  <c r="G1379" i="39"/>
  <c r="F1380" i="39"/>
  <c r="G1380" i="39"/>
  <c r="F1381" i="39"/>
  <c r="G1381" i="39"/>
  <c r="F1382" i="39"/>
  <c r="G1382" i="39"/>
  <c r="F1383" i="39"/>
  <c r="G1383" i="39"/>
  <c r="F1384" i="39"/>
  <c r="G1384" i="39"/>
  <c r="F1385" i="39"/>
  <c r="G1385" i="39"/>
  <c r="F1386" i="39"/>
  <c r="G1386" i="39"/>
  <c r="F1387" i="39"/>
  <c r="G1387" i="39"/>
  <c r="F1388" i="39"/>
  <c r="G1388" i="39"/>
  <c r="F1389" i="39"/>
  <c r="G1389" i="39"/>
  <c r="F1390" i="39"/>
  <c r="G1390" i="39"/>
  <c r="F1391" i="39"/>
  <c r="G1391" i="39"/>
  <c r="F1392" i="39"/>
  <c r="G1392" i="39"/>
  <c r="F1393" i="39"/>
  <c r="G1393" i="39"/>
  <c r="F1394" i="39"/>
  <c r="G1394" i="39"/>
  <c r="F1395" i="39"/>
  <c r="G1395" i="39"/>
  <c r="F1396" i="39"/>
  <c r="G1396" i="39"/>
  <c r="F1397" i="39"/>
  <c r="G1397" i="39"/>
  <c r="F1398" i="39"/>
  <c r="G1398" i="39"/>
  <c r="F1399" i="39"/>
  <c r="G1399" i="39"/>
  <c r="F1400" i="39"/>
  <c r="G1400" i="39"/>
  <c r="F1401" i="39"/>
  <c r="G1401" i="39"/>
  <c r="F1402" i="39"/>
  <c r="G1402" i="39"/>
  <c r="F1403" i="39"/>
  <c r="G1403" i="39"/>
  <c r="F1404" i="39"/>
  <c r="G1404" i="39"/>
  <c r="F1405" i="39"/>
  <c r="G1405" i="39"/>
  <c r="F1406" i="39"/>
  <c r="G1406" i="39"/>
  <c r="F1407" i="39"/>
  <c r="G1407" i="39"/>
  <c r="F1408" i="39"/>
  <c r="G1408" i="39"/>
  <c r="F1409" i="39"/>
  <c r="G1409" i="39"/>
  <c r="F1410" i="39"/>
  <c r="G1410" i="39"/>
  <c r="F1411" i="39"/>
  <c r="G1411" i="39"/>
  <c r="F1412" i="39"/>
  <c r="G1412" i="39"/>
  <c r="F1413" i="39"/>
  <c r="G1413" i="39"/>
  <c r="F1414" i="39"/>
  <c r="G1414" i="39"/>
  <c r="F1415" i="39"/>
  <c r="G1415" i="39"/>
  <c r="F1416" i="39"/>
  <c r="G1416" i="39"/>
  <c r="F1417" i="39"/>
  <c r="G1417" i="39"/>
  <c r="F1418" i="39"/>
  <c r="G1418" i="39"/>
  <c r="F1419" i="39"/>
  <c r="G1419" i="39"/>
  <c r="F1420" i="39"/>
  <c r="G1420" i="39"/>
  <c r="F1421" i="39"/>
  <c r="G1421" i="39"/>
  <c r="F1422" i="39"/>
  <c r="G1422" i="39"/>
  <c r="F1423" i="39"/>
  <c r="G1423" i="39"/>
  <c r="F1424" i="39"/>
  <c r="G1424" i="39"/>
  <c r="F1425" i="39"/>
  <c r="G1425" i="39"/>
  <c r="F1426" i="39"/>
  <c r="G1426" i="39"/>
  <c r="F1427" i="39"/>
  <c r="G1427" i="39"/>
  <c r="F1428" i="39"/>
  <c r="G1428" i="39"/>
  <c r="F1429" i="39"/>
  <c r="G1429" i="39"/>
  <c r="F1430" i="39"/>
  <c r="G1430" i="39"/>
  <c r="F1431" i="39"/>
  <c r="G1431" i="39"/>
  <c r="F1432" i="39"/>
  <c r="G1432" i="39"/>
  <c r="F1433" i="39"/>
  <c r="G1433" i="39"/>
  <c r="F1434" i="39"/>
  <c r="G1434" i="39"/>
  <c r="F1435" i="39"/>
  <c r="G1435" i="39"/>
  <c r="F1436" i="39"/>
  <c r="G1436" i="39"/>
  <c r="F1437" i="39"/>
  <c r="G1437" i="39"/>
  <c r="F1438" i="39"/>
  <c r="G1438" i="39"/>
  <c r="F1439" i="39"/>
  <c r="G1439" i="39"/>
  <c r="F1440" i="39"/>
  <c r="G1440" i="39"/>
  <c r="F1441" i="39"/>
  <c r="G1441" i="39"/>
  <c r="F1442" i="39"/>
  <c r="G1442" i="39"/>
  <c r="F1443" i="39"/>
  <c r="G1443" i="39"/>
  <c r="F1444" i="39"/>
  <c r="G1444" i="39"/>
  <c r="F1445" i="39"/>
  <c r="G1445" i="39"/>
  <c r="F1446" i="39"/>
  <c r="G1446" i="39"/>
  <c r="F1447" i="39"/>
  <c r="G1447" i="39"/>
  <c r="F1448" i="39"/>
  <c r="G1448" i="39"/>
  <c r="F1449" i="39"/>
  <c r="G1449" i="39"/>
  <c r="F1450" i="39"/>
  <c r="G1450" i="39"/>
  <c r="F1451" i="39"/>
  <c r="G1451" i="39"/>
  <c r="F1452" i="39"/>
  <c r="G1452" i="39"/>
  <c r="F1453" i="39"/>
  <c r="G1453" i="39"/>
  <c r="F1454" i="39"/>
  <c r="G1454" i="39"/>
  <c r="F1455" i="39"/>
  <c r="G1455" i="39"/>
  <c r="F1456" i="39"/>
  <c r="G1456" i="39"/>
  <c r="F1457" i="39"/>
  <c r="G1457" i="39"/>
  <c r="F1458" i="39"/>
  <c r="G1458" i="39"/>
  <c r="F1459" i="39"/>
  <c r="G1459" i="39"/>
  <c r="F1460" i="39"/>
  <c r="G1460" i="39"/>
  <c r="F1461" i="39"/>
  <c r="G1461" i="39"/>
  <c r="F1462" i="39"/>
  <c r="G1462" i="39"/>
  <c r="F1463" i="39"/>
  <c r="G1463" i="39"/>
  <c r="F1464" i="39"/>
  <c r="G1464" i="39"/>
  <c r="F1465" i="39"/>
  <c r="G1465" i="39"/>
  <c r="F1466" i="39"/>
  <c r="G1466" i="39"/>
  <c r="F1467" i="39"/>
  <c r="G1467" i="39"/>
  <c r="F1468" i="39"/>
  <c r="G1468" i="39"/>
  <c r="F1469" i="39"/>
  <c r="G1469" i="39"/>
  <c r="F1470" i="39"/>
  <c r="G1470" i="39"/>
  <c r="F1471" i="39"/>
  <c r="G1471" i="39"/>
  <c r="F1472" i="39"/>
  <c r="G1472" i="39"/>
  <c r="F1473" i="39"/>
  <c r="G1473" i="39"/>
  <c r="F1474" i="39"/>
  <c r="G1474" i="39"/>
  <c r="F1475" i="39"/>
  <c r="G1475" i="39"/>
  <c r="F1476" i="39"/>
  <c r="G1476" i="39"/>
  <c r="F1477" i="39"/>
  <c r="G1477" i="39"/>
  <c r="F1478" i="39"/>
  <c r="G1478" i="39"/>
  <c r="F1479" i="39"/>
  <c r="G1479" i="39"/>
  <c r="F1480" i="39"/>
  <c r="G1480" i="39"/>
  <c r="F1481" i="39"/>
  <c r="G1481" i="39"/>
  <c r="F1482" i="39"/>
  <c r="G1482" i="39"/>
  <c r="F1483" i="39"/>
  <c r="G1483" i="39"/>
  <c r="F1484" i="39"/>
  <c r="G1484" i="39"/>
  <c r="F1485" i="39"/>
  <c r="G1485" i="39"/>
  <c r="F1486" i="39"/>
  <c r="G1486" i="39"/>
  <c r="F1487" i="39"/>
  <c r="G1487" i="39"/>
  <c r="F1488" i="39"/>
  <c r="G1488" i="39"/>
  <c r="F1489" i="39"/>
  <c r="G1489" i="39"/>
  <c r="F1490" i="39"/>
  <c r="G1490" i="39"/>
  <c r="F1491" i="39"/>
  <c r="G1491" i="39"/>
  <c r="F1492" i="39"/>
  <c r="G1492" i="39"/>
  <c r="F1493" i="39"/>
  <c r="G1493" i="39"/>
  <c r="F1494" i="39"/>
  <c r="G1494" i="39"/>
  <c r="F1495" i="39"/>
  <c r="G1495" i="39"/>
  <c r="F1496" i="39"/>
  <c r="G1496" i="39"/>
  <c r="F1497" i="39"/>
  <c r="G1497" i="39"/>
  <c r="F1498" i="39"/>
  <c r="G1498" i="39"/>
  <c r="F1499" i="39"/>
  <c r="G1499" i="39"/>
  <c r="F1500" i="39"/>
  <c r="G1500" i="39"/>
  <c r="F1501" i="39"/>
  <c r="G1501" i="39"/>
  <c r="F1502" i="39"/>
  <c r="G1502" i="39"/>
  <c r="F1503" i="39"/>
  <c r="G1503" i="39"/>
  <c r="F1504" i="39"/>
  <c r="G1504" i="39"/>
  <c r="F1505" i="39"/>
  <c r="G1505" i="39"/>
  <c r="F1506" i="39"/>
  <c r="G1506" i="39"/>
  <c r="F1507" i="39"/>
  <c r="G1507" i="39"/>
  <c r="F1508" i="39"/>
  <c r="G1508" i="39"/>
  <c r="F1509" i="39"/>
  <c r="G1509" i="39"/>
  <c r="F1510" i="39"/>
  <c r="G1510" i="39"/>
  <c r="F1511" i="39"/>
  <c r="G1511" i="39"/>
  <c r="F1512" i="39"/>
  <c r="G1512" i="39"/>
  <c r="F1513" i="39"/>
  <c r="G1513" i="39"/>
  <c r="F1514" i="39"/>
  <c r="G1514" i="39"/>
  <c r="F1515" i="39"/>
  <c r="G1515" i="39"/>
  <c r="F1516" i="39"/>
  <c r="G1516" i="39"/>
  <c r="F1517" i="39"/>
  <c r="G1517" i="39"/>
  <c r="F1518" i="39"/>
  <c r="G1518" i="39"/>
  <c r="F1519" i="39"/>
  <c r="G1519" i="39"/>
  <c r="F1520" i="39"/>
  <c r="G1520" i="39"/>
  <c r="F1521" i="39"/>
  <c r="G1521" i="39"/>
  <c r="F1522" i="39"/>
  <c r="G1522" i="39"/>
  <c r="F1523" i="39"/>
  <c r="G1523" i="39"/>
  <c r="F1524" i="39"/>
  <c r="G1524" i="39"/>
  <c r="F1525" i="39"/>
  <c r="G1525" i="39"/>
  <c r="F1526" i="39"/>
  <c r="G1526" i="39"/>
  <c r="F1527" i="39"/>
  <c r="G1527" i="39"/>
  <c r="F1528" i="39"/>
  <c r="G1528" i="39"/>
  <c r="F1529" i="39"/>
  <c r="G1529" i="39"/>
  <c r="F1530" i="39"/>
  <c r="G1530" i="39"/>
  <c r="F1531" i="39"/>
  <c r="G1531" i="39"/>
  <c r="F1532" i="39"/>
  <c r="G1532" i="39"/>
  <c r="F1533" i="39"/>
  <c r="G1533" i="39"/>
  <c r="F1534" i="39"/>
  <c r="G1534" i="39"/>
  <c r="F1535" i="39"/>
  <c r="G1535" i="39"/>
  <c r="F1536" i="39"/>
  <c r="G1536" i="39"/>
  <c r="F1537" i="39"/>
  <c r="G1537" i="39"/>
  <c r="F1538" i="39"/>
  <c r="G1538" i="39"/>
  <c r="F1539" i="39"/>
  <c r="G1539" i="39"/>
  <c r="F1540" i="39"/>
  <c r="G1540" i="39"/>
  <c r="F1541" i="39"/>
  <c r="G1541" i="39"/>
  <c r="F1542" i="39"/>
  <c r="G1542" i="39"/>
  <c r="F1543" i="39"/>
  <c r="G1543" i="39"/>
  <c r="F1544" i="39"/>
  <c r="G1544" i="39"/>
  <c r="F1545" i="39"/>
  <c r="G1545" i="39"/>
  <c r="F1546" i="39"/>
  <c r="G1546" i="39"/>
  <c r="F1547" i="39"/>
  <c r="G1547" i="39"/>
  <c r="F1548" i="39"/>
  <c r="G1548" i="39"/>
  <c r="F1549" i="39"/>
  <c r="G1549" i="39"/>
  <c r="F1550" i="39"/>
  <c r="G1550" i="39"/>
  <c r="F1551" i="39"/>
  <c r="G1551" i="39"/>
  <c r="F1552" i="39"/>
  <c r="G1552" i="39"/>
  <c r="F1553" i="39"/>
  <c r="G1553" i="39"/>
  <c r="F1554" i="39"/>
  <c r="G1554" i="39"/>
  <c r="F1555" i="39"/>
  <c r="G1555" i="39"/>
  <c r="F1556" i="39"/>
  <c r="G1556" i="39"/>
  <c r="F1557" i="39"/>
  <c r="G1557" i="39"/>
  <c r="F1558" i="39"/>
  <c r="G1558" i="39"/>
  <c r="F1559" i="39"/>
  <c r="G1559" i="39"/>
  <c r="F1560" i="39"/>
  <c r="G1560" i="39"/>
  <c r="F1561" i="39"/>
  <c r="G1561" i="39"/>
  <c r="F1562" i="39"/>
  <c r="G1562" i="39"/>
  <c r="F1563" i="39"/>
  <c r="G1563" i="39"/>
  <c r="F1564" i="39"/>
  <c r="G1564" i="39"/>
  <c r="F1565" i="39"/>
  <c r="G1565" i="39"/>
  <c r="F1566" i="39"/>
  <c r="G1566" i="39"/>
  <c r="F1567" i="39"/>
  <c r="G1567" i="39"/>
  <c r="F1568" i="39"/>
  <c r="G1568" i="39"/>
  <c r="F1569" i="39"/>
  <c r="G1569" i="39"/>
  <c r="F1570" i="39"/>
  <c r="G1570" i="39"/>
  <c r="F1571" i="39"/>
  <c r="G1571" i="39"/>
  <c r="F1572" i="39"/>
  <c r="G1572" i="39"/>
  <c r="F1573" i="39"/>
  <c r="G1573" i="39"/>
  <c r="F1574" i="39"/>
  <c r="G1574" i="39"/>
  <c r="F1575" i="39"/>
  <c r="G1575" i="39"/>
  <c r="F1576" i="39"/>
  <c r="G1576" i="39"/>
  <c r="F1577" i="39"/>
  <c r="G1577" i="39"/>
  <c r="F1578" i="39"/>
  <c r="G1578" i="39"/>
  <c r="F1579" i="39"/>
  <c r="G1579" i="39"/>
  <c r="F1580" i="39"/>
  <c r="G1580" i="39"/>
  <c r="F1581" i="39"/>
  <c r="G1581" i="39"/>
  <c r="F1582" i="39"/>
  <c r="G1582" i="39"/>
  <c r="F1583" i="39"/>
  <c r="G1583" i="39"/>
  <c r="F1584" i="39"/>
  <c r="G1584" i="39"/>
  <c r="F1585" i="39"/>
  <c r="G1585" i="39"/>
  <c r="F1586" i="39"/>
  <c r="G1586" i="39"/>
  <c r="F1587" i="39"/>
  <c r="G1587" i="39"/>
  <c r="F1588" i="39"/>
  <c r="G1588" i="39"/>
  <c r="F1589" i="39"/>
  <c r="G1589" i="39"/>
  <c r="F1590" i="39"/>
  <c r="G1590" i="39"/>
  <c r="F1591" i="39"/>
  <c r="G1591" i="39"/>
  <c r="F1592" i="39"/>
  <c r="G1592" i="39"/>
  <c r="F1593" i="39"/>
  <c r="G1593" i="39"/>
  <c r="F1594" i="39"/>
  <c r="G1594" i="39"/>
  <c r="F1595" i="39"/>
  <c r="G1595" i="39"/>
  <c r="F1596" i="39"/>
  <c r="G1596" i="39"/>
  <c r="F1597" i="39"/>
  <c r="G1597" i="39"/>
  <c r="F1598" i="39"/>
  <c r="G1598" i="39"/>
  <c r="F1599" i="39"/>
  <c r="G1599" i="39"/>
  <c r="F1600" i="39"/>
  <c r="G1600" i="39"/>
  <c r="F1601" i="39"/>
  <c r="G1601" i="39"/>
  <c r="F1602" i="39"/>
  <c r="G1602" i="39"/>
  <c r="F1603" i="39"/>
  <c r="G1603" i="39"/>
  <c r="F1604" i="39"/>
  <c r="G1604" i="39"/>
  <c r="F1605" i="39"/>
  <c r="G1605" i="39"/>
  <c r="F1606" i="39"/>
  <c r="G1606" i="39"/>
  <c r="F1607" i="39"/>
  <c r="G1607" i="39"/>
  <c r="F1608" i="39"/>
  <c r="G1608" i="39"/>
  <c r="F1609" i="39"/>
  <c r="G1609" i="39"/>
  <c r="F1610" i="39"/>
  <c r="G1610" i="39"/>
  <c r="F1611" i="39"/>
  <c r="G1611" i="39"/>
  <c r="F1612" i="39"/>
  <c r="G1612" i="39"/>
  <c r="F1613" i="39"/>
  <c r="G1613" i="39"/>
  <c r="F1614" i="39"/>
  <c r="G1614" i="39"/>
  <c r="F1615" i="39"/>
  <c r="G1615" i="39"/>
  <c r="F1616" i="39"/>
  <c r="G1616" i="39"/>
  <c r="F1617" i="39"/>
  <c r="G1617" i="39"/>
  <c r="F1618" i="39"/>
  <c r="G1618" i="39"/>
  <c r="F1619" i="39"/>
  <c r="G1619" i="39"/>
  <c r="F1620" i="39"/>
  <c r="G1620" i="39"/>
  <c r="F1621" i="39"/>
  <c r="G1621" i="39"/>
  <c r="F1622" i="39"/>
  <c r="G1622" i="39"/>
  <c r="F1623" i="39"/>
  <c r="G1623" i="39"/>
  <c r="F1624" i="39"/>
  <c r="G1624" i="39"/>
  <c r="F1625" i="39"/>
  <c r="G1625" i="39"/>
  <c r="F1626" i="39"/>
  <c r="G1626" i="39"/>
  <c r="F1627" i="39"/>
  <c r="G1627" i="39"/>
  <c r="F1628" i="39"/>
  <c r="G1628" i="39"/>
  <c r="F1629" i="39"/>
  <c r="G1629" i="39"/>
  <c r="F1630" i="39"/>
  <c r="G1630" i="39"/>
  <c r="F1631" i="39"/>
  <c r="G1631" i="39"/>
  <c r="F1632" i="39"/>
  <c r="G1632" i="39"/>
  <c r="F1633" i="39"/>
  <c r="G1633" i="39"/>
  <c r="F1634" i="39"/>
  <c r="G1634" i="39"/>
  <c r="F1635" i="39"/>
  <c r="G1635" i="39"/>
  <c r="F1636" i="39"/>
  <c r="G1636" i="39"/>
  <c r="F1637" i="39"/>
  <c r="G1637" i="39"/>
  <c r="F1638" i="39"/>
  <c r="G1638" i="39"/>
  <c r="F1639" i="39"/>
  <c r="G1639" i="39"/>
  <c r="F1640" i="39"/>
  <c r="G1640" i="39"/>
  <c r="F1641" i="39"/>
  <c r="G1641" i="39"/>
  <c r="F1642" i="39"/>
  <c r="G1642" i="39"/>
  <c r="F1643" i="39"/>
  <c r="G1643" i="39"/>
  <c r="F1644" i="39"/>
  <c r="G1644" i="39"/>
  <c r="F1645" i="39"/>
  <c r="G1645" i="39"/>
  <c r="F1646" i="39"/>
  <c r="G1646" i="39"/>
  <c r="F1647" i="39"/>
  <c r="G1647" i="39"/>
  <c r="F1648" i="39"/>
  <c r="G1648" i="39"/>
  <c r="F1649" i="39"/>
  <c r="G1649" i="39"/>
  <c r="F1650" i="39"/>
  <c r="G1650" i="39"/>
  <c r="F1651" i="39"/>
  <c r="G1651" i="39"/>
  <c r="F1652" i="39"/>
  <c r="G1652" i="39"/>
  <c r="F1653" i="39"/>
  <c r="G1653" i="39"/>
  <c r="F1654" i="39"/>
  <c r="G1654" i="39"/>
  <c r="F1655" i="39"/>
  <c r="G1655" i="39"/>
  <c r="F1656" i="39"/>
  <c r="G1656" i="39"/>
  <c r="F1657" i="39"/>
  <c r="G1657" i="39"/>
  <c r="F1658" i="39"/>
  <c r="G1658" i="39"/>
  <c r="F1659" i="39"/>
  <c r="G1659" i="39"/>
  <c r="F1660" i="39"/>
  <c r="G1660" i="39"/>
  <c r="F1661" i="39"/>
  <c r="G1661" i="39"/>
  <c r="F1662" i="39"/>
  <c r="G1662" i="39"/>
  <c r="F1663" i="39"/>
  <c r="G1663" i="39"/>
  <c r="F1664" i="39"/>
  <c r="G1664" i="39"/>
  <c r="F1665" i="39"/>
  <c r="G1665" i="39"/>
  <c r="F1666" i="39"/>
  <c r="G1666" i="39"/>
  <c r="F1667" i="39"/>
  <c r="G1667" i="39"/>
  <c r="F1668" i="39"/>
  <c r="G1668" i="39"/>
  <c r="F1669" i="39"/>
  <c r="G1669" i="39"/>
  <c r="F1670" i="39"/>
  <c r="G1670" i="39"/>
  <c r="F1671" i="39"/>
  <c r="G1671" i="39"/>
  <c r="F1672" i="39"/>
  <c r="G1672" i="39"/>
  <c r="F1673" i="39"/>
  <c r="G1673" i="39"/>
  <c r="F1674" i="39"/>
  <c r="G1674" i="39"/>
  <c r="F1675" i="39"/>
  <c r="G1675" i="39"/>
  <c r="F1676" i="39"/>
  <c r="G1676" i="39"/>
  <c r="F1677" i="39"/>
  <c r="G1677" i="39"/>
  <c r="F1678" i="39"/>
  <c r="G1678" i="39"/>
  <c r="F1679" i="39"/>
  <c r="G1679" i="39"/>
  <c r="F1680" i="39"/>
  <c r="G1680" i="39"/>
  <c r="F1681" i="39"/>
  <c r="G1681" i="39"/>
  <c r="F1682" i="39"/>
  <c r="G1682" i="39"/>
  <c r="F1683" i="39"/>
  <c r="G1683" i="39"/>
  <c r="F1684" i="39"/>
  <c r="G1684" i="39"/>
  <c r="F1685" i="39"/>
  <c r="G1685" i="39"/>
  <c r="F1686" i="39"/>
  <c r="G1686" i="39"/>
  <c r="F1687" i="39"/>
  <c r="G1687" i="39"/>
  <c r="F1688" i="39"/>
  <c r="G1688" i="39"/>
  <c r="F1689" i="39"/>
  <c r="G1689" i="39"/>
  <c r="F1690" i="39"/>
  <c r="G1690" i="39"/>
  <c r="F1691" i="39"/>
  <c r="G1691" i="39"/>
  <c r="F1692" i="39"/>
  <c r="G1692" i="39"/>
  <c r="F1693" i="39"/>
  <c r="G1693" i="39"/>
  <c r="F1694" i="39"/>
  <c r="G1694" i="39"/>
  <c r="F1695" i="39"/>
  <c r="G1695" i="39"/>
  <c r="F1696" i="39"/>
  <c r="G1696" i="39"/>
  <c r="F1697" i="39"/>
  <c r="G1697" i="39"/>
  <c r="F1698" i="39"/>
  <c r="G1698" i="39"/>
  <c r="F1699" i="39"/>
  <c r="G1699" i="39"/>
  <c r="F1700" i="39"/>
  <c r="G1700" i="39"/>
  <c r="F1701" i="39"/>
  <c r="G1701" i="39"/>
  <c r="F1702" i="39"/>
  <c r="G1702" i="39"/>
  <c r="F1703" i="39"/>
  <c r="G1703" i="39"/>
  <c r="F1704" i="39"/>
  <c r="G1704" i="39"/>
  <c r="F1705" i="39"/>
  <c r="G1705" i="39"/>
  <c r="F1706" i="39"/>
  <c r="G1706" i="39"/>
  <c r="F1707" i="39"/>
  <c r="G1707" i="39"/>
  <c r="F1708" i="39"/>
  <c r="G1708" i="39"/>
  <c r="F1709" i="39"/>
  <c r="G1709" i="39"/>
  <c r="F1710" i="39"/>
  <c r="G1710" i="39"/>
  <c r="F1711" i="39"/>
  <c r="G1711" i="39"/>
  <c r="F1712" i="39"/>
  <c r="G1712" i="39"/>
  <c r="F1713" i="39"/>
  <c r="G1713" i="39"/>
  <c r="F1714" i="39"/>
  <c r="G1714" i="39"/>
  <c r="F1715" i="39"/>
  <c r="G1715" i="39"/>
  <c r="F1716" i="39"/>
  <c r="G1716" i="39"/>
  <c r="F1717" i="39"/>
  <c r="G1717" i="39"/>
  <c r="F1718" i="39"/>
  <c r="G1718" i="39"/>
  <c r="F1719" i="39"/>
  <c r="G1719" i="39"/>
  <c r="F1720" i="39"/>
  <c r="G1720" i="39"/>
  <c r="F1721" i="39"/>
  <c r="G1721" i="39"/>
  <c r="F1722" i="39"/>
  <c r="G1722" i="39"/>
  <c r="F1723" i="39"/>
  <c r="G1723" i="39"/>
  <c r="F1724" i="39"/>
  <c r="G1724" i="39"/>
  <c r="F1725" i="39"/>
  <c r="G1725" i="39"/>
  <c r="F1726" i="39"/>
  <c r="G1726" i="39"/>
  <c r="F1727" i="39"/>
  <c r="G1727" i="39"/>
  <c r="F1728" i="39"/>
  <c r="G1728" i="39"/>
  <c r="F1729" i="39"/>
  <c r="G1729" i="39"/>
  <c r="F1730" i="39"/>
  <c r="G1730" i="39"/>
  <c r="F1731" i="39"/>
  <c r="G1731" i="39"/>
  <c r="F1732" i="39"/>
  <c r="G1732" i="39"/>
  <c r="F1733" i="39"/>
  <c r="G1733" i="39"/>
  <c r="F1734" i="39"/>
  <c r="G1734" i="39"/>
  <c r="F1735" i="39"/>
  <c r="G1735" i="39"/>
  <c r="F1736" i="39"/>
  <c r="G1736" i="39"/>
  <c r="F1737" i="39"/>
  <c r="G1737" i="39"/>
  <c r="F1738" i="39"/>
  <c r="G1738" i="39"/>
  <c r="F1739" i="39"/>
  <c r="G1739" i="39"/>
  <c r="F1740" i="39"/>
  <c r="G1740" i="39"/>
  <c r="F1741" i="39"/>
  <c r="G1741" i="39"/>
  <c r="F1742" i="39"/>
  <c r="G1742" i="39"/>
  <c r="F1743" i="39"/>
  <c r="G1743" i="39"/>
  <c r="F1744" i="39"/>
  <c r="G1744" i="39"/>
  <c r="F1745" i="39"/>
  <c r="G1745" i="39"/>
  <c r="F1746" i="39"/>
  <c r="G1746" i="39"/>
  <c r="F1747" i="39"/>
  <c r="G1747" i="39"/>
  <c r="F1748" i="39"/>
  <c r="G1748" i="39"/>
  <c r="F1749" i="39"/>
  <c r="G1749" i="39"/>
  <c r="F1750" i="39"/>
  <c r="G1750" i="39"/>
  <c r="F1751" i="39"/>
  <c r="G1751" i="39"/>
  <c r="F1752" i="39"/>
  <c r="G1752" i="39"/>
  <c r="F1753" i="39"/>
  <c r="G1753" i="39"/>
  <c r="F1754" i="39"/>
  <c r="G1754" i="39"/>
  <c r="F1755" i="39"/>
  <c r="G1755" i="39"/>
  <c r="F1756" i="39"/>
  <c r="G1756" i="39"/>
  <c r="F1757" i="39"/>
  <c r="G1757" i="39"/>
  <c r="F1758" i="39"/>
  <c r="G1758" i="39"/>
  <c r="F1759" i="39"/>
  <c r="G1759" i="39"/>
  <c r="F1760" i="39"/>
  <c r="G1760" i="39"/>
  <c r="F1761" i="39"/>
  <c r="G1761" i="39"/>
  <c r="F1762" i="39"/>
  <c r="G1762" i="39"/>
  <c r="F1763" i="39"/>
  <c r="G1763" i="39"/>
  <c r="F1764" i="39"/>
  <c r="G1764" i="39"/>
  <c r="F1765" i="39"/>
  <c r="G1765" i="39"/>
  <c r="F1766" i="39"/>
  <c r="G1766" i="39"/>
  <c r="F1767" i="39"/>
  <c r="G1767" i="39"/>
  <c r="F1768" i="39"/>
  <c r="G1768" i="39"/>
  <c r="F1769" i="39"/>
  <c r="G1769" i="39"/>
  <c r="F1770" i="39"/>
  <c r="G1770" i="39"/>
  <c r="F1771" i="39"/>
  <c r="G1771" i="39"/>
  <c r="F1772" i="39"/>
  <c r="G1772" i="39"/>
  <c r="F1773" i="39"/>
  <c r="G1773" i="39"/>
  <c r="F1774" i="39"/>
  <c r="G1774" i="39"/>
  <c r="F1775" i="39"/>
  <c r="G1775" i="39"/>
  <c r="F1776" i="39"/>
  <c r="G1776" i="39"/>
  <c r="F1777" i="39"/>
  <c r="G1777" i="39"/>
  <c r="F1778" i="39"/>
  <c r="G1778" i="39"/>
  <c r="F1779" i="39"/>
  <c r="G1779" i="39"/>
  <c r="F1780" i="39"/>
  <c r="G1780" i="39"/>
  <c r="F1781" i="39"/>
  <c r="G1781" i="39"/>
  <c r="F1782" i="39"/>
  <c r="G1782" i="39"/>
  <c r="F1783" i="39"/>
  <c r="G1783" i="39"/>
  <c r="F1784" i="39"/>
  <c r="G1784" i="39"/>
  <c r="F1785" i="39"/>
  <c r="G1785" i="39"/>
  <c r="F1786" i="39"/>
  <c r="G1786" i="39"/>
  <c r="F1787" i="39"/>
  <c r="G1787" i="39"/>
  <c r="F1788" i="39"/>
  <c r="G1788" i="39"/>
  <c r="F1789" i="39"/>
  <c r="G1789" i="39"/>
  <c r="F1790" i="39"/>
  <c r="G1790" i="39"/>
  <c r="F1791" i="39"/>
  <c r="G1791" i="39"/>
  <c r="F1792" i="39"/>
  <c r="G1792" i="39"/>
  <c r="F1793" i="39"/>
  <c r="G1793" i="39"/>
  <c r="F1794" i="39"/>
  <c r="G1794" i="39"/>
  <c r="F1795" i="39"/>
  <c r="G1795" i="39"/>
  <c r="F1796" i="39"/>
  <c r="G1796" i="39"/>
  <c r="F1797" i="39"/>
  <c r="G1797" i="39"/>
  <c r="F1798" i="39"/>
  <c r="G1798" i="39"/>
  <c r="F1799" i="39"/>
  <c r="G1799" i="39"/>
  <c r="F1800" i="39"/>
  <c r="G1800" i="39"/>
  <c r="F1801" i="39"/>
  <c r="G1801" i="39"/>
  <c r="F1802" i="39"/>
  <c r="G1802" i="39"/>
  <c r="F1803" i="39"/>
  <c r="G1803" i="39"/>
  <c r="F1804" i="39"/>
  <c r="G1804" i="39"/>
  <c r="F1805" i="39"/>
  <c r="G1805" i="39"/>
  <c r="F1806" i="39"/>
  <c r="G1806" i="39"/>
  <c r="F1807" i="39"/>
  <c r="G1807" i="39"/>
  <c r="F1808" i="39"/>
  <c r="G1808" i="39"/>
  <c r="F1809" i="39"/>
  <c r="G1809" i="39"/>
  <c r="F1810" i="39"/>
  <c r="G1810" i="39"/>
  <c r="F1811" i="39"/>
  <c r="G1811" i="39"/>
  <c r="F1812" i="39"/>
  <c r="G1812" i="39"/>
  <c r="F1813" i="39"/>
  <c r="G1813" i="39"/>
  <c r="F1814" i="39"/>
  <c r="G1814" i="39"/>
  <c r="F1815" i="39"/>
  <c r="G1815" i="39"/>
  <c r="F1816" i="39"/>
  <c r="G1816" i="39"/>
  <c r="F1817" i="39"/>
  <c r="G1817" i="39"/>
  <c r="F1818" i="39"/>
  <c r="G1818" i="39"/>
  <c r="F1819" i="39"/>
  <c r="G1819" i="39"/>
  <c r="F1820" i="39"/>
  <c r="G1820" i="39"/>
  <c r="F1821" i="39"/>
  <c r="G1821" i="39"/>
  <c r="F1822" i="39"/>
  <c r="G1822" i="39"/>
  <c r="F1823" i="39"/>
  <c r="G1823" i="39"/>
  <c r="F1824" i="39"/>
  <c r="G1824" i="39"/>
  <c r="F1825" i="39"/>
  <c r="G1825" i="39"/>
  <c r="F1826" i="39"/>
  <c r="G1826" i="39"/>
  <c r="F1827" i="39"/>
  <c r="G1827" i="39"/>
  <c r="F1828" i="39"/>
  <c r="G1828" i="39"/>
  <c r="F1829" i="39"/>
  <c r="G1829" i="39"/>
  <c r="F1830" i="39"/>
  <c r="G1830" i="39"/>
  <c r="F1831" i="39"/>
  <c r="G1831" i="39"/>
  <c r="F1832" i="39"/>
  <c r="G1832" i="39"/>
  <c r="F1833" i="39"/>
  <c r="G1833" i="39"/>
  <c r="F1834" i="39"/>
  <c r="G1834" i="39"/>
  <c r="F1835" i="39"/>
  <c r="G1835" i="39"/>
  <c r="F1836" i="39"/>
  <c r="G1836" i="39"/>
  <c r="F1837" i="39"/>
  <c r="G1837" i="39"/>
  <c r="F1838" i="39"/>
  <c r="G1838" i="39"/>
  <c r="F1839" i="39"/>
  <c r="G1839" i="39"/>
  <c r="F1840" i="39"/>
  <c r="G1840" i="39"/>
  <c r="F1841" i="39"/>
  <c r="G1841" i="39"/>
  <c r="F1842" i="39"/>
  <c r="G1842" i="39"/>
  <c r="F1843" i="39"/>
  <c r="G1843" i="39"/>
  <c r="F1844" i="39"/>
  <c r="G1844" i="39"/>
  <c r="F1845" i="39"/>
  <c r="G1845" i="39"/>
  <c r="F1846" i="39"/>
  <c r="G1846" i="39"/>
  <c r="F1847" i="39"/>
  <c r="G1847" i="39"/>
  <c r="F1848" i="39"/>
  <c r="G1848" i="39"/>
  <c r="F1849" i="39"/>
  <c r="G1849" i="39"/>
  <c r="F1850" i="39"/>
  <c r="G1850" i="39"/>
  <c r="F1851" i="39"/>
  <c r="G1851" i="39"/>
  <c r="F1852" i="39"/>
  <c r="G1852" i="39"/>
  <c r="F1853" i="39"/>
  <c r="G1853" i="39"/>
  <c r="F1854" i="39"/>
  <c r="G1854" i="39"/>
  <c r="F1855" i="39"/>
  <c r="G1855" i="39"/>
  <c r="F1856" i="39"/>
  <c r="G1856" i="39"/>
  <c r="F1857" i="39"/>
  <c r="G1857" i="39"/>
  <c r="F1858" i="39"/>
  <c r="G1858" i="39"/>
  <c r="F1859" i="39"/>
  <c r="G1859" i="39"/>
  <c r="F1860" i="39"/>
  <c r="G1860" i="39"/>
  <c r="F1861" i="39"/>
  <c r="G1861" i="39"/>
  <c r="F1862" i="39"/>
  <c r="G1862" i="39"/>
  <c r="F1863" i="39"/>
  <c r="G1863" i="39"/>
  <c r="F1864" i="39"/>
  <c r="G1864" i="39"/>
  <c r="F1865" i="39"/>
  <c r="G1865" i="39"/>
  <c r="F1866" i="39"/>
  <c r="G1866" i="39"/>
  <c r="F1867" i="39"/>
  <c r="G1867" i="39"/>
  <c r="F1868" i="39"/>
  <c r="G1868" i="39"/>
  <c r="F1869" i="39"/>
  <c r="G1869" i="39"/>
  <c r="F1870" i="39"/>
  <c r="G1870" i="39"/>
  <c r="F1871" i="39"/>
  <c r="G1871" i="39"/>
  <c r="F1872" i="39"/>
  <c r="G1872" i="39"/>
  <c r="F1873" i="39"/>
  <c r="G1873" i="39"/>
  <c r="F1874" i="39"/>
  <c r="G1874" i="39"/>
  <c r="F1875" i="39"/>
  <c r="G1875" i="39"/>
  <c r="F1876" i="39"/>
  <c r="G1876" i="39"/>
  <c r="F1877" i="39"/>
  <c r="G1877" i="39"/>
  <c r="F1878" i="39"/>
  <c r="G1878" i="39"/>
  <c r="F1879" i="39"/>
  <c r="G1879" i="39"/>
  <c r="F1880" i="39"/>
  <c r="G1880" i="39"/>
  <c r="F1881" i="39"/>
  <c r="G1881" i="39"/>
  <c r="F1882" i="39"/>
  <c r="G1882" i="39"/>
  <c r="F1883" i="39"/>
  <c r="G1883" i="39"/>
  <c r="F1884" i="39"/>
  <c r="G1884" i="39"/>
  <c r="F1885" i="39"/>
  <c r="G1885" i="39"/>
  <c r="F1886" i="39"/>
  <c r="G1886" i="39"/>
  <c r="F1887" i="39"/>
  <c r="G1887" i="39"/>
  <c r="F1888" i="39"/>
  <c r="G1888" i="39"/>
  <c r="F1889" i="39"/>
  <c r="G1889" i="39"/>
  <c r="F1890" i="39"/>
  <c r="G1890" i="39"/>
  <c r="F1891" i="39"/>
  <c r="G1891" i="39"/>
  <c r="F1892" i="39"/>
  <c r="G1892" i="39"/>
  <c r="F1893" i="39"/>
  <c r="G1893" i="39"/>
  <c r="F1894" i="39"/>
  <c r="G1894" i="39"/>
  <c r="F1895" i="39"/>
  <c r="G1895" i="39"/>
  <c r="F1896" i="39"/>
  <c r="G1896" i="39"/>
  <c r="F1897" i="39"/>
  <c r="G1897" i="39"/>
  <c r="F1898" i="39"/>
  <c r="G1898" i="39"/>
  <c r="F1899" i="39"/>
  <c r="G1899" i="39"/>
  <c r="F1900" i="39"/>
  <c r="G1900" i="39"/>
  <c r="F1901" i="39"/>
  <c r="G1901" i="39"/>
  <c r="F1902" i="39"/>
  <c r="G1902" i="39"/>
  <c r="F1903" i="39"/>
  <c r="G1903" i="39"/>
  <c r="F1904" i="39"/>
  <c r="G1904" i="39"/>
  <c r="F1905" i="39"/>
  <c r="G1905" i="39"/>
  <c r="F1906" i="39"/>
  <c r="G1906" i="39"/>
  <c r="F1907" i="39"/>
  <c r="G1907" i="39"/>
  <c r="F1908" i="39"/>
  <c r="G1908" i="39"/>
  <c r="F1909" i="39"/>
  <c r="G1909" i="39"/>
  <c r="F1910" i="39"/>
  <c r="G1910" i="39"/>
  <c r="F1911" i="39"/>
  <c r="G1911" i="39"/>
  <c r="F1912" i="39"/>
  <c r="G1912" i="39"/>
  <c r="F1913" i="39"/>
  <c r="G1913" i="39"/>
  <c r="F1914" i="39"/>
  <c r="G1914" i="39"/>
  <c r="F1915" i="39"/>
  <c r="G1915" i="39"/>
  <c r="F1916" i="39"/>
  <c r="G1916" i="39"/>
  <c r="F1917" i="39"/>
  <c r="G1917" i="39"/>
  <c r="F1918" i="39"/>
  <c r="G1918" i="39"/>
  <c r="F1919" i="39"/>
  <c r="G1919" i="39"/>
  <c r="F1920" i="39"/>
  <c r="G1920" i="39"/>
  <c r="F1921" i="39"/>
  <c r="G1921" i="39"/>
  <c r="F1922" i="39"/>
  <c r="G1922" i="39"/>
  <c r="F1923" i="39"/>
  <c r="G1923" i="39"/>
  <c r="F1924" i="39"/>
  <c r="G1924" i="39"/>
  <c r="F1925" i="39"/>
  <c r="G1925" i="39"/>
  <c r="F1926" i="39"/>
  <c r="G1926" i="39"/>
  <c r="F1927" i="39"/>
  <c r="G1927" i="39"/>
  <c r="F1928" i="39"/>
  <c r="G1928" i="39"/>
  <c r="F1929" i="39"/>
  <c r="G1929" i="39"/>
  <c r="F1930" i="39"/>
  <c r="G1930" i="39"/>
  <c r="F1931" i="39"/>
  <c r="G1931" i="39"/>
  <c r="F1932" i="39"/>
  <c r="G1932" i="39"/>
  <c r="F1933" i="39"/>
  <c r="G1933" i="39"/>
  <c r="F1934" i="39"/>
  <c r="G1934" i="39"/>
  <c r="F1935" i="39"/>
  <c r="G1935" i="39"/>
  <c r="F1936" i="39"/>
  <c r="G1936" i="39"/>
  <c r="F1937" i="39"/>
  <c r="G1937" i="39"/>
  <c r="F1938" i="39"/>
  <c r="G1938" i="39"/>
  <c r="F1939" i="39"/>
  <c r="G1939" i="39"/>
  <c r="F1940" i="39"/>
  <c r="G1940" i="39"/>
  <c r="F1941" i="39"/>
  <c r="G1941" i="39"/>
  <c r="F1942" i="39"/>
  <c r="G1942" i="39"/>
  <c r="F1943" i="39"/>
  <c r="G1943" i="39"/>
  <c r="F1944" i="39"/>
  <c r="G1944" i="39"/>
  <c r="F1945" i="39"/>
  <c r="G1945" i="39"/>
  <c r="F1946" i="39"/>
  <c r="G1946" i="39"/>
  <c r="F1947" i="39"/>
  <c r="G1947" i="39"/>
  <c r="F1948" i="39"/>
  <c r="G1948" i="39"/>
  <c r="F1949" i="39"/>
  <c r="G1949" i="39"/>
  <c r="F1950" i="39"/>
  <c r="G1950" i="39"/>
  <c r="F1951" i="39"/>
  <c r="G1951" i="39"/>
  <c r="F1952" i="39"/>
  <c r="G1952" i="39"/>
  <c r="F1953" i="39"/>
  <c r="G1953" i="39"/>
  <c r="F1954" i="39"/>
  <c r="G1954" i="39"/>
  <c r="F1955" i="39"/>
  <c r="G1955" i="39"/>
  <c r="F1956" i="39"/>
  <c r="G1956" i="39"/>
  <c r="F1957" i="39"/>
  <c r="G1957" i="39"/>
  <c r="F1958" i="39"/>
  <c r="G1958" i="39"/>
  <c r="F1959" i="39"/>
  <c r="G1959" i="39"/>
  <c r="F1960" i="39"/>
  <c r="G1960" i="39"/>
  <c r="F1961" i="39"/>
  <c r="G1961" i="39"/>
  <c r="F1962" i="39"/>
  <c r="G1962" i="39"/>
  <c r="F1963" i="39"/>
  <c r="G1963" i="39"/>
  <c r="F1964" i="39"/>
  <c r="G1964" i="39"/>
  <c r="F1965" i="39"/>
  <c r="G1965" i="39"/>
  <c r="F1966" i="39"/>
  <c r="G1966" i="39"/>
  <c r="F1967" i="39"/>
  <c r="G1967" i="39"/>
  <c r="F1968" i="39"/>
  <c r="G1968" i="39"/>
  <c r="F1969" i="39"/>
  <c r="G1969" i="39"/>
  <c r="F1970" i="39"/>
  <c r="G1970" i="39"/>
  <c r="F1971" i="39"/>
  <c r="G1971" i="39"/>
  <c r="F1972" i="39"/>
  <c r="G1972" i="39"/>
  <c r="F1973" i="39"/>
  <c r="G1973" i="39"/>
  <c r="F1974" i="39"/>
  <c r="G1974" i="39"/>
  <c r="F1975" i="39"/>
  <c r="G1975" i="39"/>
  <c r="F1976" i="39"/>
  <c r="G1976" i="39"/>
  <c r="F1977" i="39"/>
  <c r="G1977" i="39"/>
  <c r="F1978" i="39"/>
  <c r="G1978" i="39"/>
  <c r="F1979" i="39"/>
  <c r="G1979" i="39"/>
  <c r="F1980" i="39"/>
  <c r="G1980" i="39"/>
  <c r="F1981" i="39"/>
  <c r="G1981" i="39"/>
  <c r="F1982" i="39"/>
  <c r="G1982" i="39"/>
  <c r="F1983" i="39"/>
  <c r="G1983" i="39"/>
  <c r="F1984" i="39"/>
  <c r="G1984" i="39"/>
  <c r="F1985" i="39"/>
  <c r="G1985" i="39"/>
  <c r="F1986" i="39"/>
  <c r="G1986" i="39"/>
  <c r="F1987" i="39"/>
  <c r="G1987" i="39"/>
  <c r="F1988" i="39"/>
  <c r="G1988" i="39"/>
  <c r="F1989" i="39"/>
  <c r="G1989" i="39"/>
  <c r="F1990" i="39"/>
  <c r="G1990" i="39"/>
  <c r="F1991" i="39"/>
  <c r="G1991" i="39"/>
  <c r="F1992" i="39"/>
  <c r="G1992" i="39"/>
  <c r="F1993" i="39"/>
  <c r="G1993" i="39"/>
  <c r="F1994" i="39"/>
  <c r="G1994" i="39"/>
  <c r="F1995" i="39"/>
  <c r="G1995" i="39"/>
  <c r="F1996" i="39"/>
  <c r="G1996" i="39"/>
  <c r="F1997" i="39"/>
  <c r="G1997" i="39"/>
  <c r="F1998" i="39"/>
  <c r="G1998" i="39"/>
  <c r="F1999" i="39"/>
  <c r="G1999" i="39"/>
  <c r="F2000" i="39"/>
  <c r="G2000" i="39"/>
  <c r="F2001" i="39"/>
  <c r="G2001" i="39"/>
  <c r="F2002" i="39"/>
  <c r="G2002" i="39"/>
  <c r="F2003" i="39"/>
  <c r="G2003" i="39"/>
  <c r="F2004" i="39"/>
  <c r="G2004" i="39"/>
  <c r="F2005" i="39"/>
  <c r="G2005" i="39"/>
  <c r="F2006" i="39"/>
  <c r="G2006" i="39"/>
  <c r="F2007" i="39"/>
  <c r="G2007" i="39"/>
  <c r="F2008" i="39"/>
  <c r="G2008" i="39"/>
  <c r="F2009" i="39"/>
  <c r="G2009" i="39"/>
  <c r="F2010" i="39"/>
  <c r="G2010" i="39"/>
  <c r="F2011" i="39"/>
  <c r="G2011" i="39"/>
  <c r="F2012" i="39"/>
  <c r="G2012" i="39"/>
  <c r="F2013" i="39"/>
  <c r="G2013" i="39"/>
  <c r="F2014" i="39"/>
  <c r="G2014" i="39"/>
  <c r="F2015" i="39"/>
  <c r="G2015" i="39"/>
  <c r="F2016" i="39"/>
  <c r="G2016" i="39"/>
  <c r="F2017" i="39"/>
  <c r="G2017" i="39"/>
  <c r="F2018" i="39"/>
  <c r="G2018" i="39"/>
  <c r="F2019" i="39"/>
  <c r="G2019" i="39"/>
  <c r="F2020" i="39"/>
  <c r="G2020" i="39"/>
  <c r="F2021" i="39"/>
  <c r="G2021" i="39"/>
  <c r="F2022" i="39"/>
  <c r="G2022" i="39"/>
  <c r="F2023" i="39"/>
  <c r="G2023" i="39"/>
  <c r="F2024" i="39"/>
  <c r="G2024" i="39"/>
  <c r="F2025" i="39"/>
  <c r="G2025" i="39"/>
  <c r="F2026" i="39"/>
  <c r="G2026" i="39"/>
  <c r="F2027" i="39"/>
  <c r="G2027" i="39"/>
  <c r="F2028" i="39"/>
  <c r="G2028" i="39"/>
  <c r="F2029" i="39"/>
  <c r="G2029" i="39"/>
  <c r="F2030" i="39"/>
  <c r="G2030" i="39"/>
  <c r="F2031" i="39"/>
  <c r="G2031" i="39"/>
  <c r="F2032" i="39"/>
  <c r="G2032" i="39"/>
  <c r="F2033" i="39"/>
  <c r="G2033" i="39"/>
  <c r="F2034" i="39"/>
  <c r="G2034" i="39"/>
  <c r="F2035" i="39"/>
  <c r="G2035" i="39"/>
  <c r="F2036" i="39"/>
  <c r="G2036" i="39"/>
  <c r="F2037" i="39"/>
  <c r="G2037" i="39"/>
  <c r="F2038" i="39"/>
  <c r="G2038" i="39"/>
  <c r="F2039" i="39"/>
  <c r="G2039" i="39"/>
  <c r="F2040" i="39"/>
  <c r="G2040" i="39"/>
  <c r="F2041" i="39"/>
  <c r="G2041" i="39"/>
  <c r="F2042" i="39"/>
  <c r="G2042" i="39"/>
  <c r="F2043" i="39"/>
  <c r="G2043" i="39"/>
  <c r="F2044" i="39"/>
  <c r="G2044" i="39"/>
  <c r="F2045" i="39"/>
  <c r="G2045" i="39"/>
  <c r="F2046" i="39"/>
  <c r="G2046" i="39"/>
  <c r="F2047" i="39"/>
  <c r="G2047" i="39"/>
  <c r="F2048" i="39"/>
  <c r="G2048" i="39"/>
  <c r="F2049" i="39"/>
  <c r="G2049" i="39"/>
  <c r="F2050" i="39"/>
  <c r="G2050" i="39"/>
  <c r="F2051" i="39"/>
  <c r="G2051" i="39"/>
  <c r="F2052" i="39"/>
  <c r="G2052" i="39"/>
  <c r="F2053" i="39"/>
  <c r="G2053" i="39"/>
  <c r="F2054" i="39"/>
  <c r="G2054" i="39"/>
  <c r="F2055" i="39"/>
  <c r="G2055" i="39"/>
  <c r="F2056" i="39"/>
  <c r="G2056" i="39"/>
  <c r="F2057" i="39"/>
  <c r="G2057" i="39"/>
  <c r="F2058" i="39"/>
  <c r="G2058" i="39"/>
  <c r="F2059" i="39"/>
  <c r="G2059" i="39"/>
  <c r="F2060" i="39"/>
  <c r="G2060" i="39"/>
  <c r="F2061" i="39"/>
  <c r="G2061" i="39"/>
  <c r="F2062" i="39"/>
  <c r="G2062" i="39"/>
  <c r="F2063" i="39"/>
  <c r="G2063" i="39"/>
  <c r="F2064" i="39"/>
  <c r="G2064" i="39"/>
  <c r="F2065" i="39"/>
  <c r="G2065" i="39"/>
  <c r="F2066" i="39"/>
  <c r="G2066" i="39"/>
  <c r="F2067" i="39"/>
  <c r="G2067" i="39"/>
  <c r="F2068" i="39"/>
  <c r="G2068" i="39"/>
  <c r="F2069" i="39"/>
  <c r="G2069" i="39"/>
  <c r="F2070" i="39"/>
  <c r="G2070" i="39"/>
  <c r="F2071" i="39"/>
  <c r="G2071" i="39"/>
  <c r="F2072" i="39"/>
  <c r="G2072" i="39"/>
  <c r="F2073" i="39"/>
  <c r="G2073" i="39"/>
  <c r="F2074" i="39"/>
  <c r="G2074" i="39"/>
  <c r="F2075" i="39"/>
  <c r="G2075" i="39"/>
  <c r="F2076" i="39"/>
  <c r="G2076" i="39"/>
  <c r="F2077" i="39"/>
  <c r="G2077" i="39"/>
  <c r="F2078" i="39"/>
  <c r="G2078" i="39"/>
  <c r="F2079" i="39"/>
  <c r="G2079" i="39"/>
  <c r="F2080" i="39"/>
  <c r="G2080" i="39"/>
  <c r="F2081" i="39"/>
  <c r="G2081" i="39"/>
  <c r="F2082" i="39"/>
  <c r="G2082" i="39"/>
  <c r="F2083" i="39"/>
  <c r="G2083" i="39"/>
  <c r="F2084" i="39"/>
  <c r="G2084" i="39"/>
  <c r="F2085" i="39"/>
  <c r="G2085" i="39"/>
  <c r="F2086" i="39"/>
  <c r="G2086" i="39"/>
  <c r="F2087" i="39"/>
  <c r="G2087" i="39"/>
  <c r="F2088" i="39"/>
  <c r="G2088" i="39"/>
  <c r="F2089" i="39"/>
  <c r="G2089" i="39"/>
  <c r="F2090" i="39"/>
  <c r="G2090" i="39"/>
  <c r="F2091" i="39"/>
  <c r="G2091" i="39"/>
  <c r="F2092" i="39"/>
  <c r="G2092" i="39"/>
  <c r="F2093" i="39"/>
  <c r="G2093" i="39"/>
  <c r="F2094" i="39"/>
  <c r="G2094" i="39"/>
  <c r="F2095" i="39"/>
  <c r="G2095" i="39"/>
  <c r="F2096" i="39"/>
  <c r="G2096" i="39"/>
  <c r="F2097" i="39"/>
  <c r="G2097" i="39"/>
  <c r="F2098" i="39"/>
  <c r="G2098" i="39"/>
  <c r="F2099" i="39"/>
  <c r="G2099" i="39"/>
  <c r="F2100" i="39"/>
  <c r="G2100" i="39"/>
  <c r="F2101" i="39"/>
  <c r="G2101" i="39"/>
  <c r="F2102" i="39"/>
  <c r="G2102" i="39"/>
  <c r="F2103" i="39"/>
  <c r="G2103" i="39"/>
  <c r="F2104" i="39"/>
  <c r="G2104" i="39"/>
  <c r="F2105" i="39"/>
  <c r="G2105" i="39"/>
  <c r="F2106" i="39"/>
  <c r="G2106" i="39"/>
  <c r="F2107" i="39"/>
  <c r="G2107" i="39"/>
  <c r="F2108" i="39"/>
  <c r="G2108" i="39"/>
  <c r="F2109" i="39"/>
  <c r="G2109" i="39"/>
  <c r="F2110" i="39"/>
  <c r="G2110" i="39"/>
  <c r="F2111" i="39"/>
  <c r="G2111" i="39"/>
  <c r="F2112" i="39"/>
  <c r="G2112" i="39"/>
  <c r="F2113" i="39"/>
  <c r="G2113" i="39"/>
  <c r="F2114" i="39"/>
  <c r="G2114" i="39"/>
  <c r="F2115" i="39"/>
  <c r="G2115" i="39"/>
  <c r="F2116" i="39"/>
  <c r="G2116" i="39"/>
  <c r="F2117" i="39"/>
  <c r="G2117" i="39"/>
  <c r="F2118" i="39"/>
  <c r="G2118" i="39"/>
  <c r="F2119" i="39"/>
  <c r="G2119" i="39"/>
  <c r="F2120" i="39"/>
  <c r="G2120" i="39"/>
  <c r="F2121" i="39"/>
  <c r="G2121" i="39"/>
  <c r="F2122" i="39"/>
  <c r="G2122" i="39"/>
  <c r="F2123" i="39"/>
  <c r="G2123" i="39"/>
  <c r="F2124" i="39"/>
  <c r="G2124" i="39"/>
  <c r="F2125" i="39"/>
  <c r="G2125" i="39"/>
  <c r="F2126" i="39"/>
  <c r="G2126" i="39"/>
  <c r="F2127" i="39"/>
  <c r="G2127" i="39"/>
  <c r="F2128" i="39"/>
  <c r="G2128" i="39"/>
  <c r="F2129" i="39"/>
  <c r="G2129" i="39"/>
  <c r="F2130" i="39"/>
  <c r="G2130" i="39"/>
  <c r="F2131" i="39"/>
  <c r="G2131" i="39"/>
  <c r="F2132" i="39"/>
  <c r="G2132" i="39"/>
  <c r="F2133" i="39"/>
  <c r="G2133" i="39"/>
  <c r="F2134" i="39"/>
  <c r="G2134" i="39"/>
  <c r="F2135" i="39"/>
  <c r="G2135" i="39"/>
  <c r="F2136" i="39"/>
  <c r="G2136" i="39"/>
  <c r="F2137" i="39"/>
  <c r="G2137" i="39"/>
  <c r="F2138" i="39"/>
  <c r="G2138" i="39"/>
  <c r="F2139" i="39"/>
  <c r="G2139" i="39"/>
  <c r="F2140" i="39"/>
  <c r="G2140" i="39"/>
  <c r="F2141" i="39"/>
  <c r="G2141" i="39"/>
  <c r="F2142" i="39"/>
  <c r="G2142" i="39"/>
  <c r="F2143" i="39"/>
  <c r="G2143" i="39"/>
  <c r="F2144" i="39"/>
  <c r="G2144" i="39"/>
  <c r="F2145" i="39"/>
  <c r="G2145" i="39"/>
  <c r="F2146" i="39"/>
  <c r="G2146" i="39"/>
  <c r="F2147" i="39"/>
  <c r="G2147" i="39"/>
  <c r="F2148" i="39"/>
  <c r="G2148" i="39"/>
  <c r="F2149" i="39"/>
  <c r="G2149" i="39"/>
  <c r="F2150" i="39"/>
  <c r="G2150" i="39"/>
  <c r="F2151" i="39"/>
  <c r="G2151" i="39"/>
  <c r="F2152" i="39"/>
  <c r="G2152" i="39"/>
  <c r="F2153" i="39"/>
  <c r="G2153" i="39"/>
  <c r="F2154" i="39"/>
  <c r="G2154" i="39"/>
  <c r="F2155" i="39"/>
  <c r="G2155" i="39"/>
  <c r="F2156" i="39"/>
  <c r="G2156" i="39"/>
  <c r="F2157" i="39"/>
  <c r="G2157" i="39"/>
  <c r="F2158" i="39"/>
  <c r="G2158" i="39"/>
  <c r="F2159" i="39"/>
  <c r="G2159" i="39"/>
  <c r="F2160" i="39"/>
  <c r="G2160" i="39"/>
  <c r="F2161" i="39"/>
  <c r="G2161" i="39"/>
  <c r="F2162" i="39"/>
  <c r="G2162" i="39"/>
  <c r="F2163" i="39"/>
  <c r="G2163" i="39"/>
  <c r="F2164" i="39"/>
  <c r="G2164" i="39"/>
  <c r="F2165" i="39"/>
  <c r="G2165" i="39"/>
  <c r="F2166" i="39"/>
  <c r="G2166" i="39"/>
  <c r="F2167" i="39"/>
  <c r="G2167" i="39"/>
  <c r="F2168" i="39"/>
  <c r="G2168" i="39"/>
  <c r="F2169" i="39"/>
  <c r="G2169" i="39"/>
  <c r="F2170" i="39"/>
  <c r="G2170" i="39"/>
  <c r="F2171" i="39"/>
  <c r="G2171" i="39"/>
  <c r="F2172" i="39"/>
  <c r="G2172" i="39"/>
  <c r="F2173" i="39"/>
  <c r="G2173" i="39"/>
  <c r="F2174" i="39"/>
  <c r="G2174" i="39"/>
  <c r="F2175" i="39"/>
  <c r="G2175" i="39"/>
  <c r="F2176" i="39"/>
  <c r="G2176" i="39"/>
  <c r="F2177" i="39"/>
  <c r="G2177" i="39"/>
  <c r="F2178" i="39"/>
  <c r="G2178" i="39"/>
  <c r="F2179" i="39"/>
  <c r="G2179" i="39"/>
  <c r="F2180" i="39"/>
  <c r="G2180" i="39"/>
  <c r="F2181" i="39"/>
  <c r="G2181" i="39"/>
  <c r="F2182" i="39"/>
  <c r="G2182" i="39"/>
  <c r="F2183" i="39"/>
  <c r="G2183" i="39"/>
  <c r="F2184" i="39"/>
  <c r="G2184" i="39"/>
  <c r="F2185" i="39"/>
  <c r="G2185" i="39"/>
  <c r="F2186" i="39"/>
  <c r="G2186" i="39"/>
  <c r="F2187" i="39"/>
  <c r="G2187" i="39"/>
  <c r="F2188" i="39"/>
  <c r="G2188" i="39"/>
  <c r="F2189" i="39"/>
  <c r="G2189" i="39"/>
  <c r="F2190" i="39"/>
  <c r="G2190" i="39"/>
  <c r="F2191" i="39"/>
  <c r="G2191" i="39"/>
  <c r="F2192" i="39"/>
  <c r="G2192" i="39"/>
  <c r="F2193" i="39"/>
  <c r="G2193" i="39"/>
  <c r="F2194" i="39"/>
  <c r="G2194" i="39"/>
  <c r="F2195" i="39"/>
  <c r="G2195" i="39"/>
  <c r="F2196" i="39"/>
  <c r="G2196" i="39"/>
  <c r="F2197" i="39"/>
  <c r="G2197" i="39"/>
  <c r="F2198" i="39"/>
  <c r="G2198" i="39"/>
  <c r="F2199" i="39"/>
  <c r="G2199" i="39"/>
  <c r="F2200" i="39"/>
  <c r="G2200" i="39"/>
  <c r="F2201" i="39"/>
  <c r="G2201" i="39"/>
  <c r="F2202" i="39"/>
  <c r="G2202" i="39"/>
  <c r="F2203" i="39"/>
  <c r="G2203" i="39"/>
  <c r="F2204" i="39"/>
  <c r="G2204" i="39"/>
  <c r="F2205" i="39"/>
  <c r="G2205" i="39"/>
  <c r="F2206" i="39"/>
  <c r="G2206" i="39"/>
  <c r="F2207" i="39"/>
  <c r="G2207" i="39"/>
  <c r="F2208" i="39"/>
  <c r="G2208" i="39"/>
  <c r="F2209" i="39"/>
  <c r="G2209" i="39"/>
  <c r="F2210" i="39"/>
  <c r="G2210" i="39"/>
  <c r="F2211" i="39"/>
  <c r="G2211" i="39"/>
  <c r="F2212" i="39"/>
  <c r="G2212" i="39"/>
  <c r="F2213" i="39"/>
  <c r="G2213" i="39"/>
  <c r="F2214" i="39"/>
  <c r="G2214" i="39"/>
  <c r="F2215" i="39"/>
  <c r="G2215" i="39"/>
  <c r="F2216" i="39"/>
  <c r="G2216" i="39"/>
  <c r="F2217" i="39"/>
  <c r="G2217" i="39"/>
  <c r="F2218" i="39"/>
  <c r="G2218" i="39"/>
  <c r="F2219" i="39"/>
  <c r="G2219" i="39"/>
  <c r="F2220" i="39"/>
  <c r="G2220" i="39"/>
  <c r="F2221" i="39"/>
  <c r="G2221" i="39"/>
  <c r="F2222" i="39"/>
  <c r="G2222" i="39"/>
  <c r="F2223" i="39"/>
  <c r="G2223" i="39"/>
  <c r="F2224" i="39"/>
  <c r="G2224" i="39"/>
  <c r="F2225" i="39"/>
  <c r="G2225" i="39"/>
  <c r="F2226" i="39"/>
  <c r="G2226" i="39"/>
  <c r="F2227" i="39"/>
  <c r="G2227" i="39"/>
  <c r="F2228" i="39"/>
  <c r="G2228" i="39"/>
  <c r="F2229" i="39"/>
  <c r="G2229" i="39"/>
  <c r="F2230" i="39"/>
  <c r="G2230" i="39"/>
  <c r="F2231" i="39"/>
  <c r="G2231" i="39"/>
  <c r="F2232" i="39"/>
  <c r="G2232" i="39"/>
  <c r="F2233" i="39"/>
  <c r="G2233" i="39"/>
  <c r="F2234" i="39"/>
  <c r="G2234" i="39"/>
  <c r="F2235" i="39"/>
  <c r="G2235" i="39"/>
  <c r="F2236" i="39"/>
  <c r="G2236" i="39"/>
  <c r="F2237" i="39"/>
  <c r="G2237" i="39"/>
  <c r="F2238" i="39"/>
  <c r="G2238" i="39"/>
  <c r="F2239" i="39"/>
  <c r="G2239" i="39"/>
  <c r="F2240" i="39"/>
  <c r="G2240" i="39"/>
  <c r="F2241" i="39"/>
  <c r="G2241" i="39"/>
  <c r="F2242" i="39"/>
  <c r="G2242" i="39"/>
  <c r="F2243" i="39"/>
  <c r="G2243" i="39"/>
  <c r="F2244" i="39"/>
  <c r="G2244" i="39"/>
  <c r="F2245" i="39"/>
  <c r="G2245" i="39"/>
  <c r="F2246" i="39"/>
  <c r="G2246" i="39"/>
  <c r="F2247" i="39"/>
  <c r="G2247" i="39"/>
  <c r="F2248" i="39"/>
  <c r="G2248" i="39"/>
  <c r="F2249" i="39"/>
  <c r="G2249" i="39"/>
  <c r="F2250" i="39"/>
  <c r="G2250" i="39"/>
  <c r="F2251" i="39"/>
  <c r="G2251" i="39"/>
  <c r="F2252" i="39"/>
  <c r="G2252" i="39"/>
  <c r="F2253" i="39"/>
  <c r="G2253" i="39"/>
  <c r="F2254" i="39"/>
  <c r="G2254" i="39"/>
  <c r="F2255" i="39"/>
  <c r="G2255" i="39"/>
  <c r="F2256" i="39"/>
  <c r="G2256" i="39"/>
  <c r="F2257" i="39"/>
  <c r="G2257" i="39"/>
  <c r="F2258" i="39"/>
  <c r="G2258" i="39"/>
  <c r="F2259" i="39"/>
  <c r="G2259" i="39"/>
  <c r="F2260" i="39"/>
  <c r="G2260" i="39"/>
  <c r="F2261" i="39"/>
  <c r="G2261" i="39"/>
  <c r="F2262" i="39"/>
  <c r="G2262" i="39"/>
  <c r="F2263" i="39"/>
  <c r="G2263" i="39"/>
  <c r="F2264" i="39"/>
  <c r="G2264" i="39"/>
  <c r="F2265" i="39"/>
  <c r="G2265" i="39"/>
  <c r="F2266" i="39"/>
  <c r="G2266" i="39"/>
  <c r="F2267" i="39"/>
  <c r="G2267" i="39"/>
  <c r="F2268" i="39"/>
  <c r="G2268" i="39"/>
  <c r="F2269" i="39"/>
  <c r="G2269" i="39"/>
  <c r="F2270" i="39"/>
  <c r="G2270" i="39"/>
  <c r="F2271" i="39"/>
  <c r="G2271" i="39"/>
  <c r="F2272" i="39"/>
  <c r="G2272" i="39"/>
  <c r="F2273" i="39"/>
  <c r="G2273" i="39"/>
  <c r="F2274" i="39"/>
  <c r="G2274" i="39"/>
  <c r="F2275" i="39"/>
  <c r="G2275" i="39"/>
  <c r="F2276" i="39"/>
  <c r="G2276" i="39"/>
  <c r="F2277" i="39"/>
  <c r="G2277" i="39"/>
  <c r="F2278" i="39"/>
  <c r="G2278" i="39"/>
  <c r="F2279" i="39"/>
  <c r="G2279" i="39"/>
  <c r="F2280" i="39"/>
  <c r="G2280" i="39"/>
  <c r="F2281" i="39"/>
  <c r="G2281" i="39"/>
  <c r="F2282" i="39"/>
  <c r="G2282" i="39"/>
  <c r="F2283" i="39"/>
  <c r="G2283" i="39"/>
  <c r="F2284" i="39"/>
  <c r="G2284" i="39"/>
  <c r="F2285" i="39"/>
  <c r="G2285" i="39"/>
  <c r="F2286" i="39"/>
  <c r="G2286" i="39"/>
  <c r="F2287" i="39"/>
  <c r="G2287" i="39"/>
  <c r="F2288" i="39"/>
  <c r="G2288" i="39"/>
  <c r="F2289" i="39"/>
  <c r="G2289" i="39"/>
  <c r="F2290" i="39"/>
  <c r="G2290" i="39"/>
  <c r="F2291" i="39"/>
  <c r="G2291" i="39"/>
  <c r="F2292" i="39"/>
  <c r="G2292" i="39"/>
  <c r="F2293" i="39"/>
  <c r="G2293" i="39"/>
  <c r="F2294" i="39"/>
  <c r="G2294" i="39"/>
  <c r="F2295" i="39"/>
  <c r="G2295" i="39"/>
  <c r="F2296" i="39"/>
  <c r="G2296" i="39"/>
  <c r="F2297" i="39"/>
  <c r="G2297" i="39"/>
  <c r="F2298" i="39"/>
  <c r="G2298" i="39"/>
  <c r="F2299" i="39"/>
  <c r="G2299" i="39"/>
  <c r="F2300" i="39"/>
  <c r="G2300" i="39"/>
  <c r="F2301" i="39"/>
  <c r="G2301" i="39"/>
  <c r="F2302" i="39"/>
  <c r="G2302" i="39"/>
  <c r="F2303" i="39"/>
  <c r="G2303" i="39"/>
  <c r="F2304" i="39"/>
  <c r="G2304" i="39"/>
  <c r="F2305" i="39"/>
  <c r="G2305" i="39"/>
  <c r="F2306" i="39"/>
  <c r="G2306" i="39"/>
  <c r="F2307" i="39"/>
  <c r="G2307" i="39"/>
  <c r="F2308" i="39"/>
  <c r="G2308" i="39"/>
  <c r="F2309" i="39"/>
  <c r="G2309" i="39"/>
  <c r="F2310" i="39"/>
  <c r="G2310" i="39"/>
  <c r="F2311" i="39"/>
  <c r="G2311" i="39"/>
  <c r="F2312" i="39"/>
  <c r="G2312" i="39"/>
  <c r="F2313" i="39"/>
  <c r="G2313" i="39"/>
  <c r="F2314" i="39"/>
  <c r="G2314" i="39"/>
  <c r="F2315" i="39"/>
  <c r="G2315" i="39"/>
  <c r="F2316" i="39"/>
  <c r="G2316" i="39"/>
  <c r="F2317" i="39"/>
  <c r="G2317" i="39"/>
  <c r="F2318" i="39"/>
  <c r="G2318" i="39"/>
  <c r="F2319" i="39"/>
  <c r="G2319" i="39"/>
  <c r="F2320" i="39"/>
  <c r="G2320" i="39"/>
  <c r="F2321" i="39"/>
  <c r="G2321" i="39"/>
  <c r="F2322" i="39"/>
  <c r="G2322" i="39"/>
  <c r="F2323" i="39"/>
  <c r="G2323" i="39"/>
  <c r="F2324" i="39"/>
  <c r="G2324" i="39"/>
  <c r="F2325" i="39"/>
  <c r="G2325" i="39"/>
  <c r="F2326" i="39"/>
  <c r="G2326" i="39"/>
  <c r="F2327" i="39"/>
  <c r="G2327" i="39"/>
  <c r="F2328" i="39"/>
  <c r="G2328" i="39"/>
  <c r="F2329" i="39"/>
  <c r="G2329" i="39"/>
  <c r="F2330" i="39"/>
  <c r="G2330" i="39"/>
  <c r="F2331" i="39"/>
  <c r="G2331" i="39"/>
  <c r="F2332" i="39"/>
  <c r="G2332" i="39"/>
  <c r="F2333" i="39"/>
  <c r="G2333" i="39"/>
  <c r="F2334" i="39"/>
  <c r="G2334" i="39"/>
  <c r="F2335" i="39"/>
  <c r="G2335" i="39"/>
  <c r="F2336" i="39"/>
  <c r="G2336" i="39"/>
  <c r="F2337" i="39"/>
  <c r="G2337" i="39"/>
  <c r="F2338" i="39"/>
  <c r="G2338" i="39"/>
  <c r="F2339" i="39"/>
  <c r="G2339" i="39"/>
  <c r="F2340" i="39"/>
  <c r="G2340" i="39"/>
  <c r="F2341" i="39"/>
  <c r="G2341" i="39"/>
  <c r="F2342" i="39"/>
  <c r="G2342" i="39"/>
  <c r="F2343" i="39"/>
  <c r="G2343" i="39"/>
  <c r="F2344" i="39"/>
  <c r="G2344" i="39"/>
  <c r="F2345" i="39"/>
  <c r="G2345" i="39"/>
  <c r="F2346" i="39"/>
  <c r="G2346" i="39"/>
  <c r="F2347" i="39"/>
  <c r="G2347" i="39"/>
  <c r="F2348" i="39"/>
  <c r="G2348" i="39"/>
  <c r="F2349" i="39"/>
  <c r="G2349" i="39"/>
  <c r="F2350" i="39"/>
  <c r="G2350" i="39"/>
  <c r="F2351" i="39"/>
  <c r="G2351" i="39"/>
  <c r="F2352" i="39"/>
  <c r="G2352" i="39"/>
  <c r="F2353" i="39"/>
  <c r="G2353" i="39"/>
  <c r="F2354" i="39"/>
  <c r="G2354" i="39"/>
  <c r="F2355" i="39"/>
  <c r="G2355" i="39"/>
  <c r="F2356" i="39"/>
  <c r="G2356" i="39"/>
  <c r="F2357" i="39"/>
  <c r="G2357" i="39"/>
  <c r="F2358" i="39"/>
  <c r="G2358" i="39"/>
  <c r="F2359" i="39"/>
  <c r="G2359" i="39"/>
  <c r="F2360" i="39"/>
  <c r="G2360" i="39"/>
  <c r="F2361" i="39"/>
  <c r="G2361" i="39"/>
  <c r="F2362" i="39"/>
  <c r="G2362" i="39"/>
  <c r="F2363" i="39"/>
  <c r="G2363" i="39"/>
  <c r="F2364" i="39"/>
  <c r="G2364" i="39"/>
  <c r="F2365" i="39"/>
  <c r="G2365" i="39"/>
  <c r="F2366" i="39"/>
  <c r="G2366" i="39"/>
  <c r="F2367" i="39"/>
  <c r="G2367" i="39"/>
  <c r="F2368" i="39"/>
  <c r="G2368" i="39"/>
  <c r="F2369" i="39"/>
  <c r="G2369" i="39"/>
  <c r="F2370" i="39"/>
  <c r="G2370" i="39"/>
  <c r="F2371" i="39"/>
  <c r="G2371" i="39"/>
  <c r="F2372" i="39"/>
  <c r="G2372" i="39"/>
  <c r="F2373" i="39"/>
  <c r="G2373" i="39"/>
  <c r="F2374" i="39"/>
  <c r="G2374" i="39"/>
  <c r="F2375" i="39"/>
  <c r="G2375" i="39"/>
  <c r="F2376" i="39"/>
  <c r="G2376" i="39"/>
  <c r="F2377" i="39"/>
  <c r="G2377" i="39"/>
  <c r="F2378" i="39"/>
  <c r="G2378" i="39"/>
  <c r="F2379" i="39"/>
  <c r="G2379" i="39"/>
  <c r="F2380" i="39"/>
  <c r="G2380" i="39"/>
  <c r="F2381" i="39"/>
  <c r="G2381" i="39"/>
  <c r="F2382" i="39"/>
  <c r="G2382" i="39"/>
  <c r="F2383" i="39"/>
  <c r="G2383" i="39"/>
  <c r="F2384" i="39"/>
  <c r="G2384" i="39"/>
  <c r="F2385" i="39"/>
  <c r="G2385" i="39"/>
  <c r="F2386" i="39"/>
  <c r="G2386" i="39"/>
  <c r="F2387" i="39"/>
  <c r="G2387" i="39"/>
  <c r="F2388" i="39"/>
  <c r="G2388" i="39"/>
  <c r="F2389" i="39"/>
  <c r="G2389" i="39"/>
  <c r="F2390" i="39"/>
  <c r="G2390" i="39"/>
  <c r="F2391" i="39"/>
  <c r="G2391" i="39"/>
  <c r="F2392" i="39"/>
  <c r="G2392" i="39"/>
  <c r="F2393" i="39"/>
  <c r="G2393" i="39"/>
  <c r="F2394" i="39"/>
  <c r="G2394" i="39"/>
  <c r="F2395" i="39"/>
  <c r="G2395" i="39"/>
  <c r="F2396" i="39"/>
  <c r="G2396" i="39"/>
  <c r="F2397" i="39"/>
  <c r="G2397" i="39"/>
  <c r="F2398" i="39"/>
  <c r="G2398" i="39"/>
  <c r="F2399" i="39"/>
  <c r="G2399" i="39"/>
  <c r="F2400" i="39"/>
  <c r="G2400" i="39"/>
  <c r="F2401" i="39"/>
  <c r="G2401" i="39"/>
  <c r="F2402" i="39"/>
  <c r="G2402" i="39"/>
  <c r="F2403" i="39"/>
  <c r="G2403" i="39"/>
  <c r="F2404" i="39"/>
  <c r="G2404" i="39"/>
  <c r="F2405" i="39"/>
  <c r="G2405" i="39"/>
  <c r="F2406" i="39"/>
  <c r="G2406" i="39"/>
  <c r="F2407" i="39"/>
  <c r="G2407" i="39"/>
  <c r="F2408" i="39"/>
  <c r="G2408" i="39"/>
  <c r="F2409" i="39"/>
  <c r="G2409" i="39"/>
  <c r="F2410" i="39"/>
  <c r="G2410" i="39"/>
  <c r="F2411" i="39"/>
  <c r="G2411" i="39"/>
  <c r="F2412" i="39"/>
  <c r="G2412" i="39"/>
  <c r="F2413" i="39"/>
  <c r="G2413" i="39"/>
  <c r="F2414" i="39"/>
  <c r="G2414" i="39"/>
  <c r="F2415" i="39"/>
  <c r="G2415" i="39"/>
  <c r="F2416" i="39"/>
  <c r="G2416" i="39"/>
  <c r="F2417" i="39"/>
  <c r="G2417" i="39"/>
  <c r="F2418" i="39"/>
  <c r="G2418" i="39"/>
  <c r="F2419" i="39"/>
  <c r="G2419" i="39"/>
  <c r="F2420" i="39"/>
  <c r="G2420" i="39"/>
  <c r="F2421" i="39"/>
  <c r="G2421" i="39"/>
  <c r="F2422" i="39"/>
  <c r="G2422" i="39"/>
  <c r="F2423" i="39"/>
  <c r="G2423" i="39"/>
  <c r="F2424" i="39"/>
  <c r="G2424" i="39"/>
  <c r="F2425" i="39"/>
  <c r="G2425" i="39"/>
  <c r="F2426" i="39"/>
  <c r="G2426" i="39"/>
  <c r="F2427" i="39"/>
  <c r="G2427" i="39"/>
  <c r="F2428" i="39"/>
  <c r="G2428" i="39"/>
  <c r="F2429" i="39"/>
  <c r="G2429" i="39"/>
  <c r="F2430" i="39"/>
  <c r="G2430" i="39"/>
  <c r="F2431" i="39"/>
  <c r="G2431" i="39"/>
  <c r="F2432" i="39"/>
  <c r="G2432" i="39"/>
  <c r="F2433" i="39"/>
  <c r="G2433" i="39"/>
  <c r="F2434" i="39"/>
  <c r="G2434" i="39"/>
  <c r="F2435" i="39"/>
  <c r="G2435" i="39"/>
  <c r="F2436" i="39"/>
  <c r="G2436" i="39"/>
  <c r="F2437" i="39"/>
  <c r="G2437" i="39"/>
  <c r="F2438" i="39"/>
  <c r="G2438" i="39"/>
  <c r="F2439" i="39"/>
  <c r="G2439" i="39"/>
  <c r="F2440" i="39"/>
  <c r="G2440" i="39"/>
  <c r="F2441" i="39"/>
  <c r="G2441" i="39"/>
  <c r="F2442" i="39"/>
  <c r="G2442" i="39"/>
  <c r="F2443" i="39"/>
  <c r="G2443" i="39"/>
  <c r="F2444" i="39"/>
  <c r="G2444" i="39"/>
  <c r="F2445" i="39"/>
  <c r="G2445" i="39"/>
  <c r="F2446" i="39"/>
  <c r="G2446" i="39"/>
  <c r="F2447" i="39"/>
  <c r="G2447" i="39"/>
  <c r="F2448" i="39"/>
  <c r="G2448" i="39"/>
  <c r="F2449" i="39"/>
  <c r="G2449" i="39"/>
  <c r="F2450" i="39"/>
  <c r="G2450" i="39"/>
  <c r="F2451" i="39"/>
  <c r="G2451" i="39"/>
  <c r="F2452" i="39"/>
  <c r="G2452" i="39"/>
  <c r="F2453" i="39"/>
  <c r="G2453" i="39"/>
  <c r="F2454" i="39"/>
  <c r="G2454" i="39"/>
  <c r="F2455" i="39"/>
  <c r="G2455" i="39"/>
  <c r="F2456" i="39"/>
  <c r="G2456" i="39"/>
  <c r="F2457" i="39"/>
  <c r="G2457" i="39"/>
  <c r="F2458" i="39"/>
  <c r="G2458" i="39"/>
  <c r="F2459" i="39"/>
  <c r="G2459" i="39"/>
  <c r="F2460" i="39"/>
  <c r="G2460" i="39"/>
  <c r="F2461" i="39"/>
  <c r="G2461" i="39"/>
  <c r="F2462" i="39"/>
  <c r="G2462" i="39"/>
  <c r="F2463" i="39"/>
  <c r="G2463" i="39"/>
  <c r="F2464" i="39"/>
  <c r="G2464" i="39"/>
  <c r="F2465" i="39"/>
  <c r="G2465" i="39"/>
  <c r="F2466" i="39"/>
  <c r="G2466" i="39"/>
  <c r="F2467" i="39"/>
  <c r="G2467" i="39"/>
  <c r="F2468" i="39"/>
  <c r="G2468" i="39"/>
  <c r="F2469" i="39"/>
  <c r="G2469" i="39"/>
  <c r="F2470" i="39"/>
  <c r="G2470" i="39"/>
  <c r="F2471" i="39"/>
  <c r="G2471" i="39"/>
  <c r="F2472" i="39"/>
  <c r="G2472" i="39"/>
  <c r="F2473" i="39"/>
  <c r="G2473" i="39"/>
  <c r="F2474" i="39"/>
  <c r="G2474" i="39"/>
  <c r="F2475" i="39"/>
  <c r="G2475" i="39"/>
  <c r="F2476" i="39"/>
  <c r="G2476" i="39"/>
  <c r="F2477" i="39"/>
  <c r="G2477" i="39"/>
  <c r="F2478" i="39"/>
  <c r="G2478" i="39"/>
  <c r="F2479" i="39"/>
  <c r="G2479" i="39"/>
  <c r="F2480" i="39"/>
  <c r="G2480" i="39"/>
  <c r="F2481" i="39"/>
  <c r="G2481" i="39"/>
  <c r="F2482" i="39"/>
  <c r="G2482" i="39"/>
  <c r="F2483" i="39"/>
  <c r="G2483" i="39"/>
  <c r="F2484" i="39"/>
  <c r="G2484" i="39"/>
  <c r="F2485" i="39"/>
  <c r="G2485" i="39"/>
  <c r="F2486" i="39"/>
  <c r="G2486" i="39"/>
  <c r="F2487" i="39"/>
  <c r="G2487" i="39"/>
  <c r="F2488" i="39"/>
  <c r="G2488" i="39"/>
  <c r="F2489" i="39"/>
  <c r="G2489" i="39"/>
  <c r="F2490" i="39"/>
  <c r="G2490" i="39"/>
  <c r="F2491" i="39"/>
  <c r="G2491" i="39"/>
  <c r="F2492" i="39"/>
  <c r="G2492" i="39"/>
  <c r="F2493" i="39"/>
  <c r="G2493" i="39"/>
  <c r="F2494" i="39"/>
  <c r="G2494" i="39"/>
  <c r="F2495" i="39"/>
  <c r="G2495" i="39"/>
  <c r="F2496" i="39"/>
  <c r="G2496" i="39"/>
  <c r="F2497" i="39"/>
  <c r="G2497" i="39"/>
  <c r="F2498" i="39"/>
  <c r="G2498" i="39"/>
  <c r="F2499" i="39"/>
  <c r="G2499" i="39"/>
  <c r="F2500" i="39"/>
  <c r="G2500" i="39"/>
  <c r="F2501" i="39"/>
  <c r="G2501" i="39"/>
  <c r="F2502" i="39"/>
  <c r="G2502" i="39"/>
  <c r="F2503" i="39"/>
  <c r="G2503" i="39"/>
  <c r="F2504" i="39"/>
  <c r="G2504" i="39"/>
  <c r="F2505" i="39"/>
  <c r="G2505" i="39"/>
  <c r="F2506" i="39"/>
  <c r="G2506" i="39"/>
  <c r="F2507" i="39"/>
  <c r="G2507" i="39"/>
  <c r="F2508" i="39"/>
  <c r="G2508" i="39"/>
  <c r="F2509" i="39"/>
  <c r="G2509" i="39"/>
  <c r="F2510" i="39"/>
  <c r="G2510" i="39"/>
  <c r="F2511" i="39"/>
  <c r="G2511" i="39"/>
  <c r="F2512" i="39"/>
  <c r="G2512" i="39"/>
  <c r="F2513" i="39"/>
  <c r="G2513" i="39"/>
  <c r="F2514" i="39"/>
  <c r="G2514" i="39"/>
  <c r="F2515" i="39"/>
  <c r="G2515" i="39"/>
  <c r="F2516" i="39"/>
  <c r="G2516" i="39"/>
  <c r="F2517" i="39"/>
  <c r="G2517" i="39"/>
  <c r="F2518" i="39"/>
  <c r="G2518" i="39"/>
  <c r="F2519" i="39"/>
  <c r="G2519" i="39"/>
  <c r="F2520" i="39"/>
  <c r="G2520" i="39"/>
  <c r="F2521" i="39"/>
  <c r="G2521" i="39"/>
  <c r="F2522" i="39"/>
  <c r="G2522" i="39"/>
  <c r="F2523" i="39"/>
  <c r="G2523" i="39"/>
  <c r="F2524" i="39"/>
  <c r="G2524" i="39"/>
  <c r="F2525" i="39"/>
  <c r="G2525" i="39"/>
  <c r="F2526" i="39"/>
  <c r="G2526" i="39"/>
  <c r="F2527" i="39"/>
  <c r="G2527" i="39"/>
  <c r="F2528" i="39"/>
  <c r="G2528" i="39"/>
  <c r="F2529" i="39"/>
  <c r="G2529" i="39"/>
  <c r="F2530" i="39"/>
  <c r="G2530" i="39"/>
  <c r="F2531" i="39"/>
  <c r="G2531" i="39"/>
  <c r="F2532" i="39"/>
  <c r="G2532" i="39"/>
  <c r="F2533" i="39"/>
  <c r="G2533" i="39"/>
  <c r="F2534" i="39"/>
  <c r="G2534" i="39"/>
  <c r="F2535" i="39"/>
  <c r="G2535" i="39"/>
  <c r="F2536" i="39"/>
  <c r="G2536" i="39"/>
  <c r="F2537" i="39"/>
  <c r="G2537" i="39"/>
  <c r="F2538" i="39"/>
  <c r="G2538" i="39"/>
  <c r="F2539" i="39"/>
  <c r="G2539" i="39"/>
  <c r="F2540" i="39"/>
  <c r="G2540" i="39"/>
  <c r="F2541" i="39"/>
  <c r="G2541" i="39"/>
  <c r="F2542" i="39"/>
  <c r="G2542" i="39"/>
  <c r="F2543" i="39"/>
  <c r="G2543" i="39"/>
  <c r="F2544" i="39"/>
  <c r="G2544" i="39"/>
  <c r="F2545" i="39"/>
  <c r="G2545" i="39"/>
  <c r="F2546" i="39"/>
  <c r="G2546" i="39"/>
  <c r="F2547" i="39"/>
  <c r="G2547" i="39"/>
  <c r="F2548" i="39"/>
  <c r="G2548" i="39"/>
  <c r="F2549" i="39"/>
  <c r="G2549" i="39"/>
  <c r="F2550" i="39"/>
  <c r="G2550" i="39"/>
  <c r="F2551" i="39"/>
  <c r="G2551" i="39"/>
  <c r="F2552" i="39"/>
  <c r="G2552" i="39"/>
  <c r="F2553" i="39"/>
  <c r="G2553" i="39"/>
  <c r="F2554" i="39"/>
  <c r="G2554" i="39"/>
  <c r="F2555" i="39"/>
  <c r="G2555" i="39"/>
  <c r="F2556" i="39"/>
  <c r="G2556" i="39"/>
  <c r="F2557" i="39"/>
  <c r="G2557" i="39"/>
  <c r="F2558" i="39"/>
  <c r="G2558" i="39"/>
  <c r="F2559" i="39"/>
  <c r="G2559" i="39"/>
  <c r="F2560" i="39"/>
  <c r="G2560" i="39"/>
  <c r="F2561" i="39"/>
  <c r="G2561" i="39"/>
  <c r="F2562" i="39"/>
  <c r="G2562" i="39"/>
  <c r="F2563" i="39"/>
  <c r="G2563" i="39"/>
  <c r="F2564" i="39"/>
  <c r="G2564" i="39"/>
  <c r="F2565" i="39"/>
  <c r="G2565" i="39"/>
  <c r="F2566" i="39"/>
  <c r="G2566" i="39"/>
  <c r="F2567" i="39"/>
  <c r="G2567" i="39"/>
  <c r="F2568" i="39"/>
  <c r="G2568" i="39"/>
  <c r="F2569" i="39"/>
  <c r="G2569" i="39"/>
  <c r="F2570" i="39"/>
  <c r="G2570" i="39"/>
  <c r="F2571" i="39"/>
  <c r="G2571" i="39"/>
  <c r="F2572" i="39"/>
  <c r="G2572" i="39"/>
  <c r="F2573" i="39"/>
  <c r="G2573" i="39"/>
  <c r="F2574" i="39"/>
  <c r="G2574" i="39"/>
  <c r="F2575" i="39"/>
  <c r="G2575" i="39"/>
  <c r="F2576" i="39"/>
  <c r="G2576" i="39"/>
  <c r="F2577" i="39"/>
  <c r="G2577" i="39"/>
  <c r="F2578" i="39"/>
  <c r="G2578" i="39"/>
  <c r="F2579" i="39"/>
  <c r="G2579" i="39"/>
  <c r="F2580" i="39"/>
  <c r="G2580" i="39"/>
  <c r="F2581" i="39"/>
  <c r="G2581" i="39"/>
  <c r="F2582" i="39"/>
  <c r="G2582" i="39"/>
  <c r="F2583" i="39"/>
  <c r="G2583" i="39"/>
  <c r="F2584" i="39"/>
  <c r="G2584" i="39"/>
  <c r="F2585" i="39"/>
  <c r="G2585" i="39"/>
  <c r="F2586" i="39"/>
  <c r="G2586" i="39"/>
  <c r="F2587" i="39"/>
  <c r="G2587" i="39"/>
  <c r="F2588" i="39"/>
  <c r="G2588" i="39"/>
  <c r="F2589" i="39"/>
  <c r="G2589" i="39"/>
  <c r="F2590" i="39"/>
  <c r="G2590" i="39"/>
  <c r="F2591" i="39"/>
  <c r="G2591" i="39"/>
  <c r="F2592" i="39"/>
  <c r="G2592" i="39"/>
  <c r="F2593" i="39"/>
  <c r="G2593" i="39"/>
  <c r="F2594" i="39"/>
  <c r="G2594" i="39"/>
  <c r="F2595" i="39"/>
  <c r="G2595" i="39"/>
  <c r="F2596" i="39"/>
  <c r="G2596" i="39"/>
  <c r="F2597" i="39"/>
  <c r="G2597" i="39"/>
  <c r="F2598" i="39"/>
  <c r="G2598" i="39"/>
  <c r="F2599" i="39"/>
  <c r="G2599" i="39"/>
  <c r="F2600" i="39"/>
  <c r="G2600" i="39"/>
  <c r="F2601" i="39"/>
  <c r="G2601" i="39"/>
  <c r="F2602" i="39"/>
  <c r="G2602" i="39"/>
  <c r="F2603" i="39"/>
  <c r="G2603" i="39"/>
  <c r="F2604" i="39"/>
  <c r="G2604" i="39"/>
  <c r="F2605" i="39"/>
  <c r="G2605" i="39"/>
  <c r="F2606" i="39"/>
  <c r="G2606" i="39"/>
  <c r="F2607" i="39"/>
  <c r="G2607" i="39"/>
  <c r="F2608" i="39"/>
  <c r="G2608" i="39"/>
  <c r="F2609" i="39"/>
  <c r="G2609" i="39"/>
  <c r="F2610" i="39"/>
  <c r="G2610" i="39"/>
  <c r="F2611" i="39"/>
  <c r="G2611" i="39"/>
  <c r="F2612" i="39"/>
  <c r="G2612" i="39"/>
  <c r="F2613" i="39"/>
  <c r="G2613" i="39"/>
  <c r="F2614" i="39"/>
  <c r="G2614" i="39"/>
  <c r="F2615" i="39"/>
  <c r="G2615" i="39"/>
  <c r="F2616" i="39"/>
  <c r="G2616" i="39"/>
  <c r="F2617" i="39"/>
  <c r="G2617" i="39"/>
  <c r="F2618" i="39"/>
  <c r="G2618" i="39"/>
  <c r="F2619" i="39"/>
  <c r="G2619" i="39"/>
  <c r="F2620" i="39"/>
  <c r="G2620" i="39"/>
  <c r="F2621" i="39"/>
  <c r="G2621" i="39"/>
  <c r="F2622" i="39"/>
  <c r="G2622" i="39"/>
  <c r="F2623" i="39"/>
  <c r="G2623" i="39"/>
  <c r="F2624" i="39"/>
  <c r="G2624" i="39"/>
  <c r="F2625" i="39"/>
  <c r="G2625" i="39"/>
  <c r="F2626" i="39"/>
  <c r="G2626" i="39"/>
  <c r="F2627" i="39"/>
  <c r="G2627" i="39"/>
  <c r="F2628" i="39"/>
  <c r="G2628" i="39"/>
  <c r="F2629" i="39"/>
  <c r="G2629" i="39"/>
  <c r="F2630" i="39"/>
  <c r="G2630" i="39"/>
  <c r="F2631" i="39"/>
  <c r="G2631" i="39"/>
  <c r="F2632" i="39"/>
  <c r="G2632" i="39"/>
  <c r="F2633" i="39"/>
  <c r="G2633" i="39"/>
  <c r="F2634" i="39"/>
  <c r="G2634" i="39"/>
  <c r="F2635" i="39"/>
  <c r="G2635" i="39"/>
  <c r="F2636" i="39"/>
  <c r="G2636" i="39"/>
  <c r="F2637" i="39"/>
  <c r="G2637" i="39"/>
  <c r="F2638" i="39"/>
  <c r="G2638" i="39"/>
  <c r="F2639" i="39"/>
  <c r="G2639" i="39"/>
  <c r="F2640" i="39"/>
  <c r="G2640" i="39"/>
  <c r="F2641" i="39"/>
  <c r="G2641" i="39"/>
  <c r="F2642" i="39"/>
  <c r="G2642" i="39"/>
  <c r="F2643" i="39"/>
  <c r="G2643" i="39"/>
  <c r="F2644" i="39"/>
  <c r="G2644" i="39"/>
  <c r="F2645" i="39"/>
  <c r="G2645" i="39"/>
  <c r="F2646" i="39"/>
  <c r="G2646" i="39"/>
  <c r="F2647" i="39"/>
  <c r="G2647" i="39"/>
  <c r="F2648" i="39"/>
  <c r="G2648" i="39"/>
  <c r="F2649" i="39"/>
  <c r="G2649" i="39"/>
  <c r="F2650" i="39"/>
  <c r="G2650" i="39"/>
  <c r="F2651" i="39"/>
  <c r="G2651" i="39"/>
  <c r="F2652" i="39"/>
  <c r="G2652" i="39"/>
  <c r="F2653" i="39"/>
  <c r="G2653" i="39"/>
  <c r="F2654" i="39"/>
  <c r="G2654" i="39"/>
  <c r="F2655" i="39"/>
  <c r="G2655" i="39"/>
  <c r="F2656" i="39"/>
  <c r="G2656" i="39"/>
  <c r="F2657" i="39"/>
  <c r="G2657" i="39"/>
  <c r="F2658" i="39"/>
  <c r="G2658" i="39"/>
  <c r="F2659" i="39"/>
  <c r="G2659" i="39"/>
  <c r="F2660" i="39"/>
  <c r="G2660" i="39"/>
  <c r="F2661" i="39"/>
  <c r="G2661" i="39"/>
  <c r="F2662" i="39"/>
  <c r="G2662" i="39"/>
  <c r="F2663" i="39"/>
  <c r="G2663" i="39"/>
  <c r="F2664" i="39"/>
  <c r="G2664" i="39"/>
  <c r="F2665" i="39"/>
  <c r="G2665" i="39"/>
  <c r="F2666" i="39"/>
  <c r="G2666" i="39"/>
  <c r="F2667" i="39"/>
  <c r="G2667" i="39"/>
  <c r="F2668" i="39"/>
  <c r="G2668" i="39"/>
  <c r="F2669" i="39"/>
  <c r="G2669" i="39"/>
  <c r="F2670" i="39"/>
  <c r="G2670" i="39"/>
  <c r="F2671" i="39"/>
  <c r="G2671" i="39"/>
  <c r="F2672" i="39"/>
  <c r="G2672" i="39"/>
  <c r="F2673" i="39"/>
  <c r="G2673" i="39"/>
  <c r="F2674" i="39"/>
  <c r="G2674" i="39"/>
  <c r="F2675" i="39"/>
  <c r="G2675" i="39"/>
  <c r="F2676" i="39"/>
  <c r="G2676" i="39"/>
  <c r="F2677" i="39"/>
  <c r="G2677" i="39"/>
  <c r="F2678" i="39"/>
  <c r="G2678" i="39"/>
  <c r="F2679" i="39"/>
  <c r="G2679" i="39"/>
  <c r="F2680" i="39"/>
  <c r="G2680" i="39"/>
  <c r="F2681" i="39"/>
  <c r="G2681" i="39"/>
  <c r="F2682" i="39"/>
  <c r="G2682" i="39"/>
  <c r="F2683" i="39"/>
  <c r="G2683" i="39"/>
  <c r="F2684" i="39"/>
  <c r="G2684" i="39"/>
  <c r="F2685" i="39"/>
  <c r="G2685" i="39"/>
  <c r="F2686" i="39"/>
  <c r="G2686" i="39"/>
  <c r="F2687" i="39"/>
  <c r="G2687" i="39"/>
  <c r="F2688" i="39"/>
  <c r="G2688" i="39"/>
  <c r="F2689" i="39"/>
  <c r="G2689" i="39"/>
  <c r="F2690" i="39"/>
  <c r="G2690" i="39"/>
  <c r="F2691" i="39"/>
  <c r="G2691" i="39"/>
  <c r="F2692" i="39"/>
  <c r="G2692" i="39"/>
  <c r="F2693" i="39"/>
  <c r="G2693" i="39"/>
  <c r="F2694" i="39"/>
  <c r="G2694" i="39"/>
  <c r="F2695" i="39"/>
  <c r="G2695" i="39"/>
  <c r="F2696" i="39"/>
  <c r="G2696" i="39"/>
  <c r="F2697" i="39"/>
  <c r="G2697" i="39"/>
  <c r="F2698" i="39"/>
  <c r="G2698" i="39"/>
  <c r="F2699" i="39"/>
  <c r="G2699" i="39"/>
  <c r="F2700" i="39"/>
  <c r="G2700" i="39"/>
  <c r="F2701" i="39"/>
  <c r="G2701" i="39"/>
  <c r="F2702" i="39"/>
  <c r="G2702" i="39"/>
  <c r="F2703" i="39"/>
  <c r="G2703" i="39"/>
  <c r="F2704" i="39"/>
  <c r="G2704" i="39"/>
  <c r="F2705" i="39"/>
  <c r="G2705" i="39"/>
  <c r="F2706" i="39"/>
  <c r="G2706" i="39"/>
  <c r="F2707" i="39"/>
  <c r="G2707" i="39"/>
  <c r="F2708" i="39"/>
  <c r="G2708" i="39"/>
  <c r="F2709" i="39"/>
  <c r="G2709" i="39"/>
  <c r="F2710" i="39"/>
  <c r="G2710" i="39"/>
  <c r="F2711" i="39"/>
  <c r="G2711" i="39"/>
  <c r="F2712" i="39"/>
  <c r="G2712" i="39"/>
  <c r="F2713" i="39"/>
  <c r="G2713" i="39"/>
  <c r="F2714" i="39"/>
  <c r="G2714" i="39"/>
  <c r="F2715" i="39"/>
  <c r="G2715" i="39"/>
  <c r="F2716" i="39"/>
  <c r="G2716" i="39"/>
  <c r="F2717" i="39"/>
  <c r="G2717" i="39"/>
  <c r="F2718" i="39"/>
  <c r="G2718" i="39"/>
  <c r="F2719" i="39"/>
  <c r="G2719" i="39"/>
  <c r="F2720" i="39"/>
  <c r="G2720" i="39"/>
  <c r="F2721" i="39"/>
  <c r="G2721" i="39"/>
  <c r="F2722" i="39"/>
  <c r="G2722" i="39"/>
  <c r="F2723" i="39"/>
  <c r="G2723" i="39"/>
  <c r="F2724" i="39"/>
  <c r="G2724" i="39"/>
  <c r="F2725" i="39"/>
  <c r="G2725" i="39"/>
  <c r="F2726" i="39"/>
  <c r="G2726" i="39"/>
  <c r="F2727" i="39"/>
  <c r="G2727" i="39"/>
  <c r="F2728" i="39"/>
  <c r="G2728" i="39"/>
  <c r="F2729" i="39"/>
  <c r="G2729" i="39"/>
  <c r="F2730" i="39"/>
  <c r="G2730" i="39"/>
  <c r="F2731" i="39"/>
  <c r="G2731" i="39"/>
  <c r="F2732" i="39"/>
  <c r="G2732" i="39"/>
  <c r="F2733" i="39"/>
  <c r="G2733" i="39"/>
  <c r="F2734" i="39"/>
  <c r="G2734" i="39"/>
  <c r="F2735" i="39"/>
  <c r="G2735" i="39"/>
  <c r="F2736" i="39"/>
  <c r="G2736" i="39"/>
  <c r="F2737" i="39"/>
  <c r="G2737" i="39"/>
  <c r="F2738" i="39"/>
  <c r="G2738" i="39"/>
  <c r="F2739" i="39"/>
  <c r="G2739" i="39"/>
  <c r="F2740" i="39"/>
  <c r="G2740" i="39"/>
  <c r="F2741" i="39"/>
  <c r="G2741" i="39"/>
  <c r="F2742" i="39"/>
  <c r="G2742" i="39"/>
  <c r="F2743" i="39"/>
  <c r="G2743" i="39"/>
  <c r="F2744" i="39"/>
  <c r="G2744" i="39"/>
  <c r="F2745" i="39"/>
  <c r="G2745" i="39"/>
  <c r="F2746" i="39"/>
  <c r="G2746" i="39"/>
  <c r="F2747" i="39"/>
  <c r="G2747" i="39"/>
  <c r="F2748" i="39"/>
  <c r="G2748" i="39"/>
  <c r="F2749" i="39"/>
  <c r="G2749" i="39"/>
  <c r="F2750" i="39"/>
  <c r="G2750" i="39"/>
  <c r="F2751" i="39"/>
  <c r="G2751" i="39"/>
  <c r="F2752" i="39"/>
  <c r="G2752" i="39"/>
  <c r="F2753" i="39"/>
  <c r="G2753" i="39"/>
  <c r="F2754" i="39"/>
  <c r="G2754" i="39"/>
  <c r="F2755" i="39"/>
  <c r="G2755" i="39"/>
  <c r="F2756" i="39"/>
  <c r="G2756" i="39"/>
  <c r="F2757" i="39"/>
  <c r="G2757" i="39"/>
  <c r="F2758" i="39"/>
  <c r="G2758" i="39"/>
  <c r="F2759" i="39"/>
  <c r="G2759" i="39"/>
  <c r="F2760" i="39"/>
  <c r="G2760" i="39"/>
  <c r="F2761" i="39"/>
  <c r="G2761" i="39"/>
  <c r="F2762" i="39"/>
  <c r="G2762" i="39"/>
  <c r="F2763" i="39"/>
  <c r="G2763" i="39"/>
  <c r="F2764" i="39"/>
  <c r="G2764" i="39"/>
  <c r="F2765" i="39"/>
  <c r="G2765" i="39"/>
  <c r="F2766" i="39"/>
  <c r="G2766" i="39"/>
  <c r="F2767" i="39"/>
  <c r="G2767" i="39"/>
  <c r="F2768" i="39"/>
  <c r="G2768" i="39"/>
  <c r="F2769" i="39"/>
  <c r="G2769" i="39"/>
  <c r="F2770" i="39"/>
  <c r="G2770" i="39"/>
  <c r="F2771" i="39"/>
  <c r="G2771" i="39"/>
  <c r="F2772" i="39"/>
  <c r="G2772" i="39"/>
  <c r="F2773" i="39"/>
  <c r="G2773" i="39"/>
  <c r="F2774" i="39"/>
  <c r="G2774" i="39"/>
  <c r="F2775" i="39"/>
  <c r="G2775" i="39"/>
  <c r="F2776" i="39"/>
  <c r="G2776" i="39"/>
  <c r="F2777" i="39"/>
  <c r="G2777" i="39"/>
  <c r="F2778" i="39"/>
  <c r="G2778" i="39"/>
  <c r="F2779" i="39"/>
  <c r="G2779" i="39"/>
  <c r="F2780" i="39"/>
  <c r="G2780" i="39"/>
  <c r="F2781" i="39"/>
  <c r="G2781" i="39"/>
  <c r="F2782" i="39"/>
  <c r="G2782" i="39"/>
  <c r="F2783" i="39"/>
  <c r="G2783" i="39"/>
  <c r="F2784" i="39"/>
  <c r="G2784" i="39"/>
  <c r="F2785" i="39"/>
  <c r="G2785" i="39"/>
  <c r="F2786" i="39"/>
  <c r="G2786" i="39"/>
  <c r="F2787" i="39"/>
  <c r="G2787" i="39"/>
  <c r="F2788" i="39"/>
  <c r="G2788" i="39"/>
  <c r="F2789" i="39"/>
  <c r="G2789" i="39"/>
  <c r="F2790" i="39"/>
  <c r="G2790" i="39"/>
  <c r="F2791" i="39"/>
  <c r="G2791" i="39"/>
  <c r="F2792" i="39"/>
  <c r="G2792" i="39"/>
  <c r="F2793" i="39"/>
  <c r="G2793" i="39"/>
  <c r="F2794" i="39"/>
  <c r="G2794" i="39"/>
  <c r="F2795" i="39"/>
  <c r="G2795" i="39"/>
  <c r="F2796" i="39"/>
  <c r="G2796" i="39"/>
  <c r="F2797" i="39"/>
  <c r="G2797" i="39"/>
  <c r="F2798" i="39"/>
  <c r="G2798" i="39"/>
  <c r="F2799" i="39"/>
  <c r="G2799" i="39"/>
  <c r="F2800" i="39"/>
  <c r="G2800" i="39"/>
  <c r="F2801" i="39"/>
  <c r="G2801" i="39"/>
  <c r="F2802" i="39"/>
  <c r="G2802" i="39"/>
  <c r="F2803" i="39"/>
  <c r="G2803" i="39"/>
  <c r="F2804" i="39"/>
  <c r="G2804" i="39"/>
  <c r="F2805" i="39"/>
  <c r="G2805" i="39"/>
  <c r="F2806" i="39"/>
  <c r="G2806" i="39"/>
  <c r="F2807" i="39"/>
  <c r="G2807" i="39"/>
  <c r="F2808" i="39"/>
  <c r="G2808" i="39"/>
  <c r="F2809" i="39"/>
  <c r="G2809" i="39"/>
  <c r="F2810" i="39"/>
  <c r="G2810" i="39"/>
  <c r="F2811" i="39"/>
  <c r="G2811" i="39"/>
  <c r="F2812" i="39"/>
  <c r="G2812" i="39"/>
  <c r="F2813" i="39"/>
  <c r="G2813" i="39"/>
  <c r="F2814" i="39"/>
  <c r="G2814" i="39"/>
  <c r="F2815" i="39"/>
  <c r="G2815" i="39"/>
  <c r="F2816" i="39"/>
  <c r="G2816" i="39"/>
  <c r="F2817" i="39"/>
  <c r="G2817" i="39"/>
  <c r="F2818" i="39"/>
  <c r="G2818" i="39"/>
  <c r="F2819" i="39"/>
  <c r="G2819" i="39"/>
  <c r="F2820" i="39"/>
  <c r="G2820" i="39"/>
  <c r="F2821" i="39"/>
  <c r="G2821" i="39"/>
  <c r="F2822" i="39"/>
  <c r="G2822" i="39"/>
  <c r="F2823" i="39"/>
  <c r="G2823" i="39"/>
  <c r="F2824" i="39"/>
  <c r="G2824" i="39"/>
  <c r="F2825" i="39"/>
  <c r="G2825" i="39"/>
  <c r="F2826" i="39"/>
  <c r="G2826" i="39"/>
  <c r="F2827" i="39"/>
  <c r="G2827" i="39"/>
  <c r="F2828" i="39"/>
  <c r="G2828" i="39"/>
  <c r="F2829" i="39"/>
  <c r="G2829" i="39"/>
  <c r="F2830" i="39"/>
  <c r="G2830" i="39"/>
  <c r="F2831" i="39"/>
  <c r="G2831" i="39"/>
  <c r="F2832" i="39"/>
  <c r="G2832" i="39"/>
  <c r="F2833" i="39"/>
  <c r="G2833" i="39"/>
  <c r="F2834" i="39"/>
  <c r="G2834" i="39"/>
  <c r="F2835" i="39"/>
  <c r="G2835" i="39"/>
  <c r="F2836" i="39"/>
  <c r="G2836" i="39"/>
  <c r="F2837" i="39"/>
  <c r="G2837" i="39"/>
  <c r="F2838" i="39"/>
  <c r="G2838" i="39"/>
  <c r="F2839" i="39"/>
  <c r="G2839" i="39"/>
  <c r="F2840" i="39"/>
  <c r="G2840" i="39"/>
  <c r="F2841" i="39"/>
  <c r="G2841" i="39"/>
  <c r="F2842" i="39"/>
  <c r="G2842" i="39"/>
  <c r="F2843" i="39"/>
  <c r="G2843" i="39"/>
  <c r="F2844" i="39"/>
  <c r="G2844" i="39"/>
  <c r="F2845" i="39"/>
  <c r="G2845" i="39"/>
  <c r="F2846" i="39"/>
  <c r="G2846" i="39"/>
  <c r="F2847" i="39"/>
  <c r="G2847" i="39"/>
  <c r="F2848" i="39"/>
  <c r="G2848" i="39"/>
  <c r="F2849" i="39"/>
  <c r="G2849" i="39"/>
  <c r="F2850" i="39"/>
  <c r="G2850" i="39"/>
  <c r="F2851" i="39"/>
  <c r="G2851" i="39"/>
  <c r="F2852" i="39"/>
  <c r="G2852" i="39"/>
  <c r="F2853" i="39"/>
  <c r="G2853" i="39"/>
  <c r="F2854" i="39"/>
  <c r="G2854" i="39"/>
  <c r="F2855" i="39"/>
  <c r="G2855" i="39"/>
  <c r="F2856" i="39"/>
  <c r="G2856" i="39"/>
  <c r="F2857" i="39"/>
  <c r="G2857" i="39"/>
  <c r="F2858" i="39"/>
  <c r="G2858" i="39"/>
  <c r="F2859" i="39"/>
  <c r="G2859" i="39"/>
  <c r="F2860" i="39"/>
  <c r="G2860" i="39"/>
  <c r="F2861" i="39"/>
  <c r="G2861" i="39"/>
  <c r="F2862" i="39"/>
  <c r="G2862" i="39"/>
  <c r="F2863" i="39"/>
  <c r="G2863" i="39"/>
  <c r="F2864" i="39"/>
  <c r="G2864" i="39"/>
  <c r="F2865" i="39"/>
  <c r="G2865" i="39"/>
  <c r="F2866" i="39"/>
  <c r="G2866" i="39"/>
  <c r="F2867" i="39"/>
  <c r="G2867" i="39"/>
  <c r="F2868" i="39"/>
  <c r="G2868" i="39"/>
  <c r="F2869" i="39"/>
  <c r="G2869" i="39"/>
  <c r="F2870" i="39"/>
  <c r="G2870" i="39"/>
  <c r="F2871" i="39"/>
  <c r="G2871" i="39"/>
  <c r="F2872" i="39"/>
  <c r="G2872" i="39"/>
  <c r="F2873" i="39"/>
  <c r="G2873" i="39"/>
  <c r="F2874" i="39"/>
  <c r="G2874" i="39"/>
  <c r="F2875" i="39"/>
  <c r="G2875" i="39"/>
  <c r="F2876" i="39"/>
  <c r="G2876" i="39"/>
  <c r="F2877" i="39"/>
  <c r="G2877" i="39"/>
  <c r="F2878" i="39"/>
  <c r="G2878" i="39"/>
  <c r="F2879" i="39"/>
  <c r="G2879" i="39"/>
  <c r="F2880" i="39"/>
  <c r="G2880" i="39"/>
  <c r="F2881" i="39"/>
  <c r="G2881" i="39"/>
  <c r="F2882" i="39"/>
  <c r="G2882" i="39"/>
  <c r="F2883" i="39"/>
  <c r="G2883" i="39"/>
  <c r="F2884" i="39"/>
  <c r="G2884" i="39"/>
  <c r="F2885" i="39"/>
  <c r="G2885" i="39"/>
  <c r="F2886" i="39"/>
  <c r="G2886" i="39"/>
  <c r="F2887" i="39"/>
  <c r="G2887" i="39"/>
  <c r="F2888" i="39"/>
  <c r="G2888" i="39"/>
  <c r="F2889" i="39"/>
  <c r="G2889" i="39"/>
  <c r="F2890" i="39"/>
  <c r="G2890" i="39"/>
  <c r="F2891" i="39"/>
  <c r="G2891" i="39"/>
  <c r="F2892" i="39"/>
  <c r="G2892" i="39"/>
  <c r="F2893" i="39"/>
  <c r="G2893" i="39"/>
  <c r="F2894" i="39"/>
  <c r="G2894" i="39"/>
  <c r="F2895" i="39"/>
  <c r="G2895" i="39"/>
  <c r="F2896" i="39"/>
  <c r="G2896" i="39"/>
  <c r="F2897" i="39"/>
  <c r="G2897" i="39"/>
  <c r="F2898" i="39"/>
  <c r="G2898" i="39"/>
  <c r="F2899" i="39"/>
  <c r="G2899" i="39"/>
  <c r="F2900" i="39"/>
  <c r="G2900" i="39"/>
  <c r="F2901" i="39"/>
  <c r="G2901" i="39"/>
  <c r="F2902" i="39"/>
  <c r="G2902" i="39"/>
  <c r="F2903" i="39"/>
  <c r="G2903" i="39"/>
  <c r="F2904" i="39"/>
  <c r="G2904" i="39"/>
  <c r="F2905" i="39"/>
  <c r="G2905" i="39"/>
  <c r="F2906" i="39"/>
  <c r="G2906" i="39"/>
  <c r="F2907" i="39"/>
  <c r="G2907" i="39"/>
  <c r="F2908" i="39"/>
  <c r="G2908" i="39"/>
  <c r="F2909" i="39"/>
  <c r="G2909" i="39"/>
  <c r="F2910" i="39"/>
  <c r="G2910" i="39"/>
  <c r="F2911" i="39"/>
  <c r="G2911" i="39"/>
  <c r="F2912" i="39"/>
  <c r="G2912" i="39"/>
  <c r="F2913" i="39"/>
  <c r="G2913" i="39"/>
  <c r="F2914" i="39"/>
  <c r="G2914" i="39"/>
  <c r="F2915" i="39"/>
  <c r="G2915" i="39"/>
  <c r="F2916" i="39"/>
  <c r="G2916" i="39"/>
  <c r="F2917" i="39"/>
  <c r="G2917" i="39"/>
  <c r="F2918" i="39"/>
  <c r="G2918" i="39"/>
  <c r="F2919" i="39"/>
  <c r="G2919" i="39"/>
  <c r="F2920" i="39"/>
  <c r="G2920" i="39"/>
  <c r="F2921" i="39"/>
  <c r="G2921" i="39"/>
  <c r="F2922" i="39"/>
  <c r="G2922" i="39"/>
  <c r="F2923" i="39"/>
  <c r="G2923" i="39"/>
  <c r="F2924" i="39"/>
  <c r="G2924" i="39"/>
  <c r="F2925" i="39"/>
  <c r="G2925" i="39"/>
  <c r="F2926" i="39"/>
  <c r="G2926" i="39"/>
  <c r="F2927" i="39"/>
  <c r="G2927" i="39"/>
  <c r="F2928" i="39"/>
  <c r="G2928" i="39"/>
  <c r="F2929" i="39"/>
  <c r="G2929" i="39"/>
  <c r="F2930" i="39"/>
  <c r="G2930" i="39"/>
  <c r="F2931" i="39"/>
  <c r="G2931" i="39"/>
  <c r="F2932" i="39"/>
  <c r="G2932" i="39"/>
  <c r="F2933" i="39"/>
  <c r="G2933" i="39"/>
  <c r="F2934" i="39"/>
  <c r="G2934" i="39"/>
  <c r="F2935" i="39"/>
  <c r="G2935" i="39"/>
  <c r="F2936" i="39"/>
  <c r="G2936" i="39"/>
  <c r="F2937" i="39"/>
  <c r="G2937" i="39"/>
  <c r="F2938" i="39"/>
  <c r="G2938" i="39"/>
  <c r="F2939" i="39"/>
  <c r="G2939" i="39"/>
  <c r="F2940" i="39"/>
  <c r="G2940" i="39"/>
  <c r="F2941" i="39"/>
  <c r="G2941" i="39"/>
  <c r="F2942" i="39"/>
  <c r="G2942" i="39"/>
  <c r="F2943" i="39"/>
  <c r="G2943" i="39"/>
  <c r="F2944" i="39"/>
  <c r="G2944" i="39"/>
  <c r="F2945" i="39"/>
  <c r="G2945" i="39"/>
  <c r="F2946" i="39"/>
  <c r="G2946" i="39"/>
  <c r="F2947" i="39"/>
  <c r="G2947" i="39"/>
  <c r="F2948" i="39"/>
  <c r="G2948" i="39"/>
  <c r="F2949" i="39"/>
  <c r="G2949" i="39"/>
  <c r="F2950" i="39"/>
  <c r="G2950" i="39"/>
  <c r="F2951" i="39"/>
  <c r="G2951" i="39"/>
  <c r="F2952" i="39"/>
  <c r="G2952" i="39"/>
  <c r="F2953" i="39"/>
  <c r="G2953" i="39"/>
  <c r="F2954" i="39"/>
  <c r="G2954" i="39"/>
  <c r="F2955" i="39"/>
  <c r="G2955" i="39"/>
  <c r="F2956" i="39"/>
  <c r="G2956" i="39"/>
  <c r="F2957" i="39"/>
  <c r="G2957" i="39"/>
  <c r="F2958" i="39"/>
  <c r="G2958" i="39"/>
  <c r="F2959" i="39"/>
  <c r="G2959" i="39"/>
  <c r="F2960" i="39"/>
  <c r="G2960" i="39"/>
  <c r="F2961" i="39"/>
  <c r="G2961" i="39"/>
  <c r="F2962" i="39"/>
  <c r="G2962" i="39"/>
  <c r="F2963" i="39"/>
  <c r="G2963" i="39"/>
  <c r="F2964" i="39"/>
  <c r="G2964" i="39"/>
  <c r="F2965" i="39"/>
  <c r="G2965" i="39"/>
  <c r="F2966" i="39"/>
  <c r="G2966" i="39"/>
  <c r="F2967" i="39"/>
  <c r="G2967" i="39"/>
  <c r="F2968" i="39"/>
  <c r="G2968" i="39"/>
  <c r="F2969" i="39"/>
  <c r="G2969" i="39"/>
  <c r="F2970" i="39"/>
  <c r="G2970" i="39"/>
  <c r="F2971" i="39"/>
  <c r="G2971" i="39"/>
  <c r="F2972" i="39"/>
  <c r="G2972" i="39"/>
  <c r="F2973" i="39"/>
  <c r="G2973" i="39"/>
  <c r="F2974" i="39"/>
  <c r="G2974" i="39"/>
  <c r="F2975" i="39"/>
  <c r="G2975" i="39"/>
  <c r="F2976" i="39"/>
  <c r="G2976" i="39"/>
  <c r="F2977" i="39"/>
  <c r="G2977" i="39"/>
  <c r="F2978" i="39"/>
  <c r="G2978" i="39"/>
  <c r="F2979" i="39"/>
  <c r="G2979" i="39"/>
  <c r="F2980" i="39"/>
  <c r="G2980" i="39"/>
  <c r="F2981" i="39"/>
  <c r="G2981" i="39"/>
  <c r="F2982" i="39"/>
  <c r="G2982" i="39"/>
  <c r="F2983" i="39"/>
  <c r="G2983" i="39"/>
  <c r="F2984" i="39"/>
  <c r="G2984" i="39"/>
  <c r="F2985" i="39"/>
  <c r="G2985" i="39"/>
  <c r="F2986" i="39"/>
  <c r="G2986" i="39"/>
  <c r="F2987" i="39"/>
  <c r="G2987" i="39"/>
  <c r="F2988" i="39"/>
  <c r="G2988" i="39"/>
  <c r="F2989" i="39"/>
  <c r="G2989" i="39"/>
  <c r="F2990" i="39"/>
  <c r="G2990" i="39"/>
  <c r="F2991" i="39"/>
  <c r="G2991" i="39"/>
  <c r="F2992" i="39"/>
  <c r="G2992" i="39"/>
  <c r="F2993" i="39"/>
  <c r="G2993" i="39"/>
  <c r="F2994" i="39"/>
  <c r="G2994" i="39"/>
  <c r="F2995" i="39"/>
  <c r="G2995" i="39"/>
  <c r="F2996" i="39"/>
  <c r="G2996" i="39"/>
  <c r="F2997" i="39"/>
  <c r="G2997" i="39"/>
  <c r="F2998" i="39"/>
  <c r="G2998" i="39"/>
  <c r="F2999" i="39"/>
  <c r="G2999" i="39"/>
  <c r="F3000" i="39"/>
  <c r="G3000" i="39"/>
  <c r="F3001" i="39"/>
  <c r="G3001" i="39"/>
  <c r="F3002" i="39"/>
  <c r="G3002" i="39"/>
  <c r="F3003" i="39"/>
  <c r="G3003" i="39"/>
  <c r="F3004" i="39"/>
  <c r="G3004" i="39"/>
  <c r="F3005" i="39"/>
  <c r="G3005" i="39"/>
  <c r="F3006" i="39"/>
  <c r="G3006" i="39"/>
  <c r="F3007" i="39"/>
  <c r="G3007" i="39"/>
  <c r="F3008" i="39"/>
  <c r="G3008" i="39"/>
  <c r="F3009" i="39"/>
  <c r="G3009" i="39"/>
  <c r="F3010" i="39"/>
  <c r="G3010" i="39"/>
  <c r="F3011" i="39"/>
  <c r="G3011" i="39"/>
  <c r="F3012" i="39"/>
  <c r="G3012" i="39"/>
  <c r="F3013" i="39"/>
  <c r="G3013" i="39"/>
  <c r="F3014" i="39"/>
  <c r="G3014" i="39"/>
  <c r="F3015" i="39"/>
  <c r="G3015" i="39"/>
  <c r="F3016" i="39"/>
  <c r="G3016" i="39"/>
  <c r="F3017" i="39"/>
  <c r="G3017" i="39"/>
  <c r="F3018" i="39"/>
  <c r="G3018" i="39"/>
  <c r="F3019" i="39"/>
  <c r="G3019" i="39"/>
  <c r="F3020" i="39"/>
  <c r="G3020" i="39"/>
  <c r="F3021" i="39"/>
  <c r="G3021" i="39"/>
  <c r="F3022" i="39"/>
  <c r="G3022" i="39"/>
  <c r="F3023" i="39"/>
  <c r="G3023" i="39"/>
  <c r="F3024" i="39"/>
  <c r="G3024" i="39"/>
  <c r="F3025" i="39"/>
  <c r="G3025" i="39"/>
  <c r="F3026" i="39"/>
  <c r="G3026" i="39"/>
  <c r="F3027" i="39"/>
  <c r="G3027" i="39"/>
  <c r="F3028" i="39"/>
  <c r="G3028" i="39"/>
  <c r="F3029" i="39"/>
  <c r="G3029" i="39"/>
  <c r="F3030" i="39"/>
  <c r="G3030" i="39"/>
  <c r="F3031" i="39"/>
  <c r="G3031" i="39"/>
  <c r="F3032" i="39"/>
  <c r="G3032" i="39"/>
  <c r="F3033" i="39"/>
  <c r="G3033" i="39"/>
  <c r="F3034" i="39"/>
  <c r="G3034" i="39"/>
  <c r="F3035" i="39"/>
  <c r="G3035" i="39"/>
  <c r="F3036" i="39"/>
  <c r="G3036" i="39"/>
  <c r="F3037" i="39"/>
  <c r="G3037" i="39"/>
  <c r="F3038" i="39"/>
  <c r="G3038" i="39"/>
  <c r="F3039" i="39"/>
  <c r="G3039" i="39"/>
  <c r="F3040" i="39"/>
  <c r="G3040" i="39"/>
  <c r="F3041" i="39"/>
  <c r="G3041" i="39"/>
  <c r="F3042" i="39"/>
  <c r="G3042" i="39"/>
  <c r="F3043" i="39"/>
  <c r="G3043" i="39"/>
  <c r="F3044" i="39"/>
  <c r="G3044" i="39"/>
  <c r="F3045" i="39"/>
  <c r="G3045" i="39"/>
  <c r="F3046" i="39"/>
  <c r="G3046" i="39"/>
  <c r="F3047" i="39"/>
  <c r="G3047" i="39"/>
  <c r="F3048" i="39"/>
  <c r="G3048" i="39"/>
  <c r="F3049" i="39"/>
  <c r="G3049" i="39"/>
  <c r="F3050" i="39"/>
  <c r="G3050" i="39"/>
  <c r="F3051" i="39"/>
  <c r="G3051" i="39"/>
  <c r="F3052" i="39"/>
  <c r="G3052" i="39"/>
  <c r="F3053" i="39"/>
  <c r="G3053" i="39"/>
  <c r="F3054" i="39"/>
  <c r="G3054" i="39"/>
  <c r="F3055" i="39"/>
  <c r="G3055" i="39"/>
  <c r="F3056" i="39"/>
  <c r="G3056" i="39"/>
  <c r="F3057" i="39"/>
  <c r="G3057" i="39"/>
  <c r="F3058" i="39"/>
  <c r="G3058" i="39"/>
  <c r="F3059" i="39"/>
  <c r="G3059" i="39"/>
  <c r="F3060" i="39"/>
  <c r="G3060" i="39"/>
  <c r="F3061" i="39"/>
  <c r="G3061" i="39"/>
  <c r="F3062" i="39"/>
  <c r="G3062" i="39"/>
  <c r="F3063" i="39"/>
  <c r="G3063" i="39"/>
  <c r="F3064" i="39"/>
  <c r="G3064" i="39"/>
  <c r="F3065" i="39"/>
  <c r="G3065" i="39"/>
  <c r="F3066" i="39"/>
  <c r="G3066" i="39"/>
  <c r="F3067" i="39"/>
  <c r="G3067" i="39"/>
  <c r="F3068" i="39"/>
  <c r="G3068" i="39"/>
  <c r="F3069" i="39"/>
  <c r="G3069" i="39"/>
  <c r="F3070" i="39"/>
  <c r="G3070" i="39"/>
  <c r="F3071" i="39"/>
  <c r="G3071" i="39"/>
  <c r="F3072" i="39"/>
  <c r="G3072" i="39"/>
  <c r="F3073" i="39"/>
  <c r="G3073" i="39"/>
  <c r="F3074" i="39"/>
  <c r="G3074" i="39"/>
  <c r="F3075" i="39"/>
  <c r="G3075" i="39"/>
  <c r="F3076" i="39"/>
  <c r="G3076" i="39"/>
  <c r="F3077" i="39"/>
  <c r="G3077" i="39"/>
  <c r="F3078" i="39"/>
  <c r="G3078" i="39"/>
  <c r="F3079" i="39"/>
  <c r="G3079" i="39"/>
  <c r="F3080" i="39"/>
  <c r="G3080" i="39"/>
  <c r="F3081" i="39"/>
  <c r="G3081" i="39"/>
  <c r="F3082" i="39"/>
  <c r="G3082" i="39"/>
  <c r="F3083" i="39"/>
  <c r="G3083" i="39"/>
  <c r="F3084" i="39"/>
  <c r="G3084" i="39"/>
  <c r="F3085" i="39"/>
  <c r="G3085" i="39"/>
  <c r="F3086" i="39"/>
  <c r="G3086" i="39"/>
  <c r="F3087" i="39"/>
  <c r="G3087" i="39"/>
  <c r="F3088" i="39"/>
  <c r="G3088" i="39"/>
  <c r="F3089" i="39"/>
  <c r="G3089" i="39"/>
  <c r="F3090" i="39"/>
  <c r="G3090" i="39"/>
  <c r="F3091" i="39"/>
  <c r="G3091" i="39"/>
  <c r="F3092" i="39"/>
  <c r="G3092" i="39"/>
  <c r="F3093" i="39"/>
  <c r="G3093" i="39"/>
  <c r="F3094" i="39"/>
  <c r="G3094" i="39"/>
  <c r="F3095" i="39"/>
  <c r="G3095" i="39"/>
  <c r="F3096" i="39"/>
  <c r="G3096" i="39"/>
  <c r="F3097" i="39"/>
  <c r="G3097" i="39"/>
  <c r="F3098" i="39"/>
  <c r="G3098" i="39"/>
  <c r="F3099" i="39"/>
  <c r="G3099" i="39"/>
  <c r="F3100" i="39"/>
  <c r="G3100" i="39"/>
  <c r="F3101" i="39"/>
  <c r="G3101" i="39"/>
  <c r="F3102" i="39"/>
  <c r="G3102" i="39"/>
  <c r="F3103" i="39"/>
  <c r="G3103" i="39"/>
  <c r="F3104" i="39"/>
  <c r="G3104" i="39"/>
  <c r="F3105" i="39"/>
  <c r="G3105" i="39"/>
  <c r="F3106" i="39"/>
  <c r="G3106" i="39"/>
  <c r="F3107" i="39"/>
  <c r="G3107" i="39"/>
  <c r="F3108" i="39"/>
  <c r="G3108" i="39"/>
  <c r="F3109" i="39"/>
  <c r="G3109" i="39"/>
  <c r="F3110" i="39"/>
  <c r="G3110" i="39"/>
  <c r="F3111" i="39"/>
  <c r="G3111" i="39"/>
  <c r="F3112" i="39"/>
  <c r="G3112" i="39"/>
  <c r="F3113" i="39"/>
  <c r="G3113" i="39"/>
  <c r="F3114" i="39"/>
  <c r="G3114" i="39"/>
  <c r="F3115" i="39"/>
  <c r="G3115" i="39"/>
  <c r="F3116" i="39"/>
  <c r="G3116" i="39"/>
  <c r="F3117" i="39"/>
  <c r="G3117" i="39"/>
  <c r="F3118" i="39"/>
  <c r="G3118" i="39"/>
  <c r="F3119" i="39"/>
  <c r="G3119" i="39"/>
  <c r="F3120" i="39"/>
  <c r="G3120" i="39"/>
  <c r="F3121" i="39"/>
  <c r="G3121" i="39"/>
  <c r="F3122" i="39"/>
  <c r="G3122" i="39"/>
  <c r="F3123" i="39"/>
  <c r="G3123" i="39"/>
  <c r="F3124" i="39"/>
  <c r="G3124" i="39"/>
  <c r="F3125" i="39"/>
  <c r="G3125" i="39"/>
  <c r="F3126" i="39"/>
  <c r="G3126" i="39"/>
  <c r="F3127" i="39"/>
  <c r="G3127" i="39"/>
  <c r="F3128" i="39"/>
  <c r="G3128" i="39"/>
  <c r="F3129" i="39"/>
  <c r="G3129" i="39"/>
  <c r="F3130" i="39"/>
  <c r="G3130" i="39"/>
  <c r="F3131" i="39"/>
  <c r="G3131" i="39"/>
  <c r="F3132" i="39"/>
  <c r="G3132" i="39"/>
  <c r="F3133" i="39"/>
  <c r="G3133" i="39"/>
  <c r="F3134" i="39"/>
  <c r="G3134" i="39"/>
  <c r="F3135" i="39"/>
  <c r="G3135" i="39"/>
  <c r="F3136" i="39"/>
  <c r="G3136" i="39"/>
  <c r="F3137" i="39"/>
  <c r="G3137" i="39"/>
  <c r="F3138" i="39"/>
  <c r="G3138" i="39"/>
  <c r="F3139" i="39"/>
  <c r="G3139" i="39"/>
  <c r="F3140" i="39"/>
  <c r="G3140" i="39"/>
  <c r="F3141" i="39"/>
  <c r="G3141" i="39"/>
  <c r="F3142" i="39"/>
  <c r="G3142" i="39"/>
  <c r="F3143" i="39"/>
  <c r="G3143" i="39"/>
  <c r="F3144" i="39"/>
  <c r="G3144" i="39"/>
  <c r="F3145" i="39"/>
  <c r="G3145" i="39"/>
  <c r="F3146" i="39"/>
  <c r="G3146" i="39"/>
  <c r="F3147" i="39"/>
  <c r="G3147" i="39"/>
  <c r="F3148" i="39"/>
  <c r="G3148" i="39"/>
  <c r="F3149" i="39"/>
  <c r="G3149" i="39"/>
  <c r="F3150" i="39"/>
  <c r="G3150" i="39"/>
  <c r="F3151" i="39"/>
  <c r="G3151" i="39"/>
  <c r="F3152" i="39"/>
  <c r="G3152" i="39"/>
  <c r="F3153" i="39"/>
  <c r="G3153" i="39"/>
  <c r="F3154" i="39"/>
  <c r="G3154" i="39"/>
  <c r="F3155" i="39"/>
  <c r="G3155" i="39"/>
  <c r="F3156" i="39"/>
  <c r="G3156" i="39"/>
  <c r="F3157" i="39"/>
  <c r="G3157" i="39"/>
  <c r="F3158" i="39"/>
  <c r="G3158" i="39"/>
  <c r="F3159" i="39"/>
  <c r="G3159" i="39"/>
  <c r="F3160" i="39"/>
  <c r="G3160" i="39"/>
  <c r="F3161" i="39"/>
  <c r="G3161" i="39"/>
  <c r="F3162" i="39"/>
  <c r="G3162" i="39"/>
  <c r="F3163" i="39"/>
  <c r="G3163" i="39"/>
  <c r="F3164" i="39"/>
  <c r="G3164" i="39"/>
  <c r="F3165" i="39"/>
  <c r="G3165" i="39"/>
  <c r="F3166" i="39"/>
  <c r="G3166" i="39"/>
  <c r="F3167" i="39"/>
  <c r="G3167" i="39"/>
  <c r="F3168" i="39"/>
  <c r="G3168" i="39"/>
  <c r="F3169" i="39"/>
  <c r="G3169" i="39"/>
  <c r="F3170" i="39"/>
  <c r="G3170" i="39"/>
  <c r="F3171" i="39"/>
  <c r="G3171" i="39"/>
  <c r="F3172" i="39"/>
  <c r="G3172" i="39"/>
  <c r="F3173" i="39"/>
  <c r="G3173" i="39"/>
  <c r="F3174" i="39"/>
  <c r="G3174" i="39"/>
  <c r="F3175" i="39"/>
  <c r="G3175" i="39"/>
  <c r="F3176" i="39"/>
  <c r="G3176" i="39"/>
  <c r="F3177" i="39"/>
  <c r="G3177" i="39"/>
  <c r="F3178" i="39"/>
  <c r="G3178" i="39"/>
  <c r="F3179" i="39"/>
  <c r="G3179" i="39"/>
  <c r="F3180" i="39"/>
  <c r="G3180" i="39"/>
  <c r="F3181" i="39"/>
  <c r="G3181" i="39"/>
  <c r="F3182" i="39"/>
  <c r="G3182" i="39"/>
  <c r="F3183" i="39"/>
  <c r="G3183" i="39"/>
  <c r="F3184" i="39"/>
  <c r="G3184" i="39"/>
  <c r="F3185" i="39"/>
  <c r="G3185" i="39"/>
  <c r="F3186" i="39"/>
  <c r="G3186" i="39"/>
  <c r="F3187" i="39"/>
  <c r="G3187" i="39"/>
  <c r="F3188" i="39"/>
  <c r="G3188" i="39"/>
  <c r="F3189" i="39"/>
  <c r="G3189" i="39"/>
  <c r="F3190" i="39"/>
  <c r="G3190" i="39"/>
  <c r="F3191" i="39"/>
  <c r="G3191" i="39"/>
  <c r="F3192" i="39"/>
  <c r="G3192" i="39"/>
  <c r="F3193" i="39"/>
  <c r="G3193" i="39"/>
  <c r="F3194" i="39"/>
  <c r="G3194" i="39"/>
  <c r="F3195" i="39"/>
  <c r="G3195" i="39"/>
  <c r="F3196" i="39"/>
  <c r="G3196" i="39"/>
  <c r="F3197" i="39"/>
  <c r="G3197" i="39"/>
  <c r="F3198" i="39"/>
  <c r="G3198" i="39"/>
  <c r="F3199" i="39"/>
  <c r="G3199" i="39"/>
  <c r="F3200" i="39"/>
  <c r="G3200" i="39"/>
  <c r="F3201" i="39"/>
  <c r="G3201" i="39"/>
  <c r="F3202" i="39"/>
  <c r="G3202" i="39"/>
  <c r="F3203" i="39"/>
  <c r="G3203" i="39"/>
  <c r="F3204" i="39"/>
  <c r="G3204" i="39"/>
  <c r="F3205" i="39"/>
  <c r="G3205" i="39"/>
  <c r="F3206" i="39"/>
  <c r="G3206" i="39"/>
  <c r="F3207" i="39"/>
  <c r="G3207" i="39"/>
  <c r="F3208" i="39"/>
  <c r="G3208" i="39"/>
  <c r="F3209" i="39"/>
  <c r="G3209" i="39"/>
  <c r="F3210" i="39"/>
  <c r="G3210" i="39"/>
  <c r="F3211" i="39"/>
  <c r="G3211" i="39"/>
  <c r="F3212" i="39"/>
  <c r="G3212" i="39"/>
  <c r="F3213" i="39"/>
  <c r="G3213" i="39"/>
  <c r="F3214" i="39"/>
  <c r="G3214" i="39"/>
  <c r="F3215" i="39"/>
  <c r="G3215" i="39"/>
  <c r="F3216" i="39"/>
  <c r="G3216" i="39"/>
  <c r="F3217" i="39"/>
  <c r="G3217" i="39"/>
  <c r="F3218" i="39"/>
  <c r="G3218" i="39"/>
  <c r="F3219" i="39"/>
  <c r="G3219" i="39"/>
  <c r="F3220" i="39"/>
  <c r="G3220" i="39"/>
  <c r="F3221" i="39"/>
  <c r="G3221" i="39"/>
  <c r="F3222" i="39"/>
  <c r="G3222" i="39"/>
  <c r="F3223" i="39"/>
  <c r="G3223" i="39"/>
  <c r="F3224" i="39"/>
  <c r="G3224" i="39"/>
  <c r="F3225" i="39"/>
  <c r="G3225" i="39"/>
  <c r="F3226" i="39"/>
  <c r="G3226" i="39"/>
  <c r="F3227" i="39"/>
  <c r="G3227" i="39"/>
  <c r="F3228" i="39"/>
  <c r="G3228" i="39"/>
  <c r="F3229" i="39"/>
  <c r="G3229" i="39"/>
  <c r="F3230" i="39"/>
  <c r="G3230" i="39"/>
  <c r="F3231" i="39"/>
  <c r="G3231" i="39"/>
  <c r="F3232" i="39"/>
  <c r="G3232" i="39"/>
  <c r="F3233" i="39"/>
  <c r="G3233" i="39"/>
  <c r="F3234" i="39"/>
  <c r="G3234" i="39"/>
  <c r="F3235" i="39"/>
  <c r="G3235" i="39"/>
  <c r="F3236" i="39"/>
  <c r="G3236" i="39"/>
  <c r="F3237" i="39"/>
  <c r="G3237" i="39"/>
  <c r="F3238" i="39"/>
  <c r="G3238" i="39"/>
  <c r="F3239" i="39"/>
  <c r="G3239" i="39"/>
  <c r="F3240" i="39"/>
  <c r="G3240" i="39"/>
  <c r="F3241" i="39"/>
  <c r="G3241" i="39"/>
  <c r="F3242" i="39"/>
  <c r="G3242" i="39"/>
  <c r="F3243" i="39"/>
  <c r="G3243" i="39"/>
  <c r="F3244" i="39"/>
  <c r="G3244" i="39"/>
  <c r="F3245" i="39"/>
  <c r="G3245" i="39"/>
  <c r="F3246" i="39"/>
  <c r="G3246" i="39"/>
  <c r="F3247" i="39"/>
  <c r="G3247" i="39"/>
  <c r="F3248" i="39"/>
  <c r="G3248" i="39"/>
  <c r="F3249" i="39"/>
  <c r="G3249" i="39"/>
  <c r="F3250" i="39"/>
  <c r="G3250" i="39"/>
  <c r="F3251" i="39"/>
  <c r="G3251" i="39"/>
  <c r="F3252" i="39"/>
  <c r="G3252" i="39"/>
  <c r="F3253" i="39"/>
  <c r="G3253" i="39"/>
  <c r="F3254" i="39"/>
  <c r="G3254" i="39"/>
  <c r="F3255" i="39"/>
  <c r="G3255" i="39"/>
  <c r="F3256" i="39"/>
  <c r="G3256" i="39"/>
  <c r="F3257" i="39"/>
  <c r="G3257" i="39"/>
  <c r="F3258" i="39"/>
  <c r="G3258" i="39"/>
  <c r="F3259" i="39"/>
  <c r="G3259" i="39"/>
  <c r="F3260" i="39"/>
  <c r="G3260" i="39"/>
  <c r="F3261" i="39"/>
  <c r="G3261" i="39"/>
  <c r="F3262" i="39"/>
  <c r="G3262" i="39"/>
  <c r="F3263" i="39"/>
  <c r="G3263" i="39"/>
  <c r="F3264" i="39"/>
  <c r="G3264" i="39"/>
  <c r="F3265" i="39"/>
  <c r="G3265" i="39"/>
  <c r="F3266" i="39"/>
  <c r="G3266" i="39"/>
  <c r="F3267" i="39"/>
  <c r="G3267" i="39"/>
  <c r="F3268" i="39"/>
  <c r="G3268" i="39"/>
  <c r="F3269" i="39"/>
  <c r="G3269" i="39"/>
  <c r="F3270" i="39"/>
  <c r="G3270" i="39"/>
  <c r="F3271" i="39"/>
  <c r="G3271" i="39"/>
  <c r="F3272" i="39"/>
  <c r="G3272" i="39"/>
  <c r="F3273" i="39"/>
  <c r="G3273" i="39"/>
  <c r="F3274" i="39"/>
  <c r="G3274" i="39"/>
  <c r="F3275" i="39"/>
  <c r="G3275" i="39"/>
  <c r="F3276" i="39"/>
  <c r="G3276" i="39"/>
  <c r="F3277" i="39"/>
  <c r="G3277" i="39"/>
  <c r="F3278" i="39"/>
  <c r="G3278" i="39"/>
  <c r="F3279" i="39"/>
  <c r="G3279" i="39"/>
  <c r="F3280" i="39"/>
  <c r="G3280" i="39"/>
  <c r="F3281" i="39"/>
  <c r="G3281" i="39"/>
  <c r="F3282" i="39"/>
  <c r="G3282" i="39"/>
  <c r="F3283" i="39"/>
  <c r="G3283" i="39"/>
  <c r="F3284" i="39"/>
  <c r="G3284" i="39"/>
  <c r="F3285" i="39"/>
  <c r="G3285" i="39"/>
  <c r="F3286" i="39"/>
  <c r="G3286" i="39"/>
  <c r="F3287" i="39"/>
  <c r="G3287" i="39"/>
  <c r="F3288" i="39"/>
  <c r="G3288" i="39"/>
  <c r="F3289" i="39"/>
  <c r="G3289" i="39"/>
  <c r="F3290" i="39"/>
  <c r="G3290" i="39"/>
  <c r="F3291" i="39"/>
  <c r="G3291" i="39"/>
  <c r="F3292" i="39"/>
  <c r="G3292" i="39"/>
  <c r="F3293" i="39"/>
  <c r="G3293" i="39"/>
  <c r="F3294" i="39"/>
  <c r="G3294" i="39"/>
  <c r="F3295" i="39"/>
  <c r="G3295" i="39"/>
  <c r="F3296" i="39"/>
  <c r="G3296" i="39"/>
  <c r="F3297" i="39"/>
  <c r="G3297" i="39"/>
  <c r="F3298" i="39"/>
  <c r="G3298" i="39"/>
  <c r="F3299" i="39"/>
  <c r="G3299" i="39"/>
  <c r="F3300" i="39"/>
  <c r="G3300" i="39"/>
  <c r="F3301" i="39"/>
  <c r="G3301" i="39"/>
  <c r="P23" i="37"/>
  <c r="Q23" i="37" s="1"/>
  <c r="P19" i="37"/>
  <c r="Q19" i="37" s="1"/>
  <c r="P24" i="37"/>
  <c r="Q24" i="37" s="1"/>
  <c r="P22" i="37"/>
  <c r="Q22" i="37" s="1"/>
  <c r="P20" i="37"/>
  <c r="Q20" i="37" s="1"/>
  <c r="P18" i="37"/>
  <c r="Q18" i="37" s="1"/>
  <c r="P21" i="37"/>
  <c r="Q21" i="37" s="1"/>
  <c r="P25" i="37" l="1"/>
  <c r="F224" i="17"/>
  <c r="F223" i="17"/>
  <c r="F222" i="17"/>
  <c r="G221" i="17"/>
  <c r="F221" i="17"/>
  <c r="G220" i="17"/>
  <c r="F220" i="17"/>
  <c r="K219" i="17"/>
  <c r="G219" i="17"/>
  <c r="F219" i="17"/>
  <c r="K218" i="17"/>
  <c r="G218" i="17"/>
  <c r="F218" i="17"/>
  <c r="K217" i="17"/>
  <c r="G217" i="17"/>
  <c r="F217" i="17"/>
  <c r="K216" i="17"/>
  <c r="G216" i="17"/>
  <c r="F216" i="17"/>
  <c r="K215" i="17"/>
  <c r="G215" i="17"/>
  <c r="F215" i="17"/>
  <c r="K214" i="17"/>
  <c r="G214" i="17"/>
  <c r="F214" i="17"/>
  <c r="K213" i="17"/>
  <c r="G213" i="17"/>
  <c r="F213" i="17"/>
  <c r="K212" i="17"/>
  <c r="G212" i="17"/>
  <c r="F212" i="17"/>
  <c r="K211" i="17"/>
  <c r="G211" i="17"/>
  <c r="F211" i="17"/>
  <c r="K210" i="17"/>
  <c r="G210" i="17"/>
  <c r="F210" i="17"/>
  <c r="K209" i="17"/>
  <c r="G209" i="17"/>
  <c r="F209" i="17"/>
  <c r="K208" i="17"/>
  <c r="G208" i="17"/>
  <c r="F208" i="17"/>
  <c r="K207" i="17"/>
  <c r="G207" i="17"/>
  <c r="F207" i="17"/>
  <c r="K206" i="17"/>
  <c r="G206" i="17"/>
  <c r="F206" i="17"/>
  <c r="K205" i="17"/>
  <c r="G205" i="17"/>
  <c r="F205" i="17"/>
  <c r="K204" i="17"/>
  <c r="G204" i="17"/>
  <c r="F204" i="17"/>
  <c r="K203" i="17"/>
  <c r="G203" i="17"/>
  <c r="F203" i="17"/>
  <c r="K202" i="17"/>
  <c r="G202" i="17"/>
  <c r="F202" i="17"/>
  <c r="K201" i="17"/>
  <c r="G201" i="17"/>
  <c r="F201" i="17"/>
  <c r="K200" i="17"/>
  <c r="G200" i="17"/>
  <c r="F200" i="17"/>
  <c r="K199" i="17"/>
  <c r="G199" i="17"/>
  <c r="F199" i="17"/>
  <c r="K198" i="17"/>
  <c r="G198" i="17"/>
  <c r="F198" i="17"/>
  <c r="K197" i="17"/>
  <c r="G197" i="17"/>
  <c r="F197" i="17"/>
  <c r="K196" i="17"/>
  <c r="G196" i="17"/>
  <c r="F196" i="17"/>
  <c r="K195" i="17"/>
  <c r="I195" i="17"/>
  <c r="G195" i="17" s="1"/>
  <c r="F195" i="17"/>
  <c r="K194" i="17"/>
  <c r="G194" i="17"/>
  <c r="F194" i="17"/>
  <c r="K193" i="17"/>
  <c r="G193" i="17"/>
  <c r="F193" i="17"/>
  <c r="K192" i="17"/>
  <c r="G192" i="17"/>
  <c r="F192" i="17"/>
  <c r="K191" i="17"/>
  <c r="G191" i="17"/>
  <c r="F191" i="17"/>
  <c r="K190" i="17"/>
  <c r="I190" i="17"/>
  <c r="G190" i="17" s="1"/>
  <c r="F190" i="17"/>
  <c r="K189" i="17"/>
  <c r="I189" i="17"/>
  <c r="G189" i="17" s="1"/>
  <c r="F189" i="17"/>
  <c r="K188" i="17"/>
  <c r="I188" i="17"/>
  <c r="G188" i="17" s="1"/>
  <c r="F188" i="17"/>
  <c r="K187" i="17"/>
  <c r="G187" i="17"/>
  <c r="F187" i="17"/>
  <c r="K186" i="17"/>
  <c r="G186" i="17"/>
  <c r="F186" i="17"/>
  <c r="K185" i="17"/>
  <c r="G185" i="17"/>
  <c r="F185" i="17"/>
  <c r="K184" i="17"/>
  <c r="G184" i="17"/>
  <c r="F184" i="17"/>
  <c r="K183" i="17"/>
  <c r="G183" i="17"/>
  <c r="F183" i="17"/>
  <c r="K182" i="17"/>
  <c r="G182" i="17"/>
  <c r="F182" i="17"/>
  <c r="K181" i="17"/>
  <c r="G181" i="17"/>
  <c r="F181" i="17"/>
  <c r="K180" i="17"/>
  <c r="G180" i="17"/>
  <c r="F180" i="17"/>
  <c r="K179" i="17"/>
  <c r="G179" i="17"/>
  <c r="F179" i="17"/>
  <c r="K178" i="17"/>
  <c r="G178" i="17"/>
  <c r="F178" i="17"/>
  <c r="K177" i="17"/>
  <c r="G177" i="17"/>
  <c r="F177" i="17"/>
  <c r="K176" i="17"/>
  <c r="G176" i="17"/>
  <c r="F176" i="17"/>
  <c r="K175" i="17"/>
  <c r="G175" i="17"/>
  <c r="F175" i="17"/>
  <c r="K174" i="17"/>
  <c r="G174" i="17"/>
  <c r="F174" i="17"/>
  <c r="K173" i="17"/>
  <c r="G173" i="17"/>
  <c r="F173" i="17"/>
  <c r="K172" i="17"/>
  <c r="G172" i="17"/>
  <c r="F172" i="17"/>
  <c r="K171" i="17"/>
  <c r="G171" i="17"/>
  <c r="F171" i="17"/>
  <c r="K170" i="17"/>
  <c r="G170" i="17"/>
  <c r="F170" i="17"/>
  <c r="K169" i="17"/>
  <c r="G169" i="17"/>
  <c r="F169" i="17"/>
  <c r="K168" i="17"/>
  <c r="G168" i="17"/>
  <c r="F168" i="17"/>
  <c r="K167" i="17"/>
  <c r="G167" i="17"/>
  <c r="F167" i="17"/>
  <c r="K166" i="17"/>
  <c r="G166" i="17"/>
  <c r="F166" i="17"/>
  <c r="K165" i="17"/>
  <c r="G165" i="17"/>
  <c r="F165" i="17"/>
  <c r="K164" i="17"/>
  <c r="G164" i="17"/>
  <c r="F164" i="17"/>
  <c r="K163" i="17"/>
  <c r="G163" i="17"/>
  <c r="F163" i="17"/>
  <c r="K162" i="17"/>
  <c r="I162" i="17"/>
  <c r="G162" i="17" s="1"/>
  <c r="F162" i="17"/>
  <c r="K161" i="17"/>
  <c r="G161" i="17"/>
  <c r="F161" i="17"/>
  <c r="K160" i="17"/>
  <c r="G160" i="17"/>
  <c r="F160" i="17"/>
  <c r="K159" i="17"/>
  <c r="G159" i="17"/>
  <c r="F159" i="17"/>
  <c r="K158" i="17"/>
  <c r="G158" i="17"/>
  <c r="F158" i="17"/>
  <c r="K157" i="17"/>
  <c r="G157" i="17"/>
  <c r="F157" i="17"/>
  <c r="K156" i="17"/>
  <c r="G156" i="17"/>
  <c r="F156" i="17"/>
  <c r="K155" i="17"/>
  <c r="G155" i="17"/>
  <c r="F155" i="17"/>
  <c r="K154" i="17"/>
  <c r="G154" i="17"/>
  <c r="F154" i="17"/>
  <c r="K153" i="17"/>
  <c r="G153" i="17"/>
  <c r="F153" i="17"/>
  <c r="K152" i="17"/>
  <c r="G152" i="17"/>
  <c r="F152" i="17"/>
  <c r="K151" i="17"/>
  <c r="G151" i="17"/>
  <c r="F151" i="17"/>
  <c r="K150" i="17"/>
  <c r="I150" i="17"/>
  <c r="G150" i="17"/>
  <c r="F150" i="17"/>
  <c r="K149" i="17"/>
  <c r="G149" i="17"/>
  <c r="F149" i="17"/>
  <c r="K148" i="17"/>
  <c r="G148" i="17"/>
  <c r="F148" i="17"/>
  <c r="K147" i="17"/>
  <c r="G147" i="17"/>
  <c r="F147" i="17"/>
  <c r="K146" i="17"/>
  <c r="I146" i="17"/>
  <c r="G146" i="17"/>
  <c r="F146" i="17"/>
  <c r="K145" i="17"/>
  <c r="G145" i="17"/>
  <c r="F145" i="17"/>
  <c r="K144" i="17"/>
  <c r="G144" i="17"/>
  <c r="F144" i="17"/>
  <c r="K143" i="17"/>
  <c r="G143" i="17"/>
  <c r="F143" i="17"/>
  <c r="K142" i="17"/>
  <c r="G142" i="17"/>
  <c r="F142" i="17"/>
  <c r="K141" i="17"/>
  <c r="G141" i="17"/>
  <c r="F141" i="17"/>
  <c r="K140" i="17"/>
  <c r="G140" i="17"/>
  <c r="F140" i="17"/>
  <c r="K139" i="17"/>
  <c r="G139" i="17"/>
  <c r="F139" i="17"/>
  <c r="K138" i="17"/>
  <c r="G138" i="17"/>
  <c r="F138" i="17"/>
  <c r="K137" i="17"/>
  <c r="G137" i="17"/>
  <c r="F137" i="17"/>
  <c r="K136" i="17"/>
  <c r="G136" i="17"/>
  <c r="F136" i="17"/>
  <c r="K135" i="17"/>
  <c r="G135" i="17"/>
  <c r="F135" i="17"/>
  <c r="K134" i="17"/>
  <c r="G134" i="17"/>
  <c r="F134" i="17"/>
  <c r="K133" i="17"/>
  <c r="G133" i="17"/>
  <c r="F133" i="17"/>
  <c r="K132" i="17"/>
  <c r="G132" i="17"/>
  <c r="F132" i="17"/>
  <c r="K131" i="17"/>
  <c r="I131" i="17"/>
  <c r="G131" i="17" s="1"/>
  <c r="F131" i="17"/>
  <c r="K130" i="17"/>
  <c r="G130" i="17"/>
  <c r="F130" i="17"/>
  <c r="K129" i="17"/>
  <c r="G129" i="17"/>
  <c r="F129" i="17"/>
  <c r="K128" i="17"/>
  <c r="G128" i="17"/>
  <c r="F128" i="17"/>
  <c r="K127" i="17"/>
  <c r="G127" i="17"/>
  <c r="F127" i="17"/>
  <c r="K126" i="17"/>
  <c r="G126" i="17"/>
  <c r="F126" i="17"/>
  <c r="K125" i="17"/>
  <c r="G125" i="17"/>
  <c r="F125" i="17"/>
  <c r="K124" i="17"/>
  <c r="G124" i="17"/>
  <c r="F124" i="17"/>
  <c r="K123" i="17"/>
  <c r="G123" i="17"/>
  <c r="F123" i="17"/>
  <c r="K122" i="17"/>
  <c r="G122" i="17"/>
  <c r="F122" i="17"/>
  <c r="K121" i="17"/>
  <c r="G121" i="17"/>
  <c r="F121" i="17"/>
  <c r="K120" i="17"/>
  <c r="G120" i="17"/>
  <c r="F120" i="17"/>
  <c r="K119" i="17"/>
  <c r="G119" i="17"/>
  <c r="F119" i="17"/>
  <c r="K118" i="17"/>
  <c r="G118" i="17"/>
  <c r="F118" i="17"/>
  <c r="K117" i="17"/>
  <c r="G117" i="17"/>
  <c r="F117" i="17"/>
  <c r="K116" i="17"/>
  <c r="G116" i="17"/>
  <c r="F116" i="17"/>
  <c r="K115" i="17"/>
  <c r="G115" i="17"/>
  <c r="F115" i="17"/>
  <c r="K114" i="17"/>
  <c r="G114" i="17"/>
  <c r="F114" i="17"/>
  <c r="K113" i="17"/>
  <c r="G113" i="17"/>
  <c r="F113" i="17"/>
  <c r="K112" i="17"/>
  <c r="G112" i="17"/>
  <c r="F112" i="17"/>
  <c r="K111" i="17"/>
  <c r="G111" i="17"/>
  <c r="F111" i="17"/>
  <c r="K110" i="17"/>
  <c r="G110" i="17"/>
  <c r="F110" i="17"/>
  <c r="K109" i="17"/>
  <c r="G109" i="17"/>
  <c r="F109" i="17"/>
  <c r="K108" i="17"/>
  <c r="G108" i="17"/>
  <c r="F108" i="17"/>
  <c r="K107" i="17"/>
  <c r="G107" i="17"/>
  <c r="F107" i="17"/>
  <c r="K106" i="17"/>
  <c r="G106" i="17"/>
  <c r="F106" i="17"/>
  <c r="K105" i="17"/>
  <c r="G105" i="17"/>
  <c r="F105" i="17"/>
  <c r="K104" i="17"/>
  <c r="G104" i="17"/>
  <c r="F104" i="17"/>
  <c r="K103" i="17"/>
  <c r="G103" i="17"/>
  <c r="F103" i="17"/>
  <c r="K102" i="17"/>
  <c r="G102" i="17"/>
  <c r="F102" i="17"/>
  <c r="K101" i="17"/>
  <c r="G101" i="17"/>
  <c r="F101" i="17"/>
  <c r="K100" i="17"/>
  <c r="G100" i="17"/>
  <c r="F100" i="17"/>
  <c r="K99" i="17"/>
  <c r="G99" i="17"/>
  <c r="F99" i="17"/>
  <c r="K98" i="17"/>
  <c r="G98" i="17"/>
  <c r="F98" i="17"/>
  <c r="K97" i="17"/>
  <c r="G97" i="17"/>
  <c r="F97" i="17"/>
  <c r="K96" i="17"/>
  <c r="G96" i="17"/>
  <c r="F96" i="17"/>
  <c r="K95" i="17"/>
  <c r="G95" i="17"/>
  <c r="F95" i="17"/>
  <c r="K94" i="17"/>
  <c r="G94" i="17"/>
  <c r="F94" i="17"/>
  <c r="K93" i="17"/>
  <c r="G93" i="17"/>
  <c r="F93" i="17"/>
  <c r="K92" i="17"/>
  <c r="G92" i="17"/>
  <c r="F92" i="17"/>
  <c r="K91" i="17"/>
  <c r="G91" i="17"/>
  <c r="F91" i="17"/>
  <c r="K90" i="17"/>
  <c r="G90" i="17"/>
  <c r="F90" i="17"/>
  <c r="K89" i="17"/>
  <c r="G89" i="17"/>
  <c r="F89" i="17"/>
  <c r="K88" i="17"/>
  <c r="G88" i="17"/>
  <c r="F88" i="17"/>
  <c r="K87" i="17"/>
  <c r="G87" i="17"/>
  <c r="F87" i="17"/>
  <c r="K86" i="17"/>
  <c r="G86" i="17"/>
  <c r="F86" i="17"/>
  <c r="K85" i="17"/>
  <c r="G85" i="17"/>
  <c r="F85" i="17"/>
  <c r="K84" i="17"/>
  <c r="G84" i="17"/>
  <c r="F84" i="17"/>
  <c r="K83" i="17"/>
  <c r="G83" i="17"/>
  <c r="F83" i="17"/>
  <c r="K82" i="17"/>
  <c r="G82" i="17"/>
  <c r="F82" i="17"/>
  <c r="K81" i="17"/>
  <c r="G81" i="17"/>
  <c r="F81" i="17"/>
  <c r="K80" i="17"/>
  <c r="G80" i="17"/>
  <c r="F80" i="17"/>
  <c r="K79" i="17"/>
  <c r="G79" i="17"/>
  <c r="F79" i="17"/>
  <c r="K78" i="17"/>
  <c r="G78" i="17"/>
  <c r="F78" i="17"/>
  <c r="K77" i="17"/>
  <c r="G77" i="17"/>
  <c r="F77" i="17"/>
  <c r="K76" i="17"/>
  <c r="G76" i="17"/>
  <c r="F76" i="17"/>
  <c r="K75" i="17"/>
  <c r="G75" i="17"/>
  <c r="F75" i="17"/>
  <c r="K74" i="17"/>
  <c r="G74" i="17"/>
  <c r="F74" i="17"/>
  <c r="K73" i="17"/>
  <c r="G73" i="17"/>
  <c r="F73" i="17"/>
  <c r="K72" i="17"/>
  <c r="G72" i="17"/>
  <c r="F72" i="17"/>
  <c r="K71" i="17"/>
  <c r="G71" i="17"/>
  <c r="F71" i="17"/>
  <c r="K70" i="17"/>
  <c r="G70" i="17"/>
  <c r="F70" i="17"/>
  <c r="K69" i="17"/>
  <c r="G69" i="17"/>
  <c r="F69" i="17"/>
  <c r="K68" i="17"/>
  <c r="G68" i="17"/>
  <c r="F68" i="17"/>
  <c r="K67" i="17"/>
  <c r="G67" i="17"/>
  <c r="F67" i="17"/>
  <c r="K66" i="17"/>
  <c r="G66" i="17"/>
  <c r="F66" i="17"/>
  <c r="K65" i="17"/>
  <c r="G65" i="17"/>
  <c r="F65" i="17"/>
  <c r="K64" i="17"/>
  <c r="G64" i="17"/>
  <c r="F64" i="17"/>
  <c r="K63" i="17"/>
  <c r="G63" i="17"/>
  <c r="F63" i="17"/>
  <c r="K62" i="17"/>
  <c r="G62" i="17"/>
  <c r="F62" i="17"/>
  <c r="K61" i="17"/>
  <c r="G61" i="17"/>
  <c r="F61" i="17"/>
  <c r="K60" i="17"/>
  <c r="G60" i="17"/>
  <c r="F60" i="17"/>
  <c r="K59" i="17"/>
  <c r="G59" i="17"/>
  <c r="F59" i="17"/>
  <c r="K58" i="17"/>
  <c r="G58" i="17"/>
  <c r="F58" i="17"/>
  <c r="K57" i="17"/>
  <c r="G57" i="17"/>
  <c r="F57" i="17"/>
  <c r="K56" i="17"/>
  <c r="G56" i="17"/>
  <c r="F56" i="17"/>
  <c r="K55" i="17"/>
  <c r="G55" i="17"/>
  <c r="F55" i="17"/>
  <c r="K54" i="17"/>
  <c r="G54" i="17"/>
  <c r="F54" i="17"/>
  <c r="K53" i="17"/>
  <c r="G53" i="17"/>
  <c r="F53" i="17"/>
  <c r="K52" i="17"/>
  <c r="G52" i="17"/>
  <c r="F52" i="17"/>
  <c r="K51" i="17"/>
  <c r="G51" i="17"/>
  <c r="F51" i="17"/>
  <c r="K50" i="17"/>
  <c r="G50" i="17"/>
  <c r="F50" i="17"/>
  <c r="K49" i="17"/>
  <c r="G49" i="17"/>
  <c r="F49" i="17"/>
  <c r="K48" i="17"/>
  <c r="G48" i="17"/>
  <c r="F48" i="17"/>
  <c r="K47" i="17"/>
  <c r="G47" i="17"/>
  <c r="F47" i="17"/>
  <c r="K46" i="17"/>
  <c r="G46" i="17"/>
  <c r="F46" i="17"/>
  <c r="K45" i="17"/>
  <c r="G45" i="17"/>
  <c r="F45" i="17"/>
  <c r="K44" i="17"/>
  <c r="G44" i="17"/>
  <c r="F44" i="17"/>
  <c r="K43" i="17"/>
  <c r="G43" i="17"/>
  <c r="F43" i="17"/>
  <c r="K42" i="17"/>
  <c r="G42" i="17"/>
  <c r="F42" i="17"/>
  <c r="K41" i="17"/>
  <c r="G41" i="17"/>
  <c r="F41" i="17"/>
  <c r="K40" i="17"/>
  <c r="G40" i="17"/>
  <c r="F40" i="17"/>
  <c r="K39" i="17"/>
  <c r="G39" i="17"/>
  <c r="F39" i="17"/>
  <c r="K38" i="17"/>
  <c r="G38" i="17"/>
  <c r="F38" i="17"/>
  <c r="K37" i="17"/>
  <c r="G37" i="17"/>
  <c r="F37" i="17"/>
  <c r="K36" i="17"/>
  <c r="G36" i="17"/>
  <c r="F36" i="17"/>
  <c r="K35" i="17"/>
  <c r="G35" i="17"/>
  <c r="F35" i="17"/>
  <c r="K34" i="17"/>
  <c r="G34" i="17"/>
  <c r="F34" i="17"/>
  <c r="K33" i="17"/>
  <c r="G33" i="17"/>
  <c r="F33" i="17"/>
  <c r="K32" i="17"/>
  <c r="G32" i="17"/>
  <c r="F32" i="17"/>
  <c r="K31" i="17"/>
  <c r="G31" i="17"/>
  <c r="F31" i="17"/>
  <c r="K30" i="17"/>
  <c r="G30" i="17"/>
  <c r="F30" i="17"/>
  <c r="K29" i="17"/>
  <c r="G29" i="17"/>
  <c r="F29" i="17"/>
  <c r="K28" i="17"/>
  <c r="G28" i="17"/>
  <c r="F28" i="17"/>
  <c r="K27" i="17"/>
  <c r="G27" i="17"/>
  <c r="F27" i="17"/>
  <c r="K26" i="17"/>
  <c r="G26" i="17"/>
  <c r="F26" i="17"/>
  <c r="K25" i="17"/>
  <c r="G25" i="17"/>
  <c r="F25" i="17"/>
  <c r="K24" i="17"/>
  <c r="G24" i="17"/>
  <c r="F24" i="17"/>
  <c r="K23" i="17"/>
  <c r="G23" i="17"/>
  <c r="F23" i="17"/>
  <c r="K22" i="17"/>
  <c r="G22" i="17"/>
  <c r="F22" i="17"/>
  <c r="K21" i="17"/>
  <c r="G21" i="17"/>
  <c r="F21" i="17"/>
  <c r="K20" i="17"/>
  <c r="G20" i="17"/>
  <c r="F20" i="17"/>
  <c r="K19" i="17"/>
  <c r="G19" i="17"/>
  <c r="F19" i="17"/>
  <c r="K18" i="17"/>
  <c r="G18" i="17"/>
  <c r="F18" i="17"/>
  <c r="K17" i="17"/>
  <c r="G17" i="17"/>
  <c r="F17" i="17"/>
  <c r="K16" i="17"/>
  <c r="G16" i="17"/>
  <c r="F16" i="17"/>
  <c r="K15" i="17"/>
  <c r="G15" i="17"/>
  <c r="F15" i="17"/>
  <c r="K14" i="17"/>
  <c r="G14" i="17"/>
  <c r="F14" i="17"/>
  <c r="K13" i="17"/>
  <c r="G13" i="17"/>
  <c r="F13" i="17"/>
  <c r="K12" i="17"/>
  <c r="G12" i="17"/>
  <c r="F12" i="17"/>
  <c r="K11" i="17"/>
  <c r="G11" i="17"/>
  <c r="F11" i="17"/>
  <c r="K10" i="17"/>
  <c r="G10" i="17"/>
  <c r="F10" i="17"/>
  <c r="K9" i="17"/>
  <c r="G9" i="17"/>
  <c r="F9" i="17"/>
  <c r="K8" i="17"/>
  <c r="G8" i="17"/>
  <c r="F8" i="17"/>
  <c r="P16" i="31"/>
  <c r="P20" i="31"/>
  <c r="P18" i="31"/>
  <c r="P17" i="31"/>
  <c r="P19" i="31"/>
  <c r="R20" i="31" l="1"/>
  <c r="R19" i="31"/>
  <c r="P21" i="31"/>
  <c r="R16" i="31"/>
  <c r="R17" i="31"/>
  <c r="R18" i="31"/>
  <c r="R22" i="31" l="1"/>
</calcChain>
</file>

<file path=xl/sharedStrings.xml><?xml version="1.0" encoding="utf-8"?>
<sst xmlns="http://schemas.openxmlformats.org/spreadsheetml/2006/main" count="102050" uniqueCount="1074">
  <si>
    <t>Entry Number</t>
  </si>
  <si>
    <t>PRN Fund Number</t>
  </si>
  <si>
    <t>Fund Number</t>
  </si>
  <si>
    <t>Org Code</t>
  </si>
  <si>
    <t>Amount</t>
  </si>
  <si>
    <t>D/C</t>
  </si>
  <si>
    <t>Account Number</t>
  </si>
  <si>
    <t>Account Name</t>
  </si>
  <si>
    <t>GenCode</t>
  </si>
  <si>
    <t>GenCode Title</t>
  </si>
  <si>
    <t>Fiscal Year</t>
  </si>
  <si>
    <t>Fund Type</t>
  </si>
  <si>
    <t>Hier1</t>
  </si>
  <si>
    <t>Desc1</t>
  </si>
  <si>
    <t>FundName</t>
  </si>
  <si>
    <t>FundHier1</t>
  </si>
  <si>
    <t>FundHier2</t>
  </si>
  <si>
    <t>RptCat</t>
  </si>
  <si>
    <t>GovWide</t>
  </si>
  <si>
    <t>MajorMinor</t>
  </si>
  <si>
    <t>AgyFundReclassHier1</t>
  </si>
  <si>
    <t>AgyFundReclassHier2</t>
  </si>
  <si>
    <t>Description1</t>
  </si>
  <si>
    <t>Description2</t>
  </si>
  <si>
    <t>Delete</t>
  </si>
  <si>
    <t>Amount in Thousands</t>
  </si>
  <si>
    <t>9125000</t>
  </si>
  <si>
    <t>0001</t>
  </si>
  <si>
    <t>0250</t>
  </si>
  <si>
    <t>D</t>
  </si>
  <si>
    <t>0476</t>
  </si>
  <si>
    <t>RIGHT-TO-USE LEASED LAND</t>
  </si>
  <si>
    <t>GABX</t>
  </si>
  <si>
    <t>INTANGIBLE ASSETS-AMORTIZABLE</t>
  </si>
  <si>
    <t>Governmental Fund</t>
  </si>
  <si>
    <t>0808</t>
  </si>
  <si>
    <t>GENERAL GOVERNMENT</t>
  </si>
  <si>
    <t>GENERAL FUND</t>
  </si>
  <si>
    <t>100</t>
  </si>
  <si>
    <t>G</t>
  </si>
  <si>
    <t>001</t>
  </si>
  <si>
    <t>000</t>
  </si>
  <si>
    <t>0509</t>
  </si>
  <si>
    <t>0511</t>
  </si>
  <si>
    <t>0515</t>
  </si>
  <si>
    <t>0825</t>
  </si>
  <si>
    <t>BUS, CONSUMER SERV, HOUSING</t>
  </si>
  <si>
    <t>0530</t>
  </si>
  <si>
    <t>0815</t>
  </si>
  <si>
    <t>HEALTH AND HUMAN SERVICES</t>
  </si>
  <si>
    <t>0690</t>
  </si>
  <si>
    <t>0820</t>
  </si>
  <si>
    <t>0840</t>
  </si>
  <si>
    <t>0845</t>
  </si>
  <si>
    <t>0860</t>
  </si>
  <si>
    <t>0870</t>
  </si>
  <si>
    <t>1700</t>
  </si>
  <si>
    <t>3340</t>
  </si>
  <si>
    <t>RESOURCES</t>
  </si>
  <si>
    <t>3480</t>
  </si>
  <si>
    <t>3540</t>
  </si>
  <si>
    <t>3560</t>
  </si>
  <si>
    <t>3780</t>
  </si>
  <si>
    <t>3820</t>
  </si>
  <si>
    <t>3860</t>
  </si>
  <si>
    <t>3940</t>
  </si>
  <si>
    <t>4100</t>
  </si>
  <si>
    <t>4170</t>
  </si>
  <si>
    <t>4260</t>
  </si>
  <si>
    <t>4265</t>
  </si>
  <si>
    <t>4300</t>
  </si>
  <si>
    <t>5160</t>
  </si>
  <si>
    <t>5170</t>
  </si>
  <si>
    <t>5175</t>
  </si>
  <si>
    <t>5180</t>
  </si>
  <si>
    <t>5225</t>
  </si>
  <si>
    <t>0835</t>
  </si>
  <si>
    <t>CORRECTIONS AND REHABILITATION</t>
  </si>
  <si>
    <t>6100</t>
  </si>
  <si>
    <t>0810</t>
  </si>
  <si>
    <t>EDUCATION</t>
  </si>
  <si>
    <t>6125</t>
  </si>
  <si>
    <t>6870</t>
  </si>
  <si>
    <t>6980</t>
  </si>
  <si>
    <t>7300</t>
  </si>
  <si>
    <t>7320</t>
  </si>
  <si>
    <t>7350</t>
  </si>
  <si>
    <t>7502</t>
  </si>
  <si>
    <t>7600</t>
  </si>
  <si>
    <t>7730</t>
  </si>
  <si>
    <t>7910</t>
  </si>
  <si>
    <t>8120</t>
  </si>
  <si>
    <t>8140</t>
  </si>
  <si>
    <t>8260</t>
  </si>
  <si>
    <t>8570</t>
  </si>
  <si>
    <t>8620</t>
  </si>
  <si>
    <t>8820</t>
  </si>
  <si>
    <t>8860</t>
  </si>
  <si>
    <t>8880</t>
  </si>
  <si>
    <t>C</t>
  </si>
  <si>
    <t>0950</t>
  </si>
  <si>
    <t>BEG FB ADJ/UNDESIG (MG ADJ)</t>
  </si>
  <si>
    <t>GOAA</t>
  </si>
  <si>
    <t>BEGINNING FUND BALANCE</t>
  </si>
  <si>
    <t>0952</t>
  </si>
  <si>
    <t>BEG FB ADJ / PRIOR PERIOD ADJ</t>
  </si>
  <si>
    <t>0478</t>
  </si>
  <si>
    <t>RIGHT-TO-USE LEASED EQUIPMENT</t>
  </si>
  <si>
    <t>0477</t>
  </si>
  <si>
    <t>RIGHT-TO-USE LEASED BUILDINGS</t>
  </si>
  <si>
    <t>0485</t>
  </si>
  <si>
    <t>ACCUM. AMORT - RIGHT-TO-USE</t>
  </si>
  <si>
    <t>GABW</t>
  </si>
  <si>
    <t>ACCUMULATED DEPRECIATION/AMORTIZATION</t>
  </si>
  <si>
    <t>0479</t>
  </si>
  <si>
    <t>0486</t>
  </si>
  <si>
    <t>0691</t>
  </si>
  <si>
    <t>RIGHT-TO-USE LEASE LIABILITY</t>
  </si>
  <si>
    <t>GBBR</t>
  </si>
  <si>
    <t>1.1</t>
  </si>
  <si>
    <t>0001000</t>
  </si>
  <si>
    <t>0842</t>
  </si>
  <si>
    <t>CAPITAL OUTLAY (GAAP ADJ)</t>
  </si>
  <si>
    <t>GODR</t>
  </si>
  <si>
    <t>CAPITAL OUTLAY</t>
  </si>
  <si>
    <t>1.2</t>
  </si>
  <si>
    <t>0789</t>
  </si>
  <si>
    <t>GOLK</t>
  </si>
  <si>
    <t>1.3</t>
  </si>
  <si>
    <t>GENERAL GOV. (GAAP ADJ)</t>
  </si>
  <si>
    <t>GODB</t>
  </si>
  <si>
    <t>GENERAL GOVERNMENT AND GOVERNMENT OPERATIONS</t>
  </si>
  <si>
    <t>EDUCATION EXP (GAAP ADJ)</t>
  </si>
  <si>
    <t>GODD</t>
  </si>
  <si>
    <t>HLTH&amp;HUM SV SV/LAB(GAAP ADJ)</t>
  </si>
  <si>
    <t>GODF</t>
  </si>
  <si>
    <t>HEALTH &amp; HUMAN SERVICES AND LABOR &amp; WORKFORCE DEV</t>
  </si>
  <si>
    <t>NAT RES &amp; ENVIRON (GAAP ADJ)</t>
  </si>
  <si>
    <t>GODH</t>
  </si>
  <si>
    <t>NATURAL RESOURCES AND ENVIRONMENTAL PROTECTION</t>
  </si>
  <si>
    <t>GODJ</t>
  </si>
  <si>
    <t>BUSINESS, CONSUMER SERVICES, AND HOUSING</t>
  </si>
  <si>
    <t>GODN</t>
  </si>
  <si>
    <t>2.1</t>
  </si>
  <si>
    <t>2.2</t>
  </si>
  <si>
    <t>2.3</t>
  </si>
  <si>
    <t>2.4</t>
  </si>
  <si>
    <t>3.1</t>
  </si>
  <si>
    <t>3.2</t>
  </si>
  <si>
    <t>4.1</t>
  </si>
  <si>
    <t>4.2</t>
  </si>
  <si>
    <t>4.3</t>
  </si>
  <si>
    <t>4.4</t>
  </si>
  <si>
    <t>5.1</t>
  </si>
  <si>
    <t>0848</t>
  </si>
  <si>
    <t>DEBT SERV-PRINCIPAL LEASES</t>
  </si>
  <si>
    <t>GODT</t>
  </si>
  <si>
    <t>DEBT SERVICE-PRINCIPAL RETIREMENT</t>
  </si>
  <si>
    <t>5.2</t>
  </si>
  <si>
    <t>0851</t>
  </si>
  <si>
    <t>DEBT SERV- INTEREST LEASES</t>
  </si>
  <si>
    <t>GODV</t>
  </si>
  <si>
    <t>DEBT SERVICE-INTEREST &amp; FISCAL CHARGES</t>
  </si>
  <si>
    <t>5.3</t>
  </si>
  <si>
    <t>6.1</t>
  </si>
  <si>
    <t>6.2</t>
  </si>
  <si>
    <t>7.1</t>
  </si>
  <si>
    <t>7.2</t>
  </si>
  <si>
    <t>0649</t>
  </si>
  <si>
    <t>GBAX</t>
  </si>
  <si>
    <t>CURRENT PORTION OF LONG-TERM OBLIGATIONS</t>
  </si>
  <si>
    <t>8.3</t>
  </si>
  <si>
    <t>8.6</t>
  </si>
  <si>
    <t>9.1</t>
  </si>
  <si>
    <t>9.2</t>
  </si>
  <si>
    <t>9.4</t>
  </si>
  <si>
    <t>9.5</t>
  </si>
  <si>
    <t>9.6</t>
  </si>
  <si>
    <t>9.8</t>
  </si>
  <si>
    <t>9.9</t>
  </si>
  <si>
    <t>10.1</t>
  </si>
  <si>
    <t>10.3</t>
  </si>
  <si>
    <t>10.4</t>
  </si>
  <si>
    <t>0012</t>
  </si>
  <si>
    <t>ATTY GEN ANTITRUST ACCOUNT</t>
  </si>
  <si>
    <t>200</t>
  </si>
  <si>
    <t>950</t>
  </si>
  <si>
    <t>002</t>
  </si>
  <si>
    <t>SPECIAL REVENUE FUND</t>
  </si>
  <si>
    <t>OTHER - ANTITRUST</t>
  </si>
  <si>
    <t>0012000</t>
  </si>
  <si>
    <t>0014</t>
  </si>
  <si>
    <t>3960</t>
  </si>
  <si>
    <t>HAZARDOUS WASTE CONTROL ACCT</t>
  </si>
  <si>
    <t>300</t>
  </si>
  <si>
    <t>NAT RESOURES &amp; ENVIRON PROTECT</t>
  </si>
  <si>
    <t>W</t>
  </si>
  <si>
    <t>0014000</t>
  </si>
  <si>
    <t>0017</t>
  </si>
  <si>
    <t>FINGERPRINT FEES ACCOUNT</t>
  </si>
  <si>
    <t>BACKGROUND SCREENING</t>
  </si>
  <si>
    <t>0017000</t>
  </si>
  <si>
    <t>0042</t>
  </si>
  <si>
    <t>0521</t>
  </si>
  <si>
    <t>0830</t>
  </si>
  <si>
    <t>TRANSPORTATION</t>
  </si>
  <si>
    <t>STATE HIGHWAY ACCOUNT</t>
  </si>
  <si>
    <t>150</t>
  </si>
  <si>
    <t>SPECIAL REVENUE</t>
  </si>
  <si>
    <t>TRANSPORTATION FUND</t>
  </si>
  <si>
    <t>2660</t>
  </si>
  <si>
    <t>0042000</t>
  </si>
  <si>
    <t>TRANSPORTATION (GAAP ADJ)</t>
  </si>
  <si>
    <t>GODL</t>
  </si>
  <si>
    <t>0044</t>
  </si>
  <si>
    <t>MOTOR VEHICLE ACCOUNT</t>
  </si>
  <si>
    <t>2720</t>
  </si>
  <si>
    <t>2740</t>
  </si>
  <si>
    <t>3900</t>
  </si>
  <si>
    <t>0044000</t>
  </si>
  <si>
    <t>0046</t>
  </si>
  <si>
    <t>PUBLIC TRANSPORTATION ACCT STF</t>
  </si>
  <si>
    <t>0046000</t>
  </si>
  <si>
    <t>0069</t>
  </si>
  <si>
    <t>1111</t>
  </si>
  <si>
    <t>BARBERING/COSMTLGY CONTINGENT</t>
  </si>
  <si>
    <t>250</t>
  </si>
  <si>
    <t>BUS &amp; PROF REG &amp; LIC FUND</t>
  </si>
  <si>
    <t>0069000</t>
  </si>
  <si>
    <t>0106</t>
  </si>
  <si>
    <t>3930</t>
  </si>
  <si>
    <t>PESTICIDE REGULATION FUND</t>
  </si>
  <si>
    <t>0106000</t>
  </si>
  <si>
    <t>0111</t>
  </si>
  <si>
    <t>DEPT OF AGRICULTURE ACCOUNT</t>
  </si>
  <si>
    <t>0111000</t>
  </si>
  <si>
    <t>0133</t>
  </si>
  <si>
    <t>3970</t>
  </si>
  <si>
    <t>CALIF BEVERAGE CONT RECYCLE FD</t>
  </si>
  <si>
    <t>0133000</t>
  </si>
  <si>
    <t>0140</t>
  </si>
  <si>
    <t>3125</t>
  </si>
  <si>
    <t>ENVIRONMENTL LICENSE PLATE FD</t>
  </si>
  <si>
    <t>3840</t>
  </si>
  <si>
    <t>3845</t>
  </si>
  <si>
    <t>3855</t>
  </si>
  <si>
    <t>3875</t>
  </si>
  <si>
    <t>0140000</t>
  </si>
  <si>
    <t>0142</t>
  </si>
  <si>
    <t>SEXUAL HABITUAL OFFENDER  DOJ</t>
  </si>
  <si>
    <t>REGISTRY-STATISTICS</t>
  </si>
  <si>
    <t>0142000</t>
  </si>
  <si>
    <t>0159</t>
  </si>
  <si>
    <t>TRIAL COURT IMPROVEMENT FUND</t>
  </si>
  <si>
    <t>800</t>
  </si>
  <si>
    <t>TRIAL COURT FUND</t>
  </si>
  <si>
    <t>0159000</t>
  </si>
  <si>
    <t>0163</t>
  </si>
  <si>
    <t>LIFE CARE PROVIDER FEE FUND</t>
  </si>
  <si>
    <t>7</t>
  </si>
  <si>
    <t>0163000</t>
  </si>
  <si>
    <t>0193</t>
  </si>
  <si>
    <t>WASTE DISCHARGE PERMIT FUND</t>
  </si>
  <si>
    <t>0193000</t>
  </si>
  <si>
    <t>0200</t>
  </si>
  <si>
    <t>3600</t>
  </si>
  <si>
    <t>FISH &amp; GAME PRESERVATION FUND</t>
  </si>
  <si>
    <t>0200000</t>
  </si>
  <si>
    <t>0209</t>
  </si>
  <si>
    <t>CA HAZARD LIQUID PIPELINE SAFT</t>
  </si>
  <si>
    <t>TRAINING</t>
  </si>
  <si>
    <t>0209001</t>
  </si>
  <si>
    <t>0212</t>
  </si>
  <si>
    <t>MARINE INVASIVE SPECIES CNTRL</t>
  </si>
  <si>
    <t>0212000</t>
  </si>
  <si>
    <t>0214</t>
  </si>
  <si>
    <t>7870</t>
  </si>
  <si>
    <t>RESTITUTION FUND</t>
  </si>
  <si>
    <t>RESTITUTION-CLAIMS</t>
  </si>
  <si>
    <t>0214000</t>
  </si>
  <si>
    <t>0217</t>
  </si>
  <si>
    <t>INSURANCE FUND</t>
  </si>
  <si>
    <t>0217000</t>
  </si>
  <si>
    <t>0256</t>
  </si>
  <si>
    <t>SEXUAL PREDATOR PUB INFO ACCT</t>
  </si>
  <si>
    <t>0256000</t>
  </si>
  <si>
    <t>0270</t>
  </si>
  <si>
    <t>TECHNICAL ASSISTANCE FUND</t>
  </si>
  <si>
    <t>0270000</t>
  </si>
  <si>
    <t>0271</t>
  </si>
  <si>
    <t>CERTIFICATION FUND</t>
  </si>
  <si>
    <t>0271000</t>
  </si>
  <si>
    <t>0279</t>
  </si>
  <si>
    <t>CHILD HEALTH AND SAFETY FUND</t>
  </si>
  <si>
    <t>0279000</t>
  </si>
  <si>
    <t>0290</t>
  </si>
  <si>
    <t>2670</t>
  </si>
  <si>
    <t>PILOT COMMISSIONERS SPEC FD BD</t>
  </si>
  <si>
    <t>0290000</t>
  </si>
  <si>
    <t>0305</t>
  </si>
  <si>
    <t>PRIVATE POST SECONDARY ADMIN</t>
  </si>
  <si>
    <t>0305000</t>
  </si>
  <si>
    <t>0306</t>
  </si>
  <si>
    <t>SAFE DRINKING WATER ACCOUNT</t>
  </si>
  <si>
    <t>0306000</t>
  </si>
  <si>
    <t>0317</t>
  </si>
  <si>
    <t>2320</t>
  </si>
  <si>
    <t>REAL ESTATE FUND</t>
  </si>
  <si>
    <t>0317000</t>
  </si>
  <si>
    <t>0318</t>
  </si>
  <si>
    <t>COLLINS-DUGAN CALIF CONS CORPS</t>
  </si>
  <si>
    <t>EDUCATION EMPLOYMENT</t>
  </si>
  <si>
    <t>0318000</t>
  </si>
  <si>
    <t>0320</t>
  </si>
  <si>
    <t>OIL SPILL PREVENTION &amp; ADMIN</t>
  </si>
  <si>
    <t>0320000</t>
  </si>
  <si>
    <t>0336</t>
  </si>
  <si>
    <t>MINE RECLAMATION ACCOUNT</t>
  </si>
  <si>
    <t>0336000</t>
  </si>
  <si>
    <t>0338</t>
  </si>
  <si>
    <t>SEISMIC HAZARD MAPPING FUND</t>
  </si>
  <si>
    <t>0338000</t>
  </si>
  <si>
    <t>0367</t>
  </si>
  <si>
    <t>INDIAN GAME SPEC DISTR FD</t>
  </si>
  <si>
    <t>INDIAN GAMING</t>
  </si>
  <si>
    <t>0367000</t>
  </si>
  <si>
    <t>0376</t>
  </si>
  <si>
    <t>SPEECH-LANGUAGE PATH/AUDIOLOGY</t>
  </si>
  <si>
    <t>0376000</t>
  </si>
  <si>
    <t>0378</t>
  </si>
  <si>
    <t>ATTORNEY GEN FALSE CLAIMS ACT</t>
  </si>
  <si>
    <t>OTHER - FALSE CLAIMS</t>
  </si>
  <si>
    <t>0378000</t>
  </si>
  <si>
    <t>0407</t>
  </si>
  <si>
    <t>6360</t>
  </si>
  <si>
    <t>TEACHER CREDENTIALS</t>
  </si>
  <si>
    <t>0421</t>
  </si>
  <si>
    <t>VEHICLE &amp; INSPECTION REPAIR FD</t>
  </si>
  <si>
    <t>0421000</t>
  </si>
  <si>
    <t>0439</t>
  </si>
  <si>
    <t>UNDERGRD STOR TANK CLEANUP FD</t>
  </si>
  <si>
    <t>0439000</t>
  </si>
  <si>
    <t>0460</t>
  </si>
  <si>
    <t>DEALERS RECORD OF SALE SP ACT</t>
  </si>
  <si>
    <t>9</t>
  </si>
  <si>
    <t>0460000</t>
  </si>
  <si>
    <t>0465</t>
  </si>
  <si>
    <t>ENERGY RESOURCES PROGRAMS A/C</t>
  </si>
  <si>
    <t>0465000</t>
  </si>
  <si>
    <t>0557</t>
  </si>
  <si>
    <t>TOXIC SUBSTANCES CONTROL ACCT</t>
  </si>
  <si>
    <t>0557000</t>
  </si>
  <si>
    <t>0566</t>
  </si>
  <si>
    <t>CHILD ABUSE FUND, DOJ</t>
  </si>
  <si>
    <t>HUMAN SERVICES-CHILD ABUSE</t>
  </si>
  <si>
    <t>0566000</t>
  </si>
  <si>
    <t>0567</t>
  </si>
  <si>
    <t>GAMBLING CONTROL FUND</t>
  </si>
  <si>
    <t>0855</t>
  </si>
  <si>
    <t>0567000</t>
  </si>
  <si>
    <t>0569</t>
  </si>
  <si>
    <t>GAMBLING CONTROL FINES &amp; PENT</t>
  </si>
  <si>
    <t>0569000</t>
  </si>
  <si>
    <t>0587</t>
  </si>
  <si>
    <t>FAMILY LAW TRUST FUND</t>
  </si>
  <si>
    <t>0587000</t>
  </si>
  <si>
    <t>0638</t>
  </si>
  <si>
    <t>4250</t>
  </si>
  <si>
    <t>ADMIN ACCT CHILD/FAM TRUST FD</t>
  </si>
  <si>
    <t>550</t>
  </si>
  <si>
    <t>CIGRTE TBCO &amp; CNNBS TAX FUND</t>
  </si>
  <si>
    <t>0638000</t>
  </si>
  <si>
    <t>0666001</t>
  </si>
  <si>
    <t>0666</t>
  </si>
  <si>
    <t>7760</t>
  </si>
  <si>
    <t>Proprietary - Internal Service Fund</t>
  </si>
  <si>
    <t>SERVICE REVOLVING FUND</t>
  </si>
  <si>
    <t>500</t>
  </si>
  <si>
    <t>N</t>
  </si>
  <si>
    <t>INTERNAL SERVICE FUND</t>
  </si>
  <si>
    <t>0</t>
  </si>
  <si>
    <t>0875</t>
  </si>
  <si>
    <t>DEPRECIATION (MG ADJ)</t>
  </si>
  <si>
    <t>GOHJ</t>
  </si>
  <si>
    <t>DEPRECIATION</t>
  </si>
  <si>
    <t>0894</t>
  </si>
  <si>
    <t>INT EXP &amp; FC (NON-OP)(MG ADJ)</t>
  </si>
  <si>
    <t>GOJH</t>
  </si>
  <si>
    <t>INTEREST EXPENSE AND FISCAL CHARGES</t>
  </si>
  <si>
    <t>SERVICES &amp; CHARGES (MG ADJ)</t>
  </si>
  <si>
    <t>GOHH</t>
  </si>
  <si>
    <t>SERVICES AND CHARGES</t>
  </si>
  <si>
    <t>0687000</t>
  </si>
  <si>
    <t>0687</t>
  </si>
  <si>
    <t>Proprietary - Enterprise Fund</t>
  </si>
  <si>
    <t>DONATED FOOD REVOLVING FUND</t>
  </si>
  <si>
    <t>400</t>
  </si>
  <si>
    <t>900</t>
  </si>
  <si>
    <t>ENTERPRISE FUND</t>
  </si>
  <si>
    <t>ALL OTHER ENTERPRISE FUND</t>
  </si>
  <si>
    <t>0702</t>
  </si>
  <si>
    <t>P&amp;V- CONSUMER AFFAIRS FUND</t>
  </si>
  <si>
    <t>0702000</t>
  </si>
  <si>
    <t>0735</t>
  </si>
  <si>
    <t>P&amp;V- CONTRACTORS' LICENSE FD</t>
  </si>
  <si>
    <t>0735000</t>
  </si>
  <si>
    <t>0758</t>
  </si>
  <si>
    <t>CONTNGT FD OF THE MED BD OF CA</t>
  </si>
  <si>
    <t>0758000</t>
  </si>
  <si>
    <t>0761</t>
  </si>
  <si>
    <t>P&amp;V- REGISTERED NURSING FUND</t>
  </si>
  <si>
    <t>0761000</t>
  </si>
  <si>
    <t>0763</t>
  </si>
  <si>
    <t>P&amp;V- OPTOMETRY FUND</t>
  </si>
  <si>
    <t>0763000</t>
  </si>
  <si>
    <t>0767</t>
  </si>
  <si>
    <t>P&amp;V- PHARMACY BD CONTINGENT</t>
  </si>
  <si>
    <t>0767000</t>
  </si>
  <si>
    <t>0770</t>
  </si>
  <si>
    <t>P&amp;V- PRO ENGINRS&amp;LAND SURVYORS</t>
  </si>
  <si>
    <t>0770000</t>
  </si>
  <si>
    <t>0771</t>
  </si>
  <si>
    <t>COURT REPORTERS' FUND</t>
  </si>
  <si>
    <t>0771000</t>
  </si>
  <si>
    <t>0777</t>
  </si>
  <si>
    <t>VET MEDICAL BOARD CONTINGENT</t>
  </si>
  <si>
    <t>0777000</t>
  </si>
  <si>
    <t>0779</t>
  </si>
  <si>
    <t>VOC NURSING &amp; PSYCH TECH FD</t>
  </si>
  <si>
    <t>0779000</t>
  </si>
  <si>
    <t>7100</t>
  </si>
  <si>
    <t>UNEMPLOYMENT ADMINISTRATION</t>
  </si>
  <si>
    <t>0870000</t>
  </si>
  <si>
    <t>0890</t>
  </si>
  <si>
    <t>FEDERAL TRUST FUND</t>
  </si>
  <si>
    <t>FEDERAL FUND</t>
  </si>
  <si>
    <t>0890000</t>
  </si>
  <si>
    <t>0932</t>
  </si>
  <si>
    <t>TRIAL COURT TRUST FUND</t>
  </si>
  <si>
    <t>0932000</t>
  </si>
  <si>
    <t>0933</t>
  </si>
  <si>
    <t>4150</t>
  </si>
  <si>
    <t>MANAGED CARE FUND</t>
  </si>
  <si>
    <t>0933000</t>
  </si>
  <si>
    <t>1008</t>
  </si>
  <si>
    <t>FIRFARMS SAFETY &amp; ENFORCEMENT</t>
  </si>
  <si>
    <t>1008000</t>
  </si>
  <si>
    <t>3010</t>
  </si>
  <si>
    <t>PIERCE'S DISEASE MANAGEMT ACT</t>
  </si>
  <si>
    <t>3010000</t>
  </si>
  <si>
    <t>3016</t>
  </si>
  <si>
    <t>MISSING PERSONS DNA DATA BASE</t>
  </si>
  <si>
    <t>RESEARCH-TESTING</t>
  </si>
  <si>
    <t>3016000</t>
  </si>
  <si>
    <t>3017</t>
  </si>
  <si>
    <t>OCCUPATIONAL THERAPY FUND</t>
  </si>
  <si>
    <t>3017000</t>
  </si>
  <si>
    <t>3036</t>
  </si>
  <si>
    <t>2100</t>
  </si>
  <si>
    <t>ALCOHOL BEVERAGE CONTROL FUND</t>
  </si>
  <si>
    <t>3036000</t>
  </si>
  <si>
    <t>3037</t>
  </si>
  <si>
    <t>STATE COURT FACILITIES CONST F</t>
  </si>
  <si>
    <t>3037000</t>
  </si>
  <si>
    <t>3046</t>
  </si>
  <si>
    <t>OIL GAS AND GEO ADM FUND</t>
  </si>
  <si>
    <t>3046000</t>
  </si>
  <si>
    <t>3053</t>
  </si>
  <si>
    <t>PUB RGHT LAW ENFORC SP FUND</t>
  </si>
  <si>
    <t>OTHER - ATTORNEY GENERAL</t>
  </si>
  <si>
    <t>3053000</t>
  </si>
  <si>
    <t>3057</t>
  </si>
  <si>
    <t>DAM SAFETY FUND</t>
  </si>
  <si>
    <t>3057000</t>
  </si>
  <si>
    <t>3058</t>
  </si>
  <si>
    <t>WATER RIGHTS FUND</t>
  </si>
  <si>
    <t>3058000</t>
  </si>
  <si>
    <t>3060</t>
  </si>
  <si>
    <t>APPELLATE COURT TRUST FUND</t>
  </si>
  <si>
    <t>COURTS</t>
  </si>
  <si>
    <t>3060000</t>
  </si>
  <si>
    <t>3066</t>
  </si>
  <si>
    <t>COURT FACILITIES TRUST FUND</t>
  </si>
  <si>
    <t>3066000</t>
  </si>
  <si>
    <t>3084</t>
  </si>
  <si>
    <t>UNIFIED PROGRAM AGENCY ACCOUNT</t>
  </si>
  <si>
    <t>3084000</t>
  </si>
  <si>
    <t>3085</t>
  </si>
  <si>
    <t>MENTAL HEALTH SERVICE FUND</t>
  </si>
  <si>
    <t>450</t>
  </si>
  <si>
    <t>FINANCING TO LOCAL &amp; PUBLIC</t>
  </si>
  <si>
    <t>4560</t>
  </si>
  <si>
    <t>3085000</t>
  </si>
  <si>
    <t>3086</t>
  </si>
  <si>
    <t>DNA IDENTIFICATION</t>
  </si>
  <si>
    <t>3086000</t>
  </si>
  <si>
    <t>3087</t>
  </si>
  <si>
    <t>UNFAIR COMPETITION LAW FUND</t>
  </si>
  <si>
    <t>OTHER - CONSUMER PROTECTION</t>
  </si>
  <si>
    <t>3087000</t>
  </si>
  <si>
    <t>3100001</t>
  </si>
  <si>
    <t>3100</t>
  </si>
  <si>
    <t>DEPT WATER RES ELECT POW FD</t>
  </si>
  <si>
    <t>ELECTRIC POWER FUND</t>
  </si>
  <si>
    <t>DELETE</t>
  </si>
  <si>
    <t>3153</t>
  </si>
  <si>
    <t>1750</t>
  </si>
  <si>
    <t>HORSE RACING FUND</t>
  </si>
  <si>
    <t>3153000</t>
  </si>
  <si>
    <t>3228</t>
  </si>
  <si>
    <t>2665</t>
  </si>
  <si>
    <t>GREENHOUSE GAS REDUCTION FD</t>
  </si>
  <si>
    <t>3228000</t>
  </si>
  <si>
    <t>3237</t>
  </si>
  <si>
    <t>COST OF IMPLEMENTATION ACCT</t>
  </si>
  <si>
    <t>3237000</t>
  </si>
  <si>
    <t>3255</t>
  </si>
  <si>
    <t>HOME CARE FUND</t>
  </si>
  <si>
    <t>3255000</t>
  </si>
  <si>
    <t>3288</t>
  </si>
  <si>
    <t>1045</t>
  </si>
  <si>
    <t>MEDICAL MARIJUANA REG &amp; SAFETY</t>
  </si>
  <si>
    <t>1115</t>
  </si>
  <si>
    <t>3288000</t>
  </si>
  <si>
    <t>3290</t>
  </si>
  <si>
    <t>ROAD MAINT AND REHAB ACCT</t>
  </si>
  <si>
    <t>3290000</t>
  </si>
  <si>
    <t>3291</t>
  </si>
  <si>
    <t>TRADE CORRIDOR ENHANCEMT ACCT</t>
  </si>
  <si>
    <t>3291000</t>
  </si>
  <si>
    <t>3320</t>
  </si>
  <si>
    <t>DOJ, TOBACCO LAW ENFOR ACCT</t>
  </si>
  <si>
    <t>3320000</t>
  </si>
  <si>
    <t>CANNIBIS TAX FUND-PESTICIDE RG</t>
  </si>
  <si>
    <t>3340000</t>
  </si>
  <si>
    <t>3363</t>
  </si>
  <si>
    <t>1701</t>
  </si>
  <si>
    <t>FINANCIAL PROTECTION FUND</t>
  </si>
  <si>
    <t>3363000</t>
  </si>
  <si>
    <t>3398</t>
  </si>
  <si>
    <t>California Emergency Relief Fd</t>
  </si>
  <si>
    <t>3398000</t>
  </si>
  <si>
    <t>6001</t>
  </si>
  <si>
    <t>SAFE,CLEAN WTR,FLOOD PROT BD</t>
  </si>
  <si>
    <t>B</t>
  </si>
  <si>
    <t>6005</t>
  </si>
  <si>
    <t>FLOOD PROTECT CORRIDOR SUBACT</t>
  </si>
  <si>
    <t>6026</t>
  </si>
  <si>
    <t>BAY-DELTA MULTI WTR MGMT SUB</t>
  </si>
  <si>
    <t>6031</t>
  </si>
  <si>
    <t>WATER SECURITY CLEAN DRINKING</t>
  </si>
  <si>
    <t>NAT RESOURCES &amp; ENVIRON PROTEC</t>
  </si>
  <si>
    <t>6031001</t>
  </si>
  <si>
    <t>6043</t>
  </si>
  <si>
    <t>HIGH-SPEED PASSENGER TRAIN</t>
  </si>
  <si>
    <t>6047</t>
  </si>
  <si>
    <t>6445</t>
  </si>
  <si>
    <t>STEM CELL RESEARCH &amp; CURES FD</t>
  </si>
  <si>
    <t>850</t>
  </si>
  <si>
    <t>HEALTH CARE RELATED PROGRAMS</t>
  </si>
  <si>
    <t>6047001</t>
  </si>
  <si>
    <t>6051</t>
  </si>
  <si>
    <t>SAFE DRINKING WATER OF 2006</t>
  </si>
  <si>
    <t>6051001</t>
  </si>
  <si>
    <t>6083</t>
  </si>
  <si>
    <t>WATER QUALITY,SUPPLY, &amp; INFRAS</t>
  </si>
  <si>
    <t>6083001</t>
  </si>
  <si>
    <t>6088</t>
  </si>
  <si>
    <t>DROUGHT WTR PRK CLMT CSTL OTDR</t>
  </si>
  <si>
    <t>6088001</t>
  </si>
  <si>
    <t>9730000</t>
  </si>
  <si>
    <t>9730</t>
  </si>
  <si>
    <t>TECHNOLOGY SERVICES REVOLVING</t>
  </si>
  <si>
    <t>600</t>
  </si>
  <si>
    <t>9731000</t>
  </si>
  <si>
    <t>9731</t>
  </si>
  <si>
    <t>LEGAL SERVICES REVOLVING FUND</t>
  </si>
  <si>
    <t>ALL OTHER INTERNAL SERVICE FD</t>
  </si>
  <si>
    <t>9740000</t>
  </si>
  <si>
    <t>9740</t>
  </si>
  <si>
    <t>CENTRAL SERVICE COST RECOVERY</t>
  </si>
  <si>
    <t>9745000</t>
  </si>
  <si>
    <t>9745</t>
  </si>
  <si>
    <t>0531</t>
  </si>
  <si>
    <t>HEALTH&amp;HUMAN SVCS AUTOMATION</t>
  </si>
  <si>
    <t>9751000</t>
  </si>
  <si>
    <t>9751</t>
  </si>
  <si>
    <t>PUB SAFETY COMM REVOLVING FUND</t>
  </si>
  <si>
    <t>HIDE TAB ONCE REVIEW IS COMPLETE</t>
  </si>
  <si>
    <t>Source:</t>
  </si>
  <si>
    <t>File:</t>
  </si>
  <si>
    <t>Purpose:</t>
  </si>
  <si>
    <t>3720</t>
  </si>
  <si>
    <t/>
  </si>
  <si>
    <t>8940</t>
  </si>
  <si>
    <t>7501</t>
  </si>
  <si>
    <t>7503</t>
  </si>
  <si>
    <t>Row Labels</t>
  </si>
  <si>
    <t>Grand Total</t>
  </si>
  <si>
    <t>Sum of Amount</t>
  </si>
  <si>
    <t>Rounded to Thousands</t>
  </si>
  <si>
    <t>Sum of Rounded to Thousands</t>
  </si>
  <si>
    <t>(All)</t>
  </si>
  <si>
    <t>(Multiple Items)</t>
  </si>
  <si>
    <t>Procedures:</t>
  </si>
  <si>
    <t>0695</t>
  </si>
  <si>
    <t>0698</t>
  </si>
  <si>
    <t>0740</t>
  </si>
  <si>
    <t>0755</t>
  </si>
  <si>
    <t>0765</t>
  </si>
  <si>
    <t>0775</t>
  </si>
  <si>
    <t>0778</t>
  </si>
  <si>
    <t>qryDGW</t>
  </si>
  <si>
    <t>FUND</t>
  </si>
  <si>
    <t>T3</t>
  </si>
  <si>
    <t>T4</t>
  </si>
  <si>
    <t>TITLE</t>
  </si>
  <si>
    <t>GLACCOUNT</t>
  </si>
  <si>
    <t>FundClass</t>
  </si>
  <si>
    <t>Hier2</t>
  </si>
  <si>
    <t>FUNDNAME</t>
  </si>
  <si>
    <t>Color</t>
  </si>
  <si>
    <t>ASSETS</t>
  </si>
  <si>
    <t>ASSETS-NON-CURRENT</t>
  </si>
  <si>
    <t>04760000000</t>
  </si>
  <si>
    <t>0948000</t>
  </si>
  <si>
    <t>700</t>
  </si>
  <si>
    <t>CAL ST UNIV &amp; COLL TRUST F</t>
  </si>
  <si>
    <t>PUB SAFETY COMM REVOLVING</t>
  </si>
  <si>
    <t>9970000</t>
  </si>
  <si>
    <t>003</t>
  </si>
  <si>
    <t>CSU AUXILIARY ORGANIZATION</t>
  </si>
  <si>
    <t>0999000</t>
  </si>
  <si>
    <t>320</t>
  </si>
  <si>
    <t>UNIVERSITY OF CALIFORNIA</t>
  </si>
  <si>
    <t>04790000000</t>
  </si>
  <si>
    <t>04850000000</t>
  </si>
  <si>
    <t>04860000000</t>
  </si>
  <si>
    <t>04770000000</t>
  </si>
  <si>
    <t>04780000000</t>
  </si>
  <si>
    <t>0502000</t>
  </si>
  <si>
    <t>CA WATER RESOURCES DEV BON</t>
  </si>
  <si>
    <t>3100000</t>
  </si>
  <si>
    <t>DEPT WATER RES ELECT POW F</t>
  </si>
  <si>
    <t>9333000</t>
  </si>
  <si>
    <t>DEPT OF WATER RES CHARGE F</t>
  </si>
  <si>
    <t>0562000</t>
  </si>
  <si>
    <t>STATE LOTTERY FUND</t>
  </si>
  <si>
    <t>DONATED FOOD REVOLVING FUN</t>
  </si>
  <si>
    <t>0666000</t>
  </si>
  <si>
    <t>TECHNOLOGY SERVICES REVOLV</t>
  </si>
  <si>
    <t>LEGAL SERVICES REVOLVING F</t>
  </si>
  <si>
    <t>CENTRAL SERVICE COST RECOV</t>
  </si>
  <si>
    <t>HEALTH&amp;HUMAN SVCS AUTOMATI</t>
  </si>
  <si>
    <t>0501000</t>
  </si>
  <si>
    <t>CALIFORNIA HOUSING FINANCE</t>
  </si>
  <si>
    <t>9950000</t>
  </si>
  <si>
    <t>UC HASTINGS COLLEGE OF THE</t>
  </si>
  <si>
    <t>See purpose and procedures on previous tabs.</t>
  </si>
  <si>
    <t>LIABILITIES</t>
  </si>
  <si>
    <t>LIABILITY-CURRENT</t>
  </si>
  <si>
    <t>CURRENT PORTION OF LONG-TERM OBLIGATI</t>
  </si>
  <si>
    <t>06490000000</t>
  </si>
  <si>
    <t>LIABILITY-NON-CUR</t>
  </si>
  <si>
    <t>06910000000</t>
  </si>
  <si>
    <t>Filter out component units</t>
  </si>
  <si>
    <t>Filter out audited funds</t>
  </si>
  <si>
    <t>Note 1:</t>
  </si>
  <si>
    <t>Note 2:</t>
  </si>
  <si>
    <t>Steps:</t>
  </si>
  <si>
    <t>2) Identify the accounts from the Annual Reporting Submission Workbook (ARSW).</t>
  </si>
  <si>
    <t>4) Clear Fund Number and select new Fund Number, as necessary.</t>
  </si>
  <si>
    <t>Org code</t>
  </si>
  <si>
    <t>Fiscal year</t>
  </si>
  <si>
    <t>8955</t>
  </si>
  <si>
    <t>0417</t>
  </si>
  <si>
    <t>LEASES RECEIVABLE - NONCURRENT</t>
  </si>
  <si>
    <t>GABD</t>
  </si>
  <si>
    <t>RECEIVABLE</t>
  </si>
  <si>
    <t>OTHER DEFRED INFLOWS OF RESUR</t>
  </si>
  <si>
    <t>GBDA</t>
  </si>
  <si>
    <t>DEFERRED INFLOWS OF RESOURCES</t>
  </si>
  <si>
    <t>OTHER INCOME (GAAP ADJ)</t>
  </si>
  <si>
    <t>GOBT</t>
  </si>
  <si>
    <t>OTHER</t>
  </si>
  <si>
    <t>INTEREST INCOME (GAAP ADJ)</t>
  </si>
  <si>
    <t>GOBR</t>
  </si>
  <si>
    <t>INTEREST</t>
  </si>
  <si>
    <t>0036</t>
  </si>
  <si>
    <t>LEASES RECEIVABLE - CURRENT</t>
  </si>
  <si>
    <t>GAAE</t>
  </si>
  <si>
    <t>RECEIVABLES</t>
  </si>
  <si>
    <t>RENT (MG ADJ)</t>
  </si>
  <si>
    <t>GOFL</t>
  </si>
  <si>
    <t>RENT</t>
  </si>
  <si>
    <t>5.4</t>
  </si>
  <si>
    <t>5.5</t>
  </si>
  <si>
    <t>0002000</t>
  </si>
  <si>
    <t>0002</t>
  </si>
  <si>
    <t>PROPERTY ACQUISITION LAW MONEY</t>
  </si>
  <si>
    <t>MEMORIAL-STATE PROPERTY</t>
  </si>
  <si>
    <t>0003000</t>
  </si>
  <si>
    <t>0003</t>
  </si>
  <si>
    <t>MOTOR VEHICLE PARKING FAC A/C</t>
  </si>
  <si>
    <t>GOFD</t>
  </si>
  <si>
    <t>GOFH</t>
  </si>
  <si>
    <t>0347000</t>
  </si>
  <si>
    <t>0347</t>
  </si>
  <si>
    <t>SCHOOL LAND BANK FUND</t>
  </si>
  <si>
    <t>OTHER - LAND ACQUISITION</t>
  </si>
  <si>
    <t>0447000</t>
  </si>
  <si>
    <t>0447</t>
  </si>
  <si>
    <t>WILDLIFE RESTORATION ACCOUNT</t>
  </si>
  <si>
    <t>CAPITAL PROJECTS FUND</t>
  </si>
  <si>
    <t>OTHER CAPITAL PROJECTS FUND</t>
  </si>
  <si>
    <t>SERVICE &amp; SALES (MG ADJ)</t>
  </si>
  <si>
    <t>SERVICES AND SALES</t>
  </si>
  <si>
    <t>INVESTMENT &amp; INTEREST (MG ADJ)</t>
  </si>
  <si>
    <t>INVESTMENT AND INTEREST</t>
  </si>
  <si>
    <t>9331000</t>
  </si>
  <si>
    <t>9331</t>
  </si>
  <si>
    <t>HIGH-SPEED RAIL PROPERTY FUND</t>
  </si>
  <si>
    <t>0267000</t>
  </si>
  <si>
    <t>0267</t>
  </si>
  <si>
    <t>EXPOSITION PARK IMPROVEMENT FD</t>
  </si>
  <si>
    <t>04170000000</t>
  </si>
  <si>
    <t>1</t>
  </si>
  <si>
    <t>DEFERRED INFLOW</t>
  </si>
  <si>
    <t>06980000000</t>
  </si>
  <si>
    <t>0084000</t>
  </si>
  <si>
    <t>CORPORATION TAX FUND</t>
  </si>
  <si>
    <t>0091000</t>
  </si>
  <si>
    <t>PERSONAL INCOME TAX</t>
  </si>
  <si>
    <t>0184000</t>
  </si>
  <si>
    <t>EMPLOY DEV DEPT BENEFIT AU</t>
  </si>
  <si>
    <t>0185000</t>
  </si>
  <si>
    <t>EMPLOYMT DEV DEPT CONTINGE</t>
  </si>
  <si>
    <t>HIGH-SPEED RAIL PROPERTY F</t>
  </si>
  <si>
    <t>COURT FACILITIES TRUST FUN</t>
  </si>
  <si>
    <t>3213000</t>
  </si>
  <si>
    <t>LONG-TERM CARE QUALITY ASS</t>
  </si>
  <si>
    <t>PROPERTY ACQUISITION LAW M</t>
  </si>
  <si>
    <t>MOTOR VEHICLE PARKING FAC</t>
  </si>
  <si>
    <t>EXPOSITION PARK IMPROVEMEN</t>
  </si>
  <si>
    <t>WILDLIFE RESTORATION ACCOU</t>
  </si>
  <si>
    <t>0795000</t>
  </si>
  <si>
    <t>650</t>
  </si>
  <si>
    <t>DEL MAR RACE TRACK AUTHORI</t>
  </si>
  <si>
    <t>ASSETS-CURRENT</t>
  </si>
  <si>
    <t>00360000000</t>
  </si>
  <si>
    <t>TransDate</t>
  </si>
  <si>
    <t>FC</t>
  </si>
  <si>
    <t>HIER1</t>
  </si>
  <si>
    <t>MM</t>
  </si>
  <si>
    <t>HIER2</t>
  </si>
  <si>
    <t>mFund</t>
  </si>
  <si>
    <t>DOCUMENT</t>
  </si>
  <si>
    <t>Gencode</t>
  </si>
  <si>
    <t>DESCRIPTION</t>
  </si>
  <si>
    <t>GLAMTDR</t>
  </si>
  <si>
    <t>GLAMTCR</t>
  </si>
  <si>
    <t>DC</t>
  </si>
  <si>
    <t>Blank</t>
  </si>
  <si>
    <t>qry1</t>
  </si>
  <si>
    <t>Sum of GLAMTDR</t>
  </si>
  <si>
    <t>Sum of GLAMTCR</t>
  </si>
  <si>
    <t>qryTransactions</t>
  </si>
  <si>
    <t>Other Deferred Inflows of Resources</t>
  </si>
  <si>
    <t>0448</t>
  </si>
  <si>
    <t>BUILDINGS AND BLDG. IMPROVEMEN</t>
  </si>
  <si>
    <t>GABS</t>
  </si>
  <si>
    <t>BUILDINGS AND OTHER DEPRECIABLE PROPERTY</t>
  </si>
  <si>
    <t>0450</t>
  </si>
  <si>
    <t>EQUIPMENT</t>
  </si>
  <si>
    <t>0462</t>
  </si>
  <si>
    <t>ACCUM.DEPRECIATION-EQUIPMENT</t>
  </si>
  <si>
    <t>0458</t>
  </si>
  <si>
    <t>ACCUM.DEPR.-BUILDINGS AND BLDG</t>
  </si>
  <si>
    <t>OTHER NONCURRENT LIABILITIES</t>
  </si>
  <si>
    <t>GBBU</t>
  </si>
  <si>
    <t>0677</t>
  </si>
  <si>
    <t>CURR PORTION OF OTHER L/T LIAB</t>
  </si>
  <si>
    <t>09500000000</t>
  </si>
  <si>
    <t>06950000000</t>
  </si>
  <si>
    <t>04580000000</t>
  </si>
  <si>
    <t>04480000000</t>
  </si>
  <si>
    <t>08350000000</t>
  </si>
  <si>
    <t>04620000000</t>
  </si>
  <si>
    <t>04500000000</t>
  </si>
  <si>
    <t>08480000000</t>
  </si>
  <si>
    <t>06770000000</t>
  </si>
  <si>
    <t>08300000000</t>
  </si>
  <si>
    <t>08200000000</t>
  </si>
  <si>
    <t>Buildings</t>
  </si>
  <si>
    <t>Equipment</t>
  </si>
  <si>
    <t>Accum. Dep.- Buildings</t>
  </si>
  <si>
    <t>Accum. Dep.- Equipment</t>
  </si>
  <si>
    <r>
      <rPr>
        <b/>
        <sz val="11"/>
        <color theme="1"/>
        <rFont val="Aptos Narrow"/>
        <family val="2"/>
        <scheme val="minor"/>
      </rPr>
      <t>Source:</t>
    </r>
    <r>
      <rPr>
        <sz val="11"/>
        <color theme="1"/>
        <rFont val="Aptos Narrow"/>
        <family val="2"/>
        <scheme val="minor"/>
      </rPr>
      <t xml:space="preserve"> Tab 15. Journal Entries FP</t>
    </r>
  </si>
  <si>
    <t>Validate data used to prepare GASB 87 financed purchases beginning balance entries.</t>
  </si>
  <si>
    <t>Validate data used to prepare GASB 87 lessor beginning balance entries.</t>
  </si>
  <si>
    <t>Validate data used to prepare GASB 87 lessee beginning balance entries.</t>
  </si>
  <si>
    <t xml:space="preserve">Source: Tab 12. Pivot Table 1 </t>
  </si>
  <si>
    <t>Variance</t>
  </si>
  <si>
    <t>Sum of Total</t>
  </si>
  <si>
    <t>&lt;------------------HIDE COLUMNS F THROUGH J ONCE REVIEW IS COMPLETE ----------------&gt;</t>
  </si>
  <si>
    <t>Lessees - June 30, 2024 Ending Balances/July 1, 2024 Opening Balances</t>
  </si>
  <si>
    <t>Financed Purchases - June 30, 2024 Ending Balances/July 1, 2024 Opening Balances</t>
  </si>
  <si>
    <t>To prepare the Ending Balances as of June 30, 2024/July 1, 2024 Opening Balances for financed purchases.</t>
  </si>
  <si>
    <t>Document Number</t>
  </si>
  <si>
    <t>Document Number Complete</t>
  </si>
  <si>
    <t>ABS Amount</t>
  </si>
  <si>
    <t>Amount in Nearest Thousand</t>
  </si>
  <si>
    <t>0.2BB</t>
  </si>
  <si>
    <t>A3100AF402</t>
  </si>
  <si>
    <t>2023–2024</t>
  </si>
  <si>
    <t>0.7BB</t>
  </si>
  <si>
    <t>0.8BB</t>
  </si>
  <si>
    <t>0.9BB</t>
  </si>
  <si>
    <t>A5225AF402</t>
  </si>
  <si>
    <t>0.2ADJ</t>
  </si>
  <si>
    <t>0.5ADJ</t>
  </si>
  <si>
    <t>0.7ADJ</t>
  </si>
  <si>
    <t>0.8ADJ</t>
  </si>
  <si>
    <t>0.3BB</t>
  </si>
  <si>
    <t>A2660AF402</t>
  </si>
  <si>
    <t>0.4BB</t>
  </si>
  <si>
    <t>0.6BB</t>
  </si>
  <si>
    <t>Source: GAAP System FY 2023-24 - Transactions with G2784 FP in Description field; GL Accounts 0448, 0450, 0458, 0462, 0677 and 0695</t>
  </si>
  <si>
    <t>03/14/2025</t>
  </si>
  <si>
    <t>DP-G2784 FP JE CORR</t>
  </si>
  <si>
    <t>08510000000</t>
  </si>
  <si>
    <t>09520000000</t>
  </si>
  <si>
    <t>03/13/2025</t>
  </si>
  <si>
    <t>DP-G2784 FP JE</t>
  </si>
  <si>
    <t>03/12/2025</t>
  </si>
  <si>
    <t>Run Date: 05/21/25</t>
  </si>
  <si>
    <t>Total FP liabilities</t>
  </si>
  <si>
    <t>Current liabilities</t>
  </si>
  <si>
    <t>Non current laibilities</t>
  </si>
  <si>
    <t>Reference</t>
  </si>
  <si>
    <t>Table 0.</t>
  </si>
  <si>
    <t>A</t>
  </si>
  <si>
    <t>E</t>
  </si>
  <si>
    <t>12. B</t>
  </si>
  <si>
    <t>12. D</t>
  </si>
  <si>
    <t>12. C</t>
  </si>
  <si>
    <t>12. A</t>
  </si>
  <si>
    <t>12. E</t>
  </si>
  <si>
    <t>Acc No Edited</t>
  </si>
  <si>
    <t>0.1BB</t>
  </si>
  <si>
    <t>A0250MX513</t>
  </si>
  <si>
    <t>0.5BB</t>
  </si>
  <si>
    <t>A2660MX513</t>
  </si>
  <si>
    <t>A2665MX513</t>
  </si>
  <si>
    <t>A2720MX513</t>
  </si>
  <si>
    <t>A3100MX513</t>
  </si>
  <si>
    <t>A3540MX513</t>
  </si>
  <si>
    <t>A3560MX513</t>
  </si>
  <si>
    <t>A3600MX513</t>
  </si>
  <si>
    <t>A7760MX513</t>
  </si>
  <si>
    <t>A8940MX513</t>
  </si>
  <si>
    <t>A8955MX513</t>
  </si>
  <si>
    <t>Sum of Amount in Thousands</t>
  </si>
  <si>
    <t>0.4ADJ</t>
  </si>
  <si>
    <t>0.6ADJ</t>
  </si>
  <si>
    <t>0.1ADJ</t>
  </si>
  <si>
    <t>0392000</t>
  </si>
  <si>
    <t>0392</t>
  </si>
  <si>
    <t>3790</t>
  </si>
  <si>
    <t>ST PARKS AND RECREATION FUND</t>
  </si>
  <si>
    <t>0.3ADJ</t>
  </si>
  <si>
    <t>0604000</t>
  </si>
  <si>
    <t>0604</t>
  </si>
  <si>
    <t>ARMORY FUND</t>
  </si>
  <si>
    <t>RECLASS</t>
  </si>
  <si>
    <t>9125</t>
  </si>
  <si>
    <t>9990</t>
  </si>
  <si>
    <t>ROUNDING</t>
  </si>
  <si>
    <t>GENERAL GOV</t>
  </si>
  <si>
    <t>(blank)</t>
  </si>
  <si>
    <t>LEASE SBITA FP APA ADJUSTM</t>
  </si>
  <si>
    <t>9135000</t>
  </si>
  <si>
    <t>PROVISION FOR DEFER (L-T R</t>
  </si>
  <si>
    <t>0081000</t>
  </si>
  <si>
    <t>ALCOHOL BEVERAGE CONTROL F</t>
  </si>
  <si>
    <t>0377000</t>
  </si>
  <si>
    <t>1987 HIGHER EDUC EARTHQUAK</t>
  </si>
  <si>
    <t>0061000</t>
  </si>
  <si>
    <t>MOTOR VEHICLE FUEL ACCOUNT</t>
  </si>
  <si>
    <t>0080000</t>
  </si>
  <si>
    <t>CHILDHOOD LEAD POISONG PVT</t>
  </si>
  <si>
    <t>0226000</t>
  </si>
  <si>
    <t>CA TIRE RECYCLING MGMT. FU</t>
  </si>
  <si>
    <t>ST PARKS AND RECREATION FU</t>
  </si>
  <si>
    <t>UNDERGRD STOR TANK CLEANUP</t>
  </si>
  <si>
    <t>0230000</t>
  </si>
  <si>
    <t>CIGARETTE&amp;TOBACCO-ALLOC PR</t>
  </si>
  <si>
    <t>0623000</t>
  </si>
  <si>
    <t>CHILD/FAMILIES FIRST TRUST</t>
  </si>
  <si>
    <t>3304000</t>
  </si>
  <si>
    <t>CALIF HLTHCRE TX ACT 2016</t>
  </si>
  <si>
    <t>3314000</t>
  </si>
  <si>
    <t>CALIFORNIA CANNABIS TAX FU</t>
  </si>
  <si>
    <t>0571000</t>
  </si>
  <si>
    <t>UNINSURED EMPLOYERS ACCOUN</t>
  </si>
  <si>
    <t>Arrange exported data in the format below filtering GL Accounts 0036, 0417 and 0698</t>
  </si>
  <si>
    <t>Run Date: 05/22/2025</t>
  </si>
  <si>
    <t>To prepare the Ending Balances as of June 30, 2024/July 1, 2024 Opening Balances for lessors.</t>
  </si>
  <si>
    <t>03/25/2025</t>
  </si>
  <si>
    <t>DP-G2784 LR JE</t>
  </si>
  <si>
    <t>07750000000</t>
  </si>
  <si>
    <t>07400000000</t>
  </si>
  <si>
    <t>A0690MX513</t>
  </si>
  <si>
    <t>07550000000</t>
  </si>
  <si>
    <t>07650000000</t>
  </si>
  <si>
    <t>07780000000</t>
  </si>
  <si>
    <t>A3790MX513</t>
  </si>
  <si>
    <t>S9990MX513</t>
  </si>
  <si>
    <t>08080000000</t>
  </si>
  <si>
    <t>Sum of Total Net</t>
  </si>
  <si>
    <t>Pivot Table 1 - Source: Table 0. Tab 13. Validate FP Entries</t>
  </si>
  <si>
    <t xml:space="preserve">Table 0. </t>
  </si>
  <si>
    <t>Ref</t>
  </si>
  <si>
    <t>Table 1. Current and Non-current lease receivable</t>
  </si>
  <si>
    <t>0160</t>
  </si>
  <si>
    <t>0.9ADJ</t>
  </si>
  <si>
    <t>0.10BB</t>
  </si>
  <si>
    <t>LEASE AND OTHER FINANCING</t>
  </si>
  <si>
    <t>LEASE AND OTHER FINANCING PROCEEDS</t>
  </si>
  <si>
    <t>7504</t>
  </si>
  <si>
    <t>8885</t>
  </si>
  <si>
    <t>0.11ADJ</t>
  </si>
  <si>
    <t>0121</t>
  </si>
  <si>
    <t>4140</t>
  </si>
  <si>
    <t>ARCH PUB BLDG-HOSPITL BLDG PGM</t>
  </si>
  <si>
    <t>BUILDING REGULATIONS</t>
  </si>
  <si>
    <t>0121000</t>
  </si>
  <si>
    <t>0126</t>
  </si>
  <si>
    <t>8855</t>
  </si>
  <si>
    <t>AUDIT FUND STATE</t>
  </si>
  <si>
    <t>0126000</t>
  </si>
  <si>
    <t>0223</t>
  </si>
  <si>
    <t>WORKERS' COMP ADMIN REVOLV FD</t>
  </si>
  <si>
    <t>WORKERS COMPENSATION-OCCUPATIO</t>
  </si>
  <si>
    <t>0223000</t>
  </si>
  <si>
    <t>0239000</t>
  </si>
  <si>
    <t>0239</t>
  </si>
  <si>
    <t>PRIVATE SECURITY SERVICES FUND</t>
  </si>
  <si>
    <t>8660</t>
  </si>
  <si>
    <t>PUC UTILITIES REIMBMENT ACCT</t>
  </si>
  <si>
    <t>0462000</t>
  </si>
  <si>
    <t>0545</t>
  </si>
  <si>
    <t>RIVER PARKWAY SUBACCOUNT</t>
  </si>
  <si>
    <t>0545000</t>
  </si>
  <si>
    <t>0648</t>
  </si>
  <si>
    <t>2240</t>
  </si>
  <si>
    <t>MOBILEHOME/MFG HOME REV FUND</t>
  </si>
  <si>
    <t>0648000</t>
  </si>
  <si>
    <t>3212</t>
  </si>
  <si>
    <t>TIMBER REG &amp; FOREST RESTORATN</t>
  </si>
  <si>
    <t>3212000</t>
  </si>
  <si>
    <t>3413</t>
  </si>
  <si>
    <t>DIABLO CANYON EXTENSION FD</t>
  </si>
  <si>
    <t>3413000</t>
  </si>
  <si>
    <t>6026000</t>
  </si>
  <si>
    <t>6027</t>
  </si>
  <si>
    <t>INT WTR SUP/WTR QLTY MGMT SUB</t>
  </si>
  <si>
    <t>6027000</t>
  </si>
  <si>
    <t>Sum of Amount in Nearest Thousand</t>
  </si>
  <si>
    <t>Source: GAAP System FY 2023-24 - Details Gov Wide; GL Accounts 0476, 0477, 2416, 0478, 0485, 0486, 2496, 0479, 0649, and 0691</t>
  </si>
  <si>
    <t>Run Date: 05/23/2025</t>
  </si>
  <si>
    <t>Run Date: 05/27/2025</t>
  </si>
  <si>
    <t>Ref.</t>
  </si>
  <si>
    <t>F</t>
  </si>
  <si>
    <t xml:space="preserve">Source: Table 0. Tab 1 </t>
  </si>
  <si>
    <t>From 0. FY23-24 Audit Report Log</t>
  </si>
  <si>
    <t xml:space="preserve">Table 0. Details Government Wide query filtered by accounts 0476, 0477, 0478,0479, 0485, 0486, 0649, 0691, 2496 and 2416 </t>
  </si>
  <si>
    <t>24960000000</t>
  </si>
  <si>
    <t>24160000000</t>
  </si>
  <si>
    <t>Table 2. Pivot and filter by account 0486 and 2496</t>
  </si>
  <si>
    <t>RTU LEASED LAND</t>
  </si>
  <si>
    <t>RTU LEASED EQUIPMENT</t>
  </si>
  <si>
    <t>ACCUM AMORTIZATION-EQUIPMENT</t>
  </si>
  <si>
    <t>ACCUM AMORTIZATION-LAND</t>
  </si>
  <si>
    <t>ACCUM AMORTIZATION-BUILDING (GAAP)</t>
  </si>
  <si>
    <t>ACCUM AMORTIZATION-BUILDING (BL)</t>
  </si>
  <si>
    <t>RTU BUILDINGS (GAAP)</t>
  </si>
  <si>
    <t>RTU BUILDINGS (BL)</t>
  </si>
  <si>
    <t>Table 3. Pivot and filter by account 0477 and 2416</t>
  </si>
  <si>
    <t>RTU LEASE LIABILITY</t>
  </si>
  <si>
    <t>Table 4. Pivot and filter by account 0649 and 0691</t>
  </si>
  <si>
    <t xml:space="preserve">Table 0. Journal Entries Lessee </t>
  </si>
  <si>
    <t>Cross-reference</t>
  </si>
  <si>
    <t>Lessors - June 30, 2024 Ending Balances/July 1, 2024 Opening Balances</t>
  </si>
  <si>
    <t>G:\SARDGroup\State_Gov_Reporting\2023-24\GAAP\CAPITAL ASSETS &amp; LEASES\RIGHT TO USE\Audit Reports</t>
  </si>
  <si>
    <t>ACCOUNT DESCRIPTION</t>
  </si>
  <si>
    <t>To prepare the Ending Balances as of June 30, 2024/July 1, 2024 Opening Balances for lessees.</t>
  </si>
  <si>
    <t>G:\State_Gov_Reporting\2023-24\GAAP\CAPITAL ASSETS &amp; LEASES\RIGHT TO USE\TC35\G2784 Lease-Financed Purchase-Lessor</t>
  </si>
  <si>
    <r>
      <t xml:space="preserve">Tab "3. Journal Entries Edited" from file </t>
    </r>
    <r>
      <rPr>
        <b/>
        <sz val="11"/>
        <color rgb="FF000000"/>
        <rFont val="Aptos Narrow"/>
        <family val="2"/>
        <scheme val="minor"/>
      </rPr>
      <t>3a. GASB 87 FP TC-35 Support workbook and Tab</t>
    </r>
  </si>
  <si>
    <r>
      <rPr>
        <b/>
        <sz val="11"/>
        <color theme="1"/>
        <rFont val="Aptos Narrow"/>
        <family val="2"/>
        <scheme val="minor"/>
      </rPr>
      <t>Source:</t>
    </r>
    <r>
      <rPr>
        <sz val="11"/>
        <color theme="1"/>
        <rFont val="Aptos Narrow"/>
        <family val="2"/>
        <scheme val="minor"/>
      </rPr>
      <t xml:space="preserve"> Tab 11. Journal Entries Lessor</t>
    </r>
  </si>
  <si>
    <t>Source: Table 0. Tab 9</t>
  </si>
  <si>
    <t>Cross reference</t>
  </si>
  <si>
    <t>Source: GAAP System FY 2023-24 - Transactions with G2784 LR in Description field&gt; Export to excel</t>
  </si>
  <si>
    <t>Tab "3. Journal Entries Edited" from 1a. GASB 87 Lessee TC-35 Support workbook.</t>
  </si>
  <si>
    <t>Tab 3</t>
  </si>
  <si>
    <t>3. A</t>
  </si>
  <si>
    <t>3. F</t>
  </si>
  <si>
    <t>3. B</t>
  </si>
  <si>
    <t>3. C</t>
  </si>
  <si>
    <t>3. D</t>
  </si>
  <si>
    <t>3. E</t>
  </si>
  <si>
    <t>3. G</t>
  </si>
  <si>
    <r>
      <rPr>
        <b/>
        <sz val="11"/>
        <color theme="1"/>
        <rFont val="Aptos Narrow"/>
        <family val="2"/>
        <scheme val="minor"/>
      </rPr>
      <t>Source:</t>
    </r>
    <r>
      <rPr>
        <sz val="11"/>
        <color theme="1"/>
        <rFont val="Aptos Narrow"/>
        <family val="2"/>
        <scheme val="minor"/>
      </rPr>
      <t xml:space="preserve"> Tab 6. Journal Entries Lessee</t>
    </r>
  </si>
  <si>
    <t>Pivot Table 1 - Source: Tab 15. Journal Entries FP</t>
  </si>
  <si>
    <r>
      <rPr>
        <b/>
        <sz val="11"/>
        <color theme="1"/>
        <rFont val="Aptos Narrow"/>
        <family val="2"/>
        <scheme val="minor"/>
      </rPr>
      <t>Procedures:</t>
    </r>
    <r>
      <rPr>
        <sz val="11"/>
        <color theme="1"/>
        <rFont val="Aptos Narrow"/>
        <family val="2"/>
        <scheme val="minor"/>
      </rPr>
      <t xml:space="preserve"> Set up a pivot table using the format below. Filter Account Number for all capital assets, accumulated depreciation and liability accounts. 0448 Buildings, 0450 Equipment, 0458 Accumulated Depreciation - Buildings, 0462 Accumulated Depreciation - Equipment, 0677 - Current Portion of Long-Term Liabilities, 0695 - Other Noncurrent Liabilities</t>
    </r>
  </si>
  <si>
    <t>Cross-reference Tab 13</t>
  </si>
  <si>
    <t>Pivot Table 1. Pivot and filter by accounts 0448,0450,0458,0462 GASB 87 FP</t>
  </si>
  <si>
    <t>Pivot Table 2. Pivot by Liabilities account to sum up acct 0677 and 0695</t>
  </si>
  <si>
    <t>If your fund is not included in the list below, SCO did not receive your Annual Reporting Submission Workbook (ARSW) for the prior year by the deadline. Enter zeros in the ARSW.</t>
  </si>
  <si>
    <t>3) If the amount below is positive, enter as a "debit" in the ARSW. If the amount below is negative, enter as a "credit" in the ARSW.</t>
  </si>
  <si>
    <r>
      <t xml:space="preserve">Tab "3. Journal Entries Edited" from File </t>
    </r>
    <r>
      <rPr>
        <b/>
        <sz val="11"/>
        <color rgb="FF000000"/>
        <rFont val="Aptos Narrow"/>
        <family val="2"/>
        <scheme val="minor"/>
      </rPr>
      <t>2a. GASB 87 Lessor TC-35 Support workbook</t>
    </r>
    <r>
      <rPr>
        <sz val="11"/>
        <color rgb="FF000000"/>
        <rFont val="Aptos Narrow"/>
        <family val="2"/>
        <scheme val="minor"/>
      </rPr>
      <t xml:space="preserve"> </t>
    </r>
  </si>
  <si>
    <r>
      <rPr>
        <b/>
        <sz val="11"/>
        <color theme="1"/>
        <rFont val="Aptos Narrow"/>
        <family val="2"/>
        <scheme val="minor"/>
      </rPr>
      <t xml:space="preserve">Procedures: </t>
    </r>
    <r>
      <rPr>
        <sz val="11"/>
        <color theme="1"/>
        <rFont val="Aptos Narrow"/>
        <family val="2"/>
        <scheme val="minor"/>
      </rPr>
      <t>Create a pivot table using the format below. Filter for Account Number 0036, 0417, and 0698 for leases receivable and other deferred inflows of resources.</t>
    </r>
  </si>
  <si>
    <t>Pivot Table 1.</t>
  </si>
  <si>
    <t>Pivot Table 1 - Source: Tab 11. Journal Entries Lessor</t>
  </si>
  <si>
    <t>Source: Table 0. Tab 12</t>
  </si>
  <si>
    <t>Pivot Table 1. Validate Lessor Entries with Gov-Wide query by account 0417</t>
  </si>
  <si>
    <t>Pivot Table 2. Validate Lessor Entries with Transactions query by account 0698</t>
  </si>
  <si>
    <t xml:space="preserve">Source: SGR&gt;GAAP System FY 2023-24&gt; Details &gt; Gov Wide; </t>
  </si>
  <si>
    <t>Table 0. Details Government Wide query filtered by accounts 0036, 0417 and 0698</t>
  </si>
  <si>
    <t>Tab 9.B</t>
  </si>
  <si>
    <t>Source:  Table 0. Tab 8 and filter accounts 0417 and 0036</t>
  </si>
  <si>
    <t>Tab 9. A</t>
  </si>
  <si>
    <t>remove from final tab - rounding</t>
  </si>
  <si>
    <t>Copy of Pivot Table 1 from Tab 10, formatted with account 0036 renamed to 0417 and combined into one amount.</t>
  </si>
  <si>
    <t>Source: Tab 8. GW query sum of account 0036+0417</t>
  </si>
  <si>
    <t>Source: Tab 7. Transactions query</t>
  </si>
  <si>
    <t>Lease Receivable - NonCurrent</t>
  </si>
  <si>
    <r>
      <rPr>
        <b/>
        <sz val="11"/>
        <color theme="1"/>
        <rFont val="Aptos Narrow"/>
        <family val="2"/>
        <scheme val="minor"/>
      </rPr>
      <t>Procedures:</t>
    </r>
    <r>
      <rPr>
        <sz val="11"/>
        <color theme="1"/>
        <rFont val="Aptos Narrow"/>
        <family val="2"/>
        <scheme val="minor"/>
      </rPr>
      <t xml:space="preserve"> Create a pivot table using the format below. Filter for all right-to-use asset, accumulated amortization and lease liability accounts.</t>
    </r>
  </si>
  <si>
    <r>
      <rPr>
        <b/>
        <sz val="11"/>
        <color theme="1"/>
        <rFont val="Aptos Narrow"/>
        <family val="2"/>
        <scheme val="minor"/>
      </rPr>
      <t>Purpose:</t>
    </r>
    <r>
      <rPr>
        <sz val="11"/>
        <color theme="1"/>
        <rFont val="Aptos Narrow"/>
        <family val="2"/>
        <scheme val="minor"/>
      </rPr>
      <t xml:space="preserve"> To summarize the total amount of RTU assets, accumulated amortization - RTU assets, and liabilities for each BU and fund number with leases. </t>
    </r>
  </si>
  <si>
    <r>
      <rPr>
        <b/>
        <sz val="11"/>
        <color theme="1"/>
        <rFont val="Aptos Narrow"/>
        <family val="2"/>
        <scheme val="minor"/>
      </rPr>
      <t>Purpose:</t>
    </r>
    <r>
      <rPr>
        <sz val="11"/>
        <color theme="1"/>
        <rFont val="Aptos Narrow"/>
        <family val="2"/>
        <scheme val="minor"/>
      </rPr>
      <t xml:space="preserve"> To summarize the total amount of financed purchases assets, accumulated depreciation and liabilities for each BU and fund number. </t>
    </r>
  </si>
  <si>
    <r>
      <rPr>
        <b/>
        <sz val="11"/>
        <color theme="1"/>
        <rFont val="Aptos Narrow"/>
        <family val="2"/>
        <scheme val="minor"/>
      </rPr>
      <t>Purpose:</t>
    </r>
    <r>
      <rPr>
        <sz val="11"/>
        <color theme="1"/>
        <rFont val="Aptos Narrow"/>
        <family val="2"/>
        <scheme val="minor"/>
      </rPr>
      <t xml:space="preserve"> To summarize the total amount of lease receivables and other deferred inflows of resources for each BU and fund number. </t>
    </r>
  </si>
  <si>
    <t>Pivot Journal Entries by Org Code, Fund Number and RTU accounts</t>
  </si>
  <si>
    <t>Pivot Table 1</t>
  </si>
  <si>
    <t>Note:</t>
  </si>
  <si>
    <t>Rename rows with account 0649 (Current Lease Liability) to 0691 (Noncurrent Lease Liability) and combine into one amount.  Account 0649 is not used for beginning balances.</t>
  </si>
  <si>
    <t>Copy of Pivot Table 1 from Tab 14, formatted with account 0677 renamed to 0695 and combined into one total</t>
  </si>
  <si>
    <t>Tab 14. Pivot Journal Entries - Pivot Table 1 and 2023-24 GAAP Database Transactions report.</t>
  </si>
  <si>
    <t>Tab 10. Pivot Journal Entries - Pivot Table 1 and 2023-2024 GAAP Database.</t>
  </si>
  <si>
    <t>Compare data used to prepare 7/1/2024 GASB 87 financed purchases beginning balance entries against the 6/30/2024 ending balances within GAAP. The comparison is limited to funds/organizations that submit an ARSW - as such, audited funds have been excluded.
Copy Pivot Table 1 from tab 14 and paste as values. Organize data in the format below. Data represents combined final journal entries submitted based on turned in ARSW taken from TC-35 support file. 
Create a pivot table using the format on the right to sum entries by account number/name.
Validate that totals by account number match the totals from the GAAP system.</t>
  </si>
  <si>
    <t>Compare data used to prepare 7/1/2024 GASB 87 lessor beginning balance entries against the 6/30/2024 ending balances within GAAP. The comparison is limited to funds/organizations that submit an ARSW - as such, audited funds have been excluded.
Copy Pivot Table 1 from tab 10 and paste as values. Organize data in the format below. Data represents combined final journal entries submitted based on turned in ARSW taken from TC-35 support file. 
Create row pivot tables using the format on the right to sum entries by account number/name.
Validate that totals by account number match the totals from the GAAP system.</t>
  </si>
  <si>
    <t>Rename rows with account 0036 (Current Leases Receivable) to 0417 (Noncurrent Leases Receivable) and combine into one amount Account 0036 is not used for beginning balances.</t>
  </si>
  <si>
    <t>Rename rows with account 0677 (Current Portion of Long Term Liabilities) to 0695 (Other Noncurrent Liabilities) and combine into one amount. Account 0677 is not used for beginning balances.</t>
  </si>
  <si>
    <t>Tab 5. Pivot Journal Entries - Pivot Table 1 and GAAP System FY 2023-24 - Details Gov Wide report</t>
  </si>
  <si>
    <t>Source: Table 0. Tab 4.</t>
  </si>
  <si>
    <t>Tab 3. qryDGW</t>
  </si>
  <si>
    <t>1) Filter by Org Code and Fund Number.</t>
  </si>
  <si>
    <t>Pivot Table 1. Pivot by accounts 0476, 0477, 0478, 0479, 0485, 0486, 0691</t>
  </si>
  <si>
    <t>Table 1. Pivot and filter by accounts 0476, 0478, 0479, 0485, 0486</t>
  </si>
  <si>
    <t>Compare data used to prepare 7/1/2024 GASB 87 lessee beginning balance entries against the 6/30/2024 ending balances within GAAP. The comparison is limited to funds/organizations that submit an ARSW - as such, audited funds have been excluded.
Copy Pivot Table 1 from tab 5 and paste as values. Organize data in the format below. Data represents combined final journal entries submitted based on turned in ARSW taken from TC-35 support file. 
Create a pivot table using the format on the right to sum entries by account number/name.
Validate that totals by account number match the totals from the GAAP system.</t>
  </si>
  <si>
    <t>Refer to tab 4 for validating the numbers in the pivot tables 1 through 4</t>
  </si>
  <si>
    <t>Accumulated Depreciation - Equipment</t>
  </si>
  <si>
    <t>Other NonCurrent Liabilities</t>
  </si>
  <si>
    <t>Buildings and Building Improvements</t>
  </si>
  <si>
    <t>Accumulated Depreciation - Building and Building Improvements</t>
  </si>
  <si>
    <t>Right-To-Use Leased Land - Amortizable</t>
  </si>
  <si>
    <t>Right-To-Use Leased Buildings - Amortizable</t>
  </si>
  <si>
    <t>Right-To-Use Leased Equipment - Amortizable</t>
  </si>
  <si>
    <t>Accumulated Amortization - Right-To-Use Leased Equipment</t>
  </si>
  <si>
    <t>Accumulated Amortization - Right-To-Use Leased Land</t>
  </si>
  <si>
    <t>Accumulated Amortization - Right-To-Use Leased Buildings</t>
  </si>
  <si>
    <t>Right-To-Use Lease Liability</t>
  </si>
  <si>
    <t>Filter the list below to identify your fund's opening balances (assets and liabilities) for GASB 87 financed purchases as of 7/1/2024.</t>
  </si>
  <si>
    <t>Filter the list below to identify your fund's opening balances (assets and liabilities) for GASB 87 lessors as of 7/1/2024.</t>
  </si>
  <si>
    <t>Filter the list below to identify your fund's opening balances (assets and liabilities) for GASB 87 lessees as of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</si>
</sst>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28"/>
      <color rgb="FFFF0000"/>
      <name val="Times New Roman"/>
      <family val="1"/>
    </font>
    <font>
      <sz val="11"/>
      <color rgb="FF000000"/>
      <name val="Aptos Narrow"/>
      <family val="2"/>
      <scheme val="minor"/>
    </font>
    <font>
      <sz val="11"/>
      <color rgb="FF000000"/>
      <name val="Calibri"/>
      <family val="2"/>
    </font>
    <font>
      <b/>
      <sz val="11"/>
      <color rgb="FF000000"/>
      <name val="Calibri"/>
      <family val="2"/>
    </font>
    <font>
      <b/>
      <sz val="11"/>
      <color rgb="FFFF0000"/>
      <name val="Aptos Narrow"/>
      <family val="2"/>
      <scheme val="minor"/>
    </font>
    <font>
      <sz val="11"/>
      <color theme="1"/>
      <name val="Times New Roman"/>
      <family val="1"/>
    </font>
    <font>
      <b/>
      <i/>
      <sz val="11"/>
      <color theme="1"/>
      <name val="Times New Roman"/>
      <family val="1"/>
    </font>
    <font>
      <b/>
      <sz val="11"/>
      <color rgb="FFFF0000"/>
      <name val="Times New Roman"/>
      <family val="1"/>
    </font>
    <font>
      <b/>
      <sz val="11"/>
      <color theme="1"/>
      <name val="Times New Roman"/>
      <family val="1"/>
    </font>
    <font>
      <sz val="8"/>
      <name val="Aptos Narrow"/>
      <family val="2"/>
      <scheme val="minor"/>
    </font>
    <font>
      <b/>
      <sz val="18"/>
      <color theme="1"/>
      <name val="Times New Roman"/>
      <family val="1"/>
    </font>
    <font>
      <b/>
      <sz val="11"/>
      <color rgb="FF000000"/>
      <name val="Calibri"/>
      <family val="2"/>
    </font>
    <font>
      <sz val="11"/>
      <color rgb="FF000000"/>
      <name val="Calibri"/>
      <family val="2"/>
    </font>
    <font>
      <b/>
      <sz val="11"/>
      <color rgb="FF000000"/>
      <name val="Calibri"/>
      <family val="2"/>
    </font>
    <font>
      <sz val="11"/>
      <color rgb="FF000000"/>
      <name val="Calibri"/>
      <family val="2"/>
    </font>
    <font>
      <i/>
      <sz val="11"/>
      <color theme="1"/>
      <name val="Aptos Narrow"/>
      <family val="2"/>
      <scheme val="minor"/>
    </font>
    <font>
      <i/>
      <sz val="11"/>
      <color rgb="FFFF0000"/>
      <name val="Aptos Narrow"/>
      <family val="2"/>
      <scheme val="minor"/>
    </font>
    <font>
      <i/>
      <sz val="11"/>
      <color theme="1"/>
      <name val="Times New Roman"/>
      <family val="1"/>
    </font>
    <font>
      <sz val="11"/>
      <name val="Aptos Narrow"/>
      <family val="2"/>
      <scheme val="minor"/>
    </font>
    <font>
      <i/>
      <sz val="11"/>
      <name val="Aptos Narrow"/>
      <family val="2"/>
      <scheme val="minor"/>
    </font>
    <font>
      <b/>
      <i/>
      <sz val="11"/>
      <color rgb="FFFF0000"/>
      <name val="Aptos Narrow"/>
      <family val="2"/>
      <scheme val="minor"/>
    </font>
    <font>
      <b/>
      <u/>
      <sz val="11"/>
      <color rgb="FF000000"/>
      <name val="Calibri"/>
      <family val="2"/>
    </font>
    <font>
      <b/>
      <sz val="11"/>
      <color rgb="FF000000"/>
      <name val="Aptos Narrow"/>
      <family val="2"/>
      <scheme val="minor"/>
    </font>
    <font>
      <b/>
      <sz val="11"/>
      <color rgb="FFFF0000"/>
      <name val="Calibri"/>
      <family val="2"/>
    </font>
    <font>
      <b/>
      <sz val="1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theme="4" tint="0.39997558519241921"/>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rgb="FFD0D7E5"/>
      </left>
      <right/>
      <top style="thin">
        <color rgb="FFD0D7E5"/>
      </top>
      <bottom style="thin">
        <color rgb="FFD0D7E5"/>
      </bottom>
      <diagonal/>
    </border>
    <border>
      <left style="thin">
        <color auto="1"/>
      </left>
      <right/>
      <top style="thin">
        <color auto="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1" fillId="0" borderId="0"/>
  </cellStyleXfs>
  <cellXfs count="132">
    <xf numFmtId="0" fontId="0" fillId="0" borderId="0" xfId="0"/>
    <xf numFmtId="0" fontId="3" fillId="2" borderId="0" xfId="0" applyFont="1" applyFill="1"/>
    <xf numFmtId="164" fontId="0" fillId="0" borderId="0" xfId="1" applyNumberFormat="1" applyFont="1"/>
    <xf numFmtId="164" fontId="0" fillId="0" borderId="0" xfId="1" applyNumberFormat="1" applyFont="1" applyFill="1"/>
    <xf numFmtId="0" fontId="5" fillId="0" borderId="0" xfId="0" applyFont="1"/>
    <xf numFmtId="43" fontId="0" fillId="0" borderId="0" xfId="1" applyFont="1"/>
    <xf numFmtId="0" fontId="3" fillId="0" borderId="0" xfId="0" applyFont="1"/>
    <xf numFmtId="0" fontId="8" fillId="3" borderId="1" xfId="0" applyFont="1" applyFill="1" applyBorder="1" applyAlignment="1">
      <alignment horizontal="center" vertical="center"/>
    </xf>
    <xf numFmtId="0" fontId="7" fillId="0" borderId="2" xfId="0" applyFont="1" applyBorder="1" applyAlignment="1">
      <alignment vertical="center" wrapText="1"/>
    </xf>
    <xf numFmtId="0" fontId="0" fillId="0" borderId="0" xfId="0" quotePrefix="1"/>
    <xf numFmtId="0" fontId="0" fillId="4" borderId="0" xfId="0" applyFill="1"/>
    <xf numFmtId="0" fontId="0" fillId="4" borderId="0" xfId="0" quotePrefix="1" applyFill="1"/>
    <xf numFmtId="164" fontId="0" fillId="4" borderId="0" xfId="1" applyNumberFormat="1" applyFont="1" applyFill="1"/>
    <xf numFmtId="40" fontId="0" fillId="0" borderId="0" xfId="0" applyNumberFormat="1"/>
    <xf numFmtId="0" fontId="9" fillId="0" borderId="0" xfId="0" applyFont="1"/>
    <xf numFmtId="0" fontId="0" fillId="0" borderId="0" xfId="0" applyAlignment="1">
      <alignment horizontal="left"/>
    </xf>
    <xf numFmtId="0" fontId="3" fillId="5" borderId="3" xfId="0" applyFont="1" applyFill="1" applyBorder="1"/>
    <xf numFmtId="43" fontId="0" fillId="0" borderId="0" xfId="0" applyNumberFormat="1"/>
    <xf numFmtId="0" fontId="10" fillId="0" borderId="0" xfId="0" applyFont="1"/>
    <xf numFmtId="164" fontId="10" fillId="0" borderId="0" xfId="1" applyNumberFormat="1" applyFont="1" applyAlignment="1"/>
    <xf numFmtId="0" fontId="11" fillId="0" borderId="0" xfId="0" applyFont="1" applyAlignment="1">
      <alignment horizontal="right"/>
    </xf>
    <xf numFmtId="164" fontId="10" fillId="0" borderId="0" xfId="1" applyNumberFormat="1" applyFont="1"/>
    <xf numFmtId="43" fontId="13" fillId="2" borderId="1" xfId="1" applyFont="1" applyFill="1" applyBorder="1" applyAlignment="1"/>
    <xf numFmtId="43" fontId="10" fillId="0" borderId="0" xfId="1" applyFont="1"/>
    <xf numFmtId="43" fontId="8" fillId="3" borderId="1" xfId="1" applyFont="1" applyFill="1" applyBorder="1" applyAlignment="1">
      <alignment horizontal="center" vertical="center"/>
    </xf>
    <xf numFmtId="43" fontId="7" fillId="0" borderId="2" xfId="1" applyFont="1" applyFill="1" applyBorder="1" applyAlignment="1">
      <alignment horizontal="right" vertical="center" wrapText="1"/>
    </xf>
    <xf numFmtId="43" fontId="0" fillId="0" borderId="0" xfId="1" applyFont="1" applyAlignment="1"/>
    <xf numFmtId="0" fontId="12" fillId="0" borderId="0" xfId="0" applyFont="1"/>
    <xf numFmtId="0" fontId="13" fillId="0" borderId="0" xfId="0" applyFont="1"/>
    <xf numFmtId="0" fontId="0" fillId="0" borderId="1" xfId="0" applyBorder="1"/>
    <xf numFmtId="38" fontId="0" fillId="0" borderId="1" xfId="0" applyNumberFormat="1" applyBorder="1"/>
    <xf numFmtId="165" fontId="10" fillId="0" borderId="0" xfId="2" applyNumberFormat="1" applyFont="1"/>
    <xf numFmtId="0" fontId="13" fillId="2" borderId="0" xfId="0" applyFont="1" applyFill="1"/>
    <xf numFmtId="165" fontId="13" fillId="2" borderId="0" xfId="2" applyNumberFormat="1" applyFont="1" applyFill="1"/>
    <xf numFmtId="1" fontId="0" fillId="0" borderId="0" xfId="0" applyNumberFormat="1"/>
    <xf numFmtId="43" fontId="3" fillId="2" borderId="0" xfId="1" applyFont="1" applyFill="1"/>
    <xf numFmtId="0" fontId="16" fillId="3" borderId="1" xfId="0" applyFont="1" applyFill="1" applyBorder="1" applyAlignment="1">
      <alignment horizontal="center" vertical="center"/>
    </xf>
    <xf numFmtId="43" fontId="16" fillId="3" borderId="1" xfId="1" applyFont="1" applyFill="1" applyBorder="1" applyAlignment="1">
      <alignment horizontal="center" vertical="center"/>
    </xf>
    <xf numFmtId="0" fontId="17" fillId="0" borderId="2" xfId="0" applyFont="1" applyBorder="1" applyAlignment="1">
      <alignment vertical="center" wrapText="1"/>
    </xf>
    <xf numFmtId="0" fontId="0" fillId="0" borderId="2" xfId="0" applyBorder="1"/>
    <xf numFmtId="0" fontId="17" fillId="0" borderId="0" xfId="0" applyFont="1" applyAlignment="1">
      <alignment vertical="center" wrapText="1"/>
    </xf>
    <xf numFmtId="43" fontId="17" fillId="0" borderId="2" xfId="1" applyFont="1" applyFill="1" applyBorder="1" applyAlignment="1">
      <alignment horizontal="right" vertical="center" wrapText="1"/>
    </xf>
    <xf numFmtId="43" fontId="0" fillId="0" borderId="2" xfId="1" applyFont="1" applyFill="1" applyBorder="1"/>
    <xf numFmtId="43" fontId="17" fillId="0" borderId="0" xfId="1" applyFont="1" applyFill="1" applyBorder="1" applyAlignment="1">
      <alignment horizontal="right" vertical="center" wrapText="1"/>
    </xf>
    <xf numFmtId="43" fontId="0" fillId="0" borderId="0" xfId="1" applyFont="1" applyFill="1"/>
    <xf numFmtId="43" fontId="3" fillId="6" borderId="4" xfId="1" applyFont="1" applyFill="1" applyBorder="1"/>
    <xf numFmtId="165" fontId="10" fillId="0" borderId="0" xfId="2" applyNumberFormat="1" applyFont="1" applyFill="1"/>
    <xf numFmtId="40" fontId="0" fillId="0" borderId="0" xfId="1" applyNumberFormat="1" applyFont="1"/>
    <xf numFmtId="43" fontId="12" fillId="0" borderId="0" xfId="1" applyFont="1" applyFill="1" applyBorder="1" applyAlignment="1"/>
    <xf numFmtId="0" fontId="3" fillId="0" borderId="0" xfId="0" applyFont="1" applyAlignment="1">
      <alignment horizontal="center"/>
    </xf>
    <xf numFmtId="43" fontId="3" fillId="0" borderId="4" xfId="0" applyNumberFormat="1" applyFont="1" applyBorder="1"/>
    <xf numFmtId="165" fontId="13" fillId="2" borderId="0" xfId="2" applyNumberFormat="1" applyFont="1" applyFill="1" applyProtection="1">
      <protection hidden="1"/>
    </xf>
    <xf numFmtId="0" fontId="3" fillId="0" borderId="1" xfId="0" applyFont="1" applyBorder="1"/>
    <xf numFmtId="40" fontId="0" fillId="0" borderId="1" xfId="1" applyNumberFormat="1" applyFont="1" applyBorder="1"/>
    <xf numFmtId="40" fontId="0" fillId="0" borderId="1" xfId="0" applyNumberFormat="1" applyBorder="1"/>
    <xf numFmtId="0" fontId="18" fillId="3" borderId="1" xfId="0" applyFont="1" applyFill="1" applyBorder="1" applyAlignment="1">
      <alignment horizontal="center" vertical="center"/>
    </xf>
    <xf numFmtId="0" fontId="19" fillId="0" borderId="2" xfId="0" applyFont="1" applyBorder="1" applyAlignment="1">
      <alignment vertical="center" wrapText="1"/>
    </xf>
    <xf numFmtId="0" fontId="19" fillId="0" borderId="2" xfId="0" applyFont="1" applyBorder="1" applyAlignment="1">
      <alignment horizontal="right" vertical="center" wrapText="1"/>
    </xf>
    <xf numFmtId="0" fontId="3" fillId="5" borderId="0" xfId="0" applyFont="1" applyFill="1"/>
    <xf numFmtId="43" fontId="0" fillId="0" borderId="0" xfId="1" applyFont="1" applyBorder="1"/>
    <xf numFmtId="43" fontId="2" fillId="0" borderId="5" xfId="0" applyNumberFormat="1" applyFont="1" applyBorder="1"/>
    <xf numFmtId="43" fontId="3" fillId="0" borderId="0" xfId="0" applyNumberFormat="1" applyFont="1"/>
    <xf numFmtId="0" fontId="20" fillId="0" borderId="0" xfId="0" applyFont="1"/>
    <xf numFmtId="0" fontId="21" fillId="0" borderId="0" xfId="0" applyFont="1"/>
    <xf numFmtId="0" fontId="9" fillId="0" borderId="0" xfId="0" applyFont="1" applyAlignment="1">
      <alignment horizontal="center"/>
    </xf>
    <xf numFmtId="0" fontId="22" fillId="0" borderId="0" xfId="0" applyFont="1"/>
    <xf numFmtId="0" fontId="9" fillId="0" borderId="0" xfId="0" applyFont="1" applyAlignment="1">
      <alignment horizontal="left"/>
    </xf>
    <xf numFmtId="40" fontId="9" fillId="0" borderId="0" xfId="0" applyNumberFormat="1" applyFont="1" applyAlignment="1">
      <alignment horizontal="right"/>
    </xf>
    <xf numFmtId="0" fontId="0" fillId="0" borderId="0" xfId="0" pivotButton="1"/>
    <xf numFmtId="0" fontId="0" fillId="2" borderId="0" xfId="0" applyFill="1"/>
    <xf numFmtId="43" fontId="2" fillId="0" borderId="0" xfId="0" applyNumberFormat="1" applyFont="1"/>
    <xf numFmtId="43" fontId="0" fillId="0" borderId="1" xfId="1" applyFont="1" applyBorder="1"/>
    <xf numFmtId="0" fontId="0" fillId="0" borderId="1" xfId="0" quotePrefix="1" applyBorder="1"/>
    <xf numFmtId="43" fontId="0" fillId="2" borderId="0" xfId="1" applyFont="1" applyFill="1"/>
    <xf numFmtId="0" fontId="0" fillId="2" borderId="1" xfId="0" applyFill="1" applyBorder="1"/>
    <xf numFmtId="0" fontId="0" fillId="0" borderId="0" xfId="0" applyAlignment="1">
      <alignment horizontal="left" indent="1"/>
    </xf>
    <xf numFmtId="38" fontId="0" fillId="0" borderId="0" xfId="0" applyNumberFormat="1"/>
    <xf numFmtId="0" fontId="12" fillId="0" borderId="0" xfId="0" applyFont="1" applyAlignment="1" applyProtection="1">
      <alignment horizontal="center"/>
      <protection hidden="1"/>
    </xf>
    <xf numFmtId="43" fontId="3" fillId="0" borderId="0" xfId="1" applyFont="1"/>
    <xf numFmtId="164" fontId="0" fillId="0" borderId="0" xfId="0" applyNumberFormat="1"/>
    <xf numFmtId="0" fontId="0" fillId="7" borderId="0" xfId="0" applyFill="1"/>
    <xf numFmtId="37" fontId="0" fillId="0" borderId="0" xfId="1" applyNumberFormat="1" applyFont="1"/>
    <xf numFmtId="0" fontId="9" fillId="2" borderId="6" xfId="0" applyFont="1" applyFill="1" applyBorder="1" applyAlignment="1">
      <alignment horizontal="center"/>
    </xf>
    <xf numFmtId="37" fontId="0" fillId="0" borderId="0" xfId="0" applyNumberFormat="1"/>
    <xf numFmtId="0" fontId="24" fillId="0" borderId="0" xfId="0" applyFont="1"/>
    <xf numFmtId="0" fontId="4" fillId="0" borderId="0" xfId="3" applyFill="1"/>
    <xf numFmtId="0" fontId="4" fillId="0" borderId="0" xfId="3" applyAlignment="1">
      <alignment horizontal="left"/>
    </xf>
    <xf numFmtId="0" fontId="9" fillId="8" borderId="0" xfId="0" applyFont="1" applyFill="1" applyAlignment="1">
      <alignment horizontal="center"/>
    </xf>
    <xf numFmtId="0" fontId="25" fillId="0" borderId="0" xfId="0" applyFont="1"/>
    <xf numFmtId="0" fontId="7" fillId="0" borderId="7" xfId="0" applyFont="1" applyBorder="1" applyAlignment="1">
      <alignment vertical="center" wrapText="1"/>
    </xf>
    <xf numFmtId="0" fontId="26" fillId="8" borderId="0" xfId="0" applyFont="1" applyFill="1" applyAlignment="1">
      <alignment vertical="center" wrapText="1"/>
    </xf>
    <xf numFmtId="37" fontId="23" fillId="0" borderId="5" xfId="1" applyNumberFormat="1" applyFont="1" applyBorder="1"/>
    <xf numFmtId="37" fontId="23" fillId="0" borderId="0" xfId="1" applyNumberFormat="1" applyFont="1" applyFill="1"/>
    <xf numFmtId="37" fontId="10" fillId="0" borderId="0" xfId="2" applyNumberFormat="1" applyFont="1"/>
    <xf numFmtId="37" fontId="13" fillId="2" borderId="0" xfId="2" applyNumberFormat="1" applyFont="1" applyFill="1"/>
    <xf numFmtId="37" fontId="10" fillId="0" borderId="0" xfId="2" applyNumberFormat="1" applyFont="1" applyFill="1"/>
    <xf numFmtId="37" fontId="10" fillId="0" borderId="0" xfId="0" applyNumberFormat="1" applyFont="1"/>
    <xf numFmtId="37" fontId="13" fillId="2" borderId="0" xfId="2" applyNumberFormat="1" applyFont="1" applyFill="1" applyProtection="1">
      <protection hidden="1"/>
    </xf>
    <xf numFmtId="37" fontId="12" fillId="0" borderId="0" xfId="0" applyNumberFormat="1" applyFont="1" applyAlignment="1" applyProtection="1">
      <alignment horizontal="left"/>
      <protection hidden="1"/>
    </xf>
    <xf numFmtId="0" fontId="0" fillId="0" borderId="0" xfId="0" quotePrefix="1" applyAlignment="1">
      <alignment horizontal="left"/>
    </xf>
    <xf numFmtId="0" fontId="4" fillId="9" borderId="0" xfId="3" applyFill="1"/>
    <xf numFmtId="0" fontId="0" fillId="9" borderId="0" xfId="0" applyFill="1"/>
    <xf numFmtId="0" fontId="4" fillId="0" borderId="0" xfId="3" applyFill="1" applyAlignment="1"/>
    <xf numFmtId="0" fontId="4" fillId="0" borderId="0" xfId="3" applyFill="1" applyAlignment="1">
      <alignment horizontal="left"/>
    </xf>
    <xf numFmtId="0" fontId="18" fillId="3" borderId="8" xfId="0" applyFont="1" applyFill="1" applyBorder="1" applyAlignment="1">
      <alignment horizontal="center" vertical="center"/>
    </xf>
    <xf numFmtId="0" fontId="28" fillId="0" borderId="0" xfId="0" applyFont="1" applyAlignment="1">
      <alignment horizontal="center" vertical="center"/>
    </xf>
    <xf numFmtId="43" fontId="0" fillId="0" borderId="0" xfId="1" applyFont="1" applyFill="1" applyAlignment="1"/>
    <xf numFmtId="0" fontId="0" fillId="0" borderId="1" xfId="0" quotePrefix="1" applyBorder="1" applyAlignment="1">
      <alignment horizontal="right"/>
    </xf>
    <xf numFmtId="0" fontId="0" fillId="0" borderId="1" xfId="0" quotePrefix="1" applyBorder="1" applyAlignment="1">
      <alignment horizontal="left" indent="1"/>
    </xf>
    <xf numFmtId="0" fontId="19" fillId="0" borderId="0" xfId="0" applyFont="1" applyAlignment="1">
      <alignment vertical="center" wrapText="1"/>
    </xf>
    <xf numFmtId="0" fontId="0" fillId="7" borderId="1" xfId="0" applyFill="1" applyBorder="1"/>
    <xf numFmtId="43" fontId="0" fillId="7" borderId="1" xfId="1" applyFont="1" applyFill="1" applyBorder="1"/>
    <xf numFmtId="38" fontId="0" fillId="7" borderId="1" xfId="0" applyNumberFormat="1" applyFill="1" applyBorder="1"/>
    <xf numFmtId="0" fontId="2" fillId="0" borderId="0" xfId="0" applyFont="1"/>
    <xf numFmtId="43" fontId="13" fillId="2" borderId="0" xfId="1" applyFont="1" applyFill="1" applyBorder="1" applyAlignment="1"/>
    <xf numFmtId="38" fontId="0" fillId="7" borderId="0" xfId="0" applyNumberFormat="1" applyFill="1"/>
    <xf numFmtId="164" fontId="10" fillId="0" borderId="0" xfId="1" applyNumberFormat="1" applyFont="1" applyBorder="1"/>
    <xf numFmtId="43" fontId="10" fillId="0" borderId="0" xfId="1" applyFont="1" applyBorder="1"/>
    <xf numFmtId="0" fontId="29" fillId="0" borderId="0" xfId="0" applyFont="1" applyAlignment="1">
      <alignment horizontal="right"/>
    </xf>
    <xf numFmtId="0" fontId="15" fillId="0" borderId="0" xfId="0" applyFont="1" applyAlignment="1">
      <alignment horizontal="center" vertical="center" wrapText="1"/>
    </xf>
    <xf numFmtId="0" fontId="13" fillId="0" borderId="0" xfId="0" applyFont="1" applyAlignment="1">
      <alignment horizontal="left" vertical="top" wrapText="1"/>
    </xf>
    <xf numFmtId="0" fontId="12" fillId="0" borderId="0" xfId="0" applyFont="1" applyAlignment="1">
      <alignment horizontal="left" wrapText="1"/>
    </xf>
    <xf numFmtId="0" fontId="13" fillId="0" borderId="0" xfId="0" applyFont="1" applyAlignment="1">
      <alignment horizontal="left" wrapText="1"/>
    </xf>
    <xf numFmtId="0" fontId="12" fillId="0" borderId="0" xfId="0" applyFont="1" applyAlignment="1" applyProtection="1">
      <alignment horizontal="center"/>
      <protection hidden="1"/>
    </xf>
    <xf numFmtId="0" fontId="10" fillId="0" borderId="0" xfId="0" applyFont="1" applyAlignment="1">
      <alignment horizontal="left"/>
    </xf>
    <xf numFmtId="0" fontId="10" fillId="0" borderId="0" xfId="0" applyFont="1" applyAlignment="1">
      <alignment horizontal="left" vertical="center" wrapText="1"/>
    </xf>
    <xf numFmtId="0" fontId="6" fillId="0" borderId="0" xfId="0" applyFont="1" applyAlignment="1">
      <alignment horizontal="left" wrapText="1"/>
    </xf>
    <xf numFmtId="0" fontId="6" fillId="0" borderId="0" xfId="0" applyFont="1" applyAlignment="1">
      <alignment horizontal="left"/>
    </xf>
    <xf numFmtId="0" fontId="11" fillId="0" borderId="0" xfId="0" applyFont="1" applyAlignment="1">
      <alignment horizontal="right" vertical="top"/>
    </xf>
    <xf numFmtId="0" fontId="10" fillId="0" borderId="0" xfId="0" applyFont="1" applyAlignment="1">
      <alignment horizontal="left" vertical="top" wrapText="1"/>
    </xf>
    <xf numFmtId="0" fontId="11" fillId="0" borderId="0" xfId="0" applyFont="1" applyAlignment="1">
      <alignment horizontal="center" vertical="top"/>
    </xf>
    <xf numFmtId="0" fontId="0" fillId="0" borderId="0" xfId="0" applyAlignment="1">
      <alignment horizontal="left" wrapText="1"/>
    </xf>
  </cellXfs>
  <cellStyles count="5">
    <cellStyle name="Comma" xfId="1" builtinId="3"/>
    <cellStyle name="Currency" xfId="2" builtinId="4"/>
    <cellStyle name="Hyperlink" xfId="3" builtinId="8"/>
    <cellStyle name="Normal" xfId="0" builtinId="0"/>
    <cellStyle name="Normal 2" xfId="4" xr:uid="{725642EB-E20D-42A1-9DEA-FC17A0845697}"/>
  </cellStyles>
  <dxfs count="38">
    <dxf>
      <numFmt numFmtId="8" formatCode="#,##0.00_);[Red]\(#,##0.00\)"/>
    </dxf>
    <dxf>
      <numFmt numFmtId="8" formatCode="#,##0.00_);[Red]\(#,##0.00\)"/>
    </dxf>
    <dxf>
      <alignment horizontal="left"/>
    </dxf>
    <dxf>
      <numFmt numFmtId="8" formatCode="#,##0.00_);[Red]\(#,##0.00\)"/>
    </dxf>
    <dxf>
      <numFmt numFmtId="8" formatCode="#,##0.00_);[Red]\(#,##0.00\)"/>
    </dxf>
    <dxf>
      <numFmt numFmtId="8" formatCode="#,##0.00_);[Red]\(#,##0.00\)"/>
    </dxf>
    <dxf>
      <font>
        <color rgb="FFFF0000"/>
      </font>
    </dxf>
    <dxf>
      <numFmt numFmtId="35" formatCode="_(* #,##0.00_);_(* \(#,##0.00\);_(* &quot;-&quot;??_);_(@_)"/>
    </dxf>
    <dxf>
      <numFmt numFmtId="8" formatCode="#,##0.00_);[Red]\(#,##0.00\)"/>
    </dxf>
    <dxf>
      <numFmt numFmtId="35" formatCode="_(* #,##0.00_);_(* \(#,##0.00\);_(* &quot;-&quot;??_);_(@_)"/>
    </dxf>
    <dxf>
      <numFmt numFmtId="35" formatCode="_(* #,##0.00_);_(* \(#,##0.00\);_(* &quot;-&quot;??_);_(@_)"/>
    </dxf>
    <dxf>
      <numFmt numFmtId="8" formatCode="#,##0.00_);[Red]\(#,##0.00\)"/>
    </dxf>
    <dxf>
      <numFmt numFmtId="35" formatCode="_(* #,##0.00_);_(* \(#,##0.00\);_(* &quot;-&quot;??_);_(@_)"/>
    </dxf>
    <dxf>
      <numFmt numFmtId="6" formatCode="#,##0_);[Red]\(#,##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5" formatCode="_(* #,##0.00_);_(* \(#,##0.00\);_(* &quot;-&quot;??_);_(@_)"/>
    </dxf>
    <dxf>
      <numFmt numFmtId="35" formatCode="_(* #,##0.00_);_(* \(#,##0.0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5" formatCode="_(* #,##0.00_);_(* \(#,##0.00\);_(* &quot;-&quot;??_);_(@_)"/>
    </dxf>
    <dxf>
      <numFmt numFmtId="35" formatCode="_(* #,##0.00_);_(* \(#,##0.0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5" formatCode="_(* #,##0.00_);_(* \(#,##0.00\);_(* &quot;-&quot;??_);_(@_)"/>
    </dxf>
    <dxf>
      <numFmt numFmtId="35" formatCode="_(* #,##0.00_);_(* \(#,##0.0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pivotCacheDefinition" Target="pivotCache/pivotCacheDefinition10.xml"/><Relationship Id="rId3" Type="http://schemas.openxmlformats.org/officeDocument/2006/relationships/worksheet" Target="worksheets/sheet3.xml"/><Relationship Id="rId21" Type="http://schemas.openxmlformats.org/officeDocument/2006/relationships/pivotCacheDefinition" Target="pivotCache/pivotCacheDefinition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ivotCacheDefinition" Target="pivotCache/pivotCacheDefinition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6.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533400</xdr:colOff>
      <xdr:row>8</xdr:row>
      <xdr:rowOff>28575</xdr:rowOff>
    </xdr:from>
    <xdr:to>
      <xdr:col>36</xdr:col>
      <xdr:colOff>312906</xdr:colOff>
      <xdr:row>21</xdr:row>
      <xdr:rowOff>37789</xdr:rowOff>
    </xdr:to>
    <xdr:pic>
      <xdr:nvPicPr>
        <xdr:cNvPr id="2" name="Picture 1">
          <a:extLst>
            <a:ext uri="{FF2B5EF4-FFF2-40B4-BE49-F238E27FC236}">
              <a16:creationId xmlns:a16="http://schemas.microsoft.com/office/drawing/2014/main" id="{B7EC4720-267F-4181-B801-06637A156F48}"/>
            </a:ext>
          </a:extLst>
        </xdr:cNvPr>
        <xdr:cNvPicPr>
          <a:picLocks noChangeAspect="1"/>
        </xdr:cNvPicPr>
      </xdr:nvPicPr>
      <xdr:blipFill>
        <a:blip xmlns:r="http://schemas.openxmlformats.org/officeDocument/2006/relationships" r:embed="rId1"/>
        <a:stretch>
          <a:fillRect/>
        </a:stretch>
      </xdr:blipFill>
      <xdr:spPr>
        <a:xfrm>
          <a:off x="18811875" y="1609725"/>
          <a:ext cx="11352381" cy="2485714"/>
        </a:xfrm>
        <a:prstGeom prst="rect">
          <a:avLst/>
        </a:prstGeom>
      </xdr:spPr>
    </xdr:pic>
    <xdr:clientData/>
  </xdr:twoCellAnchor>
  <xdr:twoCellAnchor>
    <xdr:from>
      <xdr:col>17</xdr:col>
      <xdr:colOff>1152525</xdr:colOff>
      <xdr:row>9</xdr:row>
      <xdr:rowOff>133350</xdr:rowOff>
    </xdr:from>
    <xdr:to>
      <xdr:col>26</xdr:col>
      <xdr:colOff>38100</xdr:colOff>
      <xdr:row>11</xdr:row>
      <xdr:rowOff>9525</xdr:rowOff>
    </xdr:to>
    <xdr:cxnSp macro="">
      <xdr:nvCxnSpPr>
        <xdr:cNvPr id="3" name="Straight Arrow Connector 2">
          <a:extLst>
            <a:ext uri="{FF2B5EF4-FFF2-40B4-BE49-F238E27FC236}">
              <a16:creationId xmlns:a16="http://schemas.microsoft.com/office/drawing/2014/main" id="{BF11AA45-DA48-4510-BFBF-36D30FC63C93}"/>
            </a:ext>
          </a:extLst>
        </xdr:cNvPr>
        <xdr:cNvCxnSpPr/>
      </xdr:nvCxnSpPr>
      <xdr:spPr>
        <a:xfrm>
          <a:off x="18249900" y="1905000"/>
          <a:ext cx="5543550" cy="2571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133350</xdr:colOff>
      <xdr:row>25</xdr:row>
      <xdr:rowOff>19050</xdr:rowOff>
    </xdr:from>
    <xdr:to>
      <xdr:col>16</xdr:col>
      <xdr:colOff>179069</xdr:colOff>
      <xdr:row>27</xdr:row>
      <xdr:rowOff>38100</xdr:rowOff>
    </xdr:to>
    <xdr:sp macro="" textlink="">
      <xdr:nvSpPr>
        <xdr:cNvPr id="5" name="Right Brace 4">
          <a:extLst>
            <a:ext uri="{FF2B5EF4-FFF2-40B4-BE49-F238E27FC236}">
              <a16:creationId xmlns:a16="http://schemas.microsoft.com/office/drawing/2014/main" id="{A9121C1F-55BC-CEFD-F5D8-B27876696EA9}"/>
            </a:ext>
          </a:extLst>
        </xdr:cNvPr>
        <xdr:cNvSpPr/>
      </xdr:nvSpPr>
      <xdr:spPr>
        <a:xfrm>
          <a:off x="17564100" y="5029200"/>
          <a:ext cx="45719" cy="40005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171450</xdr:colOff>
      <xdr:row>36</xdr:row>
      <xdr:rowOff>19050</xdr:rowOff>
    </xdr:from>
    <xdr:to>
      <xdr:col>16</xdr:col>
      <xdr:colOff>217169</xdr:colOff>
      <xdr:row>38</xdr:row>
      <xdr:rowOff>38100</xdr:rowOff>
    </xdr:to>
    <xdr:sp macro="" textlink="">
      <xdr:nvSpPr>
        <xdr:cNvPr id="6" name="Right Brace 5">
          <a:extLst>
            <a:ext uri="{FF2B5EF4-FFF2-40B4-BE49-F238E27FC236}">
              <a16:creationId xmlns:a16="http://schemas.microsoft.com/office/drawing/2014/main" id="{18201AC3-9515-4000-AEBA-D0279804FADD}"/>
            </a:ext>
          </a:extLst>
        </xdr:cNvPr>
        <xdr:cNvSpPr/>
      </xdr:nvSpPr>
      <xdr:spPr>
        <a:xfrm>
          <a:off x="17602200" y="7124700"/>
          <a:ext cx="45719" cy="40005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123825</xdr:colOff>
      <xdr:row>46</xdr:row>
      <xdr:rowOff>180975</xdr:rowOff>
    </xdr:from>
    <xdr:to>
      <xdr:col>16</xdr:col>
      <xdr:colOff>169544</xdr:colOff>
      <xdr:row>49</xdr:row>
      <xdr:rowOff>9525</xdr:rowOff>
    </xdr:to>
    <xdr:sp macro="" textlink="">
      <xdr:nvSpPr>
        <xdr:cNvPr id="7" name="Right Brace 6">
          <a:extLst>
            <a:ext uri="{FF2B5EF4-FFF2-40B4-BE49-F238E27FC236}">
              <a16:creationId xmlns:a16="http://schemas.microsoft.com/office/drawing/2014/main" id="{A0813137-3ACC-478E-BBC9-49E1929CCA88}"/>
            </a:ext>
          </a:extLst>
        </xdr:cNvPr>
        <xdr:cNvSpPr/>
      </xdr:nvSpPr>
      <xdr:spPr>
        <a:xfrm>
          <a:off x="17554575" y="9191625"/>
          <a:ext cx="45719" cy="40005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180975</xdr:colOff>
      <xdr:row>14</xdr:row>
      <xdr:rowOff>19050</xdr:rowOff>
    </xdr:from>
    <xdr:to>
      <xdr:col>14</xdr:col>
      <xdr:colOff>190500</xdr:colOff>
      <xdr:row>15</xdr:row>
      <xdr:rowOff>142875</xdr:rowOff>
    </xdr:to>
    <xdr:cxnSp macro="">
      <xdr:nvCxnSpPr>
        <xdr:cNvPr id="3" name="Straight Arrow Connector 2">
          <a:extLst>
            <a:ext uri="{FF2B5EF4-FFF2-40B4-BE49-F238E27FC236}">
              <a16:creationId xmlns:a16="http://schemas.microsoft.com/office/drawing/2014/main" id="{886EEEF6-F303-36B7-6865-45CBD4F00875}"/>
            </a:ext>
          </a:extLst>
        </xdr:cNvPr>
        <xdr:cNvCxnSpPr/>
      </xdr:nvCxnSpPr>
      <xdr:spPr>
        <a:xfrm>
          <a:off x="21364575" y="2943225"/>
          <a:ext cx="9525" cy="3143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161925</xdr:colOff>
      <xdr:row>12</xdr:row>
      <xdr:rowOff>152400</xdr:rowOff>
    </xdr:from>
    <xdr:to>
      <xdr:col>23</xdr:col>
      <xdr:colOff>161925</xdr:colOff>
      <xdr:row>14</xdr:row>
      <xdr:rowOff>114300</xdr:rowOff>
    </xdr:to>
    <xdr:cxnSp macro="">
      <xdr:nvCxnSpPr>
        <xdr:cNvPr id="8" name="Straight Arrow Connector 7">
          <a:extLst>
            <a:ext uri="{FF2B5EF4-FFF2-40B4-BE49-F238E27FC236}">
              <a16:creationId xmlns:a16="http://schemas.microsoft.com/office/drawing/2014/main" id="{D827C542-B433-3277-C9B3-2D2B3B859294}"/>
            </a:ext>
          </a:extLst>
        </xdr:cNvPr>
        <xdr:cNvCxnSpPr/>
      </xdr:nvCxnSpPr>
      <xdr:spPr>
        <a:xfrm flipV="1">
          <a:off x="17773650" y="2876550"/>
          <a:ext cx="0" cy="3429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180975</xdr:colOff>
      <xdr:row>15</xdr:row>
      <xdr:rowOff>85725</xdr:rowOff>
    </xdr:from>
    <xdr:to>
      <xdr:col>16</xdr:col>
      <xdr:colOff>190500</xdr:colOff>
      <xdr:row>17</xdr:row>
      <xdr:rowOff>152400</xdr:rowOff>
    </xdr:to>
    <xdr:cxnSp macro="">
      <xdr:nvCxnSpPr>
        <xdr:cNvPr id="3" name="Straight Arrow Connector 2">
          <a:extLst>
            <a:ext uri="{FF2B5EF4-FFF2-40B4-BE49-F238E27FC236}">
              <a16:creationId xmlns:a16="http://schemas.microsoft.com/office/drawing/2014/main" id="{CDBE778F-6B13-026B-5C6A-AFC13CEA06E4}"/>
            </a:ext>
          </a:extLst>
        </xdr:cNvPr>
        <xdr:cNvCxnSpPr/>
      </xdr:nvCxnSpPr>
      <xdr:spPr>
        <a:xfrm flipH="1" flipV="1">
          <a:off x="18849975" y="3190875"/>
          <a:ext cx="9525" cy="4476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438150</xdr:colOff>
      <xdr:row>8</xdr:row>
      <xdr:rowOff>85725</xdr:rowOff>
    </xdr:from>
    <xdr:to>
      <xdr:col>15</xdr:col>
      <xdr:colOff>438150</xdr:colOff>
      <xdr:row>9</xdr:row>
      <xdr:rowOff>142875</xdr:rowOff>
    </xdr:to>
    <xdr:cxnSp macro="">
      <xdr:nvCxnSpPr>
        <xdr:cNvPr id="3" name="Straight Arrow Connector 2">
          <a:extLst>
            <a:ext uri="{FF2B5EF4-FFF2-40B4-BE49-F238E27FC236}">
              <a16:creationId xmlns:a16="http://schemas.microsoft.com/office/drawing/2014/main" id="{48E71F37-F69B-45C2-B2F9-33F79E2F6765}"/>
            </a:ext>
          </a:extLst>
        </xdr:cNvPr>
        <xdr:cNvCxnSpPr/>
      </xdr:nvCxnSpPr>
      <xdr:spPr>
        <a:xfrm>
          <a:off x="20716875" y="4152900"/>
          <a:ext cx="0" cy="2476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161925</xdr:colOff>
      <xdr:row>23</xdr:row>
      <xdr:rowOff>57150</xdr:rowOff>
    </xdr:from>
    <xdr:to>
      <xdr:col>24</xdr:col>
      <xdr:colOff>207644</xdr:colOff>
      <xdr:row>25</xdr:row>
      <xdr:rowOff>171450</xdr:rowOff>
    </xdr:to>
    <xdr:sp macro="" textlink="">
      <xdr:nvSpPr>
        <xdr:cNvPr id="2" name="Right Brace 1">
          <a:extLst>
            <a:ext uri="{FF2B5EF4-FFF2-40B4-BE49-F238E27FC236}">
              <a16:creationId xmlns:a16="http://schemas.microsoft.com/office/drawing/2014/main" id="{F6459029-27A6-13E5-D1D8-4A902DE3BB9C}"/>
            </a:ext>
          </a:extLst>
        </xdr:cNvPr>
        <xdr:cNvSpPr/>
      </xdr:nvSpPr>
      <xdr:spPr>
        <a:xfrm>
          <a:off x="19469100" y="4686300"/>
          <a:ext cx="45719" cy="49530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24</xdr:col>
      <xdr:colOff>466725</xdr:colOff>
      <xdr:row>7</xdr:row>
      <xdr:rowOff>47625</xdr:rowOff>
    </xdr:from>
    <xdr:to>
      <xdr:col>24</xdr:col>
      <xdr:colOff>466725</xdr:colOff>
      <xdr:row>8</xdr:row>
      <xdr:rowOff>152400</xdr:rowOff>
    </xdr:to>
    <xdr:cxnSp macro="">
      <xdr:nvCxnSpPr>
        <xdr:cNvPr id="5" name="Straight Arrow Connector 4">
          <a:extLst>
            <a:ext uri="{FF2B5EF4-FFF2-40B4-BE49-F238E27FC236}">
              <a16:creationId xmlns:a16="http://schemas.microsoft.com/office/drawing/2014/main" id="{59D57BF5-50F2-9251-935F-19D9DE6F23A6}"/>
            </a:ext>
          </a:extLst>
        </xdr:cNvPr>
        <xdr:cNvCxnSpPr/>
      </xdr:nvCxnSpPr>
      <xdr:spPr>
        <a:xfrm>
          <a:off x="19935825" y="1628775"/>
          <a:ext cx="0" cy="2952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304800</xdr:colOff>
      <xdr:row>12</xdr:row>
      <xdr:rowOff>0</xdr:rowOff>
    </xdr:from>
    <xdr:to>
      <xdr:col>16</xdr:col>
      <xdr:colOff>304800</xdr:colOff>
      <xdr:row>14</xdr:row>
      <xdr:rowOff>0</xdr:rowOff>
    </xdr:to>
    <xdr:cxnSp macro="">
      <xdr:nvCxnSpPr>
        <xdr:cNvPr id="3" name="Straight Arrow Connector 2">
          <a:extLst>
            <a:ext uri="{FF2B5EF4-FFF2-40B4-BE49-F238E27FC236}">
              <a16:creationId xmlns:a16="http://schemas.microsoft.com/office/drawing/2014/main" id="{8FE2486F-862C-B236-20B4-0E438FD7888C}"/>
            </a:ext>
          </a:extLst>
        </xdr:cNvPr>
        <xdr:cNvCxnSpPr/>
      </xdr:nvCxnSpPr>
      <xdr:spPr>
        <a:xfrm>
          <a:off x="20821650" y="2533650"/>
          <a:ext cx="0" cy="3810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microsoft.com/office/2006/relationships/xlExternalLinkPath/xlPathMissing" Target="GASB_87_Beginning%20Balances%207.1.2024%20with%20Support_MH.xls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wood, Liudmila" refreshedDate="45799.669432754628" createdVersion="8" refreshedVersion="8" minRefreshableVersion="3" recordCount="66" xr:uid="{DD8A085D-2C0B-49F8-9A42-D15DECE71B83}">
  <cacheSource type="worksheet">
    <worksheetSource ref="A8:M74" sheet="8. qryDGW"/>
  </cacheSource>
  <cacheFields count="13">
    <cacheField name="FUND" numFmtId="0">
      <sharedItems count="41">
        <s v="9125000"/>
        <s v="9135000"/>
        <s v="0001000"/>
        <s v="0081000"/>
        <s v="0084000"/>
        <s v="0091000"/>
        <s v="0184000"/>
        <s v="0185000"/>
        <s v="0377000"/>
        <s v="0890000"/>
        <s v="0042000"/>
        <s v="0044000"/>
        <s v="0061000"/>
        <s v="9331000"/>
        <s v="0080000"/>
        <s v="0226000"/>
        <s v="0392000"/>
        <s v="0439000"/>
        <s v="3058000"/>
        <s v="0230000"/>
        <s v="0623000"/>
        <s v="3304000"/>
        <s v="3314000"/>
        <s v="3066000"/>
        <s v="3213000"/>
        <s v="0002000"/>
        <s v="0003000"/>
        <s v="0267000"/>
        <s v="0347000"/>
        <s v="0571000"/>
        <s v="0447000"/>
        <s v="0604000"/>
        <s v="0502000"/>
        <s v="3100000"/>
        <s v="0948000"/>
        <s v="0666000"/>
        <s v="9751000"/>
        <s v="9970000"/>
        <s v="0999000"/>
        <s v="0795000"/>
        <s v="9950000"/>
      </sharedItems>
    </cacheField>
    <cacheField name="T3" numFmtId="0">
      <sharedItems/>
    </cacheField>
    <cacheField name="T4" numFmtId="0">
      <sharedItems/>
    </cacheField>
    <cacheField name="TITLE" numFmtId="0">
      <sharedItems/>
    </cacheField>
    <cacheField name="GenCode" numFmtId="0">
      <sharedItems/>
    </cacheField>
    <cacheField name="GLACCOUNT" numFmtId="0">
      <sharedItems count="3">
        <s v="00360000000"/>
        <s v="04170000000"/>
        <s v="06980000000"/>
      </sharedItems>
    </cacheField>
    <cacheField name="Amount" numFmtId="43">
      <sharedItems containsSemiMixedTypes="0" containsString="0" containsNumber="1" containsInteger="1" minValue="-2187583000" maxValue="2440437000"/>
    </cacheField>
    <cacheField name="FundClass" numFmtId="0">
      <sharedItems/>
    </cacheField>
    <cacheField name="Hier1" numFmtId="0">
      <sharedItems count="7">
        <s v="000"/>
        <s v="100"/>
        <s v="200"/>
        <s v="300"/>
        <s v="400"/>
        <s v="500"/>
        <s v="900"/>
      </sharedItems>
    </cacheField>
    <cacheField name="MajorMinor" numFmtId="0">
      <sharedItems/>
    </cacheField>
    <cacheField name="Hier2" numFmtId="0">
      <sharedItems/>
    </cacheField>
    <cacheField name="FUNDNAME" numFmtId="0">
      <sharedItems/>
    </cacheField>
    <cacheField name="Colo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wood, Liudmila" refreshedDate="45799.669438194447" createdVersion="8" refreshedVersion="8" minRefreshableVersion="3" recordCount="217" xr:uid="{E2C5400B-09DF-4CDB-8A3D-8F0481572913}">
  <cacheSource type="worksheet">
    <worksheetSource ref="A7:AD224" sheet="11. Journal Entries Lessor"/>
  </cacheSource>
  <cacheFields count="30">
    <cacheField name="Entry Number" numFmtId="0">
      <sharedItems/>
    </cacheField>
    <cacheField name="PRN Fund Number" numFmtId="0">
      <sharedItems/>
    </cacheField>
    <cacheField name="Fund Number" numFmtId="0">
      <sharedItems count="15">
        <s v="3066"/>
        <s v="9751"/>
        <s v="0042"/>
        <s v="9331"/>
        <s v="0044"/>
        <s v="0267"/>
        <s v="0001"/>
        <s v="0347"/>
        <s v="0447"/>
        <s v="0392"/>
        <s v="0002"/>
        <s v="0003"/>
        <s v="0666"/>
        <s v="0604"/>
        <s v="9125"/>
      </sharedItems>
    </cacheField>
    <cacheField name="Org code" numFmtId="0">
      <sharedItems count="14">
        <s v="0250"/>
        <s v="0690"/>
        <s v="2660"/>
        <s v="2665"/>
        <s v="2720"/>
        <s v="3100"/>
        <s v="3540"/>
        <s v="3560"/>
        <s v="3600"/>
        <s v="3790"/>
        <s v="7760"/>
        <s v="8940"/>
        <s v="8955"/>
        <s v="9990"/>
      </sharedItems>
    </cacheField>
    <cacheField name="Document Number" numFmtId="0">
      <sharedItems containsSemiMixedTypes="0" containsString="0" containsNumber="1" containsInteger="1" minValue="513" maxValue="513"/>
    </cacheField>
    <cacheField name="Document Number Complete" numFmtId="0">
      <sharedItems/>
    </cacheField>
    <cacheField name="ABS Amount" numFmtId="43">
      <sharedItems containsSemiMixedTypes="0" containsString="0" containsNumber="1" containsInteger="1" minValue="3" maxValue="152960000"/>
    </cacheField>
    <cacheField name="Amount" numFmtId="0">
      <sharedItems containsSemiMixedTypes="0" containsString="0" containsNumber="1" containsInteger="1" minValue="-152960000" maxValue="152960000"/>
    </cacheField>
    <cacheField name="Amount in Thousands" numFmtId="43">
      <sharedItems containsSemiMixedTypes="0" containsString="0" containsNumber="1" containsInteger="1" minValue="-152960000" maxValue="152960000"/>
    </cacheField>
    <cacheField name="D/C" numFmtId="0">
      <sharedItems/>
    </cacheField>
    <cacheField name="Acc No Edited" numFmtId="0">
      <sharedItems/>
    </cacheField>
    <cacheField name="Account Number" numFmtId="0">
      <sharedItems count="11">
        <s v="0417"/>
        <s v="0698"/>
        <s v="0950"/>
        <s v="0775"/>
        <s v="0740"/>
        <s v="0036"/>
        <s v="0952"/>
        <s v="0755"/>
        <s v="0765"/>
        <s v="0778"/>
        <s v="0808"/>
      </sharedItems>
    </cacheField>
    <cacheField name="Account Name" numFmtId="0">
      <sharedItems count="11">
        <s v="LEASES RECEIVABLE - NONCURRENT"/>
        <s v="OTHER DEFRED INFLOWS OF RESUR"/>
        <s v="BEG FB ADJ/UNDESIG (MG ADJ)"/>
        <s v="OTHER INCOME (GAAP ADJ)"/>
        <s v="INTEREST INCOME (GAAP ADJ)"/>
        <s v="LEASES RECEIVABLE - CURRENT"/>
        <s v="BEG FB ADJ / PRIOR PERIOD ADJ"/>
        <s v="SERVICE &amp; SALES (MG ADJ)"/>
        <s v="INVESTMENT &amp; INTEREST (MG ADJ)"/>
        <s v="RENT (MG ADJ)"/>
        <s v="GENERAL GOV"/>
      </sharedItems>
    </cacheField>
    <cacheField name="GenCode" numFmtId="0">
      <sharedItems/>
    </cacheField>
    <cacheField name="GenCode Title" numFmtId="0">
      <sharedItems/>
    </cacheField>
    <cacheField name="Fiscal year" numFmtId="0">
      <sharedItems/>
    </cacheField>
    <cacheField name="Fund Type" numFmtId="0">
      <sharedItems count="2">
        <s v="Governmental Fund"/>
        <s v="Proprietary - Internal Service Fund"/>
      </sharedItems>
    </cacheField>
    <cacheField name="Hier1" numFmtId="0">
      <sharedItems containsBlank="1" count="4">
        <s v="0808"/>
        <s v="0830"/>
        <s v="0820"/>
        <m/>
      </sharedItems>
    </cacheField>
    <cacheField name="Desc1" numFmtId="0">
      <sharedItems containsBlank="1"/>
    </cacheField>
    <cacheField name="FundName" numFmtId="0">
      <sharedItems containsBlank="1"/>
    </cacheField>
    <cacheField name="FundHier1" numFmtId="0">
      <sharedItems count="5">
        <s v="200"/>
        <s v="500"/>
        <s v="100"/>
        <s v="300"/>
        <s v="000"/>
      </sharedItems>
    </cacheField>
    <cacheField name="FundHier2" numFmtId="0">
      <sharedItems containsBlank="1"/>
    </cacheField>
    <cacheField name="RptCat" numFmtId="0">
      <sharedItems containsBlank="1"/>
    </cacheField>
    <cacheField name="GovWide" numFmtId="0">
      <sharedItems containsBlank="1"/>
    </cacheField>
    <cacheField name="MajorMinor" numFmtId="0">
      <sharedItems containsBlank="1"/>
    </cacheField>
    <cacheField name="AgyFundReclassHier1" numFmtId="0">
      <sharedItems containsBlank="1"/>
    </cacheField>
    <cacheField name="AgyFundReclassHier2" numFmtId="0">
      <sharedItems containsBlank="1"/>
    </cacheField>
    <cacheField name="Description1" numFmtId="0">
      <sharedItems containsBlank="1"/>
    </cacheField>
    <cacheField name="Description2" numFmtId="0">
      <sharedItems containsBlank="1"/>
    </cacheField>
    <cacheField name="Delet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wood, Liudmila" refreshedDate="45799.669459259261" createdVersion="8" refreshedVersion="8" minRefreshableVersion="3" recordCount="43" xr:uid="{7DDE618F-D8F9-4EF8-ACA2-9BE1018D3437}">
  <cacheSource type="worksheet">
    <worksheetSource ref="A8:AB51" sheet="15. Journal Entries FP"/>
  </cacheSource>
  <cacheFields count="28">
    <cacheField name="Entry Number" numFmtId="0">
      <sharedItems/>
    </cacheField>
    <cacheField name="PRN Fund Number" numFmtId="0">
      <sharedItems/>
    </cacheField>
    <cacheField name="Fund Number" numFmtId="0">
      <sharedItems count="2">
        <s v="0001"/>
        <s v="0046"/>
      </sharedItems>
    </cacheField>
    <cacheField name="Org Code" numFmtId="0">
      <sharedItems count="3">
        <s v="3100"/>
        <s v="5225"/>
        <s v="2660"/>
      </sharedItems>
    </cacheField>
    <cacheField name="Document Number" numFmtId="1">
      <sharedItems containsSemiMixedTypes="0" containsString="0" containsNumber="1" containsInteger="1" minValue="402" maxValue="402"/>
    </cacheField>
    <cacheField name="Document Number Complete" numFmtId="1">
      <sharedItems/>
    </cacheField>
    <cacheField name="ABS Amount" numFmtId="43">
      <sharedItems containsSemiMixedTypes="0" containsString="0" containsNumber="1" containsInteger="1" minValue="44000" maxValue="42327000"/>
    </cacheField>
    <cacheField name="Amount" numFmtId="43">
      <sharedItems containsSemiMixedTypes="0" containsString="0" containsNumber="1" containsInteger="1" minValue="-25652030" maxValue="42326767"/>
    </cacheField>
    <cacheField name="Amount in Nearest Thousand" numFmtId="43">
      <sharedItems containsSemiMixedTypes="0" containsString="0" containsNumber="1" containsInteger="1" minValue="-25653000" maxValue="42327000"/>
    </cacheField>
    <cacheField name="D/C" numFmtId="0">
      <sharedItems/>
    </cacheField>
    <cacheField name="Account Number" numFmtId="0">
      <sharedItems count="13">
        <s v="0448"/>
        <s v="0458"/>
        <s v="0695"/>
        <s v="0950"/>
        <s v="0820"/>
        <s v="0848"/>
        <s v="0851"/>
        <s v="0677"/>
        <s v="0952"/>
        <s v="0835"/>
        <s v="0450"/>
        <s v="0462"/>
        <s v="0830"/>
      </sharedItems>
    </cacheField>
    <cacheField name="Account Name" numFmtId="0">
      <sharedItems count="13">
        <s v="BUILDINGS AND BLDG. IMPROVEMEN"/>
        <s v="ACCUM.DEPR.-BUILDINGS AND BLDG"/>
        <s v="OTHER NONCURRENT LIABILITIES"/>
        <s v="BEG FB ADJ/UNDESIG (MG ADJ)"/>
        <s v="NAT RES &amp; ENVIRON (GAAP ADJ)"/>
        <s v="DEBT SERV-PRINCIPAL LEASES"/>
        <s v="DEBT SERV- INTEREST LEASES"/>
        <s v="CURR PORTION OF OTHER L/T LIAB"/>
        <s v="BEG FB ADJ / PRIOR PERIOD ADJ"/>
        <s v="CORRECTIONS AND REHABILITATION"/>
        <s v="EQUIPMENT"/>
        <s v="ACCUM.DEPRECIATION-EQUIPMENT"/>
        <s v="TRANSPORTATION (GAAP ADJ)"/>
      </sharedItems>
    </cacheField>
    <cacheField name="GenCode" numFmtId="0">
      <sharedItems/>
    </cacheField>
    <cacheField name="GenCode Title" numFmtId="0">
      <sharedItems/>
    </cacheField>
    <cacheField name="Fiscal Year" numFmtId="0">
      <sharedItems/>
    </cacheField>
    <cacheField name="Fund Type" numFmtId="0">
      <sharedItems count="1">
        <s v="Governmental Fund"/>
      </sharedItems>
    </cacheField>
    <cacheField name="Hier1" numFmtId="0">
      <sharedItems count="3">
        <s v="0820"/>
        <s v="0835"/>
        <s v="0830"/>
      </sharedItems>
    </cacheField>
    <cacheField name="Desc1" numFmtId="0">
      <sharedItems/>
    </cacheField>
    <cacheField name="FundName" numFmtId="0">
      <sharedItems/>
    </cacheField>
    <cacheField name="FundHier1" numFmtId="0">
      <sharedItems count="2">
        <s v="100"/>
        <s v="200"/>
      </sharedItems>
    </cacheField>
    <cacheField name="FundHier2" numFmtId="0">
      <sharedItems/>
    </cacheField>
    <cacheField name="RptCat" numFmtId="0">
      <sharedItems/>
    </cacheField>
    <cacheField name="GovWide" numFmtId="0">
      <sharedItems/>
    </cacheField>
    <cacheField name="MajorMinor" numFmtId="0">
      <sharedItems/>
    </cacheField>
    <cacheField name="AgyFundReclassHier1" numFmtId="0">
      <sharedItems/>
    </cacheField>
    <cacheField name="AgyFundReclassHier2" numFmtId="0">
      <sharedItems/>
    </cacheField>
    <cacheField name="Description1" numFmtId="0">
      <sharedItems/>
    </cacheField>
    <cacheField name="Description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wood, Liudmila" refreshedDate="45799.669461921294" createdVersion="8" refreshedVersion="8" minRefreshableVersion="3" recordCount="93" xr:uid="{939ED8F6-1037-4A16-9495-B052F675EE2B}">
  <cacheSource type="worksheet">
    <worksheetSource ref="A7:R100" sheet="12. qryTransactions"/>
  </cacheSource>
  <cacheFields count="19">
    <cacheField name="TransDate" numFmtId="0">
      <sharedItems/>
    </cacheField>
    <cacheField name="FC" numFmtId="0">
      <sharedItems/>
    </cacheField>
    <cacheField name="HIER1" numFmtId="0">
      <sharedItems/>
    </cacheField>
    <cacheField name="MM" numFmtId="0">
      <sharedItems/>
    </cacheField>
    <cacheField name="HIER2" numFmtId="0">
      <sharedItems/>
    </cacheField>
    <cacheField name="AgyFundReclassHier1" numFmtId="0">
      <sharedItems/>
    </cacheField>
    <cacheField name="AgyFundReclassHier2" numFmtId="0">
      <sharedItems/>
    </cacheField>
    <cacheField name="FUND" numFmtId="0">
      <sharedItems/>
    </cacheField>
    <cacheField name="mFund" numFmtId="0">
      <sharedItems/>
    </cacheField>
    <cacheField name="DOCUMENT" numFmtId="0">
      <sharedItems/>
    </cacheField>
    <cacheField name="GLACCOUNT" numFmtId="0">
      <sharedItems count="13">
        <s v="08300000000"/>
        <s v="08480000000"/>
        <s v="08510000000"/>
        <s v="04620000000"/>
        <s v="06770000000"/>
        <s v="06950000000"/>
        <s v="04500000000"/>
        <s v="09500000000"/>
        <s v="08200000000"/>
        <s v="04580000000"/>
        <s v="04480000000"/>
        <s v="08350000000"/>
        <s v="09520000000"/>
      </sharedItems>
    </cacheField>
    <cacheField name="Gencode" numFmtId="0">
      <sharedItems/>
    </cacheField>
    <cacheField name="DESCRIPTION" numFmtId="0">
      <sharedItems count="2">
        <s v="DP-G2784 FP JE CORR"/>
        <s v="DP-G2784 FP JE"/>
      </sharedItems>
    </cacheField>
    <cacheField name="GLAMTDR" numFmtId="0">
      <sharedItems containsString="0" containsBlank="1" containsNumber="1" containsInteger="1" minValue="44000" maxValue="42327000"/>
    </cacheField>
    <cacheField name="GLAMTCR" numFmtId="0">
      <sharedItems containsString="0" containsBlank="1" containsNumber="1" containsInteger="1" minValue="-42327000" maxValue="-44000"/>
    </cacheField>
    <cacheField name="DC" numFmtId="0">
      <sharedItems/>
    </cacheField>
    <cacheField name="Blank" numFmtId="0">
      <sharedItems/>
    </cacheField>
    <cacheField name="qry1" numFmtId="0">
      <sharedItems/>
    </cacheField>
    <cacheField name="Total" numFmtId="0" formula="GLAMTDR+GLAMTCR"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wood, Liudmila" refreshedDate="45799.692042361108" createdVersion="8" refreshedVersion="8" minRefreshableVersion="3" recordCount="101" xr:uid="{671E6B3F-D231-45B5-BFC8-9AC73FD2642C}">
  <cacheSource type="worksheet">
    <worksheetSource ref="A6:R107" sheet="7. qryTransactions"/>
  </cacheSource>
  <cacheFields count="19">
    <cacheField name="TransDate" numFmtId="0">
      <sharedItems/>
    </cacheField>
    <cacheField name="FC" numFmtId="0">
      <sharedItems/>
    </cacheField>
    <cacheField name="HIER1" numFmtId="0">
      <sharedItems count="5">
        <s v="200"/>
        <s v="500"/>
        <s v="100"/>
        <s v="300"/>
        <s v="000"/>
      </sharedItems>
    </cacheField>
    <cacheField name="MM" numFmtId="0">
      <sharedItems/>
    </cacheField>
    <cacheField name="HIER2" numFmtId="0">
      <sharedItems/>
    </cacheField>
    <cacheField name="AgyFundReclassHier1" numFmtId="0">
      <sharedItems/>
    </cacheField>
    <cacheField name="AgyFundReclassHier2" numFmtId="0">
      <sharedItems/>
    </cacheField>
    <cacheField name="FUND" numFmtId="0">
      <sharedItems/>
    </cacheField>
    <cacheField name="mFund" numFmtId="0">
      <sharedItems/>
    </cacheField>
    <cacheField name="DOCUMENT" numFmtId="0">
      <sharedItems/>
    </cacheField>
    <cacheField name="GLACCOUNT" numFmtId="0">
      <sharedItems count="11">
        <s v="00360000000"/>
        <s v="06980000000"/>
        <s v="07750000000"/>
        <s v="07400000000"/>
        <s v="09500000000"/>
        <s v="04170000000"/>
        <s v="07550000000"/>
        <s v="07650000000"/>
        <s v="07780000000"/>
        <s v="09520000000"/>
        <s v="08080000000"/>
      </sharedItems>
    </cacheField>
    <cacheField name="Gencode" numFmtId="0">
      <sharedItems/>
    </cacheField>
    <cacheField name="DESCRIPTION" numFmtId="0">
      <sharedItems count="1">
        <s v="DP-G2784 LR JE"/>
      </sharedItems>
    </cacheField>
    <cacheField name="GLAMTDR" numFmtId="0">
      <sharedItems containsString="0" containsBlank="1" containsNumber="1" containsInteger="1" minValue="7" maxValue="152960000"/>
    </cacheField>
    <cacheField name="GLAMTCR" numFmtId="0">
      <sharedItems containsString="0" containsBlank="1" containsNumber="1" containsInteger="1" minValue="-152960000" maxValue="-3"/>
    </cacheField>
    <cacheField name="DC" numFmtId="0">
      <sharedItems/>
    </cacheField>
    <cacheField name="Blank" numFmtId="0">
      <sharedItems/>
    </cacheField>
    <cacheField name="qry1" numFmtId="0">
      <sharedItems/>
    </cacheField>
    <cacheField name="Total Net" numFmtId="0" formula="GLAMTDR+GLAMTCR"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wood, Liudmila" refreshedDate="45804.400808796294" createdVersion="8" refreshedVersion="8" minRefreshableVersion="3" recordCount="3294" xr:uid="{3591A938-69BB-4503-8FED-B66A538A30D4}">
  <cacheSource type="worksheet">
    <worksheetSource ref="A2:AC3296" sheet="3. Journal Entries Edited" r:id="rId2"/>
  </cacheSource>
  <cacheFields count="29">
    <cacheField name="Entry Number" numFmtId="0">
      <sharedItems/>
    </cacheField>
    <cacheField name="PRN Fund Number" numFmtId="0">
      <sharedItems/>
    </cacheField>
    <cacheField name="Fund Number" numFmtId="0">
      <sharedItems count="116">
        <s v="0001"/>
        <s v="0012"/>
        <s v="0014"/>
        <s v="0017"/>
        <s v="0042"/>
        <s v="0044"/>
        <s v="0046"/>
        <s v="0069"/>
        <s v="0106"/>
        <s v="0111"/>
        <s v="0121"/>
        <s v="0126"/>
        <s v="0133"/>
        <s v="0140"/>
        <s v="0142"/>
        <s v="0159"/>
        <s v="0163"/>
        <s v="0193"/>
        <s v="0200"/>
        <s v="0209"/>
        <s v="0212"/>
        <s v="0214"/>
        <s v="0217"/>
        <s v="0223"/>
        <s v="0239"/>
        <s v="0256"/>
        <s v="0270"/>
        <s v="0271"/>
        <s v="0279"/>
        <s v="0290"/>
        <s v="0305"/>
        <s v="0306"/>
        <s v="0317"/>
        <s v="0318"/>
        <s v="0320"/>
        <s v="0336"/>
        <s v="0338"/>
        <s v="0367"/>
        <s v="0376"/>
        <s v="0378"/>
        <s v="0392"/>
        <s v="0407"/>
        <s v="0421"/>
        <s v="0439"/>
        <s v="0460"/>
        <s v="0462"/>
        <s v="0465"/>
        <s v="0545"/>
        <s v="0557"/>
        <s v="0566"/>
        <s v="0567"/>
        <s v="0569"/>
        <s v="0587"/>
        <s v="0638"/>
        <s v="0648"/>
        <s v="0666"/>
        <s v="0687"/>
        <s v="0702"/>
        <s v="0735"/>
        <s v="0758"/>
        <s v="0761"/>
        <s v="0763"/>
        <s v="0767"/>
        <s v="0770"/>
        <s v="0771"/>
        <s v="0777"/>
        <s v="0779"/>
        <s v="0870"/>
        <s v="0890"/>
        <s v="0932"/>
        <s v="0933"/>
        <s v="1008"/>
        <s v="3010"/>
        <s v="3016"/>
        <s v="3017"/>
        <s v="3036"/>
        <s v="3037"/>
        <s v="3046"/>
        <s v="3053"/>
        <s v="3057"/>
        <s v="3058"/>
        <s v="3060"/>
        <s v="3066"/>
        <s v="3084"/>
        <s v="3085"/>
        <s v="3086"/>
        <s v="3087"/>
        <s v="3100"/>
        <s v="3153"/>
        <s v="3212"/>
        <s v="3228"/>
        <s v="3237"/>
        <s v="3255"/>
        <s v="3288"/>
        <s v="3290"/>
        <s v="3291"/>
        <s v="3320"/>
        <s v="3340"/>
        <s v="3363"/>
        <s v="3398"/>
        <s v="3413"/>
        <s v="6001"/>
        <s v="6005"/>
        <s v="6026"/>
        <s v="6027"/>
        <s v="6031"/>
        <s v="6043"/>
        <s v="6047"/>
        <s v="6051"/>
        <s v="6083"/>
        <s v="6088"/>
        <s v="9730"/>
        <s v="9731"/>
        <s v="9740"/>
        <s v="9745"/>
        <s v="9751"/>
      </sharedItems>
    </cacheField>
    <cacheField name="Org Code" numFmtId="0">
      <sharedItems count="94">
        <s v="0160"/>
        <s v="0250"/>
        <s v="0509"/>
        <s v="0511"/>
        <s v="0515"/>
        <s v="0530"/>
        <s v="0690"/>
        <s v="0820"/>
        <s v="0840"/>
        <s v="0845"/>
        <s v="0860"/>
        <s v="0870"/>
        <s v="1700"/>
        <s v="3340"/>
        <s v="3480"/>
        <s v="3540"/>
        <s v="3560"/>
        <s v="3720"/>
        <s v="3780"/>
        <s v="3820"/>
        <s v="3860"/>
        <s v="3940"/>
        <s v="4100"/>
        <s v="4170"/>
        <s v="4260"/>
        <s v="4265"/>
        <s v="4300"/>
        <s v="5160"/>
        <s v="5170"/>
        <s v="5175"/>
        <s v="5180"/>
        <s v="5225"/>
        <s v="6100"/>
        <s v="6125"/>
        <s v="6870"/>
        <s v="6980"/>
        <s v="7300"/>
        <s v="7320"/>
        <s v="7350"/>
        <s v="7501"/>
        <s v="7502"/>
        <s v="7503"/>
        <s v="7504"/>
        <s v="7600"/>
        <s v="7730"/>
        <s v="7910"/>
        <s v="8120"/>
        <s v="8140"/>
        <s v="8260"/>
        <s v="8570"/>
        <s v="8620"/>
        <s v="8820"/>
        <s v="8860"/>
        <s v="8880"/>
        <s v="8885"/>
        <s v="8940"/>
        <s v="3960"/>
        <s v="0521"/>
        <s v="2660"/>
        <s v="2720"/>
        <s v="2740"/>
        <s v="3900"/>
        <s v="1111"/>
        <s v="3930"/>
        <s v="4140"/>
        <s v="8855"/>
        <s v="3970"/>
        <s v="3125"/>
        <s v="3840"/>
        <s v="3845"/>
        <s v="3855"/>
        <s v="3875"/>
        <s v="3600"/>
        <s v="7870"/>
        <s v="2670"/>
        <s v="2320"/>
        <s v="3790"/>
        <s v="6360"/>
        <s v="8660"/>
        <s v="0855"/>
        <s v="4250"/>
        <s v="2240"/>
        <s v="7760"/>
        <s v="7100"/>
        <s v="4150"/>
        <s v="2100"/>
        <s v="4560"/>
        <s v="1750"/>
        <s v="2665"/>
        <s v="1045"/>
        <s v="1115"/>
        <s v="1701"/>
        <s v="6445"/>
        <s v="0531"/>
      </sharedItems>
    </cacheField>
    <cacheField name="Document Number" numFmtId="0">
      <sharedItems containsSemiMixedTypes="0" containsString="0" containsNumber="1" containsInteger="1" minValue="511" maxValue="511"/>
    </cacheField>
    <cacheField name="Document Number Complete" numFmtId="0">
      <sharedItems/>
    </cacheField>
    <cacheField name="ABS Amount" numFmtId="0">
      <sharedItems containsSemiMixedTypes="0" containsString="0" containsNumber="1" containsInteger="1" minValue="1000" maxValue="462343000"/>
    </cacheField>
    <cacheField name="Amount" numFmtId="164">
      <sharedItems containsSemiMixedTypes="0" containsString="0" containsNumber="1" containsInteger="1" minValue="-357118300" maxValue="462342825"/>
    </cacheField>
    <cacheField name="Amount in Nearest Thousand" numFmtId="164">
      <sharedItems containsSemiMixedTypes="0" containsString="0" containsNumber="1" containsInteger="1" minValue="-357118000" maxValue="462343000"/>
    </cacheField>
    <cacheField name="D/C" numFmtId="0">
      <sharedItems/>
    </cacheField>
    <cacheField name="Account Number" numFmtId="0">
      <sharedItems count="24">
        <s v="0477"/>
        <s v="0952"/>
        <s v="0486"/>
        <s v="0691"/>
        <s v="0808"/>
        <s v="0848"/>
        <s v="0851"/>
        <s v="0649"/>
        <s v="0950"/>
        <s v="0825"/>
        <s v="0815"/>
        <s v="0842"/>
        <s v="0789"/>
        <s v="0478"/>
        <s v="0479"/>
        <s v="0820"/>
        <s v="0476"/>
        <s v="0485"/>
        <s v="0835"/>
        <s v="0810"/>
        <s v="0830"/>
        <s v="0875"/>
        <s v="0894"/>
        <s v="0870"/>
      </sharedItems>
    </cacheField>
    <cacheField name="Account Name" numFmtId="0">
      <sharedItems count="21">
        <s v="RIGHT-TO-USE LEASED BUILDINGS"/>
        <s v="BEG FB ADJ / PRIOR PERIOD ADJ"/>
        <s v="ACCUM. AMORT - RIGHT-TO-USE"/>
        <s v="RIGHT-TO-USE LEASE LIABILITY"/>
        <s v="GENERAL GOV. (GAAP ADJ)"/>
        <s v="DEBT SERV-PRINCIPAL LEASES"/>
        <s v="DEBT SERV- INTEREST LEASES"/>
        <s v="BEG FB ADJ/UNDESIG (MG ADJ)"/>
        <s v="BUS, CONSUMER SERV, HOUSING"/>
        <s v="HLTH&amp;HUM SV SV/LAB(GAAP ADJ)"/>
        <s v="CAPITAL OUTLAY (GAAP ADJ)"/>
        <s v="LEASE AND OTHER FINANCING"/>
        <s v="RIGHT-TO-USE LEASED EQUIPMENT"/>
        <s v="NAT RES &amp; ENVIRON (GAAP ADJ)"/>
        <s v="RIGHT-TO-USE LEASED LAND"/>
        <s v="CORRECTIONS AND REHABILITATION"/>
        <s v="EDUCATION EXP (GAAP ADJ)"/>
        <s v="TRANSPORTATION (GAAP ADJ)"/>
        <s v="DEPRECIATION (MG ADJ)"/>
        <s v="INT EXP &amp; FC (NON-OP)(MG ADJ)"/>
        <s v="SERVICES &amp; CHARGES (MG ADJ)"/>
      </sharedItems>
    </cacheField>
    <cacheField name="GenCode" numFmtId="0">
      <sharedItems/>
    </cacheField>
    <cacheField name="GenCode Title" numFmtId="0">
      <sharedItems/>
    </cacheField>
    <cacheField name="Fiscal Year" numFmtId="0">
      <sharedItems/>
    </cacheField>
    <cacheField name="Fund Type" numFmtId="0">
      <sharedItems count="3">
        <s v="Governmental Fund"/>
        <s v="Proprietary - Internal Service Fund"/>
        <s v="Proprietary - Enterprise Fund"/>
      </sharedItems>
    </cacheField>
    <cacheField name="Hier1" numFmtId="0">
      <sharedItems count="7">
        <s v="0808"/>
        <s v="0825"/>
        <s v="0815"/>
        <s v="0820"/>
        <s v="0835"/>
        <s v="0810"/>
        <s v="0830"/>
      </sharedItems>
    </cacheField>
    <cacheField name="Desc1" numFmtId="0">
      <sharedItems/>
    </cacheField>
    <cacheField name="FundName" numFmtId="0">
      <sharedItems/>
    </cacheField>
    <cacheField name="FundHier1" numFmtId="0">
      <sharedItems count="4">
        <s v="100"/>
        <s v="200"/>
        <s v="500"/>
        <s v="400"/>
      </sharedItems>
    </cacheField>
    <cacheField name="FundHier2" numFmtId="0">
      <sharedItems/>
    </cacheField>
    <cacheField name="RptCat" numFmtId="0">
      <sharedItems/>
    </cacheField>
    <cacheField name="GovWide" numFmtId="0">
      <sharedItems/>
    </cacheField>
    <cacheField name="MajorMinor" numFmtId="0">
      <sharedItems/>
    </cacheField>
    <cacheField name="AgyFundReclassHier1" numFmtId="0">
      <sharedItems/>
    </cacheField>
    <cacheField name="AgyFundReclassHier2" numFmtId="0">
      <sharedItems/>
    </cacheField>
    <cacheField name="Description1" numFmtId="0">
      <sharedItems/>
    </cacheField>
    <cacheField name="Description2" numFmtId="0">
      <sharedItems containsBlank="1"/>
    </cacheField>
    <cacheField name="Delete"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wood, Liudmila" refreshedDate="45805.468260416666" createdVersion="8" refreshedVersion="8" minRefreshableVersion="3" recordCount="95" xr:uid="{4C73ADDC-D952-4136-A230-7D0EFE1269FB}">
  <cacheSource type="worksheet">
    <worksheetSource ref="A9:M104" sheet="3. qryDGW "/>
  </cacheSource>
  <cacheFields count="13">
    <cacheField name="FUND" numFmtId="0">
      <sharedItems count="17">
        <s v="9125000"/>
        <s v="0502000"/>
        <s v="3100000"/>
        <s v="9333000"/>
        <s v="0562000"/>
        <s v="0948000"/>
        <s v="0687000"/>
        <s v="0666000"/>
        <s v="9730000"/>
        <s v="9731000"/>
        <s v="9740000"/>
        <s v="9745000"/>
        <s v="9751000"/>
        <s v="9970000"/>
        <s v="0501000"/>
        <s v="0999000"/>
        <s v="9950000"/>
      </sharedItems>
    </cacheField>
    <cacheField name="T3" numFmtId="0">
      <sharedItems/>
    </cacheField>
    <cacheField name="T4" numFmtId="0">
      <sharedItems/>
    </cacheField>
    <cacheField name="TITLE" numFmtId="0">
      <sharedItems/>
    </cacheField>
    <cacheField name="GenCode" numFmtId="0">
      <sharedItems/>
    </cacheField>
    <cacheField name="GLACCOUNT" numFmtId="0">
      <sharedItems count="10">
        <s v="04790000000"/>
        <s v="04850000000"/>
        <s v="04860000000"/>
        <s v="04760000000"/>
        <s v="04770000000"/>
        <s v="04780000000"/>
        <s v="06490000000"/>
        <s v="06910000000"/>
        <s v="24960000000"/>
        <s v="24160000000"/>
      </sharedItems>
    </cacheField>
    <cacheField name="Amount" numFmtId="43">
      <sharedItems containsSemiMixedTypes="0" containsString="0" containsNumber="1" minValue="-2265878000" maxValue="3721989000"/>
    </cacheField>
    <cacheField name="FundClass" numFmtId="0">
      <sharedItems/>
    </cacheField>
    <cacheField name="Hier1" numFmtId="0">
      <sharedItems count="4">
        <s v="000"/>
        <s v="400"/>
        <s v="500"/>
        <s v="900"/>
      </sharedItems>
    </cacheField>
    <cacheField name="MajorMinor" numFmtId="0">
      <sharedItems/>
    </cacheField>
    <cacheField name="Hier2" numFmtId="0">
      <sharedItems/>
    </cacheField>
    <cacheField name="FUNDNAME" numFmtId="0">
      <sharedItems/>
    </cacheField>
    <cacheField name="Color"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rmanyuk, Alex" refreshedDate="45817.355808796296" createdVersion="8" refreshedVersion="8" minRefreshableVersion="3" recordCount="12" xr:uid="{3E38011E-60C9-45A1-862C-77C3A0AF1DAB}">
  <cacheSource type="worksheet">
    <worksheetSource ref="A14:I26" sheet="13. Validate FP Entries"/>
  </cacheSource>
  <cacheFields count="9">
    <cacheField name="Org Code" numFmtId="0">
      <sharedItems containsSemiMixedTypes="0" containsString="0" containsNumber="1" containsInteger="1" minValue="2660" maxValue="5225"/>
    </cacheField>
    <cacheField name="Fund Number" numFmtId="0">
      <sharedItems/>
    </cacheField>
    <cacheField name="Account Number" numFmtId="0">
      <sharedItems containsMixedTypes="1" containsNumber="1" containsInteger="1" minValue="448" maxValue="695" count="11">
        <s v="0450"/>
        <s v="0462"/>
        <s v="0695"/>
        <s v="0448"/>
        <s v="0458"/>
        <n v="450" u="1"/>
        <n v="462" u="1"/>
        <n v="695" u="1"/>
        <n v="448" u="1"/>
        <n v="458" u="1"/>
        <n v="677" u="1"/>
      </sharedItems>
    </cacheField>
    <cacheField name="Account Name" numFmtId="0">
      <sharedItems count="6">
        <s v="EQUIPMENT"/>
        <s v="ACCUM.DEPRECIATION-EQUIPMENT"/>
        <s v="OTHER NONCURRENT LIABILITIES"/>
        <s v="BUILDINGS AND BLDG. IMPROVEMEN"/>
        <s v="ACCUM.DEPR.-BUILDINGS AND BLDG"/>
        <s v="CURR PORTION OF OTHER L/T LIAB" u="1"/>
      </sharedItems>
    </cacheField>
    <cacheField name="Amount" numFmtId="40">
      <sharedItems containsSemiMixedTypes="0" containsString="0" containsNumber="1" containsInteger="1" minValue="-11041961" maxValue="42326767"/>
    </cacheField>
    <cacheField name="Rounded to Thousands" numFmtId="40">
      <sharedItems containsSemiMixedTypes="0" containsString="0" containsNumber="1" containsInteger="1" minValue="-11042000" maxValue="42327000"/>
    </cacheField>
    <cacheField name="Hier1" numFmtId="0">
      <sharedItems containsSemiMixedTypes="0" containsString="0" containsNumber="1" containsInteger="1" minValue="820" maxValue="835"/>
    </cacheField>
    <cacheField name="FundHier1" numFmtId="0">
      <sharedItems containsSemiMixedTypes="0" containsString="0" containsNumber="1" containsInteger="1" minValue="100" maxValue="200"/>
    </cacheField>
    <cacheField name="Fund Type"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rmanyuk, Alex" refreshedDate="45817.577311342589" createdVersion="8" refreshedVersion="8" minRefreshableVersion="3" recordCount="36" xr:uid="{ADF48D9F-668E-44B0-89AC-AB673360EC3C}">
  <cacheSource type="worksheet">
    <worksheetSource ref="A11:I47" sheet="9. Validate Lessor Entries"/>
  </cacheSource>
  <cacheFields count="9">
    <cacheField name="Org code" numFmtId="0">
      <sharedItems/>
    </cacheField>
    <cacheField name="Fund Number" numFmtId="0">
      <sharedItems/>
    </cacheField>
    <cacheField name="Account Number" numFmtId="0">
      <sharedItems count="2">
        <s v="0417"/>
        <s v="0698"/>
      </sharedItems>
    </cacheField>
    <cacheField name="Account Name" numFmtId="0">
      <sharedItems count="2">
        <s v="LEASES RECEIVABLE - NONCURRENT"/>
        <s v="OTHER DEFRED INFLOWS OF RESUR"/>
      </sharedItems>
    </cacheField>
    <cacheField name="Hier1" numFmtId="43">
      <sharedItems/>
    </cacheField>
    <cacheField name="FundHier1" numFmtId="43">
      <sharedItems count="4">
        <s v="200"/>
        <s v="500"/>
        <s v="100"/>
        <s v="300"/>
      </sharedItems>
    </cacheField>
    <cacheField name="Fund Type" numFmtId="0">
      <sharedItems/>
    </cacheField>
    <cacheField name="Amount" numFmtId="38">
      <sharedItems containsSemiMixedTypes="0" containsString="0" containsNumber="1" containsInteger="1" minValue="-83117777" maxValue="80264318"/>
    </cacheField>
    <cacheField name="Amount in Thousands" numFmtId="38">
      <sharedItems containsSemiMixedTypes="0" containsString="0" containsNumber="1" containsInteger="1" minValue="-83117000" maxValue="802640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rmanyuk, Alex" refreshedDate="45817.653542129628" createdVersion="8" refreshedVersion="8" minRefreshableVersion="3" recordCount="628" xr:uid="{C568D0E3-0CEC-4DFE-9DF9-91A325F852D5}">
  <cacheSource type="worksheet">
    <worksheetSource ref="A14:I642" sheet="4. Validate Lessee Entries"/>
  </cacheSource>
  <cacheFields count="9">
    <cacheField name="Org Code" numFmtId="0">
      <sharedItems/>
    </cacheField>
    <cacheField name="Fund Number" numFmtId="0">
      <sharedItems/>
    </cacheField>
    <cacheField name="Account Number" numFmtId="0">
      <sharedItems count="7">
        <s v="0477"/>
        <s v="0486"/>
        <s v="0691"/>
        <s v="0476"/>
        <s v="0485"/>
        <s v="0478"/>
        <s v="0479"/>
      </sharedItems>
    </cacheField>
    <cacheField name="Account Name" numFmtId="0">
      <sharedItems count="5">
        <s v="RIGHT-TO-USE LEASED BUILDINGS"/>
        <s v="ACCUM. AMORT - RIGHT-TO-USE"/>
        <s v="RIGHT-TO-USE LEASE LIABILITY"/>
        <s v="RIGHT-TO-USE LEASED LAND"/>
        <s v="RIGHT-TO-USE LEASED EQUIPMENT"/>
      </sharedItems>
    </cacheField>
    <cacheField name="Amount" numFmtId="38">
      <sharedItems containsSemiMixedTypes="0" containsString="0" containsNumber="1" containsInteger="1" minValue="-363686247" maxValue="500483641"/>
    </cacheField>
    <cacheField name="Amount in Nearest Thousand" numFmtId="38">
      <sharedItems containsSemiMixedTypes="0" containsString="0" containsNumber="1" containsInteger="1" minValue="-363686000" maxValue="500484000"/>
    </cacheField>
    <cacheField name="Hier1" numFmtId="0">
      <sharedItems/>
    </cacheField>
    <cacheField name="FundHier1" numFmtId="0">
      <sharedItems/>
    </cacheField>
    <cacheField name="Fund 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s v="ASSETS"/>
    <s v="ASSETS-CURRENT"/>
    <s v="RECEIVABLES"/>
    <s v="GAAE"/>
    <x v="0"/>
    <n v="-152960000"/>
    <s v="001"/>
    <x v="0"/>
    <s v="000"/>
    <s v="000"/>
    <s v="LEASE SBITA FP APA ADJUSTM"/>
    <s v=""/>
  </r>
  <r>
    <x v="0"/>
    <s v="ASSETS"/>
    <s v="ASSETS-NON-CURRENT"/>
    <s v="RECEIVABLE"/>
    <s v="GABD"/>
    <x v="1"/>
    <n v="152960000"/>
    <s v="001"/>
    <x v="0"/>
    <s v="000"/>
    <s v="000"/>
    <s v="LEASE SBITA FP APA ADJUSTM"/>
    <s v=""/>
  </r>
  <r>
    <x v="1"/>
    <s v="1"/>
    <s v="DEFERRED INFLOW"/>
    <s v="DEFERRED INFLOWS OF RESOURCES"/>
    <s v="GBDA"/>
    <x v="2"/>
    <n v="2440437000"/>
    <s v="001"/>
    <x v="0"/>
    <s v="000"/>
    <s v="000"/>
    <s v="PROVISION FOR DEFER (L-T R"/>
    <s v=""/>
  </r>
  <r>
    <x v="2"/>
    <s v="ASSETS"/>
    <s v="ASSETS-CURRENT"/>
    <s v="RECEIVABLES"/>
    <s v="GAAE"/>
    <x v="0"/>
    <n v="84011003"/>
    <s v="001"/>
    <x v="1"/>
    <s v="001"/>
    <s v="100"/>
    <s v="GENERAL FUND"/>
    <s v=""/>
  </r>
  <r>
    <x v="2"/>
    <s v="ASSETS"/>
    <s v="ASSETS-NON-CURRENT"/>
    <s v="RECEIVABLE"/>
    <s v="GABD"/>
    <x v="1"/>
    <n v="-3"/>
    <s v="001"/>
    <x v="1"/>
    <s v="001"/>
    <s v="100"/>
    <s v="GENERAL FUND"/>
    <s v=""/>
  </r>
  <r>
    <x v="2"/>
    <s v="1"/>
    <s v="DEFERRED INFLOW"/>
    <s v="DEFERRED INFLOWS OF RESOURCES"/>
    <s v="GBDA"/>
    <x v="2"/>
    <n v="-262358000"/>
    <s v="001"/>
    <x v="1"/>
    <s v="001"/>
    <s v="100"/>
    <s v="GENERAL FUND"/>
    <s v=""/>
  </r>
  <r>
    <x v="3"/>
    <s v="1"/>
    <s v="DEFERRED INFLOW"/>
    <s v="DEFERRED INFLOWS OF RESOURCES"/>
    <s v="GBDA"/>
    <x v="2"/>
    <n v="-1627000"/>
    <s v="000"/>
    <x v="1"/>
    <s v="000"/>
    <s v="100"/>
    <s v="ALCOHOL BEVERAGE CONTROL F"/>
    <s v=""/>
  </r>
  <r>
    <x v="4"/>
    <s v="1"/>
    <s v="DEFERRED INFLOW"/>
    <s v="DEFERRED INFLOWS OF RESOURCES"/>
    <s v="GBDA"/>
    <x v="2"/>
    <n v="-290755000"/>
    <s v="000"/>
    <x v="1"/>
    <s v="000"/>
    <s v="100"/>
    <s v="CORPORATION TAX FUND"/>
    <s v=""/>
  </r>
  <r>
    <x v="5"/>
    <s v="1"/>
    <s v="DEFERRED INFLOW"/>
    <s v="DEFERRED INFLOWS OF RESOURCES"/>
    <s v="GBDA"/>
    <x v="2"/>
    <n v="-1521779000"/>
    <s v="000"/>
    <x v="1"/>
    <s v="000"/>
    <s v="100"/>
    <s v="PERSONAL INCOME TAX"/>
    <s v=""/>
  </r>
  <r>
    <x v="6"/>
    <s v="1"/>
    <s v="DEFERRED INFLOW"/>
    <s v="DEFERRED INFLOWS OF RESOURCES"/>
    <s v="GBDA"/>
    <x v="2"/>
    <n v="-25791000"/>
    <s v="001"/>
    <x v="1"/>
    <s v="001"/>
    <s v="100"/>
    <s v="EMPLOY DEV DEPT BENEFIT AU"/>
    <s v=""/>
  </r>
  <r>
    <x v="7"/>
    <s v="1"/>
    <s v="DEFERRED INFLOW"/>
    <s v="DEFERRED INFLOWS OF RESOURCES"/>
    <s v="GBDA"/>
    <x v="2"/>
    <n v="-124715000"/>
    <s v="001"/>
    <x v="1"/>
    <s v="001"/>
    <s v="100"/>
    <s v="EMPLOYMT DEV DEPT CONTINGE"/>
    <s v=""/>
  </r>
  <r>
    <x v="8"/>
    <s v="1"/>
    <s v="DEFERRED INFLOW"/>
    <s v="DEFERRED INFLOWS OF RESOURCES"/>
    <s v="GBDA"/>
    <x v="2"/>
    <n v="-10258000"/>
    <s v="001"/>
    <x v="1"/>
    <s v="001"/>
    <s v="100"/>
    <s v="1987 HIGHER EDUC EARTHQUAK"/>
    <s v=""/>
  </r>
  <r>
    <x v="9"/>
    <s v="1"/>
    <s v="DEFERRED INFLOW"/>
    <s v="DEFERRED INFLOWS OF RESOURCES"/>
    <s v="GBDA"/>
    <x v="2"/>
    <n v="-19530000"/>
    <s v="001"/>
    <x v="2"/>
    <s v="001"/>
    <s v="100"/>
    <s v="FEDERAL TRUST FUND"/>
    <s v=""/>
  </r>
  <r>
    <x v="10"/>
    <s v="ASSETS"/>
    <s v="ASSETS-CURRENT"/>
    <s v="RECEIVABLES"/>
    <s v="GAAE"/>
    <x v="0"/>
    <n v="14654000"/>
    <s v="001"/>
    <x v="2"/>
    <s v="002"/>
    <s v="150"/>
    <s v="STATE HIGHWAY ACCOUNT"/>
    <s v=""/>
  </r>
  <r>
    <x v="10"/>
    <s v="1"/>
    <s v="DEFERRED INFLOW"/>
    <s v="DEFERRED INFLOWS OF RESOURCES"/>
    <s v="GBDA"/>
    <x v="2"/>
    <n v="-14456000"/>
    <s v="001"/>
    <x v="2"/>
    <s v="002"/>
    <s v="150"/>
    <s v="STATE HIGHWAY ACCOUNT"/>
    <s v=""/>
  </r>
  <r>
    <x v="11"/>
    <s v="ASSETS"/>
    <s v="ASSETS-CURRENT"/>
    <s v="RECEIVABLES"/>
    <s v="GAAE"/>
    <x v="0"/>
    <n v="5223000"/>
    <s v="001"/>
    <x v="2"/>
    <s v="002"/>
    <s v="150"/>
    <s v="MOTOR VEHICLE ACCOUNT"/>
    <s v=""/>
  </r>
  <r>
    <x v="11"/>
    <s v="1"/>
    <s v="DEFERRED INFLOW"/>
    <s v="DEFERRED INFLOWS OF RESOURCES"/>
    <s v="GBDA"/>
    <x v="2"/>
    <n v="-13140000"/>
    <s v="001"/>
    <x v="2"/>
    <s v="002"/>
    <s v="150"/>
    <s v="MOTOR VEHICLE ACCOUNT"/>
    <s v=""/>
  </r>
  <r>
    <x v="12"/>
    <s v="1"/>
    <s v="DEFERRED INFLOW"/>
    <s v="DEFERRED INFLOWS OF RESOURCES"/>
    <s v="GBDA"/>
    <x v="2"/>
    <n v="-25883000"/>
    <s v="000"/>
    <x v="2"/>
    <s v="000"/>
    <s v="150"/>
    <s v="MOTOR VEHICLE FUEL ACCOUNT"/>
    <s v=""/>
  </r>
  <r>
    <x v="13"/>
    <s v="ASSETS"/>
    <s v="ASSETS-CURRENT"/>
    <s v="RECEIVABLES"/>
    <s v="GAAE"/>
    <x v="0"/>
    <n v="9568000"/>
    <s v="001"/>
    <x v="2"/>
    <s v="002"/>
    <s v="150"/>
    <s v="HIGH-SPEED RAIL PROPERTY F"/>
    <s v=""/>
  </r>
  <r>
    <x v="13"/>
    <s v="1"/>
    <s v="DEFERRED INFLOW"/>
    <s v="DEFERRED INFLOWS OF RESOURCES"/>
    <s v="GBDA"/>
    <x v="2"/>
    <n v="-9018000"/>
    <s v="001"/>
    <x v="2"/>
    <s v="002"/>
    <s v="150"/>
    <s v="HIGH-SPEED RAIL PROPERTY F"/>
    <s v=""/>
  </r>
  <r>
    <x v="14"/>
    <s v="1"/>
    <s v="DEFERRED INFLOW"/>
    <s v="DEFERRED INFLOWS OF RESOURCES"/>
    <s v="GBDA"/>
    <x v="2"/>
    <n v="-4298000"/>
    <s v="001"/>
    <x v="2"/>
    <s v="001"/>
    <s v="300"/>
    <s v="CHILDHOOD LEAD POISONG PVT"/>
    <s v=""/>
  </r>
  <r>
    <x v="15"/>
    <s v="1"/>
    <s v="DEFERRED INFLOW"/>
    <s v="DEFERRED INFLOWS OF RESOURCES"/>
    <s v="GBDA"/>
    <x v="2"/>
    <n v="-1358000"/>
    <s v="001"/>
    <x v="2"/>
    <s v="001"/>
    <s v="300"/>
    <s v="CA TIRE RECYCLING MGMT. FU"/>
    <s v=""/>
  </r>
  <r>
    <x v="16"/>
    <s v="ASSETS"/>
    <s v="ASSETS-CURRENT"/>
    <s v="RECEIVABLES"/>
    <s v="GAAE"/>
    <x v="0"/>
    <n v="4522000"/>
    <s v="001"/>
    <x v="2"/>
    <s v="001"/>
    <s v="300"/>
    <s v="ST PARKS AND RECREATION FU"/>
    <s v=""/>
  </r>
  <r>
    <x v="16"/>
    <s v="1"/>
    <s v="DEFERRED INFLOW"/>
    <s v="DEFERRED INFLOWS OF RESOURCES"/>
    <s v="GBDA"/>
    <x v="2"/>
    <n v="-5005000"/>
    <s v="001"/>
    <x v="2"/>
    <s v="001"/>
    <s v="300"/>
    <s v="ST PARKS AND RECREATION FU"/>
    <s v=""/>
  </r>
  <r>
    <x v="17"/>
    <s v="1"/>
    <s v="DEFERRED INFLOW"/>
    <s v="DEFERRED INFLOWS OF RESOURCES"/>
    <s v="GBDA"/>
    <x v="2"/>
    <n v="-3907000"/>
    <s v="001"/>
    <x v="2"/>
    <s v="001"/>
    <s v="300"/>
    <s v="UNDERGRD STOR TANK CLEANUP"/>
    <s v=""/>
  </r>
  <r>
    <x v="18"/>
    <s v="1"/>
    <s v="DEFERRED INFLOW"/>
    <s v="DEFERRED INFLOWS OF RESOURCES"/>
    <s v="GBDA"/>
    <x v="2"/>
    <n v="-1476000"/>
    <s v="001"/>
    <x v="2"/>
    <s v="001"/>
    <s v="300"/>
    <s v="WATER RIGHTS FUND"/>
    <s v=""/>
  </r>
  <r>
    <x v="19"/>
    <s v="1"/>
    <s v="DEFERRED INFLOW"/>
    <s v="DEFERRED INFLOWS OF RESOURCES"/>
    <s v="GBDA"/>
    <x v="2"/>
    <n v="-10370000"/>
    <s v="000"/>
    <x v="2"/>
    <s v="000"/>
    <s v="550"/>
    <s v="CIGARETTE&amp;TOBACCO-ALLOC PR"/>
    <s v=""/>
  </r>
  <r>
    <x v="20"/>
    <s v="1"/>
    <s v="DEFERRED INFLOW"/>
    <s v="DEFERRED INFLOWS OF RESOURCES"/>
    <s v="GBDA"/>
    <x v="2"/>
    <n v="-7417000"/>
    <s v="001"/>
    <x v="2"/>
    <s v="002"/>
    <s v="550"/>
    <s v="CHILD/FAMILIES FIRST TRUST"/>
    <s v=""/>
  </r>
  <r>
    <x v="21"/>
    <s v="1"/>
    <s v="DEFERRED INFLOW"/>
    <s v="DEFERRED INFLOWS OF RESOURCES"/>
    <s v="GBDA"/>
    <x v="2"/>
    <n v="-30468000"/>
    <s v="000"/>
    <x v="2"/>
    <s v="000"/>
    <s v="550"/>
    <s v="CALIF HLTHCRE TX ACT 2016"/>
    <s v=""/>
  </r>
  <r>
    <x v="22"/>
    <s v="1"/>
    <s v="DEFERRED INFLOW"/>
    <s v="DEFERRED INFLOWS OF RESOURCES"/>
    <s v="GBDA"/>
    <x v="2"/>
    <n v="-174643000"/>
    <s v="001"/>
    <x v="2"/>
    <s v="002"/>
    <s v="550"/>
    <s v="CALIFORNIA CANNABIS TAX FU"/>
    <s v=""/>
  </r>
  <r>
    <x v="23"/>
    <s v="ASSETS"/>
    <s v="ASSETS-CURRENT"/>
    <s v="RECEIVABLES"/>
    <s v="GAAE"/>
    <x v="0"/>
    <n v="1424000"/>
    <s v="001"/>
    <x v="2"/>
    <s v="002"/>
    <s v="800"/>
    <s v="COURT FACILITIES TRUST FUN"/>
    <s v=""/>
  </r>
  <r>
    <x v="23"/>
    <s v="1"/>
    <s v="DEFERRED INFLOW"/>
    <s v="DEFERRED INFLOWS OF RESOURCES"/>
    <s v="GBDA"/>
    <x v="2"/>
    <n v="-1382000"/>
    <s v="001"/>
    <x v="2"/>
    <s v="002"/>
    <s v="800"/>
    <s v="COURT FACILITIES TRUST FUN"/>
    <s v=""/>
  </r>
  <r>
    <x v="24"/>
    <s v="1"/>
    <s v="DEFERRED INFLOW"/>
    <s v="DEFERRED INFLOWS OF RESOURCES"/>
    <s v="GBDA"/>
    <x v="2"/>
    <n v="-155254000"/>
    <s v="001"/>
    <x v="2"/>
    <s v="002"/>
    <s v="850"/>
    <s v="LONG-TERM CARE QUALITY ASS"/>
    <s v=""/>
  </r>
  <r>
    <x v="25"/>
    <s v="ASSETS"/>
    <s v="ASSETS-CURRENT"/>
    <s v="RECEIVABLES"/>
    <s v="GAAE"/>
    <x v="0"/>
    <n v="11106000"/>
    <s v="001"/>
    <x v="2"/>
    <s v="002"/>
    <s v="950"/>
    <s v="PROPERTY ACQUISITION LAW M"/>
    <s v=""/>
  </r>
  <r>
    <x v="25"/>
    <s v="1"/>
    <s v="DEFERRED INFLOW"/>
    <s v="DEFERRED INFLOWS OF RESOURCES"/>
    <s v="GBDA"/>
    <x v="2"/>
    <n v="-11328000"/>
    <s v="001"/>
    <x v="2"/>
    <s v="002"/>
    <s v="950"/>
    <s v="PROPERTY ACQUISITION LAW M"/>
    <s v=""/>
  </r>
  <r>
    <x v="26"/>
    <s v="ASSETS"/>
    <s v="ASSETS-CURRENT"/>
    <s v="RECEIVABLES"/>
    <s v="GAAE"/>
    <x v="0"/>
    <n v="203000"/>
    <s v="001"/>
    <x v="2"/>
    <s v="002"/>
    <s v="950"/>
    <s v="MOTOR VEHICLE PARKING FAC"/>
    <s v=""/>
  </r>
  <r>
    <x v="26"/>
    <s v="1"/>
    <s v="DEFERRED INFLOW"/>
    <s v="DEFERRED INFLOWS OF RESOURCES"/>
    <s v="GBDA"/>
    <x v="2"/>
    <n v="-192000"/>
    <s v="001"/>
    <x v="2"/>
    <s v="002"/>
    <s v="950"/>
    <s v="MOTOR VEHICLE PARKING FAC"/>
    <s v=""/>
  </r>
  <r>
    <x v="27"/>
    <s v="ASSETS"/>
    <s v="ASSETS-CURRENT"/>
    <s v="RECEIVABLES"/>
    <s v="GAAE"/>
    <x v="0"/>
    <n v="31820000"/>
    <s v="001"/>
    <x v="2"/>
    <s v="002"/>
    <s v="950"/>
    <s v="EXPOSITION PARK IMPROVEMEN"/>
    <s v=""/>
  </r>
  <r>
    <x v="27"/>
    <s v="1"/>
    <s v="DEFERRED INFLOW"/>
    <s v="DEFERRED INFLOWS OF RESOURCES"/>
    <s v="GBDA"/>
    <x v="2"/>
    <n v="-31162000"/>
    <s v="001"/>
    <x v="2"/>
    <s v="002"/>
    <s v="950"/>
    <s v="EXPOSITION PARK IMPROVEMEN"/>
    <s v=""/>
  </r>
  <r>
    <x v="28"/>
    <s v="ASSETS"/>
    <s v="ASSETS-CURRENT"/>
    <s v="RECEIVABLES"/>
    <s v="GAAE"/>
    <x v="0"/>
    <n v="1385000"/>
    <s v="001"/>
    <x v="2"/>
    <s v="002"/>
    <s v="950"/>
    <s v="SCHOOL LAND BANK FUND"/>
    <s v=""/>
  </r>
  <r>
    <x v="28"/>
    <s v="1"/>
    <s v="DEFERRED INFLOW"/>
    <s v="DEFERRED INFLOWS OF RESOURCES"/>
    <s v="GBDA"/>
    <x v="2"/>
    <n v="-1388000"/>
    <s v="001"/>
    <x v="2"/>
    <s v="002"/>
    <s v="950"/>
    <s v="SCHOOL LAND BANK FUND"/>
    <s v=""/>
  </r>
  <r>
    <x v="29"/>
    <s v="1"/>
    <s v="DEFERRED INFLOW"/>
    <s v="DEFERRED INFLOWS OF RESOURCES"/>
    <s v="GBDA"/>
    <x v="2"/>
    <n v="-2498000"/>
    <s v="001"/>
    <x v="2"/>
    <s v="002"/>
    <s v="950"/>
    <s v="UNINSURED EMPLOYERS ACCOUN"/>
    <s v=""/>
  </r>
  <r>
    <x v="30"/>
    <s v="ASSETS"/>
    <s v="ASSETS-CURRENT"/>
    <s v="RECEIVABLES"/>
    <s v="GAAE"/>
    <x v="0"/>
    <n v="-1000"/>
    <s v="001"/>
    <x v="3"/>
    <s v="002"/>
    <s v="900"/>
    <s v="WILDLIFE RESTORATION ACCOU"/>
    <s v=""/>
  </r>
  <r>
    <x v="31"/>
    <s v="ASSETS"/>
    <s v="ASSETS-CURRENT"/>
    <s v="RECEIVABLES"/>
    <s v="GAAE"/>
    <x v="0"/>
    <n v="1661000"/>
    <s v="001"/>
    <x v="3"/>
    <s v="002"/>
    <s v="900"/>
    <s v="ARMORY FUND"/>
    <s v=""/>
  </r>
  <r>
    <x v="31"/>
    <s v="1"/>
    <s v="DEFERRED INFLOW"/>
    <s v="DEFERRED INFLOWS OF RESOURCES"/>
    <s v="GBDA"/>
    <x v="2"/>
    <n v="-1644000"/>
    <s v="001"/>
    <x v="3"/>
    <s v="002"/>
    <s v="900"/>
    <s v="ARMORY FUND"/>
    <s v=""/>
  </r>
  <r>
    <x v="32"/>
    <s v="1"/>
    <s v="DEFERRED INFLOW"/>
    <s v="DEFERRED INFLOWS OF RESOURCES"/>
    <s v="GBDA"/>
    <x v="2"/>
    <n v="-2187583000"/>
    <s v="002"/>
    <x v="4"/>
    <s v="001"/>
    <s v="200"/>
    <s v="CA WATER RESOURCES DEV BON"/>
    <s v=""/>
  </r>
  <r>
    <x v="33"/>
    <s v="1"/>
    <s v="DEFERRED INFLOW"/>
    <s v="DEFERRED INFLOWS OF RESOURCES"/>
    <s v="GBDA"/>
    <x v="2"/>
    <n v="-21000000"/>
    <s v="002"/>
    <x v="4"/>
    <s v="002"/>
    <s v="550"/>
    <s v="DEPT WATER RES ELECT POW F"/>
    <s v=""/>
  </r>
  <r>
    <x v="34"/>
    <s v="ASSETS"/>
    <s v="ASSETS-CURRENT"/>
    <s v="RECEIVABLES"/>
    <s v="GAAE"/>
    <x v="0"/>
    <n v="23398000"/>
    <s v="002"/>
    <x v="4"/>
    <s v="001"/>
    <s v="700"/>
    <s v="CAL ST UNIV &amp; COLL TRUST F"/>
    <s v=""/>
  </r>
  <r>
    <x v="34"/>
    <s v="ASSETS"/>
    <s v="ASSETS-NON-CURRENT"/>
    <s v="RECEIVABLE"/>
    <s v="GABD"/>
    <x v="1"/>
    <n v="184004000"/>
    <s v="002"/>
    <x v="4"/>
    <s v="001"/>
    <s v="700"/>
    <s v="CAL ST UNIV &amp; COLL TRUST F"/>
    <s v=""/>
  </r>
  <r>
    <x v="34"/>
    <s v="1"/>
    <s v="DEFERRED INFLOW"/>
    <s v="DEFERRED INFLOWS OF RESOURCES"/>
    <s v="GBDA"/>
    <x v="2"/>
    <n v="-201706000"/>
    <s v="002"/>
    <x v="4"/>
    <s v="001"/>
    <s v="700"/>
    <s v="CAL ST UNIV &amp; COLL TRUST F"/>
    <s v=""/>
  </r>
  <r>
    <x v="35"/>
    <s v="ASSETS"/>
    <s v="ASSETS-CURRENT"/>
    <s v="RECEIVABLES"/>
    <s v="GAAE"/>
    <x v="0"/>
    <n v="1035000"/>
    <s v="001"/>
    <x v="5"/>
    <s v="002"/>
    <s v="100"/>
    <s v="SERVICE REVOLVING FUND"/>
    <s v=""/>
  </r>
  <r>
    <x v="35"/>
    <s v="ASSETS"/>
    <s v="ASSETS-NON-CURRENT"/>
    <s v="RECEIVABLE"/>
    <s v="GABD"/>
    <x v="1"/>
    <n v="2289000"/>
    <s v="001"/>
    <x v="5"/>
    <s v="002"/>
    <s v="100"/>
    <s v="SERVICE REVOLVING FUND"/>
    <s v=""/>
  </r>
  <r>
    <x v="35"/>
    <s v="1"/>
    <s v="DEFERRED INFLOW"/>
    <s v="DEFERRED INFLOWS OF RESOURCES"/>
    <s v="GBDA"/>
    <x v="2"/>
    <n v="-3231000"/>
    <s v="001"/>
    <x v="5"/>
    <s v="002"/>
    <s v="100"/>
    <s v="SERVICE REVOLVING FUND"/>
    <s v=""/>
  </r>
  <r>
    <x v="36"/>
    <s v="ASSETS"/>
    <s v="ASSETS-CURRENT"/>
    <s v="RECEIVABLES"/>
    <s v="GAAE"/>
    <x v="0"/>
    <n v="165000"/>
    <s v="001"/>
    <x v="5"/>
    <s v="002"/>
    <s v="900"/>
    <s v="PUB SAFETY COMM REVOLVING"/>
    <s v=""/>
  </r>
  <r>
    <x v="36"/>
    <s v="ASSETS"/>
    <s v="ASSETS-NON-CURRENT"/>
    <s v="RECEIVABLE"/>
    <s v="GABD"/>
    <x v="1"/>
    <n v="4632000"/>
    <s v="001"/>
    <x v="5"/>
    <s v="002"/>
    <s v="900"/>
    <s v="PUB SAFETY COMM REVOLVING"/>
    <s v=""/>
  </r>
  <r>
    <x v="36"/>
    <s v="1"/>
    <s v="DEFERRED INFLOW"/>
    <s v="DEFERRED INFLOWS OF RESOURCES"/>
    <s v="GBDA"/>
    <x v="2"/>
    <n v="-4515000"/>
    <s v="001"/>
    <x v="5"/>
    <s v="002"/>
    <s v="900"/>
    <s v="PUB SAFETY COMM REVOLVING"/>
    <s v=""/>
  </r>
  <r>
    <x v="37"/>
    <s v="ASSETS"/>
    <s v="ASSETS-CURRENT"/>
    <s v="RECEIVABLES"/>
    <s v="GAAE"/>
    <x v="0"/>
    <n v="25477000"/>
    <s v="003"/>
    <x v="6"/>
    <s v="002"/>
    <s v="200"/>
    <s v="CSU AUXILIARY ORGANIZATION"/>
    <s v=""/>
  </r>
  <r>
    <x v="37"/>
    <s v="ASSETS"/>
    <s v="ASSETS-NON-CURRENT"/>
    <s v="RECEIVABLE"/>
    <s v="GABD"/>
    <x v="1"/>
    <n v="476280000"/>
    <s v="003"/>
    <x v="6"/>
    <s v="002"/>
    <s v="200"/>
    <s v="CSU AUXILIARY ORGANIZATION"/>
    <s v=""/>
  </r>
  <r>
    <x v="37"/>
    <s v="1"/>
    <s v="DEFERRED INFLOW"/>
    <s v="DEFERRED INFLOWS OF RESOURCES"/>
    <s v="GBDA"/>
    <x v="2"/>
    <n v="-372934000"/>
    <s v="003"/>
    <x v="6"/>
    <s v="002"/>
    <s v="200"/>
    <s v="CSU AUXILIARY ORGANIZATION"/>
    <s v=""/>
  </r>
  <r>
    <x v="38"/>
    <s v="ASSETS"/>
    <s v="ASSETS-CURRENT"/>
    <s v="RECEIVABLES"/>
    <s v="GAAE"/>
    <x v="0"/>
    <n v="47538000"/>
    <s v="003"/>
    <x v="6"/>
    <s v="001"/>
    <s v="320"/>
    <s v="UNIVERSITY OF CALIFORNIA"/>
    <s v=""/>
  </r>
  <r>
    <x v="38"/>
    <s v="ASSETS"/>
    <s v="ASSETS-NON-CURRENT"/>
    <s v="RECEIVABLE"/>
    <s v="GABD"/>
    <x v="1"/>
    <n v="625451000"/>
    <s v="003"/>
    <x v="6"/>
    <s v="001"/>
    <s v="320"/>
    <s v="UNIVERSITY OF CALIFORNIA"/>
    <s v=""/>
  </r>
  <r>
    <x v="38"/>
    <s v="1"/>
    <s v="DEFERRED INFLOW"/>
    <s v="DEFERRED INFLOWS OF RESOURCES"/>
    <s v="GBDA"/>
    <x v="2"/>
    <n v="-746295000"/>
    <s v="003"/>
    <x v="6"/>
    <s v="001"/>
    <s v="320"/>
    <s v="UNIVERSITY OF CALIFORNIA"/>
    <s v=""/>
  </r>
  <r>
    <x v="39"/>
    <s v="1"/>
    <s v="DEFERRED INFLOW"/>
    <s v="DEFERRED INFLOWS OF RESOURCES"/>
    <s v="GBDA"/>
    <x v="2"/>
    <n v="-98000"/>
    <s v="003"/>
    <x v="6"/>
    <s v="002"/>
    <s v="650"/>
    <s v="DEL MAR RACE TRACK AUTHORI"/>
    <s v=""/>
  </r>
  <r>
    <x v="40"/>
    <s v="ASSETS"/>
    <s v="ASSETS-CURRENT"/>
    <s v="RECEIVABLES"/>
    <s v="GAAE"/>
    <x v="0"/>
    <n v="1027099"/>
    <s v="003"/>
    <x v="6"/>
    <s v="002"/>
    <s v="900"/>
    <s v="UC HASTINGS COLLEGE OF THE"/>
    <s v=""/>
  </r>
  <r>
    <x v="40"/>
    <s v="ASSETS"/>
    <s v="ASSETS-NON-CURRENT"/>
    <s v="RECEIVABLE"/>
    <s v="GABD"/>
    <x v="1"/>
    <n v="6313173"/>
    <s v="003"/>
    <x v="6"/>
    <s v="002"/>
    <s v="900"/>
    <s v="UC HASTINGS COLLEGE OF THE"/>
    <s v=""/>
  </r>
  <r>
    <x v="40"/>
    <s v="1"/>
    <s v="DEFERRED INFLOW"/>
    <s v="DEFERRED INFLOWS OF RESOURCES"/>
    <s v="GBDA"/>
    <x v="2"/>
    <n v="-7071544"/>
    <s v="003"/>
    <x v="6"/>
    <s v="002"/>
    <s v="900"/>
    <s v="UC HASTINGS COLLEGE OF THE"/>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7">
  <r>
    <s v="0.1BB"/>
    <s v="3066000"/>
    <x v="0"/>
    <x v="0"/>
    <n v="513"/>
    <s v="A0250MX513"/>
    <n v="1946000"/>
    <n v="1946145"/>
    <n v="1946000"/>
    <s v="D"/>
    <s v="0036"/>
    <x v="0"/>
    <x v="0"/>
    <s v="GABD"/>
    <s v="RECEIVABLE"/>
    <s v="2023–2024"/>
    <x v="0"/>
    <x v="0"/>
    <s v="GENERAL GOVERNMENT"/>
    <s v="COURT FACILITIES TRUST FUND"/>
    <x v="0"/>
    <s v="800"/>
    <s v="G"/>
    <s v="001"/>
    <s v="002"/>
    <s v="000"/>
    <s v="000"/>
    <s v="SPECIAL REVENUE FUND"/>
    <s v="TRIAL COURT FUND"/>
    <m/>
  </r>
  <r>
    <s v="0.4BB"/>
    <s v="3066000"/>
    <x v="0"/>
    <x v="0"/>
    <n v="513"/>
    <s v="A0250MX513"/>
    <n v="1898000"/>
    <n v="-1898205"/>
    <n v="-1898000"/>
    <s v="C"/>
    <s v="0698"/>
    <x v="1"/>
    <x v="1"/>
    <s v="GBDA"/>
    <s v="DEFERRED INFLOWS OF RESOURCES"/>
    <s v="2023–2024"/>
    <x v="0"/>
    <x v="0"/>
    <s v="GENERAL GOVERNMENT"/>
    <s v="COURT FACILITIES TRUST FUND"/>
    <x v="0"/>
    <s v="800"/>
    <s v="G"/>
    <s v="001"/>
    <s v="002"/>
    <s v="000"/>
    <s v="000"/>
    <s v="SPECIAL REVENUE FUND"/>
    <s v="TRIAL COURT FUND"/>
    <m/>
  </r>
  <r>
    <s v="0.5BB"/>
    <s v="3066000"/>
    <x v="0"/>
    <x v="0"/>
    <n v="513"/>
    <s v="A0250MX513"/>
    <n v="48000"/>
    <n v="-47940"/>
    <n v="-48000"/>
    <s v="C"/>
    <s v="0950"/>
    <x v="2"/>
    <x v="2"/>
    <s v="GOAA"/>
    <s v="BEGINNING FUND BALANCE"/>
    <s v="2023–2024"/>
    <x v="0"/>
    <x v="0"/>
    <s v="GENERAL GOVERNMENT"/>
    <s v="COURT FACILITIES TRUST FUND"/>
    <x v="0"/>
    <s v="800"/>
    <s v="G"/>
    <s v="001"/>
    <s v="002"/>
    <s v="000"/>
    <s v="000"/>
    <s v="SPECIAL REVENUE FUND"/>
    <s v="TRIAL COURT FUND"/>
    <m/>
  </r>
  <r>
    <s v="2.1"/>
    <s v="3066000"/>
    <x v="0"/>
    <x v="0"/>
    <n v="513"/>
    <s v="A0250MX513"/>
    <n v="535000"/>
    <n v="534729"/>
    <n v="535000"/>
    <s v="D"/>
    <s v="0775"/>
    <x v="3"/>
    <x v="3"/>
    <s v="GOBT"/>
    <s v="OTHER"/>
    <s v="2023–2024"/>
    <x v="0"/>
    <x v="0"/>
    <s v="GENERAL GOVERNMENT"/>
    <s v="COURT FACILITIES TRUST FUND"/>
    <x v="0"/>
    <s v="800"/>
    <s v="G"/>
    <s v="001"/>
    <s v="002"/>
    <s v="000"/>
    <s v="000"/>
    <s v="SPECIAL REVENUE FUND"/>
    <s v="TRIAL COURT FUND"/>
    <m/>
  </r>
  <r>
    <s v="2.2"/>
    <s v="3066000"/>
    <x v="0"/>
    <x v="0"/>
    <n v="513"/>
    <s v="A0250MX513"/>
    <n v="522000"/>
    <n v="-521558"/>
    <n v="-522000"/>
    <s v="C"/>
    <s v="0036"/>
    <x v="0"/>
    <x v="0"/>
    <s v="GABD"/>
    <s v="RECEIVABLE"/>
    <s v="2023–2024"/>
    <x v="0"/>
    <x v="0"/>
    <s v="GENERAL GOVERNMENT"/>
    <s v="COURT FACILITIES TRUST FUND"/>
    <x v="0"/>
    <s v="800"/>
    <s v="G"/>
    <s v="001"/>
    <s v="002"/>
    <s v="000"/>
    <s v="000"/>
    <s v="SPECIAL REVENUE FUND"/>
    <s v="TRIAL COURT FUND"/>
    <m/>
  </r>
  <r>
    <s v="2.3"/>
    <s v="3066000"/>
    <x v="0"/>
    <x v="0"/>
    <n v="513"/>
    <s v="A0250MX513"/>
    <n v="13000"/>
    <n v="-13171"/>
    <n v="-13000"/>
    <s v="C"/>
    <s v="0740"/>
    <x v="4"/>
    <x v="4"/>
    <s v="GOBR"/>
    <s v="INTEREST"/>
    <s v="2023–2024"/>
    <x v="0"/>
    <x v="0"/>
    <s v="GENERAL GOVERNMENT"/>
    <s v="COURT FACILITIES TRUST FUND"/>
    <x v="0"/>
    <s v="800"/>
    <s v="G"/>
    <s v="001"/>
    <s v="002"/>
    <s v="000"/>
    <s v="000"/>
    <s v="SPECIAL REVENUE FUND"/>
    <s v="TRIAL COURT FUND"/>
    <m/>
  </r>
  <r>
    <s v="3.1"/>
    <s v="3066000"/>
    <x v="0"/>
    <x v="0"/>
    <n v="513"/>
    <s v="A0250MX513"/>
    <n v="516000"/>
    <n v="516363"/>
    <n v="516000"/>
    <s v="D"/>
    <s v="0698"/>
    <x v="1"/>
    <x v="1"/>
    <s v="GBDA"/>
    <s v="DEFERRED INFLOWS OF RESOURCES"/>
    <s v="2023–2024"/>
    <x v="0"/>
    <x v="0"/>
    <s v="GENERAL GOVERNMENT"/>
    <s v="COURT FACILITIES TRUST FUND"/>
    <x v="0"/>
    <s v="800"/>
    <s v="G"/>
    <s v="001"/>
    <s v="002"/>
    <s v="000"/>
    <s v="000"/>
    <s v="SPECIAL REVENUE FUND"/>
    <s v="TRIAL COURT FUND"/>
    <m/>
  </r>
  <r>
    <s v="3.2"/>
    <s v="3066000"/>
    <x v="0"/>
    <x v="0"/>
    <n v="513"/>
    <s v="A0250MX513"/>
    <n v="516000"/>
    <n v="-516363"/>
    <n v="-516000"/>
    <s v="C"/>
    <s v="0775"/>
    <x v="3"/>
    <x v="3"/>
    <s v="GOBT"/>
    <s v="OTHER"/>
    <s v="2023–2024"/>
    <x v="0"/>
    <x v="0"/>
    <s v="GENERAL GOVERNMENT"/>
    <s v="COURT FACILITIES TRUST FUND"/>
    <x v="0"/>
    <s v="800"/>
    <s v="G"/>
    <s v="001"/>
    <s v="002"/>
    <s v="000"/>
    <s v="000"/>
    <s v="SPECIAL REVENUE FUND"/>
    <s v="TRIAL COURT FUND"/>
    <m/>
  </r>
  <r>
    <s v="4.1"/>
    <s v="3066000"/>
    <x v="0"/>
    <x v="0"/>
    <n v="513"/>
    <s v="A0250MX513"/>
    <n v="352000"/>
    <n v="352464"/>
    <n v="352000"/>
    <s v="D"/>
    <s v="0036"/>
    <x v="5"/>
    <x v="5"/>
    <s v="GAAE"/>
    <s v="RECEIVABLES"/>
    <s v="2023–2024"/>
    <x v="0"/>
    <x v="0"/>
    <s v="GENERAL GOVERNMENT"/>
    <s v="COURT FACILITIES TRUST FUND"/>
    <x v="0"/>
    <s v="800"/>
    <s v="G"/>
    <s v="001"/>
    <s v="002"/>
    <s v="000"/>
    <s v="000"/>
    <s v="SPECIAL REVENUE FUND"/>
    <s v="TRIAL COURT FUND"/>
    <m/>
  </r>
  <r>
    <s v="4.2"/>
    <s v="3066000"/>
    <x v="0"/>
    <x v="0"/>
    <n v="513"/>
    <s v="A0250MX513"/>
    <n v="352000"/>
    <n v="-352464"/>
    <n v="-352000"/>
    <s v="C"/>
    <s v="0036"/>
    <x v="0"/>
    <x v="0"/>
    <s v="GABD"/>
    <s v="RECEIVABLE"/>
    <s v="2023–2024"/>
    <x v="0"/>
    <x v="0"/>
    <s v="GENERAL GOVERNMENT"/>
    <s v="COURT FACILITIES TRUST FUND"/>
    <x v="0"/>
    <s v="800"/>
    <s v="G"/>
    <s v="001"/>
    <s v="002"/>
    <s v="000"/>
    <s v="000"/>
    <s v="SPECIAL REVENUE FUND"/>
    <s v="TRIAL COURT FUND"/>
    <m/>
  </r>
  <r>
    <s v="0.1BB"/>
    <s v="9751000"/>
    <x v="1"/>
    <x v="1"/>
    <n v="513"/>
    <s v="A0690MX513"/>
    <n v="4952000"/>
    <n v="4952055"/>
    <n v="4952000"/>
    <s v="D"/>
    <s v="0417"/>
    <x v="0"/>
    <x v="0"/>
    <s v="GABD"/>
    <s v="RECEIVABLE"/>
    <s v="2023–2024"/>
    <x v="1"/>
    <x v="0"/>
    <s v="GENERAL GOVERNMENT"/>
    <s v="PUB SAFETY COMM REVOLVING FUND"/>
    <x v="1"/>
    <s v="900"/>
    <s v="N"/>
    <s v="001"/>
    <s v="002"/>
    <s v="000"/>
    <s v="000"/>
    <s v="INTERNAL SERVICE FUND"/>
    <s v="ALL OTHER INTERNAL SERVICE FD"/>
    <s v="0"/>
  </r>
  <r>
    <s v="0.4BB"/>
    <s v="9751000"/>
    <x v="1"/>
    <x v="1"/>
    <n v="513"/>
    <s v="A0690MX513"/>
    <n v="4770000"/>
    <n v="-4770496"/>
    <n v="-4770000"/>
    <s v="C"/>
    <s v="0698"/>
    <x v="1"/>
    <x v="1"/>
    <s v="GBDA"/>
    <s v="DEFERRED INFLOWS OF RESOURCES"/>
    <s v="2023–2024"/>
    <x v="1"/>
    <x v="0"/>
    <s v="GENERAL GOVERNMENT"/>
    <s v="PUB SAFETY COMM REVOLVING FUND"/>
    <x v="1"/>
    <s v="900"/>
    <s v="N"/>
    <s v="001"/>
    <s v="002"/>
    <s v="000"/>
    <s v="000"/>
    <s v="INTERNAL SERVICE FUND"/>
    <s v="ALL OTHER INTERNAL SERVICE FD"/>
    <s v="0"/>
  </r>
  <r>
    <s v="0.5BB"/>
    <s v="9751000"/>
    <x v="1"/>
    <x v="1"/>
    <n v="513"/>
    <s v="A0690MX513"/>
    <n v="182000"/>
    <n v="-181559"/>
    <n v="-182000"/>
    <s v="C"/>
    <s v="0950"/>
    <x v="2"/>
    <x v="2"/>
    <s v="GOAA"/>
    <s v="BEGINNING FUND BALANCE"/>
    <s v="2023–2024"/>
    <x v="1"/>
    <x v="0"/>
    <s v="GENERAL GOVERNMENT"/>
    <s v="PUB SAFETY COMM REVOLVING FUND"/>
    <x v="1"/>
    <s v="900"/>
    <s v="N"/>
    <s v="001"/>
    <s v="002"/>
    <s v="000"/>
    <s v="000"/>
    <s v="INTERNAL SERVICE FUND"/>
    <s v="ALL OTHER INTERNAL SERVICE FD"/>
    <s v="0"/>
  </r>
  <r>
    <s v="0.4ADJ"/>
    <s v="9751000"/>
    <x v="1"/>
    <x v="1"/>
    <n v="513"/>
    <s v="A0690MX513"/>
    <n v="35000"/>
    <n v="35378"/>
    <n v="35000"/>
    <s v="D"/>
    <s v="0698"/>
    <x v="1"/>
    <x v="1"/>
    <s v="GBDA"/>
    <s v="DEFERRED INFLOWS OF RESOURCES"/>
    <s v="2023–2024"/>
    <x v="1"/>
    <x v="0"/>
    <s v="GENERAL GOVERNMENT"/>
    <s v="PUB SAFETY COMM REVOLVING FUND"/>
    <x v="1"/>
    <s v="900"/>
    <s v="N"/>
    <s v="001"/>
    <s v="002"/>
    <s v="000"/>
    <s v="000"/>
    <s v="INTERNAL SERVICE FUND"/>
    <s v="ALL OTHER INTERNAL SERVICE FD"/>
    <s v="0"/>
  </r>
  <r>
    <s v="0.6ADJ"/>
    <s v="9751000"/>
    <x v="1"/>
    <x v="1"/>
    <n v="513"/>
    <s v="A0690MX513"/>
    <n v="35000"/>
    <n v="-35375"/>
    <n v="-35000"/>
    <s v="C"/>
    <s v="0952"/>
    <x v="6"/>
    <x v="6"/>
    <s v="GOAA"/>
    <s v="BEGINNING FUND BALANCE"/>
    <s v="2023–2024"/>
    <x v="1"/>
    <x v="0"/>
    <s v="GENERAL GOVERNMENT"/>
    <s v="PUB SAFETY COMM REVOLVING FUND"/>
    <x v="1"/>
    <s v="900"/>
    <s v="N"/>
    <s v="001"/>
    <s v="002"/>
    <s v="000"/>
    <s v="000"/>
    <s v="INTERNAL SERVICE FUND"/>
    <s v="ALL OTHER INTERNAL SERVICE FD"/>
    <s v="0"/>
  </r>
  <r>
    <s v="2.1"/>
    <s v="9751000"/>
    <x v="1"/>
    <x v="1"/>
    <n v="513"/>
    <s v="A0690MX513"/>
    <n v="228000"/>
    <n v="228013"/>
    <n v="228000"/>
    <s v="D"/>
    <s v="0755"/>
    <x v="7"/>
    <x v="7"/>
    <s v="GOFD"/>
    <s v="SERVICES AND SALES"/>
    <s v="2023–2024"/>
    <x v="1"/>
    <x v="0"/>
    <s v="GENERAL GOVERNMENT"/>
    <s v="PUB SAFETY COMM REVOLVING FUND"/>
    <x v="1"/>
    <s v="900"/>
    <s v="N"/>
    <s v="001"/>
    <s v="002"/>
    <s v="000"/>
    <s v="000"/>
    <s v="INTERNAL SERVICE FUND"/>
    <s v="ALL OTHER INTERNAL SERVICE FD"/>
    <s v="0"/>
  </r>
  <r>
    <s v="2.2"/>
    <s v="9751000"/>
    <x v="1"/>
    <x v="1"/>
    <n v="513"/>
    <s v="A0690MX513"/>
    <n v="155000"/>
    <n v="-154892"/>
    <n v="-155000"/>
    <s v="C"/>
    <s v="0417"/>
    <x v="0"/>
    <x v="0"/>
    <s v="GABD"/>
    <s v="RECEIVABLE"/>
    <s v="2023–2024"/>
    <x v="1"/>
    <x v="0"/>
    <s v="GENERAL GOVERNMENT"/>
    <s v="PUB SAFETY COMM REVOLVING FUND"/>
    <x v="1"/>
    <s v="900"/>
    <s v="N"/>
    <s v="001"/>
    <s v="002"/>
    <s v="000"/>
    <s v="000"/>
    <s v="INTERNAL SERVICE FUND"/>
    <s v="ALL OTHER INTERNAL SERVICE FD"/>
    <s v="0"/>
  </r>
  <r>
    <s v="2.3"/>
    <s v="9751000"/>
    <x v="1"/>
    <x v="1"/>
    <n v="513"/>
    <s v="A0690MX513"/>
    <n v="73000"/>
    <n v="-73121"/>
    <n v="-73000"/>
    <s v="C"/>
    <s v="0765"/>
    <x v="8"/>
    <x v="8"/>
    <s v="GOFH"/>
    <s v="INVESTMENT AND INTEREST"/>
    <s v="2023–2024"/>
    <x v="1"/>
    <x v="0"/>
    <s v="GENERAL GOVERNMENT"/>
    <s v="PUB SAFETY COMM REVOLVING FUND"/>
    <x v="1"/>
    <s v="900"/>
    <s v="N"/>
    <s v="001"/>
    <s v="002"/>
    <s v="000"/>
    <s v="000"/>
    <s v="INTERNAL SERVICE FUND"/>
    <s v="ALL OTHER INTERNAL SERVICE FD"/>
    <s v="0"/>
  </r>
  <r>
    <s v="3.1"/>
    <s v="9751000"/>
    <x v="1"/>
    <x v="1"/>
    <n v="513"/>
    <s v="A0690MX513"/>
    <n v="220000"/>
    <n v="219805"/>
    <n v="220000"/>
    <s v="D"/>
    <s v="0698"/>
    <x v="1"/>
    <x v="1"/>
    <s v="GBDA"/>
    <s v="DEFERRED INFLOWS OF RESOURCES"/>
    <s v="2023–2024"/>
    <x v="1"/>
    <x v="0"/>
    <s v="GENERAL GOVERNMENT"/>
    <s v="PUB SAFETY COMM REVOLVING FUND"/>
    <x v="1"/>
    <s v="900"/>
    <s v="N"/>
    <s v="001"/>
    <s v="002"/>
    <s v="000"/>
    <s v="000"/>
    <s v="INTERNAL SERVICE FUND"/>
    <s v="ALL OTHER INTERNAL SERVICE FD"/>
    <s v="0"/>
  </r>
  <r>
    <s v="3.2"/>
    <s v="9751000"/>
    <x v="1"/>
    <x v="1"/>
    <n v="513"/>
    <s v="A0690MX513"/>
    <n v="220000"/>
    <n v="-219805"/>
    <n v="-220000"/>
    <s v="C"/>
    <s v="0778"/>
    <x v="9"/>
    <x v="9"/>
    <s v="GOFL"/>
    <s v="RENT"/>
    <s v="2023–2024"/>
    <x v="1"/>
    <x v="0"/>
    <s v="GENERAL GOVERNMENT"/>
    <s v="PUB SAFETY COMM REVOLVING FUND"/>
    <x v="1"/>
    <s v="900"/>
    <s v="N"/>
    <s v="001"/>
    <s v="002"/>
    <s v="000"/>
    <s v="000"/>
    <s v="INTERNAL SERVICE FUND"/>
    <s v="ALL OTHER INTERNAL SERVICE FD"/>
    <s v="0"/>
  </r>
  <r>
    <s v="4.1"/>
    <s v="9751000"/>
    <x v="1"/>
    <x v="1"/>
    <n v="513"/>
    <s v="A0690MX513"/>
    <n v="165000"/>
    <n v="164697"/>
    <n v="165000"/>
    <s v="D"/>
    <s v="0036"/>
    <x v="5"/>
    <x v="5"/>
    <s v="GAAE"/>
    <s v="RECEIVABLES"/>
    <s v="2023–2024"/>
    <x v="1"/>
    <x v="0"/>
    <s v="GENERAL GOVERNMENT"/>
    <s v="PUB SAFETY COMM REVOLVING FUND"/>
    <x v="1"/>
    <s v="900"/>
    <s v="N"/>
    <s v="001"/>
    <s v="002"/>
    <s v="000"/>
    <s v="000"/>
    <s v="INTERNAL SERVICE FUND"/>
    <s v="ALL OTHER INTERNAL SERVICE FD"/>
    <s v="0"/>
  </r>
  <r>
    <s v="4.2"/>
    <s v="9751000"/>
    <x v="1"/>
    <x v="1"/>
    <n v="513"/>
    <s v="A0690MX513"/>
    <n v="165000"/>
    <n v="-164697"/>
    <n v="-165000"/>
    <s v="C"/>
    <s v="0417"/>
    <x v="0"/>
    <x v="0"/>
    <s v="GABD"/>
    <s v="RECEIVABLE"/>
    <s v="2023–2024"/>
    <x v="1"/>
    <x v="0"/>
    <s v="GENERAL GOVERNMENT"/>
    <s v="PUB SAFETY COMM REVOLVING FUND"/>
    <x v="1"/>
    <s v="900"/>
    <s v="N"/>
    <s v="001"/>
    <s v="002"/>
    <s v="000"/>
    <s v="000"/>
    <s v="INTERNAL SERVICE FUND"/>
    <s v="ALL OTHER INTERNAL SERVICE FD"/>
    <s v="0"/>
  </r>
  <r>
    <s v="0.1BB"/>
    <s v="0042000"/>
    <x v="2"/>
    <x v="2"/>
    <n v="513"/>
    <s v="A2660MX513"/>
    <n v="17296000"/>
    <n v="17296630"/>
    <n v="17296000"/>
    <s v="D"/>
    <s v="0036"/>
    <x v="0"/>
    <x v="0"/>
    <s v="GABD"/>
    <s v="RECEIVABLE"/>
    <s v="2023–2024"/>
    <x v="0"/>
    <x v="1"/>
    <s v="TRANSPORTATION"/>
    <s v="STATE HIGHWAY ACCOUNT"/>
    <x v="0"/>
    <s v="150"/>
    <s v="G"/>
    <s v="001"/>
    <s v="001"/>
    <s v="000"/>
    <s v="000"/>
    <s v="SPECIAL REVENUE"/>
    <s v="TRANSPORTATION FUND"/>
    <m/>
  </r>
  <r>
    <s v="0.4BB"/>
    <s v="0042000"/>
    <x v="2"/>
    <x v="2"/>
    <n v="513"/>
    <s v="A2660MX513"/>
    <n v="17138000"/>
    <n v="-17137181"/>
    <n v="-17138000"/>
    <s v="C"/>
    <s v="0698"/>
    <x v="1"/>
    <x v="1"/>
    <s v="GBDA"/>
    <s v="DEFERRED INFLOWS OF RESOURCES"/>
    <s v="2023–2024"/>
    <x v="0"/>
    <x v="1"/>
    <s v="TRANSPORTATION"/>
    <s v="STATE HIGHWAY ACCOUNT"/>
    <x v="0"/>
    <s v="150"/>
    <s v="G"/>
    <s v="001"/>
    <s v="001"/>
    <s v="000"/>
    <s v="000"/>
    <s v="SPECIAL REVENUE"/>
    <s v="TRANSPORTATION FUND"/>
    <m/>
  </r>
  <r>
    <s v="0.5BB"/>
    <s v="0042000"/>
    <x v="2"/>
    <x v="2"/>
    <n v="513"/>
    <s v="A2660MX513"/>
    <n v="158000"/>
    <n v="-159449"/>
    <n v="-158000"/>
    <s v="C"/>
    <s v="0950"/>
    <x v="2"/>
    <x v="2"/>
    <s v="GOAA"/>
    <s v="BEGINNING FUND BALANCE"/>
    <s v="2023–2024"/>
    <x v="0"/>
    <x v="1"/>
    <s v="TRANSPORTATION"/>
    <s v="STATE HIGHWAY ACCOUNT"/>
    <x v="0"/>
    <s v="150"/>
    <s v="G"/>
    <s v="001"/>
    <s v="001"/>
    <s v="000"/>
    <s v="000"/>
    <s v="SPECIAL REVENUE"/>
    <s v="TRANSPORTATION FUND"/>
    <m/>
  </r>
  <r>
    <s v="2.1"/>
    <s v="0042000"/>
    <x v="2"/>
    <x v="2"/>
    <n v="513"/>
    <s v="A2660MX513"/>
    <n v="2786000"/>
    <n v="2785837"/>
    <n v="2786000"/>
    <s v="D"/>
    <s v="0775"/>
    <x v="3"/>
    <x v="3"/>
    <s v="GOBT"/>
    <s v="OTHER"/>
    <s v="2023–2024"/>
    <x v="0"/>
    <x v="1"/>
    <s v="TRANSPORTATION"/>
    <s v="STATE HIGHWAY ACCOUNT"/>
    <x v="0"/>
    <s v="150"/>
    <s v="G"/>
    <s v="001"/>
    <s v="001"/>
    <s v="000"/>
    <s v="000"/>
    <s v="SPECIAL REVENUE"/>
    <s v="TRANSPORTATION FUND"/>
    <m/>
  </r>
  <r>
    <s v="2.2"/>
    <s v="0042000"/>
    <x v="2"/>
    <x v="2"/>
    <n v="513"/>
    <s v="A2660MX513"/>
    <n v="2642000"/>
    <n v="-2641657"/>
    <n v="-2642000"/>
    <s v="C"/>
    <s v="0036"/>
    <x v="0"/>
    <x v="0"/>
    <s v="GABD"/>
    <s v="RECEIVABLE"/>
    <s v="2023–2024"/>
    <x v="0"/>
    <x v="1"/>
    <s v="TRANSPORTATION"/>
    <s v="STATE HIGHWAY ACCOUNT"/>
    <x v="0"/>
    <s v="150"/>
    <s v="G"/>
    <s v="001"/>
    <s v="001"/>
    <s v="000"/>
    <s v="000"/>
    <s v="SPECIAL REVENUE"/>
    <s v="TRANSPORTATION FUND"/>
    <m/>
  </r>
  <r>
    <s v="2.3"/>
    <s v="0042000"/>
    <x v="2"/>
    <x v="2"/>
    <n v="513"/>
    <s v="A2660MX513"/>
    <n v="144000"/>
    <n v="-144180"/>
    <n v="-144000"/>
    <s v="C"/>
    <s v="0740"/>
    <x v="4"/>
    <x v="4"/>
    <s v="GOBR"/>
    <s v="INTEREST"/>
    <s v="2023–2024"/>
    <x v="0"/>
    <x v="1"/>
    <s v="TRANSPORTATION"/>
    <s v="STATE HIGHWAY ACCOUNT"/>
    <x v="0"/>
    <s v="150"/>
    <s v="G"/>
    <s v="001"/>
    <s v="001"/>
    <s v="000"/>
    <s v="000"/>
    <s v="SPECIAL REVENUE"/>
    <s v="TRANSPORTATION FUND"/>
    <m/>
  </r>
  <r>
    <s v="3.1"/>
    <s v="0042000"/>
    <x v="2"/>
    <x v="2"/>
    <n v="513"/>
    <s v="A2660MX513"/>
    <n v="2682000"/>
    <n v="2682353"/>
    <n v="2682000"/>
    <s v="D"/>
    <s v="0698"/>
    <x v="1"/>
    <x v="1"/>
    <s v="GBDA"/>
    <s v="DEFERRED INFLOWS OF RESOURCES"/>
    <s v="2023–2024"/>
    <x v="0"/>
    <x v="1"/>
    <s v="TRANSPORTATION"/>
    <s v="STATE HIGHWAY ACCOUNT"/>
    <x v="0"/>
    <s v="150"/>
    <s v="G"/>
    <s v="001"/>
    <s v="001"/>
    <s v="000"/>
    <s v="000"/>
    <s v="SPECIAL REVENUE"/>
    <s v="TRANSPORTATION FUND"/>
    <m/>
  </r>
  <r>
    <s v="3.2"/>
    <s v="0042000"/>
    <x v="2"/>
    <x v="2"/>
    <n v="513"/>
    <s v="A2660MX513"/>
    <n v="2682000"/>
    <n v="-2682353"/>
    <n v="-2682000"/>
    <s v="C"/>
    <s v="0775"/>
    <x v="3"/>
    <x v="3"/>
    <s v="GOBT"/>
    <s v="OTHER"/>
    <s v="2023–2024"/>
    <x v="0"/>
    <x v="1"/>
    <s v="TRANSPORTATION"/>
    <s v="STATE HIGHWAY ACCOUNT"/>
    <x v="0"/>
    <s v="150"/>
    <s v="G"/>
    <s v="001"/>
    <s v="001"/>
    <s v="000"/>
    <s v="000"/>
    <s v="SPECIAL REVENUE"/>
    <s v="TRANSPORTATION FUND"/>
    <m/>
  </r>
  <r>
    <s v="4.1"/>
    <s v="0042000"/>
    <x v="2"/>
    <x v="2"/>
    <n v="513"/>
    <s v="A2660MX513"/>
    <n v="2598000"/>
    <n v="2598335"/>
    <n v="2598000"/>
    <s v="D"/>
    <s v="0036"/>
    <x v="5"/>
    <x v="5"/>
    <s v="GAAE"/>
    <s v="RECEIVABLES"/>
    <s v="2023–2024"/>
    <x v="0"/>
    <x v="1"/>
    <s v="TRANSPORTATION"/>
    <s v="STATE HIGHWAY ACCOUNT"/>
    <x v="0"/>
    <s v="150"/>
    <s v="G"/>
    <s v="001"/>
    <s v="001"/>
    <s v="000"/>
    <s v="000"/>
    <s v="SPECIAL REVENUE"/>
    <s v="TRANSPORTATION FUND"/>
    <m/>
  </r>
  <r>
    <s v="4.2"/>
    <s v="0042000"/>
    <x v="2"/>
    <x v="2"/>
    <n v="513"/>
    <s v="A2660MX513"/>
    <n v="2598000"/>
    <n v="-2598335"/>
    <n v="-2598000"/>
    <s v="C"/>
    <s v="0036"/>
    <x v="0"/>
    <x v="0"/>
    <s v="GABD"/>
    <s v="RECEIVABLE"/>
    <s v="2023–2024"/>
    <x v="0"/>
    <x v="1"/>
    <s v="TRANSPORTATION"/>
    <s v="STATE HIGHWAY ACCOUNT"/>
    <x v="0"/>
    <s v="150"/>
    <s v="G"/>
    <s v="001"/>
    <s v="001"/>
    <s v="000"/>
    <s v="000"/>
    <s v="SPECIAL REVENUE"/>
    <s v="TRANSPORTATION FUND"/>
    <m/>
  </r>
  <r>
    <s v="0.1BB"/>
    <s v="9331000"/>
    <x v="3"/>
    <x v="3"/>
    <n v="513"/>
    <s v="A2665MX513"/>
    <n v="7116000"/>
    <n v="7116061"/>
    <n v="7116000"/>
    <s v="D"/>
    <s v="0036"/>
    <x v="0"/>
    <x v="0"/>
    <s v="GABD"/>
    <s v="RECEIVABLE"/>
    <s v="2023–2024"/>
    <x v="0"/>
    <x v="1"/>
    <s v="TRANSPORTATION"/>
    <s v="HIGH-SPEED RAIL PROPERTY FUND"/>
    <x v="0"/>
    <s v="150"/>
    <s v="N"/>
    <s v="001"/>
    <s v="001"/>
    <s v="000"/>
    <s v="000"/>
    <s v="SPECIAL REVENUE FUND"/>
    <s v="TRANSPORTATION FUND"/>
    <s v="0"/>
  </r>
  <r>
    <s v="0.4BB"/>
    <s v="9331000"/>
    <x v="3"/>
    <x v="3"/>
    <n v="513"/>
    <s v="A2665MX513"/>
    <n v="6893000"/>
    <n v="-6892869"/>
    <n v="-6893000"/>
    <s v="C"/>
    <s v="0698"/>
    <x v="1"/>
    <x v="1"/>
    <s v="GBDA"/>
    <s v="DEFERRED INFLOWS OF RESOURCES"/>
    <s v="2023–2024"/>
    <x v="0"/>
    <x v="1"/>
    <s v="TRANSPORTATION"/>
    <s v="HIGH-SPEED RAIL PROPERTY FUND"/>
    <x v="0"/>
    <s v="150"/>
    <s v="N"/>
    <s v="001"/>
    <s v="001"/>
    <s v="000"/>
    <s v="000"/>
    <s v="SPECIAL REVENUE FUND"/>
    <s v="TRANSPORTATION FUND"/>
    <s v="0"/>
  </r>
  <r>
    <s v="0.5BB"/>
    <s v="9331000"/>
    <x v="3"/>
    <x v="3"/>
    <n v="513"/>
    <s v="A2665MX513"/>
    <n v="223000"/>
    <n v="-223192"/>
    <n v="-223000"/>
    <s v="C"/>
    <s v="0950"/>
    <x v="2"/>
    <x v="2"/>
    <s v="GOAA"/>
    <s v="BEGINNING FUND BALANCE"/>
    <s v="2023–2024"/>
    <x v="0"/>
    <x v="1"/>
    <s v="TRANSPORTATION"/>
    <s v="HIGH-SPEED RAIL PROPERTY FUND"/>
    <x v="0"/>
    <s v="150"/>
    <s v="N"/>
    <s v="001"/>
    <s v="001"/>
    <s v="000"/>
    <s v="000"/>
    <s v="SPECIAL REVENUE FUND"/>
    <s v="TRANSPORTATION FUND"/>
    <s v="0"/>
  </r>
  <r>
    <s v="0.1ADJ"/>
    <s v="9331000"/>
    <x v="3"/>
    <x v="3"/>
    <n v="513"/>
    <s v="A2665MX513"/>
    <n v="3065000"/>
    <n v="3064906"/>
    <n v="3065000"/>
    <s v="D"/>
    <s v="0036"/>
    <x v="0"/>
    <x v="0"/>
    <s v="GABD"/>
    <s v="RECEIVABLE"/>
    <s v="2023–2024"/>
    <x v="0"/>
    <x v="1"/>
    <s v="TRANSPORTATION"/>
    <s v="HIGH-SPEED RAIL PROPERTY FUND"/>
    <x v="0"/>
    <s v="150"/>
    <s v="N"/>
    <s v="001"/>
    <s v="001"/>
    <s v="000"/>
    <s v="000"/>
    <s v="SPECIAL REVENUE FUND"/>
    <s v="TRANSPORTATION FUND"/>
    <s v="0"/>
  </r>
  <r>
    <s v="0.4ADJ"/>
    <s v="9331000"/>
    <x v="3"/>
    <x v="3"/>
    <n v="513"/>
    <s v="A2665MX513"/>
    <n v="2970000"/>
    <n v="-2969450"/>
    <n v="-2970000"/>
    <s v="C"/>
    <s v="0698"/>
    <x v="1"/>
    <x v="1"/>
    <s v="GBDA"/>
    <s v="DEFERRED INFLOWS OF RESOURCES"/>
    <s v="2023–2024"/>
    <x v="0"/>
    <x v="1"/>
    <s v="TRANSPORTATION"/>
    <s v="HIGH-SPEED RAIL PROPERTY FUND"/>
    <x v="0"/>
    <s v="150"/>
    <s v="N"/>
    <s v="001"/>
    <s v="001"/>
    <s v="000"/>
    <s v="000"/>
    <s v="SPECIAL REVENUE FUND"/>
    <s v="TRANSPORTATION FUND"/>
    <s v="0"/>
  </r>
  <r>
    <s v="0.6ADJ"/>
    <s v="9331000"/>
    <x v="3"/>
    <x v="3"/>
    <n v="513"/>
    <s v="A2665MX513"/>
    <n v="95000"/>
    <n v="-95456"/>
    <n v="-95000"/>
    <s v="C"/>
    <s v="0952"/>
    <x v="6"/>
    <x v="6"/>
    <s v="GOAA"/>
    <s v="BEGINNING FUND BALANCE"/>
    <s v="2023–2024"/>
    <x v="0"/>
    <x v="1"/>
    <s v="TRANSPORTATION"/>
    <s v="HIGH-SPEED RAIL PROPERTY FUND"/>
    <x v="0"/>
    <s v="150"/>
    <s v="N"/>
    <s v="001"/>
    <s v="001"/>
    <s v="000"/>
    <s v="000"/>
    <s v="SPECIAL REVENUE FUND"/>
    <s v="TRANSPORTATION FUND"/>
    <s v="0"/>
  </r>
  <r>
    <s v="1.1"/>
    <s v="9331000"/>
    <x v="3"/>
    <x v="3"/>
    <n v="513"/>
    <s v="A2665MX513"/>
    <n v="1414000"/>
    <n v="1413531"/>
    <n v="1414000"/>
    <s v="D"/>
    <s v="0036"/>
    <x v="0"/>
    <x v="0"/>
    <s v="GABD"/>
    <s v="RECEIVABLE"/>
    <s v="2023–2024"/>
    <x v="0"/>
    <x v="1"/>
    <s v="TRANSPORTATION"/>
    <s v="HIGH-SPEED RAIL PROPERTY FUND"/>
    <x v="0"/>
    <s v="150"/>
    <s v="N"/>
    <s v="001"/>
    <s v="001"/>
    <s v="000"/>
    <s v="000"/>
    <s v="SPECIAL REVENUE FUND"/>
    <s v="TRANSPORTATION FUND"/>
    <s v="0"/>
  </r>
  <r>
    <s v="1.2"/>
    <s v="9331000"/>
    <x v="3"/>
    <x v="3"/>
    <n v="513"/>
    <s v="A2665MX513"/>
    <n v="1414000"/>
    <n v="-1413531"/>
    <n v="-1414000"/>
    <s v="C"/>
    <s v="0698"/>
    <x v="1"/>
    <x v="1"/>
    <s v="GBDA"/>
    <s v="DEFERRED INFLOWS OF RESOURCES"/>
    <s v="2023–2024"/>
    <x v="0"/>
    <x v="1"/>
    <s v="TRANSPORTATION"/>
    <s v="HIGH-SPEED RAIL PROPERTY FUND"/>
    <x v="0"/>
    <s v="150"/>
    <s v="N"/>
    <s v="001"/>
    <s v="001"/>
    <s v="000"/>
    <s v="000"/>
    <s v="SPECIAL REVENUE FUND"/>
    <s v="TRANSPORTATION FUND"/>
    <s v="0"/>
  </r>
  <r>
    <s v="2.1"/>
    <s v="9331000"/>
    <x v="3"/>
    <x v="3"/>
    <n v="513"/>
    <s v="A2665MX513"/>
    <n v="1811000"/>
    <n v="1810843"/>
    <n v="1811000"/>
    <s v="D"/>
    <s v="0775"/>
    <x v="3"/>
    <x v="3"/>
    <s v="GOBT"/>
    <s v="OTHER"/>
    <s v="2023–2024"/>
    <x v="0"/>
    <x v="1"/>
    <s v="TRANSPORTATION"/>
    <s v="HIGH-SPEED RAIL PROPERTY FUND"/>
    <x v="0"/>
    <s v="150"/>
    <s v="N"/>
    <s v="001"/>
    <s v="001"/>
    <s v="000"/>
    <s v="000"/>
    <s v="SPECIAL REVENUE FUND"/>
    <s v="TRANSPORTATION FUND"/>
    <s v="0"/>
  </r>
  <r>
    <s v="2.2"/>
    <s v="9331000"/>
    <x v="3"/>
    <x v="3"/>
    <n v="513"/>
    <s v="A2665MX513"/>
    <n v="1616000"/>
    <n v="-1615527"/>
    <n v="-1616000"/>
    <s v="C"/>
    <s v="0036"/>
    <x v="0"/>
    <x v="0"/>
    <s v="GABD"/>
    <s v="RECEIVABLE"/>
    <s v="2023–2024"/>
    <x v="0"/>
    <x v="1"/>
    <s v="TRANSPORTATION"/>
    <s v="HIGH-SPEED RAIL PROPERTY FUND"/>
    <x v="0"/>
    <s v="150"/>
    <s v="N"/>
    <s v="001"/>
    <s v="001"/>
    <s v="000"/>
    <s v="000"/>
    <s v="SPECIAL REVENUE FUND"/>
    <s v="TRANSPORTATION FUND"/>
    <s v="0"/>
  </r>
  <r>
    <s v="2.3"/>
    <s v="9331000"/>
    <x v="3"/>
    <x v="3"/>
    <n v="513"/>
    <s v="A2665MX513"/>
    <n v="195000"/>
    <n v="-195316"/>
    <n v="-195000"/>
    <s v="C"/>
    <s v="0740"/>
    <x v="4"/>
    <x v="4"/>
    <s v="GOBR"/>
    <s v="INTEREST"/>
    <s v="2023–2024"/>
    <x v="0"/>
    <x v="1"/>
    <s v="TRANSPORTATION"/>
    <s v="HIGH-SPEED RAIL PROPERTY FUND"/>
    <x v="0"/>
    <s v="150"/>
    <s v="N"/>
    <s v="001"/>
    <s v="001"/>
    <s v="000"/>
    <s v="000"/>
    <s v="SPECIAL REVENUE FUND"/>
    <s v="TRANSPORTATION FUND"/>
    <s v="0"/>
  </r>
  <r>
    <s v="3.1"/>
    <s v="9331000"/>
    <x v="3"/>
    <x v="3"/>
    <n v="513"/>
    <s v="A2665MX513"/>
    <n v="1861000"/>
    <n v="1861007"/>
    <n v="1861000"/>
    <s v="D"/>
    <s v="0698"/>
    <x v="1"/>
    <x v="1"/>
    <s v="GBDA"/>
    <s v="DEFERRED INFLOWS OF RESOURCES"/>
    <s v="2023–2024"/>
    <x v="0"/>
    <x v="1"/>
    <s v="TRANSPORTATION"/>
    <s v="HIGH-SPEED RAIL PROPERTY FUND"/>
    <x v="0"/>
    <s v="150"/>
    <s v="N"/>
    <s v="001"/>
    <s v="001"/>
    <s v="000"/>
    <s v="000"/>
    <s v="SPECIAL REVENUE FUND"/>
    <s v="TRANSPORTATION FUND"/>
    <s v="0"/>
  </r>
  <r>
    <s v="3.2"/>
    <s v="9331000"/>
    <x v="3"/>
    <x v="3"/>
    <n v="513"/>
    <s v="A2665MX513"/>
    <n v="1861000"/>
    <n v="-1861007"/>
    <n v="-1861000"/>
    <s v="C"/>
    <s v="0775"/>
    <x v="3"/>
    <x v="3"/>
    <s v="GOBT"/>
    <s v="OTHER"/>
    <s v="2023–2024"/>
    <x v="0"/>
    <x v="1"/>
    <s v="TRANSPORTATION"/>
    <s v="HIGH-SPEED RAIL PROPERTY FUND"/>
    <x v="0"/>
    <s v="150"/>
    <s v="N"/>
    <s v="001"/>
    <s v="001"/>
    <s v="000"/>
    <s v="000"/>
    <s v="SPECIAL REVENUE FUND"/>
    <s v="TRANSPORTATION FUND"/>
    <s v="0"/>
  </r>
  <r>
    <s v="4.1"/>
    <s v="9331000"/>
    <x v="3"/>
    <x v="3"/>
    <n v="513"/>
    <s v="A2665MX513"/>
    <n v="1493000"/>
    <n v="1492826"/>
    <n v="1493000"/>
    <s v="D"/>
    <s v="0036"/>
    <x v="5"/>
    <x v="5"/>
    <s v="GAAE"/>
    <s v="RECEIVABLES"/>
    <s v="2023–2024"/>
    <x v="0"/>
    <x v="1"/>
    <s v="TRANSPORTATION"/>
    <s v="HIGH-SPEED RAIL PROPERTY FUND"/>
    <x v="0"/>
    <s v="150"/>
    <s v="N"/>
    <s v="001"/>
    <s v="001"/>
    <s v="000"/>
    <s v="000"/>
    <s v="SPECIAL REVENUE FUND"/>
    <s v="TRANSPORTATION FUND"/>
    <s v="0"/>
  </r>
  <r>
    <s v="4.2"/>
    <s v="9331000"/>
    <x v="3"/>
    <x v="3"/>
    <n v="513"/>
    <s v="A2665MX513"/>
    <n v="1493000"/>
    <n v="-1492826"/>
    <n v="-1493000"/>
    <s v="C"/>
    <s v="0036"/>
    <x v="0"/>
    <x v="0"/>
    <s v="GABD"/>
    <s v="RECEIVABLE"/>
    <s v="2023–2024"/>
    <x v="0"/>
    <x v="1"/>
    <s v="TRANSPORTATION"/>
    <s v="HIGH-SPEED RAIL PROPERTY FUND"/>
    <x v="0"/>
    <s v="150"/>
    <s v="N"/>
    <s v="001"/>
    <s v="001"/>
    <s v="000"/>
    <s v="000"/>
    <s v="SPECIAL REVENUE FUND"/>
    <s v="TRANSPORTATION FUND"/>
    <s v="0"/>
  </r>
  <r>
    <s v="5.1"/>
    <s v="9331000"/>
    <x v="3"/>
    <x v="3"/>
    <n v="513"/>
    <s v="A2665MX513"/>
    <n v="398000"/>
    <n v="397607"/>
    <n v="398000"/>
    <s v="D"/>
    <s v="0698"/>
    <x v="1"/>
    <x v="1"/>
    <s v="GBDA"/>
    <s v="DEFERRED INFLOWS OF RESOURCES"/>
    <s v="2023–2024"/>
    <x v="0"/>
    <x v="1"/>
    <s v="TRANSPORTATION"/>
    <s v="HIGH-SPEED RAIL PROPERTY FUND"/>
    <x v="0"/>
    <s v="150"/>
    <s v="N"/>
    <s v="001"/>
    <s v="001"/>
    <s v="000"/>
    <s v="000"/>
    <s v="SPECIAL REVENUE FUND"/>
    <s v="TRANSPORTATION FUND"/>
    <s v="0"/>
  </r>
  <r>
    <s v="5.2"/>
    <s v="9331000"/>
    <x v="3"/>
    <x v="3"/>
    <n v="513"/>
    <s v="A2665MX513"/>
    <n v="13000"/>
    <n v="13120"/>
    <n v="13000"/>
    <s v="D"/>
    <s v="0775"/>
    <x v="3"/>
    <x v="3"/>
    <s v="GOBT"/>
    <s v="OTHER"/>
    <s v="2023–2024"/>
    <x v="0"/>
    <x v="1"/>
    <s v="TRANSPORTATION"/>
    <s v="HIGH-SPEED RAIL PROPERTY FUND"/>
    <x v="0"/>
    <s v="150"/>
    <s v="N"/>
    <s v="001"/>
    <s v="001"/>
    <s v="000"/>
    <s v="000"/>
    <s v="SPECIAL REVENUE FUND"/>
    <s v="TRANSPORTATION FUND"/>
    <s v="0"/>
  </r>
  <r>
    <s v="5.4"/>
    <s v="9331000"/>
    <x v="3"/>
    <x v="3"/>
    <n v="513"/>
    <s v="A2665MX513"/>
    <n v="411000"/>
    <n v="-410727"/>
    <n v="-411000"/>
    <s v="C"/>
    <s v="0036"/>
    <x v="0"/>
    <x v="0"/>
    <s v="GABD"/>
    <s v="RECEIVABLE"/>
    <s v="2023–2024"/>
    <x v="0"/>
    <x v="1"/>
    <s v="TRANSPORTATION"/>
    <s v="HIGH-SPEED RAIL PROPERTY FUND"/>
    <x v="0"/>
    <s v="150"/>
    <s v="N"/>
    <s v="001"/>
    <s v="001"/>
    <s v="000"/>
    <s v="000"/>
    <s v="SPECIAL REVENUE FUND"/>
    <s v="TRANSPORTATION FUND"/>
    <s v="0"/>
  </r>
  <r>
    <s v="0.1BB"/>
    <s v="0044000"/>
    <x v="4"/>
    <x v="4"/>
    <n v="513"/>
    <s v="A2720MX513"/>
    <n v="2200000"/>
    <n v="2199269"/>
    <n v="2200000"/>
    <s v="D"/>
    <s v="0036"/>
    <x v="0"/>
    <x v="0"/>
    <s v="GABD"/>
    <s v="RECEIVABLE"/>
    <s v="2023–2024"/>
    <x v="0"/>
    <x v="1"/>
    <s v="TRANSPORTATION"/>
    <s v="MOTOR VEHICLE ACCOUNT"/>
    <x v="0"/>
    <s v="150"/>
    <s v="G"/>
    <s v="001"/>
    <s v="001"/>
    <s v="000"/>
    <s v="000"/>
    <s v="SPECIAL REVENUE FUND"/>
    <s v="TRANSPORTATION FUND"/>
    <m/>
  </r>
  <r>
    <s v="0.4BB"/>
    <s v="0044000"/>
    <x v="4"/>
    <x v="4"/>
    <n v="513"/>
    <s v="A2720MX513"/>
    <n v="2106000"/>
    <n v="-2105715"/>
    <n v="-2106000"/>
    <s v="C"/>
    <s v="0698"/>
    <x v="1"/>
    <x v="1"/>
    <s v="GBDA"/>
    <s v="DEFERRED INFLOWS OF RESOURCES"/>
    <s v="2023–2024"/>
    <x v="0"/>
    <x v="1"/>
    <s v="TRANSPORTATION"/>
    <s v="MOTOR VEHICLE ACCOUNT"/>
    <x v="0"/>
    <s v="150"/>
    <s v="G"/>
    <s v="001"/>
    <s v="001"/>
    <s v="000"/>
    <s v="000"/>
    <s v="SPECIAL REVENUE FUND"/>
    <s v="TRANSPORTATION FUND"/>
    <m/>
  </r>
  <r>
    <s v="0.5BB"/>
    <s v="0044000"/>
    <x v="4"/>
    <x v="4"/>
    <n v="513"/>
    <s v="A2720MX513"/>
    <n v="94000"/>
    <n v="-93554"/>
    <n v="-94000"/>
    <s v="C"/>
    <s v="0950"/>
    <x v="2"/>
    <x v="2"/>
    <s v="GOAA"/>
    <s v="BEGINNING FUND BALANCE"/>
    <s v="2023–2024"/>
    <x v="0"/>
    <x v="1"/>
    <s v="TRANSPORTATION"/>
    <s v="MOTOR VEHICLE ACCOUNT"/>
    <x v="0"/>
    <s v="150"/>
    <s v="G"/>
    <s v="001"/>
    <s v="001"/>
    <s v="000"/>
    <s v="000"/>
    <s v="SPECIAL REVENUE FUND"/>
    <s v="TRANSPORTATION FUND"/>
    <m/>
  </r>
  <r>
    <s v="0.1ADJ"/>
    <s v="0044000"/>
    <x v="4"/>
    <x v="4"/>
    <n v="513"/>
    <s v="A2720MX513"/>
    <n v="801000"/>
    <n v="800907"/>
    <n v="801000"/>
    <s v="D"/>
    <s v="0036"/>
    <x v="0"/>
    <x v="0"/>
    <s v="GABD"/>
    <s v="RECEIVABLE"/>
    <s v="2023–2024"/>
    <x v="0"/>
    <x v="1"/>
    <s v="TRANSPORTATION"/>
    <s v="MOTOR VEHICLE ACCOUNT"/>
    <x v="0"/>
    <s v="150"/>
    <s v="G"/>
    <s v="001"/>
    <s v="001"/>
    <s v="000"/>
    <s v="000"/>
    <s v="SPECIAL REVENUE FUND"/>
    <s v="TRANSPORTATION FUND"/>
    <m/>
  </r>
  <r>
    <s v="0.4ADJ"/>
    <s v="0044000"/>
    <x v="4"/>
    <x v="4"/>
    <n v="513"/>
    <s v="A2720MX513"/>
    <n v="730000"/>
    <n v="-729856"/>
    <n v="-730000"/>
    <s v="C"/>
    <s v="0698"/>
    <x v="1"/>
    <x v="1"/>
    <s v="GBDA"/>
    <s v="DEFERRED INFLOWS OF RESOURCES"/>
    <s v="2023–2024"/>
    <x v="0"/>
    <x v="1"/>
    <s v="TRANSPORTATION"/>
    <s v="MOTOR VEHICLE ACCOUNT"/>
    <x v="0"/>
    <s v="150"/>
    <s v="G"/>
    <s v="001"/>
    <s v="001"/>
    <s v="000"/>
    <s v="000"/>
    <s v="SPECIAL REVENUE FUND"/>
    <s v="TRANSPORTATION FUND"/>
    <m/>
  </r>
  <r>
    <s v="0.6ADJ"/>
    <s v="0044000"/>
    <x v="4"/>
    <x v="4"/>
    <n v="513"/>
    <s v="A2720MX513"/>
    <n v="71000"/>
    <n v="-71051"/>
    <n v="-71000"/>
    <s v="C"/>
    <s v="0952"/>
    <x v="6"/>
    <x v="6"/>
    <s v="GOAA"/>
    <s v="BEGINNING FUND BALANCE"/>
    <s v="2023–2024"/>
    <x v="0"/>
    <x v="1"/>
    <s v="TRANSPORTATION"/>
    <s v="MOTOR VEHICLE ACCOUNT"/>
    <x v="0"/>
    <s v="150"/>
    <s v="G"/>
    <s v="001"/>
    <s v="001"/>
    <s v="000"/>
    <s v="000"/>
    <s v="SPECIAL REVENUE FUND"/>
    <s v="TRANSPORTATION FUND"/>
    <m/>
  </r>
  <r>
    <s v="1.1"/>
    <s v="0044000"/>
    <x v="4"/>
    <x v="4"/>
    <n v="513"/>
    <s v="A2720MX513"/>
    <n v="1161000"/>
    <n v="1160974"/>
    <n v="1161000"/>
    <s v="D"/>
    <s v="0036"/>
    <x v="0"/>
    <x v="0"/>
    <s v="GABD"/>
    <s v="RECEIVABLE"/>
    <s v="2023–2024"/>
    <x v="0"/>
    <x v="1"/>
    <s v="TRANSPORTATION"/>
    <s v="MOTOR VEHICLE ACCOUNT"/>
    <x v="0"/>
    <s v="150"/>
    <s v="G"/>
    <s v="001"/>
    <s v="001"/>
    <s v="000"/>
    <s v="000"/>
    <s v="SPECIAL REVENUE FUND"/>
    <s v="TRANSPORTATION FUND"/>
    <m/>
  </r>
  <r>
    <s v="1.2"/>
    <s v="0044000"/>
    <x v="4"/>
    <x v="4"/>
    <n v="513"/>
    <s v="A2720MX513"/>
    <n v="1161000"/>
    <n v="-1160974"/>
    <n v="-1161000"/>
    <s v="C"/>
    <s v="0698"/>
    <x v="1"/>
    <x v="1"/>
    <s v="GBDA"/>
    <s v="DEFERRED INFLOWS OF RESOURCES"/>
    <s v="2023–2024"/>
    <x v="0"/>
    <x v="1"/>
    <s v="TRANSPORTATION"/>
    <s v="MOTOR VEHICLE ACCOUNT"/>
    <x v="0"/>
    <s v="150"/>
    <s v="G"/>
    <s v="001"/>
    <s v="001"/>
    <s v="000"/>
    <s v="000"/>
    <s v="SPECIAL REVENUE FUND"/>
    <s v="TRANSPORTATION FUND"/>
    <m/>
  </r>
  <r>
    <s v="2.1"/>
    <s v="0044000"/>
    <x v="4"/>
    <x v="4"/>
    <n v="513"/>
    <s v="A2720MX513"/>
    <n v="290000"/>
    <n v="289937"/>
    <n v="290000"/>
    <s v="D"/>
    <s v="0775"/>
    <x v="3"/>
    <x v="3"/>
    <s v="GOBT"/>
    <s v="OTHER"/>
    <s v="2023–2024"/>
    <x v="0"/>
    <x v="1"/>
    <s v="TRANSPORTATION"/>
    <s v="MOTOR VEHICLE ACCOUNT"/>
    <x v="0"/>
    <s v="150"/>
    <s v="G"/>
    <s v="001"/>
    <s v="001"/>
    <s v="000"/>
    <s v="000"/>
    <s v="SPECIAL REVENUE FUND"/>
    <s v="TRANSPORTATION FUND"/>
    <m/>
  </r>
  <r>
    <s v="2.2"/>
    <s v="0044000"/>
    <x v="4"/>
    <x v="4"/>
    <n v="513"/>
    <s v="A2720MX513"/>
    <n v="151000"/>
    <n v="-150556"/>
    <n v="-151000"/>
    <s v="C"/>
    <s v="0036"/>
    <x v="0"/>
    <x v="0"/>
    <s v="GABD"/>
    <s v="RECEIVABLE"/>
    <s v="2023–2024"/>
    <x v="0"/>
    <x v="1"/>
    <s v="TRANSPORTATION"/>
    <s v="MOTOR VEHICLE ACCOUNT"/>
    <x v="0"/>
    <s v="150"/>
    <s v="G"/>
    <s v="001"/>
    <s v="001"/>
    <s v="000"/>
    <s v="000"/>
    <s v="SPECIAL REVENUE FUND"/>
    <s v="TRANSPORTATION FUND"/>
    <m/>
  </r>
  <r>
    <s v="2.3"/>
    <s v="0044000"/>
    <x v="4"/>
    <x v="4"/>
    <n v="513"/>
    <s v="A2720MX513"/>
    <n v="139000"/>
    <n v="-139381"/>
    <n v="-139000"/>
    <s v="C"/>
    <s v="0740"/>
    <x v="4"/>
    <x v="4"/>
    <s v="GOBR"/>
    <s v="INTEREST"/>
    <s v="2023–2024"/>
    <x v="0"/>
    <x v="1"/>
    <s v="TRANSPORTATION"/>
    <s v="MOTOR VEHICLE ACCOUNT"/>
    <x v="0"/>
    <s v="150"/>
    <s v="G"/>
    <s v="001"/>
    <s v="001"/>
    <s v="000"/>
    <s v="000"/>
    <s v="SPECIAL REVENUE FUND"/>
    <s v="TRANSPORTATION FUND"/>
    <m/>
  </r>
  <r>
    <s v="3.1"/>
    <s v="0044000"/>
    <x v="4"/>
    <x v="4"/>
    <n v="513"/>
    <s v="A2720MX513"/>
    <n v="206000"/>
    <n v="206045"/>
    <n v="206000"/>
    <s v="D"/>
    <s v="0698"/>
    <x v="1"/>
    <x v="1"/>
    <s v="GBDA"/>
    <s v="DEFERRED INFLOWS OF RESOURCES"/>
    <s v="2023–2024"/>
    <x v="0"/>
    <x v="1"/>
    <s v="TRANSPORTATION"/>
    <s v="MOTOR VEHICLE ACCOUNT"/>
    <x v="0"/>
    <s v="150"/>
    <s v="G"/>
    <s v="001"/>
    <s v="001"/>
    <s v="000"/>
    <s v="000"/>
    <s v="SPECIAL REVENUE FUND"/>
    <s v="TRANSPORTATION FUND"/>
    <m/>
  </r>
  <r>
    <s v="3.2"/>
    <s v="0044000"/>
    <x v="4"/>
    <x v="4"/>
    <n v="513"/>
    <s v="A2720MX513"/>
    <n v="206000"/>
    <n v="-206045"/>
    <n v="-206000"/>
    <s v="C"/>
    <s v="0775"/>
    <x v="3"/>
    <x v="3"/>
    <s v="GOBT"/>
    <s v="OTHER"/>
    <s v="2023–2024"/>
    <x v="0"/>
    <x v="1"/>
    <s v="TRANSPORTATION"/>
    <s v="MOTOR VEHICLE ACCOUNT"/>
    <x v="0"/>
    <s v="150"/>
    <s v="G"/>
    <s v="001"/>
    <s v="001"/>
    <s v="000"/>
    <s v="000"/>
    <s v="SPECIAL REVENUE FUND"/>
    <s v="TRANSPORTATION FUND"/>
    <m/>
  </r>
  <r>
    <s v="4.1"/>
    <s v="0044000"/>
    <x v="4"/>
    <x v="4"/>
    <n v="513"/>
    <s v="A2720MX513"/>
    <n v="148000"/>
    <n v="147514"/>
    <n v="148000"/>
    <s v="D"/>
    <s v="0036"/>
    <x v="5"/>
    <x v="5"/>
    <s v="GAAE"/>
    <s v="RECEIVABLES"/>
    <s v="2023–2024"/>
    <x v="0"/>
    <x v="1"/>
    <s v="TRANSPORTATION"/>
    <s v="MOTOR VEHICLE ACCOUNT"/>
    <x v="0"/>
    <s v="150"/>
    <s v="G"/>
    <s v="001"/>
    <s v="001"/>
    <s v="000"/>
    <s v="000"/>
    <s v="SPECIAL REVENUE FUND"/>
    <s v="TRANSPORTATION FUND"/>
    <m/>
  </r>
  <r>
    <s v="4.2"/>
    <s v="0044000"/>
    <x v="4"/>
    <x v="4"/>
    <n v="513"/>
    <s v="A2720MX513"/>
    <n v="148000"/>
    <n v="-147514"/>
    <n v="-148000"/>
    <s v="C"/>
    <s v="0036"/>
    <x v="0"/>
    <x v="0"/>
    <s v="GABD"/>
    <s v="RECEIVABLE"/>
    <s v="2023–2024"/>
    <x v="0"/>
    <x v="1"/>
    <s v="TRANSPORTATION"/>
    <s v="MOTOR VEHICLE ACCOUNT"/>
    <x v="0"/>
    <s v="150"/>
    <s v="G"/>
    <s v="001"/>
    <s v="001"/>
    <s v="000"/>
    <s v="000"/>
    <s v="SPECIAL REVENUE FUND"/>
    <s v="TRANSPORTATION FUND"/>
    <m/>
  </r>
  <r>
    <s v="6.1"/>
    <s v="0044000"/>
    <x v="4"/>
    <x v="4"/>
    <n v="513"/>
    <s v="A2720MX513"/>
    <n v="1212000"/>
    <n v="1212442"/>
    <n v="1212000"/>
    <s v="D"/>
    <s v="0036"/>
    <x v="0"/>
    <x v="0"/>
    <s v="GABD"/>
    <s v="RECEIVABLE"/>
    <s v="2023–2024"/>
    <x v="0"/>
    <x v="1"/>
    <s v="TRANSPORTATION"/>
    <s v="MOTOR VEHICLE ACCOUNT"/>
    <x v="0"/>
    <s v="150"/>
    <s v="G"/>
    <s v="001"/>
    <s v="001"/>
    <s v="000"/>
    <s v="000"/>
    <s v="SPECIAL REVENUE FUND"/>
    <s v="TRANSPORTATION FUND"/>
    <m/>
  </r>
  <r>
    <s v="6.2"/>
    <s v="0044000"/>
    <x v="4"/>
    <x v="4"/>
    <n v="513"/>
    <s v="A2720MX513"/>
    <n v="1212000"/>
    <n v="-1212442"/>
    <n v="-1212000"/>
    <s v="C"/>
    <s v="0698"/>
    <x v="1"/>
    <x v="1"/>
    <s v="GBDA"/>
    <s v="DEFERRED INFLOWS OF RESOURCES"/>
    <s v="2023–2024"/>
    <x v="0"/>
    <x v="1"/>
    <s v="TRANSPORTATION"/>
    <s v="MOTOR VEHICLE ACCOUNT"/>
    <x v="0"/>
    <s v="150"/>
    <s v="G"/>
    <s v="001"/>
    <s v="001"/>
    <s v="000"/>
    <s v="000"/>
    <s v="SPECIAL REVENUE FUND"/>
    <s v="TRANSPORTATION FUND"/>
    <m/>
  </r>
  <r>
    <s v="0.1BB"/>
    <s v="0267000"/>
    <x v="5"/>
    <x v="5"/>
    <n v="513"/>
    <s v="A3100MX513"/>
    <n v="32744000"/>
    <n v="32743594"/>
    <n v="32744000"/>
    <s v="D"/>
    <s v="0036"/>
    <x v="0"/>
    <x v="0"/>
    <s v="GABD"/>
    <s v="RECEIVABLE"/>
    <s v="2023–2024"/>
    <x v="0"/>
    <x v="2"/>
    <s v="RESOURCES"/>
    <s v="EXPOSITION PARK IMPROVEMENT FD"/>
    <x v="0"/>
    <s v="950"/>
    <s v="G"/>
    <s v="001"/>
    <s v="002"/>
    <s v="000"/>
    <s v="000"/>
    <s v="SPECIAL REVENUE FUND"/>
    <s v="MEMORIAL-STATE PROPERTY"/>
    <m/>
  </r>
  <r>
    <s v="0.2BB"/>
    <s v="0267000"/>
    <x v="5"/>
    <x v="5"/>
    <n v="513"/>
    <s v="A3100MX513"/>
    <n v="492000"/>
    <n v="492883"/>
    <n v="492000"/>
    <s v="D"/>
    <s v="0950"/>
    <x v="2"/>
    <x v="2"/>
    <s v="GOAA"/>
    <s v="BEGINNING FUND BALANCE"/>
    <s v="2023–2024"/>
    <x v="0"/>
    <x v="2"/>
    <s v="RESOURCES"/>
    <s v="EXPOSITION PARK IMPROVEMENT FD"/>
    <x v="0"/>
    <s v="950"/>
    <s v="G"/>
    <s v="001"/>
    <s v="002"/>
    <s v="000"/>
    <s v="000"/>
    <s v="SPECIAL REVENUE FUND"/>
    <s v="MEMORIAL-STATE PROPERTY"/>
    <m/>
  </r>
  <r>
    <s v="0.4BB"/>
    <s v="0267000"/>
    <x v="5"/>
    <x v="5"/>
    <n v="513"/>
    <s v="A3100MX513"/>
    <n v="33236000"/>
    <n v="-33236477"/>
    <n v="-33236000"/>
    <s v="C"/>
    <s v="0698"/>
    <x v="1"/>
    <x v="1"/>
    <s v="GBDA"/>
    <s v="DEFERRED INFLOWS OF RESOURCES"/>
    <s v="2023–2024"/>
    <x v="0"/>
    <x v="2"/>
    <s v="RESOURCES"/>
    <s v="EXPOSITION PARK IMPROVEMENT FD"/>
    <x v="0"/>
    <s v="950"/>
    <s v="G"/>
    <s v="001"/>
    <s v="002"/>
    <s v="000"/>
    <s v="000"/>
    <s v="SPECIAL REVENUE FUND"/>
    <s v="MEMORIAL-STATE PROPERTY"/>
    <m/>
  </r>
  <r>
    <s v="0.4ADJ"/>
    <s v="0267000"/>
    <x v="5"/>
    <x v="5"/>
    <n v="513"/>
    <s v="A3100MX513"/>
    <n v="948000"/>
    <n v="947677"/>
    <n v="948000"/>
    <s v="D"/>
    <s v="0698"/>
    <x v="1"/>
    <x v="1"/>
    <s v="GBDA"/>
    <s v="DEFERRED INFLOWS OF RESOURCES"/>
    <s v="2023–2024"/>
    <x v="0"/>
    <x v="2"/>
    <s v="RESOURCES"/>
    <s v="EXPOSITION PARK IMPROVEMENT FD"/>
    <x v="0"/>
    <s v="950"/>
    <s v="G"/>
    <s v="001"/>
    <s v="002"/>
    <s v="000"/>
    <s v="000"/>
    <s v="SPECIAL REVENUE FUND"/>
    <s v="MEMORIAL-STATE PROPERTY"/>
    <m/>
  </r>
  <r>
    <s v="0.6ADJ"/>
    <s v="0267000"/>
    <x v="5"/>
    <x v="5"/>
    <n v="513"/>
    <s v="A3100MX513"/>
    <n v="948000"/>
    <n v="-947677"/>
    <n v="-948000"/>
    <s v="C"/>
    <s v="0952"/>
    <x v="6"/>
    <x v="6"/>
    <s v="GOAA"/>
    <s v="BEGINNING FUND BALANCE"/>
    <s v="2023–2024"/>
    <x v="0"/>
    <x v="2"/>
    <s v="RESOURCES"/>
    <s v="EXPOSITION PARK IMPROVEMENT FD"/>
    <x v="0"/>
    <s v="950"/>
    <s v="G"/>
    <s v="001"/>
    <s v="002"/>
    <s v="000"/>
    <s v="000"/>
    <s v="SPECIAL REVENUE FUND"/>
    <s v="MEMORIAL-STATE PROPERTY"/>
    <m/>
  </r>
  <r>
    <s v="2.1"/>
    <s v="0267000"/>
    <x v="5"/>
    <x v="5"/>
    <n v="513"/>
    <s v="A3100MX513"/>
    <n v="1414000"/>
    <n v="1414009"/>
    <n v="1414000"/>
    <s v="D"/>
    <s v="0775"/>
    <x v="3"/>
    <x v="3"/>
    <s v="GOBT"/>
    <s v="OTHER"/>
    <s v="2023–2024"/>
    <x v="0"/>
    <x v="2"/>
    <s v="RESOURCES"/>
    <s v="EXPOSITION PARK IMPROVEMENT FD"/>
    <x v="0"/>
    <s v="950"/>
    <s v="G"/>
    <s v="001"/>
    <s v="002"/>
    <s v="000"/>
    <s v="000"/>
    <s v="SPECIAL REVENUE FUND"/>
    <s v="MEMORIAL-STATE PROPERTY"/>
    <m/>
  </r>
  <r>
    <s v="2.2"/>
    <s v="0267000"/>
    <x v="5"/>
    <x v="5"/>
    <n v="513"/>
    <s v="A3100MX513"/>
    <n v="924000"/>
    <n v="-924354"/>
    <n v="-924000"/>
    <s v="C"/>
    <s v="0036"/>
    <x v="0"/>
    <x v="0"/>
    <s v="GABD"/>
    <s v="RECEIVABLE"/>
    <s v="2023–2024"/>
    <x v="0"/>
    <x v="2"/>
    <s v="RESOURCES"/>
    <s v="EXPOSITION PARK IMPROVEMENT FD"/>
    <x v="0"/>
    <s v="950"/>
    <s v="G"/>
    <s v="001"/>
    <s v="002"/>
    <s v="000"/>
    <s v="000"/>
    <s v="SPECIAL REVENUE FUND"/>
    <s v="MEMORIAL-STATE PROPERTY"/>
    <m/>
  </r>
  <r>
    <s v="2.3"/>
    <s v="0267000"/>
    <x v="5"/>
    <x v="5"/>
    <n v="513"/>
    <s v="A3100MX513"/>
    <n v="490000"/>
    <n v="-489655"/>
    <n v="-490000"/>
    <s v="C"/>
    <s v="0740"/>
    <x v="4"/>
    <x v="4"/>
    <s v="GOBR"/>
    <s v="INTEREST"/>
    <s v="2023–2024"/>
    <x v="0"/>
    <x v="2"/>
    <s v="RESOURCES"/>
    <s v="EXPOSITION PARK IMPROVEMENT FD"/>
    <x v="0"/>
    <s v="950"/>
    <s v="G"/>
    <s v="001"/>
    <s v="002"/>
    <s v="000"/>
    <s v="000"/>
    <s v="SPECIAL REVENUE FUND"/>
    <s v="MEMORIAL-STATE PROPERTY"/>
    <m/>
  </r>
  <r>
    <s v="3.1"/>
    <s v="0267000"/>
    <x v="5"/>
    <x v="5"/>
    <n v="513"/>
    <s v="A3100MX513"/>
    <n v="1126000"/>
    <n v="1126389"/>
    <n v="1126000"/>
    <s v="D"/>
    <s v="0698"/>
    <x v="1"/>
    <x v="1"/>
    <s v="GBDA"/>
    <s v="DEFERRED INFLOWS OF RESOURCES"/>
    <s v="2023–2024"/>
    <x v="0"/>
    <x v="2"/>
    <s v="RESOURCES"/>
    <s v="EXPOSITION PARK IMPROVEMENT FD"/>
    <x v="0"/>
    <s v="950"/>
    <s v="G"/>
    <s v="001"/>
    <s v="002"/>
    <s v="000"/>
    <s v="000"/>
    <s v="SPECIAL REVENUE FUND"/>
    <s v="MEMORIAL-STATE PROPERTY"/>
    <m/>
  </r>
  <r>
    <s v="3.2"/>
    <s v="0267000"/>
    <x v="5"/>
    <x v="5"/>
    <n v="513"/>
    <s v="A3100MX513"/>
    <n v="1126000"/>
    <n v="-1126389"/>
    <n v="-1126000"/>
    <s v="C"/>
    <s v="0775"/>
    <x v="3"/>
    <x v="3"/>
    <s v="GOBT"/>
    <s v="OTHER"/>
    <s v="2023–2024"/>
    <x v="0"/>
    <x v="2"/>
    <s v="RESOURCES"/>
    <s v="EXPOSITION PARK IMPROVEMENT FD"/>
    <x v="0"/>
    <s v="950"/>
    <s v="G"/>
    <s v="001"/>
    <s v="002"/>
    <s v="000"/>
    <s v="000"/>
    <s v="SPECIAL REVENUE FUND"/>
    <s v="MEMORIAL-STATE PROPERTY"/>
    <m/>
  </r>
  <r>
    <s v="4.1"/>
    <s v="0267000"/>
    <x v="5"/>
    <x v="5"/>
    <n v="513"/>
    <s v="A3100MX513"/>
    <n v="942000"/>
    <n v="941736"/>
    <n v="942000"/>
    <s v="D"/>
    <s v="0036"/>
    <x v="5"/>
    <x v="5"/>
    <s v="GAAE"/>
    <s v="RECEIVABLES"/>
    <s v="2023–2024"/>
    <x v="0"/>
    <x v="2"/>
    <s v="RESOURCES"/>
    <s v="EXPOSITION PARK IMPROVEMENT FD"/>
    <x v="0"/>
    <s v="950"/>
    <s v="G"/>
    <s v="001"/>
    <s v="002"/>
    <s v="000"/>
    <s v="000"/>
    <s v="SPECIAL REVENUE FUND"/>
    <s v="MEMORIAL-STATE PROPERTY"/>
    <m/>
  </r>
  <r>
    <s v="4.2"/>
    <s v="0267000"/>
    <x v="5"/>
    <x v="5"/>
    <n v="513"/>
    <s v="A3100MX513"/>
    <n v="942000"/>
    <n v="-941736"/>
    <n v="-942000"/>
    <s v="C"/>
    <s v="0036"/>
    <x v="0"/>
    <x v="0"/>
    <s v="GABD"/>
    <s v="RECEIVABLE"/>
    <s v="2023–2024"/>
    <x v="0"/>
    <x v="2"/>
    <s v="RESOURCES"/>
    <s v="EXPOSITION PARK IMPROVEMENT FD"/>
    <x v="0"/>
    <s v="950"/>
    <s v="G"/>
    <s v="001"/>
    <s v="002"/>
    <s v="000"/>
    <s v="000"/>
    <s v="SPECIAL REVENUE FUND"/>
    <s v="MEMORIAL-STATE PROPERTY"/>
    <m/>
  </r>
  <r>
    <s v="0.1BB"/>
    <s v="0001000"/>
    <x v="6"/>
    <x v="6"/>
    <n v="513"/>
    <s v="A3540MX513"/>
    <n v="2142000"/>
    <n v="2141676"/>
    <n v="2142000"/>
    <s v="D"/>
    <s v="0036"/>
    <x v="0"/>
    <x v="0"/>
    <s v="GABD"/>
    <s v="RECEIVABLE"/>
    <s v="2023–2024"/>
    <x v="0"/>
    <x v="2"/>
    <s v="RESOURCES"/>
    <s v="GENERAL FUND"/>
    <x v="2"/>
    <s v="100"/>
    <s v="G"/>
    <s v="001"/>
    <s v="001"/>
    <s v="000"/>
    <s v="000"/>
    <s v="GENERAL FUND"/>
    <m/>
    <m/>
  </r>
  <r>
    <s v="0.2BB"/>
    <s v="0001000"/>
    <x v="6"/>
    <x v="6"/>
    <n v="513"/>
    <s v="A3540MX513"/>
    <n v="49000"/>
    <n v="48481"/>
    <n v="49000"/>
    <s v="D"/>
    <s v="0950"/>
    <x v="2"/>
    <x v="2"/>
    <s v="GOAA"/>
    <s v="BEGINNING FUND BALANCE"/>
    <s v="2023–2024"/>
    <x v="0"/>
    <x v="2"/>
    <s v="RESOURCES"/>
    <s v="GENERAL FUND"/>
    <x v="2"/>
    <s v="100"/>
    <s v="G"/>
    <s v="001"/>
    <s v="001"/>
    <s v="000"/>
    <s v="000"/>
    <s v="GENERAL FUND"/>
    <m/>
    <m/>
  </r>
  <r>
    <s v="0.4BB"/>
    <s v="0001000"/>
    <x v="6"/>
    <x v="6"/>
    <n v="513"/>
    <s v="A3540MX513"/>
    <n v="2191000"/>
    <n v="-2190157"/>
    <n v="-2191000"/>
    <s v="C"/>
    <s v="0698"/>
    <x v="1"/>
    <x v="1"/>
    <s v="GBDA"/>
    <s v="DEFERRED INFLOWS OF RESOURCES"/>
    <s v="2023–2024"/>
    <x v="0"/>
    <x v="2"/>
    <s v="RESOURCES"/>
    <s v="GENERAL FUND"/>
    <x v="2"/>
    <s v="100"/>
    <s v="G"/>
    <s v="001"/>
    <s v="001"/>
    <s v="000"/>
    <s v="000"/>
    <s v="GENERAL FUND"/>
    <m/>
    <m/>
  </r>
  <r>
    <s v="2.1"/>
    <s v="0001000"/>
    <x v="6"/>
    <x v="6"/>
    <n v="513"/>
    <s v="A3540MX513"/>
    <n v="158000"/>
    <n v="157649"/>
    <n v="158000"/>
    <s v="D"/>
    <s v="0775"/>
    <x v="3"/>
    <x v="3"/>
    <s v="GOBT"/>
    <s v="OTHER"/>
    <s v="2023–2024"/>
    <x v="0"/>
    <x v="2"/>
    <s v="RESOURCES"/>
    <s v="GENERAL FUND"/>
    <x v="2"/>
    <s v="100"/>
    <s v="G"/>
    <s v="001"/>
    <s v="001"/>
    <s v="000"/>
    <s v="000"/>
    <s v="GENERAL FUND"/>
    <m/>
    <m/>
  </r>
  <r>
    <s v="2.2"/>
    <s v="0001000"/>
    <x v="6"/>
    <x v="6"/>
    <n v="513"/>
    <s v="A3540MX513"/>
    <n v="128000"/>
    <n v="-127962"/>
    <n v="-128000"/>
    <s v="C"/>
    <s v="0036"/>
    <x v="0"/>
    <x v="0"/>
    <s v="GABD"/>
    <s v="RECEIVABLE"/>
    <s v="2023–2024"/>
    <x v="0"/>
    <x v="2"/>
    <s v="RESOURCES"/>
    <s v="GENERAL FUND"/>
    <x v="2"/>
    <s v="100"/>
    <s v="G"/>
    <s v="001"/>
    <s v="001"/>
    <s v="000"/>
    <s v="000"/>
    <s v="GENERAL FUND"/>
    <m/>
    <m/>
  </r>
  <r>
    <s v="2.3"/>
    <s v="0001000"/>
    <x v="6"/>
    <x v="6"/>
    <n v="513"/>
    <s v="A3540MX513"/>
    <n v="30000"/>
    <n v="-29687"/>
    <n v="-30000"/>
    <s v="C"/>
    <s v="0740"/>
    <x v="4"/>
    <x v="4"/>
    <s v="GOBR"/>
    <s v="INTEREST"/>
    <s v="2023–2024"/>
    <x v="0"/>
    <x v="2"/>
    <s v="RESOURCES"/>
    <s v="GENERAL FUND"/>
    <x v="2"/>
    <s v="100"/>
    <s v="G"/>
    <s v="001"/>
    <s v="001"/>
    <s v="000"/>
    <s v="000"/>
    <s v="GENERAL FUND"/>
    <m/>
    <m/>
  </r>
  <r>
    <s v="3.1"/>
    <s v="0001000"/>
    <x v="6"/>
    <x v="6"/>
    <n v="513"/>
    <s v="A3540MX513"/>
    <n v="184000"/>
    <n v="184366"/>
    <n v="184000"/>
    <s v="D"/>
    <s v="0698"/>
    <x v="1"/>
    <x v="1"/>
    <s v="GBDA"/>
    <s v="DEFERRED INFLOWS OF RESOURCES"/>
    <s v="2023–2024"/>
    <x v="0"/>
    <x v="2"/>
    <s v="RESOURCES"/>
    <s v="GENERAL FUND"/>
    <x v="2"/>
    <s v="100"/>
    <s v="G"/>
    <s v="001"/>
    <s v="001"/>
    <s v="000"/>
    <s v="000"/>
    <s v="GENERAL FUND"/>
    <m/>
    <m/>
  </r>
  <r>
    <s v="3.2"/>
    <s v="0001000"/>
    <x v="6"/>
    <x v="6"/>
    <n v="513"/>
    <s v="A3540MX513"/>
    <n v="184000"/>
    <n v="-184366"/>
    <n v="-184000"/>
    <s v="C"/>
    <s v="0775"/>
    <x v="3"/>
    <x v="3"/>
    <s v="GOBT"/>
    <s v="OTHER"/>
    <s v="2023–2024"/>
    <x v="0"/>
    <x v="2"/>
    <s v="RESOURCES"/>
    <s v="GENERAL FUND"/>
    <x v="2"/>
    <s v="100"/>
    <s v="G"/>
    <s v="001"/>
    <s v="001"/>
    <s v="000"/>
    <s v="000"/>
    <s v="GENERAL FUND"/>
    <m/>
    <m/>
  </r>
  <r>
    <s v="4.1"/>
    <s v="0001000"/>
    <x v="6"/>
    <x v="6"/>
    <n v="513"/>
    <s v="A3540MX513"/>
    <n v="136000"/>
    <n v="136254"/>
    <n v="136000"/>
    <s v="D"/>
    <s v="0036"/>
    <x v="5"/>
    <x v="5"/>
    <s v="GAAE"/>
    <s v="RECEIVABLES"/>
    <s v="2023–2024"/>
    <x v="0"/>
    <x v="2"/>
    <s v="RESOURCES"/>
    <s v="GENERAL FUND"/>
    <x v="2"/>
    <s v="100"/>
    <s v="G"/>
    <s v="001"/>
    <s v="001"/>
    <s v="000"/>
    <s v="000"/>
    <s v="GENERAL FUND"/>
    <m/>
    <m/>
  </r>
  <r>
    <s v="4.2"/>
    <s v="0001000"/>
    <x v="6"/>
    <x v="6"/>
    <n v="513"/>
    <s v="A3540MX513"/>
    <n v="136000"/>
    <n v="-136254"/>
    <n v="-136000"/>
    <s v="C"/>
    <s v="0036"/>
    <x v="0"/>
    <x v="0"/>
    <s v="GABD"/>
    <s v="RECEIVABLE"/>
    <s v="2023–2024"/>
    <x v="0"/>
    <x v="2"/>
    <s v="RESOURCES"/>
    <s v="GENERAL FUND"/>
    <x v="2"/>
    <s v="100"/>
    <s v="G"/>
    <s v="001"/>
    <s v="001"/>
    <s v="000"/>
    <s v="000"/>
    <s v="GENERAL FUND"/>
    <m/>
    <m/>
  </r>
  <r>
    <s v="0.1BB"/>
    <s v="0001000"/>
    <x v="6"/>
    <x v="7"/>
    <n v="513"/>
    <s v="A3560MX513"/>
    <n v="74528000"/>
    <n v="74528662"/>
    <n v="74528000"/>
    <s v="D"/>
    <s v="0036"/>
    <x v="0"/>
    <x v="0"/>
    <s v="GABD"/>
    <s v="RECEIVABLE"/>
    <s v="2023–2024"/>
    <x v="0"/>
    <x v="2"/>
    <s v="RESOURCES"/>
    <s v="GENERAL FUND"/>
    <x v="2"/>
    <s v="100"/>
    <s v="G"/>
    <s v="001"/>
    <s v="001"/>
    <s v="000"/>
    <s v="000"/>
    <s v="GENERAL FUND"/>
    <m/>
    <m/>
  </r>
  <r>
    <s v="0.2BB"/>
    <s v="0001000"/>
    <x v="6"/>
    <x v="7"/>
    <n v="513"/>
    <s v="A3560MX513"/>
    <n v="3728000"/>
    <n v="3727549"/>
    <n v="3728000"/>
    <s v="D"/>
    <s v="0950"/>
    <x v="2"/>
    <x v="2"/>
    <s v="GOAA"/>
    <s v="BEGINNING FUND BALANCE"/>
    <s v="2023–2024"/>
    <x v="0"/>
    <x v="2"/>
    <s v="RESOURCES"/>
    <s v="GENERAL FUND"/>
    <x v="2"/>
    <s v="100"/>
    <s v="G"/>
    <s v="001"/>
    <s v="001"/>
    <s v="000"/>
    <s v="000"/>
    <s v="GENERAL FUND"/>
    <m/>
    <m/>
  </r>
  <r>
    <s v="0.4BB"/>
    <s v="0001000"/>
    <x v="6"/>
    <x v="7"/>
    <n v="513"/>
    <s v="A3560MX513"/>
    <n v="78256000"/>
    <n v="-78256211"/>
    <n v="-78256000"/>
    <s v="C"/>
    <s v="0698"/>
    <x v="1"/>
    <x v="1"/>
    <s v="GBDA"/>
    <s v="DEFERRED INFLOWS OF RESOURCES"/>
    <s v="2023–2024"/>
    <x v="0"/>
    <x v="2"/>
    <s v="RESOURCES"/>
    <s v="GENERAL FUND"/>
    <x v="2"/>
    <s v="100"/>
    <s v="G"/>
    <s v="001"/>
    <s v="001"/>
    <s v="000"/>
    <s v="000"/>
    <s v="GENERAL FUND"/>
    <m/>
    <m/>
  </r>
  <r>
    <s v="0.1ADJ"/>
    <s v="0001000"/>
    <x v="6"/>
    <x v="7"/>
    <n v="513"/>
    <s v="A3560MX513"/>
    <n v="11389000"/>
    <n v="11389153"/>
    <n v="11389000"/>
    <s v="D"/>
    <s v="0036"/>
    <x v="0"/>
    <x v="0"/>
    <s v="GABD"/>
    <s v="RECEIVABLE"/>
    <s v="2023–2024"/>
    <x v="0"/>
    <x v="2"/>
    <s v="RESOURCES"/>
    <s v="GENERAL FUND"/>
    <x v="2"/>
    <s v="100"/>
    <s v="G"/>
    <s v="001"/>
    <s v="001"/>
    <s v="000"/>
    <s v="000"/>
    <s v="GENERAL FUND"/>
    <m/>
    <m/>
  </r>
  <r>
    <s v="0.4ADJ"/>
    <s v="0001000"/>
    <x v="6"/>
    <x v="7"/>
    <n v="513"/>
    <s v="A3560MX513"/>
    <n v="5361000"/>
    <n v="-5361405"/>
    <n v="-5361000"/>
    <s v="C"/>
    <s v="0698"/>
    <x v="1"/>
    <x v="1"/>
    <s v="GBDA"/>
    <s v="DEFERRED INFLOWS OF RESOURCES"/>
    <s v="2023–2024"/>
    <x v="0"/>
    <x v="2"/>
    <s v="RESOURCES"/>
    <s v="GENERAL FUND"/>
    <x v="2"/>
    <s v="100"/>
    <s v="G"/>
    <s v="001"/>
    <s v="001"/>
    <s v="000"/>
    <s v="000"/>
    <s v="GENERAL FUND"/>
    <m/>
    <m/>
  </r>
  <r>
    <s v="0.6ADJ"/>
    <s v="0001000"/>
    <x v="6"/>
    <x v="7"/>
    <n v="513"/>
    <s v="A3560MX513"/>
    <n v="6028000"/>
    <n v="-6027748"/>
    <n v="-6028000"/>
    <s v="C"/>
    <s v="0952"/>
    <x v="6"/>
    <x v="6"/>
    <s v="GOAA"/>
    <s v="BEGINNING FUND BALANCE"/>
    <s v="2023–2024"/>
    <x v="0"/>
    <x v="2"/>
    <s v="RESOURCES"/>
    <s v="GENERAL FUND"/>
    <x v="2"/>
    <s v="100"/>
    <s v="G"/>
    <s v="001"/>
    <s v="001"/>
    <s v="000"/>
    <s v="000"/>
    <s v="GENERAL FUND"/>
    <m/>
    <m/>
  </r>
  <r>
    <s v="2.1"/>
    <s v="0001000"/>
    <x v="6"/>
    <x v="7"/>
    <n v="513"/>
    <s v="A3560MX513"/>
    <n v="7156000"/>
    <n v="7156392"/>
    <n v="7156000"/>
    <s v="D"/>
    <s v="0775"/>
    <x v="3"/>
    <x v="3"/>
    <s v="GOBT"/>
    <s v="OTHER"/>
    <s v="2023–2024"/>
    <x v="0"/>
    <x v="2"/>
    <s v="RESOURCES"/>
    <s v="GENERAL FUND"/>
    <x v="2"/>
    <s v="100"/>
    <s v="G"/>
    <s v="001"/>
    <s v="001"/>
    <s v="000"/>
    <s v="000"/>
    <s v="GENERAL FUND"/>
    <m/>
    <m/>
  </r>
  <r>
    <s v="2.2"/>
    <s v="0001000"/>
    <x v="6"/>
    <x v="7"/>
    <n v="513"/>
    <s v="A3560MX513"/>
    <n v="5653000"/>
    <n v="-5653497"/>
    <n v="-5653000"/>
    <s v="C"/>
    <s v="0036"/>
    <x v="0"/>
    <x v="0"/>
    <s v="GABD"/>
    <s v="RECEIVABLE"/>
    <s v="2023–2024"/>
    <x v="0"/>
    <x v="2"/>
    <s v="RESOURCES"/>
    <s v="GENERAL FUND"/>
    <x v="2"/>
    <s v="100"/>
    <s v="G"/>
    <s v="001"/>
    <s v="001"/>
    <s v="000"/>
    <s v="000"/>
    <s v="GENERAL FUND"/>
    <m/>
    <m/>
  </r>
  <r>
    <s v="2.3"/>
    <s v="0001000"/>
    <x v="6"/>
    <x v="7"/>
    <n v="513"/>
    <s v="A3560MX513"/>
    <n v="1503000"/>
    <n v="-1502895"/>
    <n v="-1503000"/>
    <s v="C"/>
    <s v="0740"/>
    <x v="4"/>
    <x v="4"/>
    <s v="GOBR"/>
    <s v="INTEREST"/>
    <s v="2023–2024"/>
    <x v="0"/>
    <x v="2"/>
    <s v="RESOURCES"/>
    <s v="GENERAL FUND"/>
    <x v="2"/>
    <s v="100"/>
    <s v="G"/>
    <s v="001"/>
    <s v="001"/>
    <s v="000"/>
    <s v="000"/>
    <s v="GENERAL FUND"/>
    <m/>
    <m/>
  </r>
  <r>
    <s v="3.1"/>
    <s v="0001000"/>
    <x v="6"/>
    <x v="7"/>
    <n v="513"/>
    <s v="A3560MX513"/>
    <n v="500000"/>
    <n v="499839"/>
    <n v="500000"/>
    <s v="D"/>
    <s v="0698"/>
    <x v="1"/>
    <x v="1"/>
    <s v="GBDA"/>
    <s v="DEFERRED INFLOWS OF RESOURCES"/>
    <s v="2023–2024"/>
    <x v="0"/>
    <x v="2"/>
    <s v="RESOURCES"/>
    <s v="GENERAL FUND"/>
    <x v="2"/>
    <s v="100"/>
    <s v="G"/>
    <s v="001"/>
    <s v="001"/>
    <s v="000"/>
    <s v="000"/>
    <s v="GENERAL FUND"/>
    <m/>
    <m/>
  </r>
  <r>
    <s v="3.2"/>
    <s v="0001000"/>
    <x v="6"/>
    <x v="7"/>
    <n v="513"/>
    <s v="A3560MX513"/>
    <n v="500000"/>
    <n v="-499839"/>
    <n v="-500000"/>
    <s v="C"/>
    <s v="0775"/>
    <x v="3"/>
    <x v="3"/>
    <s v="GOBT"/>
    <s v="OTHER"/>
    <s v="2023–2024"/>
    <x v="0"/>
    <x v="2"/>
    <s v="RESOURCES"/>
    <s v="GENERAL FUND"/>
    <x v="2"/>
    <s v="100"/>
    <s v="G"/>
    <s v="001"/>
    <s v="001"/>
    <s v="000"/>
    <s v="000"/>
    <s v="GENERAL FUND"/>
    <m/>
    <m/>
  </r>
  <r>
    <s v="4.1"/>
    <s v="0001000"/>
    <x v="6"/>
    <x v="7"/>
    <n v="513"/>
    <s v="A3560MX513"/>
    <n v="5141000"/>
    <n v="5140924"/>
    <n v="5141000"/>
    <s v="D"/>
    <s v="0036"/>
    <x v="5"/>
    <x v="5"/>
    <s v="GAAE"/>
    <s v="RECEIVABLES"/>
    <s v="2023–2024"/>
    <x v="0"/>
    <x v="2"/>
    <s v="RESOURCES"/>
    <s v="GENERAL FUND"/>
    <x v="2"/>
    <s v="100"/>
    <s v="G"/>
    <s v="001"/>
    <s v="001"/>
    <s v="000"/>
    <s v="000"/>
    <s v="GENERAL FUND"/>
    <m/>
    <m/>
  </r>
  <r>
    <s v="4.2"/>
    <s v="0001000"/>
    <x v="6"/>
    <x v="7"/>
    <n v="513"/>
    <s v="A3560MX513"/>
    <n v="5141000"/>
    <n v="-5140924"/>
    <n v="-5141000"/>
    <s v="C"/>
    <s v="0036"/>
    <x v="0"/>
    <x v="0"/>
    <s v="GABD"/>
    <s v="RECEIVABLE"/>
    <s v="2023–2024"/>
    <x v="0"/>
    <x v="2"/>
    <s v="RESOURCES"/>
    <s v="GENERAL FUND"/>
    <x v="2"/>
    <s v="100"/>
    <s v="G"/>
    <s v="001"/>
    <s v="001"/>
    <s v="000"/>
    <s v="000"/>
    <s v="GENERAL FUND"/>
    <m/>
    <m/>
  </r>
  <r>
    <s v="0.1BB"/>
    <s v="0347000"/>
    <x v="7"/>
    <x v="7"/>
    <n v="513"/>
    <s v="A3560MX513"/>
    <n v="1366000"/>
    <n v="1365243"/>
    <n v="1366000"/>
    <s v="D"/>
    <s v="0036"/>
    <x v="0"/>
    <x v="0"/>
    <s v="GABD"/>
    <s v="RECEIVABLE"/>
    <s v="2023–2024"/>
    <x v="0"/>
    <x v="2"/>
    <s v="RESOURCES"/>
    <s v="SCHOOL LAND BANK FUND"/>
    <x v="0"/>
    <s v="950"/>
    <s v="G"/>
    <s v="001"/>
    <s v="002"/>
    <s v="000"/>
    <s v="000"/>
    <s v="SPECIAL REVENUE FUND"/>
    <s v="OTHER - LAND ACQUISITION"/>
    <m/>
  </r>
  <r>
    <s v="0.2BB"/>
    <s v="0347000"/>
    <x v="7"/>
    <x v="7"/>
    <n v="513"/>
    <s v="A3560MX513"/>
    <n v="14000"/>
    <n v="15039"/>
    <n v="14000"/>
    <s v="D"/>
    <s v="0950"/>
    <x v="2"/>
    <x v="2"/>
    <s v="GOAA"/>
    <s v="BEGINNING FUND BALANCE"/>
    <s v="2023–2024"/>
    <x v="0"/>
    <x v="2"/>
    <s v="RESOURCES"/>
    <s v="SCHOOL LAND BANK FUND"/>
    <x v="0"/>
    <s v="950"/>
    <s v="G"/>
    <s v="001"/>
    <s v="002"/>
    <s v="000"/>
    <s v="000"/>
    <s v="SPECIAL REVENUE FUND"/>
    <s v="OTHER - LAND ACQUISITION"/>
    <m/>
  </r>
  <r>
    <s v="0.4BB"/>
    <s v="0347000"/>
    <x v="7"/>
    <x v="7"/>
    <n v="513"/>
    <s v="A3560MX513"/>
    <n v="1380000"/>
    <n v="-1380282"/>
    <n v="-1380000"/>
    <s v="C"/>
    <s v="0698"/>
    <x v="1"/>
    <x v="1"/>
    <s v="GBDA"/>
    <s v="DEFERRED INFLOWS OF RESOURCES"/>
    <s v="2023–2024"/>
    <x v="0"/>
    <x v="2"/>
    <s v="RESOURCES"/>
    <s v="SCHOOL LAND BANK FUND"/>
    <x v="0"/>
    <s v="950"/>
    <s v="G"/>
    <s v="001"/>
    <s v="002"/>
    <s v="000"/>
    <s v="000"/>
    <s v="SPECIAL REVENUE FUND"/>
    <s v="OTHER - LAND ACQUISITION"/>
    <m/>
  </r>
  <r>
    <s v="0.1ADJ"/>
    <s v="0347000"/>
    <x v="7"/>
    <x v="7"/>
    <n v="513"/>
    <s v="A3560MX513"/>
    <n v="48000"/>
    <n v="47637"/>
    <n v="48000"/>
    <s v="D"/>
    <s v="0036"/>
    <x v="0"/>
    <x v="0"/>
    <s v="GABD"/>
    <s v="RECEIVABLE"/>
    <s v="2023–2024"/>
    <x v="0"/>
    <x v="2"/>
    <s v="RESOURCES"/>
    <s v="SCHOOL LAND BANK FUND"/>
    <x v="0"/>
    <s v="950"/>
    <s v="G"/>
    <s v="001"/>
    <s v="002"/>
    <s v="000"/>
    <s v="000"/>
    <s v="SPECIAL REVENUE FUND"/>
    <s v="OTHER - LAND ACQUISITION"/>
    <m/>
  </r>
  <r>
    <s v="0.4ADJ"/>
    <s v="0347000"/>
    <x v="7"/>
    <x v="7"/>
    <n v="513"/>
    <s v="A3560MX513"/>
    <n v="11000"/>
    <n v="-10700"/>
    <n v="-11000"/>
    <s v="C"/>
    <s v="0698"/>
    <x v="1"/>
    <x v="1"/>
    <s v="GBDA"/>
    <s v="DEFERRED INFLOWS OF RESOURCES"/>
    <s v="2023–2024"/>
    <x v="0"/>
    <x v="2"/>
    <s v="RESOURCES"/>
    <s v="SCHOOL LAND BANK FUND"/>
    <x v="0"/>
    <s v="950"/>
    <s v="G"/>
    <s v="001"/>
    <s v="002"/>
    <s v="000"/>
    <s v="000"/>
    <s v="SPECIAL REVENUE FUND"/>
    <s v="OTHER - LAND ACQUISITION"/>
    <m/>
  </r>
  <r>
    <s v="0.6ADJ"/>
    <s v="0347000"/>
    <x v="7"/>
    <x v="7"/>
    <n v="513"/>
    <s v="A3560MX513"/>
    <n v="37000"/>
    <n v="-36937"/>
    <n v="-37000"/>
    <s v="C"/>
    <s v="0952"/>
    <x v="6"/>
    <x v="6"/>
    <s v="GOAA"/>
    <s v="BEGINNING FUND BALANCE"/>
    <s v="2023–2024"/>
    <x v="0"/>
    <x v="2"/>
    <s v="RESOURCES"/>
    <s v="SCHOOL LAND BANK FUND"/>
    <x v="0"/>
    <s v="950"/>
    <s v="G"/>
    <s v="001"/>
    <s v="002"/>
    <s v="000"/>
    <s v="000"/>
    <s v="SPECIAL REVENUE FUND"/>
    <s v="OTHER - LAND ACQUISITION"/>
    <m/>
  </r>
  <r>
    <s v="2.1"/>
    <s v="0347000"/>
    <x v="7"/>
    <x v="7"/>
    <n v="513"/>
    <s v="A3560MX513"/>
    <n v="50000"/>
    <n v="49502"/>
    <n v="50000"/>
    <s v="D"/>
    <s v="0775"/>
    <x v="3"/>
    <x v="3"/>
    <s v="GOBT"/>
    <s v="OTHER"/>
    <s v="2023–2024"/>
    <x v="0"/>
    <x v="2"/>
    <s v="RESOURCES"/>
    <s v="SCHOOL LAND BANK FUND"/>
    <x v="0"/>
    <s v="950"/>
    <s v="G"/>
    <s v="001"/>
    <s v="002"/>
    <s v="000"/>
    <s v="000"/>
    <s v="SPECIAL REVENUE FUND"/>
    <s v="OTHER - LAND ACQUISITION"/>
    <m/>
  </r>
  <r>
    <s v="2.2"/>
    <s v="0347000"/>
    <x v="7"/>
    <x v="7"/>
    <n v="513"/>
    <s v="A3560MX513"/>
    <n v="29000"/>
    <n v="-28785"/>
    <n v="-29000"/>
    <s v="C"/>
    <s v="0036"/>
    <x v="0"/>
    <x v="0"/>
    <s v="GABD"/>
    <s v="RECEIVABLE"/>
    <s v="2023–2024"/>
    <x v="0"/>
    <x v="2"/>
    <s v="RESOURCES"/>
    <s v="SCHOOL LAND BANK FUND"/>
    <x v="0"/>
    <s v="950"/>
    <s v="G"/>
    <s v="001"/>
    <s v="002"/>
    <s v="000"/>
    <s v="000"/>
    <s v="SPECIAL REVENUE FUND"/>
    <s v="OTHER - LAND ACQUISITION"/>
    <m/>
  </r>
  <r>
    <s v="2.3"/>
    <s v="0347000"/>
    <x v="7"/>
    <x v="7"/>
    <n v="513"/>
    <s v="A3560MX513"/>
    <n v="21000"/>
    <n v="-20717"/>
    <n v="-21000"/>
    <s v="C"/>
    <s v="0740"/>
    <x v="4"/>
    <x v="4"/>
    <s v="GOBR"/>
    <s v="INTEREST"/>
    <s v="2023–2024"/>
    <x v="0"/>
    <x v="2"/>
    <s v="RESOURCES"/>
    <s v="SCHOOL LAND BANK FUND"/>
    <x v="0"/>
    <s v="950"/>
    <s v="G"/>
    <s v="001"/>
    <s v="002"/>
    <s v="000"/>
    <s v="000"/>
    <s v="SPECIAL REVENUE FUND"/>
    <s v="OTHER - LAND ACQUISITION"/>
    <m/>
  </r>
  <r>
    <s v="3.1"/>
    <s v="0347000"/>
    <x v="7"/>
    <x v="7"/>
    <n v="513"/>
    <s v="A3560MX513"/>
    <n v="3000"/>
    <n v="3119"/>
    <n v="3000"/>
    <s v="D"/>
    <s v="0698"/>
    <x v="1"/>
    <x v="1"/>
    <s v="GBDA"/>
    <s v="DEFERRED INFLOWS OF RESOURCES"/>
    <s v="2023–2024"/>
    <x v="0"/>
    <x v="2"/>
    <s v="RESOURCES"/>
    <s v="SCHOOL LAND BANK FUND"/>
    <x v="0"/>
    <s v="950"/>
    <s v="G"/>
    <s v="001"/>
    <s v="002"/>
    <s v="000"/>
    <s v="000"/>
    <s v="SPECIAL REVENUE FUND"/>
    <s v="OTHER - LAND ACQUISITION"/>
    <m/>
  </r>
  <r>
    <s v="3.2"/>
    <s v="0347000"/>
    <x v="7"/>
    <x v="7"/>
    <n v="513"/>
    <s v="A3560MX513"/>
    <n v="3000"/>
    <n v="-3119"/>
    <n v="-3000"/>
    <s v="C"/>
    <s v="0775"/>
    <x v="3"/>
    <x v="3"/>
    <s v="GOBT"/>
    <s v="OTHER"/>
    <s v="2023–2024"/>
    <x v="0"/>
    <x v="2"/>
    <s v="RESOURCES"/>
    <s v="SCHOOL LAND BANK FUND"/>
    <x v="0"/>
    <s v="950"/>
    <s v="G"/>
    <s v="001"/>
    <s v="002"/>
    <s v="000"/>
    <s v="000"/>
    <s v="SPECIAL REVENUE FUND"/>
    <s v="OTHER - LAND ACQUISITION"/>
    <m/>
  </r>
  <r>
    <s v="4.1"/>
    <s v="0347000"/>
    <x v="7"/>
    <x v="7"/>
    <n v="513"/>
    <s v="A3560MX513"/>
    <n v="29000"/>
    <n v="29220"/>
    <n v="29000"/>
    <s v="D"/>
    <s v="0036"/>
    <x v="5"/>
    <x v="5"/>
    <s v="GAAE"/>
    <s v="RECEIVABLES"/>
    <s v="2023–2024"/>
    <x v="0"/>
    <x v="2"/>
    <s v="RESOURCES"/>
    <s v="SCHOOL LAND BANK FUND"/>
    <x v="0"/>
    <s v="950"/>
    <s v="G"/>
    <s v="001"/>
    <s v="002"/>
    <s v="000"/>
    <s v="000"/>
    <s v="SPECIAL REVENUE FUND"/>
    <s v="OTHER - LAND ACQUISITION"/>
    <m/>
  </r>
  <r>
    <s v="4.2"/>
    <s v="0347000"/>
    <x v="7"/>
    <x v="7"/>
    <n v="513"/>
    <s v="A3560MX513"/>
    <n v="29000"/>
    <n v="-29220"/>
    <n v="-29000"/>
    <s v="C"/>
    <s v="0036"/>
    <x v="0"/>
    <x v="0"/>
    <s v="GABD"/>
    <s v="RECEIVABLE"/>
    <s v="2023–2024"/>
    <x v="0"/>
    <x v="2"/>
    <s v="RESOURCES"/>
    <s v="SCHOOL LAND BANK FUND"/>
    <x v="0"/>
    <s v="950"/>
    <s v="G"/>
    <s v="001"/>
    <s v="002"/>
    <s v="000"/>
    <s v="000"/>
    <s v="SPECIAL REVENUE FUND"/>
    <s v="OTHER - LAND ACQUISITION"/>
    <m/>
  </r>
  <r>
    <s v="0.1BB"/>
    <s v="0447000"/>
    <x v="8"/>
    <x v="8"/>
    <n v="513"/>
    <s v="A3600MX513"/>
    <n v="1886000"/>
    <n v="1886666"/>
    <n v="1886000"/>
    <s v="D"/>
    <s v="0036"/>
    <x v="0"/>
    <x v="0"/>
    <s v="GABD"/>
    <s v="RECEIVABLE"/>
    <s v="2023–2024"/>
    <x v="0"/>
    <x v="2"/>
    <s v="RESOURCES"/>
    <s v="WILDLIFE RESTORATION ACCOUNT"/>
    <x v="3"/>
    <s v="900"/>
    <s v="G"/>
    <s v="001"/>
    <s v="002"/>
    <s v="000"/>
    <s v="000"/>
    <s v="CAPITAL PROJECTS FUND"/>
    <s v="OTHER CAPITAL PROJECTS FUND"/>
    <m/>
  </r>
  <r>
    <s v="0.2BB"/>
    <s v="0447000"/>
    <x v="8"/>
    <x v="8"/>
    <n v="513"/>
    <s v="A3600MX513"/>
    <n v="1563000"/>
    <n v="1562071"/>
    <n v="1563000"/>
    <s v="D"/>
    <s v="0950"/>
    <x v="2"/>
    <x v="2"/>
    <s v="GOAA"/>
    <s v="BEGINNING FUND BALANCE"/>
    <s v="2023–2024"/>
    <x v="0"/>
    <x v="2"/>
    <s v="RESOURCES"/>
    <s v="WILDLIFE RESTORATION ACCOUNT"/>
    <x v="3"/>
    <s v="900"/>
    <s v="G"/>
    <s v="001"/>
    <s v="002"/>
    <s v="000"/>
    <s v="000"/>
    <s v="CAPITAL PROJECTS FUND"/>
    <s v="OTHER CAPITAL PROJECTS FUND"/>
    <m/>
  </r>
  <r>
    <s v="0.4BB"/>
    <s v="0447000"/>
    <x v="8"/>
    <x v="8"/>
    <n v="513"/>
    <s v="A3600MX513"/>
    <n v="3449000"/>
    <n v="-3448737"/>
    <n v="-3449000"/>
    <s v="C"/>
    <s v="0698"/>
    <x v="1"/>
    <x v="1"/>
    <s v="GBDA"/>
    <s v="DEFERRED INFLOWS OF RESOURCES"/>
    <s v="2023–2024"/>
    <x v="0"/>
    <x v="2"/>
    <s v="RESOURCES"/>
    <s v="WILDLIFE RESTORATION ACCOUNT"/>
    <x v="3"/>
    <s v="900"/>
    <s v="G"/>
    <s v="001"/>
    <s v="002"/>
    <s v="000"/>
    <s v="000"/>
    <s v="CAPITAL PROJECTS FUND"/>
    <s v="OTHER CAPITAL PROJECTS FUND"/>
    <m/>
  </r>
  <r>
    <s v="5.1"/>
    <s v="0447000"/>
    <x v="8"/>
    <x v="8"/>
    <n v="513"/>
    <s v="A3600MX513"/>
    <n v="3449000"/>
    <n v="3448737"/>
    <n v="3449000"/>
    <s v="D"/>
    <s v="0698"/>
    <x v="1"/>
    <x v="1"/>
    <s v="GBDA"/>
    <s v="DEFERRED INFLOWS OF RESOURCES"/>
    <s v="2023–2024"/>
    <x v="0"/>
    <x v="2"/>
    <s v="RESOURCES"/>
    <s v="WILDLIFE RESTORATION ACCOUNT"/>
    <x v="3"/>
    <s v="900"/>
    <s v="G"/>
    <s v="001"/>
    <s v="002"/>
    <s v="000"/>
    <s v="000"/>
    <s v="CAPITAL PROJECTS FUND"/>
    <s v="OTHER CAPITAL PROJECTS FUND"/>
    <m/>
  </r>
  <r>
    <s v="5.4"/>
    <s v="0447000"/>
    <x v="8"/>
    <x v="8"/>
    <n v="513"/>
    <s v="A3600MX513"/>
    <n v="1887000"/>
    <n v="-1886666"/>
    <n v="-1887000"/>
    <s v="C"/>
    <s v="0036"/>
    <x v="0"/>
    <x v="0"/>
    <s v="GABD"/>
    <s v="RECEIVABLE"/>
    <s v="2023–2024"/>
    <x v="0"/>
    <x v="2"/>
    <s v="RESOURCES"/>
    <s v="WILDLIFE RESTORATION ACCOUNT"/>
    <x v="3"/>
    <s v="900"/>
    <s v="G"/>
    <s v="001"/>
    <s v="002"/>
    <s v="000"/>
    <s v="000"/>
    <s v="CAPITAL PROJECTS FUND"/>
    <s v="OTHER CAPITAL PROJECTS FUND"/>
    <m/>
  </r>
  <r>
    <s v="5.5"/>
    <s v="0447000"/>
    <x v="8"/>
    <x v="8"/>
    <n v="513"/>
    <s v="A3600MX513"/>
    <n v="1562000"/>
    <n v="-1562071"/>
    <n v="-1562000"/>
    <s v="C"/>
    <s v="0775"/>
    <x v="3"/>
    <x v="3"/>
    <s v="GOBT"/>
    <s v="OTHER"/>
    <s v="2023–2024"/>
    <x v="0"/>
    <x v="2"/>
    <s v="RESOURCES"/>
    <s v="WILDLIFE RESTORATION ACCOUNT"/>
    <x v="3"/>
    <s v="900"/>
    <s v="G"/>
    <s v="001"/>
    <s v="002"/>
    <s v="000"/>
    <s v="000"/>
    <s v="CAPITAL PROJECTS FUND"/>
    <s v="OTHER CAPITAL PROJECTS FUND"/>
    <m/>
  </r>
  <r>
    <s v="0.1ADJ"/>
    <s v="0392000"/>
    <x v="9"/>
    <x v="9"/>
    <n v="513"/>
    <s v="A3790MX513"/>
    <n v="1489000"/>
    <n v="1488709"/>
    <n v="1489000"/>
    <s v="D"/>
    <s v="0036"/>
    <x v="0"/>
    <x v="0"/>
    <s v="GABD"/>
    <s v="RECEIVABLE"/>
    <s v="2023–2024"/>
    <x v="0"/>
    <x v="2"/>
    <s v="RESOURCES"/>
    <s v="ST PARKS AND RECREATION FUND"/>
    <x v="0"/>
    <s v="300"/>
    <s v="G"/>
    <s v="001"/>
    <s v="001"/>
    <s v="000"/>
    <s v="000"/>
    <s v="SPECIAL REVENUE FUND"/>
    <s v="NAT RESOURES &amp; ENVIRON PROTECT"/>
    <m/>
  </r>
  <r>
    <s v="0.3ADJ"/>
    <s v="0392000"/>
    <x v="9"/>
    <x v="9"/>
    <n v="513"/>
    <s v="A3790MX513"/>
    <n v="94000"/>
    <n v="93551"/>
    <n v="94000"/>
    <s v="D"/>
    <s v="0952"/>
    <x v="6"/>
    <x v="6"/>
    <s v="GOAA"/>
    <s v="BEGINNING FUND BALANCE"/>
    <s v="2023–2024"/>
    <x v="0"/>
    <x v="2"/>
    <s v="RESOURCES"/>
    <s v="ST PARKS AND RECREATION FUND"/>
    <x v="0"/>
    <s v="300"/>
    <s v="G"/>
    <s v="001"/>
    <s v="001"/>
    <s v="000"/>
    <s v="000"/>
    <s v="SPECIAL REVENUE FUND"/>
    <s v="NAT RESOURES &amp; ENVIRON PROTECT"/>
    <m/>
  </r>
  <r>
    <s v="0.4ADJ"/>
    <s v="0392000"/>
    <x v="9"/>
    <x v="9"/>
    <n v="513"/>
    <s v="A3790MX513"/>
    <n v="1583000"/>
    <n v="-1582260"/>
    <n v="-1583000"/>
    <s v="C"/>
    <s v="0698"/>
    <x v="1"/>
    <x v="1"/>
    <s v="GBDA"/>
    <s v="DEFERRED INFLOWS OF RESOURCES"/>
    <s v="2023–2024"/>
    <x v="0"/>
    <x v="2"/>
    <s v="RESOURCES"/>
    <s v="ST PARKS AND RECREATION FUND"/>
    <x v="0"/>
    <s v="300"/>
    <s v="G"/>
    <s v="001"/>
    <s v="001"/>
    <s v="000"/>
    <s v="000"/>
    <s v="SPECIAL REVENUE FUND"/>
    <s v="NAT RESOURES &amp; ENVIRON PROTECT"/>
    <m/>
  </r>
  <r>
    <s v="1.1"/>
    <s v="0392000"/>
    <x v="9"/>
    <x v="9"/>
    <n v="513"/>
    <s v="A3790MX513"/>
    <n v="3501000"/>
    <n v="3501291"/>
    <n v="3501000"/>
    <s v="D"/>
    <s v="0036"/>
    <x v="0"/>
    <x v="0"/>
    <s v="GABD"/>
    <s v="RECEIVABLE"/>
    <s v="2023–2024"/>
    <x v="0"/>
    <x v="2"/>
    <s v="RESOURCES"/>
    <s v="ST PARKS AND RECREATION FUND"/>
    <x v="0"/>
    <s v="300"/>
    <s v="G"/>
    <s v="001"/>
    <s v="001"/>
    <s v="000"/>
    <s v="000"/>
    <s v="SPECIAL REVENUE FUND"/>
    <s v="NAT RESOURES &amp; ENVIRON PROTECT"/>
    <m/>
  </r>
  <r>
    <s v="1.2"/>
    <s v="0392000"/>
    <x v="9"/>
    <x v="9"/>
    <n v="513"/>
    <s v="A3790MX513"/>
    <n v="3501000"/>
    <n v="-3501291"/>
    <n v="-3501000"/>
    <s v="C"/>
    <s v="0698"/>
    <x v="1"/>
    <x v="1"/>
    <s v="GBDA"/>
    <s v="DEFERRED INFLOWS OF RESOURCES"/>
    <s v="2023–2024"/>
    <x v="0"/>
    <x v="2"/>
    <s v="RESOURCES"/>
    <s v="ST PARKS AND RECREATION FUND"/>
    <x v="0"/>
    <s v="300"/>
    <s v="G"/>
    <s v="001"/>
    <s v="001"/>
    <s v="000"/>
    <s v="000"/>
    <s v="SPECIAL REVENUE FUND"/>
    <s v="NAT RESOURES &amp; ENVIRON PROTECT"/>
    <m/>
  </r>
  <r>
    <s v="2.1"/>
    <s v="0392000"/>
    <x v="9"/>
    <x v="9"/>
    <n v="513"/>
    <s v="A3790MX513"/>
    <n v="533000"/>
    <n v="533319"/>
    <n v="533000"/>
    <s v="D"/>
    <s v="0775"/>
    <x v="3"/>
    <x v="3"/>
    <s v="GOBT"/>
    <s v="OTHER"/>
    <s v="2023–2024"/>
    <x v="0"/>
    <x v="2"/>
    <s v="RESOURCES"/>
    <s v="ST PARKS AND RECREATION FUND"/>
    <x v="0"/>
    <s v="300"/>
    <s v="G"/>
    <s v="001"/>
    <s v="001"/>
    <s v="000"/>
    <s v="000"/>
    <s v="SPECIAL REVENUE FUND"/>
    <s v="NAT RESOURES &amp; ENVIRON PROTECT"/>
    <m/>
  </r>
  <r>
    <s v="2.2"/>
    <s v="0392000"/>
    <x v="9"/>
    <x v="9"/>
    <n v="513"/>
    <s v="A3790MX513"/>
    <n v="468000"/>
    <n v="-468246"/>
    <n v="-468000"/>
    <s v="C"/>
    <s v="0036"/>
    <x v="0"/>
    <x v="0"/>
    <s v="GABD"/>
    <s v="RECEIVABLE"/>
    <s v="2023–2024"/>
    <x v="0"/>
    <x v="2"/>
    <s v="RESOURCES"/>
    <s v="ST PARKS AND RECREATION FUND"/>
    <x v="0"/>
    <s v="300"/>
    <s v="G"/>
    <s v="001"/>
    <s v="001"/>
    <s v="000"/>
    <s v="000"/>
    <s v="SPECIAL REVENUE FUND"/>
    <s v="NAT RESOURES &amp; ENVIRON PROTECT"/>
    <m/>
  </r>
  <r>
    <s v="2.3"/>
    <s v="0392000"/>
    <x v="9"/>
    <x v="9"/>
    <n v="513"/>
    <s v="A3790MX513"/>
    <n v="65000"/>
    <n v="-65073"/>
    <n v="-65000"/>
    <s v="C"/>
    <s v="0740"/>
    <x v="4"/>
    <x v="4"/>
    <s v="GOBR"/>
    <s v="INTEREST"/>
    <s v="2023–2024"/>
    <x v="0"/>
    <x v="2"/>
    <s v="RESOURCES"/>
    <s v="ST PARKS AND RECREATION FUND"/>
    <x v="0"/>
    <s v="300"/>
    <s v="G"/>
    <s v="001"/>
    <s v="001"/>
    <s v="000"/>
    <s v="000"/>
    <s v="SPECIAL REVENUE FUND"/>
    <s v="NAT RESOURES &amp; ENVIRON PROTECT"/>
    <m/>
  </r>
  <r>
    <s v="3.1"/>
    <s v="0392000"/>
    <x v="9"/>
    <x v="9"/>
    <n v="513"/>
    <s v="A3790MX513"/>
    <n v="79000"/>
    <n v="79042"/>
    <n v="79000"/>
    <s v="D"/>
    <s v="0698"/>
    <x v="1"/>
    <x v="1"/>
    <s v="GBDA"/>
    <s v="DEFERRED INFLOWS OF RESOURCES"/>
    <s v="2023–2024"/>
    <x v="0"/>
    <x v="2"/>
    <s v="RESOURCES"/>
    <s v="ST PARKS AND RECREATION FUND"/>
    <x v="0"/>
    <s v="300"/>
    <s v="G"/>
    <s v="001"/>
    <s v="001"/>
    <s v="000"/>
    <s v="000"/>
    <s v="SPECIAL REVENUE FUND"/>
    <s v="NAT RESOURES &amp; ENVIRON PROTECT"/>
    <m/>
  </r>
  <r>
    <s v="3.2"/>
    <s v="0392000"/>
    <x v="9"/>
    <x v="9"/>
    <n v="513"/>
    <s v="A3790MX513"/>
    <n v="79000"/>
    <n v="-79042"/>
    <n v="-79000"/>
    <s v="C"/>
    <s v="0775"/>
    <x v="3"/>
    <x v="3"/>
    <s v="GOBT"/>
    <s v="OTHER"/>
    <s v="2023–2024"/>
    <x v="0"/>
    <x v="2"/>
    <s v="RESOURCES"/>
    <s v="ST PARKS AND RECREATION FUND"/>
    <x v="0"/>
    <s v="300"/>
    <s v="G"/>
    <s v="001"/>
    <s v="001"/>
    <s v="000"/>
    <s v="000"/>
    <s v="SPECIAL REVENUE FUND"/>
    <s v="NAT RESOURES &amp; ENVIRON PROTECT"/>
    <m/>
  </r>
  <r>
    <s v="4.1"/>
    <s v="0392000"/>
    <x v="9"/>
    <x v="9"/>
    <n v="513"/>
    <s v="A3790MX513"/>
    <n v="348000"/>
    <n v="347731"/>
    <n v="348000"/>
    <s v="D"/>
    <s v="0036"/>
    <x v="5"/>
    <x v="5"/>
    <s v="GAAE"/>
    <s v="RECEIVABLES"/>
    <s v="2023–2024"/>
    <x v="0"/>
    <x v="2"/>
    <s v="RESOURCES"/>
    <s v="ST PARKS AND RECREATION FUND"/>
    <x v="0"/>
    <s v="300"/>
    <s v="G"/>
    <s v="001"/>
    <s v="001"/>
    <s v="000"/>
    <s v="000"/>
    <s v="SPECIAL REVENUE FUND"/>
    <s v="NAT RESOURES &amp; ENVIRON PROTECT"/>
    <m/>
  </r>
  <r>
    <s v="4.2"/>
    <s v="0392000"/>
    <x v="9"/>
    <x v="9"/>
    <n v="513"/>
    <s v="A3790MX513"/>
    <n v="348000"/>
    <n v="-347731"/>
    <n v="-348000"/>
    <s v="C"/>
    <s v="0036"/>
    <x v="0"/>
    <x v="0"/>
    <s v="GABD"/>
    <s v="RECEIVABLE"/>
    <s v="2023–2024"/>
    <x v="0"/>
    <x v="2"/>
    <s v="RESOURCES"/>
    <s v="ST PARKS AND RECREATION FUND"/>
    <x v="0"/>
    <s v="300"/>
    <s v="G"/>
    <s v="001"/>
    <s v="001"/>
    <s v="000"/>
    <s v="000"/>
    <s v="SPECIAL REVENUE FUND"/>
    <s v="NAT RESOURES &amp; ENVIRON PROTECT"/>
    <m/>
  </r>
  <r>
    <s v="0.1BB"/>
    <s v="0002000"/>
    <x v="10"/>
    <x v="10"/>
    <n v="513"/>
    <s v="A7760MX513"/>
    <n v="8241000"/>
    <n v="8240319"/>
    <n v="8241000"/>
    <s v="D"/>
    <s v="0036"/>
    <x v="0"/>
    <x v="0"/>
    <s v="GABD"/>
    <s v="RECEIVABLE"/>
    <s v="2023–2024"/>
    <x v="0"/>
    <x v="0"/>
    <s v="GENERAL GOVERNMENT"/>
    <s v="PROPERTY ACQUISITION LAW MONEY"/>
    <x v="0"/>
    <s v="950"/>
    <s v="G"/>
    <s v="001"/>
    <s v="002"/>
    <s v="000"/>
    <s v="000"/>
    <s v="SPECIAL REVENUE FUND"/>
    <s v="MEMORIAL-STATE PROPERTY"/>
    <m/>
  </r>
  <r>
    <s v="0.2BB"/>
    <s v="0002000"/>
    <x v="10"/>
    <x v="10"/>
    <n v="513"/>
    <s v="A7760MX513"/>
    <n v="62000"/>
    <n v="62157"/>
    <n v="62000"/>
    <s v="D"/>
    <s v="0950"/>
    <x v="2"/>
    <x v="2"/>
    <s v="GOAA"/>
    <s v="BEGINNING FUND BALANCE"/>
    <s v="2023–2024"/>
    <x v="0"/>
    <x v="0"/>
    <s v="GENERAL GOVERNMENT"/>
    <s v="PROPERTY ACQUISITION LAW MONEY"/>
    <x v="0"/>
    <s v="950"/>
    <s v="G"/>
    <s v="001"/>
    <s v="002"/>
    <s v="000"/>
    <s v="000"/>
    <s v="SPECIAL REVENUE FUND"/>
    <s v="MEMORIAL-STATE PROPERTY"/>
    <m/>
  </r>
  <r>
    <s v="0.4BB"/>
    <s v="0002000"/>
    <x v="10"/>
    <x v="10"/>
    <n v="513"/>
    <s v="A7760MX513"/>
    <n v="8303000"/>
    <n v="-8302476"/>
    <n v="-8303000"/>
    <s v="C"/>
    <s v="0698"/>
    <x v="1"/>
    <x v="1"/>
    <s v="GBDA"/>
    <s v="DEFERRED INFLOWS OF RESOURCES"/>
    <s v="2023–2024"/>
    <x v="0"/>
    <x v="0"/>
    <s v="GENERAL GOVERNMENT"/>
    <s v="PROPERTY ACQUISITION LAW MONEY"/>
    <x v="0"/>
    <s v="950"/>
    <s v="G"/>
    <s v="001"/>
    <s v="002"/>
    <s v="000"/>
    <s v="000"/>
    <s v="SPECIAL REVENUE FUND"/>
    <s v="MEMORIAL-STATE PROPERTY"/>
    <m/>
  </r>
  <r>
    <s v="0.1ADJ"/>
    <s v="0002000"/>
    <x v="10"/>
    <x v="10"/>
    <n v="513"/>
    <s v="A7760MX513"/>
    <n v="451000"/>
    <n v="-451244"/>
    <n v="-451000"/>
    <s v="C"/>
    <s v="0036"/>
    <x v="0"/>
    <x v="0"/>
    <s v="GABD"/>
    <s v="RECEIVABLE"/>
    <s v="2023–2024"/>
    <x v="0"/>
    <x v="0"/>
    <s v="GENERAL GOVERNMENT"/>
    <s v="PROPERTY ACQUISITION LAW MONEY"/>
    <x v="0"/>
    <s v="950"/>
    <s v="G"/>
    <s v="001"/>
    <s v="002"/>
    <s v="000"/>
    <s v="000"/>
    <s v="SPECIAL REVENUE FUND"/>
    <s v="MEMORIAL-STATE PROPERTY"/>
    <m/>
  </r>
  <r>
    <s v="0.4ADJ"/>
    <s v="0002000"/>
    <x v="10"/>
    <x v="10"/>
    <n v="513"/>
    <s v="A7760MX513"/>
    <n v="818000"/>
    <n v="817661"/>
    <n v="818000"/>
    <s v="D"/>
    <s v="0698"/>
    <x v="1"/>
    <x v="1"/>
    <s v="GBDA"/>
    <s v="DEFERRED INFLOWS OF RESOURCES"/>
    <s v="2023–2024"/>
    <x v="0"/>
    <x v="0"/>
    <s v="GENERAL GOVERNMENT"/>
    <s v="PROPERTY ACQUISITION LAW MONEY"/>
    <x v="0"/>
    <s v="950"/>
    <s v="G"/>
    <s v="001"/>
    <s v="002"/>
    <s v="000"/>
    <s v="000"/>
    <s v="SPECIAL REVENUE FUND"/>
    <s v="MEMORIAL-STATE PROPERTY"/>
    <m/>
  </r>
  <r>
    <s v="0.6ADJ"/>
    <s v="0002000"/>
    <x v="10"/>
    <x v="10"/>
    <n v="513"/>
    <s v="A7760MX513"/>
    <n v="367000"/>
    <n v="-366417"/>
    <n v="-367000"/>
    <s v="C"/>
    <s v="0952"/>
    <x v="6"/>
    <x v="6"/>
    <s v="GOAA"/>
    <s v="BEGINNING FUND BALANCE"/>
    <s v="2023–2024"/>
    <x v="0"/>
    <x v="0"/>
    <s v="GENERAL GOVERNMENT"/>
    <s v="PROPERTY ACQUISITION LAW MONEY"/>
    <x v="0"/>
    <s v="950"/>
    <s v="G"/>
    <s v="001"/>
    <s v="002"/>
    <s v="000"/>
    <s v="000"/>
    <s v="SPECIAL REVENUE FUND"/>
    <s v="MEMORIAL-STATE PROPERTY"/>
    <m/>
  </r>
  <r>
    <s v="1.1"/>
    <s v="0002000"/>
    <x v="10"/>
    <x v="10"/>
    <n v="513"/>
    <s v="A7760MX513"/>
    <n v="3443000"/>
    <n v="3442796"/>
    <n v="3443000"/>
    <s v="D"/>
    <s v="0036"/>
    <x v="0"/>
    <x v="0"/>
    <s v="GABD"/>
    <s v="RECEIVABLE"/>
    <s v="2023–2024"/>
    <x v="0"/>
    <x v="0"/>
    <s v="GENERAL GOVERNMENT"/>
    <s v="PROPERTY ACQUISITION LAW MONEY"/>
    <x v="0"/>
    <s v="950"/>
    <s v="G"/>
    <s v="001"/>
    <s v="002"/>
    <s v="000"/>
    <s v="000"/>
    <s v="SPECIAL REVENUE FUND"/>
    <s v="MEMORIAL-STATE PROPERTY"/>
    <m/>
  </r>
  <r>
    <s v="1.2"/>
    <s v="0002000"/>
    <x v="10"/>
    <x v="10"/>
    <n v="513"/>
    <s v="A7760MX513"/>
    <n v="3443000"/>
    <n v="-3442796"/>
    <n v="-3443000"/>
    <s v="C"/>
    <s v="0698"/>
    <x v="1"/>
    <x v="1"/>
    <s v="GBDA"/>
    <s v="DEFERRED INFLOWS OF RESOURCES"/>
    <s v="2023–2024"/>
    <x v="0"/>
    <x v="0"/>
    <s v="GENERAL GOVERNMENT"/>
    <s v="PROPERTY ACQUISITION LAW MONEY"/>
    <x v="0"/>
    <s v="950"/>
    <s v="G"/>
    <s v="001"/>
    <s v="002"/>
    <s v="000"/>
    <s v="000"/>
    <s v="SPECIAL REVENUE FUND"/>
    <s v="MEMORIAL-STATE PROPERTY"/>
    <m/>
  </r>
  <r>
    <s v="2.1"/>
    <s v="0002000"/>
    <x v="10"/>
    <x v="10"/>
    <n v="513"/>
    <s v="A7760MX513"/>
    <n v="1268000"/>
    <n v="1267543"/>
    <n v="1268000"/>
    <s v="D"/>
    <s v="0775"/>
    <x v="3"/>
    <x v="3"/>
    <s v="GOBT"/>
    <s v="OTHER"/>
    <s v="2023–2024"/>
    <x v="0"/>
    <x v="0"/>
    <s v="GENERAL GOVERNMENT"/>
    <s v="PROPERTY ACQUISITION LAW MONEY"/>
    <x v="0"/>
    <s v="950"/>
    <s v="G"/>
    <s v="001"/>
    <s v="002"/>
    <s v="000"/>
    <s v="000"/>
    <s v="SPECIAL REVENUE FUND"/>
    <s v="MEMORIAL-STATE PROPERTY"/>
    <m/>
  </r>
  <r>
    <s v="2.2"/>
    <s v="0002000"/>
    <x v="10"/>
    <x v="10"/>
    <n v="513"/>
    <s v="A7760MX513"/>
    <n v="1120000"/>
    <n v="-1119403"/>
    <n v="-1120000"/>
    <s v="C"/>
    <s v="0036"/>
    <x v="0"/>
    <x v="0"/>
    <s v="GABD"/>
    <s v="RECEIVABLE"/>
    <s v="2023–2024"/>
    <x v="0"/>
    <x v="0"/>
    <s v="GENERAL GOVERNMENT"/>
    <s v="PROPERTY ACQUISITION LAW MONEY"/>
    <x v="0"/>
    <s v="950"/>
    <s v="G"/>
    <s v="001"/>
    <s v="002"/>
    <s v="000"/>
    <s v="000"/>
    <s v="SPECIAL REVENUE FUND"/>
    <s v="MEMORIAL-STATE PROPERTY"/>
    <m/>
  </r>
  <r>
    <s v="2.3"/>
    <s v="0002000"/>
    <x v="10"/>
    <x v="10"/>
    <n v="513"/>
    <s v="A7760MX513"/>
    <n v="148000"/>
    <n v="-148140"/>
    <n v="-148000"/>
    <s v="C"/>
    <s v="0740"/>
    <x v="4"/>
    <x v="4"/>
    <s v="GOBR"/>
    <s v="INTEREST"/>
    <s v="2023–2024"/>
    <x v="0"/>
    <x v="0"/>
    <s v="GENERAL GOVERNMENT"/>
    <s v="PROPERTY ACQUISITION LAW MONEY"/>
    <x v="0"/>
    <s v="950"/>
    <s v="G"/>
    <s v="001"/>
    <s v="002"/>
    <s v="000"/>
    <s v="000"/>
    <s v="SPECIAL REVENUE FUND"/>
    <s v="MEMORIAL-STATE PROPERTY"/>
    <m/>
  </r>
  <r>
    <s v="3.1"/>
    <s v="0002000"/>
    <x v="10"/>
    <x v="10"/>
    <n v="513"/>
    <s v="A7760MX513"/>
    <n v="593000"/>
    <n v="592741"/>
    <n v="593000"/>
    <s v="D"/>
    <s v="0698"/>
    <x v="1"/>
    <x v="1"/>
    <s v="GBDA"/>
    <s v="DEFERRED INFLOWS OF RESOURCES"/>
    <s v="2023–2024"/>
    <x v="0"/>
    <x v="0"/>
    <s v="GENERAL GOVERNMENT"/>
    <s v="PROPERTY ACQUISITION LAW MONEY"/>
    <x v="0"/>
    <s v="950"/>
    <s v="G"/>
    <s v="001"/>
    <s v="002"/>
    <s v="000"/>
    <s v="000"/>
    <s v="SPECIAL REVENUE FUND"/>
    <s v="MEMORIAL-STATE PROPERTY"/>
    <m/>
  </r>
  <r>
    <s v="3.2"/>
    <s v="0002000"/>
    <x v="10"/>
    <x v="10"/>
    <n v="513"/>
    <s v="A7760MX513"/>
    <n v="593000"/>
    <n v="-592741"/>
    <n v="-593000"/>
    <s v="C"/>
    <s v="0775"/>
    <x v="3"/>
    <x v="3"/>
    <s v="GOBT"/>
    <s v="OTHER"/>
    <s v="2023–2024"/>
    <x v="0"/>
    <x v="0"/>
    <s v="GENERAL GOVERNMENT"/>
    <s v="PROPERTY ACQUISITION LAW MONEY"/>
    <x v="0"/>
    <s v="950"/>
    <s v="G"/>
    <s v="001"/>
    <s v="002"/>
    <s v="000"/>
    <s v="000"/>
    <s v="SPECIAL REVENUE FUND"/>
    <s v="MEMORIAL-STATE PROPERTY"/>
    <m/>
  </r>
  <r>
    <s v="4.1"/>
    <s v="0002000"/>
    <x v="10"/>
    <x v="10"/>
    <n v="513"/>
    <s v="A7760MX513"/>
    <n v="1057000"/>
    <n v="1056794"/>
    <n v="1057000"/>
    <s v="D"/>
    <s v="0036"/>
    <x v="5"/>
    <x v="5"/>
    <s v="GAAE"/>
    <s v="RECEIVABLES"/>
    <s v="2023–2024"/>
    <x v="0"/>
    <x v="0"/>
    <s v="GENERAL GOVERNMENT"/>
    <s v="PROPERTY ACQUISITION LAW MONEY"/>
    <x v="0"/>
    <s v="950"/>
    <s v="G"/>
    <s v="001"/>
    <s v="002"/>
    <s v="000"/>
    <s v="000"/>
    <s v="SPECIAL REVENUE FUND"/>
    <s v="MEMORIAL-STATE PROPERTY"/>
    <m/>
  </r>
  <r>
    <s v="4.2"/>
    <s v="0002000"/>
    <x v="10"/>
    <x v="10"/>
    <n v="513"/>
    <s v="A7760MX513"/>
    <n v="1057000"/>
    <n v="-1056794"/>
    <n v="-1057000"/>
    <s v="C"/>
    <s v="0036"/>
    <x v="0"/>
    <x v="0"/>
    <s v="GABD"/>
    <s v="RECEIVABLE"/>
    <s v="2023–2024"/>
    <x v="0"/>
    <x v="0"/>
    <s v="GENERAL GOVERNMENT"/>
    <s v="PROPERTY ACQUISITION LAW MONEY"/>
    <x v="0"/>
    <s v="950"/>
    <s v="G"/>
    <s v="001"/>
    <s v="002"/>
    <s v="000"/>
    <s v="000"/>
    <s v="SPECIAL REVENUE FUND"/>
    <s v="MEMORIAL-STATE PROPERTY"/>
    <m/>
  </r>
  <r>
    <s v="6.1"/>
    <s v="0002000"/>
    <x v="10"/>
    <x v="10"/>
    <n v="513"/>
    <s v="A7760MX513"/>
    <n v="993000"/>
    <n v="993014"/>
    <n v="993000"/>
    <s v="D"/>
    <s v="0036"/>
    <x v="0"/>
    <x v="0"/>
    <s v="GABD"/>
    <s v="RECEIVABLE"/>
    <s v="2023–2024"/>
    <x v="0"/>
    <x v="0"/>
    <s v="GENERAL GOVERNMENT"/>
    <s v="PROPERTY ACQUISITION LAW MONEY"/>
    <x v="0"/>
    <s v="950"/>
    <s v="G"/>
    <s v="001"/>
    <s v="002"/>
    <s v="000"/>
    <s v="000"/>
    <s v="SPECIAL REVENUE FUND"/>
    <s v="MEMORIAL-STATE PROPERTY"/>
    <m/>
  </r>
  <r>
    <s v="6.2"/>
    <s v="0002000"/>
    <x v="10"/>
    <x v="10"/>
    <n v="513"/>
    <s v="A7760MX513"/>
    <n v="993000"/>
    <n v="-993014"/>
    <n v="-993000"/>
    <s v="C"/>
    <s v="0698"/>
    <x v="1"/>
    <x v="1"/>
    <s v="GBDA"/>
    <s v="DEFERRED INFLOWS OF RESOURCES"/>
    <s v="2023–2024"/>
    <x v="0"/>
    <x v="0"/>
    <s v="GENERAL GOVERNMENT"/>
    <s v="PROPERTY ACQUISITION LAW MONEY"/>
    <x v="0"/>
    <s v="950"/>
    <s v="G"/>
    <s v="001"/>
    <s v="002"/>
    <s v="000"/>
    <s v="000"/>
    <s v="SPECIAL REVENUE FUND"/>
    <s v="MEMORIAL-STATE PROPERTY"/>
    <m/>
  </r>
  <r>
    <s v="0.1BB"/>
    <s v="0003000"/>
    <x v="11"/>
    <x v="10"/>
    <n v="513"/>
    <s v="A7760MX513"/>
    <n v="290000"/>
    <n v="289725"/>
    <n v="290000"/>
    <s v="D"/>
    <s v="0036"/>
    <x v="0"/>
    <x v="0"/>
    <s v="GABD"/>
    <s v="RECEIVABLE"/>
    <s v="2023–2024"/>
    <x v="0"/>
    <x v="0"/>
    <s v="GENERAL GOVERNMENT"/>
    <s v="MOTOR VEHICLE PARKING FAC A/C"/>
    <x v="0"/>
    <s v="950"/>
    <s v="G"/>
    <s v="001"/>
    <s v="002"/>
    <s v="000"/>
    <s v="000"/>
    <s v="SPECIAL REVENUE FUND"/>
    <s v="MEMORIAL-STATE PROPERTY"/>
    <m/>
  </r>
  <r>
    <s v="0.4BB"/>
    <s v="0003000"/>
    <x v="11"/>
    <x v="10"/>
    <n v="513"/>
    <s v="A7760MX513"/>
    <n v="279000"/>
    <n v="-279136"/>
    <n v="-279000"/>
    <s v="C"/>
    <s v="0698"/>
    <x v="1"/>
    <x v="1"/>
    <s v="GBDA"/>
    <s v="DEFERRED INFLOWS OF RESOURCES"/>
    <s v="2023–2024"/>
    <x v="0"/>
    <x v="0"/>
    <s v="GENERAL GOVERNMENT"/>
    <s v="MOTOR VEHICLE PARKING FAC A/C"/>
    <x v="0"/>
    <s v="950"/>
    <s v="G"/>
    <s v="001"/>
    <s v="002"/>
    <s v="000"/>
    <s v="000"/>
    <s v="SPECIAL REVENUE FUND"/>
    <s v="MEMORIAL-STATE PROPERTY"/>
    <m/>
  </r>
  <r>
    <s v="0.5BB"/>
    <s v="0003000"/>
    <x v="11"/>
    <x v="10"/>
    <n v="513"/>
    <s v="A7760MX513"/>
    <n v="11000"/>
    <n v="-10589"/>
    <n v="-11000"/>
    <s v="C"/>
    <s v="0950"/>
    <x v="2"/>
    <x v="2"/>
    <s v="GOAA"/>
    <s v="BEGINNING FUND BALANCE"/>
    <s v="2023–2024"/>
    <x v="0"/>
    <x v="0"/>
    <s v="GENERAL GOVERNMENT"/>
    <s v="MOTOR VEHICLE PARKING FAC A/C"/>
    <x v="0"/>
    <s v="950"/>
    <s v="G"/>
    <s v="001"/>
    <s v="002"/>
    <s v="000"/>
    <s v="000"/>
    <s v="SPECIAL REVENUE FUND"/>
    <s v="MEMORIAL-STATE PROPERTY"/>
    <m/>
  </r>
  <r>
    <s v="2.1"/>
    <s v="0003000"/>
    <x v="11"/>
    <x v="10"/>
    <n v="513"/>
    <s v="A7760MX513"/>
    <n v="89000"/>
    <n v="88629"/>
    <n v="89000"/>
    <s v="D"/>
    <s v="0775"/>
    <x v="3"/>
    <x v="3"/>
    <s v="GOBT"/>
    <s v="OTHER"/>
    <s v="2023–2024"/>
    <x v="0"/>
    <x v="0"/>
    <s v="GENERAL GOVERNMENT"/>
    <s v="MOTOR VEHICLE PARKING FAC A/C"/>
    <x v="0"/>
    <s v="950"/>
    <s v="G"/>
    <s v="001"/>
    <s v="002"/>
    <s v="000"/>
    <s v="000"/>
    <s v="SPECIAL REVENUE FUND"/>
    <s v="MEMORIAL-STATE PROPERTY"/>
    <m/>
  </r>
  <r>
    <s v="2.2"/>
    <s v="0003000"/>
    <x v="11"/>
    <x v="10"/>
    <n v="513"/>
    <s v="A7760MX513"/>
    <n v="87000"/>
    <n v="-86375"/>
    <n v="-87000"/>
    <s v="C"/>
    <s v="0036"/>
    <x v="0"/>
    <x v="0"/>
    <s v="GABD"/>
    <s v="RECEIVABLE"/>
    <s v="2023–2024"/>
    <x v="0"/>
    <x v="0"/>
    <s v="GENERAL GOVERNMENT"/>
    <s v="MOTOR VEHICLE PARKING FAC A/C"/>
    <x v="0"/>
    <s v="950"/>
    <s v="G"/>
    <s v="001"/>
    <s v="002"/>
    <s v="000"/>
    <s v="000"/>
    <s v="SPECIAL REVENUE FUND"/>
    <s v="MEMORIAL-STATE PROPERTY"/>
    <m/>
  </r>
  <r>
    <s v="2.3"/>
    <s v="0003000"/>
    <x v="11"/>
    <x v="10"/>
    <n v="513"/>
    <s v="A7760MX513"/>
    <n v="2000"/>
    <n v="-2254"/>
    <n v="-2000"/>
    <s v="C"/>
    <s v="0740"/>
    <x v="4"/>
    <x v="4"/>
    <s v="GOBR"/>
    <s v="INTEREST"/>
    <s v="2023–2024"/>
    <x v="0"/>
    <x v="0"/>
    <s v="GENERAL GOVERNMENT"/>
    <s v="MOTOR VEHICLE PARKING FAC A/C"/>
    <x v="0"/>
    <s v="950"/>
    <s v="G"/>
    <s v="001"/>
    <s v="002"/>
    <s v="000"/>
    <s v="000"/>
    <s v="SPECIAL REVENUE FUND"/>
    <s v="MEMORIAL-STATE PROPERTY"/>
    <m/>
  </r>
  <r>
    <s v="3.1"/>
    <s v="0003000"/>
    <x v="11"/>
    <x v="10"/>
    <n v="513"/>
    <s v="A7760MX513"/>
    <n v="87000"/>
    <n v="86874"/>
    <n v="87000"/>
    <s v="D"/>
    <s v="0698"/>
    <x v="1"/>
    <x v="1"/>
    <s v="GBDA"/>
    <s v="DEFERRED INFLOWS OF RESOURCES"/>
    <s v="2023–2024"/>
    <x v="0"/>
    <x v="0"/>
    <s v="GENERAL GOVERNMENT"/>
    <s v="MOTOR VEHICLE PARKING FAC A/C"/>
    <x v="0"/>
    <s v="950"/>
    <s v="G"/>
    <s v="001"/>
    <s v="002"/>
    <s v="000"/>
    <s v="000"/>
    <s v="SPECIAL REVENUE FUND"/>
    <s v="MEMORIAL-STATE PROPERTY"/>
    <m/>
  </r>
  <r>
    <s v="3.2"/>
    <s v="0003000"/>
    <x v="11"/>
    <x v="10"/>
    <n v="513"/>
    <s v="A7760MX513"/>
    <n v="87000"/>
    <n v="-86874"/>
    <n v="-87000"/>
    <s v="C"/>
    <s v="0775"/>
    <x v="3"/>
    <x v="3"/>
    <s v="GOBT"/>
    <s v="OTHER"/>
    <s v="2023–2024"/>
    <x v="0"/>
    <x v="0"/>
    <s v="GENERAL GOVERNMENT"/>
    <s v="MOTOR VEHICLE PARKING FAC A/C"/>
    <x v="0"/>
    <s v="950"/>
    <s v="G"/>
    <s v="001"/>
    <s v="002"/>
    <s v="000"/>
    <s v="000"/>
    <s v="SPECIAL REVENUE FUND"/>
    <s v="MEMORIAL-STATE PROPERTY"/>
    <m/>
  </r>
  <r>
    <s v="4.1"/>
    <s v="0003000"/>
    <x v="11"/>
    <x v="10"/>
    <n v="513"/>
    <s v="A7760MX513"/>
    <n v="90000"/>
    <n v="89828"/>
    <n v="90000"/>
    <s v="D"/>
    <s v="0036"/>
    <x v="5"/>
    <x v="5"/>
    <s v="GAAE"/>
    <s v="RECEIVABLES"/>
    <s v="2023–2024"/>
    <x v="0"/>
    <x v="0"/>
    <s v="GENERAL GOVERNMENT"/>
    <s v="MOTOR VEHICLE PARKING FAC A/C"/>
    <x v="0"/>
    <s v="950"/>
    <s v="G"/>
    <s v="001"/>
    <s v="002"/>
    <s v="000"/>
    <s v="000"/>
    <s v="SPECIAL REVENUE FUND"/>
    <s v="MEMORIAL-STATE PROPERTY"/>
    <m/>
  </r>
  <r>
    <s v="4.2"/>
    <s v="0003000"/>
    <x v="11"/>
    <x v="10"/>
    <n v="513"/>
    <s v="A7760MX513"/>
    <n v="90000"/>
    <n v="-89828"/>
    <n v="-90000"/>
    <s v="C"/>
    <s v="0036"/>
    <x v="0"/>
    <x v="0"/>
    <s v="GABD"/>
    <s v="RECEIVABLE"/>
    <s v="2023–2024"/>
    <x v="0"/>
    <x v="0"/>
    <s v="GENERAL GOVERNMENT"/>
    <s v="MOTOR VEHICLE PARKING FAC A/C"/>
    <x v="0"/>
    <s v="950"/>
    <s v="G"/>
    <s v="001"/>
    <s v="002"/>
    <s v="000"/>
    <s v="000"/>
    <s v="SPECIAL REVENUE FUND"/>
    <s v="MEMORIAL-STATE PROPERTY"/>
    <m/>
  </r>
  <r>
    <s v="0.1BB"/>
    <s v="0666001"/>
    <x v="12"/>
    <x v="10"/>
    <n v="513"/>
    <s v="A7760MX513"/>
    <n v="3741000"/>
    <n v="3741084"/>
    <n v="3741000"/>
    <s v="D"/>
    <s v="0417"/>
    <x v="0"/>
    <x v="0"/>
    <s v="GABD"/>
    <s v="RECEIVABLE"/>
    <s v="2023–2024"/>
    <x v="1"/>
    <x v="0"/>
    <s v="GENERAL GOVERNMENT"/>
    <s v="SERVICE REVOLVING FUND"/>
    <x v="1"/>
    <s v="100"/>
    <s v="N"/>
    <s v="001"/>
    <s v="002"/>
    <s v="000"/>
    <s v="000"/>
    <s v="INTERNAL SERVICE FUND"/>
    <s v="SERVICE REVOLVING FUND"/>
    <s v="0"/>
  </r>
  <r>
    <s v="0.4BB"/>
    <s v="0666001"/>
    <x v="12"/>
    <x v="10"/>
    <n v="513"/>
    <s v="A7760MX513"/>
    <n v="3369000"/>
    <n v="-3369150"/>
    <n v="-3369000"/>
    <s v="C"/>
    <s v="0698"/>
    <x v="1"/>
    <x v="1"/>
    <s v="GBDA"/>
    <s v="DEFERRED INFLOWS OF RESOURCES"/>
    <s v="2023–2024"/>
    <x v="1"/>
    <x v="0"/>
    <s v="GENERAL GOVERNMENT"/>
    <s v="SERVICE REVOLVING FUND"/>
    <x v="1"/>
    <s v="100"/>
    <s v="N"/>
    <s v="001"/>
    <s v="002"/>
    <s v="000"/>
    <s v="000"/>
    <s v="INTERNAL SERVICE FUND"/>
    <s v="SERVICE REVOLVING FUND"/>
    <s v="0"/>
  </r>
  <r>
    <s v="0.5BB"/>
    <s v="0666001"/>
    <x v="12"/>
    <x v="10"/>
    <n v="513"/>
    <s v="A7760MX513"/>
    <n v="372000"/>
    <n v="-371934"/>
    <n v="-372000"/>
    <s v="C"/>
    <s v="0950"/>
    <x v="2"/>
    <x v="2"/>
    <s v="GOAA"/>
    <s v="BEGINNING FUND BALANCE"/>
    <s v="2023–2024"/>
    <x v="1"/>
    <x v="0"/>
    <s v="GENERAL GOVERNMENT"/>
    <s v="SERVICE REVOLVING FUND"/>
    <x v="1"/>
    <s v="100"/>
    <s v="N"/>
    <s v="001"/>
    <s v="002"/>
    <s v="000"/>
    <s v="000"/>
    <s v="INTERNAL SERVICE FUND"/>
    <s v="SERVICE REVOLVING FUND"/>
    <s v="0"/>
  </r>
  <r>
    <s v="0.1ADJ"/>
    <s v="0666001"/>
    <x v="12"/>
    <x v="10"/>
    <n v="513"/>
    <s v="A7760MX513"/>
    <n v="383000"/>
    <n v="-383093"/>
    <n v="-383000"/>
    <s v="C"/>
    <s v="0417"/>
    <x v="0"/>
    <x v="0"/>
    <s v="GABD"/>
    <s v="RECEIVABLE"/>
    <s v="2023–2024"/>
    <x v="1"/>
    <x v="0"/>
    <s v="GENERAL GOVERNMENT"/>
    <s v="SERVICE REVOLVING FUND"/>
    <x v="1"/>
    <s v="100"/>
    <s v="N"/>
    <s v="001"/>
    <s v="002"/>
    <s v="000"/>
    <s v="000"/>
    <s v="INTERNAL SERVICE FUND"/>
    <s v="SERVICE REVOLVING FUND"/>
    <s v="0"/>
  </r>
  <r>
    <s v="0.3ADJ"/>
    <s v="0666001"/>
    <x v="12"/>
    <x v="10"/>
    <n v="513"/>
    <s v="A7760MX513"/>
    <n v="294000"/>
    <n v="293795"/>
    <n v="294000"/>
    <s v="D"/>
    <s v="0952"/>
    <x v="6"/>
    <x v="6"/>
    <s v="GOAA"/>
    <s v="BEGINNING FUND BALANCE"/>
    <s v="2023–2024"/>
    <x v="1"/>
    <x v="0"/>
    <s v="GENERAL GOVERNMENT"/>
    <s v="SERVICE REVOLVING FUND"/>
    <x v="1"/>
    <s v="100"/>
    <s v="N"/>
    <s v="001"/>
    <s v="002"/>
    <s v="000"/>
    <s v="000"/>
    <s v="INTERNAL SERVICE FUND"/>
    <s v="SERVICE REVOLVING FUND"/>
    <s v="0"/>
  </r>
  <r>
    <s v="0.4ADJ"/>
    <s v="0666001"/>
    <x v="12"/>
    <x v="10"/>
    <n v="513"/>
    <s v="A7760MX513"/>
    <n v="89000"/>
    <n v="89298"/>
    <n v="89000"/>
    <s v="D"/>
    <s v="0698"/>
    <x v="1"/>
    <x v="1"/>
    <s v="GBDA"/>
    <s v="DEFERRED INFLOWS OF RESOURCES"/>
    <s v="2023–2024"/>
    <x v="1"/>
    <x v="0"/>
    <s v="GENERAL GOVERNMENT"/>
    <s v="SERVICE REVOLVING FUND"/>
    <x v="1"/>
    <s v="100"/>
    <s v="N"/>
    <s v="001"/>
    <s v="002"/>
    <s v="000"/>
    <s v="000"/>
    <s v="INTERNAL SERVICE FUND"/>
    <s v="SERVICE REVOLVING FUND"/>
    <s v="0"/>
  </r>
  <r>
    <s v="1.1"/>
    <s v="0666001"/>
    <x v="12"/>
    <x v="10"/>
    <n v="513"/>
    <s v="A7760MX513"/>
    <n v="1166000"/>
    <n v="1165824"/>
    <n v="1166000"/>
    <s v="D"/>
    <s v="0417"/>
    <x v="0"/>
    <x v="0"/>
    <s v="GABD"/>
    <s v="RECEIVABLE"/>
    <s v="2023–2024"/>
    <x v="1"/>
    <x v="0"/>
    <s v="GENERAL GOVERNMENT"/>
    <s v="SERVICE REVOLVING FUND"/>
    <x v="1"/>
    <s v="100"/>
    <s v="N"/>
    <s v="001"/>
    <s v="002"/>
    <s v="000"/>
    <s v="000"/>
    <s v="INTERNAL SERVICE FUND"/>
    <s v="SERVICE REVOLVING FUND"/>
    <s v="0"/>
  </r>
  <r>
    <s v="1.2"/>
    <s v="0666001"/>
    <x v="12"/>
    <x v="10"/>
    <n v="513"/>
    <s v="A7760MX513"/>
    <n v="1166000"/>
    <n v="-1165824"/>
    <n v="-1166000"/>
    <s v="C"/>
    <s v="0698"/>
    <x v="1"/>
    <x v="1"/>
    <s v="GBDA"/>
    <s v="DEFERRED INFLOWS OF RESOURCES"/>
    <s v="2023–2024"/>
    <x v="1"/>
    <x v="0"/>
    <s v="GENERAL GOVERNMENT"/>
    <s v="SERVICE REVOLVING FUND"/>
    <x v="1"/>
    <s v="100"/>
    <s v="N"/>
    <s v="001"/>
    <s v="002"/>
    <s v="000"/>
    <s v="000"/>
    <s v="INTERNAL SERVICE FUND"/>
    <s v="SERVICE REVOLVING FUND"/>
    <s v="0"/>
  </r>
  <r>
    <s v="2.1"/>
    <s v="0666001"/>
    <x v="12"/>
    <x v="10"/>
    <n v="513"/>
    <s v="A7760MX513"/>
    <n v="1138000"/>
    <n v="1138295"/>
    <n v="1138000"/>
    <s v="D"/>
    <s v="0755"/>
    <x v="7"/>
    <x v="7"/>
    <s v="GOFD"/>
    <s v="SERVICES AND SALES"/>
    <s v="2023–2024"/>
    <x v="1"/>
    <x v="0"/>
    <s v="GENERAL GOVERNMENT"/>
    <s v="SERVICE REVOLVING FUND"/>
    <x v="1"/>
    <s v="100"/>
    <s v="N"/>
    <s v="001"/>
    <s v="002"/>
    <s v="000"/>
    <s v="000"/>
    <s v="INTERNAL SERVICE FUND"/>
    <s v="SERVICE REVOLVING FUND"/>
    <s v="0"/>
  </r>
  <r>
    <s v="2.2"/>
    <s v="0666001"/>
    <x v="12"/>
    <x v="10"/>
    <n v="513"/>
    <s v="A7760MX513"/>
    <n v="1093000"/>
    <n v="-1093448"/>
    <n v="-1093000"/>
    <s v="C"/>
    <s v="0417"/>
    <x v="0"/>
    <x v="0"/>
    <s v="GABD"/>
    <s v="RECEIVABLE"/>
    <s v="2023–2024"/>
    <x v="1"/>
    <x v="0"/>
    <s v="GENERAL GOVERNMENT"/>
    <s v="SERVICE REVOLVING FUND"/>
    <x v="1"/>
    <s v="100"/>
    <s v="N"/>
    <s v="001"/>
    <s v="002"/>
    <s v="000"/>
    <s v="000"/>
    <s v="INTERNAL SERVICE FUND"/>
    <s v="SERVICE REVOLVING FUND"/>
    <s v="0"/>
  </r>
  <r>
    <s v="2.3"/>
    <s v="0666001"/>
    <x v="12"/>
    <x v="10"/>
    <n v="513"/>
    <s v="A7760MX513"/>
    <n v="45000"/>
    <n v="-44847"/>
    <n v="-45000"/>
    <s v="C"/>
    <s v="0765"/>
    <x v="8"/>
    <x v="8"/>
    <s v="GOFH"/>
    <s v="INVESTMENT AND INTEREST"/>
    <s v="2023–2024"/>
    <x v="1"/>
    <x v="0"/>
    <s v="GENERAL GOVERNMENT"/>
    <s v="SERVICE REVOLVING FUND"/>
    <x v="1"/>
    <s v="100"/>
    <s v="N"/>
    <s v="001"/>
    <s v="002"/>
    <s v="000"/>
    <s v="000"/>
    <s v="INTERNAL SERVICE FUND"/>
    <s v="SERVICE REVOLVING FUND"/>
    <s v="0"/>
  </r>
  <r>
    <s v="3.1"/>
    <s v="0666001"/>
    <x v="12"/>
    <x v="10"/>
    <n v="513"/>
    <s v="A7760MX513"/>
    <n v="1112000"/>
    <n v="1112406"/>
    <n v="1112000"/>
    <s v="D"/>
    <s v="0698"/>
    <x v="1"/>
    <x v="1"/>
    <s v="GBDA"/>
    <s v="DEFERRED INFLOWS OF RESOURCES"/>
    <s v="2023–2024"/>
    <x v="1"/>
    <x v="0"/>
    <s v="GENERAL GOVERNMENT"/>
    <s v="SERVICE REVOLVING FUND"/>
    <x v="1"/>
    <s v="100"/>
    <s v="N"/>
    <s v="001"/>
    <s v="002"/>
    <s v="000"/>
    <s v="000"/>
    <s v="INTERNAL SERVICE FUND"/>
    <s v="SERVICE REVOLVING FUND"/>
    <s v="0"/>
  </r>
  <r>
    <s v="3.2"/>
    <s v="0666001"/>
    <x v="12"/>
    <x v="10"/>
    <n v="513"/>
    <s v="A7760MX513"/>
    <n v="1112000"/>
    <n v="-1112406"/>
    <n v="-1112000"/>
    <s v="C"/>
    <s v="0778"/>
    <x v="9"/>
    <x v="9"/>
    <s v="GOFL"/>
    <s v="RENT"/>
    <s v="2023–2024"/>
    <x v="1"/>
    <x v="0"/>
    <s v="GENERAL GOVERNMENT"/>
    <s v="SERVICE REVOLVING FUND"/>
    <x v="1"/>
    <s v="100"/>
    <s v="N"/>
    <s v="001"/>
    <s v="002"/>
    <s v="000"/>
    <s v="000"/>
    <s v="INTERNAL SERVICE FUND"/>
    <s v="SERVICE REVOLVING FUND"/>
    <s v="0"/>
  </r>
  <r>
    <s v="4.1"/>
    <s v="0666001"/>
    <x v="12"/>
    <x v="10"/>
    <n v="513"/>
    <s v="A7760MX513"/>
    <n v="1035000"/>
    <n v="1034927"/>
    <n v="1035000"/>
    <s v="D"/>
    <s v="0036"/>
    <x v="5"/>
    <x v="5"/>
    <s v="GAAE"/>
    <s v="RECEIVABLES"/>
    <s v="2023–2024"/>
    <x v="1"/>
    <x v="0"/>
    <s v="GENERAL GOVERNMENT"/>
    <s v="SERVICE REVOLVING FUND"/>
    <x v="1"/>
    <s v="100"/>
    <s v="N"/>
    <s v="001"/>
    <s v="002"/>
    <s v="000"/>
    <s v="000"/>
    <s v="INTERNAL SERVICE FUND"/>
    <s v="SERVICE REVOLVING FUND"/>
    <s v="0"/>
  </r>
  <r>
    <s v="4.2"/>
    <s v="0666001"/>
    <x v="12"/>
    <x v="10"/>
    <n v="513"/>
    <s v="A7760MX513"/>
    <n v="1035000"/>
    <n v="-1034927"/>
    <n v="-1035000"/>
    <s v="C"/>
    <s v="0417"/>
    <x v="0"/>
    <x v="0"/>
    <s v="GABD"/>
    <s v="RECEIVABLE"/>
    <s v="2023–2024"/>
    <x v="1"/>
    <x v="0"/>
    <s v="GENERAL GOVERNMENT"/>
    <s v="SERVICE REVOLVING FUND"/>
    <x v="1"/>
    <s v="100"/>
    <s v="N"/>
    <s v="001"/>
    <s v="002"/>
    <s v="000"/>
    <s v="000"/>
    <s v="INTERNAL SERVICE FUND"/>
    <s v="SERVICE REVOLVING FUND"/>
    <s v="0"/>
  </r>
  <r>
    <s v="5.1"/>
    <s v="0666001"/>
    <x v="12"/>
    <x v="10"/>
    <n v="513"/>
    <s v="A7760MX513"/>
    <n v="121000"/>
    <n v="120640"/>
    <n v="121000"/>
    <s v="D"/>
    <s v="0698"/>
    <x v="1"/>
    <x v="1"/>
    <s v="GBDA"/>
    <s v="DEFERRED INFLOWS OF RESOURCES"/>
    <s v="2023–2024"/>
    <x v="1"/>
    <x v="0"/>
    <s v="GENERAL GOVERNMENT"/>
    <s v="SERVICE REVOLVING FUND"/>
    <x v="1"/>
    <s v="100"/>
    <s v="N"/>
    <s v="001"/>
    <s v="002"/>
    <s v="000"/>
    <s v="000"/>
    <s v="INTERNAL SERVICE FUND"/>
    <s v="SERVICE REVOLVING FUND"/>
    <s v="0"/>
  </r>
  <r>
    <s v="5.3"/>
    <s v="0666001"/>
    <x v="12"/>
    <x v="10"/>
    <n v="513"/>
    <s v="A7760MX513"/>
    <n v="4000"/>
    <n v="3754"/>
    <n v="4000"/>
    <s v="D"/>
    <s v="0778"/>
    <x v="9"/>
    <x v="9"/>
    <s v="GOFL"/>
    <s v="RENT"/>
    <s v="2023–2024"/>
    <x v="1"/>
    <x v="0"/>
    <s v="GENERAL GOVERNMENT"/>
    <s v="SERVICE REVOLVING FUND"/>
    <x v="1"/>
    <s v="100"/>
    <s v="N"/>
    <s v="001"/>
    <s v="002"/>
    <s v="000"/>
    <s v="000"/>
    <s v="INTERNAL SERVICE FUND"/>
    <s v="SERVICE REVOLVING FUND"/>
    <s v="0"/>
  </r>
  <r>
    <s v="5.4"/>
    <s v="0666001"/>
    <x v="12"/>
    <x v="10"/>
    <n v="513"/>
    <s v="A7760MX513"/>
    <n v="125000"/>
    <n v="-124394"/>
    <n v="-125000"/>
    <s v="C"/>
    <s v="0417"/>
    <x v="0"/>
    <x v="0"/>
    <s v="GABD"/>
    <s v="RECEIVABLE"/>
    <s v="2023–2024"/>
    <x v="1"/>
    <x v="0"/>
    <s v="GENERAL GOVERNMENT"/>
    <s v="SERVICE REVOLVING FUND"/>
    <x v="1"/>
    <s v="100"/>
    <s v="N"/>
    <s v="001"/>
    <s v="002"/>
    <s v="000"/>
    <s v="000"/>
    <s v="INTERNAL SERVICE FUND"/>
    <s v="SERVICE REVOLVING FUND"/>
    <s v="0"/>
  </r>
  <r>
    <s v="6.1"/>
    <s v="0666001"/>
    <x v="12"/>
    <x v="10"/>
    <n v="513"/>
    <s v="A7760MX513"/>
    <n v="18000"/>
    <n v="18331"/>
    <n v="18000"/>
    <s v="D"/>
    <s v="0417"/>
    <x v="0"/>
    <x v="0"/>
    <s v="GABD"/>
    <s v="RECEIVABLE"/>
    <s v="2023–2024"/>
    <x v="1"/>
    <x v="0"/>
    <s v="GENERAL GOVERNMENT"/>
    <s v="SERVICE REVOLVING FUND"/>
    <x v="1"/>
    <s v="100"/>
    <s v="N"/>
    <s v="001"/>
    <s v="002"/>
    <s v="000"/>
    <s v="000"/>
    <s v="INTERNAL SERVICE FUND"/>
    <s v="SERVICE REVOLVING FUND"/>
    <s v="0"/>
  </r>
  <r>
    <s v="6.2"/>
    <s v="0666001"/>
    <x v="12"/>
    <x v="10"/>
    <n v="513"/>
    <s v="A7760MX513"/>
    <n v="18000"/>
    <n v="-18331"/>
    <n v="-18000"/>
    <s v="C"/>
    <s v="0698"/>
    <x v="1"/>
    <x v="1"/>
    <s v="GBDA"/>
    <s v="DEFERRED INFLOWS OF RESOURCES"/>
    <s v="2023–2024"/>
    <x v="1"/>
    <x v="0"/>
    <s v="GENERAL GOVERNMENT"/>
    <s v="SERVICE REVOLVING FUND"/>
    <x v="1"/>
    <s v="100"/>
    <s v="N"/>
    <s v="001"/>
    <s v="002"/>
    <s v="000"/>
    <s v="000"/>
    <s v="INTERNAL SERVICE FUND"/>
    <s v="SERVICE REVOLVING FUND"/>
    <s v="0"/>
  </r>
  <r>
    <s v="0.1BB"/>
    <s v="0001000"/>
    <x v="6"/>
    <x v="11"/>
    <n v="513"/>
    <s v="A8940MX513"/>
    <n v="92003"/>
    <n v="92003"/>
    <n v="92003"/>
    <s v="D"/>
    <s v="0036"/>
    <x v="0"/>
    <x v="0"/>
    <s v="GABD"/>
    <s v="RECEIVABLE"/>
    <s v="2023–2024"/>
    <x v="0"/>
    <x v="0"/>
    <s v="GENERAL GOVERNMENT"/>
    <s v="GENERAL FUND"/>
    <x v="2"/>
    <s v="100"/>
    <s v="G"/>
    <s v="001"/>
    <s v="001"/>
    <s v="000"/>
    <s v="000"/>
    <s v="GENERAL FUND"/>
    <m/>
    <m/>
  </r>
  <r>
    <s v="0.2BB"/>
    <s v="0001000"/>
    <x v="6"/>
    <x v="11"/>
    <n v="513"/>
    <s v="A8940MX513"/>
    <n v="50993"/>
    <n v="50993"/>
    <n v="50993"/>
    <s v="D"/>
    <s v="0950"/>
    <x v="2"/>
    <x v="2"/>
    <s v="GOAA"/>
    <s v="BEGINNING FUND BALANCE"/>
    <s v="2023–2024"/>
    <x v="0"/>
    <x v="0"/>
    <s v="GENERAL GOVERNMENT"/>
    <s v="GENERAL FUND"/>
    <x v="2"/>
    <s v="100"/>
    <s v="G"/>
    <s v="001"/>
    <s v="001"/>
    <s v="000"/>
    <s v="000"/>
    <s v="GENERAL FUND"/>
    <m/>
    <m/>
  </r>
  <r>
    <s v="0.4BB"/>
    <s v="0001000"/>
    <x v="6"/>
    <x v="11"/>
    <n v="513"/>
    <s v="A8940MX513"/>
    <n v="142996"/>
    <n v="-142996"/>
    <n v="-142996"/>
    <s v="C"/>
    <s v="0698"/>
    <x v="1"/>
    <x v="1"/>
    <s v="GBDA"/>
    <s v="DEFERRED INFLOWS OF RESOURCES"/>
    <s v="2023–2024"/>
    <x v="0"/>
    <x v="0"/>
    <s v="GENERAL GOVERNMENT"/>
    <s v="GENERAL FUND"/>
    <x v="2"/>
    <s v="100"/>
    <s v="G"/>
    <s v="001"/>
    <s v="001"/>
    <s v="000"/>
    <s v="000"/>
    <s v="GENERAL FUND"/>
    <m/>
    <m/>
  </r>
  <r>
    <s v="0.1ADJ"/>
    <s v="0001000"/>
    <x v="6"/>
    <x v="11"/>
    <n v="513"/>
    <s v="A8940MX513"/>
    <n v="571000"/>
    <n v="571482"/>
    <n v="571000"/>
    <s v="D"/>
    <s v="0036"/>
    <x v="0"/>
    <x v="0"/>
    <s v="GABD"/>
    <s v="RECEIVABLE"/>
    <s v="2023–2024"/>
    <x v="0"/>
    <x v="0"/>
    <s v="GENERAL GOVERNMENT"/>
    <s v="GENERAL FUND"/>
    <x v="2"/>
    <s v="100"/>
    <s v="G"/>
    <s v="001"/>
    <s v="001"/>
    <s v="000"/>
    <s v="000"/>
    <s v="GENERAL FUND"/>
    <m/>
    <m/>
  </r>
  <r>
    <s v="0.4ADJ"/>
    <s v="0001000"/>
    <x v="6"/>
    <x v="11"/>
    <n v="513"/>
    <s v="A8940MX513"/>
    <n v="493000"/>
    <n v="-493229"/>
    <n v="-493000"/>
    <s v="C"/>
    <s v="0698"/>
    <x v="1"/>
    <x v="1"/>
    <s v="GBDA"/>
    <s v="DEFERRED INFLOWS OF RESOURCES"/>
    <s v="2023–2024"/>
    <x v="0"/>
    <x v="0"/>
    <s v="GENERAL GOVERNMENT"/>
    <s v="GENERAL FUND"/>
    <x v="2"/>
    <s v="100"/>
    <s v="G"/>
    <s v="001"/>
    <s v="001"/>
    <s v="000"/>
    <s v="000"/>
    <s v="GENERAL FUND"/>
    <m/>
    <m/>
  </r>
  <r>
    <s v="0.6ADJ"/>
    <s v="0001000"/>
    <x v="6"/>
    <x v="11"/>
    <n v="513"/>
    <s v="A8940MX513"/>
    <n v="78000"/>
    <n v="-78253"/>
    <n v="-78000"/>
    <s v="C"/>
    <s v="0952"/>
    <x v="6"/>
    <x v="6"/>
    <s v="GOAA"/>
    <s v="BEGINNING FUND BALANCE"/>
    <s v="2023–2024"/>
    <x v="0"/>
    <x v="0"/>
    <s v="GENERAL GOVERNMENT"/>
    <s v="GENERAL FUND"/>
    <x v="2"/>
    <s v="100"/>
    <s v="G"/>
    <s v="001"/>
    <s v="001"/>
    <s v="000"/>
    <s v="000"/>
    <s v="GENERAL FUND"/>
    <m/>
    <m/>
  </r>
  <r>
    <s v="2.1"/>
    <s v="0001000"/>
    <x v="6"/>
    <x v="11"/>
    <n v="513"/>
    <s v="A8940MX513"/>
    <n v="126000"/>
    <n v="126465"/>
    <n v="126000"/>
    <s v="D"/>
    <s v="0775"/>
    <x v="3"/>
    <x v="3"/>
    <s v="GOBT"/>
    <s v="OTHER"/>
    <s v="2023–2024"/>
    <x v="0"/>
    <x v="0"/>
    <s v="GENERAL GOVERNMENT"/>
    <s v="GENERAL FUND"/>
    <x v="2"/>
    <s v="100"/>
    <s v="G"/>
    <s v="001"/>
    <s v="001"/>
    <s v="000"/>
    <s v="000"/>
    <s v="GENERAL FUND"/>
    <m/>
    <m/>
  </r>
  <r>
    <s v="2.2"/>
    <s v="0001000"/>
    <x v="6"/>
    <x v="11"/>
    <n v="513"/>
    <s v="A8940MX513"/>
    <n v="117000"/>
    <n v="-117934"/>
    <n v="-117000"/>
    <s v="C"/>
    <s v="0036"/>
    <x v="0"/>
    <x v="0"/>
    <s v="GABD"/>
    <s v="RECEIVABLE"/>
    <s v="2023–2024"/>
    <x v="0"/>
    <x v="0"/>
    <s v="GENERAL GOVERNMENT"/>
    <s v="GENERAL FUND"/>
    <x v="2"/>
    <s v="100"/>
    <s v="G"/>
    <s v="001"/>
    <s v="001"/>
    <s v="000"/>
    <s v="000"/>
    <s v="GENERAL FUND"/>
    <m/>
    <m/>
  </r>
  <r>
    <s v="2.3"/>
    <s v="0001000"/>
    <x v="6"/>
    <x v="11"/>
    <n v="513"/>
    <s v="A8940MX513"/>
    <n v="9000"/>
    <n v="-8531"/>
    <n v="-9000"/>
    <s v="C"/>
    <s v="0740"/>
    <x v="4"/>
    <x v="4"/>
    <s v="GOBR"/>
    <s v="INTEREST"/>
    <s v="2023–2024"/>
    <x v="0"/>
    <x v="0"/>
    <s v="GENERAL GOVERNMENT"/>
    <s v="GENERAL FUND"/>
    <x v="2"/>
    <s v="100"/>
    <s v="G"/>
    <s v="001"/>
    <s v="001"/>
    <s v="000"/>
    <s v="000"/>
    <s v="GENERAL FUND"/>
    <m/>
    <m/>
  </r>
  <r>
    <s v="3.1"/>
    <s v="0001000"/>
    <x v="6"/>
    <x v="11"/>
    <n v="513"/>
    <s v="A8940MX513"/>
    <n v="128000"/>
    <n v="128276"/>
    <n v="128000"/>
    <s v="D"/>
    <s v="0698"/>
    <x v="1"/>
    <x v="1"/>
    <s v="GBDA"/>
    <s v="DEFERRED INFLOWS OF RESOURCES"/>
    <s v="2023–2024"/>
    <x v="0"/>
    <x v="0"/>
    <s v="GENERAL GOVERNMENT"/>
    <s v="GENERAL FUND"/>
    <x v="2"/>
    <s v="100"/>
    <s v="G"/>
    <s v="001"/>
    <s v="001"/>
    <s v="000"/>
    <s v="000"/>
    <s v="GENERAL FUND"/>
    <m/>
    <m/>
  </r>
  <r>
    <s v="3.2"/>
    <s v="0001000"/>
    <x v="6"/>
    <x v="11"/>
    <n v="513"/>
    <s v="A8940MX513"/>
    <n v="128000"/>
    <n v="-128276"/>
    <n v="-128000"/>
    <s v="C"/>
    <s v="0775"/>
    <x v="3"/>
    <x v="3"/>
    <s v="GOBT"/>
    <s v="OTHER"/>
    <s v="2023–2024"/>
    <x v="0"/>
    <x v="0"/>
    <s v="GENERAL GOVERNMENT"/>
    <s v="GENERAL FUND"/>
    <x v="2"/>
    <s v="100"/>
    <s v="G"/>
    <s v="001"/>
    <s v="001"/>
    <s v="000"/>
    <s v="000"/>
    <s v="GENERAL FUND"/>
    <m/>
    <m/>
  </r>
  <r>
    <s v="4.1"/>
    <s v="0001000"/>
    <x v="6"/>
    <x v="11"/>
    <n v="513"/>
    <s v="A8940MX513"/>
    <n v="122000"/>
    <n v="121747"/>
    <n v="122000"/>
    <s v="D"/>
    <s v="0036"/>
    <x v="5"/>
    <x v="5"/>
    <s v="GAAE"/>
    <s v="RECEIVABLES"/>
    <s v="2023–2024"/>
    <x v="0"/>
    <x v="0"/>
    <s v="GENERAL GOVERNMENT"/>
    <s v="GENERAL FUND"/>
    <x v="2"/>
    <s v="100"/>
    <s v="G"/>
    <s v="001"/>
    <s v="001"/>
    <s v="000"/>
    <s v="000"/>
    <s v="GENERAL FUND"/>
    <m/>
    <m/>
  </r>
  <r>
    <s v="4.2"/>
    <s v="0001000"/>
    <x v="6"/>
    <x v="11"/>
    <n v="513"/>
    <s v="A8940MX513"/>
    <n v="122000"/>
    <n v="-121747"/>
    <n v="-122000"/>
    <s v="C"/>
    <s v="0036"/>
    <x v="0"/>
    <x v="0"/>
    <s v="GABD"/>
    <s v="RECEIVABLE"/>
    <s v="2023–2024"/>
    <x v="0"/>
    <x v="0"/>
    <s v="GENERAL GOVERNMENT"/>
    <s v="GENERAL FUND"/>
    <x v="2"/>
    <s v="100"/>
    <s v="G"/>
    <s v="001"/>
    <s v="001"/>
    <s v="000"/>
    <s v="000"/>
    <s v="GENERAL FUND"/>
    <m/>
    <m/>
  </r>
  <r>
    <s v="1.1"/>
    <s v="0604000"/>
    <x v="13"/>
    <x v="11"/>
    <n v="513"/>
    <s v="A8940MX513"/>
    <n v="1672000"/>
    <n v="1671732"/>
    <n v="1672000"/>
    <s v="D"/>
    <s v="0036"/>
    <x v="0"/>
    <x v="0"/>
    <s v="GABD"/>
    <s v="RECEIVABLE"/>
    <s v="2023–2024"/>
    <x v="0"/>
    <x v="0"/>
    <s v="GENERAL GOVERNMENT"/>
    <s v="ARMORY FUND"/>
    <x v="3"/>
    <s v="900"/>
    <s v="N"/>
    <s v="001"/>
    <s v="002"/>
    <s v="000"/>
    <s v="000"/>
    <s v="CAPITAL PROJECTS FUND"/>
    <s v="OTHER CAPITAL PROJECTS FUND"/>
    <s v="0"/>
  </r>
  <r>
    <s v="1.2"/>
    <s v="0604000"/>
    <x v="13"/>
    <x v="11"/>
    <n v="513"/>
    <s v="A8940MX513"/>
    <n v="1672000"/>
    <n v="-1671732"/>
    <n v="-1672000"/>
    <s v="C"/>
    <s v="0698"/>
    <x v="1"/>
    <x v="1"/>
    <s v="GBDA"/>
    <s v="DEFERRED INFLOWS OF RESOURCES"/>
    <s v="2023–2024"/>
    <x v="0"/>
    <x v="0"/>
    <s v="GENERAL GOVERNMENT"/>
    <s v="ARMORY FUND"/>
    <x v="3"/>
    <s v="900"/>
    <s v="N"/>
    <s v="001"/>
    <s v="002"/>
    <s v="000"/>
    <s v="000"/>
    <s v="CAPITAL PROJECTS FUND"/>
    <s v="OTHER CAPITAL PROJECTS FUND"/>
    <s v="0"/>
  </r>
  <r>
    <s v="2.1"/>
    <s v="0604000"/>
    <x v="13"/>
    <x v="11"/>
    <n v="513"/>
    <s v="A8940MX513"/>
    <n v="29000"/>
    <n v="29310"/>
    <n v="29000"/>
    <s v="D"/>
    <s v="0775"/>
    <x v="3"/>
    <x v="3"/>
    <s v="GOBT"/>
    <s v="OTHER"/>
    <s v="2023–2024"/>
    <x v="0"/>
    <x v="0"/>
    <s v="GENERAL GOVERNMENT"/>
    <s v="ARMORY FUND"/>
    <x v="3"/>
    <s v="900"/>
    <s v="N"/>
    <s v="001"/>
    <s v="002"/>
    <s v="000"/>
    <s v="000"/>
    <s v="CAPITAL PROJECTS FUND"/>
    <s v="OTHER CAPITAL PROJECTS FUND"/>
    <s v="0"/>
  </r>
  <r>
    <s v="2.2"/>
    <s v="0604000"/>
    <x v="13"/>
    <x v="11"/>
    <n v="513"/>
    <s v="A8940MX513"/>
    <n v="11000"/>
    <n v="-11229"/>
    <n v="-11000"/>
    <s v="C"/>
    <s v="0036"/>
    <x v="0"/>
    <x v="0"/>
    <s v="GABD"/>
    <s v="RECEIVABLE"/>
    <s v="2023–2024"/>
    <x v="0"/>
    <x v="0"/>
    <s v="GENERAL GOVERNMENT"/>
    <s v="ARMORY FUND"/>
    <x v="3"/>
    <s v="900"/>
    <s v="N"/>
    <s v="001"/>
    <s v="002"/>
    <s v="000"/>
    <s v="000"/>
    <s v="CAPITAL PROJECTS FUND"/>
    <s v="OTHER CAPITAL PROJECTS FUND"/>
    <s v="0"/>
  </r>
  <r>
    <s v="2.3"/>
    <s v="0604000"/>
    <x v="13"/>
    <x v="11"/>
    <n v="513"/>
    <s v="A8940MX513"/>
    <n v="18000"/>
    <n v="-18081"/>
    <n v="-18000"/>
    <s v="C"/>
    <s v="0740"/>
    <x v="4"/>
    <x v="4"/>
    <s v="GOBR"/>
    <s v="INTEREST"/>
    <s v="2023–2024"/>
    <x v="0"/>
    <x v="0"/>
    <s v="GENERAL GOVERNMENT"/>
    <s v="ARMORY FUND"/>
    <x v="3"/>
    <s v="900"/>
    <s v="N"/>
    <s v="001"/>
    <s v="002"/>
    <s v="000"/>
    <s v="000"/>
    <s v="CAPITAL PROJECTS FUND"/>
    <s v="OTHER CAPITAL PROJECTS FUND"/>
    <s v="0"/>
  </r>
  <r>
    <s v="3.1"/>
    <s v="0604000"/>
    <x v="13"/>
    <x v="11"/>
    <n v="513"/>
    <s v="A8940MX513"/>
    <n v="28000"/>
    <n v="27862"/>
    <n v="28000"/>
    <s v="D"/>
    <s v="0698"/>
    <x v="1"/>
    <x v="1"/>
    <s v="GBDA"/>
    <s v="DEFERRED INFLOWS OF RESOURCES"/>
    <s v="2023–2024"/>
    <x v="0"/>
    <x v="0"/>
    <s v="GENERAL GOVERNMENT"/>
    <s v="ARMORY FUND"/>
    <x v="3"/>
    <s v="900"/>
    <s v="N"/>
    <s v="001"/>
    <s v="002"/>
    <s v="000"/>
    <s v="000"/>
    <s v="CAPITAL PROJECTS FUND"/>
    <s v="OTHER CAPITAL PROJECTS FUND"/>
    <s v="0"/>
  </r>
  <r>
    <s v="3.2"/>
    <s v="0604000"/>
    <x v="13"/>
    <x v="11"/>
    <n v="513"/>
    <s v="A8940MX513"/>
    <n v="28000"/>
    <n v="-27862"/>
    <n v="-28000"/>
    <s v="C"/>
    <s v="0775"/>
    <x v="3"/>
    <x v="3"/>
    <s v="GOBT"/>
    <s v="OTHER"/>
    <s v="2023–2024"/>
    <x v="0"/>
    <x v="0"/>
    <s v="GENERAL GOVERNMENT"/>
    <s v="ARMORY FUND"/>
    <x v="3"/>
    <s v="900"/>
    <s v="N"/>
    <s v="001"/>
    <s v="002"/>
    <s v="000"/>
    <s v="000"/>
    <s v="CAPITAL PROJECTS FUND"/>
    <s v="OTHER CAPITAL PROJECTS FUND"/>
    <s v="0"/>
  </r>
  <r>
    <s v="4.1"/>
    <s v="0604000"/>
    <x v="13"/>
    <x v="11"/>
    <n v="513"/>
    <s v="A8940MX513"/>
    <n v="17000"/>
    <n v="17341"/>
    <n v="17000"/>
    <s v="D"/>
    <s v="0036"/>
    <x v="5"/>
    <x v="5"/>
    <s v="GAAE"/>
    <s v="RECEIVABLES"/>
    <s v="2023–2024"/>
    <x v="0"/>
    <x v="0"/>
    <s v="GENERAL GOVERNMENT"/>
    <s v="ARMORY FUND"/>
    <x v="3"/>
    <s v="900"/>
    <s v="N"/>
    <s v="001"/>
    <s v="002"/>
    <s v="000"/>
    <s v="000"/>
    <s v="CAPITAL PROJECTS FUND"/>
    <s v="OTHER CAPITAL PROJECTS FUND"/>
    <s v="0"/>
  </r>
  <r>
    <s v="4.2"/>
    <s v="0604000"/>
    <x v="13"/>
    <x v="11"/>
    <n v="513"/>
    <s v="A8940MX513"/>
    <n v="17000"/>
    <n v="-17341"/>
    <n v="-17000"/>
    <s v="C"/>
    <s v="0036"/>
    <x v="0"/>
    <x v="0"/>
    <s v="GABD"/>
    <s v="RECEIVABLE"/>
    <s v="2023–2024"/>
    <x v="0"/>
    <x v="0"/>
    <s v="GENERAL GOVERNMENT"/>
    <s v="ARMORY FUND"/>
    <x v="3"/>
    <s v="900"/>
    <s v="N"/>
    <s v="001"/>
    <s v="002"/>
    <s v="000"/>
    <s v="000"/>
    <s v="CAPITAL PROJECTS FUND"/>
    <s v="OTHER CAPITAL PROJECTS FUND"/>
    <s v="0"/>
  </r>
  <r>
    <s v="0.1BB"/>
    <s v="0001000"/>
    <x v="6"/>
    <x v="12"/>
    <n v="513"/>
    <s v="A8955MX513"/>
    <n v="1325000"/>
    <n v="1325339"/>
    <n v="1325000"/>
    <s v="D"/>
    <s v="0036"/>
    <x v="0"/>
    <x v="0"/>
    <s v="GABD"/>
    <s v="RECEIVABLE"/>
    <s v="2023–2024"/>
    <x v="0"/>
    <x v="0"/>
    <s v="GENERAL GOVERNMENT"/>
    <s v="GENERAL FUND"/>
    <x v="2"/>
    <s v="100"/>
    <s v="G"/>
    <s v="001"/>
    <s v="001"/>
    <s v="000"/>
    <s v="000"/>
    <s v="GENERAL FUND"/>
    <m/>
    <m/>
  </r>
  <r>
    <s v="0.2BB"/>
    <s v="0001000"/>
    <x v="6"/>
    <x v="12"/>
    <n v="513"/>
    <s v="A8955MX513"/>
    <n v="28000"/>
    <n v="27140"/>
    <n v="28000"/>
    <s v="D"/>
    <s v="0950"/>
    <x v="2"/>
    <x v="2"/>
    <s v="GOAA"/>
    <s v="BEGINNING FUND BALANCE"/>
    <s v="2023–2024"/>
    <x v="0"/>
    <x v="0"/>
    <s v="GENERAL GOVERNMENT"/>
    <s v="GENERAL FUND"/>
    <x v="2"/>
    <s v="100"/>
    <s v="G"/>
    <s v="001"/>
    <s v="001"/>
    <s v="000"/>
    <s v="000"/>
    <s v="GENERAL FUND"/>
    <m/>
    <m/>
  </r>
  <r>
    <s v="0.4BB"/>
    <s v="0001000"/>
    <x v="6"/>
    <x v="12"/>
    <n v="513"/>
    <s v="A8955MX513"/>
    <n v="1353000"/>
    <n v="-1352479"/>
    <n v="-1353000"/>
    <s v="C"/>
    <s v="0698"/>
    <x v="1"/>
    <x v="1"/>
    <s v="GBDA"/>
    <s v="DEFERRED INFLOWS OF RESOURCES"/>
    <s v="2023–2024"/>
    <x v="0"/>
    <x v="0"/>
    <s v="GENERAL GOVERNMENT"/>
    <s v="GENERAL FUND"/>
    <x v="2"/>
    <s v="100"/>
    <s v="G"/>
    <s v="001"/>
    <s v="001"/>
    <s v="000"/>
    <s v="000"/>
    <s v="GENERAL FUND"/>
    <m/>
    <m/>
  </r>
  <r>
    <s v="2.1"/>
    <s v="0001000"/>
    <x v="6"/>
    <x v="12"/>
    <n v="513"/>
    <s v="A8955MX513"/>
    <n v="154000"/>
    <n v="153747"/>
    <n v="154000"/>
    <s v="D"/>
    <s v="0775"/>
    <x v="3"/>
    <x v="3"/>
    <s v="GOBT"/>
    <s v="OTHER"/>
    <s v="2023–2024"/>
    <x v="0"/>
    <x v="0"/>
    <s v="GENERAL GOVERNMENT"/>
    <s v="GENERAL FUND"/>
    <x v="2"/>
    <s v="100"/>
    <s v="G"/>
    <s v="001"/>
    <s v="001"/>
    <s v="000"/>
    <s v="000"/>
    <s v="GENERAL FUND"/>
    <m/>
    <m/>
  </r>
  <r>
    <s v="2.2"/>
    <s v="0001000"/>
    <x v="6"/>
    <x v="12"/>
    <n v="513"/>
    <s v="A8955MX513"/>
    <n v="138000"/>
    <n v="-137710"/>
    <n v="-138000"/>
    <s v="C"/>
    <s v="0036"/>
    <x v="0"/>
    <x v="0"/>
    <s v="GABD"/>
    <s v="RECEIVABLE"/>
    <s v="2023–2024"/>
    <x v="0"/>
    <x v="0"/>
    <s v="GENERAL GOVERNMENT"/>
    <s v="GENERAL FUND"/>
    <x v="2"/>
    <s v="100"/>
    <s v="G"/>
    <s v="001"/>
    <s v="001"/>
    <s v="000"/>
    <s v="000"/>
    <s v="GENERAL FUND"/>
    <m/>
    <m/>
  </r>
  <r>
    <s v="2.3"/>
    <s v="0001000"/>
    <x v="6"/>
    <x v="12"/>
    <n v="513"/>
    <s v="A8955MX513"/>
    <n v="16000"/>
    <n v="-16037"/>
    <n v="-16000"/>
    <s v="C"/>
    <s v="0740"/>
    <x v="4"/>
    <x v="4"/>
    <s v="GOBR"/>
    <s v="INTEREST"/>
    <s v="2023–2024"/>
    <x v="0"/>
    <x v="0"/>
    <s v="GENERAL GOVERNMENT"/>
    <s v="GENERAL FUND"/>
    <x v="2"/>
    <s v="100"/>
    <s v="G"/>
    <s v="001"/>
    <s v="001"/>
    <s v="000"/>
    <s v="000"/>
    <s v="GENERAL FUND"/>
    <m/>
    <m/>
  </r>
  <r>
    <s v="3.1"/>
    <s v="0001000"/>
    <x v="6"/>
    <x v="12"/>
    <n v="513"/>
    <s v="A8955MX513"/>
    <n v="154000"/>
    <n v="153747"/>
    <n v="154000"/>
    <s v="D"/>
    <s v="0698"/>
    <x v="1"/>
    <x v="1"/>
    <s v="GBDA"/>
    <s v="DEFERRED INFLOWS OF RESOURCES"/>
    <s v="2023–2024"/>
    <x v="0"/>
    <x v="0"/>
    <s v="GENERAL GOVERNMENT"/>
    <s v="GENERAL FUND"/>
    <x v="2"/>
    <s v="100"/>
    <s v="G"/>
    <s v="001"/>
    <s v="001"/>
    <s v="000"/>
    <s v="000"/>
    <s v="GENERAL FUND"/>
    <m/>
    <m/>
  </r>
  <r>
    <s v="3.2"/>
    <s v="0001000"/>
    <x v="6"/>
    <x v="12"/>
    <n v="513"/>
    <s v="A8955MX513"/>
    <n v="154000"/>
    <n v="-153747"/>
    <n v="-154000"/>
    <s v="C"/>
    <s v="0775"/>
    <x v="3"/>
    <x v="3"/>
    <s v="GOBT"/>
    <s v="OTHER"/>
    <s v="2023–2024"/>
    <x v="0"/>
    <x v="0"/>
    <s v="GENERAL GOVERNMENT"/>
    <s v="GENERAL FUND"/>
    <x v="2"/>
    <s v="100"/>
    <s v="G"/>
    <s v="001"/>
    <s v="001"/>
    <s v="000"/>
    <s v="000"/>
    <s v="GENERAL FUND"/>
    <m/>
    <m/>
  </r>
  <r>
    <s v="4.1"/>
    <s v="0001000"/>
    <x v="6"/>
    <x v="12"/>
    <n v="513"/>
    <s v="A8955MX513"/>
    <n v="143000"/>
    <n v="143062"/>
    <n v="143000"/>
    <s v="D"/>
    <s v="0036"/>
    <x v="5"/>
    <x v="5"/>
    <s v="GAAE"/>
    <s v="RECEIVABLES"/>
    <s v="2023–2024"/>
    <x v="0"/>
    <x v="0"/>
    <s v="GENERAL GOVERNMENT"/>
    <s v="GENERAL FUND"/>
    <x v="2"/>
    <s v="100"/>
    <s v="G"/>
    <s v="001"/>
    <s v="001"/>
    <s v="000"/>
    <s v="000"/>
    <s v="GENERAL FUND"/>
    <m/>
    <m/>
  </r>
  <r>
    <s v="4.2"/>
    <s v="0001000"/>
    <x v="6"/>
    <x v="12"/>
    <n v="513"/>
    <s v="A8955MX513"/>
    <n v="143000"/>
    <n v="-143062"/>
    <n v="-143000"/>
    <s v="C"/>
    <s v="0036"/>
    <x v="0"/>
    <x v="0"/>
    <s v="GABD"/>
    <s v="RECEIVABLE"/>
    <s v="2023–2024"/>
    <x v="0"/>
    <x v="0"/>
    <s v="GENERAL GOVERNMENT"/>
    <s v="GENERAL FUND"/>
    <x v="2"/>
    <s v="100"/>
    <s v="G"/>
    <s v="001"/>
    <s v="001"/>
    <s v="000"/>
    <s v="000"/>
    <s v="GENERAL FUND"/>
    <m/>
    <m/>
  </r>
  <r>
    <s v="RECLASS"/>
    <s v="9125000"/>
    <x v="14"/>
    <x v="13"/>
    <n v="513"/>
    <s v="S9990MX513"/>
    <n v="152960000"/>
    <n v="-152960000"/>
    <n v="-152960000"/>
    <s v="C"/>
    <s v="0036"/>
    <x v="0"/>
    <x v="5"/>
    <s v="GAAE"/>
    <s v="RECEIVABLES"/>
    <s v="2023–2024"/>
    <x v="0"/>
    <x v="3"/>
    <m/>
    <m/>
    <x v="4"/>
    <m/>
    <m/>
    <m/>
    <m/>
    <m/>
    <m/>
    <m/>
    <m/>
    <m/>
  </r>
  <r>
    <s v="RECLASS"/>
    <s v="9125000"/>
    <x v="14"/>
    <x v="13"/>
    <n v="513"/>
    <s v="S9990MX513"/>
    <n v="152960000"/>
    <n v="152960000"/>
    <n v="152960000"/>
    <s v="D"/>
    <s v="0417"/>
    <x v="0"/>
    <x v="0"/>
    <s v="GABD"/>
    <s v="RECEIVABLE"/>
    <s v="2023–2024"/>
    <x v="0"/>
    <x v="3"/>
    <m/>
    <m/>
    <x v="4"/>
    <m/>
    <m/>
    <m/>
    <m/>
    <m/>
    <m/>
    <m/>
    <m/>
    <m/>
  </r>
  <r>
    <s v="ROUNDING"/>
    <s v="0001000"/>
    <x v="6"/>
    <x v="13"/>
    <n v="513"/>
    <s v="S9990MX513"/>
    <n v="3"/>
    <n v="-3"/>
    <n v="-3"/>
    <s v="C"/>
    <s v="0417"/>
    <x v="0"/>
    <x v="0"/>
    <s v="GABD"/>
    <s v="RECEIVABLE"/>
    <s v="2023–2024"/>
    <x v="0"/>
    <x v="0"/>
    <s v="GENERAL GOVERNMENT"/>
    <s v="GENERAL FUND"/>
    <x v="2"/>
    <s v="100"/>
    <s v="G"/>
    <s v="001"/>
    <s v="001"/>
    <s v="000"/>
    <s v="000"/>
    <s v="GENERAL FUND"/>
    <m/>
    <m/>
  </r>
  <r>
    <s v="ROUNDING"/>
    <s v="0001000"/>
    <x v="6"/>
    <x v="13"/>
    <n v="513"/>
    <s v="S9990MX513"/>
    <n v="4"/>
    <n v="-4"/>
    <n v="-4"/>
    <s v="C"/>
    <s v="0698"/>
    <x v="1"/>
    <x v="1"/>
    <s v="GBDA"/>
    <s v="DEFERRED INFLOWS OF RESOURCES"/>
    <s v="2023–2024"/>
    <x v="0"/>
    <x v="0"/>
    <s v="GENERAL GOVERNMENT"/>
    <s v="GENERAL FUND"/>
    <x v="2"/>
    <s v="100"/>
    <s v="G"/>
    <s v="001"/>
    <s v="001"/>
    <s v="000"/>
    <s v="000"/>
    <s v="GENERAL FUND"/>
    <m/>
    <m/>
  </r>
  <r>
    <s v="ROUNDING"/>
    <s v="0001000"/>
    <x v="6"/>
    <x v="13"/>
    <n v="513"/>
    <s v="S9990MX513"/>
    <n v="7"/>
    <n v="7"/>
    <n v="7"/>
    <s v="D"/>
    <s v="0808"/>
    <x v="10"/>
    <x v="10"/>
    <s v="GODB"/>
    <s v="GENERAL GOV"/>
    <s v="2023–2024"/>
    <x v="0"/>
    <x v="0"/>
    <s v="GENERAL GOVERNMENT"/>
    <s v="GENERAL FUND"/>
    <x v="2"/>
    <s v="100"/>
    <s v="G"/>
    <s v="001"/>
    <s v="001"/>
    <s v="000"/>
    <s v="000"/>
    <s v="GENERAL FUND"/>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0.2BB"/>
    <s v="9125000"/>
    <x v="0"/>
    <x v="0"/>
    <n v="402"/>
    <s v="A3100AF402"/>
    <n v="42327000"/>
    <n v="42326767"/>
    <n v="42327000"/>
    <s v="D"/>
    <x v="0"/>
    <x v="0"/>
    <s v="GABS"/>
    <s v="BUILDINGS AND OTHER DEPRECIABLE PROPERTY"/>
    <s v="2023–2024"/>
    <x v="0"/>
    <x v="0"/>
    <s v="RESOURCES"/>
    <s v="GENERAL FUND"/>
    <x v="0"/>
    <s v="100"/>
    <s v="G"/>
    <s v="001"/>
    <s v="001"/>
    <s v="000"/>
    <s v="000"/>
    <s v="GENERAL FUND"/>
    <m/>
  </r>
  <r>
    <s v="0.7BB"/>
    <s v="9125000"/>
    <x v="0"/>
    <x v="0"/>
    <n v="402"/>
    <s v="A3100AF402"/>
    <n v="2116000"/>
    <n v="-2116338"/>
    <n v="-2116000"/>
    <s v="C"/>
    <x v="1"/>
    <x v="1"/>
    <s v="GABW"/>
    <s v="ACCUMULATED DEPRECIATION/AMORTIZATION"/>
    <s v="2023–2024"/>
    <x v="0"/>
    <x v="0"/>
    <s v="RESOURCES"/>
    <s v="GENERAL FUND"/>
    <x v="0"/>
    <s v="100"/>
    <s v="G"/>
    <s v="001"/>
    <s v="001"/>
    <s v="000"/>
    <s v="000"/>
    <s v="GENERAL FUND"/>
    <m/>
  </r>
  <r>
    <s v="0.8BB"/>
    <s v="9125000"/>
    <x v="0"/>
    <x v="0"/>
    <n v="402"/>
    <s v="A3100AF402"/>
    <n v="14558000"/>
    <n v="-14558399"/>
    <n v="-14558000"/>
    <s v="C"/>
    <x v="2"/>
    <x v="2"/>
    <s v="GBBU"/>
    <s v="OTHER NONCURRENT LIABILITIES"/>
    <s v="2023–2024"/>
    <x v="0"/>
    <x v="0"/>
    <s v="RESOURCES"/>
    <s v="GENERAL FUND"/>
    <x v="0"/>
    <s v="100"/>
    <s v="G"/>
    <s v="001"/>
    <s v="001"/>
    <s v="000"/>
    <s v="000"/>
    <s v="GENERAL FUND"/>
    <m/>
  </r>
  <r>
    <s v="0.9BB"/>
    <s v="9125000"/>
    <x v="0"/>
    <x v="0"/>
    <n v="402"/>
    <s v="A3100AF402"/>
    <n v="25653000"/>
    <n v="-25652030"/>
    <n v="-25653000"/>
    <s v="C"/>
    <x v="3"/>
    <x v="3"/>
    <s v="GOAA"/>
    <s v="BEGINNING FUND BALANCE"/>
    <s v="2023–2024"/>
    <x v="0"/>
    <x v="0"/>
    <s v="RESOURCES"/>
    <s v="GENERAL FUND"/>
    <x v="0"/>
    <s v="100"/>
    <s v="G"/>
    <s v="001"/>
    <s v="001"/>
    <s v="000"/>
    <s v="000"/>
    <s v="GENERAL FUND"/>
    <m/>
  </r>
  <r>
    <s v="4.1"/>
    <s v="9125000"/>
    <x v="0"/>
    <x v="0"/>
    <n v="402"/>
    <s v="A3100AF402"/>
    <n v="1058000"/>
    <n v="1058169"/>
    <n v="1058000"/>
    <s v="D"/>
    <x v="4"/>
    <x v="4"/>
    <s v="GODH"/>
    <s v="NATURAL RESOURCES AND ENVIRONMENTAL PROTECTION"/>
    <s v="2023–2024"/>
    <x v="0"/>
    <x v="0"/>
    <s v="RESOURCES"/>
    <s v="GENERAL FUND"/>
    <x v="0"/>
    <s v="100"/>
    <s v="G"/>
    <s v="001"/>
    <s v="001"/>
    <s v="000"/>
    <s v="000"/>
    <s v="GENERAL FUND"/>
    <m/>
  </r>
  <r>
    <s v="4.2"/>
    <s v="9125000"/>
    <x v="0"/>
    <x v="0"/>
    <n v="402"/>
    <s v="A3100AF402"/>
    <n v="1058000"/>
    <n v="-1058169"/>
    <n v="-1058000"/>
    <s v="C"/>
    <x v="1"/>
    <x v="1"/>
    <s v="GABW"/>
    <s v="ACCUMULATED DEPRECIATION/AMORTIZATION"/>
    <s v="2023–2024"/>
    <x v="0"/>
    <x v="0"/>
    <s v="RESOURCES"/>
    <s v="GENERAL FUND"/>
    <x v="0"/>
    <s v="100"/>
    <s v="G"/>
    <s v="001"/>
    <s v="001"/>
    <s v="000"/>
    <s v="000"/>
    <s v="GENERAL FUND"/>
    <m/>
  </r>
  <r>
    <s v="5.1"/>
    <s v="0001000"/>
    <x v="0"/>
    <x v="0"/>
    <n v="402"/>
    <s v="A3100AF402"/>
    <n v="1745000"/>
    <n v="1745041"/>
    <n v="1745000"/>
    <s v="D"/>
    <x v="5"/>
    <x v="5"/>
    <s v="GODT"/>
    <s v="DEBT SERVICE-PRINCIPAL RETIREMENT"/>
    <s v="2023–2024"/>
    <x v="0"/>
    <x v="0"/>
    <s v="RESOURCES"/>
    <s v="GENERAL FUND"/>
    <x v="0"/>
    <s v="100"/>
    <s v="G"/>
    <s v="001"/>
    <s v="001"/>
    <s v="000"/>
    <s v="000"/>
    <s v="GENERAL FUND"/>
    <m/>
  </r>
  <r>
    <s v="5.2"/>
    <s v="0001000"/>
    <x v="0"/>
    <x v="0"/>
    <n v="402"/>
    <s v="A3100AF402"/>
    <n v="206000"/>
    <n v="206411"/>
    <n v="206000"/>
    <s v="D"/>
    <x v="6"/>
    <x v="6"/>
    <s v="GODV"/>
    <s v="DEBT SERVICE-INTEREST &amp; FISCAL CHARGES"/>
    <s v="2023–2024"/>
    <x v="0"/>
    <x v="0"/>
    <s v="RESOURCES"/>
    <s v="GENERAL FUND"/>
    <x v="0"/>
    <s v="100"/>
    <s v="G"/>
    <s v="001"/>
    <s v="001"/>
    <s v="000"/>
    <s v="000"/>
    <s v="GENERAL FUND"/>
    <m/>
  </r>
  <r>
    <s v="5.3"/>
    <s v="0001000"/>
    <x v="0"/>
    <x v="0"/>
    <n v="402"/>
    <s v="A3100AF402"/>
    <n v="1951000"/>
    <n v="-1951452"/>
    <n v="-1951000"/>
    <s v="C"/>
    <x v="4"/>
    <x v="4"/>
    <s v="GODH"/>
    <s v="NATURAL RESOURCES AND ENVIRONMENTAL PROTECTION"/>
    <s v="2023–2024"/>
    <x v="0"/>
    <x v="0"/>
    <s v="RESOURCES"/>
    <s v="GENERAL FUND"/>
    <x v="0"/>
    <s v="100"/>
    <s v="G"/>
    <s v="001"/>
    <s v="001"/>
    <s v="000"/>
    <s v="000"/>
    <s v="GENERAL FUND"/>
    <m/>
  </r>
  <r>
    <s v="6.1"/>
    <s v="9125000"/>
    <x v="0"/>
    <x v="0"/>
    <n v="402"/>
    <s v="A3100AF402"/>
    <n v="1745000"/>
    <n v="1745041"/>
    <n v="1745000"/>
    <s v="D"/>
    <x v="2"/>
    <x v="2"/>
    <s v="GBBU"/>
    <s v="OTHER NONCURRENT LIABILITIES"/>
    <s v="2023–2024"/>
    <x v="0"/>
    <x v="0"/>
    <s v="RESOURCES"/>
    <s v="GENERAL FUND"/>
    <x v="0"/>
    <s v="100"/>
    <s v="G"/>
    <s v="001"/>
    <s v="001"/>
    <s v="000"/>
    <s v="000"/>
    <s v="GENERAL FUND"/>
    <m/>
  </r>
  <r>
    <s v="6.2"/>
    <s v="9125000"/>
    <x v="0"/>
    <x v="0"/>
    <n v="402"/>
    <s v="A3100AF402"/>
    <n v="1745000"/>
    <n v="-1745041"/>
    <n v="-1745000"/>
    <s v="C"/>
    <x v="5"/>
    <x v="5"/>
    <s v="GODT"/>
    <s v="DEBT SERVICE-PRINCIPAL RETIREMENT"/>
    <s v="2023–2024"/>
    <x v="0"/>
    <x v="0"/>
    <s v="RESOURCES"/>
    <s v="GENERAL FUND"/>
    <x v="0"/>
    <s v="100"/>
    <s v="G"/>
    <s v="001"/>
    <s v="001"/>
    <s v="000"/>
    <s v="000"/>
    <s v="GENERAL FUND"/>
    <m/>
  </r>
  <r>
    <s v="7.1"/>
    <s v="9125000"/>
    <x v="0"/>
    <x v="0"/>
    <n v="402"/>
    <s v="A3100AF402"/>
    <n v="1771000"/>
    <n v="1771397"/>
    <n v="1771000"/>
    <s v="D"/>
    <x v="2"/>
    <x v="2"/>
    <s v="GBBU"/>
    <s v="OTHER NONCURRENT LIABILITIES"/>
    <s v="2023–2024"/>
    <x v="0"/>
    <x v="0"/>
    <s v="RESOURCES"/>
    <s v="GENERAL FUND"/>
    <x v="0"/>
    <s v="100"/>
    <s v="G"/>
    <s v="001"/>
    <s v="001"/>
    <s v="000"/>
    <s v="000"/>
    <s v="GENERAL FUND"/>
    <m/>
  </r>
  <r>
    <s v="7.2"/>
    <s v="9125000"/>
    <x v="0"/>
    <x v="0"/>
    <n v="402"/>
    <s v="A3100AF402"/>
    <n v="1771000"/>
    <n v="-1771397"/>
    <n v="-1771000"/>
    <s v="C"/>
    <x v="7"/>
    <x v="7"/>
    <s v="GBAX"/>
    <s v="CURRENT PORTION OF LONG-TERM OBLIGATIONS"/>
    <s v="2023–2024"/>
    <x v="0"/>
    <x v="0"/>
    <s v="RESOURCES"/>
    <s v="GENERAL FUND"/>
    <x v="0"/>
    <s v="100"/>
    <s v="G"/>
    <s v="001"/>
    <s v="001"/>
    <s v="000"/>
    <s v="000"/>
    <s v="GENERAL FUND"/>
    <m/>
  </r>
  <r>
    <s v="0.2BB"/>
    <s v="9125000"/>
    <x v="0"/>
    <x v="1"/>
    <n v="402"/>
    <s v="A5225AF402"/>
    <n v="2768000"/>
    <n v="2768185"/>
    <n v="2768000"/>
    <s v="D"/>
    <x v="0"/>
    <x v="0"/>
    <s v="GABS"/>
    <s v="BUILDINGS AND OTHER DEPRECIABLE PROPERTY"/>
    <s v="2023–2024"/>
    <x v="0"/>
    <x v="1"/>
    <s v="CORRECTIONS AND REHABILITATION"/>
    <s v="GENERAL FUND"/>
    <x v="0"/>
    <s v="100"/>
    <s v="G"/>
    <s v="001"/>
    <s v="001"/>
    <s v="000"/>
    <s v="000"/>
    <s v="GENERAL FUND"/>
    <m/>
  </r>
  <r>
    <s v="0.7BB"/>
    <s v="9125000"/>
    <x v="0"/>
    <x v="1"/>
    <n v="402"/>
    <s v="A5225AF402"/>
    <n v="138000"/>
    <n v="-138410"/>
    <n v="-138000"/>
    <s v="C"/>
    <x v="1"/>
    <x v="1"/>
    <s v="GABW"/>
    <s v="ACCUMULATED DEPRECIATION/AMORTIZATION"/>
    <s v="2023–2024"/>
    <x v="0"/>
    <x v="1"/>
    <s v="CORRECTIONS AND REHABILITATION"/>
    <s v="GENERAL FUND"/>
    <x v="0"/>
    <s v="100"/>
    <s v="G"/>
    <s v="001"/>
    <s v="001"/>
    <s v="000"/>
    <s v="000"/>
    <s v="GENERAL FUND"/>
    <m/>
  </r>
  <r>
    <s v="0.8BB"/>
    <s v="9125000"/>
    <x v="0"/>
    <x v="1"/>
    <n v="402"/>
    <s v="A5225AF402"/>
    <n v="630000"/>
    <n v="-629437"/>
    <n v="-630000"/>
    <s v="C"/>
    <x v="2"/>
    <x v="2"/>
    <s v="GBBU"/>
    <s v="OTHER NONCURRENT LIABILITIES"/>
    <s v="2023–2024"/>
    <x v="0"/>
    <x v="1"/>
    <s v="CORRECTIONS AND REHABILITATION"/>
    <s v="GENERAL FUND"/>
    <x v="0"/>
    <s v="100"/>
    <s v="G"/>
    <s v="001"/>
    <s v="001"/>
    <s v="000"/>
    <s v="000"/>
    <s v="GENERAL FUND"/>
    <m/>
  </r>
  <r>
    <s v="0.9BB"/>
    <s v="9125000"/>
    <x v="0"/>
    <x v="1"/>
    <n v="402"/>
    <s v="A5225AF402"/>
    <n v="2000000"/>
    <n v="-2000338"/>
    <n v="-2000000"/>
    <s v="C"/>
    <x v="3"/>
    <x v="3"/>
    <s v="GOAA"/>
    <s v="BEGINNING FUND BALANCE"/>
    <s v="2023–2024"/>
    <x v="0"/>
    <x v="1"/>
    <s v="CORRECTIONS AND REHABILITATION"/>
    <s v="GENERAL FUND"/>
    <x v="0"/>
    <s v="100"/>
    <s v="G"/>
    <s v="001"/>
    <s v="001"/>
    <s v="000"/>
    <s v="000"/>
    <s v="GENERAL FUND"/>
    <m/>
  </r>
  <r>
    <s v="0.2ADJ"/>
    <s v="9125000"/>
    <x v="0"/>
    <x v="1"/>
    <n v="402"/>
    <s v="A5225AF402"/>
    <n v="934000"/>
    <n v="-933770"/>
    <n v="-934000"/>
    <s v="C"/>
    <x v="0"/>
    <x v="0"/>
    <s v="GABS"/>
    <s v="BUILDINGS AND OTHER DEPRECIABLE PROPERTY"/>
    <s v="2023–2024"/>
    <x v="0"/>
    <x v="1"/>
    <s v="CORRECTIONS AND REHABILITATION"/>
    <s v="GENERAL FUND"/>
    <x v="0"/>
    <s v="100"/>
    <s v="G"/>
    <s v="001"/>
    <s v="001"/>
    <s v="000"/>
    <s v="000"/>
    <s v="GENERAL FUND"/>
    <m/>
  </r>
  <r>
    <s v="0.5ADJ"/>
    <s v="9125000"/>
    <x v="0"/>
    <x v="1"/>
    <n v="402"/>
    <s v="A5225AF402"/>
    <n v="944000"/>
    <n v="943642"/>
    <n v="944000"/>
    <s v="D"/>
    <x v="8"/>
    <x v="8"/>
    <s v="GOAA"/>
    <s v="BEGINNING FUND BALANCE"/>
    <s v="2023–2024"/>
    <x v="0"/>
    <x v="1"/>
    <s v="CORRECTIONS AND REHABILITATION"/>
    <s v="GENERAL FUND"/>
    <x v="0"/>
    <s v="100"/>
    <s v="G"/>
    <s v="001"/>
    <s v="001"/>
    <s v="000"/>
    <s v="000"/>
    <s v="GENERAL FUND"/>
    <m/>
  </r>
  <r>
    <s v="0.7ADJ"/>
    <s v="9125000"/>
    <x v="0"/>
    <x v="1"/>
    <n v="402"/>
    <s v="A5225AF402"/>
    <n v="44000"/>
    <n v="43532"/>
    <n v="44000"/>
    <s v="D"/>
    <x v="1"/>
    <x v="1"/>
    <s v="GABW"/>
    <s v="ACCUMULATED DEPRECIATION/AMORTIZATION"/>
    <s v="2023–2024"/>
    <x v="0"/>
    <x v="1"/>
    <s v="CORRECTIONS AND REHABILITATION"/>
    <s v="GENERAL FUND"/>
    <x v="0"/>
    <s v="100"/>
    <s v="G"/>
    <s v="001"/>
    <s v="001"/>
    <s v="000"/>
    <s v="000"/>
    <s v="GENERAL FUND"/>
    <m/>
  </r>
  <r>
    <s v="0.8ADJ"/>
    <s v="9125000"/>
    <x v="0"/>
    <x v="1"/>
    <n v="402"/>
    <s v="A5225AF402"/>
    <n v="54000"/>
    <n v="-53404"/>
    <n v="-54000"/>
    <s v="C"/>
    <x v="2"/>
    <x v="2"/>
    <s v="GBBU"/>
    <s v="OTHER NONCURRENT LIABILITIES"/>
    <s v="2023–2024"/>
    <x v="0"/>
    <x v="1"/>
    <s v="CORRECTIONS AND REHABILITATION"/>
    <s v="GENERAL FUND"/>
    <x v="0"/>
    <s v="100"/>
    <s v="G"/>
    <s v="001"/>
    <s v="001"/>
    <s v="000"/>
    <s v="000"/>
    <s v="GENERAL FUND"/>
    <m/>
  </r>
  <r>
    <s v="4.1"/>
    <s v="9125000"/>
    <x v="0"/>
    <x v="1"/>
    <n v="402"/>
    <s v="A5225AF402"/>
    <n v="56000"/>
    <n v="55587"/>
    <n v="56000"/>
    <s v="D"/>
    <x v="9"/>
    <x v="9"/>
    <s v="GODN"/>
    <s v="CORRECTIONS AND REHABILITATION"/>
    <s v="2023–2024"/>
    <x v="0"/>
    <x v="1"/>
    <s v="CORRECTIONS AND REHABILITATION"/>
    <s v="GENERAL FUND"/>
    <x v="0"/>
    <s v="100"/>
    <s v="G"/>
    <s v="001"/>
    <s v="001"/>
    <s v="000"/>
    <s v="000"/>
    <s v="GENERAL FUND"/>
    <m/>
  </r>
  <r>
    <s v="4.2"/>
    <s v="9125000"/>
    <x v="0"/>
    <x v="1"/>
    <n v="402"/>
    <s v="A5225AF402"/>
    <n v="56000"/>
    <n v="-55587"/>
    <n v="-56000"/>
    <s v="C"/>
    <x v="1"/>
    <x v="1"/>
    <s v="GABW"/>
    <s v="ACCUMULATED DEPRECIATION/AMORTIZATION"/>
    <s v="2023–2024"/>
    <x v="0"/>
    <x v="1"/>
    <s v="CORRECTIONS AND REHABILITATION"/>
    <s v="GENERAL FUND"/>
    <x v="0"/>
    <s v="100"/>
    <s v="G"/>
    <s v="001"/>
    <s v="001"/>
    <s v="000"/>
    <s v="000"/>
    <s v="GENERAL FUND"/>
    <m/>
  </r>
  <r>
    <s v="5.1"/>
    <s v="0001000"/>
    <x v="0"/>
    <x v="1"/>
    <n v="402"/>
    <s v="A5225AF402"/>
    <n v="342000"/>
    <n v="342081"/>
    <n v="342000"/>
    <s v="D"/>
    <x v="5"/>
    <x v="5"/>
    <s v="GODT"/>
    <s v="DEBT SERVICE-PRINCIPAL RETIREMENT"/>
    <s v="2023–2024"/>
    <x v="0"/>
    <x v="1"/>
    <s v="CORRECTIONS AND REHABILITATION"/>
    <s v="GENERAL FUND"/>
    <x v="0"/>
    <s v="100"/>
    <s v="G"/>
    <s v="001"/>
    <s v="001"/>
    <s v="000"/>
    <s v="000"/>
    <s v="GENERAL FUND"/>
    <m/>
  </r>
  <r>
    <s v="5.2"/>
    <s v="0001000"/>
    <x v="0"/>
    <x v="1"/>
    <n v="402"/>
    <s v="A5225AF402"/>
    <n v="78000"/>
    <n v="78433"/>
    <n v="78000"/>
    <s v="D"/>
    <x v="6"/>
    <x v="6"/>
    <s v="GODV"/>
    <s v="DEBT SERVICE-INTEREST &amp; FISCAL CHARGES"/>
    <s v="2023–2024"/>
    <x v="0"/>
    <x v="1"/>
    <s v="CORRECTIONS AND REHABILITATION"/>
    <s v="GENERAL FUND"/>
    <x v="0"/>
    <s v="100"/>
    <s v="G"/>
    <s v="001"/>
    <s v="001"/>
    <s v="000"/>
    <s v="000"/>
    <s v="GENERAL FUND"/>
    <m/>
  </r>
  <r>
    <s v="5.3"/>
    <s v="0001000"/>
    <x v="0"/>
    <x v="1"/>
    <n v="402"/>
    <s v="A5225AF402"/>
    <n v="420000"/>
    <n v="-420514"/>
    <n v="-420000"/>
    <s v="C"/>
    <x v="9"/>
    <x v="9"/>
    <s v="GODN"/>
    <s v="CORRECTIONS AND REHABILITATION"/>
    <s v="2023–2024"/>
    <x v="0"/>
    <x v="1"/>
    <s v="CORRECTIONS AND REHABILITATION"/>
    <s v="GENERAL FUND"/>
    <x v="0"/>
    <s v="100"/>
    <s v="G"/>
    <s v="001"/>
    <s v="001"/>
    <s v="000"/>
    <s v="000"/>
    <s v="GENERAL FUND"/>
    <m/>
  </r>
  <r>
    <s v="6.1"/>
    <s v="9125000"/>
    <x v="0"/>
    <x v="1"/>
    <n v="402"/>
    <s v="A5225AF402"/>
    <n v="342000"/>
    <n v="342081"/>
    <n v="342000"/>
    <s v="D"/>
    <x v="2"/>
    <x v="2"/>
    <s v="GBBU"/>
    <s v="OTHER NONCURRENT LIABILITIES"/>
    <s v="2023–2024"/>
    <x v="0"/>
    <x v="1"/>
    <s v="CORRECTIONS AND REHABILITATION"/>
    <s v="GENERAL FUND"/>
    <x v="0"/>
    <s v="100"/>
    <s v="G"/>
    <s v="001"/>
    <s v="001"/>
    <s v="000"/>
    <s v="000"/>
    <s v="GENERAL FUND"/>
    <m/>
  </r>
  <r>
    <s v="6.2"/>
    <s v="9125000"/>
    <x v="0"/>
    <x v="1"/>
    <n v="402"/>
    <s v="A5225AF402"/>
    <n v="342000"/>
    <n v="-342081"/>
    <n v="-342000"/>
    <s v="C"/>
    <x v="5"/>
    <x v="5"/>
    <s v="GODT"/>
    <s v="DEBT SERVICE-PRINCIPAL RETIREMENT"/>
    <s v="2023–2024"/>
    <x v="0"/>
    <x v="1"/>
    <s v="CORRECTIONS AND REHABILITATION"/>
    <s v="GENERAL FUND"/>
    <x v="0"/>
    <s v="100"/>
    <s v="G"/>
    <s v="001"/>
    <s v="001"/>
    <s v="000"/>
    <s v="000"/>
    <s v="GENERAL FUND"/>
    <m/>
  </r>
  <r>
    <s v="7.1"/>
    <s v="9125000"/>
    <x v="0"/>
    <x v="1"/>
    <n v="402"/>
    <s v="A5225AF402"/>
    <n v="255000"/>
    <n v="255426"/>
    <n v="255000"/>
    <s v="D"/>
    <x v="2"/>
    <x v="2"/>
    <s v="GBBU"/>
    <s v="OTHER NONCURRENT LIABILITIES"/>
    <s v="2023–2024"/>
    <x v="0"/>
    <x v="1"/>
    <s v="CORRECTIONS AND REHABILITATION"/>
    <s v="GENERAL FUND"/>
    <x v="0"/>
    <s v="100"/>
    <s v="G"/>
    <s v="001"/>
    <s v="001"/>
    <s v="000"/>
    <s v="000"/>
    <s v="GENERAL FUND"/>
    <m/>
  </r>
  <r>
    <s v="7.2"/>
    <s v="9125000"/>
    <x v="0"/>
    <x v="1"/>
    <n v="402"/>
    <s v="A5225AF402"/>
    <n v="255000"/>
    <n v="-255426"/>
    <n v="-255000"/>
    <s v="C"/>
    <x v="7"/>
    <x v="7"/>
    <s v="GBAX"/>
    <s v="CURRENT PORTION OF LONG-TERM OBLIGATIONS"/>
    <s v="2023–2024"/>
    <x v="0"/>
    <x v="1"/>
    <s v="CORRECTIONS AND REHABILITATION"/>
    <s v="GENERAL FUND"/>
    <x v="0"/>
    <s v="100"/>
    <s v="G"/>
    <s v="001"/>
    <s v="001"/>
    <s v="000"/>
    <s v="000"/>
    <s v="GENERAL FUND"/>
    <m/>
  </r>
  <r>
    <s v="0.3BB"/>
    <s v="9125000"/>
    <x v="1"/>
    <x v="2"/>
    <n v="402"/>
    <s v="A2660AF402"/>
    <n v="9661000"/>
    <n v="9660658"/>
    <n v="9661000"/>
    <s v="D"/>
    <x v="10"/>
    <x v="10"/>
    <s v="GABS"/>
    <s v="BUILDINGS AND OTHER DEPRECIABLE PROPERTY"/>
    <s v="2023–2024"/>
    <x v="0"/>
    <x v="2"/>
    <s v="TRANSPORTATION"/>
    <s v="PUBLIC TRANSPORTATION ACCT STF"/>
    <x v="1"/>
    <s v="150"/>
    <s v="G"/>
    <s v="001"/>
    <s v="001"/>
    <s v="000"/>
    <s v="000"/>
    <s v="SPECIAL REVENUE"/>
    <s v="TRANSPORTATION FUND"/>
  </r>
  <r>
    <s v="0.4BB"/>
    <s v="9125000"/>
    <x v="1"/>
    <x v="2"/>
    <n v="402"/>
    <s v="A2660AF402"/>
    <n v="1651000"/>
    <n v="1651590"/>
    <n v="1651000"/>
    <s v="D"/>
    <x v="3"/>
    <x v="3"/>
    <s v="GOAA"/>
    <s v="BEGINNING FUND BALANCE"/>
    <s v="2023–2024"/>
    <x v="0"/>
    <x v="2"/>
    <s v="TRANSPORTATION"/>
    <s v="PUBLIC TRANSPORTATION ACCT STF"/>
    <x v="1"/>
    <s v="150"/>
    <s v="G"/>
    <s v="001"/>
    <s v="001"/>
    <s v="000"/>
    <s v="000"/>
    <s v="SPECIAL REVENUE"/>
    <s v="TRANSPORTATION FUND"/>
  </r>
  <r>
    <s v="0.6BB"/>
    <s v="9125000"/>
    <x v="1"/>
    <x v="2"/>
    <n v="402"/>
    <s v="A2660AF402"/>
    <n v="3864000"/>
    <n v="-3864264"/>
    <n v="-3864000"/>
    <s v="C"/>
    <x v="11"/>
    <x v="11"/>
    <s v="GABW"/>
    <s v="ACCUMULATED DEPRECIATION/AMORTIZATION"/>
    <s v="2023–2024"/>
    <x v="0"/>
    <x v="2"/>
    <s v="TRANSPORTATION"/>
    <s v="PUBLIC TRANSPORTATION ACCT STF"/>
    <x v="1"/>
    <s v="150"/>
    <s v="G"/>
    <s v="001"/>
    <s v="001"/>
    <s v="000"/>
    <s v="000"/>
    <s v="SPECIAL REVENUE"/>
    <s v="TRANSPORTATION FUND"/>
  </r>
  <r>
    <s v="0.8BB"/>
    <s v="9125000"/>
    <x v="1"/>
    <x v="2"/>
    <n v="402"/>
    <s v="A2660AF402"/>
    <n v="7448000"/>
    <n v="-7447984"/>
    <n v="-7448000"/>
    <s v="C"/>
    <x v="2"/>
    <x v="2"/>
    <s v="GBBU"/>
    <s v="OTHER NONCURRENT LIABILITIES"/>
    <s v="2023–2024"/>
    <x v="0"/>
    <x v="2"/>
    <s v="TRANSPORTATION"/>
    <s v="PUBLIC TRANSPORTATION ACCT STF"/>
    <x v="1"/>
    <s v="150"/>
    <s v="G"/>
    <s v="001"/>
    <s v="001"/>
    <s v="000"/>
    <s v="000"/>
    <s v="SPECIAL REVENUE"/>
    <s v="TRANSPORTATION FUND"/>
  </r>
  <r>
    <s v="4.1"/>
    <s v="9125000"/>
    <x v="1"/>
    <x v="2"/>
    <n v="402"/>
    <s v="A2660AF402"/>
    <n v="1932000"/>
    <n v="1932132"/>
    <n v="1932000"/>
    <s v="D"/>
    <x v="12"/>
    <x v="12"/>
    <s v="GODL"/>
    <s v="TRANSPORTATION"/>
    <s v="2023–2024"/>
    <x v="0"/>
    <x v="2"/>
    <s v="TRANSPORTATION"/>
    <s v="PUBLIC TRANSPORTATION ACCT STF"/>
    <x v="1"/>
    <s v="150"/>
    <s v="G"/>
    <s v="001"/>
    <s v="001"/>
    <s v="000"/>
    <s v="000"/>
    <s v="SPECIAL REVENUE"/>
    <s v="TRANSPORTATION FUND"/>
  </r>
  <r>
    <s v="4.3"/>
    <s v="9125000"/>
    <x v="1"/>
    <x v="2"/>
    <n v="402"/>
    <s v="A2660AF402"/>
    <n v="1932000"/>
    <n v="-1932132"/>
    <n v="-1932000"/>
    <s v="C"/>
    <x v="11"/>
    <x v="11"/>
    <s v="GABW"/>
    <s v="ACCUMULATED DEPRECIATION/AMORTIZATION"/>
    <s v="2023–2024"/>
    <x v="0"/>
    <x v="2"/>
    <s v="TRANSPORTATION"/>
    <s v="PUBLIC TRANSPORTATION ACCT STF"/>
    <x v="1"/>
    <s v="150"/>
    <s v="G"/>
    <s v="001"/>
    <s v="001"/>
    <s v="000"/>
    <s v="000"/>
    <s v="SPECIAL REVENUE"/>
    <s v="TRANSPORTATION FUND"/>
  </r>
  <r>
    <s v="5.1"/>
    <s v="0046000"/>
    <x v="1"/>
    <x v="2"/>
    <n v="402"/>
    <s v="A2660AF402"/>
    <n v="1118000"/>
    <n v="1117687"/>
    <n v="1118000"/>
    <s v="D"/>
    <x v="5"/>
    <x v="5"/>
    <s v="GODT"/>
    <s v="DEBT SERVICE-PRINCIPAL RETIREMENT"/>
    <s v="2023–2024"/>
    <x v="0"/>
    <x v="2"/>
    <s v="TRANSPORTATION"/>
    <s v="PUBLIC TRANSPORTATION ACCT STF"/>
    <x v="1"/>
    <s v="150"/>
    <s v="G"/>
    <s v="001"/>
    <s v="001"/>
    <s v="000"/>
    <s v="000"/>
    <s v="SPECIAL REVENUE"/>
    <s v="TRANSPORTATION FUND"/>
  </r>
  <r>
    <s v="5.2"/>
    <s v="0046000"/>
    <x v="1"/>
    <x v="2"/>
    <n v="402"/>
    <s v="A2660AF402"/>
    <n v="62000"/>
    <n v="62429"/>
    <n v="62000"/>
    <s v="D"/>
    <x v="6"/>
    <x v="6"/>
    <s v="GODV"/>
    <s v="DEBT SERVICE-INTEREST &amp; FISCAL CHARGES"/>
    <s v="2023–2024"/>
    <x v="0"/>
    <x v="2"/>
    <s v="TRANSPORTATION"/>
    <s v="PUBLIC TRANSPORTATION ACCT STF"/>
    <x v="1"/>
    <s v="150"/>
    <s v="G"/>
    <s v="001"/>
    <s v="001"/>
    <s v="000"/>
    <s v="000"/>
    <s v="SPECIAL REVENUE"/>
    <s v="TRANSPORTATION FUND"/>
  </r>
  <r>
    <s v="5.3"/>
    <s v="0046000"/>
    <x v="1"/>
    <x v="2"/>
    <n v="402"/>
    <s v="A2660AF402"/>
    <n v="1180000"/>
    <n v="-1180116"/>
    <n v="-1180000"/>
    <s v="C"/>
    <x v="12"/>
    <x v="12"/>
    <s v="GODL"/>
    <s v="TRANSPORTATION"/>
    <s v="2023–2024"/>
    <x v="0"/>
    <x v="2"/>
    <s v="TRANSPORTATION"/>
    <s v="PUBLIC TRANSPORTATION ACCT STF"/>
    <x v="1"/>
    <s v="150"/>
    <s v="G"/>
    <s v="001"/>
    <s v="001"/>
    <s v="000"/>
    <s v="000"/>
    <s v="SPECIAL REVENUE"/>
    <s v="TRANSPORTATION FUND"/>
  </r>
  <r>
    <s v="6.1"/>
    <s v="9125000"/>
    <x v="1"/>
    <x v="2"/>
    <n v="402"/>
    <s v="A2660AF402"/>
    <n v="1118000"/>
    <n v="1117687"/>
    <n v="1118000"/>
    <s v="D"/>
    <x v="2"/>
    <x v="2"/>
    <s v="GBBU"/>
    <s v="OTHER NONCURRENT LIABILITIES"/>
    <s v="2023–2024"/>
    <x v="0"/>
    <x v="2"/>
    <s v="TRANSPORTATION"/>
    <s v="PUBLIC TRANSPORTATION ACCT STF"/>
    <x v="1"/>
    <s v="150"/>
    <s v="G"/>
    <s v="001"/>
    <s v="001"/>
    <s v="000"/>
    <s v="000"/>
    <s v="SPECIAL REVENUE"/>
    <s v="TRANSPORTATION FUND"/>
  </r>
  <r>
    <s v="6.2"/>
    <s v="9125000"/>
    <x v="1"/>
    <x v="2"/>
    <n v="402"/>
    <s v="A2660AF402"/>
    <n v="1118000"/>
    <n v="-1117687"/>
    <n v="-1118000"/>
    <s v="C"/>
    <x v="5"/>
    <x v="5"/>
    <s v="GODT"/>
    <s v="DEBT SERVICE-PRINCIPAL RETIREMENT"/>
    <s v="2023–2024"/>
    <x v="0"/>
    <x v="2"/>
    <s v="TRANSPORTATION"/>
    <s v="PUBLIC TRANSPORTATION ACCT STF"/>
    <x v="1"/>
    <s v="150"/>
    <s v="G"/>
    <s v="001"/>
    <s v="001"/>
    <s v="000"/>
    <s v="000"/>
    <s v="SPECIAL REVENUE"/>
    <s v="TRANSPORTATION FUND"/>
  </r>
  <r>
    <s v="7.1"/>
    <s v="9125000"/>
    <x v="1"/>
    <x v="2"/>
    <n v="402"/>
    <s v="A2660AF402"/>
    <n v="1128000"/>
    <n v="1127788"/>
    <n v="1128000"/>
    <s v="D"/>
    <x v="2"/>
    <x v="2"/>
    <s v="GBBU"/>
    <s v="OTHER NONCURRENT LIABILITIES"/>
    <s v="2023–2024"/>
    <x v="0"/>
    <x v="2"/>
    <s v="TRANSPORTATION"/>
    <s v="PUBLIC TRANSPORTATION ACCT STF"/>
    <x v="1"/>
    <s v="150"/>
    <s v="G"/>
    <s v="001"/>
    <s v="001"/>
    <s v="000"/>
    <s v="000"/>
    <s v="SPECIAL REVENUE"/>
    <s v="TRANSPORTATION FUND"/>
  </r>
  <r>
    <s v="7.2"/>
    <s v="9125000"/>
    <x v="1"/>
    <x v="2"/>
    <n v="402"/>
    <s v="A2660AF402"/>
    <n v="1128000"/>
    <n v="-1127788"/>
    <n v="-1128000"/>
    <s v="C"/>
    <x v="7"/>
    <x v="7"/>
    <s v="GBAX"/>
    <s v="CURRENT PORTION OF LONG-TERM OBLIGATIONS"/>
    <s v="2023–2024"/>
    <x v="0"/>
    <x v="2"/>
    <s v="TRANSPORTATION"/>
    <s v="PUBLIC TRANSPORTATION ACCT STF"/>
    <x v="1"/>
    <s v="150"/>
    <s v="G"/>
    <s v="001"/>
    <s v="001"/>
    <s v="000"/>
    <s v="000"/>
    <s v="SPECIAL REVENUE"/>
    <s v="TRANSPORTATION FUND"/>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s v="03/14/2025"/>
    <s v="001"/>
    <s v="200"/>
    <s v="002"/>
    <s v="150"/>
    <s v="000"/>
    <s v="000"/>
    <s v="0046000"/>
    <s v="0046000"/>
    <s v="A2660AF402"/>
    <x v="0"/>
    <s v="GODL"/>
    <x v="0"/>
    <n v="1180000"/>
    <m/>
    <s v="D"/>
    <s v="N"/>
    <s v=""/>
  </r>
  <r>
    <s v="03/14/2025"/>
    <s v="001"/>
    <s v="200"/>
    <s v="002"/>
    <s v="150"/>
    <s v="000"/>
    <s v="000"/>
    <s v="0046000"/>
    <s v="0046000"/>
    <s v="A2660AF402"/>
    <x v="1"/>
    <s v="GODT"/>
    <x v="0"/>
    <m/>
    <n v="-1118000"/>
    <s v="C"/>
    <s v="N"/>
    <s v=""/>
  </r>
  <r>
    <s v="03/14/2025"/>
    <s v="001"/>
    <s v="200"/>
    <s v="002"/>
    <s v="150"/>
    <s v="000"/>
    <s v="000"/>
    <s v="0046000"/>
    <s v="0046000"/>
    <s v="A2660AF402"/>
    <x v="2"/>
    <s v="GODV"/>
    <x v="0"/>
    <m/>
    <n v="-62000"/>
    <s v="C"/>
    <s v="N"/>
    <s v=""/>
  </r>
  <r>
    <s v="03/14/2025"/>
    <s v="001"/>
    <s v="000"/>
    <s v="000"/>
    <s v="000"/>
    <s v="000"/>
    <s v="000"/>
    <s v="9125000"/>
    <s v="9125000"/>
    <s v="A2660AF402"/>
    <x v="3"/>
    <s v="GABW"/>
    <x v="0"/>
    <n v="5796000"/>
    <m/>
    <s v="D"/>
    <s v="N"/>
    <s v=""/>
  </r>
  <r>
    <s v="03/14/2025"/>
    <s v="001"/>
    <s v="000"/>
    <s v="000"/>
    <s v="000"/>
    <s v="000"/>
    <s v="000"/>
    <s v="9125000"/>
    <s v="9125000"/>
    <s v="A2660AF402"/>
    <x v="4"/>
    <s v="GBAX"/>
    <x v="0"/>
    <n v="1128000"/>
    <m/>
    <s v="D"/>
    <s v="N"/>
    <s v=""/>
  </r>
  <r>
    <s v="03/14/2025"/>
    <s v="001"/>
    <s v="000"/>
    <s v="000"/>
    <s v="000"/>
    <s v="000"/>
    <s v="000"/>
    <s v="9125000"/>
    <s v="9125000"/>
    <s v="A2660AF402"/>
    <x v="5"/>
    <s v="GBBU"/>
    <x v="0"/>
    <n v="7448000"/>
    <n v="-2246000"/>
    <s v="D"/>
    <s v="N"/>
    <s v=""/>
  </r>
  <r>
    <s v="03/14/2025"/>
    <s v="001"/>
    <s v="000"/>
    <s v="000"/>
    <s v="000"/>
    <s v="000"/>
    <s v="000"/>
    <s v="9125000"/>
    <s v="9125000"/>
    <s v="A2660AF402"/>
    <x v="1"/>
    <s v="GODT"/>
    <x v="0"/>
    <n v="1118000"/>
    <m/>
    <s v="D"/>
    <s v="N"/>
    <s v=""/>
  </r>
  <r>
    <s v="03/14/2025"/>
    <s v="001"/>
    <s v="000"/>
    <s v="000"/>
    <s v="000"/>
    <s v="000"/>
    <s v="000"/>
    <s v="9125000"/>
    <s v="9125000"/>
    <s v="A2660AF402"/>
    <x v="6"/>
    <s v="GABS"/>
    <x v="0"/>
    <m/>
    <n v="-9661000"/>
    <s v="C"/>
    <s v="N"/>
    <s v=""/>
  </r>
  <r>
    <s v="03/14/2025"/>
    <s v="001"/>
    <s v="000"/>
    <s v="000"/>
    <s v="000"/>
    <s v="000"/>
    <s v="000"/>
    <s v="9125000"/>
    <s v="9125000"/>
    <s v="A2660AF402"/>
    <x v="0"/>
    <s v="GODL"/>
    <x v="0"/>
    <m/>
    <n v="-1932000"/>
    <s v="C"/>
    <s v="N"/>
    <s v=""/>
  </r>
  <r>
    <s v="03/14/2025"/>
    <s v="001"/>
    <s v="000"/>
    <s v="000"/>
    <s v="000"/>
    <s v="000"/>
    <s v="000"/>
    <s v="9125000"/>
    <s v="9125000"/>
    <s v="A2660AF402"/>
    <x v="7"/>
    <s v="GOAA"/>
    <x v="0"/>
    <m/>
    <n v="-1651000"/>
    <s v="C"/>
    <s v="N"/>
    <s v=""/>
  </r>
  <r>
    <s v="03/14/2025"/>
    <s v="001"/>
    <s v="100"/>
    <s v="001"/>
    <s v="100"/>
    <s v="000"/>
    <s v="000"/>
    <s v="0001000"/>
    <s v="0001000"/>
    <s v="A3100AF402"/>
    <x v="8"/>
    <s v="GODH"/>
    <x v="0"/>
    <n v="1951000"/>
    <m/>
    <s v="D"/>
    <s v="N"/>
    <s v=""/>
  </r>
  <r>
    <s v="03/14/2025"/>
    <s v="001"/>
    <s v="100"/>
    <s v="001"/>
    <s v="100"/>
    <s v="000"/>
    <s v="000"/>
    <s v="0001000"/>
    <s v="0001000"/>
    <s v="A3100AF402"/>
    <x v="1"/>
    <s v="GODT"/>
    <x v="0"/>
    <m/>
    <n v="-1745000"/>
    <s v="C"/>
    <s v="N"/>
    <s v=""/>
  </r>
  <r>
    <s v="03/14/2025"/>
    <s v="001"/>
    <s v="100"/>
    <s v="001"/>
    <s v="100"/>
    <s v="000"/>
    <s v="000"/>
    <s v="0001000"/>
    <s v="0001000"/>
    <s v="A3100AF402"/>
    <x v="2"/>
    <s v="GODV"/>
    <x v="0"/>
    <m/>
    <n v="-206000"/>
    <s v="C"/>
    <s v="N"/>
    <s v=""/>
  </r>
  <r>
    <s v="03/14/2025"/>
    <s v="001"/>
    <s v="000"/>
    <s v="000"/>
    <s v="000"/>
    <s v="000"/>
    <s v="000"/>
    <s v="9125000"/>
    <s v="9125000"/>
    <s v="A3100AF402"/>
    <x v="9"/>
    <s v="GABW"/>
    <x v="0"/>
    <n v="3174000"/>
    <m/>
    <s v="D"/>
    <s v="N"/>
    <s v=""/>
  </r>
  <r>
    <s v="03/14/2025"/>
    <s v="001"/>
    <s v="000"/>
    <s v="000"/>
    <s v="000"/>
    <s v="000"/>
    <s v="000"/>
    <s v="9125000"/>
    <s v="9125000"/>
    <s v="A3100AF402"/>
    <x v="4"/>
    <s v="GBAX"/>
    <x v="0"/>
    <n v="1771000"/>
    <m/>
    <s v="D"/>
    <s v="N"/>
    <s v=""/>
  </r>
  <r>
    <s v="03/14/2025"/>
    <s v="001"/>
    <s v="000"/>
    <s v="000"/>
    <s v="000"/>
    <s v="000"/>
    <s v="000"/>
    <s v="9125000"/>
    <s v="9125000"/>
    <s v="A3100AF402"/>
    <x v="5"/>
    <s v="GBBU"/>
    <x v="0"/>
    <n v="14558000"/>
    <n v="-3516000"/>
    <s v="D"/>
    <s v="N"/>
    <s v=""/>
  </r>
  <r>
    <s v="03/14/2025"/>
    <s v="001"/>
    <s v="000"/>
    <s v="000"/>
    <s v="000"/>
    <s v="000"/>
    <s v="000"/>
    <s v="9125000"/>
    <s v="9125000"/>
    <s v="A3100AF402"/>
    <x v="1"/>
    <s v="GODT"/>
    <x v="0"/>
    <n v="1745000"/>
    <m/>
    <s v="D"/>
    <s v="N"/>
    <s v=""/>
  </r>
  <r>
    <s v="03/14/2025"/>
    <s v="001"/>
    <s v="000"/>
    <s v="000"/>
    <s v="000"/>
    <s v="000"/>
    <s v="000"/>
    <s v="9125000"/>
    <s v="9125000"/>
    <s v="A3100AF402"/>
    <x v="7"/>
    <s v="GOAA"/>
    <x v="0"/>
    <n v="25653000"/>
    <m/>
    <s v="D"/>
    <s v="N"/>
    <s v=""/>
  </r>
  <r>
    <s v="03/14/2025"/>
    <s v="001"/>
    <s v="000"/>
    <s v="000"/>
    <s v="000"/>
    <s v="000"/>
    <s v="000"/>
    <s v="9125000"/>
    <s v="9125000"/>
    <s v="A3100AF402"/>
    <x v="10"/>
    <s v="GABS"/>
    <x v="0"/>
    <m/>
    <n v="-42327000"/>
    <s v="C"/>
    <s v="N"/>
    <s v=""/>
  </r>
  <r>
    <s v="03/14/2025"/>
    <s v="001"/>
    <s v="000"/>
    <s v="000"/>
    <s v="000"/>
    <s v="000"/>
    <s v="000"/>
    <s v="9125000"/>
    <s v="9125000"/>
    <s v="A3100AF402"/>
    <x v="8"/>
    <s v="GODH"/>
    <x v="0"/>
    <m/>
    <n v="-1058000"/>
    <s v="C"/>
    <s v="N"/>
    <s v=""/>
  </r>
  <r>
    <s v="03/14/2025"/>
    <s v="001"/>
    <s v="100"/>
    <s v="001"/>
    <s v="100"/>
    <s v="000"/>
    <s v="000"/>
    <s v="0001000"/>
    <s v="0001000"/>
    <s v="A5225AF402"/>
    <x v="11"/>
    <s v="GODN"/>
    <x v="0"/>
    <n v="420000"/>
    <m/>
    <s v="D"/>
    <s v="N"/>
    <s v=""/>
  </r>
  <r>
    <s v="03/14/2025"/>
    <s v="001"/>
    <s v="100"/>
    <s v="001"/>
    <s v="100"/>
    <s v="000"/>
    <s v="000"/>
    <s v="0001000"/>
    <s v="0001000"/>
    <s v="A5225AF402"/>
    <x v="1"/>
    <s v="GODT"/>
    <x v="0"/>
    <m/>
    <n v="-342000"/>
    <s v="C"/>
    <s v="N"/>
    <s v=""/>
  </r>
  <r>
    <s v="03/14/2025"/>
    <s v="001"/>
    <s v="100"/>
    <s v="001"/>
    <s v="100"/>
    <s v="000"/>
    <s v="000"/>
    <s v="0001000"/>
    <s v="0001000"/>
    <s v="A5225AF402"/>
    <x v="2"/>
    <s v="GODV"/>
    <x v="0"/>
    <m/>
    <n v="-78000"/>
    <s v="C"/>
    <s v="N"/>
    <s v=""/>
  </r>
  <r>
    <s v="03/14/2025"/>
    <s v="001"/>
    <s v="000"/>
    <s v="000"/>
    <s v="000"/>
    <s v="000"/>
    <s v="000"/>
    <s v="9125000"/>
    <s v="9125000"/>
    <s v="A5225AF402"/>
    <x v="10"/>
    <s v="GABS"/>
    <x v="0"/>
    <n v="934000"/>
    <n v="-2768000"/>
    <s v="D"/>
    <s v="N"/>
    <s v=""/>
  </r>
  <r>
    <s v="03/14/2025"/>
    <s v="001"/>
    <s v="000"/>
    <s v="000"/>
    <s v="000"/>
    <s v="000"/>
    <s v="000"/>
    <s v="9125000"/>
    <s v="9125000"/>
    <s v="A5225AF402"/>
    <x v="9"/>
    <s v="GABW"/>
    <x v="0"/>
    <n v="194000"/>
    <n v="-44000"/>
    <s v="D"/>
    <s v="N"/>
    <s v=""/>
  </r>
  <r>
    <s v="03/14/2025"/>
    <s v="001"/>
    <s v="000"/>
    <s v="000"/>
    <s v="000"/>
    <s v="000"/>
    <s v="000"/>
    <s v="9125000"/>
    <s v="9125000"/>
    <s v="A5225AF402"/>
    <x v="4"/>
    <s v="GBAX"/>
    <x v="0"/>
    <n v="255000"/>
    <m/>
    <s v="D"/>
    <s v="N"/>
    <s v=""/>
  </r>
  <r>
    <s v="03/14/2025"/>
    <s v="001"/>
    <s v="000"/>
    <s v="000"/>
    <s v="000"/>
    <s v="000"/>
    <s v="000"/>
    <s v="9125000"/>
    <s v="9125000"/>
    <s v="A5225AF402"/>
    <x v="5"/>
    <s v="GBBU"/>
    <x v="0"/>
    <n v="684000"/>
    <n v="-597000"/>
    <s v="D"/>
    <s v="N"/>
    <s v=""/>
  </r>
  <r>
    <s v="03/14/2025"/>
    <s v="001"/>
    <s v="000"/>
    <s v="000"/>
    <s v="000"/>
    <s v="000"/>
    <s v="000"/>
    <s v="9125000"/>
    <s v="9125000"/>
    <s v="A5225AF402"/>
    <x v="1"/>
    <s v="GODT"/>
    <x v="0"/>
    <n v="342000"/>
    <m/>
    <s v="D"/>
    <s v="N"/>
    <s v=""/>
  </r>
  <r>
    <s v="03/14/2025"/>
    <s v="001"/>
    <s v="000"/>
    <s v="000"/>
    <s v="000"/>
    <s v="000"/>
    <s v="000"/>
    <s v="9125000"/>
    <s v="9125000"/>
    <s v="A5225AF402"/>
    <x v="7"/>
    <s v="GOAA"/>
    <x v="0"/>
    <n v="2000000"/>
    <m/>
    <s v="D"/>
    <s v="N"/>
    <s v=""/>
  </r>
  <r>
    <s v="03/14/2025"/>
    <s v="001"/>
    <s v="000"/>
    <s v="000"/>
    <s v="000"/>
    <s v="000"/>
    <s v="000"/>
    <s v="9125000"/>
    <s v="9125000"/>
    <s v="A5225AF402"/>
    <x v="11"/>
    <s v="GODN"/>
    <x v="0"/>
    <m/>
    <n v="-56000"/>
    <s v="C"/>
    <s v="N"/>
    <s v=""/>
  </r>
  <r>
    <s v="03/14/2025"/>
    <s v="001"/>
    <s v="000"/>
    <s v="000"/>
    <s v="000"/>
    <s v="000"/>
    <s v="000"/>
    <s v="9125000"/>
    <s v="9125000"/>
    <s v="A5225AF402"/>
    <x v="12"/>
    <s v="GOAA"/>
    <x v="0"/>
    <m/>
    <n v="-944000"/>
    <s v="C"/>
    <s v="N"/>
    <s v=""/>
  </r>
  <r>
    <s v="03/13/2025"/>
    <s v="001"/>
    <s v="200"/>
    <s v="002"/>
    <s v="150"/>
    <s v="000"/>
    <s v="000"/>
    <s v="0046000"/>
    <s v="0046000"/>
    <s v="A2660AF402"/>
    <x v="1"/>
    <s v="GODT"/>
    <x v="1"/>
    <n v="1118000"/>
    <m/>
    <s v="D"/>
    <s v="N"/>
    <s v=""/>
  </r>
  <r>
    <s v="03/13/2025"/>
    <s v="001"/>
    <s v="200"/>
    <s v="002"/>
    <s v="150"/>
    <s v="000"/>
    <s v="000"/>
    <s v="0046000"/>
    <s v="0046000"/>
    <s v="A2660AF402"/>
    <x v="2"/>
    <s v="GODV"/>
    <x v="1"/>
    <n v="62000"/>
    <m/>
    <s v="D"/>
    <s v="N"/>
    <s v=""/>
  </r>
  <r>
    <s v="03/13/2025"/>
    <s v="001"/>
    <s v="200"/>
    <s v="002"/>
    <s v="150"/>
    <s v="000"/>
    <s v="000"/>
    <s v="0046000"/>
    <s v="0046000"/>
    <s v="A2660AF402"/>
    <x v="0"/>
    <s v="GODL"/>
    <x v="1"/>
    <m/>
    <n v="-1180000"/>
    <s v="C"/>
    <s v="N"/>
    <s v=""/>
  </r>
  <r>
    <s v="03/13/2025"/>
    <s v="001"/>
    <s v="000"/>
    <s v="000"/>
    <s v="000"/>
    <s v="000"/>
    <s v="000"/>
    <s v="9125000"/>
    <s v="9125000"/>
    <s v="A2660AF402"/>
    <x v="6"/>
    <s v="GABS"/>
    <x v="1"/>
    <n v="9661000"/>
    <m/>
    <s v="D"/>
    <s v="N"/>
    <s v=""/>
  </r>
  <r>
    <s v="03/13/2025"/>
    <s v="001"/>
    <s v="000"/>
    <s v="000"/>
    <s v="000"/>
    <s v="000"/>
    <s v="000"/>
    <s v="9125000"/>
    <s v="9125000"/>
    <s v="A2660AF402"/>
    <x v="5"/>
    <s v="GBBU"/>
    <x v="1"/>
    <n v="2246000"/>
    <n v="-7448000"/>
    <s v="D"/>
    <s v="N"/>
    <s v=""/>
  </r>
  <r>
    <s v="03/13/2025"/>
    <s v="001"/>
    <s v="000"/>
    <s v="000"/>
    <s v="000"/>
    <s v="000"/>
    <s v="000"/>
    <s v="9125000"/>
    <s v="9125000"/>
    <s v="A2660AF402"/>
    <x v="0"/>
    <s v="GODL"/>
    <x v="1"/>
    <n v="1932000"/>
    <m/>
    <s v="D"/>
    <s v="N"/>
    <s v=""/>
  </r>
  <r>
    <s v="03/13/2025"/>
    <s v="001"/>
    <s v="000"/>
    <s v="000"/>
    <s v="000"/>
    <s v="000"/>
    <s v="000"/>
    <s v="9125000"/>
    <s v="9125000"/>
    <s v="A2660AF402"/>
    <x v="7"/>
    <s v="GOAA"/>
    <x v="1"/>
    <n v="1651000"/>
    <m/>
    <s v="D"/>
    <s v="N"/>
    <s v=""/>
  </r>
  <r>
    <s v="03/13/2025"/>
    <s v="001"/>
    <s v="000"/>
    <s v="000"/>
    <s v="000"/>
    <s v="000"/>
    <s v="000"/>
    <s v="9125000"/>
    <s v="9125000"/>
    <s v="A2660AF402"/>
    <x v="3"/>
    <s v="GABW"/>
    <x v="1"/>
    <m/>
    <n v="-5796000"/>
    <s v="C"/>
    <s v="N"/>
    <s v=""/>
  </r>
  <r>
    <s v="03/13/2025"/>
    <s v="001"/>
    <s v="000"/>
    <s v="000"/>
    <s v="000"/>
    <s v="000"/>
    <s v="000"/>
    <s v="9125000"/>
    <s v="9125000"/>
    <s v="A2660AF402"/>
    <x v="4"/>
    <s v="GBAX"/>
    <x v="1"/>
    <m/>
    <n v="-1128000"/>
    <s v="C"/>
    <s v="N"/>
    <s v=""/>
  </r>
  <r>
    <s v="03/13/2025"/>
    <s v="001"/>
    <s v="000"/>
    <s v="000"/>
    <s v="000"/>
    <s v="000"/>
    <s v="000"/>
    <s v="9125000"/>
    <s v="9125000"/>
    <s v="A2660AF402"/>
    <x v="1"/>
    <s v="GODT"/>
    <x v="1"/>
    <m/>
    <n v="-1118000"/>
    <s v="C"/>
    <s v="N"/>
    <s v=""/>
  </r>
  <r>
    <s v="03/13/2025"/>
    <s v="001"/>
    <s v="100"/>
    <s v="001"/>
    <s v="100"/>
    <s v="000"/>
    <s v="000"/>
    <s v="0001000"/>
    <s v="0001000"/>
    <s v="A3100AF402"/>
    <x v="1"/>
    <s v="GODT"/>
    <x v="1"/>
    <n v="1745000"/>
    <m/>
    <s v="D"/>
    <s v="N"/>
    <s v=""/>
  </r>
  <r>
    <s v="03/13/2025"/>
    <s v="001"/>
    <s v="100"/>
    <s v="001"/>
    <s v="100"/>
    <s v="000"/>
    <s v="000"/>
    <s v="0001000"/>
    <s v="0001000"/>
    <s v="A3100AF402"/>
    <x v="2"/>
    <s v="GODV"/>
    <x v="1"/>
    <n v="206000"/>
    <m/>
    <s v="D"/>
    <s v="N"/>
    <s v=""/>
  </r>
  <r>
    <s v="03/13/2025"/>
    <s v="001"/>
    <s v="100"/>
    <s v="001"/>
    <s v="100"/>
    <s v="000"/>
    <s v="000"/>
    <s v="0001000"/>
    <s v="0001000"/>
    <s v="A3100AF402"/>
    <x v="8"/>
    <s v="GODH"/>
    <x v="1"/>
    <m/>
    <n v="-1951000"/>
    <s v="C"/>
    <s v="N"/>
    <s v=""/>
  </r>
  <r>
    <s v="03/13/2025"/>
    <s v="001"/>
    <s v="000"/>
    <s v="000"/>
    <s v="000"/>
    <s v="000"/>
    <s v="000"/>
    <s v="9125000"/>
    <s v="9125000"/>
    <s v="A3100AF402"/>
    <x v="10"/>
    <s v="GABS"/>
    <x v="1"/>
    <n v="42327000"/>
    <m/>
    <s v="D"/>
    <s v="N"/>
    <s v=""/>
  </r>
  <r>
    <s v="03/13/2025"/>
    <s v="001"/>
    <s v="000"/>
    <s v="000"/>
    <s v="000"/>
    <s v="000"/>
    <s v="000"/>
    <s v="9125000"/>
    <s v="9125000"/>
    <s v="A3100AF402"/>
    <x v="5"/>
    <s v="GBBU"/>
    <x v="1"/>
    <n v="3516000"/>
    <n v="-14558000"/>
    <s v="D"/>
    <s v="N"/>
    <s v=""/>
  </r>
  <r>
    <s v="03/13/2025"/>
    <s v="001"/>
    <s v="000"/>
    <s v="000"/>
    <s v="000"/>
    <s v="000"/>
    <s v="000"/>
    <s v="9125000"/>
    <s v="9125000"/>
    <s v="A3100AF402"/>
    <x v="8"/>
    <s v="GODH"/>
    <x v="1"/>
    <n v="1058000"/>
    <m/>
    <s v="D"/>
    <s v="N"/>
    <s v=""/>
  </r>
  <r>
    <s v="03/13/2025"/>
    <s v="001"/>
    <s v="000"/>
    <s v="000"/>
    <s v="000"/>
    <s v="000"/>
    <s v="000"/>
    <s v="9125000"/>
    <s v="9125000"/>
    <s v="A3100AF402"/>
    <x v="9"/>
    <s v="GABW"/>
    <x v="1"/>
    <m/>
    <n v="-3174000"/>
    <s v="C"/>
    <s v="N"/>
    <s v=""/>
  </r>
  <r>
    <s v="03/13/2025"/>
    <s v="001"/>
    <s v="000"/>
    <s v="000"/>
    <s v="000"/>
    <s v="000"/>
    <s v="000"/>
    <s v="9125000"/>
    <s v="9125000"/>
    <s v="A3100AF402"/>
    <x v="4"/>
    <s v="GBAX"/>
    <x v="1"/>
    <m/>
    <n v="-1771000"/>
    <s v="C"/>
    <s v="N"/>
    <s v=""/>
  </r>
  <r>
    <s v="03/13/2025"/>
    <s v="001"/>
    <s v="000"/>
    <s v="000"/>
    <s v="000"/>
    <s v="000"/>
    <s v="000"/>
    <s v="9125000"/>
    <s v="9125000"/>
    <s v="A3100AF402"/>
    <x v="1"/>
    <s v="GODT"/>
    <x v="1"/>
    <m/>
    <n v="-1745000"/>
    <s v="C"/>
    <s v="N"/>
    <s v=""/>
  </r>
  <r>
    <s v="03/13/2025"/>
    <s v="001"/>
    <s v="000"/>
    <s v="000"/>
    <s v="000"/>
    <s v="000"/>
    <s v="000"/>
    <s v="9125000"/>
    <s v="9125000"/>
    <s v="A3100AF402"/>
    <x v="7"/>
    <s v="GOAA"/>
    <x v="1"/>
    <m/>
    <n v="-25653000"/>
    <s v="C"/>
    <s v="N"/>
    <s v=""/>
  </r>
  <r>
    <s v="03/13/2025"/>
    <s v="001"/>
    <s v="100"/>
    <s v="001"/>
    <s v="100"/>
    <s v="000"/>
    <s v="000"/>
    <s v="0001000"/>
    <s v="0001000"/>
    <s v="A5225AF402"/>
    <x v="1"/>
    <s v="GODT"/>
    <x v="1"/>
    <n v="342000"/>
    <m/>
    <s v="D"/>
    <s v="N"/>
    <s v=""/>
  </r>
  <r>
    <s v="03/13/2025"/>
    <s v="001"/>
    <s v="100"/>
    <s v="001"/>
    <s v="100"/>
    <s v="000"/>
    <s v="000"/>
    <s v="0001000"/>
    <s v="0001000"/>
    <s v="A5225AF402"/>
    <x v="2"/>
    <s v="GODV"/>
    <x v="1"/>
    <n v="78000"/>
    <m/>
    <s v="D"/>
    <s v="N"/>
    <s v=""/>
  </r>
  <r>
    <s v="03/13/2025"/>
    <s v="001"/>
    <s v="100"/>
    <s v="001"/>
    <s v="100"/>
    <s v="000"/>
    <s v="000"/>
    <s v="0001000"/>
    <s v="0001000"/>
    <s v="A5225AF402"/>
    <x v="11"/>
    <s v="GODN"/>
    <x v="1"/>
    <m/>
    <n v="-420000"/>
    <s v="C"/>
    <s v="N"/>
    <s v=""/>
  </r>
  <r>
    <s v="03/13/2025"/>
    <s v="001"/>
    <s v="000"/>
    <s v="000"/>
    <s v="000"/>
    <s v="000"/>
    <s v="000"/>
    <s v="9125000"/>
    <s v="9125000"/>
    <s v="A5225AF402"/>
    <x v="10"/>
    <s v="GABS"/>
    <x v="1"/>
    <n v="2768000"/>
    <n v="-934000"/>
    <s v="D"/>
    <s v="N"/>
    <s v=""/>
  </r>
  <r>
    <s v="03/13/2025"/>
    <s v="001"/>
    <s v="000"/>
    <s v="000"/>
    <s v="000"/>
    <s v="000"/>
    <s v="000"/>
    <s v="9125000"/>
    <s v="9125000"/>
    <s v="A5225AF402"/>
    <x v="9"/>
    <s v="GABW"/>
    <x v="1"/>
    <n v="44000"/>
    <n v="-194000"/>
    <s v="D"/>
    <s v="N"/>
    <s v=""/>
  </r>
  <r>
    <s v="03/13/2025"/>
    <s v="001"/>
    <s v="000"/>
    <s v="000"/>
    <s v="000"/>
    <s v="000"/>
    <s v="000"/>
    <s v="9125000"/>
    <s v="9125000"/>
    <s v="A5225AF402"/>
    <x v="5"/>
    <s v="GBBU"/>
    <x v="1"/>
    <n v="597000"/>
    <n v="-684000"/>
    <s v="D"/>
    <s v="N"/>
    <s v=""/>
  </r>
  <r>
    <s v="03/13/2025"/>
    <s v="001"/>
    <s v="000"/>
    <s v="000"/>
    <s v="000"/>
    <s v="000"/>
    <s v="000"/>
    <s v="9125000"/>
    <s v="9125000"/>
    <s v="A5225AF402"/>
    <x v="11"/>
    <s v="GODN"/>
    <x v="1"/>
    <n v="56000"/>
    <m/>
    <s v="D"/>
    <s v="N"/>
    <s v=""/>
  </r>
  <r>
    <s v="03/13/2025"/>
    <s v="001"/>
    <s v="000"/>
    <s v="000"/>
    <s v="000"/>
    <s v="000"/>
    <s v="000"/>
    <s v="9125000"/>
    <s v="9125000"/>
    <s v="A5225AF402"/>
    <x v="12"/>
    <s v="GOAA"/>
    <x v="1"/>
    <n v="944000"/>
    <m/>
    <s v="D"/>
    <s v="N"/>
    <s v=""/>
  </r>
  <r>
    <s v="03/13/2025"/>
    <s v="001"/>
    <s v="000"/>
    <s v="000"/>
    <s v="000"/>
    <s v="000"/>
    <s v="000"/>
    <s v="9125000"/>
    <s v="9125000"/>
    <s v="A5225AF402"/>
    <x v="4"/>
    <s v="GBAX"/>
    <x v="1"/>
    <m/>
    <n v="-255000"/>
    <s v="C"/>
    <s v="N"/>
    <s v=""/>
  </r>
  <r>
    <s v="03/13/2025"/>
    <s v="001"/>
    <s v="000"/>
    <s v="000"/>
    <s v="000"/>
    <s v="000"/>
    <s v="000"/>
    <s v="9125000"/>
    <s v="9125000"/>
    <s v="A5225AF402"/>
    <x v="1"/>
    <s v="GODT"/>
    <x v="1"/>
    <m/>
    <n v="-342000"/>
    <s v="C"/>
    <s v="N"/>
    <s v=""/>
  </r>
  <r>
    <s v="03/13/2025"/>
    <s v="001"/>
    <s v="000"/>
    <s v="000"/>
    <s v="000"/>
    <s v="000"/>
    <s v="000"/>
    <s v="9125000"/>
    <s v="9125000"/>
    <s v="A5225AF402"/>
    <x v="7"/>
    <s v="GOAA"/>
    <x v="1"/>
    <m/>
    <n v="-2000000"/>
    <s v="C"/>
    <s v="N"/>
    <s v=""/>
  </r>
  <r>
    <s v="03/12/2025"/>
    <s v="001"/>
    <s v="200"/>
    <s v="002"/>
    <s v="150"/>
    <s v="000"/>
    <s v="000"/>
    <s v="0046000"/>
    <s v="0046000"/>
    <s v="A2660AF402"/>
    <x v="1"/>
    <s v="GODT"/>
    <x v="1"/>
    <n v="1118000"/>
    <m/>
    <s v="D"/>
    <s v="N"/>
    <s v=""/>
  </r>
  <r>
    <s v="03/12/2025"/>
    <s v="001"/>
    <s v="200"/>
    <s v="002"/>
    <s v="150"/>
    <s v="000"/>
    <s v="000"/>
    <s v="0046000"/>
    <s v="0046000"/>
    <s v="A2660AF402"/>
    <x v="2"/>
    <s v="GODV"/>
    <x v="1"/>
    <n v="62000"/>
    <m/>
    <s v="D"/>
    <s v="N"/>
    <s v=""/>
  </r>
  <r>
    <s v="03/12/2025"/>
    <s v="001"/>
    <s v="200"/>
    <s v="002"/>
    <s v="150"/>
    <s v="000"/>
    <s v="000"/>
    <s v="0046000"/>
    <s v="0046000"/>
    <s v="A2660AF402"/>
    <x v="0"/>
    <s v="GODL"/>
    <x v="1"/>
    <m/>
    <n v="-1180000"/>
    <s v="C"/>
    <s v="N"/>
    <s v=""/>
  </r>
  <r>
    <s v="03/12/2025"/>
    <s v="001"/>
    <s v="000"/>
    <s v="000"/>
    <s v="000"/>
    <s v="000"/>
    <s v="000"/>
    <s v="9125000"/>
    <s v="9125000"/>
    <s v="A2660AF402"/>
    <x v="6"/>
    <s v="GABS"/>
    <x v="1"/>
    <n v="9661000"/>
    <m/>
    <s v="D"/>
    <s v="N"/>
    <s v=""/>
  </r>
  <r>
    <s v="03/12/2025"/>
    <s v="001"/>
    <s v="000"/>
    <s v="000"/>
    <s v="000"/>
    <s v="000"/>
    <s v="000"/>
    <s v="9125000"/>
    <s v="9125000"/>
    <s v="A2660AF402"/>
    <x v="5"/>
    <s v="GBBU"/>
    <x v="1"/>
    <n v="2246000"/>
    <n v="-7448000"/>
    <s v="D"/>
    <s v="N"/>
    <s v=""/>
  </r>
  <r>
    <s v="03/12/2025"/>
    <s v="001"/>
    <s v="000"/>
    <s v="000"/>
    <s v="000"/>
    <s v="000"/>
    <s v="000"/>
    <s v="9125000"/>
    <s v="9125000"/>
    <s v="A2660AF402"/>
    <x v="0"/>
    <s v="GODL"/>
    <x v="1"/>
    <n v="1932000"/>
    <m/>
    <s v="D"/>
    <s v="N"/>
    <s v=""/>
  </r>
  <r>
    <s v="03/12/2025"/>
    <s v="001"/>
    <s v="000"/>
    <s v="000"/>
    <s v="000"/>
    <s v="000"/>
    <s v="000"/>
    <s v="9125000"/>
    <s v="9125000"/>
    <s v="A2660AF402"/>
    <x v="7"/>
    <s v="GOAA"/>
    <x v="1"/>
    <n v="1651000"/>
    <m/>
    <s v="D"/>
    <s v="N"/>
    <s v=""/>
  </r>
  <r>
    <s v="03/12/2025"/>
    <s v="001"/>
    <s v="000"/>
    <s v="000"/>
    <s v="000"/>
    <s v="000"/>
    <s v="000"/>
    <s v="9125000"/>
    <s v="9125000"/>
    <s v="A2660AF402"/>
    <x v="3"/>
    <s v="GABW"/>
    <x v="1"/>
    <m/>
    <n v="-5796000"/>
    <s v="C"/>
    <s v="N"/>
    <s v=""/>
  </r>
  <r>
    <s v="03/12/2025"/>
    <s v="001"/>
    <s v="000"/>
    <s v="000"/>
    <s v="000"/>
    <s v="000"/>
    <s v="000"/>
    <s v="9125000"/>
    <s v="9125000"/>
    <s v="A2660AF402"/>
    <x v="4"/>
    <s v="GBAX"/>
    <x v="1"/>
    <m/>
    <n v="-1128000"/>
    <s v="C"/>
    <s v="N"/>
    <s v=""/>
  </r>
  <r>
    <s v="03/12/2025"/>
    <s v="001"/>
    <s v="000"/>
    <s v="000"/>
    <s v="000"/>
    <s v="000"/>
    <s v="000"/>
    <s v="9125000"/>
    <s v="9125000"/>
    <s v="A2660AF402"/>
    <x v="1"/>
    <s v="GODT"/>
    <x v="1"/>
    <m/>
    <n v="-1118000"/>
    <s v="C"/>
    <s v="N"/>
    <s v=""/>
  </r>
  <r>
    <s v="03/12/2025"/>
    <s v="001"/>
    <s v="100"/>
    <s v="001"/>
    <s v="100"/>
    <s v="000"/>
    <s v="000"/>
    <s v="0001000"/>
    <s v="0001000"/>
    <s v="A3100AF402"/>
    <x v="1"/>
    <s v="GODT"/>
    <x v="1"/>
    <n v="1745000"/>
    <m/>
    <s v="D"/>
    <s v="N"/>
    <s v=""/>
  </r>
  <r>
    <s v="03/12/2025"/>
    <s v="001"/>
    <s v="100"/>
    <s v="001"/>
    <s v="100"/>
    <s v="000"/>
    <s v="000"/>
    <s v="0001000"/>
    <s v="0001000"/>
    <s v="A3100AF402"/>
    <x v="2"/>
    <s v="GODV"/>
    <x v="1"/>
    <n v="206000"/>
    <m/>
    <s v="D"/>
    <s v="N"/>
    <s v=""/>
  </r>
  <r>
    <s v="03/12/2025"/>
    <s v="001"/>
    <s v="100"/>
    <s v="001"/>
    <s v="100"/>
    <s v="000"/>
    <s v="000"/>
    <s v="0001000"/>
    <s v="0001000"/>
    <s v="A3100AF402"/>
    <x v="8"/>
    <s v="GODH"/>
    <x v="1"/>
    <m/>
    <n v="-1951000"/>
    <s v="C"/>
    <s v="N"/>
    <s v=""/>
  </r>
  <r>
    <s v="03/12/2025"/>
    <s v="001"/>
    <s v="000"/>
    <s v="000"/>
    <s v="000"/>
    <s v="000"/>
    <s v="000"/>
    <s v="9125000"/>
    <s v="9125000"/>
    <s v="A3100AF402"/>
    <x v="10"/>
    <s v="GABS"/>
    <x v="1"/>
    <n v="42327000"/>
    <m/>
    <s v="D"/>
    <s v="N"/>
    <s v=""/>
  </r>
  <r>
    <s v="03/12/2025"/>
    <s v="001"/>
    <s v="000"/>
    <s v="000"/>
    <s v="000"/>
    <s v="000"/>
    <s v="000"/>
    <s v="9125000"/>
    <s v="9125000"/>
    <s v="A3100AF402"/>
    <x v="5"/>
    <s v="GBBU"/>
    <x v="1"/>
    <n v="3516000"/>
    <n v="-14558000"/>
    <s v="D"/>
    <s v="N"/>
    <s v=""/>
  </r>
  <r>
    <s v="03/12/2025"/>
    <s v="001"/>
    <s v="000"/>
    <s v="000"/>
    <s v="000"/>
    <s v="000"/>
    <s v="000"/>
    <s v="9125000"/>
    <s v="9125000"/>
    <s v="A3100AF402"/>
    <x v="8"/>
    <s v="GODH"/>
    <x v="1"/>
    <n v="1058000"/>
    <m/>
    <s v="D"/>
    <s v="N"/>
    <s v=""/>
  </r>
  <r>
    <s v="03/12/2025"/>
    <s v="001"/>
    <s v="000"/>
    <s v="000"/>
    <s v="000"/>
    <s v="000"/>
    <s v="000"/>
    <s v="9125000"/>
    <s v="9125000"/>
    <s v="A3100AF402"/>
    <x v="9"/>
    <s v="GABW"/>
    <x v="1"/>
    <m/>
    <n v="-3174000"/>
    <s v="C"/>
    <s v="N"/>
    <s v=""/>
  </r>
  <r>
    <s v="03/12/2025"/>
    <s v="001"/>
    <s v="000"/>
    <s v="000"/>
    <s v="000"/>
    <s v="000"/>
    <s v="000"/>
    <s v="9125000"/>
    <s v="9125000"/>
    <s v="A3100AF402"/>
    <x v="4"/>
    <s v="GBAX"/>
    <x v="1"/>
    <m/>
    <n v="-1771000"/>
    <s v="C"/>
    <s v="N"/>
    <s v=""/>
  </r>
  <r>
    <s v="03/12/2025"/>
    <s v="001"/>
    <s v="000"/>
    <s v="000"/>
    <s v="000"/>
    <s v="000"/>
    <s v="000"/>
    <s v="9125000"/>
    <s v="9125000"/>
    <s v="A3100AF402"/>
    <x v="1"/>
    <s v="GODT"/>
    <x v="1"/>
    <m/>
    <n v="-1745000"/>
    <s v="C"/>
    <s v="N"/>
    <s v=""/>
  </r>
  <r>
    <s v="03/12/2025"/>
    <s v="001"/>
    <s v="000"/>
    <s v="000"/>
    <s v="000"/>
    <s v="000"/>
    <s v="000"/>
    <s v="9125000"/>
    <s v="9125000"/>
    <s v="A3100AF402"/>
    <x v="7"/>
    <s v="GOAA"/>
    <x v="1"/>
    <m/>
    <n v="-25653000"/>
    <s v="C"/>
    <s v="N"/>
    <s v=""/>
  </r>
  <r>
    <s v="03/12/2025"/>
    <s v="001"/>
    <s v="100"/>
    <s v="001"/>
    <s v="100"/>
    <s v="000"/>
    <s v="000"/>
    <s v="0001000"/>
    <s v="0001000"/>
    <s v="A5225AF402"/>
    <x v="1"/>
    <s v="GODT"/>
    <x v="1"/>
    <n v="342000"/>
    <m/>
    <s v="D"/>
    <s v="N"/>
    <s v=""/>
  </r>
  <r>
    <s v="03/12/2025"/>
    <s v="001"/>
    <s v="100"/>
    <s v="001"/>
    <s v="100"/>
    <s v="000"/>
    <s v="000"/>
    <s v="0001000"/>
    <s v="0001000"/>
    <s v="A5225AF402"/>
    <x v="2"/>
    <s v="GODV"/>
    <x v="1"/>
    <n v="78000"/>
    <m/>
    <s v="D"/>
    <s v="N"/>
    <s v=""/>
  </r>
  <r>
    <s v="03/12/2025"/>
    <s v="001"/>
    <s v="100"/>
    <s v="001"/>
    <s v="100"/>
    <s v="000"/>
    <s v="000"/>
    <s v="0001000"/>
    <s v="0001000"/>
    <s v="A5225AF402"/>
    <x v="11"/>
    <s v="GODN"/>
    <x v="1"/>
    <m/>
    <n v="-420000"/>
    <s v="C"/>
    <s v="N"/>
    <s v=""/>
  </r>
  <r>
    <s v="03/12/2025"/>
    <s v="001"/>
    <s v="000"/>
    <s v="000"/>
    <s v="000"/>
    <s v="000"/>
    <s v="000"/>
    <s v="9125000"/>
    <s v="9125000"/>
    <s v="A5225AF402"/>
    <x v="10"/>
    <s v="GABS"/>
    <x v="1"/>
    <n v="2768000"/>
    <n v="-934000"/>
    <s v="D"/>
    <s v="N"/>
    <s v=""/>
  </r>
  <r>
    <s v="03/12/2025"/>
    <s v="001"/>
    <s v="000"/>
    <s v="000"/>
    <s v="000"/>
    <s v="000"/>
    <s v="000"/>
    <s v="9125000"/>
    <s v="9125000"/>
    <s v="A5225AF402"/>
    <x v="9"/>
    <s v="GABW"/>
    <x v="1"/>
    <n v="44000"/>
    <n v="-194000"/>
    <s v="D"/>
    <s v="N"/>
    <s v=""/>
  </r>
  <r>
    <s v="03/12/2025"/>
    <s v="001"/>
    <s v="000"/>
    <s v="000"/>
    <s v="000"/>
    <s v="000"/>
    <s v="000"/>
    <s v="9125000"/>
    <s v="9125000"/>
    <s v="A5225AF402"/>
    <x v="5"/>
    <s v="GBBU"/>
    <x v="1"/>
    <n v="597000"/>
    <n v="-684000"/>
    <s v="D"/>
    <s v="N"/>
    <s v=""/>
  </r>
  <r>
    <s v="03/12/2025"/>
    <s v="001"/>
    <s v="000"/>
    <s v="000"/>
    <s v="000"/>
    <s v="000"/>
    <s v="000"/>
    <s v="9125000"/>
    <s v="9125000"/>
    <s v="A5225AF402"/>
    <x v="11"/>
    <s v="GODN"/>
    <x v="1"/>
    <n v="56000"/>
    <m/>
    <s v="D"/>
    <s v="N"/>
    <s v=""/>
  </r>
  <r>
    <s v="03/12/2025"/>
    <s v="001"/>
    <s v="000"/>
    <s v="000"/>
    <s v="000"/>
    <s v="000"/>
    <s v="000"/>
    <s v="9125000"/>
    <s v="9125000"/>
    <s v="A5225AF402"/>
    <x v="12"/>
    <s v="GOAA"/>
    <x v="1"/>
    <n v="944000"/>
    <m/>
    <s v="D"/>
    <s v="N"/>
    <s v=""/>
  </r>
  <r>
    <s v="03/12/2025"/>
    <s v="001"/>
    <s v="000"/>
    <s v="000"/>
    <s v="000"/>
    <s v="000"/>
    <s v="000"/>
    <s v="9125000"/>
    <s v="9125000"/>
    <s v="A5225AF402"/>
    <x v="4"/>
    <s v="GBAX"/>
    <x v="1"/>
    <m/>
    <n v="-255000"/>
    <s v="C"/>
    <s v="N"/>
    <s v=""/>
  </r>
  <r>
    <s v="03/12/2025"/>
    <s v="001"/>
    <s v="000"/>
    <s v="000"/>
    <s v="000"/>
    <s v="000"/>
    <s v="000"/>
    <s v="9125000"/>
    <s v="9125000"/>
    <s v="A5225AF402"/>
    <x v="1"/>
    <s v="GODT"/>
    <x v="1"/>
    <m/>
    <n v="-342000"/>
    <s v="C"/>
    <s v="N"/>
    <s v=""/>
  </r>
  <r>
    <s v="03/12/2025"/>
    <s v="001"/>
    <s v="000"/>
    <s v="000"/>
    <s v="000"/>
    <s v="000"/>
    <s v="000"/>
    <s v="9125000"/>
    <s v="9125000"/>
    <s v="A5225AF402"/>
    <x v="7"/>
    <s v="GOAA"/>
    <x v="1"/>
    <m/>
    <n v="-2000000"/>
    <s v="C"/>
    <s v="N"/>
    <s v=""/>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s v="03/25/2025"/>
    <s v="001"/>
    <x v="0"/>
    <s v="002"/>
    <s v="800"/>
    <s v="000"/>
    <s v="000"/>
    <s v="3066000"/>
    <s v="3066000"/>
    <s v="A0250MX513"/>
    <x v="0"/>
    <s v="GAAE"/>
    <x v="0"/>
    <n v="2298000"/>
    <n v="-874000"/>
    <s v="D"/>
    <s v="N"/>
    <s v=""/>
  </r>
  <r>
    <s v="03/25/2025"/>
    <s v="001"/>
    <x v="0"/>
    <s v="002"/>
    <s v="800"/>
    <s v="000"/>
    <s v="000"/>
    <s v="3066000"/>
    <s v="3066000"/>
    <s v="A0250MX513"/>
    <x v="1"/>
    <s v="GBDA"/>
    <x v="0"/>
    <n v="516000"/>
    <n v="-1898000"/>
    <s v="D"/>
    <s v="N"/>
    <s v=""/>
  </r>
  <r>
    <s v="03/25/2025"/>
    <s v="001"/>
    <x v="0"/>
    <s v="002"/>
    <s v="800"/>
    <s v="000"/>
    <s v="000"/>
    <s v="3066000"/>
    <s v="3066000"/>
    <s v="A0250MX513"/>
    <x v="2"/>
    <s v="GOBT"/>
    <x v="0"/>
    <n v="535000"/>
    <n v="-516000"/>
    <s v="D"/>
    <s v="N"/>
    <s v=""/>
  </r>
  <r>
    <s v="03/25/2025"/>
    <s v="001"/>
    <x v="0"/>
    <s v="002"/>
    <s v="800"/>
    <s v="000"/>
    <s v="000"/>
    <s v="3066000"/>
    <s v="3066000"/>
    <s v="A0250MX513"/>
    <x v="3"/>
    <s v="GOBR"/>
    <x v="0"/>
    <m/>
    <n v="-13000"/>
    <s v="C"/>
    <s v="N"/>
    <s v=""/>
  </r>
  <r>
    <s v="03/25/2025"/>
    <s v="001"/>
    <x v="0"/>
    <s v="002"/>
    <s v="800"/>
    <s v="000"/>
    <s v="000"/>
    <s v="3066000"/>
    <s v="3066000"/>
    <s v="A0250MX513"/>
    <x v="4"/>
    <s v="GOAA"/>
    <x v="0"/>
    <m/>
    <n v="-48000"/>
    <s v="C"/>
    <s v="N"/>
    <s v=""/>
  </r>
  <r>
    <s v="03/25/2025"/>
    <s v="001"/>
    <x v="1"/>
    <s v="002"/>
    <s v="900"/>
    <s v="000"/>
    <s v="000"/>
    <s v="9751000"/>
    <s v="9751000"/>
    <s v="A0690MX513"/>
    <x v="0"/>
    <s v="GAAE"/>
    <x v="0"/>
    <n v="165000"/>
    <m/>
    <s v="D"/>
    <s v="N"/>
    <s v=""/>
  </r>
  <r>
    <s v="03/25/2025"/>
    <s v="001"/>
    <x v="1"/>
    <s v="002"/>
    <s v="900"/>
    <s v="000"/>
    <s v="000"/>
    <s v="9751000"/>
    <s v="9751000"/>
    <s v="A0690MX513"/>
    <x v="5"/>
    <s v="GABD"/>
    <x v="0"/>
    <n v="4952000"/>
    <n v="-320000"/>
    <s v="D"/>
    <s v="N"/>
    <s v=""/>
  </r>
  <r>
    <s v="03/25/2025"/>
    <s v="001"/>
    <x v="1"/>
    <s v="002"/>
    <s v="900"/>
    <s v="000"/>
    <s v="000"/>
    <s v="9751000"/>
    <s v="9751000"/>
    <s v="A0690MX513"/>
    <x v="1"/>
    <s v="GBDA"/>
    <x v="0"/>
    <n v="255000"/>
    <n v="-4770000"/>
    <s v="D"/>
    <s v="N"/>
    <s v=""/>
  </r>
  <r>
    <s v="03/25/2025"/>
    <s v="001"/>
    <x v="1"/>
    <s v="002"/>
    <s v="900"/>
    <s v="000"/>
    <s v="000"/>
    <s v="9751000"/>
    <s v="9751000"/>
    <s v="A0690MX513"/>
    <x v="6"/>
    <s v="GOFD"/>
    <x v="0"/>
    <n v="228000"/>
    <m/>
    <s v="D"/>
    <s v="N"/>
    <s v=""/>
  </r>
  <r>
    <s v="03/25/2025"/>
    <s v="001"/>
    <x v="1"/>
    <s v="002"/>
    <s v="900"/>
    <s v="000"/>
    <s v="000"/>
    <s v="9751000"/>
    <s v="9751000"/>
    <s v="A0690MX513"/>
    <x v="7"/>
    <s v="GOFH"/>
    <x v="0"/>
    <m/>
    <n v="-73000"/>
    <s v="C"/>
    <s v="N"/>
    <s v=""/>
  </r>
  <r>
    <s v="03/25/2025"/>
    <s v="001"/>
    <x v="1"/>
    <s v="002"/>
    <s v="900"/>
    <s v="000"/>
    <s v="000"/>
    <s v="9751000"/>
    <s v="9751000"/>
    <s v="A0690MX513"/>
    <x v="8"/>
    <s v="GOFL"/>
    <x v="0"/>
    <m/>
    <n v="-220000"/>
    <s v="C"/>
    <s v="N"/>
    <s v=""/>
  </r>
  <r>
    <s v="03/25/2025"/>
    <s v="001"/>
    <x v="1"/>
    <s v="002"/>
    <s v="900"/>
    <s v="000"/>
    <s v="000"/>
    <s v="9751000"/>
    <s v="9751000"/>
    <s v="A0690MX513"/>
    <x v="4"/>
    <s v="GOAA"/>
    <x v="0"/>
    <m/>
    <n v="-182000"/>
    <s v="C"/>
    <s v="N"/>
    <s v=""/>
  </r>
  <r>
    <s v="03/25/2025"/>
    <s v="001"/>
    <x v="1"/>
    <s v="002"/>
    <s v="900"/>
    <s v="000"/>
    <s v="000"/>
    <s v="9751000"/>
    <s v="9751000"/>
    <s v="A0690MX513"/>
    <x v="9"/>
    <s v="GOAA"/>
    <x v="0"/>
    <m/>
    <n v="-35000"/>
    <s v="C"/>
    <s v="N"/>
    <s v=""/>
  </r>
  <r>
    <s v="03/25/2025"/>
    <s v="001"/>
    <x v="0"/>
    <s v="002"/>
    <s v="150"/>
    <s v="000"/>
    <s v="000"/>
    <s v="0042000"/>
    <s v="0042000"/>
    <s v="A2660MX513"/>
    <x v="0"/>
    <s v="GAAE"/>
    <x v="0"/>
    <n v="19894000"/>
    <n v="-5240000"/>
    <s v="D"/>
    <s v="N"/>
    <s v=""/>
  </r>
  <r>
    <s v="03/25/2025"/>
    <s v="001"/>
    <x v="0"/>
    <s v="002"/>
    <s v="150"/>
    <s v="000"/>
    <s v="000"/>
    <s v="0042000"/>
    <s v="0042000"/>
    <s v="A2660MX513"/>
    <x v="1"/>
    <s v="GBDA"/>
    <x v="0"/>
    <n v="2682000"/>
    <n v="-17138000"/>
    <s v="D"/>
    <s v="N"/>
    <s v=""/>
  </r>
  <r>
    <s v="03/25/2025"/>
    <s v="001"/>
    <x v="0"/>
    <s v="002"/>
    <s v="150"/>
    <s v="000"/>
    <s v="000"/>
    <s v="0042000"/>
    <s v="0042000"/>
    <s v="A2660MX513"/>
    <x v="2"/>
    <s v="GOBT"/>
    <x v="0"/>
    <n v="2786000"/>
    <n v="-2682000"/>
    <s v="D"/>
    <s v="N"/>
    <s v=""/>
  </r>
  <r>
    <s v="03/25/2025"/>
    <s v="001"/>
    <x v="0"/>
    <s v="002"/>
    <s v="150"/>
    <s v="000"/>
    <s v="000"/>
    <s v="0042000"/>
    <s v="0042000"/>
    <s v="A2660MX513"/>
    <x v="3"/>
    <s v="GOBR"/>
    <x v="0"/>
    <m/>
    <n v="-144000"/>
    <s v="C"/>
    <s v="N"/>
    <s v=""/>
  </r>
  <r>
    <s v="03/25/2025"/>
    <s v="001"/>
    <x v="0"/>
    <s v="002"/>
    <s v="150"/>
    <s v="000"/>
    <s v="000"/>
    <s v="0042000"/>
    <s v="0042000"/>
    <s v="A2660MX513"/>
    <x v="4"/>
    <s v="GOAA"/>
    <x v="0"/>
    <m/>
    <n v="-158000"/>
    <s v="C"/>
    <s v="N"/>
    <s v=""/>
  </r>
  <r>
    <s v="03/25/2025"/>
    <s v="001"/>
    <x v="0"/>
    <s v="002"/>
    <s v="150"/>
    <s v="000"/>
    <s v="000"/>
    <s v="9331000"/>
    <s v="9331000"/>
    <s v="A2665MX513"/>
    <x v="0"/>
    <s v="GAAE"/>
    <x v="0"/>
    <n v="13088000"/>
    <n v="-3520000"/>
    <s v="D"/>
    <s v="N"/>
    <s v=""/>
  </r>
  <r>
    <s v="03/25/2025"/>
    <s v="001"/>
    <x v="0"/>
    <s v="002"/>
    <s v="150"/>
    <s v="000"/>
    <s v="000"/>
    <s v="9331000"/>
    <s v="9331000"/>
    <s v="A2665MX513"/>
    <x v="1"/>
    <s v="GBDA"/>
    <x v="0"/>
    <n v="2259000"/>
    <n v="-11277000"/>
    <s v="D"/>
    <s v="N"/>
    <s v=""/>
  </r>
  <r>
    <s v="03/25/2025"/>
    <s v="001"/>
    <x v="0"/>
    <s v="002"/>
    <s v="150"/>
    <s v="000"/>
    <s v="000"/>
    <s v="9331000"/>
    <s v="9331000"/>
    <s v="A2665MX513"/>
    <x v="2"/>
    <s v="GOBT"/>
    <x v="0"/>
    <n v="1824000"/>
    <n v="-1861000"/>
    <s v="D"/>
    <s v="N"/>
    <s v=""/>
  </r>
  <r>
    <s v="03/25/2025"/>
    <s v="001"/>
    <x v="0"/>
    <s v="002"/>
    <s v="150"/>
    <s v="000"/>
    <s v="000"/>
    <s v="9331000"/>
    <s v="9331000"/>
    <s v="A2665MX513"/>
    <x v="3"/>
    <s v="GOBR"/>
    <x v="0"/>
    <m/>
    <n v="-195000"/>
    <s v="C"/>
    <s v="N"/>
    <s v=""/>
  </r>
  <r>
    <s v="03/25/2025"/>
    <s v="001"/>
    <x v="0"/>
    <s v="002"/>
    <s v="150"/>
    <s v="000"/>
    <s v="000"/>
    <s v="9331000"/>
    <s v="9331000"/>
    <s v="A2665MX513"/>
    <x v="4"/>
    <s v="GOAA"/>
    <x v="0"/>
    <m/>
    <n v="-223000"/>
    <s v="C"/>
    <s v="N"/>
    <s v=""/>
  </r>
  <r>
    <s v="03/25/2025"/>
    <s v="001"/>
    <x v="0"/>
    <s v="002"/>
    <s v="150"/>
    <s v="000"/>
    <s v="000"/>
    <s v="9331000"/>
    <s v="9331000"/>
    <s v="A2665MX513"/>
    <x v="9"/>
    <s v="GOAA"/>
    <x v="0"/>
    <m/>
    <n v="-95000"/>
    <s v="C"/>
    <s v="N"/>
    <s v=""/>
  </r>
  <r>
    <s v="03/25/2025"/>
    <s v="001"/>
    <x v="0"/>
    <s v="002"/>
    <s v="150"/>
    <s v="000"/>
    <s v="000"/>
    <s v="0044000"/>
    <s v="0044000"/>
    <s v="A2720MX513"/>
    <x v="0"/>
    <s v="GAAE"/>
    <x v="0"/>
    <n v="5522000"/>
    <n v="-299000"/>
    <s v="D"/>
    <s v="N"/>
    <s v=""/>
  </r>
  <r>
    <s v="03/25/2025"/>
    <s v="001"/>
    <x v="0"/>
    <s v="002"/>
    <s v="150"/>
    <s v="000"/>
    <s v="000"/>
    <s v="0044000"/>
    <s v="0044000"/>
    <s v="A2720MX513"/>
    <x v="1"/>
    <s v="GBDA"/>
    <x v="0"/>
    <n v="206000"/>
    <n v="-5209000"/>
    <s v="D"/>
    <s v="N"/>
    <s v=""/>
  </r>
  <r>
    <s v="03/25/2025"/>
    <s v="001"/>
    <x v="0"/>
    <s v="002"/>
    <s v="150"/>
    <s v="000"/>
    <s v="000"/>
    <s v="0044000"/>
    <s v="0044000"/>
    <s v="A2720MX513"/>
    <x v="2"/>
    <s v="GOBT"/>
    <x v="0"/>
    <n v="290000"/>
    <n v="-206000"/>
    <s v="D"/>
    <s v="N"/>
    <s v=""/>
  </r>
  <r>
    <s v="03/25/2025"/>
    <s v="001"/>
    <x v="0"/>
    <s v="002"/>
    <s v="150"/>
    <s v="000"/>
    <s v="000"/>
    <s v="0044000"/>
    <s v="0044000"/>
    <s v="A2720MX513"/>
    <x v="3"/>
    <s v="GOBR"/>
    <x v="0"/>
    <m/>
    <n v="-139000"/>
    <s v="C"/>
    <s v="N"/>
    <s v=""/>
  </r>
  <r>
    <s v="03/25/2025"/>
    <s v="001"/>
    <x v="0"/>
    <s v="002"/>
    <s v="150"/>
    <s v="000"/>
    <s v="000"/>
    <s v="0044000"/>
    <s v="0044000"/>
    <s v="A2720MX513"/>
    <x v="4"/>
    <s v="GOAA"/>
    <x v="0"/>
    <m/>
    <n v="-94000"/>
    <s v="C"/>
    <s v="N"/>
    <s v=""/>
  </r>
  <r>
    <s v="03/25/2025"/>
    <s v="001"/>
    <x v="0"/>
    <s v="002"/>
    <s v="150"/>
    <s v="000"/>
    <s v="000"/>
    <s v="0044000"/>
    <s v="0044000"/>
    <s v="A2720MX513"/>
    <x v="9"/>
    <s v="GOAA"/>
    <x v="0"/>
    <m/>
    <n v="-71000"/>
    <s v="C"/>
    <s v="N"/>
    <s v=""/>
  </r>
  <r>
    <s v="03/25/2025"/>
    <s v="001"/>
    <x v="0"/>
    <s v="002"/>
    <s v="950"/>
    <s v="000"/>
    <s v="000"/>
    <s v="0267000"/>
    <s v="0267000"/>
    <s v="A3100MX513"/>
    <x v="0"/>
    <s v="GAAE"/>
    <x v="0"/>
    <n v="33686000"/>
    <n v="-1866000"/>
    <s v="D"/>
    <s v="N"/>
    <s v=""/>
  </r>
  <r>
    <s v="03/25/2025"/>
    <s v="001"/>
    <x v="0"/>
    <s v="002"/>
    <s v="950"/>
    <s v="000"/>
    <s v="000"/>
    <s v="0267000"/>
    <s v="0267000"/>
    <s v="A3100MX513"/>
    <x v="1"/>
    <s v="GBDA"/>
    <x v="0"/>
    <n v="2074000"/>
    <n v="-33236000"/>
    <s v="D"/>
    <s v="N"/>
    <s v=""/>
  </r>
  <r>
    <s v="03/25/2025"/>
    <s v="001"/>
    <x v="0"/>
    <s v="002"/>
    <s v="950"/>
    <s v="000"/>
    <s v="000"/>
    <s v="0267000"/>
    <s v="0267000"/>
    <s v="A3100MX513"/>
    <x v="2"/>
    <s v="GOBT"/>
    <x v="0"/>
    <n v="1414000"/>
    <n v="-1126000"/>
    <s v="D"/>
    <s v="N"/>
    <s v=""/>
  </r>
  <r>
    <s v="03/25/2025"/>
    <s v="001"/>
    <x v="0"/>
    <s v="002"/>
    <s v="950"/>
    <s v="000"/>
    <s v="000"/>
    <s v="0267000"/>
    <s v="0267000"/>
    <s v="A3100MX513"/>
    <x v="4"/>
    <s v="GOAA"/>
    <x v="0"/>
    <n v="492000"/>
    <m/>
    <s v="D"/>
    <s v="N"/>
    <s v=""/>
  </r>
  <r>
    <s v="03/25/2025"/>
    <s v="001"/>
    <x v="0"/>
    <s v="002"/>
    <s v="950"/>
    <s v="000"/>
    <s v="000"/>
    <s v="0267000"/>
    <s v="0267000"/>
    <s v="A3100MX513"/>
    <x v="3"/>
    <s v="GOBR"/>
    <x v="0"/>
    <m/>
    <n v="-490000"/>
    <s v="C"/>
    <s v="N"/>
    <s v=""/>
  </r>
  <r>
    <s v="03/25/2025"/>
    <s v="001"/>
    <x v="0"/>
    <s v="002"/>
    <s v="950"/>
    <s v="000"/>
    <s v="000"/>
    <s v="0267000"/>
    <s v="0267000"/>
    <s v="A3100MX513"/>
    <x v="9"/>
    <s v="GOAA"/>
    <x v="0"/>
    <m/>
    <n v="-948000"/>
    <s v="C"/>
    <s v="N"/>
    <s v=""/>
  </r>
  <r>
    <s v="03/25/2025"/>
    <s v="001"/>
    <x v="2"/>
    <s v="001"/>
    <s v="100"/>
    <s v="000"/>
    <s v="000"/>
    <s v="0001000"/>
    <s v="0001000"/>
    <s v="A3540MX513"/>
    <x v="0"/>
    <s v="GAAE"/>
    <x v="0"/>
    <n v="2278000"/>
    <n v="-264000"/>
    <s v="D"/>
    <s v="N"/>
    <s v=""/>
  </r>
  <r>
    <s v="03/25/2025"/>
    <s v="001"/>
    <x v="2"/>
    <s v="001"/>
    <s v="100"/>
    <s v="000"/>
    <s v="000"/>
    <s v="0001000"/>
    <s v="0001000"/>
    <s v="A3540MX513"/>
    <x v="1"/>
    <s v="GBDA"/>
    <x v="0"/>
    <n v="184000"/>
    <n v="-2191000"/>
    <s v="D"/>
    <s v="N"/>
    <s v=""/>
  </r>
  <r>
    <s v="03/25/2025"/>
    <s v="001"/>
    <x v="2"/>
    <s v="001"/>
    <s v="100"/>
    <s v="000"/>
    <s v="000"/>
    <s v="0001000"/>
    <s v="0001000"/>
    <s v="A3540MX513"/>
    <x v="2"/>
    <s v="GOBT"/>
    <x v="0"/>
    <n v="158000"/>
    <n v="-184000"/>
    <s v="D"/>
    <s v="N"/>
    <s v=""/>
  </r>
  <r>
    <s v="03/25/2025"/>
    <s v="001"/>
    <x v="2"/>
    <s v="001"/>
    <s v="100"/>
    <s v="000"/>
    <s v="000"/>
    <s v="0001000"/>
    <s v="0001000"/>
    <s v="A3540MX513"/>
    <x v="4"/>
    <s v="GOAA"/>
    <x v="0"/>
    <n v="49000"/>
    <m/>
    <s v="D"/>
    <s v="N"/>
    <s v=""/>
  </r>
  <r>
    <s v="03/25/2025"/>
    <s v="001"/>
    <x v="2"/>
    <s v="001"/>
    <s v="100"/>
    <s v="000"/>
    <s v="000"/>
    <s v="0001000"/>
    <s v="0001000"/>
    <s v="A3540MX513"/>
    <x v="3"/>
    <s v="GOBR"/>
    <x v="0"/>
    <m/>
    <n v="-30000"/>
    <s v="C"/>
    <s v="N"/>
    <s v=""/>
  </r>
  <r>
    <s v="03/25/2025"/>
    <s v="001"/>
    <x v="2"/>
    <s v="001"/>
    <s v="100"/>
    <s v="000"/>
    <s v="000"/>
    <s v="0001000"/>
    <s v="0001000"/>
    <s v="A3560MX513"/>
    <x v="0"/>
    <s v="GAAE"/>
    <x v="0"/>
    <n v="91058000"/>
    <n v="-10794000"/>
    <s v="D"/>
    <s v="N"/>
    <s v=""/>
  </r>
  <r>
    <s v="03/25/2025"/>
    <s v="001"/>
    <x v="2"/>
    <s v="001"/>
    <s v="100"/>
    <s v="000"/>
    <s v="000"/>
    <s v="0001000"/>
    <s v="0001000"/>
    <s v="A3560MX513"/>
    <x v="1"/>
    <s v="GBDA"/>
    <x v="0"/>
    <n v="500000"/>
    <n v="-83617000"/>
    <s v="D"/>
    <s v="N"/>
    <s v=""/>
  </r>
  <r>
    <s v="03/25/2025"/>
    <s v="001"/>
    <x v="2"/>
    <s v="001"/>
    <s v="100"/>
    <s v="000"/>
    <s v="000"/>
    <s v="0001000"/>
    <s v="0001000"/>
    <s v="A3560MX513"/>
    <x v="2"/>
    <s v="GOBT"/>
    <x v="0"/>
    <n v="7156000"/>
    <n v="-500000"/>
    <s v="D"/>
    <s v="N"/>
    <s v=""/>
  </r>
  <r>
    <s v="03/25/2025"/>
    <s v="001"/>
    <x v="2"/>
    <s v="001"/>
    <s v="100"/>
    <s v="000"/>
    <s v="000"/>
    <s v="0001000"/>
    <s v="0001000"/>
    <s v="A3560MX513"/>
    <x v="4"/>
    <s v="GOAA"/>
    <x v="0"/>
    <n v="3728000"/>
    <m/>
    <s v="D"/>
    <s v="N"/>
    <s v=""/>
  </r>
  <r>
    <s v="03/25/2025"/>
    <s v="001"/>
    <x v="2"/>
    <s v="001"/>
    <s v="100"/>
    <s v="000"/>
    <s v="000"/>
    <s v="0001000"/>
    <s v="0001000"/>
    <s v="A3560MX513"/>
    <x v="3"/>
    <s v="GOBR"/>
    <x v="0"/>
    <m/>
    <n v="-1503000"/>
    <s v="C"/>
    <s v="N"/>
    <s v=""/>
  </r>
  <r>
    <s v="03/25/2025"/>
    <s v="001"/>
    <x v="2"/>
    <s v="001"/>
    <s v="100"/>
    <s v="000"/>
    <s v="000"/>
    <s v="0001000"/>
    <s v="0001000"/>
    <s v="A3560MX513"/>
    <x v="9"/>
    <s v="GOAA"/>
    <x v="0"/>
    <m/>
    <n v="-6028000"/>
    <s v="C"/>
    <s v="N"/>
    <s v=""/>
  </r>
  <r>
    <s v="03/25/2025"/>
    <s v="001"/>
    <x v="0"/>
    <s v="002"/>
    <s v="950"/>
    <s v="000"/>
    <s v="000"/>
    <s v="0347000"/>
    <s v="0347000"/>
    <s v="A3560MX513"/>
    <x v="0"/>
    <s v="GAAE"/>
    <x v="0"/>
    <n v="1443000"/>
    <n v="-58000"/>
    <s v="D"/>
    <s v="N"/>
    <s v=""/>
  </r>
  <r>
    <s v="03/25/2025"/>
    <s v="001"/>
    <x v="0"/>
    <s v="002"/>
    <s v="950"/>
    <s v="000"/>
    <s v="000"/>
    <s v="0347000"/>
    <s v="0347000"/>
    <s v="A3560MX513"/>
    <x v="1"/>
    <s v="GBDA"/>
    <x v="0"/>
    <n v="3000"/>
    <n v="-1391000"/>
    <s v="D"/>
    <s v="N"/>
    <s v=""/>
  </r>
  <r>
    <s v="03/25/2025"/>
    <s v="001"/>
    <x v="0"/>
    <s v="002"/>
    <s v="950"/>
    <s v="000"/>
    <s v="000"/>
    <s v="0347000"/>
    <s v="0347000"/>
    <s v="A3560MX513"/>
    <x v="2"/>
    <s v="GOBT"/>
    <x v="0"/>
    <n v="50000"/>
    <n v="-3000"/>
    <s v="D"/>
    <s v="N"/>
    <s v=""/>
  </r>
  <r>
    <s v="03/25/2025"/>
    <s v="001"/>
    <x v="0"/>
    <s v="002"/>
    <s v="950"/>
    <s v="000"/>
    <s v="000"/>
    <s v="0347000"/>
    <s v="0347000"/>
    <s v="A3560MX513"/>
    <x v="4"/>
    <s v="GOAA"/>
    <x v="0"/>
    <n v="14000"/>
    <m/>
    <s v="D"/>
    <s v="N"/>
    <s v=""/>
  </r>
  <r>
    <s v="03/25/2025"/>
    <s v="001"/>
    <x v="0"/>
    <s v="002"/>
    <s v="950"/>
    <s v="000"/>
    <s v="000"/>
    <s v="0347000"/>
    <s v="0347000"/>
    <s v="A3560MX513"/>
    <x v="3"/>
    <s v="GOBR"/>
    <x v="0"/>
    <m/>
    <n v="-21000"/>
    <s v="C"/>
    <s v="N"/>
    <s v=""/>
  </r>
  <r>
    <s v="03/25/2025"/>
    <s v="001"/>
    <x v="0"/>
    <s v="002"/>
    <s v="950"/>
    <s v="000"/>
    <s v="000"/>
    <s v="0347000"/>
    <s v="0347000"/>
    <s v="A3560MX513"/>
    <x v="9"/>
    <s v="GOAA"/>
    <x v="0"/>
    <m/>
    <n v="-37000"/>
    <s v="C"/>
    <s v="N"/>
    <s v=""/>
  </r>
  <r>
    <s v="03/25/2025"/>
    <s v="001"/>
    <x v="3"/>
    <s v="002"/>
    <s v="900"/>
    <s v="000"/>
    <s v="000"/>
    <s v="0447000"/>
    <s v="0447000"/>
    <s v="A3600MX513"/>
    <x v="0"/>
    <s v="GAAE"/>
    <x v="0"/>
    <n v="1886000"/>
    <n v="-1887000"/>
    <s v="D"/>
    <s v="N"/>
    <s v=""/>
  </r>
  <r>
    <s v="03/25/2025"/>
    <s v="001"/>
    <x v="3"/>
    <s v="002"/>
    <s v="900"/>
    <s v="000"/>
    <s v="000"/>
    <s v="0447000"/>
    <s v="0447000"/>
    <s v="A3600MX513"/>
    <x v="1"/>
    <s v="GBDA"/>
    <x v="0"/>
    <n v="3449000"/>
    <n v="-3449000"/>
    <s v="D"/>
    <s v="N"/>
    <s v=""/>
  </r>
  <r>
    <s v="03/25/2025"/>
    <s v="001"/>
    <x v="3"/>
    <s v="002"/>
    <s v="900"/>
    <s v="000"/>
    <s v="000"/>
    <s v="0447000"/>
    <s v="0447000"/>
    <s v="A3600MX513"/>
    <x v="4"/>
    <s v="GOAA"/>
    <x v="0"/>
    <n v="1563000"/>
    <m/>
    <s v="D"/>
    <s v="N"/>
    <s v=""/>
  </r>
  <r>
    <s v="03/25/2025"/>
    <s v="001"/>
    <x v="3"/>
    <s v="002"/>
    <s v="900"/>
    <s v="000"/>
    <s v="000"/>
    <s v="0447000"/>
    <s v="0447000"/>
    <s v="A3600MX513"/>
    <x v="2"/>
    <s v="GOBT"/>
    <x v="0"/>
    <m/>
    <n v="-1562000"/>
    <s v="C"/>
    <s v="N"/>
    <s v=""/>
  </r>
  <r>
    <s v="03/25/2025"/>
    <s v="001"/>
    <x v="0"/>
    <s v="001"/>
    <s v="300"/>
    <s v="000"/>
    <s v="000"/>
    <s v="0392000"/>
    <s v="0392000"/>
    <s v="A3790MX513"/>
    <x v="0"/>
    <s v="GAAE"/>
    <x v="0"/>
    <n v="5338000"/>
    <n v="-816000"/>
    <s v="D"/>
    <s v="N"/>
    <s v=""/>
  </r>
  <r>
    <s v="03/25/2025"/>
    <s v="001"/>
    <x v="0"/>
    <s v="001"/>
    <s v="300"/>
    <s v="000"/>
    <s v="000"/>
    <s v="0392000"/>
    <s v="0392000"/>
    <s v="A3790MX513"/>
    <x v="1"/>
    <s v="GBDA"/>
    <x v="0"/>
    <n v="79000"/>
    <n v="-5084000"/>
    <s v="D"/>
    <s v="N"/>
    <s v=""/>
  </r>
  <r>
    <s v="03/25/2025"/>
    <s v="001"/>
    <x v="0"/>
    <s v="001"/>
    <s v="300"/>
    <s v="000"/>
    <s v="000"/>
    <s v="0392000"/>
    <s v="0392000"/>
    <s v="A3790MX513"/>
    <x v="2"/>
    <s v="GOBT"/>
    <x v="0"/>
    <n v="533000"/>
    <n v="-79000"/>
    <s v="D"/>
    <s v="N"/>
    <s v=""/>
  </r>
  <r>
    <s v="03/25/2025"/>
    <s v="001"/>
    <x v="0"/>
    <s v="001"/>
    <s v="300"/>
    <s v="000"/>
    <s v="000"/>
    <s v="0392000"/>
    <s v="0392000"/>
    <s v="A3790MX513"/>
    <x v="9"/>
    <s v="GOAA"/>
    <x v="0"/>
    <n v="94000"/>
    <m/>
    <s v="D"/>
    <s v="N"/>
    <s v=""/>
  </r>
  <r>
    <s v="03/25/2025"/>
    <s v="001"/>
    <x v="0"/>
    <s v="001"/>
    <s v="300"/>
    <s v="000"/>
    <s v="000"/>
    <s v="0392000"/>
    <s v="0392000"/>
    <s v="A3790MX513"/>
    <x v="3"/>
    <s v="GOBR"/>
    <x v="0"/>
    <m/>
    <n v="-65000"/>
    <s v="C"/>
    <s v="N"/>
    <s v=""/>
  </r>
  <r>
    <s v="03/25/2025"/>
    <s v="001"/>
    <x v="0"/>
    <s v="002"/>
    <s v="950"/>
    <s v="000"/>
    <s v="000"/>
    <s v="0002000"/>
    <s v="0002000"/>
    <s v="A7760MX513"/>
    <x v="0"/>
    <s v="GAAE"/>
    <x v="0"/>
    <n v="13734000"/>
    <n v="-2628000"/>
    <s v="D"/>
    <s v="N"/>
    <s v=""/>
  </r>
  <r>
    <s v="03/25/2025"/>
    <s v="001"/>
    <x v="0"/>
    <s v="002"/>
    <s v="950"/>
    <s v="000"/>
    <s v="000"/>
    <s v="0002000"/>
    <s v="0002000"/>
    <s v="A7760MX513"/>
    <x v="1"/>
    <s v="GBDA"/>
    <x v="0"/>
    <n v="1411000"/>
    <n v="-12739000"/>
    <s v="D"/>
    <s v="N"/>
    <s v=""/>
  </r>
  <r>
    <s v="03/25/2025"/>
    <s v="001"/>
    <x v="0"/>
    <s v="002"/>
    <s v="950"/>
    <s v="000"/>
    <s v="000"/>
    <s v="0002000"/>
    <s v="0002000"/>
    <s v="A7760MX513"/>
    <x v="2"/>
    <s v="GOBT"/>
    <x v="0"/>
    <n v="1268000"/>
    <n v="-593000"/>
    <s v="D"/>
    <s v="N"/>
    <s v=""/>
  </r>
  <r>
    <s v="03/25/2025"/>
    <s v="001"/>
    <x v="0"/>
    <s v="002"/>
    <s v="950"/>
    <s v="000"/>
    <s v="000"/>
    <s v="0002000"/>
    <s v="0002000"/>
    <s v="A7760MX513"/>
    <x v="4"/>
    <s v="GOAA"/>
    <x v="0"/>
    <n v="62000"/>
    <m/>
    <s v="D"/>
    <s v="N"/>
    <s v=""/>
  </r>
  <r>
    <s v="03/25/2025"/>
    <s v="001"/>
    <x v="0"/>
    <s v="002"/>
    <s v="950"/>
    <s v="000"/>
    <s v="000"/>
    <s v="0002000"/>
    <s v="0002000"/>
    <s v="A7760MX513"/>
    <x v="3"/>
    <s v="GOBR"/>
    <x v="0"/>
    <m/>
    <n v="-148000"/>
    <s v="C"/>
    <s v="N"/>
    <s v=""/>
  </r>
  <r>
    <s v="03/25/2025"/>
    <s v="001"/>
    <x v="0"/>
    <s v="002"/>
    <s v="950"/>
    <s v="000"/>
    <s v="000"/>
    <s v="0002000"/>
    <s v="0002000"/>
    <s v="A7760MX513"/>
    <x v="9"/>
    <s v="GOAA"/>
    <x v="0"/>
    <m/>
    <n v="-367000"/>
    <s v="C"/>
    <s v="N"/>
    <s v=""/>
  </r>
  <r>
    <s v="03/25/2025"/>
    <s v="001"/>
    <x v="0"/>
    <s v="002"/>
    <s v="950"/>
    <s v="000"/>
    <s v="000"/>
    <s v="0003000"/>
    <s v="0003000"/>
    <s v="A7760MX513"/>
    <x v="0"/>
    <s v="GAAE"/>
    <x v="0"/>
    <n v="380000"/>
    <n v="-177000"/>
    <s v="D"/>
    <s v="N"/>
    <s v=""/>
  </r>
  <r>
    <s v="03/25/2025"/>
    <s v="001"/>
    <x v="0"/>
    <s v="002"/>
    <s v="950"/>
    <s v="000"/>
    <s v="000"/>
    <s v="0003000"/>
    <s v="0003000"/>
    <s v="A7760MX513"/>
    <x v="1"/>
    <s v="GBDA"/>
    <x v="0"/>
    <n v="87000"/>
    <n v="-279000"/>
    <s v="D"/>
    <s v="N"/>
    <s v=""/>
  </r>
  <r>
    <s v="03/25/2025"/>
    <s v="001"/>
    <x v="0"/>
    <s v="002"/>
    <s v="950"/>
    <s v="000"/>
    <s v="000"/>
    <s v="0003000"/>
    <s v="0003000"/>
    <s v="A7760MX513"/>
    <x v="2"/>
    <s v="GOBT"/>
    <x v="0"/>
    <n v="89000"/>
    <n v="-87000"/>
    <s v="D"/>
    <s v="N"/>
    <s v=""/>
  </r>
  <r>
    <s v="03/25/2025"/>
    <s v="001"/>
    <x v="0"/>
    <s v="002"/>
    <s v="950"/>
    <s v="000"/>
    <s v="000"/>
    <s v="0003000"/>
    <s v="0003000"/>
    <s v="A7760MX513"/>
    <x v="3"/>
    <s v="GOBR"/>
    <x v="0"/>
    <m/>
    <n v="-2000"/>
    <s v="C"/>
    <s v="N"/>
    <s v=""/>
  </r>
  <r>
    <s v="03/25/2025"/>
    <s v="001"/>
    <x v="0"/>
    <s v="002"/>
    <s v="950"/>
    <s v="000"/>
    <s v="000"/>
    <s v="0003000"/>
    <s v="0003000"/>
    <s v="A7760MX513"/>
    <x v="4"/>
    <s v="GOAA"/>
    <x v="0"/>
    <m/>
    <n v="-11000"/>
    <s v="C"/>
    <s v="N"/>
    <s v=""/>
  </r>
  <r>
    <s v="03/25/2025"/>
    <s v="001"/>
    <x v="1"/>
    <s v="002"/>
    <s v="100"/>
    <s v="000"/>
    <s v="000"/>
    <s v="0666000"/>
    <s v="0666000"/>
    <s v="A7760MX513"/>
    <x v="0"/>
    <s v="GAAE"/>
    <x v="0"/>
    <n v="1035000"/>
    <m/>
    <s v="D"/>
    <s v="N"/>
    <s v=""/>
  </r>
  <r>
    <s v="03/25/2025"/>
    <s v="001"/>
    <x v="1"/>
    <s v="002"/>
    <s v="100"/>
    <s v="000"/>
    <s v="000"/>
    <s v="0666000"/>
    <s v="0666000"/>
    <s v="A7760MX513"/>
    <x v="5"/>
    <s v="GABD"/>
    <x v="0"/>
    <n v="4925000"/>
    <n v="-2636000"/>
    <s v="D"/>
    <s v="N"/>
    <s v=""/>
  </r>
  <r>
    <s v="03/25/2025"/>
    <s v="001"/>
    <x v="1"/>
    <s v="002"/>
    <s v="100"/>
    <s v="000"/>
    <s v="000"/>
    <s v="0666000"/>
    <s v="0666000"/>
    <s v="A7760MX513"/>
    <x v="1"/>
    <s v="GBDA"/>
    <x v="0"/>
    <n v="1322000"/>
    <n v="-4553000"/>
    <s v="D"/>
    <s v="N"/>
    <s v=""/>
  </r>
  <r>
    <s v="03/25/2025"/>
    <s v="001"/>
    <x v="1"/>
    <s v="002"/>
    <s v="100"/>
    <s v="000"/>
    <s v="000"/>
    <s v="0666000"/>
    <s v="0666000"/>
    <s v="A7760MX513"/>
    <x v="6"/>
    <s v="GOFD"/>
    <x v="0"/>
    <n v="1138000"/>
    <m/>
    <s v="D"/>
    <s v="N"/>
    <s v=""/>
  </r>
  <r>
    <s v="03/25/2025"/>
    <s v="001"/>
    <x v="1"/>
    <s v="002"/>
    <s v="100"/>
    <s v="000"/>
    <s v="000"/>
    <s v="0666000"/>
    <s v="0666000"/>
    <s v="A7760MX513"/>
    <x v="8"/>
    <s v="GOFL"/>
    <x v="0"/>
    <n v="4000"/>
    <n v="-1112000"/>
    <s v="D"/>
    <s v="N"/>
    <s v=""/>
  </r>
  <r>
    <s v="03/25/2025"/>
    <s v="001"/>
    <x v="1"/>
    <s v="002"/>
    <s v="100"/>
    <s v="000"/>
    <s v="000"/>
    <s v="0666000"/>
    <s v="0666000"/>
    <s v="A7760MX513"/>
    <x v="9"/>
    <s v="GOAA"/>
    <x v="0"/>
    <n v="294000"/>
    <m/>
    <s v="D"/>
    <s v="N"/>
    <s v=""/>
  </r>
  <r>
    <s v="03/25/2025"/>
    <s v="001"/>
    <x v="1"/>
    <s v="002"/>
    <s v="100"/>
    <s v="000"/>
    <s v="000"/>
    <s v="0666000"/>
    <s v="0666000"/>
    <s v="A7760MX513"/>
    <x v="7"/>
    <s v="GOFH"/>
    <x v="0"/>
    <m/>
    <n v="-45000"/>
    <s v="C"/>
    <s v="N"/>
    <s v=""/>
  </r>
  <r>
    <s v="03/25/2025"/>
    <s v="001"/>
    <x v="1"/>
    <s v="002"/>
    <s v="100"/>
    <s v="000"/>
    <s v="000"/>
    <s v="0666000"/>
    <s v="0666000"/>
    <s v="A7760MX513"/>
    <x v="4"/>
    <s v="GOAA"/>
    <x v="0"/>
    <m/>
    <n v="-372000"/>
    <s v="C"/>
    <s v="N"/>
    <s v=""/>
  </r>
  <r>
    <s v="03/25/2025"/>
    <s v="001"/>
    <x v="2"/>
    <s v="001"/>
    <s v="100"/>
    <s v="000"/>
    <s v="000"/>
    <s v="0001000"/>
    <s v="0001000"/>
    <s v="A8940MX513"/>
    <x v="0"/>
    <s v="GAAE"/>
    <x v="0"/>
    <n v="785003"/>
    <n v="-239000"/>
    <s v="D"/>
    <s v="N"/>
    <s v=""/>
  </r>
  <r>
    <s v="03/25/2025"/>
    <s v="001"/>
    <x v="2"/>
    <s v="001"/>
    <s v="100"/>
    <s v="000"/>
    <s v="000"/>
    <s v="0001000"/>
    <s v="0001000"/>
    <s v="A8940MX513"/>
    <x v="1"/>
    <s v="GBDA"/>
    <x v="0"/>
    <n v="128000"/>
    <n v="-635996"/>
    <s v="D"/>
    <s v="N"/>
    <s v=""/>
  </r>
  <r>
    <s v="03/25/2025"/>
    <s v="001"/>
    <x v="2"/>
    <s v="001"/>
    <s v="100"/>
    <s v="000"/>
    <s v="000"/>
    <s v="0001000"/>
    <s v="0001000"/>
    <s v="A8940MX513"/>
    <x v="2"/>
    <s v="GOBT"/>
    <x v="0"/>
    <n v="126000"/>
    <n v="-128000"/>
    <s v="D"/>
    <s v="N"/>
    <s v=""/>
  </r>
  <r>
    <s v="03/25/2025"/>
    <s v="001"/>
    <x v="2"/>
    <s v="001"/>
    <s v="100"/>
    <s v="000"/>
    <s v="000"/>
    <s v="0001000"/>
    <s v="0001000"/>
    <s v="A8940MX513"/>
    <x v="4"/>
    <s v="GOAA"/>
    <x v="0"/>
    <n v="50993"/>
    <m/>
    <s v="D"/>
    <s v="N"/>
    <s v=""/>
  </r>
  <r>
    <s v="03/25/2025"/>
    <s v="001"/>
    <x v="2"/>
    <s v="001"/>
    <s v="100"/>
    <s v="000"/>
    <s v="000"/>
    <s v="0001000"/>
    <s v="0001000"/>
    <s v="A8940MX513"/>
    <x v="3"/>
    <s v="GOBR"/>
    <x v="0"/>
    <m/>
    <n v="-9000"/>
    <s v="C"/>
    <s v="N"/>
    <s v=""/>
  </r>
  <r>
    <s v="03/25/2025"/>
    <s v="001"/>
    <x v="2"/>
    <s v="001"/>
    <s v="100"/>
    <s v="000"/>
    <s v="000"/>
    <s v="0001000"/>
    <s v="0001000"/>
    <s v="A8940MX513"/>
    <x v="9"/>
    <s v="GOAA"/>
    <x v="0"/>
    <m/>
    <n v="-78000"/>
    <s v="C"/>
    <s v="N"/>
    <s v=""/>
  </r>
  <r>
    <s v="03/25/2025"/>
    <s v="001"/>
    <x v="3"/>
    <s v="002"/>
    <s v="900"/>
    <s v="000"/>
    <s v="000"/>
    <s v="0604000"/>
    <s v="0604000"/>
    <s v="A8940MX513"/>
    <x v="0"/>
    <s v="GAAE"/>
    <x v="0"/>
    <n v="1689000"/>
    <n v="-28000"/>
    <s v="D"/>
    <s v="N"/>
    <s v=""/>
  </r>
  <r>
    <s v="03/25/2025"/>
    <s v="001"/>
    <x v="3"/>
    <s v="002"/>
    <s v="900"/>
    <s v="000"/>
    <s v="000"/>
    <s v="0604000"/>
    <s v="0604000"/>
    <s v="A8940MX513"/>
    <x v="1"/>
    <s v="GBDA"/>
    <x v="0"/>
    <n v="28000"/>
    <n v="-1672000"/>
    <s v="D"/>
    <s v="N"/>
    <s v=""/>
  </r>
  <r>
    <s v="03/25/2025"/>
    <s v="001"/>
    <x v="3"/>
    <s v="002"/>
    <s v="900"/>
    <s v="000"/>
    <s v="000"/>
    <s v="0604000"/>
    <s v="0604000"/>
    <s v="A8940MX513"/>
    <x v="2"/>
    <s v="GOBT"/>
    <x v="0"/>
    <n v="29000"/>
    <n v="-28000"/>
    <s v="D"/>
    <s v="N"/>
    <s v=""/>
  </r>
  <r>
    <s v="03/25/2025"/>
    <s v="001"/>
    <x v="3"/>
    <s v="002"/>
    <s v="900"/>
    <s v="000"/>
    <s v="000"/>
    <s v="0604000"/>
    <s v="0604000"/>
    <s v="A8940MX513"/>
    <x v="3"/>
    <s v="GOBR"/>
    <x v="0"/>
    <m/>
    <n v="-18000"/>
    <s v="C"/>
    <s v="N"/>
    <s v=""/>
  </r>
  <r>
    <s v="03/25/2025"/>
    <s v="001"/>
    <x v="2"/>
    <s v="001"/>
    <s v="100"/>
    <s v="000"/>
    <s v="000"/>
    <s v="0001000"/>
    <s v="0001000"/>
    <s v="A8955MX513"/>
    <x v="0"/>
    <s v="GAAE"/>
    <x v="0"/>
    <n v="1468000"/>
    <n v="-281000"/>
    <s v="D"/>
    <s v="N"/>
    <s v=""/>
  </r>
  <r>
    <s v="03/25/2025"/>
    <s v="001"/>
    <x v="2"/>
    <s v="001"/>
    <s v="100"/>
    <s v="000"/>
    <s v="000"/>
    <s v="0001000"/>
    <s v="0001000"/>
    <s v="A8955MX513"/>
    <x v="1"/>
    <s v="GBDA"/>
    <x v="0"/>
    <n v="154000"/>
    <n v="-1353000"/>
    <s v="D"/>
    <s v="N"/>
    <s v=""/>
  </r>
  <r>
    <s v="03/25/2025"/>
    <s v="001"/>
    <x v="2"/>
    <s v="001"/>
    <s v="100"/>
    <s v="000"/>
    <s v="000"/>
    <s v="0001000"/>
    <s v="0001000"/>
    <s v="A8955MX513"/>
    <x v="2"/>
    <s v="GOBT"/>
    <x v="0"/>
    <n v="154000"/>
    <n v="-154000"/>
    <s v="D"/>
    <s v="N"/>
    <s v=""/>
  </r>
  <r>
    <s v="03/25/2025"/>
    <s v="001"/>
    <x v="2"/>
    <s v="001"/>
    <s v="100"/>
    <s v="000"/>
    <s v="000"/>
    <s v="0001000"/>
    <s v="0001000"/>
    <s v="A8955MX513"/>
    <x v="4"/>
    <s v="GOAA"/>
    <x v="0"/>
    <n v="28000"/>
    <m/>
    <s v="D"/>
    <s v="N"/>
    <s v=""/>
  </r>
  <r>
    <s v="03/25/2025"/>
    <s v="001"/>
    <x v="2"/>
    <s v="001"/>
    <s v="100"/>
    <s v="000"/>
    <s v="000"/>
    <s v="0001000"/>
    <s v="0001000"/>
    <s v="A8955MX513"/>
    <x v="3"/>
    <s v="GOBR"/>
    <x v="0"/>
    <m/>
    <n v="-16000"/>
    <s v="C"/>
    <s v="N"/>
    <s v=""/>
  </r>
  <r>
    <s v="03/25/2025"/>
    <s v="001"/>
    <x v="2"/>
    <s v="001"/>
    <s v="100"/>
    <s v="000"/>
    <s v="000"/>
    <s v="0001000"/>
    <s v="0001000"/>
    <s v="S9990MX513"/>
    <x v="10"/>
    <s v="GODB"/>
    <x v="0"/>
    <n v="7"/>
    <m/>
    <s v="D"/>
    <s v="N"/>
    <s v=""/>
  </r>
  <r>
    <s v="03/25/2025"/>
    <s v="001"/>
    <x v="2"/>
    <s v="001"/>
    <s v="100"/>
    <s v="000"/>
    <s v="000"/>
    <s v="0001000"/>
    <s v="0001000"/>
    <s v="S9990MX513"/>
    <x v="5"/>
    <s v="GABD"/>
    <x v="0"/>
    <m/>
    <n v="-3"/>
    <s v="C"/>
    <s v="N"/>
    <s v=""/>
  </r>
  <r>
    <s v="03/25/2025"/>
    <s v="001"/>
    <x v="2"/>
    <s v="001"/>
    <s v="100"/>
    <s v="000"/>
    <s v="000"/>
    <s v="0001000"/>
    <s v="0001000"/>
    <s v="S9990MX513"/>
    <x v="1"/>
    <s v="GBDA"/>
    <x v="0"/>
    <m/>
    <n v="-4"/>
    <s v="C"/>
    <s v="N"/>
    <s v=""/>
  </r>
  <r>
    <s v="03/25/2025"/>
    <s v="001"/>
    <x v="4"/>
    <s v="000"/>
    <s v="000"/>
    <s v="000"/>
    <s v="000"/>
    <s v="9125000"/>
    <s v="9125000"/>
    <s v="S9990MX513"/>
    <x v="5"/>
    <s v="GABD"/>
    <x v="0"/>
    <n v="152960000"/>
    <m/>
    <s v="D"/>
    <s v="N"/>
    <s v=""/>
  </r>
  <r>
    <s v="03/25/2025"/>
    <s v="001"/>
    <x v="4"/>
    <s v="000"/>
    <s v="000"/>
    <s v="000"/>
    <s v="000"/>
    <s v="9125000"/>
    <s v="9125000"/>
    <s v="S9990MX513"/>
    <x v="0"/>
    <s v="GAAE"/>
    <x v="0"/>
    <m/>
    <n v="-152960000"/>
    <s v="C"/>
    <s v="N"/>
    <s v=""/>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4">
  <r>
    <s v="0.3ADJ"/>
    <s v="9125000"/>
    <x v="0"/>
    <x v="0"/>
    <n v="511"/>
    <s v="A0160AF511"/>
    <n v="89542000"/>
    <n v="89541523"/>
    <n v="89542000"/>
    <s v="D"/>
    <x v="0"/>
    <x v="0"/>
    <s v="GABX"/>
    <s v="INTANGIBLE ASSETS-AMORTIZABLE"/>
    <s v="2023–2024"/>
    <x v="0"/>
    <x v="0"/>
    <s v="GENERAL GOVERNMENT"/>
    <s v="GENERAL FUND"/>
    <x v="0"/>
    <s v="100"/>
    <s v="G"/>
    <s v="001"/>
    <s v="001"/>
    <s v="000"/>
    <s v="000"/>
    <s v="GENERAL FUND"/>
    <m/>
    <m/>
  </r>
  <r>
    <s v="0.5ADJ"/>
    <s v="9125000"/>
    <x v="0"/>
    <x v="0"/>
    <n v="511"/>
    <s v="A0160AF511"/>
    <n v="1950000"/>
    <n v="1949649"/>
    <n v="1950000"/>
    <s v="D"/>
    <x v="1"/>
    <x v="1"/>
    <s v="GOAA"/>
    <s v="BEGINNING FUND BALANCE"/>
    <s v="2023–2024"/>
    <x v="0"/>
    <x v="0"/>
    <s v="GENERAL GOVERNMENT"/>
    <s v="GENERAL FUND"/>
    <x v="0"/>
    <s v="100"/>
    <s v="G"/>
    <s v="001"/>
    <s v="001"/>
    <s v="000"/>
    <s v="000"/>
    <s v="GENERAL FUND"/>
    <m/>
    <m/>
  </r>
  <r>
    <s v="0.8ADJ"/>
    <s v="9125000"/>
    <x v="0"/>
    <x v="0"/>
    <n v="511"/>
    <s v="A0160AF511"/>
    <n v="13473000"/>
    <n v="-13472533"/>
    <n v="-13473000"/>
    <s v="C"/>
    <x v="2"/>
    <x v="2"/>
    <s v="GABW"/>
    <s v="ACCUMULATED DEPRECIATION/AMORTIZATION"/>
    <s v="2023–2024"/>
    <x v="0"/>
    <x v="0"/>
    <s v="GENERAL GOVERNMENT"/>
    <s v="GENERAL FUND"/>
    <x v="0"/>
    <s v="100"/>
    <s v="G"/>
    <s v="001"/>
    <s v="001"/>
    <s v="000"/>
    <s v="000"/>
    <s v="GENERAL FUND"/>
    <m/>
    <m/>
  </r>
  <r>
    <s v="0.9ADJ"/>
    <s v="9125000"/>
    <x v="0"/>
    <x v="0"/>
    <n v="511"/>
    <s v="A0160AF511"/>
    <n v="78019000"/>
    <n v="-78018639"/>
    <n v="-78019000"/>
    <s v="C"/>
    <x v="3"/>
    <x v="3"/>
    <s v="GBBR"/>
    <s v="RIGHT-TO-USE LEASE LIABILITY"/>
    <s v="2023–2024"/>
    <x v="0"/>
    <x v="0"/>
    <s v="GENERAL GOVERNMENT"/>
    <s v="GENERAL FUND"/>
    <x v="0"/>
    <s v="100"/>
    <s v="G"/>
    <s v="001"/>
    <s v="001"/>
    <s v="000"/>
    <s v="000"/>
    <s v="GENERAL FUND"/>
    <m/>
    <m/>
  </r>
  <r>
    <s v="4.1"/>
    <s v="9125000"/>
    <x v="0"/>
    <x v="0"/>
    <n v="511"/>
    <s v="A0160AF511"/>
    <n v="6736000"/>
    <n v="6736267"/>
    <n v="6736000"/>
    <s v="D"/>
    <x v="4"/>
    <x v="4"/>
    <s v="GODB"/>
    <s v="GENERAL GOVERNMENT AND GOVERNMENT OPERATIONS"/>
    <s v="2023–2024"/>
    <x v="0"/>
    <x v="0"/>
    <s v="GENERAL GOVERNMENT"/>
    <s v="GENERAL FUND"/>
    <x v="0"/>
    <s v="100"/>
    <s v="G"/>
    <s v="001"/>
    <s v="001"/>
    <s v="000"/>
    <s v="000"/>
    <s v="GENERAL FUND"/>
    <m/>
    <m/>
  </r>
  <r>
    <s v="4.4"/>
    <s v="9125000"/>
    <x v="0"/>
    <x v="0"/>
    <n v="511"/>
    <s v="A0160AF511"/>
    <n v="6736000"/>
    <n v="-6736267"/>
    <n v="-6736000"/>
    <s v="C"/>
    <x v="2"/>
    <x v="2"/>
    <s v="GABW"/>
    <s v="ACCUMULATED DEPRECIATION/AMORTIZATION"/>
    <s v="2023–2024"/>
    <x v="0"/>
    <x v="0"/>
    <s v="GENERAL GOVERNMENT"/>
    <s v="GENERAL FUND"/>
    <x v="0"/>
    <s v="100"/>
    <s v="G"/>
    <s v="001"/>
    <s v="001"/>
    <s v="000"/>
    <s v="000"/>
    <s v="GENERAL FUND"/>
    <m/>
    <m/>
  </r>
  <r>
    <s v="5.1"/>
    <s v="0001000"/>
    <x v="0"/>
    <x v="0"/>
    <n v="511"/>
    <s v="A0160AF511"/>
    <n v="6354000"/>
    <n v="6354083"/>
    <n v="6354000"/>
    <s v="D"/>
    <x v="5"/>
    <x v="5"/>
    <s v="GODT"/>
    <s v="DEBT SERVICE-PRINCIPAL RETIREMENT"/>
    <s v="2023–2024"/>
    <x v="0"/>
    <x v="0"/>
    <s v="GENERAL GOVERNMENT"/>
    <s v="GENERAL FUND"/>
    <x v="0"/>
    <s v="100"/>
    <s v="G"/>
    <s v="001"/>
    <s v="001"/>
    <s v="000"/>
    <s v="000"/>
    <s v="GENERAL FUND"/>
    <m/>
    <m/>
  </r>
  <r>
    <s v="5.2"/>
    <s v="0001000"/>
    <x v="0"/>
    <x v="0"/>
    <n v="511"/>
    <s v="A0160AF511"/>
    <n v="1124000"/>
    <n v="1124101"/>
    <n v="1124000"/>
    <s v="D"/>
    <x v="6"/>
    <x v="6"/>
    <s v="GODV"/>
    <s v="DEBT SERVICE-INTEREST &amp; FISCAL CHARGES"/>
    <s v="2023–2024"/>
    <x v="0"/>
    <x v="0"/>
    <s v="GENERAL GOVERNMENT"/>
    <s v="GENERAL FUND"/>
    <x v="0"/>
    <s v="100"/>
    <s v="G"/>
    <s v="001"/>
    <s v="001"/>
    <s v="000"/>
    <s v="000"/>
    <s v="GENERAL FUND"/>
    <m/>
    <m/>
  </r>
  <r>
    <s v="5.3"/>
    <s v="0001000"/>
    <x v="0"/>
    <x v="0"/>
    <n v="511"/>
    <s v="A0160AF511"/>
    <n v="7478000"/>
    <n v="-7478184"/>
    <n v="-7478000"/>
    <s v="C"/>
    <x v="4"/>
    <x v="4"/>
    <s v="GODB"/>
    <s v="GENERAL GOVERNMENT AND GOVERNMENT OPERATIONS"/>
    <s v="2023–2024"/>
    <x v="0"/>
    <x v="0"/>
    <s v="GENERAL GOVERNMENT"/>
    <s v="GENERAL FUND"/>
    <x v="0"/>
    <s v="100"/>
    <s v="G"/>
    <s v="001"/>
    <s v="001"/>
    <s v="000"/>
    <s v="000"/>
    <s v="GENERAL FUND"/>
    <m/>
    <m/>
  </r>
  <r>
    <s v="6.1"/>
    <s v="9125000"/>
    <x v="0"/>
    <x v="0"/>
    <n v="511"/>
    <s v="A0160AF511"/>
    <n v="6354000"/>
    <n v="6354083"/>
    <n v="6354000"/>
    <s v="D"/>
    <x v="3"/>
    <x v="3"/>
    <s v="GBBR"/>
    <s v="RIGHT-TO-USE LEASE LIABILITY"/>
    <s v="2023–2024"/>
    <x v="0"/>
    <x v="0"/>
    <s v="GENERAL GOVERNMENT"/>
    <s v="GENERAL FUND"/>
    <x v="0"/>
    <s v="100"/>
    <s v="G"/>
    <s v="001"/>
    <s v="001"/>
    <s v="000"/>
    <s v="000"/>
    <s v="GENERAL FUND"/>
    <m/>
    <m/>
  </r>
  <r>
    <s v="6.2"/>
    <s v="9125000"/>
    <x v="0"/>
    <x v="0"/>
    <n v="511"/>
    <s v="A0160AF511"/>
    <n v="6354000"/>
    <n v="-6354083"/>
    <n v="-6354000"/>
    <s v="C"/>
    <x v="5"/>
    <x v="5"/>
    <s v="GODT"/>
    <s v="DEBT SERVICE-PRINCIPAL RETIREMENT"/>
    <s v="2023–2024"/>
    <x v="0"/>
    <x v="0"/>
    <s v="GENERAL GOVERNMENT"/>
    <s v="GENERAL FUND"/>
    <x v="0"/>
    <s v="100"/>
    <s v="G"/>
    <s v="001"/>
    <s v="001"/>
    <s v="000"/>
    <s v="000"/>
    <s v="GENERAL FUND"/>
    <m/>
    <m/>
  </r>
  <r>
    <s v="7.1"/>
    <s v="9125000"/>
    <x v="0"/>
    <x v="0"/>
    <n v="511"/>
    <s v="A0160AF511"/>
    <n v="5704000"/>
    <n v="5704415"/>
    <n v="5704000"/>
    <s v="D"/>
    <x v="3"/>
    <x v="3"/>
    <s v="GBBR"/>
    <s v="RIGHT-TO-USE LEASE LIABILITY"/>
    <s v="2023–2024"/>
    <x v="0"/>
    <x v="0"/>
    <s v="GENERAL GOVERNMENT"/>
    <s v="GENERAL FUND"/>
    <x v="0"/>
    <s v="100"/>
    <s v="G"/>
    <s v="001"/>
    <s v="001"/>
    <s v="000"/>
    <s v="000"/>
    <s v="GENERAL FUND"/>
    <m/>
    <m/>
  </r>
  <r>
    <s v="7.2"/>
    <s v="9125000"/>
    <x v="0"/>
    <x v="0"/>
    <n v="511"/>
    <s v="A0160AF511"/>
    <n v="5704000"/>
    <n v="-5704415"/>
    <n v="-5704000"/>
    <s v="C"/>
    <x v="7"/>
    <x v="3"/>
    <s v="GBAX"/>
    <s v="CURRENT PORTION OF LONG-TERM OBLIGATIONS"/>
    <s v="2023–2024"/>
    <x v="0"/>
    <x v="0"/>
    <s v="GENERAL GOVERNMENT"/>
    <s v="GENERAL FUND"/>
    <x v="0"/>
    <s v="100"/>
    <s v="G"/>
    <s v="001"/>
    <s v="001"/>
    <s v="000"/>
    <s v="000"/>
    <s v="GENERAL FUND"/>
    <m/>
    <m/>
  </r>
  <r>
    <s v="0.3BB"/>
    <s v="9125000"/>
    <x v="0"/>
    <x v="1"/>
    <n v="511"/>
    <s v="A0250AF511"/>
    <n v="71636000"/>
    <n v="71636050"/>
    <n v="71636000"/>
    <s v="D"/>
    <x v="0"/>
    <x v="0"/>
    <s v="GABX"/>
    <s v="INTANGIBLE ASSETS-AMORTIZABLE"/>
    <s v="2023–2024"/>
    <x v="0"/>
    <x v="0"/>
    <s v="GENERAL GOVERNMENT"/>
    <s v="GENERAL FUND"/>
    <x v="0"/>
    <s v="100"/>
    <s v="G"/>
    <s v="001"/>
    <s v="001"/>
    <s v="000"/>
    <s v="000"/>
    <s v="GENERAL FUND"/>
    <m/>
    <m/>
  </r>
  <r>
    <s v="0.4BB"/>
    <s v="9125000"/>
    <x v="0"/>
    <x v="1"/>
    <n v="511"/>
    <s v="A0250AF511"/>
    <n v="1960000"/>
    <n v="1960485"/>
    <n v="1960000"/>
    <s v="D"/>
    <x v="8"/>
    <x v="7"/>
    <s v="GOAA"/>
    <s v="BEGINNING FUND BALANCE"/>
    <s v="2023–2024"/>
    <x v="0"/>
    <x v="0"/>
    <s v="GENERAL GOVERNMENT"/>
    <s v="GENERAL FUND"/>
    <x v="0"/>
    <s v="100"/>
    <s v="G"/>
    <s v="001"/>
    <s v="001"/>
    <s v="000"/>
    <s v="000"/>
    <s v="GENERAL FUND"/>
    <m/>
    <m/>
  </r>
  <r>
    <s v="0.8BB"/>
    <s v="9125000"/>
    <x v="0"/>
    <x v="1"/>
    <n v="511"/>
    <s v="A0250AF511"/>
    <n v="20333000"/>
    <n v="-20333447"/>
    <n v="-20333000"/>
    <s v="C"/>
    <x v="2"/>
    <x v="2"/>
    <s v="GABW"/>
    <s v="ACCUMULATED DEPRECIATION/AMORTIZATION"/>
    <s v="2023–2024"/>
    <x v="0"/>
    <x v="0"/>
    <s v="GENERAL GOVERNMENT"/>
    <s v="GENERAL FUND"/>
    <x v="0"/>
    <s v="100"/>
    <s v="G"/>
    <s v="001"/>
    <s v="001"/>
    <s v="000"/>
    <s v="000"/>
    <s v="GENERAL FUND"/>
    <m/>
    <m/>
  </r>
  <r>
    <s v="0.9BB"/>
    <s v="9125000"/>
    <x v="0"/>
    <x v="1"/>
    <n v="511"/>
    <s v="A0250AF511"/>
    <n v="53263000"/>
    <n v="-53263088"/>
    <n v="-53263000"/>
    <s v="C"/>
    <x v="3"/>
    <x v="3"/>
    <s v="GBBR"/>
    <s v="RIGHT-TO-USE LEASE LIABILITY"/>
    <s v="2023–2024"/>
    <x v="0"/>
    <x v="0"/>
    <s v="GENERAL GOVERNMENT"/>
    <s v="GENERAL FUND"/>
    <x v="0"/>
    <s v="100"/>
    <s v="G"/>
    <s v="001"/>
    <s v="001"/>
    <s v="000"/>
    <s v="000"/>
    <s v="GENERAL FUND"/>
    <m/>
    <m/>
  </r>
  <r>
    <s v="4.1"/>
    <s v="9125000"/>
    <x v="0"/>
    <x v="1"/>
    <n v="511"/>
    <s v="A0250AF511"/>
    <n v="10397000"/>
    <n v="10396937"/>
    <n v="10397000"/>
    <s v="D"/>
    <x v="4"/>
    <x v="4"/>
    <s v="GODB"/>
    <s v="GENERAL GOVERNMENT AND GOVERNMENT OPERATIONS"/>
    <s v="2023–2024"/>
    <x v="0"/>
    <x v="0"/>
    <s v="GENERAL GOVERNMENT"/>
    <s v="GENERAL FUND"/>
    <x v="0"/>
    <s v="100"/>
    <s v="G"/>
    <s v="001"/>
    <s v="001"/>
    <s v="000"/>
    <s v="000"/>
    <s v="GENERAL FUND"/>
    <m/>
    <m/>
  </r>
  <r>
    <s v="4.4"/>
    <s v="9125000"/>
    <x v="0"/>
    <x v="1"/>
    <n v="511"/>
    <s v="A0250AF511"/>
    <n v="10397000"/>
    <n v="-10396937"/>
    <n v="-10397000"/>
    <s v="C"/>
    <x v="2"/>
    <x v="2"/>
    <s v="GABW"/>
    <s v="ACCUMULATED DEPRECIATION/AMORTIZATION"/>
    <s v="2023–2024"/>
    <x v="0"/>
    <x v="0"/>
    <s v="GENERAL GOVERNMENT"/>
    <s v="GENERAL FUND"/>
    <x v="0"/>
    <s v="100"/>
    <s v="G"/>
    <s v="001"/>
    <s v="001"/>
    <s v="000"/>
    <s v="000"/>
    <s v="GENERAL FUND"/>
    <m/>
    <m/>
  </r>
  <r>
    <s v="5.1"/>
    <s v="0001000"/>
    <x v="0"/>
    <x v="1"/>
    <n v="511"/>
    <s v="A0250AF511"/>
    <n v="9936000"/>
    <n v="9936158"/>
    <n v="9936000"/>
    <s v="D"/>
    <x v="5"/>
    <x v="5"/>
    <s v="GODT"/>
    <s v="DEBT SERVICE-PRINCIPAL RETIREMENT"/>
    <s v="2023–2024"/>
    <x v="0"/>
    <x v="0"/>
    <s v="GENERAL GOVERNMENT"/>
    <s v="GENERAL FUND"/>
    <x v="0"/>
    <s v="100"/>
    <s v="G"/>
    <s v="001"/>
    <s v="001"/>
    <s v="000"/>
    <s v="000"/>
    <s v="GENERAL FUND"/>
    <m/>
    <m/>
  </r>
  <r>
    <s v="5.2"/>
    <s v="0001000"/>
    <x v="0"/>
    <x v="1"/>
    <n v="511"/>
    <s v="A0250AF511"/>
    <n v="450000"/>
    <n v="449845"/>
    <n v="450000"/>
    <s v="D"/>
    <x v="6"/>
    <x v="6"/>
    <s v="GODV"/>
    <s v="DEBT SERVICE-INTEREST &amp; FISCAL CHARGES"/>
    <s v="2023–2024"/>
    <x v="0"/>
    <x v="0"/>
    <s v="GENERAL GOVERNMENT"/>
    <s v="GENERAL FUND"/>
    <x v="0"/>
    <s v="100"/>
    <s v="G"/>
    <s v="001"/>
    <s v="001"/>
    <s v="000"/>
    <s v="000"/>
    <s v="GENERAL FUND"/>
    <m/>
    <m/>
  </r>
  <r>
    <s v="5.3"/>
    <s v="0001000"/>
    <x v="0"/>
    <x v="1"/>
    <n v="511"/>
    <s v="A0250AF511"/>
    <n v="10386000"/>
    <n v="-10386003"/>
    <n v="-10386000"/>
    <s v="C"/>
    <x v="4"/>
    <x v="4"/>
    <s v="GODB"/>
    <s v="GENERAL GOVERNMENT AND GOVERNMENT OPERATIONS"/>
    <s v="2023–2024"/>
    <x v="0"/>
    <x v="0"/>
    <s v="GENERAL GOVERNMENT"/>
    <s v="GENERAL FUND"/>
    <x v="0"/>
    <s v="100"/>
    <s v="G"/>
    <s v="001"/>
    <s v="001"/>
    <s v="000"/>
    <s v="000"/>
    <s v="GENERAL FUND"/>
    <m/>
    <m/>
  </r>
  <r>
    <s v="6.1"/>
    <s v="9125000"/>
    <x v="0"/>
    <x v="1"/>
    <n v="511"/>
    <s v="A0250AF511"/>
    <n v="9936000"/>
    <n v="9936158"/>
    <n v="9936000"/>
    <s v="D"/>
    <x v="3"/>
    <x v="3"/>
    <s v="GBBR"/>
    <s v="RIGHT-TO-USE LEASE LIABILITY"/>
    <s v="2023–2024"/>
    <x v="0"/>
    <x v="0"/>
    <s v="GENERAL GOVERNMENT"/>
    <s v="GENERAL FUND"/>
    <x v="0"/>
    <s v="100"/>
    <s v="G"/>
    <s v="001"/>
    <s v="001"/>
    <s v="000"/>
    <s v="000"/>
    <s v="GENERAL FUND"/>
    <m/>
    <m/>
  </r>
  <r>
    <s v="6.2"/>
    <s v="9125000"/>
    <x v="0"/>
    <x v="1"/>
    <n v="511"/>
    <s v="A0250AF511"/>
    <n v="9936000"/>
    <n v="-9936158"/>
    <n v="-9936000"/>
    <s v="C"/>
    <x v="5"/>
    <x v="5"/>
    <s v="GODT"/>
    <s v="DEBT SERVICE-PRINCIPAL RETIREMENT"/>
    <s v="2023–2024"/>
    <x v="0"/>
    <x v="0"/>
    <s v="GENERAL GOVERNMENT"/>
    <s v="GENERAL FUND"/>
    <x v="0"/>
    <s v="100"/>
    <s v="G"/>
    <s v="001"/>
    <s v="001"/>
    <s v="000"/>
    <s v="000"/>
    <s v="GENERAL FUND"/>
    <m/>
    <m/>
  </r>
  <r>
    <s v="7.1"/>
    <s v="9125000"/>
    <x v="0"/>
    <x v="1"/>
    <n v="511"/>
    <s v="A0250AF511"/>
    <n v="10392000"/>
    <n v="10391605"/>
    <n v="10392000"/>
    <s v="D"/>
    <x v="3"/>
    <x v="3"/>
    <s v="GBBR"/>
    <s v="RIGHT-TO-USE LEASE LIABILITY"/>
    <s v="2023–2024"/>
    <x v="0"/>
    <x v="0"/>
    <s v="GENERAL GOVERNMENT"/>
    <s v="GENERAL FUND"/>
    <x v="0"/>
    <s v="100"/>
    <s v="G"/>
    <s v="001"/>
    <s v="001"/>
    <s v="000"/>
    <s v="000"/>
    <s v="GENERAL FUND"/>
    <m/>
    <m/>
  </r>
  <r>
    <s v="7.2"/>
    <s v="9125000"/>
    <x v="0"/>
    <x v="1"/>
    <n v="511"/>
    <s v="A0250AF511"/>
    <n v="10392000"/>
    <n v="-10391605"/>
    <n v="-10392000"/>
    <s v="C"/>
    <x v="7"/>
    <x v="3"/>
    <s v="GBAX"/>
    <s v="CURRENT PORTION OF LONG-TERM OBLIGATIONS"/>
    <s v="2023–2024"/>
    <x v="0"/>
    <x v="0"/>
    <s v="GENERAL GOVERNMENT"/>
    <s v="GENERAL FUND"/>
    <x v="0"/>
    <s v="100"/>
    <s v="G"/>
    <s v="001"/>
    <s v="001"/>
    <s v="000"/>
    <s v="000"/>
    <s v="GENERAL FUND"/>
    <m/>
    <m/>
  </r>
  <r>
    <s v="0.3BB"/>
    <s v="9125000"/>
    <x v="0"/>
    <x v="2"/>
    <n v="511"/>
    <s v="A0509AF511"/>
    <n v="2872000"/>
    <n v="2872316"/>
    <n v="2872000"/>
    <s v="D"/>
    <x v="0"/>
    <x v="0"/>
    <s v="GABX"/>
    <s v="INTANGIBLE ASSETS-AMORTIZABLE"/>
    <s v="2023–2024"/>
    <x v="0"/>
    <x v="0"/>
    <s v="GENERAL GOVERNMENT"/>
    <s v="GENERAL FUND"/>
    <x v="0"/>
    <s v="100"/>
    <s v="G"/>
    <s v="001"/>
    <s v="001"/>
    <s v="000"/>
    <s v="000"/>
    <s v="GENERAL FUND"/>
    <m/>
    <m/>
  </r>
  <r>
    <s v="0.4BB"/>
    <s v="9125000"/>
    <x v="0"/>
    <x v="2"/>
    <n v="511"/>
    <s v="A0509AF511"/>
    <n v="60000"/>
    <n v="59408"/>
    <n v="60000"/>
    <s v="D"/>
    <x v="8"/>
    <x v="7"/>
    <s v="GOAA"/>
    <s v="BEGINNING FUND BALANCE"/>
    <s v="2023–2024"/>
    <x v="0"/>
    <x v="0"/>
    <s v="GENERAL GOVERNMENT"/>
    <s v="GENERAL FUND"/>
    <x v="0"/>
    <s v="100"/>
    <s v="G"/>
    <s v="001"/>
    <s v="001"/>
    <s v="000"/>
    <s v="000"/>
    <s v="GENERAL FUND"/>
    <m/>
    <m/>
  </r>
  <r>
    <s v="0.8BB"/>
    <s v="9125000"/>
    <x v="0"/>
    <x v="2"/>
    <n v="511"/>
    <s v="A0509AF511"/>
    <n v="359000"/>
    <n v="-359040"/>
    <n v="-359000"/>
    <s v="C"/>
    <x v="2"/>
    <x v="2"/>
    <s v="GABW"/>
    <s v="ACCUMULATED DEPRECIATION/AMORTIZATION"/>
    <s v="2023–2024"/>
    <x v="0"/>
    <x v="0"/>
    <s v="GENERAL GOVERNMENT"/>
    <s v="GENERAL FUND"/>
    <x v="0"/>
    <s v="100"/>
    <s v="G"/>
    <s v="001"/>
    <s v="001"/>
    <s v="000"/>
    <s v="000"/>
    <s v="GENERAL FUND"/>
    <m/>
    <m/>
  </r>
  <r>
    <s v="0.9BB"/>
    <s v="9125000"/>
    <x v="0"/>
    <x v="2"/>
    <n v="511"/>
    <s v="A0509AF511"/>
    <n v="2573000"/>
    <n v="-2572684"/>
    <n v="-2573000"/>
    <s v="C"/>
    <x v="3"/>
    <x v="3"/>
    <s v="GBBR"/>
    <s v="RIGHT-TO-USE LEASE LIABILITY"/>
    <s v="2023–2024"/>
    <x v="0"/>
    <x v="0"/>
    <s v="GENERAL GOVERNMENT"/>
    <s v="GENERAL FUND"/>
    <x v="0"/>
    <s v="100"/>
    <s v="G"/>
    <s v="001"/>
    <s v="001"/>
    <s v="000"/>
    <s v="000"/>
    <s v="GENERAL FUND"/>
    <m/>
    <m/>
  </r>
  <r>
    <s v="4.1"/>
    <s v="9125000"/>
    <x v="0"/>
    <x v="2"/>
    <n v="511"/>
    <s v="A0509AF511"/>
    <n v="359000"/>
    <n v="359040"/>
    <n v="359000"/>
    <s v="D"/>
    <x v="4"/>
    <x v="4"/>
    <s v="GODB"/>
    <s v="GENERAL GOVERNMENT AND GOVERNMENT OPERATIONS"/>
    <s v="2023–2024"/>
    <x v="0"/>
    <x v="0"/>
    <s v="GENERAL GOVERNMENT"/>
    <s v="GENERAL FUND"/>
    <x v="0"/>
    <s v="100"/>
    <s v="G"/>
    <s v="001"/>
    <s v="001"/>
    <s v="000"/>
    <s v="000"/>
    <s v="GENERAL FUND"/>
    <m/>
    <m/>
  </r>
  <r>
    <s v="4.4"/>
    <s v="9125000"/>
    <x v="0"/>
    <x v="2"/>
    <n v="511"/>
    <s v="A0509AF511"/>
    <n v="359000"/>
    <n v="-359040"/>
    <n v="-359000"/>
    <s v="C"/>
    <x v="2"/>
    <x v="2"/>
    <s v="GABW"/>
    <s v="ACCUMULATED DEPRECIATION/AMORTIZATION"/>
    <s v="2023–2024"/>
    <x v="0"/>
    <x v="0"/>
    <s v="GENERAL GOVERNMENT"/>
    <s v="GENERAL FUND"/>
    <x v="0"/>
    <s v="100"/>
    <s v="G"/>
    <s v="001"/>
    <s v="001"/>
    <s v="000"/>
    <s v="000"/>
    <s v="GENERAL FUND"/>
    <m/>
    <m/>
  </r>
  <r>
    <s v="5.1"/>
    <s v="0001000"/>
    <x v="0"/>
    <x v="2"/>
    <n v="511"/>
    <s v="A0509AF511"/>
    <n v="339000"/>
    <n v="338533"/>
    <n v="339000"/>
    <s v="D"/>
    <x v="5"/>
    <x v="5"/>
    <s v="GODT"/>
    <s v="DEBT SERVICE-PRINCIPAL RETIREMENT"/>
    <s v="2023–2024"/>
    <x v="0"/>
    <x v="0"/>
    <s v="GENERAL GOVERNMENT"/>
    <s v="GENERAL FUND"/>
    <x v="0"/>
    <s v="100"/>
    <s v="G"/>
    <s v="001"/>
    <s v="001"/>
    <s v="000"/>
    <s v="000"/>
    <s v="GENERAL FUND"/>
    <m/>
    <m/>
  </r>
  <r>
    <s v="5.2"/>
    <s v="0001000"/>
    <x v="0"/>
    <x v="2"/>
    <n v="511"/>
    <s v="A0509AF511"/>
    <n v="22000"/>
    <n v="21760"/>
    <n v="22000"/>
    <s v="D"/>
    <x v="6"/>
    <x v="6"/>
    <s v="GODV"/>
    <s v="DEBT SERVICE-INTEREST &amp; FISCAL CHARGES"/>
    <s v="2023–2024"/>
    <x v="0"/>
    <x v="0"/>
    <s v="GENERAL GOVERNMENT"/>
    <s v="GENERAL FUND"/>
    <x v="0"/>
    <s v="100"/>
    <s v="G"/>
    <s v="001"/>
    <s v="001"/>
    <s v="000"/>
    <s v="000"/>
    <s v="GENERAL FUND"/>
    <m/>
    <m/>
  </r>
  <r>
    <s v="5.3"/>
    <s v="0001000"/>
    <x v="0"/>
    <x v="2"/>
    <n v="511"/>
    <s v="A0509AF511"/>
    <n v="361000"/>
    <n v="-360293"/>
    <n v="-361000"/>
    <s v="C"/>
    <x v="4"/>
    <x v="4"/>
    <s v="GODB"/>
    <s v="GENERAL GOVERNMENT AND GOVERNMENT OPERATIONS"/>
    <s v="2023–2024"/>
    <x v="0"/>
    <x v="0"/>
    <s v="GENERAL GOVERNMENT"/>
    <s v="GENERAL FUND"/>
    <x v="0"/>
    <s v="100"/>
    <s v="G"/>
    <s v="001"/>
    <s v="001"/>
    <s v="000"/>
    <s v="000"/>
    <s v="GENERAL FUND"/>
    <m/>
    <m/>
  </r>
  <r>
    <s v="6.1"/>
    <s v="9125000"/>
    <x v="0"/>
    <x v="2"/>
    <n v="511"/>
    <s v="A0509AF511"/>
    <n v="339000"/>
    <n v="338533"/>
    <n v="339000"/>
    <s v="D"/>
    <x v="3"/>
    <x v="3"/>
    <s v="GBBR"/>
    <s v="RIGHT-TO-USE LEASE LIABILITY"/>
    <s v="2023–2024"/>
    <x v="0"/>
    <x v="0"/>
    <s v="GENERAL GOVERNMENT"/>
    <s v="GENERAL FUND"/>
    <x v="0"/>
    <s v="100"/>
    <s v="G"/>
    <s v="001"/>
    <s v="001"/>
    <s v="000"/>
    <s v="000"/>
    <s v="GENERAL FUND"/>
    <m/>
    <m/>
  </r>
  <r>
    <s v="6.2"/>
    <s v="9125000"/>
    <x v="0"/>
    <x v="2"/>
    <n v="511"/>
    <s v="A0509AF511"/>
    <n v="339000"/>
    <n v="-338533"/>
    <n v="-339000"/>
    <s v="C"/>
    <x v="5"/>
    <x v="5"/>
    <s v="GODT"/>
    <s v="DEBT SERVICE-PRINCIPAL RETIREMENT"/>
    <s v="2023–2024"/>
    <x v="0"/>
    <x v="0"/>
    <s v="GENERAL GOVERNMENT"/>
    <s v="GENERAL FUND"/>
    <x v="0"/>
    <s v="100"/>
    <s v="G"/>
    <s v="001"/>
    <s v="001"/>
    <s v="000"/>
    <s v="000"/>
    <s v="GENERAL FUND"/>
    <m/>
    <m/>
  </r>
  <r>
    <s v="7.1"/>
    <s v="9125000"/>
    <x v="0"/>
    <x v="2"/>
    <n v="511"/>
    <s v="A0509AF511"/>
    <n v="348000"/>
    <n v="348053"/>
    <n v="348000"/>
    <s v="D"/>
    <x v="3"/>
    <x v="3"/>
    <s v="GBBR"/>
    <s v="RIGHT-TO-USE LEASE LIABILITY"/>
    <s v="2023–2024"/>
    <x v="0"/>
    <x v="0"/>
    <s v="GENERAL GOVERNMENT"/>
    <s v="GENERAL FUND"/>
    <x v="0"/>
    <s v="100"/>
    <s v="G"/>
    <s v="001"/>
    <s v="001"/>
    <s v="000"/>
    <s v="000"/>
    <s v="GENERAL FUND"/>
    <m/>
    <m/>
  </r>
  <r>
    <s v="7.2"/>
    <s v="9125000"/>
    <x v="0"/>
    <x v="2"/>
    <n v="511"/>
    <s v="A0509AF511"/>
    <n v="348000"/>
    <n v="-348053"/>
    <n v="-348000"/>
    <s v="C"/>
    <x v="7"/>
    <x v="3"/>
    <s v="GBAX"/>
    <s v="CURRENT PORTION OF LONG-TERM OBLIGATIONS"/>
    <s v="2023–2024"/>
    <x v="0"/>
    <x v="0"/>
    <s v="GENERAL GOVERNMENT"/>
    <s v="GENERAL FUND"/>
    <x v="0"/>
    <s v="100"/>
    <s v="G"/>
    <s v="001"/>
    <s v="001"/>
    <s v="000"/>
    <s v="000"/>
    <s v="GENERAL FUND"/>
    <m/>
    <m/>
  </r>
  <r>
    <s v="0.3BB"/>
    <s v="9125000"/>
    <x v="0"/>
    <x v="3"/>
    <n v="511"/>
    <s v="A0511AF511"/>
    <n v="2598000"/>
    <n v="2598418"/>
    <n v="2598000"/>
    <s v="D"/>
    <x v="0"/>
    <x v="0"/>
    <s v="GABX"/>
    <s v="INTANGIBLE ASSETS-AMORTIZABLE"/>
    <s v="2023–2024"/>
    <x v="0"/>
    <x v="0"/>
    <s v="GENERAL GOVERNMENT"/>
    <s v="GENERAL FUND"/>
    <x v="0"/>
    <s v="100"/>
    <s v="G"/>
    <s v="001"/>
    <s v="001"/>
    <s v="000"/>
    <s v="000"/>
    <s v="GENERAL FUND"/>
    <m/>
    <m/>
  </r>
  <r>
    <s v="0.8BB"/>
    <s v="9125000"/>
    <x v="0"/>
    <x v="3"/>
    <n v="511"/>
    <s v="A0511AF511"/>
    <n v="572000"/>
    <n v="-572128"/>
    <n v="-572000"/>
    <s v="C"/>
    <x v="2"/>
    <x v="2"/>
    <s v="GABW"/>
    <s v="ACCUMULATED DEPRECIATION/AMORTIZATION"/>
    <s v="2023–2024"/>
    <x v="0"/>
    <x v="0"/>
    <s v="GENERAL GOVERNMENT"/>
    <s v="GENERAL FUND"/>
    <x v="0"/>
    <s v="100"/>
    <s v="G"/>
    <s v="001"/>
    <s v="001"/>
    <s v="000"/>
    <s v="000"/>
    <s v="GENERAL FUND"/>
    <m/>
    <m/>
  </r>
  <r>
    <s v="0.9BB"/>
    <s v="9125000"/>
    <x v="0"/>
    <x v="3"/>
    <n v="511"/>
    <s v="A0511AF511"/>
    <n v="1876000"/>
    <n v="-1876176"/>
    <n v="-1876000"/>
    <s v="C"/>
    <x v="3"/>
    <x v="3"/>
    <s v="GBBR"/>
    <s v="RIGHT-TO-USE LEASE LIABILITY"/>
    <s v="2023–2024"/>
    <x v="0"/>
    <x v="0"/>
    <s v="GENERAL GOVERNMENT"/>
    <s v="GENERAL FUND"/>
    <x v="0"/>
    <s v="100"/>
    <s v="G"/>
    <s v="001"/>
    <s v="001"/>
    <s v="000"/>
    <s v="000"/>
    <s v="GENERAL FUND"/>
    <m/>
    <m/>
  </r>
  <r>
    <s v="0.10BB"/>
    <s v="9125000"/>
    <x v="0"/>
    <x v="3"/>
    <n v="511"/>
    <s v="A0511AF511"/>
    <n v="150000"/>
    <n v="-150114"/>
    <n v="-150000"/>
    <s v="C"/>
    <x v="8"/>
    <x v="7"/>
    <s v="GOAA"/>
    <s v="BEGINNING FUND BALANCE"/>
    <s v="2023–2024"/>
    <x v="0"/>
    <x v="0"/>
    <s v="GENERAL GOVERNMENT"/>
    <s v="GENERAL FUND"/>
    <x v="0"/>
    <s v="100"/>
    <s v="G"/>
    <s v="001"/>
    <s v="001"/>
    <s v="000"/>
    <s v="000"/>
    <s v="GENERAL FUND"/>
    <m/>
    <m/>
  </r>
  <r>
    <s v="9.1"/>
    <s v="9125000"/>
    <x v="0"/>
    <x v="3"/>
    <n v="511"/>
    <s v="A0511AF511"/>
    <n v="1876000"/>
    <n v="1876175"/>
    <n v="1876000"/>
    <s v="D"/>
    <x v="3"/>
    <x v="3"/>
    <s v="GBBR"/>
    <s v="RIGHT-TO-USE LEASE LIABILITY"/>
    <s v="2023–2024"/>
    <x v="0"/>
    <x v="0"/>
    <s v="GENERAL GOVERNMENT"/>
    <s v="GENERAL FUND"/>
    <x v="0"/>
    <s v="100"/>
    <s v="G"/>
    <s v="001"/>
    <s v="001"/>
    <s v="000"/>
    <s v="000"/>
    <s v="GENERAL FUND"/>
    <m/>
    <m/>
  </r>
  <r>
    <s v="9.4"/>
    <s v="9125000"/>
    <x v="0"/>
    <x v="3"/>
    <n v="511"/>
    <s v="A0511AF511"/>
    <n v="572000"/>
    <n v="572129"/>
    <n v="572000"/>
    <s v="D"/>
    <x v="2"/>
    <x v="2"/>
    <s v="GABW"/>
    <s v="ACCUMULATED DEPRECIATION/AMORTIZATION"/>
    <s v="2023–2024"/>
    <x v="0"/>
    <x v="0"/>
    <s v="GENERAL GOVERNMENT"/>
    <s v="GENERAL FUND"/>
    <x v="0"/>
    <s v="100"/>
    <s v="G"/>
    <s v="001"/>
    <s v="001"/>
    <s v="000"/>
    <s v="000"/>
    <s v="GENERAL FUND"/>
    <m/>
    <m/>
  </r>
  <r>
    <s v="9.5"/>
    <s v="9125000"/>
    <x v="0"/>
    <x v="3"/>
    <n v="511"/>
    <s v="A0511AF511"/>
    <n v="150000"/>
    <n v="150114"/>
    <n v="150000"/>
    <s v="D"/>
    <x v="4"/>
    <x v="4"/>
    <s v="GODB"/>
    <s v="GENERAL GOVERNMENT AND GOVERNMENT OPERATIONS"/>
    <s v="2023–2024"/>
    <x v="0"/>
    <x v="0"/>
    <s v="GENERAL GOVERNMENT"/>
    <s v="GENERAL FUND"/>
    <x v="0"/>
    <s v="100"/>
    <s v="G"/>
    <s v="001"/>
    <s v="001"/>
    <s v="000"/>
    <s v="000"/>
    <s v="GENERAL FUND"/>
    <m/>
    <m/>
  </r>
  <r>
    <s v="9.8"/>
    <s v="9125000"/>
    <x v="0"/>
    <x v="3"/>
    <n v="511"/>
    <s v="A0511AF511"/>
    <n v="2598000"/>
    <n v="-2598418"/>
    <n v="-2598000"/>
    <s v="C"/>
    <x v="0"/>
    <x v="0"/>
    <s v="GABX"/>
    <s v="INTANGIBLE ASSETS-AMORTIZABLE"/>
    <s v="2023–2024"/>
    <x v="0"/>
    <x v="0"/>
    <s v="GENERAL GOVERNMENT"/>
    <s v="GENERAL FUND"/>
    <x v="0"/>
    <s v="100"/>
    <s v="G"/>
    <s v="001"/>
    <s v="001"/>
    <s v="000"/>
    <s v="000"/>
    <s v="GENERAL FUND"/>
    <m/>
    <m/>
  </r>
  <r>
    <s v="0.3BB"/>
    <s v="9125000"/>
    <x v="0"/>
    <x v="4"/>
    <n v="511"/>
    <s v="A0515AF511"/>
    <n v="2486000"/>
    <n v="2485655"/>
    <n v="2486000"/>
    <s v="D"/>
    <x v="0"/>
    <x v="0"/>
    <s v="GABX"/>
    <s v="INTANGIBLE ASSETS-AMORTIZABLE"/>
    <s v="2023–2024"/>
    <x v="0"/>
    <x v="1"/>
    <s v="BUS, CONSUMER SERV, HOUSING"/>
    <s v="GENERAL FUND"/>
    <x v="0"/>
    <s v="100"/>
    <s v="G"/>
    <s v="001"/>
    <s v="001"/>
    <s v="000"/>
    <s v="000"/>
    <s v="GENERAL FUND"/>
    <m/>
    <m/>
  </r>
  <r>
    <s v="0.4BB"/>
    <s v="9125000"/>
    <x v="0"/>
    <x v="4"/>
    <n v="511"/>
    <s v="A0515AF511"/>
    <n v="53000"/>
    <n v="52576"/>
    <n v="53000"/>
    <s v="D"/>
    <x v="8"/>
    <x v="7"/>
    <s v="GOAA"/>
    <s v="BEGINNING FUND BALANCE"/>
    <s v="2023–2024"/>
    <x v="0"/>
    <x v="1"/>
    <s v="BUS, CONSUMER SERV, HOUSING"/>
    <s v="GENERAL FUND"/>
    <x v="0"/>
    <s v="100"/>
    <s v="G"/>
    <s v="001"/>
    <s v="001"/>
    <s v="000"/>
    <s v="000"/>
    <s v="GENERAL FUND"/>
    <m/>
    <m/>
  </r>
  <r>
    <s v="0.8BB"/>
    <s v="9125000"/>
    <x v="0"/>
    <x v="4"/>
    <n v="511"/>
    <s v="A0515AF511"/>
    <n v="492000"/>
    <n v="-491953"/>
    <n v="-492000"/>
    <s v="C"/>
    <x v="2"/>
    <x v="2"/>
    <s v="GABW"/>
    <s v="ACCUMULATED DEPRECIATION/AMORTIZATION"/>
    <s v="2023–2024"/>
    <x v="0"/>
    <x v="1"/>
    <s v="BUS, CONSUMER SERV, HOUSING"/>
    <s v="GENERAL FUND"/>
    <x v="0"/>
    <s v="100"/>
    <s v="G"/>
    <s v="001"/>
    <s v="001"/>
    <s v="000"/>
    <s v="000"/>
    <s v="GENERAL FUND"/>
    <m/>
    <m/>
  </r>
  <r>
    <s v="0.9BB"/>
    <s v="9125000"/>
    <x v="0"/>
    <x v="4"/>
    <n v="511"/>
    <s v="A0515AF511"/>
    <n v="2047000"/>
    <n v="-2046278"/>
    <n v="-2047000"/>
    <s v="C"/>
    <x v="3"/>
    <x v="3"/>
    <s v="GBBR"/>
    <s v="RIGHT-TO-USE LEASE LIABILITY"/>
    <s v="2023–2024"/>
    <x v="0"/>
    <x v="1"/>
    <s v="BUS, CONSUMER SERV, HOUSING"/>
    <s v="GENERAL FUND"/>
    <x v="0"/>
    <s v="100"/>
    <s v="G"/>
    <s v="001"/>
    <s v="001"/>
    <s v="000"/>
    <s v="000"/>
    <s v="GENERAL FUND"/>
    <m/>
    <m/>
  </r>
  <r>
    <s v="4.1"/>
    <s v="9125000"/>
    <x v="0"/>
    <x v="4"/>
    <n v="511"/>
    <s v="A0515AF511"/>
    <n v="311000"/>
    <n v="310707"/>
    <n v="311000"/>
    <s v="D"/>
    <x v="9"/>
    <x v="8"/>
    <s v="GODJ"/>
    <s v="BUSINESS, CONSUMER SERVICES, AND HOUSING"/>
    <s v="2023–2024"/>
    <x v="0"/>
    <x v="1"/>
    <s v="BUS, CONSUMER SERV, HOUSING"/>
    <s v="GENERAL FUND"/>
    <x v="0"/>
    <s v="100"/>
    <s v="G"/>
    <s v="001"/>
    <s v="001"/>
    <s v="000"/>
    <s v="000"/>
    <s v="GENERAL FUND"/>
    <m/>
    <m/>
  </r>
  <r>
    <s v="4.4"/>
    <s v="9125000"/>
    <x v="0"/>
    <x v="4"/>
    <n v="511"/>
    <s v="A0515AF511"/>
    <n v="311000"/>
    <n v="-310707"/>
    <n v="-311000"/>
    <s v="C"/>
    <x v="2"/>
    <x v="2"/>
    <s v="GABW"/>
    <s v="ACCUMULATED DEPRECIATION/AMORTIZATION"/>
    <s v="2023–2024"/>
    <x v="0"/>
    <x v="1"/>
    <s v="BUS, CONSUMER SERV, HOUSING"/>
    <s v="GENERAL FUND"/>
    <x v="0"/>
    <s v="100"/>
    <s v="G"/>
    <s v="001"/>
    <s v="001"/>
    <s v="000"/>
    <s v="000"/>
    <s v="GENERAL FUND"/>
    <m/>
    <m/>
  </r>
  <r>
    <s v="5.1"/>
    <s v="0001000"/>
    <x v="0"/>
    <x v="4"/>
    <n v="511"/>
    <s v="A0515AF511"/>
    <n v="290000"/>
    <n v="289753"/>
    <n v="290000"/>
    <s v="D"/>
    <x v="5"/>
    <x v="5"/>
    <s v="GODT"/>
    <s v="DEBT SERVICE-PRINCIPAL RETIREMENT"/>
    <s v="2023–2024"/>
    <x v="0"/>
    <x v="1"/>
    <s v="BUS, CONSUMER SERV, HOUSING"/>
    <s v="GENERAL FUND"/>
    <x v="0"/>
    <s v="100"/>
    <s v="G"/>
    <s v="001"/>
    <s v="001"/>
    <s v="000"/>
    <s v="000"/>
    <s v="GENERAL FUND"/>
    <m/>
    <m/>
  </r>
  <r>
    <s v="5.2"/>
    <s v="0001000"/>
    <x v="0"/>
    <x v="4"/>
    <n v="511"/>
    <s v="A0515AF511"/>
    <n v="17000"/>
    <n v="17231"/>
    <n v="17000"/>
    <s v="D"/>
    <x v="6"/>
    <x v="6"/>
    <s v="GODV"/>
    <s v="DEBT SERVICE-INTEREST &amp; FISCAL CHARGES"/>
    <s v="2023–2024"/>
    <x v="0"/>
    <x v="1"/>
    <s v="BUS, CONSUMER SERV, HOUSING"/>
    <s v="GENERAL FUND"/>
    <x v="0"/>
    <s v="100"/>
    <s v="G"/>
    <s v="001"/>
    <s v="001"/>
    <s v="000"/>
    <s v="000"/>
    <s v="GENERAL FUND"/>
    <m/>
    <m/>
  </r>
  <r>
    <s v="5.3"/>
    <s v="0001000"/>
    <x v="0"/>
    <x v="4"/>
    <n v="511"/>
    <s v="A0515AF511"/>
    <n v="307000"/>
    <n v="-306984"/>
    <n v="-307000"/>
    <s v="C"/>
    <x v="9"/>
    <x v="8"/>
    <s v="GODJ"/>
    <s v="BUSINESS, CONSUMER SERVICES, AND HOUSING"/>
    <s v="2023–2024"/>
    <x v="0"/>
    <x v="1"/>
    <s v="BUS, CONSUMER SERV, HOUSING"/>
    <s v="GENERAL FUND"/>
    <x v="0"/>
    <s v="100"/>
    <s v="G"/>
    <s v="001"/>
    <s v="001"/>
    <s v="000"/>
    <s v="000"/>
    <s v="GENERAL FUND"/>
    <m/>
    <m/>
  </r>
  <r>
    <s v="6.1"/>
    <s v="9125000"/>
    <x v="0"/>
    <x v="4"/>
    <n v="511"/>
    <s v="A0515AF511"/>
    <n v="290000"/>
    <n v="289753"/>
    <n v="290000"/>
    <s v="D"/>
    <x v="3"/>
    <x v="3"/>
    <s v="GBBR"/>
    <s v="RIGHT-TO-USE LEASE LIABILITY"/>
    <s v="2023–2024"/>
    <x v="0"/>
    <x v="1"/>
    <s v="BUS, CONSUMER SERV, HOUSING"/>
    <s v="GENERAL FUND"/>
    <x v="0"/>
    <s v="100"/>
    <s v="G"/>
    <s v="001"/>
    <s v="001"/>
    <s v="000"/>
    <s v="000"/>
    <s v="GENERAL FUND"/>
    <m/>
    <m/>
  </r>
  <r>
    <s v="6.2"/>
    <s v="9125000"/>
    <x v="0"/>
    <x v="4"/>
    <n v="511"/>
    <s v="A0515AF511"/>
    <n v="290000"/>
    <n v="-289753"/>
    <n v="-290000"/>
    <s v="C"/>
    <x v="5"/>
    <x v="5"/>
    <s v="GODT"/>
    <s v="DEBT SERVICE-PRINCIPAL RETIREMENT"/>
    <s v="2023–2024"/>
    <x v="0"/>
    <x v="1"/>
    <s v="BUS, CONSUMER SERV, HOUSING"/>
    <s v="GENERAL FUND"/>
    <x v="0"/>
    <s v="100"/>
    <s v="G"/>
    <s v="001"/>
    <s v="001"/>
    <s v="000"/>
    <s v="000"/>
    <s v="GENERAL FUND"/>
    <m/>
    <m/>
  </r>
  <r>
    <s v="7.1"/>
    <s v="9125000"/>
    <x v="0"/>
    <x v="4"/>
    <n v="511"/>
    <s v="A0515AF511"/>
    <n v="300000"/>
    <n v="300217"/>
    <n v="300000"/>
    <s v="D"/>
    <x v="3"/>
    <x v="3"/>
    <s v="GBBR"/>
    <s v="RIGHT-TO-USE LEASE LIABILITY"/>
    <s v="2023–2024"/>
    <x v="0"/>
    <x v="1"/>
    <s v="BUS, CONSUMER SERV, HOUSING"/>
    <s v="GENERAL FUND"/>
    <x v="0"/>
    <s v="100"/>
    <s v="G"/>
    <s v="001"/>
    <s v="001"/>
    <s v="000"/>
    <s v="000"/>
    <s v="GENERAL FUND"/>
    <m/>
    <m/>
  </r>
  <r>
    <s v="7.2"/>
    <s v="9125000"/>
    <x v="0"/>
    <x v="4"/>
    <n v="511"/>
    <s v="A0515AF511"/>
    <n v="300000"/>
    <n v="-300217"/>
    <n v="-300000"/>
    <s v="C"/>
    <x v="7"/>
    <x v="3"/>
    <s v="GBAX"/>
    <s v="CURRENT PORTION OF LONG-TERM OBLIGATIONS"/>
    <s v="2023–2024"/>
    <x v="0"/>
    <x v="1"/>
    <s v="BUS, CONSUMER SERV, HOUSING"/>
    <s v="GENERAL FUND"/>
    <x v="0"/>
    <s v="100"/>
    <s v="G"/>
    <s v="001"/>
    <s v="001"/>
    <s v="000"/>
    <s v="000"/>
    <s v="GENERAL FUND"/>
    <m/>
    <m/>
  </r>
  <r>
    <s v="0.3BB"/>
    <s v="9125000"/>
    <x v="0"/>
    <x v="5"/>
    <n v="511"/>
    <s v="A0530AF511"/>
    <n v="734000"/>
    <n v="733593"/>
    <n v="734000"/>
    <s v="D"/>
    <x v="0"/>
    <x v="0"/>
    <s v="GABX"/>
    <s v="INTANGIBLE ASSETS-AMORTIZABLE"/>
    <s v="2023–2024"/>
    <x v="0"/>
    <x v="2"/>
    <s v="HEALTH AND HUMAN SERVICES"/>
    <s v="GENERAL FUND"/>
    <x v="0"/>
    <s v="100"/>
    <s v="G"/>
    <s v="001"/>
    <s v="001"/>
    <s v="000"/>
    <s v="000"/>
    <s v="GENERAL FUND"/>
    <m/>
    <m/>
  </r>
  <r>
    <s v="0.4BB"/>
    <s v="9125000"/>
    <x v="0"/>
    <x v="5"/>
    <n v="511"/>
    <s v="A0530AF511"/>
    <n v="12000"/>
    <n v="11881"/>
    <n v="12000"/>
    <s v="D"/>
    <x v="8"/>
    <x v="7"/>
    <s v="GOAA"/>
    <s v="BEGINNING FUND BALANCE"/>
    <s v="2023–2024"/>
    <x v="0"/>
    <x v="2"/>
    <s v="HEALTH AND HUMAN SERVICES"/>
    <s v="GENERAL FUND"/>
    <x v="0"/>
    <s v="100"/>
    <s v="G"/>
    <s v="001"/>
    <s v="001"/>
    <s v="000"/>
    <s v="000"/>
    <s v="GENERAL FUND"/>
    <m/>
    <m/>
  </r>
  <r>
    <s v="0.8BB"/>
    <s v="9125000"/>
    <x v="0"/>
    <x v="5"/>
    <n v="511"/>
    <s v="A0530AF511"/>
    <n v="352000"/>
    <n v="-352124"/>
    <n v="-352000"/>
    <s v="C"/>
    <x v="2"/>
    <x v="2"/>
    <s v="GABW"/>
    <s v="ACCUMULATED DEPRECIATION/AMORTIZATION"/>
    <s v="2023–2024"/>
    <x v="0"/>
    <x v="2"/>
    <s v="HEALTH AND HUMAN SERVICES"/>
    <s v="GENERAL FUND"/>
    <x v="0"/>
    <s v="100"/>
    <s v="G"/>
    <s v="001"/>
    <s v="001"/>
    <s v="000"/>
    <s v="000"/>
    <s v="GENERAL FUND"/>
    <m/>
    <m/>
  </r>
  <r>
    <s v="0.9BB"/>
    <s v="9125000"/>
    <x v="0"/>
    <x v="5"/>
    <n v="511"/>
    <s v="A0530AF511"/>
    <n v="394000"/>
    <n v="-393350"/>
    <n v="-394000"/>
    <s v="C"/>
    <x v="3"/>
    <x v="3"/>
    <s v="GBBR"/>
    <s v="RIGHT-TO-USE LEASE LIABILITY"/>
    <s v="2023–2024"/>
    <x v="0"/>
    <x v="2"/>
    <s v="HEALTH AND HUMAN SERVICES"/>
    <s v="GENERAL FUND"/>
    <x v="0"/>
    <s v="100"/>
    <s v="G"/>
    <s v="001"/>
    <s v="001"/>
    <s v="000"/>
    <s v="000"/>
    <s v="GENERAL FUND"/>
    <m/>
    <m/>
  </r>
  <r>
    <s v="4.1"/>
    <s v="9125000"/>
    <x v="0"/>
    <x v="5"/>
    <n v="511"/>
    <s v="A0530AF511"/>
    <n v="176000"/>
    <n v="176062"/>
    <n v="176000"/>
    <s v="D"/>
    <x v="10"/>
    <x v="9"/>
    <s v="GODF"/>
    <s v="HEALTH &amp; HUMAN SERVICES AND LABOR &amp; WORKFORCE DEV"/>
    <s v="2023–2024"/>
    <x v="0"/>
    <x v="2"/>
    <s v="HEALTH AND HUMAN SERVICES"/>
    <s v="GENERAL FUND"/>
    <x v="0"/>
    <s v="100"/>
    <s v="G"/>
    <s v="001"/>
    <s v="001"/>
    <s v="000"/>
    <s v="000"/>
    <s v="GENERAL FUND"/>
    <m/>
    <m/>
  </r>
  <r>
    <s v="4.4"/>
    <s v="9125000"/>
    <x v="0"/>
    <x v="5"/>
    <n v="511"/>
    <s v="A0530AF511"/>
    <n v="176000"/>
    <n v="-176062"/>
    <n v="-176000"/>
    <s v="C"/>
    <x v="2"/>
    <x v="2"/>
    <s v="GABW"/>
    <s v="ACCUMULATED DEPRECIATION/AMORTIZATION"/>
    <s v="2023–2024"/>
    <x v="0"/>
    <x v="2"/>
    <s v="HEALTH AND HUMAN SERVICES"/>
    <s v="GENERAL FUND"/>
    <x v="0"/>
    <s v="100"/>
    <s v="G"/>
    <s v="001"/>
    <s v="001"/>
    <s v="000"/>
    <s v="000"/>
    <s v="GENERAL FUND"/>
    <m/>
    <m/>
  </r>
  <r>
    <s v="5.1"/>
    <s v="0001000"/>
    <x v="0"/>
    <x v="5"/>
    <n v="511"/>
    <s v="A0530AF511"/>
    <n v="178000"/>
    <n v="178249"/>
    <n v="178000"/>
    <s v="D"/>
    <x v="5"/>
    <x v="5"/>
    <s v="GODT"/>
    <s v="DEBT SERVICE-PRINCIPAL RETIREMENT"/>
    <s v="2023–2024"/>
    <x v="0"/>
    <x v="2"/>
    <s v="HEALTH AND HUMAN SERVICES"/>
    <s v="GENERAL FUND"/>
    <x v="0"/>
    <s v="100"/>
    <s v="G"/>
    <s v="001"/>
    <s v="001"/>
    <s v="000"/>
    <s v="000"/>
    <s v="GENERAL FUND"/>
    <m/>
    <m/>
  </r>
  <r>
    <s v="5.2"/>
    <s v="0001000"/>
    <x v="0"/>
    <x v="5"/>
    <n v="511"/>
    <s v="A0530AF511"/>
    <n v="1000"/>
    <n v="624"/>
    <n v="1000"/>
    <s v="D"/>
    <x v="6"/>
    <x v="6"/>
    <s v="GODV"/>
    <s v="DEBT SERVICE-INTEREST &amp; FISCAL CHARGES"/>
    <s v="2023–2024"/>
    <x v="0"/>
    <x v="2"/>
    <s v="HEALTH AND HUMAN SERVICES"/>
    <s v="GENERAL FUND"/>
    <x v="0"/>
    <s v="100"/>
    <s v="G"/>
    <s v="001"/>
    <s v="001"/>
    <s v="000"/>
    <s v="000"/>
    <s v="GENERAL FUND"/>
    <m/>
    <m/>
  </r>
  <r>
    <s v="5.3"/>
    <s v="0001000"/>
    <x v="0"/>
    <x v="5"/>
    <n v="511"/>
    <s v="A0530AF511"/>
    <n v="179000"/>
    <n v="-178873"/>
    <n v="-179000"/>
    <s v="C"/>
    <x v="10"/>
    <x v="9"/>
    <s v="GODF"/>
    <s v="HEALTH &amp; HUMAN SERVICES AND LABOR &amp; WORKFORCE DEV"/>
    <s v="2023–2024"/>
    <x v="0"/>
    <x v="2"/>
    <s v="HEALTH AND HUMAN SERVICES"/>
    <s v="GENERAL FUND"/>
    <x v="0"/>
    <s v="100"/>
    <s v="G"/>
    <s v="001"/>
    <s v="001"/>
    <s v="000"/>
    <s v="000"/>
    <s v="GENERAL FUND"/>
    <m/>
    <m/>
  </r>
  <r>
    <s v="6.1"/>
    <s v="9125000"/>
    <x v="0"/>
    <x v="5"/>
    <n v="511"/>
    <s v="A0530AF511"/>
    <n v="178000"/>
    <n v="178249"/>
    <n v="178000"/>
    <s v="D"/>
    <x v="3"/>
    <x v="3"/>
    <s v="GBBR"/>
    <s v="RIGHT-TO-USE LEASE LIABILITY"/>
    <s v="2023–2024"/>
    <x v="0"/>
    <x v="2"/>
    <s v="HEALTH AND HUMAN SERVICES"/>
    <s v="GENERAL FUND"/>
    <x v="0"/>
    <s v="100"/>
    <s v="G"/>
    <s v="001"/>
    <s v="001"/>
    <s v="000"/>
    <s v="000"/>
    <s v="GENERAL FUND"/>
    <m/>
    <m/>
  </r>
  <r>
    <s v="6.2"/>
    <s v="9125000"/>
    <x v="0"/>
    <x v="5"/>
    <n v="511"/>
    <s v="A0530AF511"/>
    <n v="178000"/>
    <n v="-178249"/>
    <n v="-178000"/>
    <s v="C"/>
    <x v="5"/>
    <x v="5"/>
    <s v="GODT"/>
    <s v="DEBT SERVICE-PRINCIPAL RETIREMENT"/>
    <s v="2023–2024"/>
    <x v="0"/>
    <x v="2"/>
    <s v="HEALTH AND HUMAN SERVICES"/>
    <s v="GENERAL FUND"/>
    <x v="0"/>
    <s v="100"/>
    <s v="G"/>
    <s v="001"/>
    <s v="001"/>
    <s v="000"/>
    <s v="000"/>
    <s v="GENERAL FUND"/>
    <m/>
    <m/>
  </r>
  <r>
    <s v="7.1"/>
    <s v="9125000"/>
    <x v="0"/>
    <x v="5"/>
    <n v="511"/>
    <s v="A0530AF511"/>
    <n v="184000"/>
    <n v="184205"/>
    <n v="184000"/>
    <s v="D"/>
    <x v="3"/>
    <x v="3"/>
    <s v="GBBR"/>
    <s v="RIGHT-TO-USE LEASE LIABILITY"/>
    <s v="2023–2024"/>
    <x v="0"/>
    <x v="2"/>
    <s v="HEALTH AND HUMAN SERVICES"/>
    <s v="GENERAL FUND"/>
    <x v="0"/>
    <s v="100"/>
    <s v="G"/>
    <s v="001"/>
    <s v="001"/>
    <s v="000"/>
    <s v="000"/>
    <s v="GENERAL FUND"/>
    <m/>
    <m/>
  </r>
  <r>
    <s v="7.2"/>
    <s v="9125000"/>
    <x v="0"/>
    <x v="5"/>
    <n v="511"/>
    <s v="A0530AF511"/>
    <n v="184000"/>
    <n v="-184205"/>
    <n v="-184000"/>
    <s v="C"/>
    <x v="7"/>
    <x v="3"/>
    <s v="GBAX"/>
    <s v="CURRENT PORTION OF LONG-TERM OBLIGATIONS"/>
    <s v="2023–2024"/>
    <x v="0"/>
    <x v="2"/>
    <s v="HEALTH AND HUMAN SERVICES"/>
    <s v="GENERAL FUND"/>
    <x v="0"/>
    <s v="100"/>
    <s v="G"/>
    <s v="001"/>
    <s v="001"/>
    <s v="000"/>
    <s v="000"/>
    <s v="GENERAL FUND"/>
    <m/>
    <m/>
  </r>
  <r>
    <s v="0.3BB"/>
    <s v="9125000"/>
    <x v="0"/>
    <x v="6"/>
    <n v="511"/>
    <s v="A0690AF511"/>
    <n v="69456000"/>
    <n v="69455535"/>
    <n v="69456000"/>
    <s v="D"/>
    <x v="0"/>
    <x v="0"/>
    <s v="GABX"/>
    <s v="INTANGIBLE ASSETS-AMORTIZABLE"/>
    <s v="2023–2024"/>
    <x v="0"/>
    <x v="0"/>
    <s v="GENERAL GOVERNMENT"/>
    <s v="GENERAL FUND"/>
    <x v="0"/>
    <s v="100"/>
    <s v="G"/>
    <s v="001"/>
    <s v="001"/>
    <s v="000"/>
    <s v="000"/>
    <s v="GENERAL FUND"/>
    <m/>
    <m/>
  </r>
  <r>
    <s v="0.4BB"/>
    <s v="9125000"/>
    <x v="0"/>
    <x v="6"/>
    <n v="511"/>
    <s v="A0690AF511"/>
    <n v="1593000"/>
    <n v="1592602"/>
    <n v="1593000"/>
    <s v="D"/>
    <x v="8"/>
    <x v="7"/>
    <s v="GOAA"/>
    <s v="BEGINNING FUND BALANCE"/>
    <s v="2023–2024"/>
    <x v="0"/>
    <x v="0"/>
    <s v="GENERAL GOVERNMENT"/>
    <s v="GENERAL FUND"/>
    <x v="0"/>
    <s v="100"/>
    <s v="G"/>
    <s v="001"/>
    <s v="001"/>
    <s v="000"/>
    <s v="000"/>
    <s v="GENERAL FUND"/>
    <m/>
    <m/>
  </r>
  <r>
    <s v="0.8BB"/>
    <s v="9125000"/>
    <x v="0"/>
    <x v="6"/>
    <n v="511"/>
    <s v="A0690AF511"/>
    <n v="15968000"/>
    <n v="-15967853"/>
    <n v="-15968000"/>
    <s v="C"/>
    <x v="2"/>
    <x v="2"/>
    <s v="GABW"/>
    <s v="ACCUMULATED DEPRECIATION/AMORTIZATION"/>
    <s v="2023–2024"/>
    <x v="0"/>
    <x v="0"/>
    <s v="GENERAL GOVERNMENT"/>
    <s v="GENERAL FUND"/>
    <x v="0"/>
    <s v="100"/>
    <s v="G"/>
    <s v="001"/>
    <s v="001"/>
    <s v="000"/>
    <s v="000"/>
    <s v="GENERAL FUND"/>
    <m/>
    <m/>
  </r>
  <r>
    <s v="0.9BB"/>
    <s v="9125000"/>
    <x v="0"/>
    <x v="6"/>
    <n v="511"/>
    <s v="A0690AF511"/>
    <n v="55081000"/>
    <n v="-55080284"/>
    <n v="-55081000"/>
    <s v="C"/>
    <x v="3"/>
    <x v="3"/>
    <s v="GBBR"/>
    <s v="RIGHT-TO-USE LEASE LIABILITY"/>
    <s v="2023–2024"/>
    <x v="0"/>
    <x v="0"/>
    <s v="GENERAL GOVERNMENT"/>
    <s v="GENERAL FUND"/>
    <x v="0"/>
    <s v="100"/>
    <s v="G"/>
    <s v="001"/>
    <s v="001"/>
    <s v="000"/>
    <s v="000"/>
    <s v="GENERAL FUND"/>
    <m/>
    <m/>
  </r>
  <r>
    <s v="0.3ADJ"/>
    <s v="9125000"/>
    <x v="0"/>
    <x v="6"/>
    <n v="511"/>
    <s v="A0690AF511"/>
    <n v="3145000"/>
    <n v="-3145362"/>
    <n v="-3145000"/>
    <s v="C"/>
    <x v="0"/>
    <x v="0"/>
    <s v="GABX"/>
    <s v="INTANGIBLE ASSETS-AMORTIZABLE"/>
    <s v="2023–2024"/>
    <x v="0"/>
    <x v="0"/>
    <s v="GENERAL GOVERNMENT"/>
    <s v="GENERAL FUND"/>
    <x v="0"/>
    <s v="100"/>
    <s v="G"/>
    <s v="001"/>
    <s v="001"/>
    <s v="000"/>
    <s v="000"/>
    <s v="GENERAL FUND"/>
    <m/>
    <m/>
  </r>
  <r>
    <s v="0.5ADJ"/>
    <s v="9125000"/>
    <x v="0"/>
    <x v="6"/>
    <n v="511"/>
    <s v="A0690AF511"/>
    <n v="78000"/>
    <n v="78086"/>
    <n v="78000"/>
    <s v="D"/>
    <x v="1"/>
    <x v="1"/>
    <s v="GOAA"/>
    <s v="BEGINNING FUND BALANCE"/>
    <s v="2023–2024"/>
    <x v="0"/>
    <x v="0"/>
    <s v="GENERAL GOVERNMENT"/>
    <s v="GENERAL FUND"/>
    <x v="0"/>
    <s v="100"/>
    <s v="G"/>
    <s v="001"/>
    <s v="001"/>
    <s v="000"/>
    <s v="000"/>
    <s v="GENERAL FUND"/>
    <m/>
    <m/>
  </r>
  <r>
    <s v="0.8ADJ"/>
    <s v="9125000"/>
    <x v="0"/>
    <x v="6"/>
    <n v="511"/>
    <s v="A0690AF511"/>
    <n v="131000"/>
    <n v="131057"/>
    <n v="131000"/>
    <s v="D"/>
    <x v="2"/>
    <x v="2"/>
    <s v="GABW"/>
    <s v="ACCUMULATED DEPRECIATION/AMORTIZATION"/>
    <s v="2023–2024"/>
    <x v="0"/>
    <x v="0"/>
    <s v="GENERAL GOVERNMENT"/>
    <s v="GENERAL FUND"/>
    <x v="0"/>
    <s v="100"/>
    <s v="G"/>
    <s v="001"/>
    <s v="001"/>
    <s v="000"/>
    <s v="000"/>
    <s v="GENERAL FUND"/>
    <m/>
    <m/>
  </r>
  <r>
    <s v="0.9ADJ"/>
    <s v="9125000"/>
    <x v="0"/>
    <x v="6"/>
    <n v="511"/>
    <s v="A0690AF511"/>
    <n v="2936000"/>
    <n v="2936219"/>
    <n v="2936000"/>
    <s v="D"/>
    <x v="3"/>
    <x v="3"/>
    <s v="GBBR"/>
    <s v="RIGHT-TO-USE LEASE LIABILITY"/>
    <s v="2023–2024"/>
    <x v="0"/>
    <x v="0"/>
    <s v="GENERAL GOVERNMENT"/>
    <s v="GENERAL FUND"/>
    <x v="0"/>
    <s v="100"/>
    <s v="G"/>
    <s v="001"/>
    <s v="001"/>
    <s v="000"/>
    <s v="000"/>
    <s v="GENERAL FUND"/>
    <m/>
    <m/>
  </r>
  <r>
    <s v="1.1"/>
    <s v="0001000"/>
    <x v="0"/>
    <x v="6"/>
    <n v="511"/>
    <s v="A0690AF511"/>
    <n v="34338000"/>
    <n v="34337761"/>
    <n v="34338000"/>
    <s v="D"/>
    <x v="11"/>
    <x v="10"/>
    <s v="GODR"/>
    <s v="CAPITAL OUTLAY"/>
    <s v="2023–2024"/>
    <x v="0"/>
    <x v="0"/>
    <s v="GENERAL GOVERNMENT"/>
    <s v="GENERAL FUND"/>
    <x v="0"/>
    <s v="100"/>
    <s v="G"/>
    <s v="001"/>
    <s v="001"/>
    <s v="000"/>
    <s v="000"/>
    <s v="GENERAL FUND"/>
    <m/>
    <m/>
  </r>
  <r>
    <s v="1.2"/>
    <s v="0001000"/>
    <x v="0"/>
    <x v="6"/>
    <n v="511"/>
    <s v="A0690AF511"/>
    <n v="34338000"/>
    <n v="-34337761"/>
    <n v="-34338000"/>
    <s v="C"/>
    <x v="12"/>
    <x v="11"/>
    <s v="GOLK"/>
    <s v="LEASE AND OTHER FINANCING PROCEEDS"/>
    <s v="2023–2024"/>
    <x v="0"/>
    <x v="0"/>
    <s v="GENERAL GOVERNMENT"/>
    <s v="GENERAL FUND"/>
    <x v="0"/>
    <s v="100"/>
    <s v="G"/>
    <s v="001"/>
    <s v="001"/>
    <s v="000"/>
    <s v="000"/>
    <s v="GENERAL FUND"/>
    <m/>
    <m/>
  </r>
  <r>
    <s v="2.3"/>
    <s v="9125000"/>
    <x v="0"/>
    <x v="6"/>
    <n v="511"/>
    <s v="A0690AF511"/>
    <n v="34338000"/>
    <n v="34337761"/>
    <n v="34338000"/>
    <s v="D"/>
    <x v="0"/>
    <x v="0"/>
    <s v="GABX"/>
    <s v="INTANGIBLE ASSETS-AMORTIZABLE"/>
    <s v="2023–2024"/>
    <x v="0"/>
    <x v="0"/>
    <s v="GENERAL GOVERNMENT"/>
    <s v="GENERAL FUND"/>
    <x v="0"/>
    <s v="100"/>
    <s v="G"/>
    <s v="001"/>
    <s v="001"/>
    <s v="000"/>
    <s v="000"/>
    <s v="GENERAL FUND"/>
    <m/>
    <m/>
  </r>
  <r>
    <s v="2.4"/>
    <s v="9125000"/>
    <x v="0"/>
    <x v="6"/>
    <n v="511"/>
    <s v="A0690AF511"/>
    <n v="34338000"/>
    <n v="-34337761"/>
    <n v="-34338000"/>
    <s v="C"/>
    <x v="11"/>
    <x v="10"/>
    <s v="GODR"/>
    <s v="CAPITAL OUTLAY"/>
    <s v="2023–2024"/>
    <x v="0"/>
    <x v="0"/>
    <s v="GENERAL GOVERNMENT"/>
    <s v="GENERAL FUND"/>
    <x v="0"/>
    <s v="100"/>
    <s v="G"/>
    <s v="001"/>
    <s v="001"/>
    <s v="000"/>
    <s v="000"/>
    <s v="GENERAL FUND"/>
    <m/>
    <m/>
  </r>
  <r>
    <s v="3.1"/>
    <s v="9125000"/>
    <x v="0"/>
    <x v="6"/>
    <n v="511"/>
    <s v="A0690AF511"/>
    <n v="34338000"/>
    <n v="34337761"/>
    <n v="34338000"/>
    <s v="D"/>
    <x v="12"/>
    <x v="11"/>
    <s v="GOLK"/>
    <s v="LEASE AND OTHER FINANCING PROCEEDS"/>
    <s v="2023–2024"/>
    <x v="0"/>
    <x v="0"/>
    <s v="GENERAL GOVERNMENT"/>
    <s v="GENERAL FUND"/>
    <x v="0"/>
    <s v="100"/>
    <s v="G"/>
    <s v="001"/>
    <s v="001"/>
    <s v="000"/>
    <s v="000"/>
    <s v="GENERAL FUND"/>
    <m/>
    <m/>
  </r>
  <r>
    <s v="3.2"/>
    <s v="9125000"/>
    <x v="0"/>
    <x v="6"/>
    <n v="511"/>
    <s v="A0690AF511"/>
    <n v="34338000"/>
    <n v="-34337761"/>
    <n v="-34338000"/>
    <s v="C"/>
    <x v="3"/>
    <x v="3"/>
    <s v="GBBR"/>
    <s v="RIGHT-TO-USE LEASE LIABILITY"/>
    <s v="2023–2024"/>
    <x v="0"/>
    <x v="0"/>
    <s v="GENERAL GOVERNMENT"/>
    <s v="GENERAL FUND"/>
    <x v="0"/>
    <s v="100"/>
    <s v="G"/>
    <s v="001"/>
    <s v="001"/>
    <s v="000"/>
    <s v="000"/>
    <s v="GENERAL FUND"/>
    <m/>
    <m/>
  </r>
  <r>
    <s v="4.1"/>
    <s v="9125000"/>
    <x v="0"/>
    <x v="6"/>
    <n v="511"/>
    <s v="A0690AF511"/>
    <n v="11545000"/>
    <n v="11545002"/>
    <n v="11545000"/>
    <s v="D"/>
    <x v="4"/>
    <x v="4"/>
    <s v="GODB"/>
    <s v="GENERAL GOVERNMENT AND GOVERNMENT OPERATIONS"/>
    <s v="2023–2024"/>
    <x v="0"/>
    <x v="0"/>
    <s v="GENERAL GOVERNMENT"/>
    <s v="GENERAL FUND"/>
    <x v="0"/>
    <s v="100"/>
    <s v="G"/>
    <s v="001"/>
    <s v="001"/>
    <s v="000"/>
    <s v="000"/>
    <s v="GENERAL FUND"/>
    <m/>
    <m/>
  </r>
  <r>
    <s v="4.4"/>
    <s v="9125000"/>
    <x v="0"/>
    <x v="6"/>
    <n v="511"/>
    <s v="A0690AF511"/>
    <n v="11545000"/>
    <n v="-11545002"/>
    <n v="-11545000"/>
    <s v="C"/>
    <x v="2"/>
    <x v="2"/>
    <s v="GABW"/>
    <s v="ACCUMULATED DEPRECIATION/AMORTIZATION"/>
    <s v="2023–2024"/>
    <x v="0"/>
    <x v="0"/>
    <s v="GENERAL GOVERNMENT"/>
    <s v="GENERAL FUND"/>
    <x v="0"/>
    <s v="100"/>
    <s v="G"/>
    <s v="001"/>
    <s v="001"/>
    <s v="000"/>
    <s v="000"/>
    <s v="GENERAL FUND"/>
    <m/>
    <m/>
  </r>
  <r>
    <s v="5.1"/>
    <s v="0001000"/>
    <x v="0"/>
    <x v="6"/>
    <n v="511"/>
    <s v="A0690AF511"/>
    <n v="9682000"/>
    <n v="9682260"/>
    <n v="9682000"/>
    <s v="D"/>
    <x v="5"/>
    <x v="5"/>
    <s v="GODT"/>
    <s v="DEBT SERVICE-PRINCIPAL RETIREMENT"/>
    <s v="2023–2024"/>
    <x v="0"/>
    <x v="0"/>
    <s v="GENERAL GOVERNMENT"/>
    <s v="GENERAL FUND"/>
    <x v="0"/>
    <s v="100"/>
    <s v="G"/>
    <s v="001"/>
    <s v="001"/>
    <s v="000"/>
    <s v="000"/>
    <s v="GENERAL FUND"/>
    <m/>
    <m/>
  </r>
  <r>
    <s v="5.2"/>
    <s v="0001000"/>
    <x v="0"/>
    <x v="6"/>
    <n v="511"/>
    <s v="A0690AF511"/>
    <n v="1286000"/>
    <n v="1286189"/>
    <n v="1286000"/>
    <s v="D"/>
    <x v="6"/>
    <x v="6"/>
    <s v="GODV"/>
    <s v="DEBT SERVICE-INTEREST &amp; FISCAL CHARGES"/>
    <s v="2023–2024"/>
    <x v="0"/>
    <x v="0"/>
    <s v="GENERAL GOVERNMENT"/>
    <s v="GENERAL FUND"/>
    <x v="0"/>
    <s v="100"/>
    <s v="G"/>
    <s v="001"/>
    <s v="001"/>
    <s v="000"/>
    <s v="000"/>
    <s v="GENERAL FUND"/>
    <m/>
    <m/>
  </r>
  <r>
    <s v="5.3"/>
    <s v="0001000"/>
    <x v="0"/>
    <x v="6"/>
    <n v="511"/>
    <s v="A0690AF511"/>
    <n v="10968000"/>
    <n v="-10968449"/>
    <n v="-10968000"/>
    <s v="C"/>
    <x v="4"/>
    <x v="4"/>
    <s v="GODB"/>
    <s v="GENERAL GOVERNMENT AND GOVERNMENT OPERATIONS"/>
    <s v="2023–2024"/>
    <x v="0"/>
    <x v="0"/>
    <s v="GENERAL GOVERNMENT"/>
    <s v="GENERAL FUND"/>
    <x v="0"/>
    <s v="100"/>
    <s v="G"/>
    <s v="001"/>
    <s v="001"/>
    <s v="000"/>
    <s v="000"/>
    <s v="GENERAL FUND"/>
    <m/>
    <m/>
  </r>
  <r>
    <s v="6.1"/>
    <s v="9125000"/>
    <x v="0"/>
    <x v="6"/>
    <n v="511"/>
    <s v="A0690AF511"/>
    <n v="9682000"/>
    <n v="9682260"/>
    <n v="9682000"/>
    <s v="D"/>
    <x v="3"/>
    <x v="3"/>
    <s v="GBBR"/>
    <s v="RIGHT-TO-USE LEASE LIABILITY"/>
    <s v="2023–2024"/>
    <x v="0"/>
    <x v="0"/>
    <s v="GENERAL GOVERNMENT"/>
    <s v="GENERAL FUND"/>
    <x v="0"/>
    <s v="100"/>
    <s v="G"/>
    <s v="001"/>
    <s v="001"/>
    <s v="000"/>
    <s v="000"/>
    <s v="GENERAL FUND"/>
    <m/>
    <m/>
  </r>
  <r>
    <s v="6.2"/>
    <s v="9125000"/>
    <x v="0"/>
    <x v="6"/>
    <n v="511"/>
    <s v="A0690AF511"/>
    <n v="9682000"/>
    <n v="-9682260"/>
    <n v="-9682000"/>
    <s v="C"/>
    <x v="5"/>
    <x v="5"/>
    <s v="GODT"/>
    <s v="DEBT SERVICE-PRINCIPAL RETIREMENT"/>
    <s v="2023–2024"/>
    <x v="0"/>
    <x v="0"/>
    <s v="GENERAL GOVERNMENT"/>
    <s v="GENERAL FUND"/>
    <x v="0"/>
    <s v="100"/>
    <s v="G"/>
    <s v="001"/>
    <s v="001"/>
    <s v="000"/>
    <s v="000"/>
    <s v="GENERAL FUND"/>
    <m/>
    <m/>
  </r>
  <r>
    <s v="7.1"/>
    <s v="9125000"/>
    <x v="0"/>
    <x v="6"/>
    <n v="511"/>
    <s v="A0690AF511"/>
    <n v="9569000"/>
    <n v="9569360"/>
    <n v="9569000"/>
    <s v="D"/>
    <x v="3"/>
    <x v="3"/>
    <s v="GBBR"/>
    <s v="RIGHT-TO-USE LEASE LIABILITY"/>
    <s v="2023–2024"/>
    <x v="0"/>
    <x v="0"/>
    <s v="GENERAL GOVERNMENT"/>
    <s v="GENERAL FUND"/>
    <x v="0"/>
    <s v="100"/>
    <s v="G"/>
    <s v="001"/>
    <s v="001"/>
    <s v="000"/>
    <s v="000"/>
    <s v="GENERAL FUND"/>
    <m/>
    <m/>
  </r>
  <r>
    <s v="7.2"/>
    <s v="9125000"/>
    <x v="0"/>
    <x v="6"/>
    <n v="511"/>
    <s v="A0690AF511"/>
    <n v="9569000"/>
    <n v="-9569360"/>
    <n v="-9569000"/>
    <s v="C"/>
    <x v="7"/>
    <x v="3"/>
    <s v="GBAX"/>
    <s v="CURRENT PORTION OF LONG-TERM OBLIGATIONS"/>
    <s v="2023–2024"/>
    <x v="0"/>
    <x v="0"/>
    <s v="GENERAL GOVERNMENT"/>
    <s v="GENERAL FUND"/>
    <x v="0"/>
    <s v="100"/>
    <s v="G"/>
    <s v="001"/>
    <s v="001"/>
    <s v="000"/>
    <s v="000"/>
    <s v="GENERAL FUND"/>
    <m/>
    <m/>
  </r>
  <r>
    <s v="8.3"/>
    <s v="9125000"/>
    <x v="0"/>
    <x v="6"/>
    <n v="511"/>
    <s v="A0690AF511"/>
    <n v="10018000"/>
    <n v="10018156"/>
    <n v="10018000"/>
    <s v="D"/>
    <x v="2"/>
    <x v="2"/>
    <s v="GABW"/>
    <s v="ACCUMULATED DEPRECIATION/AMORTIZATION"/>
    <s v="2023–2024"/>
    <x v="0"/>
    <x v="0"/>
    <s v="GENERAL GOVERNMENT"/>
    <s v="GENERAL FUND"/>
    <x v="0"/>
    <s v="100"/>
    <s v="G"/>
    <s v="001"/>
    <s v="001"/>
    <s v="000"/>
    <s v="000"/>
    <s v="GENERAL FUND"/>
    <m/>
    <m/>
  </r>
  <r>
    <s v="8.6"/>
    <s v="9125000"/>
    <x v="0"/>
    <x v="6"/>
    <n v="511"/>
    <s v="A0690AF511"/>
    <n v="10018000"/>
    <n v="-10018156"/>
    <n v="-10018000"/>
    <s v="C"/>
    <x v="0"/>
    <x v="0"/>
    <s v="GABX"/>
    <s v="INTANGIBLE ASSETS-AMORTIZABLE"/>
    <s v="2023–2024"/>
    <x v="0"/>
    <x v="0"/>
    <s v="GENERAL GOVERNMENT"/>
    <s v="GENERAL FUND"/>
    <x v="0"/>
    <s v="100"/>
    <s v="G"/>
    <s v="001"/>
    <s v="001"/>
    <s v="000"/>
    <s v="000"/>
    <s v="GENERAL FUND"/>
    <m/>
    <m/>
  </r>
  <r>
    <s v="9.1"/>
    <s v="9125000"/>
    <x v="0"/>
    <x v="6"/>
    <n v="511"/>
    <s v="A0690AF511"/>
    <n v="228000"/>
    <n v="228172"/>
    <n v="228000"/>
    <s v="D"/>
    <x v="3"/>
    <x v="3"/>
    <s v="GBBR"/>
    <s v="RIGHT-TO-USE LEASE LIABILITY"/>
    <s v="2023–2024"/>
    <x v="0"/>
    <x v="0"/>
    <s v="GENERAL GOVERNMENT"/>
    <s v="GENERAL FUND"/>
    <x v="0"/>
    <s v="100"/>
    <s v="G"/>
    <s v="001"/>
    <s v="001"/>
    <s v="000"/>
    <s v="000"/>
    <s v="GENERAL FUND"/>
    <m/>
    <m/>
  </r>
  <r>
    <s v="9.4"/>
    <s v="9125000"/>
    <x v="0"/>
    <x v="6"/>
    <n v="511"/>
    <s v="A0690AF511"/>
    <n v="120000"/>
    <n v="120274"/>
    <n v="120000"/>
    <s v="D"/>
    <x v="2"/>
    <x v="2"/>
    <s v="GABW"/>
    <s v="ACCUMULATED DEPRECIATION/AMORTIZATION"/>
    <s v="2023–2024"/>
    <x v="0"/>
    <x v="0"/>
    <s v="GENERAL GOVERNMENT"/>
    <s v="GENERAL FUND"/>
    <x v="0"/>
    <s v="100"/>
    <s v="G"/>
    <s v="001"/>
    <s v="001"/>
    <s v="000"/>
    <s v="000"/>
    <s v="GENERAL FUND"/>
    <m/>
    <m/>
  </r>
  <r>
    <s v="9.8"/>
    <s v="9125000"/>
    <x v="0"/>
    <x v="6"/>
    <n v="511"/>
    <s v="A0690AF511"/>
    <n v="341000"/>
    <n v="-340776"/>
    <n v="-341000"/>
    <s v="C"/>
    <x v="0"/>
    <x v="0"/>
    <s v="GABX"/>
    <s v="INTANGIBLE ASSETS-AMORTIZABLE"/>
    <s v="2023–2024"/>
    <x v="0"/>
    <x v="0"/>
    <s v="GENERAL GOVERNMENT"/>
    <s v="GENERAL FUND"/>
    <x v="0"/>
    <s v="100"/>
    <s v="G"/>
    <s v="001"/>
    <s v="001"/>
    <s v="000"/>
    <s v="000"/>
    <s v="GENERAL FUND"/>
    <m/>
    <m/>
  </r>
  <r>
    <s v="9.9"/>
    <s v="9125000"/>
    <x v="0"/>
    <x v="6"/>
    <n v="511"/>
    <s v="A0690AF511"/>
    <n v="7000"/>
    <n v="-7670"/>
    <n v="-7000"/>
    <s v="C"/>
    <x v="4"/>
    <x v="4"/>
    <s v="GODB"/>
    <s v="GENERAL GOVERNMENT AND GOVERNMENT OPERATIONS"/>
    <s v="2023–2024"/>
    <x v="0"/>
    <x v="0"/>
    <s v="GENERAL GOVERNMENT"/>
    <s v="GENERAL FUND"/>
    <x v="0"/>
    <s v="100"/>
    <s v="G"/>
    <s v="001"/>
    <s v="001"/>
    <s v="000"/>
    <s v="000"/>
    <s v="GENERAL FUND"/>
    <m/>
    <m/>
  </r>
  <r>
    <s v="0.2BB"/>
    <s v="9125000"/>
    <x v="0"/>
    <x v="7"/>
    <n v="511"/>
    <s v="A0820AF511"/>
    <n v="54000"/>
    <n v="54342"/>
    <n v="54000"/>
    <s v="D"/>
    <x v="13"/>
    <x v="12"/>
    <s v="GABX"/>
    <s v="INTANGIBLE ASSETS-AMORTIZABLE"/>
    <s v="2023–2024"/>
    <x v="0"/>
    <x v="0"/>
    <s v="GENERAL GOVERNMENT"/>
    <s v="GENERAL FUND"/>
    <x v="0"/>
    <s v="100"/>
    <s v="G"/>
    <s v="001"/>
    <s v="001"/>
    <s v="000"/>
    <s v="000"/>
    <s v="GENERAL FUND"/>
    <m/>
    <m/>
  </r>
  <r>
    <s v="0.3BB"/>
    <s v="9125000"/>
    <x v="0"/>
    <x v="7"/>
    <n v="511"/>
    <s v="A0820AF511"/>
    <n v="57141000"/>
    <n v="57141192"/>
    <n v="57141000"/>
    <s v="D"/>
    <x v="0"/>
    <x v="0"/>
    <s v="GABX"/>
    <s v="INTANGIBLE ASSETS-AMORTIZABLE"/>
    <s v="2023–2024"/>
    <x v="0"/>
    <x v="0"/>
    <s v="GENERAL GOVERNMENT"/>
    <s v="GENERAL FUND"/>
    <x v="0"/>
    <s v="100"/>
    <s v="G"/>
    <s v="001"/>
    <s v="001"/>
    <s v="000"/>
    <s v="000"/>
    <s v="GENERAL FUND"/>
    <m/>
    <m/>
  </r>
  <r>
    <s v="0.4BB"/>
    <s v="9125000"/>
    <x v="0"/>
    <x v="7"/>
    <n v="511"/>
    <s v="A0820AF511"/>
    <n v="789000"/>
    <n v="788510"/>
    <n v="789000"/>
    <s v="D"/>
    <x v="8"/>
    <x v="7"/>
    <s v="GOAA"/>
    <s v="BEGINNING FUND BALANCE"/>
    <s v="2023–2024"/>
    <x v="0"/>
    <x v="0"/>
    <s v="GENERAL GOVERNMENT"/>
    <s v="GENERAL FUND"/>
    <x v="0"/>
    <s v="100"/>
    <s v="G"/>
    <s v="001"/>
    <s v="001"/>
    <s v="000"/>
    <s v="000"/>
    <s v="GENERAL FUND"/>
    <m/>
    <m/>
  </r>
  <r>
    <s v="0.7BB"/>
    <s v="9125000"/>
    <x v="0"/>
    <x v="7"/>
    <n v="511"/>
    <s v="A0820AF511"/>
    <n v="22000"/>
    <n v="-21736"/>
    <n v="-22000"/>
    <s v="C"/>
    <x v="14"/>
    <x v="2"/>
    <s v="GABW"/>
    <s v="ACCUMULATED DEPRECIATION/AMORTIZATION"/>
    <s v="2023–2024"/>
    <x v="0"/>
    <x v="0"/>
    <s v="GENERAL GOVERNMENT"/>
    <s v="GENERAL FUND"/>
    <x v="0"/>
    <s v="100"/>
    <s v="G"/>
    <s v="001"/>
    <s v="001"/>
    <s v="000"/>
    <s v="000"/>
    <s v="GENERAL FUND"/>
    <m/>
    <m/>
  </r>
  <r>
    <s v="0.8BB"/>
    <s v="9125000"/>
    <x v="0"/>
    <x v="7"/>
    <n v="511"/>
    <s v="A0820AF511"/>
    <n v="17411000"/>
    <n v="-17411023"/>
    <n v="-17411000"/>
    <s v="C"/>
    <x v="2"/>
    <x v="2"/>
    <s v="GABW"/>
    <s v="ACCUMULATED DEPRECIATION/AMORTIZATION"/>
    <s v="2023–2024"/>
    <x v="0"/>
    <x v="0"/>
    <s v="GENERAL GOVERNMENT"/>
    <s v="GENERAL FUND"/>
    <x v="0"/>
    <s v="100"/>
    <s v="G"/>
    <s v="001"/>
    <s v="001"/>
    <s v="000"/>
    <s v="000"/>
    <s v="GENERAL FUND"/>
    <m/>
    <m/>
  </r>
  <r>
    <s v="0.9BB"/>
    <s v="9125000"/>
    <x v="0"/>
    <x v="7"/>
    <n v="511"/>
    <s v="A0820AF511"/>
    <n v="40551000"/>
    <n v="-40551285"/>
    <n v="-40551000"/>
    <s v="C"/>
    <x v="3"/>
    <x v="3"/>
    <s v="GBBR"/>
    <s v="RIGHT-TO-USE LEASE LIABILITY"/>
    <s v="2023–2024"/>
    <x v="0"/>
    <x v="0"/>
    <s v="GENERAL GOVERNMENT"/>
    <s v="GENERAL FUND"/>
    <x v="0"/>
    <s v="100"/>
    <s v="G"/>
    <s v="001"/>
    <s v="001"/>
    <s v="000"/>
    <s v="000"/>
    <s v="GENERAL FUND"/>
    <m/>
    <m/>
  </r>
  <r>
    <s v="0.3ADJ"/>
    <s v="9125000"/>
    <x v="0"/>
    <x v="7"/>
    <n v="511"/>
    <s v="A0820AF511"/>
    <n v="829000"/>
    <n v="-829308"/>
    <n v="-829000"/>
    <s v="C"/>
    <x v="0"/>
    <x v="0"/>
    <s v="GABX"/>
    <s v="INTANGIBLE ASSETS-AMORTIZABLE"/>
    <s v="2023–2024"/>
    <x v="0"/>
    <x v="0"/>
    <s v="GENERAL GOVERNMENT"/>
    <s v="GENERAL FUND"/>
    <x v="0"/>
    <s v="100"/>
    <s v="G"/>
    <s v="001"/>
    <s v="001"/>
    <s v="000"/>
    <s v="000"/>
    <s v="GENERAL FUND"/>
    <m/>
    <m/>
  </r>
  <r>
    <s v="0.5ADJ"/>
    <s v="9125000"/>
    <x v="0"/>
    <x v="7"/>
    <n v="511"/>
    <s v="A0820AF511"/>
    <n v="23000"/>
    <n v="23370"/>
    <n v="23000"/>
    <s v="D"/>
    <x v="1"/>
    <x v="1"/>
    <s v="GOAA"/>
    <s v="BEGINNING FUND BALANCE"/>
    <s v="2023–2024"/>
    <x v="0"/>
    <x v="0"/>
    <s v="GENERAL GOVERNMENT"/>
    <s v="GENERAL FUND"/>
    <x v="0"/>
    <s v="100"/>
    <s v="G"/>
    <s v="001"/>
    <s v="001"/>
    <s v="000"/>
    <s v="000"/>
    <s v="GENERAL FUND"/>
    <m/>
    <m/>
  </r>
  <r>
    <s v="0.8ADJ"/>
    <s v="9125000"/>
    <x v="0"/>
    <x v="7"/>
    <n v="511"/>
    <s v="A0820AF511"/>
    <n v="582000"/>
    <n v="582360"/>
    <n v="582000"/>
    <s v="D"/>
    <x v="2"/>
    <x v="2"/>
    <s v="GABW"/>
    <s v="ACCUMULATED DEPRECIATION/AMORTIZATION"/>
    <s v="2023–2024"/>
    <x v="0"/>
    <x v="0"/>
    <s v="GENERAL GOVERNMENT"/>
    <s v="GENERAL FUND"/>
    <x v="0"/>
    <s v="100"/>
    <s v="G"/>
    <s v="001"/>
    <s v="001"/>
    <s v="000"/>
    <s v="000"/>
    <s v="GENERAL FUND"/>
    <m/>
    <m/>
  </r>
  <r>
    <s v="0.9ADJ"/>
    <s v="9125000"/>
    <x v="0"/>
    <x v="7"/>
    <n v="511"/>
    <s v="A0820AF511"/>
    <n v="224000"/>
    <n v="223578"/>
    <n v="224000"/>
    <s v="D"/>
    <x v="3"/>
    <x v="3"/>
    <s v="GBBR"/>
    <s v="RIGHT-TO-USE LEASE LIABILITY"/>
    <s v="2023–2024"/>
    <x v="0"/>
    <x v="0"/>
    <s v="GENERAL GOVERNMENT"/>
    <s v="GENERAL FUND"/>
    <x v="0"/>
    <s v="100"/>
    <s v="G"/>
    <s v="001"/>
    <s v="001"/>
    <s v="000"/>
    <s v="000"/>
    <s v="GENERAL FUND"/>
    <m/>
    <m/>
  </r>
  <r>
    <s v="1.1"/>
    <s v="0001000"/>
    <x v="0"/>
    <x v="7"/>
    <n v="511"/>
    <s v="A0820AF511"/>
    <n v="118000"/>
    <n v="117572"/>
    <n v="118000"/>
    <s v="D"/>
    <x v="11"/>
    <x v="10"/>
    <s v="GODR"/>
    <s v="CAPITAL OUTLAY"/>
    <s v="2023–2024"/>
    <x v="0"/>
    <x v="0"/>
    <s v="GENERAL GOVERNMENT"/>
    <s v="GENERAL FUND"/>
    <x v="0"/>
    <s v="100"/>
    <s v="G"/>
    <s v="001"/>
    <s v="001"/>
    <s v="000"/>
    <s v="000"/>
    <s v="GENERAL FUND"/>
    <m/>
    <m/>
  </r>
  <r>
    <s v="1.2"/>
    <s v="0001000"/>
    <x v="0"/>
    <x v="7"/>
    <n v="511"/>
    <s v="A0820AF511"/>
    <n v="118000"/>
    <n v="-117572"/>
    <n v="-118000"/>
    <s v="C"/>
    <x v="12"/>
    <x v="11"/>
    <s v="GOLK"/>
    <s v="LEASE AND OTHER FINANCING PROCEEDS"/>
    <s v="2023–2024"/>
    <x v="0"/>
    <x v="0"/>
    <s v="GENERAL GOVERNMENT"/>
    <s v="GENERAL FUND"/>
    <x v="0"/>
    <s v="100"/>
    <s v="G"/>
    <s v="001"/>
    <s v="001"/>
    <s v="000"/>
    <s v="000"/>
    <s v="GENERAL FUND"/>
    <m/>
    <m/>
  </r>
  <r>
    <s v="2.3"/>
    <s v="9125000"/>
    <x v="0"/>
    <x v="7"/>
    <n v="511"/>
    <s v="A0820AF511"/>
    <n v="118000"/>
    <n v="117572"/>
    <n v="118000"/>
    <s v="D"/>
    <x v="0"/>
    <x v="0"/>
    <s v="GABX"/>
    <s v="INTANGIBLE ASSETS-AMORTIZABLE"/>
    <s v="2023–2024"/>
    <x v="0"/>
    <x v="0"/>
    <s v="GENERAL GOVERNMENT"/>
    <s v="GENERAL FUND"/>
    <x v="0"/>
    <s v="100"/>
    <s v="G"/>
    <s v="001"/>
    <s v="001"/>
    <s v="000"/>
    <s v="000"/>
    <s v="GENERAL FUND"/>
    <m/>
    <m/>
  </r>
  <r>
    <s v="2.4"/>
    <s v="9125000"/>
    <x v="0"/>
    <x v="7"/>
    <n v="511"/>
    <s v="A0820AF511"/>
    <n v="118000"/>
    <n v="-117572"/>
    <n v="-118000"/>
    <s v="C"/>
    <x v="11"/>
    <x v="10"/>
    <s v="GODR"/>
    <s v="CAPITAL OUTLAY"/>
    <s v="2023–2024"/>
    <x v="0"/>
    <x v="0"/>
    <s v="GENERAL GOVERNMENT"/>
    <s v="GENERAL FUND"/>
    <x v="0"/>
    <s v="100"/>
    <s v="G"/>
    <s v="001"/>
    <s v="001"/>
    <s v="000"/>
    <s v="000"/>
    <s v="GENERAL FUND"/>
    <m/>
    <m/>
  </r>
  <r>
    <s v="3.1"/>
    <s v="9125000"/>
    <x v="0"/>
    <x v="7"/>
    <n v="511"/>
    <s v="A0820AF511"/>
    <n v="118000"/>
    <n v="117572"/>
    <n v="118000"/>
    <s v="D"/>
    <x v="12"/>
    <x v="11"/>
    <s v="GOLK"/>
    <s v="LEASE AND OTHER FINANCING PROCEEDS"/>
    <s v="2023–2024"/>
    <x v="0"/>
    <x v="0"/>
    <s v="GENERAL GOVERNMENT"/>
    <s v="GENERAL FUND"/>
    <x v="0"/>
    <s v="100"/>
    <s v="G"/>
    <s v="001"/>
    <s v="001"/>
    <s v="000"/>
    <s v="000"/>
    <s v="GENERAL FUND"/>
    <m/>
    <m/>
  </r>
  <r>
    <s v="3.2"/>
    <s v="9125000"/>
    <x v="0"/>
    <x v="7"/>
    <n v="511"/>
    <s v="A0820AF511"/>
    <n v="118000"/>
    <n v="-117572"/>
    <n v="-118000"/>
    <s v="C"/>
    <x v="3"/>
    <x v="3"/>
    <s v="GBBR"/>
    <s v="RIGHT-TO-USE LEASE LIABILITY"/>
    <s v="2023–2024"/>
    <x v="0"/>
    <x v="0"/>
    <s v="GENERAL GOVERNMENT"/>
    <s v="GENERAL FUND"/>
    <x v="0"/>
    <s v="100"/>
    <s v="G"/>
    <s v="001"/>
    <s v="001"/>
    <s v="000"/>
    <s v="000"/>
    <s v="GENERAL FUND"/>
    <m/>
    <m/>
  </r>
  <r>
    <s v="4.1"/>
    <s v="9125000"/>
    <x v="0"/>
    <x v="7"/>
    <n v="511"/>
    <s v="A0820AF511"/>
    <n v="8545000"/>
    <n v="8544992"/>
    <n v="8545000"/>
    <s v="D"/>
    <x v="4"/>
    <x v="4"/>
    <s v="GODB"/>
    <s v="GENERAL GOVERNMENT AND GOVERNMENT OPERATIONS"/>
    <s v="2023–2024"/>
    <x v="0"/>
    <x v="0"/>
    <s v="GENERAL GOVERNMENT"/>
    <s v="GENERAL FUND"/>
    <x v="0"/>
    <s v="100"/>
    <s v="G"/>
    <s v="001"/>
    <s v="001"/>
    <s v="000"/>
    <s v="000"/>
    <s v="GENERAL FUND"/>
    <m/>
    <m/>
  </r>
  <r>
    <s v="4.3"/>
    <s v="9125000"/>
    <x v="0"/>
    <x v="7"/>
    <n v="511"/>
    <s v="A0820AF511"/>
    <n v="11000"/>
    <n v="-10868"/>
    <n v="-11000"/>
    <s v="C"/>
    <x v="14"/>
    <x v="2"/>
    <s v="GABW"/>
    <s v="ACCUMULATED DEPRECIATION/AMORTIZATION"/>
    <s v="2023–2024"/>
    <x v="0"/>
    <x v="0"/>
    <s v="GENERAL GOVERNMENT"/>
    <s v="GENERAL FUND"/>
    <x v="0"/>
    <s v="100"/>
    <s v="G"/>
    <s v="001"/>
    <s v="001"/>
    <s v="000"/>
    <s v="000"/>
    <s v="GENERAL FUND"/>
    <m/>
    <m/>
  </r>
  <r>
    <s v="4.4"/>
    <s v="9125000"/>
    <x v="0"/>
    <x v="7"/>
    <n v="511"/>
    <s v="A0820AF511"/>
    <n v="8534000"/>
    <n v="-8534124"/>
    <n v="-8534000"/>
    <s v="C"/>
    <x v="2"/>
    <x v="2"/>
    <s v="GABW"/>
    <s v="ACCUMULATED DEPRECIATION/AMORTIZATION"/>
    <s v="2023–2024"/>
    <x v="0"/>
    <x v="0"/>
    <s v="GENERAL GOVERNMENT"/>
    <s v="GENERAL FUND"/>
    <x v="0"/>
    <s v="100"/>
    <s v="G"/>
    <s v="001"/>
    <s v="001"/>
    <s v="000"/>
    <s v="000"/>
    <s v="GENERAL FUND"/>
    <m/>
    <m/>
  </r>
  <r>
    <s v="5.1"/>
    <s v="0001000"/>
    <x v="0"/>
    <x v="7"/>
    <n v="511"/>
    <s v="A0820AF511"/>
    <n v="8225000"/>
    <n v="8225414"/>
    <n v="8225000"/>
    <s v="D"/>
    <x v="5"/>
    <x v="5"/>
    <s v="GODT"/>
    <s v="DEBT SERVICE-PRINCIPAL RETIREMENT"/>
    <s v="2023–2024"/>
    <x v="0"/>
    <x v="0"/>
    <s v="GENERAL GOVERNMENT"/>
    <s v="GENERAL FUND"/>
    <x v="0"/>
    <s v="100"/>
    <s v="G"/>
    <s v="001"/>
    <s v="001"/>
    <s v="000"/>
    <s v="000"/>
    <s v="GENERAL FUND"/>
    <m/>
    <m/>
  </r>
  <r>
    <s v="5.2"/>
    <s v="0001000"/>
    <x v="0"/>
    <x v="7"/>
    <n v="511"/>
    <s v="A0820AF511"/>
    <n v="503000"/>
    <n v="502504"/>
    <n v="503000"/>
    <s v="D"/>
    <x v="6"/>
    <x v="6"/>
    <s v="GODV"/>
    <s v="DEBT SERVICE-INTEREST &amp; FISCAL CHARGES"/>
    <s v="2023–2024"/>
    <x v="0"/>
    <x v="0"/>
    <s v="GENERAL GOVERNMENT"/>
    <s v="GENERAL FUND"/>
    <x v="0"/>
    <s v="100"/>
    <s v="G"/>
    <s v="001"/>
    <s v="001"/>
    <s v="000"/>
    <s v="000"/>
    <s v="GENERAL FUND"/>
    <m/>
    <m/>
  </r>
  <r>
    <s v="5.3"/>
    <s v="0001000"/>
    <x v="0"/>
    <x v="7"/>
    <n v="511"/>
    <s v="A0820AF511"/>
    <n v="8728000"/>
    <n v="-8727918"/>
    <n v="-8728000"/>
    <s v="C"/>
    <x v="4"/>
    <x v="4"/>
    <s v="GODB"/>
    <s v="GENERAL GOVERNMENT AND GOVERNMENT OPERATIONS"/>
    <s v="2023–2024"/>
    <x v="0"/>
    <x v="0"/>
    <s v="GENERAL GOVERNMENT"/>
    <s v="GENERAL FUND"/>
    <x v="0"/>
    <s v="100"/>
    <s v="G"/>
    <s v="001"/>
    <s v="001"/>
    <s v="000"/>
    <s v="000"/>
    <s v="GENERAL FUND"/>
    <m/>
    <m/>
  </r>
  <r>
    <s v="6.1"/>
    <s v="9125000"/>
    <x v="0"/>
    <x v="7"/>
    <n v="511"/>
    <s v="A0820AF511"/>
    <n v="8225000"/>
    <n v="8225414"/>
    <n v="8225000"/>
    <s v="D"/>
    <x v="3"/>
    <x v="3"/>
    <s v="GBBR"/>
    <s v="RIGHT-TO-USE LEASE LIABILITY"/>
    <s v="2023–2024"/>
    <x v="0"/>
    <x v="0"/>
    <s v="GENERAL GOVERNMENT"/>
    <s v="GENERAL FUND"/>
    <x v="0"/>
    <s v="100"/>
    <s v="G"/>
    <s v="001"/>
    <s v="001"/>
    <s v="000"/>
    <s v="000"/>
    <s v="GENERAL FUND"/>
    <m/>
    <m/>
  </r>
  <r>
    <s v="6.2"/>
    <s v="9125000"/>
    <x v="0"/>
    <x v="7"/>
    <n v="511"/>
    <s v="A0820AF511"/>
    <n v="8225000"/>
    <n v="-8225414"/>
    <n v="-8225000"/>
    <s v="C"/>
    <x v="5"/>
    <x v="5"/>
    <s v="GODT"/>
    <s v="DEBT SERVICE-PRINCIPAL RETIREMENT"/>
    <s v="2023–2024"/>
    <x v="0"/>
    <x v="0"/>
    <s v="GENERAL GOVERNMENT"/>
    <s v="GENERAL FUND"/>
    <x v="0"/>
    <s v="100"/>
    <s v="G"/>
    <s v="001"/>
    <s v="001"/>
    <s v="000"/>
    <s v="000"/>
    <s v="GENERAL FUND"/>
    <m/>
    <m/>
  </r>
  <r>
    <s v="7.1"/>
    <s v="9125000"/>
    <x v="0"/>
    <x v="7"/>
    <n v="511"/>
    <s v="A0820AF511"/>
    <n v="6915000"/>
    <n v="6914824"/>
    <n v="6915000"/>
    <s v="D"/>
    <x v="3"/>
    <x v="3"/>
    <s v="GBBR"/>
    <s v="RIGHT-TO-USE LEASE LIABILITY"/>
    <s v="2023–2024"/>
    <x v="0"/>
    <x v="0"/>
    <s v="GENERAL GOVERNMENT"/>
    <s v="GENERAL FUND"/>
    <x v="0"/>
    <s v="100"/>
    <s v="G"/>
    <s v="001"/>
    <s v="001"/>
    <s v="000"/>
    <s v="000"/>
    <s v="GENERAL FUND"/>
    <m/>
    <m/>
  </r>
  <r>
    <s v="7.2"/>
    <s v="9125000"/>
    <x v="0"/>
    <x v="7"/>
    <n v="511"/>
    <s v="A0820AF511"/>
    <n v="6915000"/>
    <n v="-6914824"/>
    <n v="-6915000"/>
    <s v="C"/>
    <x v="7"/>
    <x v="3"/>
    <s v="GBAX"/>
    <s v="CURRENT PORTION OF LONG-TERM OBLIGATIONS"/>
    <s v="2023–2024"/>
    <x v="0"/>
    <x v="0"/>
    <s v="GENERAL GOVERNMENT"/>
    <s v="GENERAL FUND"/>
    <x v="0"/>
    <s v="100"/>
    <s v="G"/>
    <s v="001"/>
    <s v="001"/>
    <s v="000"/>
    <s v="000"/>
    <s v="GENERAL FUND"/>
    <m/>
    <m/>
  </r>
  <r>
    <s v="8.3"/>
    <s v="9125000"/>
    <x v="0"/>
    <x v="7"/>
    <n v="511"/>
    <s v="A0820AF511"/>
    <n v="4989000"/>
    <n v="4989182"/>
    <n v="4989000"/>
    <s v="D"/>
    <x v="2"/>
    <x v="2"/>
    <s v="GABW"/>
    <s v="ACCUMULATED DEPRECIATION/AMORTIZATION"/>
    <s v="2023–2024"/>
    <x v="0"/>
    <x v="0"/>
    <s v="GENERAL GOVERNMENT"/>
    <s v="GENERAL FUND"/>
    <x v="0"/>
    <s v="100"/>
    <s v="G"/>
    <s v="001"/>
    <s v="001"/>
    <s v="000"/>
    <s v="000"/>
    <s v="GENERAL FUND"/>
    <m/>
    <m/>
  </r>
  <r>
    <s v="8.6"/>
    <s v="9125000"/>
    <x v="0"/>
    <x v="7"/>
    <n v="511"/>
    <s v="A0820AF511"/>
    <n v="4989000"/>
    <n v="-4989182"/>
    <n v="-4989000"/>
    <s v="C"/>
    <x v="0"/>
    <x v="0"/>
    <s v="GABX"/>
    <s v="INTANGIBLE ASSETS-AMORTIZABLE"/>
    <s v="2023–2024"/>
    <x v="0"/>
    <x v="0"/>
    <s v="GENERAL GOVERNMENT"/>
    <s v="GENERAL FUND"/>
    <x v="0"/>
    <s v="100"/>
    <s v="G"/>
    <s v="001"/>
    <s v="001"/>
    <s v="000"/>
    <s v="000"/>
    <s v="GENERAL FUND"/>
    <m/>
    <m/>
  </r>
  <r>
    <s v="10.3"/>
    <s v="9125000"/>
    <x v="0"/>
    <x v="7"/>
    <n v="511"/>
    <s v="A0820AF511"/>
    <n v="2498000"/>
    <n v="2498265"/>
    <n v="2498000"/>
    <s v="D"/>
    <x v="0"/>
    <x v="0"/>
    <s v="GABX"/>
    <s v="INTANGIBLE ASSETS-AMORTIZABLE"/>
    <s v="2023–2024"/>
    <x v="0"/>
    <x v="0"/>
    <s v="GENERAL GOVERNMENT"/>
    <s v="GENERAL FUND"/>
    <x v="0"/>
    <s v="100"/>
    <s v="G"/>
    <s v="001"/>
    <s v="001"/>
    <s v="000"/>
    <s v="000"/>
    <s v="GENERAL FUND"/>
    <m/>
    <m/>
  </r>
  <r>
    <s v="10.4"/>
    <s v="9125000"/>
    <x v="0"/>
    <x v="7"/>
    <n v="511"/>
    <s v="A0820AF511"/>
    <n v="2498000"/>
    <n v="-2498265"/>
    <n v="-2498000"/>
    <s v="C"/>
    <x v="3"/>
    <x v="3"/>
    <s v="GBBR"/>
    <s v="RIGHT-TO-USE LEASE LIABILITY"/>
    <s v="2023–2024"/>
    <x v="0"/>
    <x v="0"/>
    <s v="GENERAL GOVERNMENT"/>
    <s v="GENERAL FUND"/>
    <x v="0"/>
    <s v="100"/>
    <s v="G"/>
    <s v="001"/>
    <s v="001"/>
    <s v="000"/>
    <s v="000"/>
    <s v="GENERAL FUND"/>
    <m/>
    <m/>
  </r>
  <r>
    <s v="0.3BB"/>
    <s v="9125000"/>
    <x v="0"/>
    <x v="8"/>
    <n v="511"/>
    <s v="A0840AF511"/>
    <n v="28339000"/>
    <n v="28339339"/>
    <n v="28339000"/>
    <s v="D"/>
    <x v="0"/>
    <x v="0"/>
    <s v="GABX"/>
    <s v="INTANGIBLE ASSETS-AMORTIZABLE"/>
    <s v="2023–2024"/>
    <x v="0"/>
    <x v="0"/>
    <s v="GENERAL GOVERNMENT"/>
    <s v="GENERAL FUND"/>
    <x v="0"/>
    <s v="100"/>
    <s v="G"/>
    <s v="001"/>
    <s v="001"/>
    <s v="000"/>
    <s v="000"/>
    <s v="GENERAL FUND"/>
    <m/>
    <m/>
  </r>
  <r>
    <s v="0.4BB"/>
    <s v="9125000"/>
    <x v="0"/>
    <x v="8"/>
    <n v="511"/>
    <s v="A0840AF511"/>
    <n v="342000"/>
    <n v="341856"/>
    <n v="342000"/>
    <s v="D"/>
    <x v="8"/>
    <x v="7"/>
    <s v="GOAA"/>
    <s v="BEGINNING FUND BALANCE"/>
    <s v="2023–2024"/>
    <x v="0"/>
    <x v="0"/>
    <s v="GENERAL GOVERNMENT"/>
    <s v="GENERAL FUND"/>
    <x v="0"/>
    <s v="100"/>
    <s v="G"/>
    <s v="001"/>
    <s v="001"/>
    <s v="000"/>
    <s v="000"/>
    <s v="GENERAL FUND"/>
    <m/>
    <m/>
  </r>
  <r>
    <s v="0.8BB"/>
    <s v="9125000"/>
    <x v="0"/>
    <x v="8"/>
    <n v="511"/>
    <s v="A0840AF511"/>
    <n v="13465000"/>
    <n v="-13464838"/>
    <n v="-13465000"/>
    <s v="C"/>
    <x v="2"/>
    <x v="2"/>
    <s v="GABW"/>
    <s v="ACCUMULATED DEPRECIATION/AMORTIZATION"/>
    <s v="2023–2024"/>
    <x v="0"/>
    <x v="0"/>
    <s v="GENERAL GOVERNMENT"/>
    <s v="GENERAL FUND"/>
    <x v="0"/>
    <s v="100"/>
    <s v="G"/>
    <s v="001"/>
    <s v="001"/>
    <s v="000"/>
    <s v="000"/>
    <s v="GENERAL FUND"/>
    <m/>
    <m/>
  </r>
  <r>
    <s v="0.9BB"/>
    <s v="9125000"/>
    <x v="0"/>
    <x v="8"/>
    <n v="511"/>
    <s v="A0840AF511"/>
    <n v="15216000"/>
    <n v="-15216357"/>
    <n v="-15216000"/>
    <s v="C"/>
    <x v="3"/>
    <x v="3"/>
    <s v="GBBR"/>
    <s v="RIGHT-TO-USE LEASE LIABILITY"/>
    <s v="2023–2024"/>
    <x v="0"/>
    <x v="0"/>
    <s v="GENERAL GOVERNMENT"/>
    <s v="GENERAL FUND"/>
    <x v="0"/>
    <s v="100"/>
    <s v="G"/>
    <s v="001"/>
    <s v="001"/>
    <s v="000"/>
    <s v="000"/>
    <s v="GENERAL FUND"/>
    <m/>
    <m/>
  </r>
  <r>
    <s v="4.1"/>
    <s v="9125000"/>
    <x v="0"/>
    <x v="8"/>
    <n v="511"/>
    <s v="A0840AF511"/>
    <n v="5706000"/>
    <n v="5706263"/>
    <n v="5706000"/>
    <s v="D"/>
    <x v="4"/>
    <x v="4"/>
    <s v="GODB"/>
    <s v="GENERAL GOVERNMENT AND GOVERNMENT OPERATIONS"/>
    <s v="2023–2024"/>
    <x v="0"/>
    <x v="0"/>
    <s v="GENERAL GOVERNMENT"/>
    <s v="GENERAL FUND"/>
    <x v="0"/>
    <s v="100"/>
    <s v="G"/>
    <s v="001"/>
    <s v="001"/>
    <s v="000"/>
    <s v="000"/>
    <s v="GENERAL FUND"/>
    <m/>
    <m/>
  </r>
  <r>
    <s v="4.4"/>
    <s v="9125000"/>
    <x v="0"/>
    <x v="8"/>
    <n v="511"/>
    <s v="A0840AF511"/>
    <n v="5706000"/>
    <n v="-5706263"/>
    <n v="-5706000"/>
    <s v="C"/>
    <x v="2"/>
    <x v="2"/>
    <s v="GABW"/>
    <s v="ACCUMULATED DEPRECIATION/AMORTIZATION"/>
    <s v="2023–2024"/>
    <x v="0"/>
    <x v="0"/>
    <s v="GENERAL GOVERNMENT"/>
    <s v="GENERAL FUND"/>
    <x v="0"/>
    <s v="100"/>
    <s v="G"/>
    <s v="001"/>
    <s v="001"/>
    <s v="000"/>
    <s v="000"/>
    <s v="GENERAL FUND"/>
    <m/>
    <m/>
  </r>
  <r>
    <s v="5.1"/>
    <s v="0001000"/>
    <x v="0"/>
    <x v="8"/>
    <n v="511"/>
    <s v="A0840AF511"/>
    <n v="5729000"/>
    <n v="5728588"/>
    <n v="5729000"/>
    <s v="D"/>
    <x v="5"/>
    <x v="5"/>
    <s v="GODT"/>
    <s v="DEBT SERVICE-PRINCIPAL RETIREMENT"/>
    <s v="2023–2024"/>
    <x v="0"/>
    <x v="0"/>
    <s v="GENERAL GOVERNMENT"/>
    <s v="GENERAL FUND"/>
    <x v="0"/>
    <s v="100"/>
    <s v="G"/>
    <s v="001"/>
    <s v="001"/>
    <s v="000"/>
    <s v="000"/>
    <s v="GENERAL FUND"/>
    <m/>
    <m/>
  </r>
  <r>
    <s v="5.2"/>
    <s v="0001000"/>
    <x v="0"/>
    <x v="8"/>
    <n v="511"/>
    <s v="A0840AF511"/>
    <n v="25000"/>
    <n v="24813"/>
    <n v="25000"/>
    <s v="D"/>
    <x v="6"/>
    <x v="6"/>
    <s v="GODV"/>
    <s v="DEBT SERVICE-INTEREST &amp; FISCAL CHARGES"/>
    <s v="2023–2024"/>
    <x v="0"/>
    <x v="0"/>
    <s v="GENERAL GOVERNMENT"/>
    <s v="GENERAL FUND"/>
    <x v="0"/>
    <s v="100"/>
    <s v="G"/>
    <s v="001"/>
    <s v="001"/>
    <s v="000"/>
    <s v="000"/>
    <s v="GENERAL FUND"/>
    <m/>
    <m/>
  </r>
  <r>
    <s v="5.3"/>
    <s v="0001000"/>
    <x v="0"/>
    <x v="8"/>
    <n v="511"/>
    <s v="A0840AF511"/>
    <n v="5754000"/>
    <n v="-5753401"/>
    <n v="-5754000"/>
    <s v="C"/>
    <x v="4"/>
    <x v="4"/>
    <s v="GODB"/>
    <s v="GENERAL GOVERNMENT AND GOVERNMENT OPERATIONS"/>
    <s v="2023–2024"/>
    <x v="0"/>
    <x v="0"/>
    <s v="GENERAL GOVERNMENT"/>
    <s v="GENERAL FUND"/>
    <x v="0"/>
    <s v="100"/>
    <s v="G"/>
    <s v="001"/>
    <s v="001"/>
    <s v="000"/>
    <s v="000"/>
    <s v="GENERAL FUND"/>
    <m/>
    <m/>
  </r>
  <r>
    <s v="6.1"/>
    <s v="9125000"/>
    <x v="0"/>
    <x v="8"/>
    <n v="511"/>
    <s v="A0840AF511"/>
    <n v="5729000"/>
    <n v="5728588"/>
    <n v="5729000"/>
    <s v="D"/>
    <x v="3"/>
    <x v="3"/>
    <s v="GBBR"/>
    <s v="RIGHT-TO-USE LEASE LIABILITY"/>
    <s v="2023–2024"/>
    <x v="0"/>
    <x v="0"/>
    <s v="GENERAL GOVERNMENT"/>
    <s v="GENERAL FUND"/>
    <x v="0"/>
    <s v="100"/>
    <s v="G"/>
    <s v="001"/>
    <s v="001"/>
    <s v="000"/>
    <s v="000"/>
    <s v="GENERAL FUND"/>
    <m/>
    <m/>
  </r>
  <r>
    <s v="6.2"/>
    <s v="9125000"/>
    <x v="0"/>
    <x v="8"/>
    <n v="511"/>
    <s v="A0840AF511"/>
    <n v="5729000"/>
    <n v="-5728588"/>
    <n v="-5729000"/>
    <s v="C"/>
    <x v="5"/>
    <x v="5"/>
    <s v="GODT"/>
    <s v="DEBT SERVICE-PRINCIPAL RETIREMENT"/>
    <s v="2023–2024"/>
    <x v="0"/>
    <x v="0"/>
    <s v="GENERAL GOVERNMENT"/>
    <s v="GENERAL FUND"/>
    <x v="0"/>
    <s v="100"/>
    <s v="G"/>
    <s v="001"/>
    <s v="001"/>
    <s v="000"/>
    <s v="000"/>
    <s v="GENERAL FUND"/>
    <m/>
    <m/>
  </r>
  <r>
    <s v="7.1"/>
    <s v="9125000"/>
    <x v="0"/>
    <x v="8"/>
    <n v="511"/>
    <s v="A0840AF511"/>
    <n v="5158000"/>
    <n v="5157723"/>
    <n v="5158000"/>
    <s v="D"/>
    <x v="3"/>
    <x v="3"/>
    <s v="GBBR"/>
    <s v="RIGHT-TO-USE LEASE LIABILITY"/>
    <s v="2023–2024"/>
    <x v="0"/>
    <x v="0"/>
    <s v="GENERAL GOVERNMENT"/>
    <s v="GENERAL FUND"/>
    <x v="0"/>
    <s v="100"/>
    <s v="G"/>
    <s v="001"/>
    <s v="001"/>
    <s v="000"/>
    <s v="000"/>
    <s v="GENERAL FUND"/>
    <m/>
    <m/>
  </r>
  <r>
    <s v="7.2"/>
    <s v="9125000"/>
    <x v="0"/>
    <x v="8"/>
    <n v="511"/>
    <s v="A0840AF511"/>
    <n v="5158000"/>
    <n v="-5157723"/>
    <n v="-5158000"/>
    <s v="C"/>
    <x v="7"/>
    <x v="3"/>
    <s v="GBAX"/>
    <s v="CURRENT PORTION OF LONG-TERM OBLIGATIONS"/>
    <s v="2023–2024"/>
    <x v="0"/>
    <x v="0"/>
    <s v="GENERAL GOVERNMENT"/>
    <s v="GENERAL FUND"/>
    <x v="0"/>
    <s v="100"/>
    <s v="G"/>
    <s v="001"/>
    <s v="001"/>
    <s v="000"/>
    <s v="000"/>
    <s v="GENERAL FUND"/>
    <m/>
    <m/>
  </r>
  <r>
    <s v="8.3"/>
    <s v="9125000"/>
    <x v="0"/>
    <x v="8"/>
    <n v="511"/>
    <s v="A0840AF511"/>
    <n v="3969000"/>
    <n v="3969018"/>
    <n v="3969000"/>
    <s v="D"/>
    <x v="2"/>
    <x v="2"/>
    <s v="GABW"/>
    <s v="ACCUMULATED DEPRECIATION/AMORTIZATION"/>
    <s v="2023–2024"/>
    <x v="0"/>
    <x v="0"/>
    <s v="GENERAL GOVERNMENT"/>
    <s v="GENERAL FUND"/>
    <x v="0"/>
    <s v="100"/>
    <s v="G"/>
    <s v="001"/>
    <s v="001"/>
    <s v="000"/>
    <s v="000"/>
    <s v="GENERAL FUND"/>
    <m/>
    <m/>
  </r>
  <r>
    <s v="8.6"/>
    <s v="9125000"/>
    <x v="0"/>
    <x v="8"/>
    <n v="511"/>
    <s v="A0840AF511"/>
    <n v="3969000"/>
    <n v="-3969018"/>
    <n v="-3969000"/>
    <s v="C"/>
    <x v="0"/>
    <x v="0"/>
    <s v="GABX"/>
    <s v="INTANGIBLE ASSETS-AMORTIZABLE"/>
    <s v="2023–2024"/>
    <x v="0"/>
    <x v="0"/>
    <s v="GENERAL GOVERNMENT"/>
    <s v="GENERAL FUND"/>
    <x v="0"/>
    <s v="100"/>
    <s v="G"/>
    <s v="001"/>
    <s v="001"/>
    <s v="000"/>
    <s v="000"/>
    <s v="GENERAL FUND"/>
    <m/>
    <m/>
  </r>
  <r>
    <s v="0.3BB"/>
    <s v="9125000"/>
    <x v="0"/>
    <x v="9"/>
    <n v="511"/>
    <s v="A0845AF511"/>
    <n v="1847000"/>
    <n v="1846646"/>
    <n v="1847000"/>
    <s v="D"/>
    <x v="0"/>
    <x v="0"/>
    <s v="GABX"/>
    <s v="INTANGIBLE ASSETS-AMORTIZABLE"/>
    <s v="2023–2024"/>
    <x v="0"/>
    <x v="0"/>
    <s v="GENERAL GOVERNMENT"/>
    <s v="GENERAL FUND"/>
    <x v="0"/>
    <s v="100"/>
    <s v="G"/>
    <s v="001"/>
    <s v="001"/>
    <s v="000"/>
    <s v="000"/>
    <s v="GENERAL FUND"/>
    <m/>
    <m/>
  </r>
  <r>
    <s v="0.4BB"/>
    <s v="9125000"/>
    <x v="0"/>
    <x v="9"/>
    <n v="511"/>
    <s v="A0845AF511"/>
    <n v="22000"/>
    <n v="21699"/>
    <n v="22000"/>
    <s v="D"/>
    <x v="8"/>
    <x v="7"/>
    <s v="GOAA"/>
    <s v="BEGINNING FUND BALANCE"/>
    <s v="2023–2024"/>
    <x v="0"/>
    <x v="0"/>
    <s v="GENERAL GOVERNMENT"/>
    <s v="GENERAL FUND"/>
    <x v="0"/>
    <s v="100"/>
    <s v="G"/>
    <s v="001"/>
    <s v="001"/>
    <s v="000"/>
    <s v="000"/>
    <s v="GENERAL FUND"/>
    <m/>
    <m/>
  </r>
  <r>
    <s v="0.8BB"/>
    <s v="9125000"/>
    <x v="0"/>
    <x v="9"/>
    <n v="511"/>
    <s v="A0845AF511"/>
    <n v="621000"/>
    <n v="-621104"/>
    <n v="-621000"/>
    <s v="C"/>
    <x v="2"/>
    <x v="2"/>
    <s v="GABW"/>
    <s v="ACCUMULATED DEPRECIATION/AMORTIZATION"/>
    <s v="2023–2024"/>
    <x v="0"/>
    <x v="0"/>
    <s v="GENERAL GOVERNMENT"/>
    <s v="GENERAL FUND"/>
    <x v="0"/>
    <s v="100"/>
    <s v="G"/>
    <s v="001"/>
    <s v="001"/>
    <s v="000"/>
    <s v="000"/>
    <s v="GENERAL FUND"/>
    <m/>
    <m/>
  </r>
  <r>
    <s v="0.9BB"/>
    <s v="9125000"/>
    <x v="0"/>
    <x v="9"/>
    <n v="511"/>
    <s v="A0845AF511"/>
    <n v="1248000"/>
    <n v="-1247241"/>
    <n v="-1248000"/>
    <s v="C"/>
    <x v="3"/>
    <x v="3"/>
    <s v="GBBR"/>
    <s v="RIGHT-TO-USE LEASE LIABILITY"/>
    <s v="2023–2024"/>
    <x v="0"/>
    <x v="0"/>
    <s v="GENERAL GOVERNMENT"/>
    <s v="GENERAL FUND"/>
    <x v="0"/>
    <s v="100"/>
    <s v="G"/>
    <s v="001"/>
    <s v="001"/>
    <s v="000"/>
    <s v="000"/>
    <s v="GENERAL FUND"/>
    <m/>
    <m/>
  </r>
  <r>
    <s v="4.1"/>
    <s v="9125000"/>
    <x v="0"/>
    <x v="9"/>
    <n v="511"/>
    <s v="A0845AF511"/>
    <n v="402000"/>
    <n v="401633"/>
    <n v="402000"/>
    <s v="D"/>
    <x v="4"/>
    <x v="4"/>
    <s v="GODB"/>
    <s v="GENERAL GOVERNMENT AND GOVERNMENT OPERATIONS"/>
    <s v="2023–2024"/>
    <x v="0"/>
    <x v="0"/>
    <s v="GENERAL GOVERNMENT"/>
    <s v="GENERAL FUND"/>
    <x v="0"/>
    <s v="100"/>
    <s v="G"/>
    <s v="001"/>
    <s v="001"/>
    <s v="000"/>
    <s v="000"/>
    <s v="GENERAL FUND"/>
    <m/>
    <m/>
  </r>
  <r>
    <s v="4.4"/>
    <s v="9125000"/>
    <x v="0"/>
    <x v="9"/>
    <n v="511"/>
    <s v="A0845AF511"/>
    <n v="402000"/>
    <n v="-401633"/>
    <n v="-402000"/>
    <s v="C"/>
    <x v="2"/>
    <x v="2"/>
    <s v="GABW"/>
    <s v="ACCUMULATED DEPRECIATION/AMORTIZATION"/>
    <s v="2023–2024"/>
    <x v="0"/>
    <x v="0"/>
    <s v="GENERAL GOVERNMENT"/>
    <s v="GENERAL FUND"/>
    <x v="0"/>
    <s v="100"/>
    <s v="G"/>
    <s v="001"/>
    <s v="001"/>
    <s v="000"/>
    <s v="000"/>
    <s v="GENERAL FUND"/>
    <m/>
    <m/>
  </r>
  <r>
    <s v="5.1"/>
    <s v="0001000"/>
    <x v="0"/>
    <x v="9"/>
    <n v="511"/>
    <s v="A0845AF511"/>
    <n v="389000"/>
    <n v="389413"/>
    <n v="389000"/>
    <s v="D"/>
    <x v="5"/>
    <x v="5"/>
    <s v="GODT"/>
    <s v="DEBT SERVICE-PRINCIPAL RETIREMENT"/>
    <s v="2023–2024"/>
    <x v="0"/>
    <x v="0"/>
    <s v="GENERAL GOVERNMENT"/>
    <s v="GENERAL FUND"/>
    <x v="0"/>
    <s v="100"/>
    <s v="G"/>
    <s v="001"/>
    <s v="001"/>
    <s v="000"/>
    <s v="000"/>
    <s v="GENERAL FUND"/>
    <m/>
    <m/>
  </r>
  <r>
    <s v="5.2"/>
    <s v="0001000"/>
    <x v="0"/>
    <x v="9"/>
    <n v="511"/>
    <s v="A0845AF511"/>
    <n v="9000"/>
    <n v="8617"/>
    <n v="9000"/>
    <s v="D"/>
    <x v="6"/>
    <x v="6"/>
    <s v="GODV"/>
    <s v="DEBT SERVICE-INTEREST &amp; FISCAL CHARGES"/>
    <s v="2023–2024"/>
    <x v="0"/>
    <x v="0"/>
    <s v="GENERAL GOVERNMENT"/>
    <s v="GENERAL FUND"/>
    <x v="0"/>
    <s v="100"/>
    <s v="G"/>
    <s v="001"/>
    <s v="001"/>
    <s v="000"/>
    <s v="000"/>
    <s v="GENERAL FUND"/>
    <m/>
    <m/>
  </r>
  <r>
    <s v="5.3"/>
    <s v="0001000"/>
    <x v="0"/>
    <x v="9"/>
    <n v="511"/>
    <s v="A0845AF511"/>
    <n v="398000"/>
    <n v="-398030"/>
    <n v="-398000"/>
    <s v="C"/>
    <x v="4"/>
    <x v="4"/>
    <s v="GODB"/>
    <s v="GENERAL GOVERNMENT AND GOVERNMENT OPERATIONS"/>
    <s v="2023–2024"/>
    <x v="0"/>
    <x v="0"/>
    <s v="GENERAL GOVERNMENT"/>
    <s v="GENERAL FUND"/>
    <x v="0"/>
    <s v="100"/>
    <s v="G"/>
    <s v="001"/>
    <s v="001"/>
    <s v="000"/>
    <s v="000"/>
    <s v="GENERAL FUND"/>
    <m/>
    <m/>
  </r>
  <r>
    <s v="6.1"/>
    <s v="9125000"/>
    <x v="0"/>
    <x v="9"/>
    <n v="511"/>
    <s v="A0845AF511"/>
    <n v="389000"/>
    <n v="389413"/>
    <n v="389000"/>
    <s v="D"/>
    <x v="3"/>
    <x v="3"/>
    <s v="GBBR"/>
    <s v="RIGHT-TO-USE LEASE LIABILITY"/>
    <s v="2023–2024"/>
    <x v="0"/>
    <x v="0"/>
    <s v="GENERAL GOVERNMENT"/>
    <s v="GENERAL FUND"/>
    <x v="0"/>
    <s v="100"/>
    <s v="G"/>
    <s v="001"/>
    <s v="001"/>
    <s v="000"/>
    <s v="000"/>
    <s v="GENERAL FUND"/>
    <m/>
    <m/>
  </r>
  <r>
    <s v="6.2"/>
    <s v="9125000"/>
    <x v="0"/>
    <x v="9"/>
    <n v="511"/>
    <s v="A0845AF511"/>
    <n v="389000"/>
    <n v="-389413"/>
    <n v="-389000"/>
    <s v="C"/>
    <x v="5"/>
    <x v="5"/>
    <s v="GODT"/>
    <s v="DEBT SERVICE-PRINCIPAL RETIREMENT"/>
    <s v="2023–2024"/>
    <x v="0"/>
    <x v="0"/>
    <s v="GENERAL GOVERNMENT"/>
    <s v="GENERAL FUND"/>
    <x v="0"/>
    <s v="100"/>
    <s v="G"/>
    <s v="001"/>
    <s v="001"/>
    <s v="000"/>
    <s v="000"/>
    <s v="GENERAL FUND"/>
    <m/>
    <m/>
  </r>
  <r>
    <s v="7.1"/>
    <s v="9125000"/>
    <x v="0"/>
    <x v="9"/>
    <n v="511"/>
    <s v="A0845AF511"/>
    <n v="280000"/>
    <n v="279712"/>
    <n v="280000"/>
    <s v="D"/>
    <x v="3"/>
    <x v="3"/>
    <s v="GBBR"/>
    <s v="RIGHT-TO-USE LEASE LIABILITY"/>
    <s v="2023–2024"/>
    <x v="0"/>
    <x v="0"/>
    <s v="GENERAL GOVERNMENT"/>
    <s v="GENERAL FUND"/>
    <x v="0"/>
    <s v="100"/>
    <s v="G"/>
    <s v="001"/>
    <s v="001"/>
    <s v="000"/>
    <s v="000"/>
    <s v="GENERAL FUND"/>
    <m/>
    <m/>
  </r>
  <r>
    <s v="7.2"/>
    <s v="9125000"/>
    <x v="0"/>
    <x v="9"/>
    <n v="511"/>
    <s v="A0845AF511"/>
    <n v="280000"/>
    <n v="-279712"/>
    <n v="-280000"/>
    <s v="C"/>
    <x v="7"/>
    <x v="3"/>
    <s v="GBAX"/>
    <s v="CURRENT PORTION OF LONG-TERM OBLIGATIONS"/>
    <s v="2023–2024"/>
    <x v="0"/>
    <x v="0"/>
    <s v="GENERAL GOVERNMENT"/>
    <s v="GENERAL FUND"/>
    <x v="0"/>
    <s v="100"/>
    <s v="G"/>
    <s v="001"/>
    <s v="001"/>
    <s v="000"/>
    <s v="000"/>
    <s v="GENERAL FUND"/>
    <m/>
    <m/>
  </r>
  <r>
    <s v="0.3BB"/>
    <s v="9125000"/>
    <x v="0"/>
    <x v="10"/>
    <n v="511"/>
    <s v="A0860AF511"/>
    <n v="5182000"/>
    <n v="5181816"/>
    <n v="5182000"/>
    <s v="D"/>
    <x v="0"/>
    <x v="0"/>
    <s v="GABX"/>
    <s v="INTANGIBLE ASSETS-AMORTIZABLE"/>
    <s v="2023–2024"/>
    <x v="0"/>
    <x v="0"/>
    <s v="GENERAL GOVERNMENT"/>
    <s v="GENERAL FUND"/>
    <x v="0"/>
    <s v="100"/>
    <s v="G"/>
    <s v="001"/>
    <s v="001"/>
    <s v="000"/>
    <s v="000"/>
    <s v="GENERAL FUND"/>
    <m/>
    <m/>
  </r>
  <r>
    <s v="0.4BB"/>
    <s v="9125000"/>
    <x v="0"/>
    <x v="10"/>
    <n v="511"/>
    <s v="A0860AF511"/>
    <n v="226000"/>
    <n v="226162"/>
    <n v="226000"/>
    <s v="D"/>
    <x v="8"/>
    <x v="7"/>
    <s v="GOAA"/>
    <s v="BEGINNING FUND BALANCE"/>
    <s v="2023–2024"/>
    <x v="0"/>
    <x v="0"/>
    <s v="GENERAL GOVERNMENT"/>
    <s v="GENERAL FUND"/>
    <x v="0"/>
    <s v="100"/>
    <s v="G"/>
    <s v="001"/>
    <s v="001"/>
    <s v="000"/>
    <s v="000"/>
    <s v="GENERAL FUND"/>
    <m/>
    <m/>
  </r>
  <r>
    <s v="0.8BB"/>
    <s v="9125000"/>
    <x v="0"/>
    <x v="10"/>
    <n v="511"/>
    <s v="A0860AF511"/>
    <n v="3606000"/>
    <n v="3605660"/>
    <n v="3606000"/>
    <s v="D"/>
    <x v="2"/>
    <x v="2"/>
    <s v="GABW"/>
    <s v="ACCUMULATED DEPRECIATION/AMORTIZATION"/>
    <s v="2023–2024"/>
    <x v="0"/>
    <x v="0"/>
    <s v="GENERAL GOVERNMENT"/>
    <s v="GENERAL FUND"/>
    <x v="0"/>
    <s v="100"/>
    <s v="G"/>
    <s v="001"/>
    <s v="001"/>
    <s v="000"/>
    <s v="000"/>
    <s v="GENERAL FUND"/>
    <m/>
    <m/>
  </r>
  <r>
    <s v="0.9BB"/>
    <s v="9125000"/>
    <x v="0"/>
    <x v="10"/>
    <n v="511"/>
    <s v="A0860AF511"/>
    <n v="9014000"/>
    <n v="-9013638"/>
    <n v="-9014000"/>
    <s v="C"/>
    <x v="3"/>
    <x v="3"/>
    <s v="GBBR"/>
    <s v="RIGHT-TO-USE LEASE LIABILITY"/>
    <s v="2023–2024"/>
    <x v="0"/>
    <x v="0"/>
    <s v="GENERAL GOVERNMENT"/>
    <s v="GENERAL FUND"/>
    <x v="0"/>
    <s v="100"/>
    <s v="G"/>
    <s v="001"/>
    <s v="001"/>
    <s v="000"/>
    <s v="000"/>
    <s v="GENERAL FUND"/>
    <m/>
    <m/>
  </r>
  <r>
    <s v="0.3ADJ"/>
    <s v="9125000"/>
    <x v="0"/>
    <x v="10"/>
    <n v="511"/>
    <s v="A0860AF511"/>
    <n v="7653000"/>
    <n v="7652505"/>
    <n v="7653000"/>
    <s v="D"/>
    <x v="0"/>
    <x v="0"/>
    <s v="GABX"/>
    <s v="INTANGIBLE ASSETS-AMORTIZABLE"/>
    <s v="2023–2024"/>
    <x v="0"/>
    <x v="0"/>
    <s v="GENERAL GOVERNMENT"/>
    <s v="GENERAL FUND"/>
    <x v="0"/>
    <s v="100"/>
    <s v="G"/>
    <s v="001"/>
    <s v="001"/>
    <s v="000"/>
    <s v="000"/>
    <s v="GENERAL FUND"/>
    <m/>
    <m/>
  </r>
  <r>
    <s v="0.8ADJ"/>
    <s v="9125000"/>
    <x v="0"/>
    <x v="10"/>
    <n v="511"/>
    <s v="A0860AF511"/>
    <n v="7653000"/>
    <n v="-7652506"/>
    <n v="-7653000"/>
    <s v="C"/>
    <x v="2"/>
    <x v="2"/>
    <s v="GABW"/>
    <s v="ACCUMULATED DEPRECIATION/AMORTIZATION"/>
    <s v="2023–2024"/>
    <x v="0"/>
    <x v="0"/>
    <s v="GENERAL GOVERNMENT"/>
    <s v="GENERAL FUND"/>
    <x v="0"/>
    <s v="100"/>
    <s v="G"/>
    <s v="001"/>
    <s v="001"/>
    <s v="000"/>
    <s v="000"/>
    <s v="GENERAL FUND"/>
    <m/>
    <m/>
  </r>
  <r>
    <s v="1.1"/>
    <s v="0001000"/>
    <x v="0"/>
    <x v="10"/>
    <n v="511"/>
    <s v="A0860AF511"/>
    <n v="2721000"/>
    <n v="2720808"/>
    <n v="2721000"/>
    <s v="D"/>
    <x v="11"/>
    <x v="10"/>
    <s v="GODR"/>
    <s v="CAPITAL OUTLAY"/>
    <s v="2023–2024"/>
    <x v="0"/>
    <x v="0"/>
    <s v="GENERAL GOVERNMENT"/>
    <s v="GENERAL FUND"/>
    <x v="0"/>
    <s v="100"/>
    <s v="G"/>
    <s v="001"/>
    <s v="001"/>
    <s v="000"/>
    <s v="000"/>
    <s v="GENERAL FUND"/>
    <m/>
    <m/>
  </r>
  <r>
    <s v="1.2"/>
    <s v="0001000"/>
    <x v="0"/>
    <x v="10"/>
    <n v="511"/>
    <s v="A0860AF511"/>
    <n v="2721000"/>
    <n v="-2720808"/>
    <n v="-2721000"/>
    <s v="C"/>
    <x v="12"/>
    <x v="11"/>
    <s v="GOLK"/>
    <s v="LEASE AND OTHER FINANCING PROCEEDS"/>
    <s v="2023–2024"/>
    <x v="0"/>
    <x v="0"/>
    <s v="GENERAL GOVERNMENT"/>
    <s v="GENERAL FUND"/>
    <x v="0"/>
    <s v="100"/>
    <s v="G"/>
    <s v="001"/>
    <s v="001"/>
    <s v="000"/>
    <s v="000"/>
    <s v="GENERAL FUND"/>
    <m/>
    <m/>
  </r>
  <r>
    <s v="2.3"/>
    <s v="9125000"/>
    <x v="0"/>
    <x v="10"/>
    <n v="511"/>
    <s v="A0860AF511"/>
    <n v="2721000"/>
    <n v="2720808"/>
    <n v="2721000"/>
    <s v="D"/>
    <x v="0"/>
    <x v="0"/>
    <s v="GABX"/>
    <s v="INTANGIBLE ASSETS-AMORTIZABLE"/>
    <s v="2023–2024"/>
    <x v="0"/>
    <x v="0"/>
    <s v="GENERAL GOVERNMENT"/>
    <s v="GENERAL FUND"/>
    <x v="0"/>
    <s v="100"/>
    <s v="G"/>
    <s v="001"/>
    <s v="001"/>
    <s v="000"/>
    <s v="000"/>
    <s v="GENERAL FUND"/>
    <m/>
    <m/>
  </r>
  <r>
    <s v="2.4"/>
    <s v="9125000"/>
    <x v="0"/>
    <x v="10"/>
    <n v="511"/>
    <s v="A0860AF511"/>
    <n v="2721000"/>
    <n v="-2720808"/>
    <n v="-2721000"/>
    <s v="C"/>
    <x v="11"/>
    <x v="10"/>
    <s v="GODR"/>
    <s v="CAPITAL OUTLAY"/>
    <s v="2023–2024"/>
    <x v="0"/>
    <x v="0"/>
    <s v="GENERAL GOVERNMENT"/>
    <s v="GENERAL FUND"/>
    <x v="0"/>
    <s v="100"/>
    <s v="G"/>
    <s v="001"/>
    <s v="001"/>
    <s v="000"/>
    <s v="000"/>
    <s v="GENERAL FUND"/>
    <m/>
    <m/>
  </r>
  <r>
    <s v="3.1"/>
    <s v="9125000"/>
    <x v="0"/>
    <x v="10"/>
    <n v="511"/>
    <s v="A0860AF511"/>
    <n v="2721000"/>
    <n v="2720808"/>
    <n v="2721000"/>
    <s v="D"/>
    <x v="12"/>
    <x v="11"/>
    <s v="GOLK"/>
    <s v="LEASE AND OTHER FINANCING PROCEEDS"/>
    <s v="2023–2024"/>
    <x v="0"/>
    <x v="0"/>
    <s v="GENERAL GOVERNMENT"/>
    <s v="GENERAL FUND"/>
    <x v="0"/>
    <s v="100"/>
    <s v="G"/>
    <s v="001"/>
    <s v="001"/>
    <s v="000"/>
    <s v="000"/>
    <s v="GENERAL FUND"/>
    <m/>
    <m/>
  </r>
  <r>
    <s v="3.2"/>
    <s v="9125000"/>
    <x v="0"/>
    <x v="10"/>
    <n v="511"/>
    <s v="A0860AF511"/>
    <n v="2721000"/>
    <n v="-2720808"/>
    <n v="-2721000"/>
    <s v="C"/>
    <x v="3"/>
    <x v="3"/>
    <s v="GBBR"/>
    <s v="RIGHT-TO-USE LEASE LIABILITY"/>
    <s v="2023–2024"/>
    <x v="0"/>
    <x v="0"/>
    <s v="GENERAL GOVERNMENT"/>
    <s v="GENERAL FUND"/>
    <x v="0"/>
    <s v="100"/>
    <s v="G"/>
    <s v="001"/>
    <s v="001"/>
    <s v="000"/>
    <s v="000"/>
    <s v="GENERAL FUND"/>
    <m/>
    <m/>
  </r>
  <r>
    <s v="4.1"/>
    <s v="9125000"/>
    <x v="0"/>
    <x v="10"/>
    <n v="511"/>
    <s v="A0860AF511"/>
    <n v="1862000"/>
    <n v="1861672"/>
    <n v="1862000"/>
    <s v="D"/>
    <x v="4"/>
    <x v="4"/>
    <s v="GODB"/>
    <s v="GENERAL GOVERNMENT AND GOVERNMENT OPERATIONS"/>
    <s v="2023–2024"/>
    <x v="0"/>
    <x v="0"/>
    <s v="GENERAL GOVERNMENT"/>
    <s v="GENERAL FUND"/>
    <x v="0"/>
    <s v="100"/>
    <s v="G"/>
    <s v="001"/>
    <s v="001"/>
    <s v="000"/>
    <s v="000"/>
    <s v="GENERAL FUND"/>
    <m/>
    <m/>
  </r>
  <r>
    <s v="4.4"/>
    <s v="9125000"/>
    <x v="0"/>
    <x v="10"/>
    <n v="511"/>
    <s v="A0860AF511"/>
    <n v="1862000"/>
    <n v="-1861672"/>
    <n v="-1862000"/>
    <s v="C"/>
    <x v="2"/>
    <x v="2"/>
    <s v="GABW"/>
    <s v="ACCUMULATED DEPRECIATION/AMORTIZATION"/>
    <s v="2023–2024"/>
    <x v="0"/>
    <x v="0"/>
    <s v="GENERAL GOVERNMENT"/>
    <s v="GENERAL FUND"/>
    <x v="0"/>
    <s v="100"/>
    <s v="G"/>
    <s v="001"/>
    <s v="001"/>
    <s v="000"/>
    <s v="000"/>
    <s v="GENERAL FUND"/>
    <m/>
    <m/>
  </r>
  <r>
    <s v="5.1"/>
    <s v="0001000"/>
    <x v="0"/>
    <x v="10"/>
    <n v="511"/>
    <s v="A0860AF511"/>
    <n v="1801000"/>
    <n v="1801122"/>
    <n v="1801000"/>
    <s v="D"/>
    <x v="5"/>
    <x v="5"/>
    <s v="GODT"/>
    <s v="DEBT SERVICE-PRINCIPAL RETIREMENT"/>
    <s v="2023–2024"/>
    <x v="0"/>
    <x v="0"/>
    <s v="GENERAL GOVERNMENT"/>
    <s v="GENERAL FUND"/>
    <x v="0"/>
    <s v="100"/>
    <s v="G"/>
    <s v="001"/>
    <s v="001"/>
    <s v="000"/>
    <s v="000"/>
    <s v="GENERAL FUND"/>
    <m/>
    <m/>
  </r>
  <r>
    <s v="5.2"/>
    <s v="0001000"/>
    <x v="0"/>
    <x v="10"/>
    <n v="511"/>
    <s v="A0860AF511"/>
    <n v="81000"/>
    <n v="81397"/>
    <n v="81000"/>
    <s v="D"/>
    <x v="6"/>
    <x v="6"/>
    <s v="GODV"/>
    <s v="DEBT SERVICE-INTEREST &amp; FISCAL CHARGES"/>
    <s v="2023–2024"/>
    <x v="0"/>
    <x v="0"/>
    <s v="GENERAL GOVERNMENT"/>
    <s v="GENERAL FUND"/>
    <x v="0"/>
    <s v="100"/>
    <s v="G"/>
    <s v="001"/>
    <s v="001"/>
    <s v="000"/>
    <s v="000"/>
    <s v="GENERAL FUND"/>
    <m/>
    <m/>
  </r>
  <r>
    <s v="5.3"/>
    <s v="0001000"/>
    <x v="0"/>
    <x v="10"/>
    <n v="511"/>
    <s v="A0860AF511"/>
    <n v="1882000"/>
    <n v="-1882519"/>
    <n v="-1882000"/>
    <s v="C"/>
    <x v="4"/>
    <x v="4"/>
    <s v="GODB"/>
    <s v="GENERAL GOVERNMENT AND GOVERNMENT OPERATIONS"/>
    <s v="2023–2024"/>
    <x v="0"/>
    <x v="0"/>
    <s v="GENERAL GOVERNMENT"/>
    <s v="GENERAL FUND"/>
    <x v="0"/>
    <s v="100"/>
    <s v="G"/>
    <s v="001"/>
    <s v="001"/>
    <s v="000"/>
    <s v="000"/>
    <s v="GENERAL FUND"/>
    <m/>
    <m/>
  </r>
  <r>
    <s v="6.1"/>
    <s v="9125000"/>
    <x v="0"/>
    <x v="10"/>
    <n v="511"/>
    <s v="A0860AF511"/>
    <n v="1801000"/>
    <n v="1801122"/>
    <n v="1801000"/>
    <s v="D"/>
    <x v="3"/>
    <x v="3"/>
    <s v="GBBR"/>
    <s v="RIGHT-TO-USE LEASE LIABILITY"/>
    <s v="2023–2024"/>
    <x v="0"/>
    <x v="0"/>
    <s v="GENERAL GOVERNMENT"/>
    <s v="GENERAL FUND"/>
    <x v="0"/>
    <s v="100"/>
    <s v="G"/>
    <s v="001"/>
    <s v="001"/>
    <s v="000"/>
    <s v="000"/>
    <s v="GENERAL FUND"/>
    <m/>
    <m/>
  </r>
  <r>
    <s v="6.2"/>
    <s v="9125000"/>
    <x v="0"/>
    <x v="10"/>
    <n v="511"/>
    <s v="A0860AF511"/>
    <n v="1801000"/>
    <n v="-1801122"/>
    <n v="-1801000"/>
    <s v="C"/>
    <x v="5"/>
    <x v="5"/>
    <s v="GODT"/>
    <s v="DEBT SERVICE-PRINCIPAL RETIREMENT"/>
    <s v="2023–2024"/>
    <x v="0"/>
    <x v="0"/>
    <s v="GENERAL GOVERNMENT"/>
    <s v="GENERAL FUND"/>
    <x v="0"/>
    <s v="100"/>
    <s v="G"/>
    <s v="001"/>
    <s v="001"/>
    <s v="000"/>
    <s v="000"/>
    <s v="GENERAL FUND"/>
    <m/>
    <m/>
  </r>
  <r>
    <s v="7.1"/>
    <s v="9125000"/>
    <x v="0"/>
    <x v="10"/>
    <n v="511"/>
    <s v="A0860AF511"/>
    <n v="1772000"/>
    <n v="1772175"/>
    <n v="1772000"/>
    <s v="D"/>
    <x v="3"/>
    <x v="3"/>
    <s v="GBBR"/>
    <s v="RIGHT-TO-USE LEASE LIABILITY"/>
    <s v="2023–2024"/>
    <x v="0"/>
    <x v="0"/>
    <s v="GENERAL GOVERNMENT"/>
    <s v="GENERAL FUND"/>
    <x v="0"/>
    <s v="100"/>
    <s v="G"/>
    <s v="001"/>
    <s v="001"/>
    <s v="000"/>
    <s v="000"/>
    <s v="GENERAL FUND"/>
    <m/>
    <m/>
  </r>
  <r>
    <s v="7.2"/>
    <s v="9125000"/>
    <x v="0"/>
    <x v="10"/>
    <n v="511"/>
    <s v="A0860AF511"/>
    <n v="1772000"/>
    <n v="-1772175"/>
    <n v="-1772000"/>
    <s v="C"/>
    <x v="7"/>
    <x v="3"/>
    <s v="GBAX"/>
    <s v="CURRENT PORTION OF LONG-TERM OBLIGATIONS"/>
    <s v="2023–2024"/>
    <x v="0"/>
    <x v="0"/>
    <s v="GENERAL GOVERNMENT"/>
    <s v="GENERAL FUND"/>
    <x v="0"/>
    <s v="100"/>
    <s v="G"/>
    <s v="001"/>
    <s v="001"/>
    <s v="000"/>
    <s v="000"/>
    <s v="GENERAL FUND"/>
    <m/>
    <m/>
  </r>
  <r>
    <s v="8.3"/>
    <s v="9125000"/>
    <x v="0"/>
    <x v="10"/>
    <n v="511"/>
    <s v="A0860AF511"/>
    <n v="1223000"/>
    <n v="1223143"/>
    <n v="1223000"/>
    <s v="D"/>
    <x v="2"/>
    <x v="2"/>
    <s v="GABW"/>
    <s v="ACCUMULATED DEPRECIATION/AMORTIZATION"/>
    <s v="2023–2024"/>
    <x v="0"/>
    <x v="0"/>
    <s v="GENERAL GOVERNMENT"/>
    <s v="GENERAL FUND"/>
    <x v="0"/>
    <s v="100"/>
    <s v="G"/>
    <s v="001"/>
    <s v="001"/>
    <s v="000"/>
    <s v="000"/>
    <s v="GENERAL FUND"/>
    <m/>
    <m/>
  </r>
  <r>
    <s v="8.6"/>
    <s v="9125000"/>
    <x v="0"/>
    <x v="10"/>
    <n v="511"/>
    <s v="A0860AF511"/>
    <n v="1223000"/>
    <n v="-1223143"/>
    <n v="-1223000"/>
    <s v="C"/>
    <x v="0"/>
    <x v="0"/>
    <s v="GABX"/>
    <s v="INTANGIBLE ASSETS-AMORTIZABLE"/>
    <s v="2023–2024"/>
    <x v="0"/>
    <x v="0"/>
    <s v="GENERAL GOVERNMENT"/>
    <s v="GENERAL FUND"/>
    <x v="0"/>
    <s v="100"/>
    <s v="G"/>
    <s v="001"/>
    <s v="001"/>
    <s v="000"/>
    <s v="000"/>
    <s v="GENERAL FUND"/>
    <m/>
    <m/>
  </r>
  <r>
    <s v="9.1"/>
    <s v="9125000"/>
    <x v="0"/>
    <x v="10"/>
    <n v="511"/>
    <s v="A0860AF511"/>
    <n v="235000"/>
    <n v="235371"/>
    <n v="235000"/>
    <s v="D"/>
    <x v="3"/>
    <x v="3"/>
    <s v="GBBR"/>
    <s v="RIGHT-TO-USE LEASE LIABILITY"/>
    <s v="2023–2024"/>
    <x v="0"/>
    <x v="0"/>
    <s v="GENERAL GOVERNMENT"/>
    <s v="GENERAL FUND"/>
    <x v="0"/>
    <s v="100"/>
    <s v="G"/>
    <s v="001"/>
    <s v="001"/>
    <s v="000"/>
    <s v="000"/>
    <s v="GENERAL FUND"/>
    <m/>
    <m/>
  </r>
  <r>
    <s v="9.4"/>
    <s v="9125000"/>
    <x v="0"/>
    <x v="10"/>
    <n v="511"/>
    <s v="A0860AF511"/>
    <n v="22000"/>
    <n v="22003"/>
    <n v="22000"/>
    <s v="D"/>
    <x v="2"/>
    <x v="2"/>
    <s v="GABW"/>
    <s v="ACCUMULATED DEPRECIATION/AMORTIZATION"/>
    <s v="2023–2024"/>
    <x v="0"/>
    <x v="0"/>
    <s v="GENERAL GOVERNMENT"/>
    <s v="GENERAL FUND"/>
    <x v="0"/>
    <s v="100"/>
    <s v="G"/>
    <s v="001"/>
    <s v="001"/>
    <s v="000"/>
    <s v="000"/>
    <s v="GENERAL FUND"/>
    <m/>
    <m/>
  </r>
  <r>
    <s v="9.5"/>
    <s v="9125000"/>
    <x v="0"/>
    <x v="10"/>
    <n v="511"/>
    <s v="A0860AF511"/>
    <n v="7000"/>
    <n v="6664"/>
    <n v="7000"/>
    <s v="D"/>
    <x v="4"/>
    <x v="4"/>
    <s v="GODB"/>
    <s v="GENERAL GOVERNMENT AND GOVERNMENT OPERATIONS"/>
    <s v="2023–2024"/>
    <x v="0"/>
    <x v="0"/>
    <s v="GENERAL GOVERNMENT"/>
    <s v="GENERAL FUND"/>
    <x v="0"/>
    <s v="100"/>
    <s v="G"/>
    <s v="001"/>
    <s v="001"/>
    <s v="000"/>
    <s v="000"/>
    <s v="GENERAL FUND"/>
    <m/>
    <m/>
  </r>
  <r>
    <s v="9.8"/>
    <s v="9125000"/>
    <x v="0"/>
    <x v="10"/>
    <n v="511"/>
    <s v="A0860AF511"/>
    <n v="264000"/>
    <n v="-264038"/>
    <n v="-264000"/>
    <s v="C"/>
    <x v="0"/>
    <x v="0"/>
    <s v="GABX"/>
    <s v="INTANGIBLE ASSETS-AMORTIZABLE"/>
    <s v="2023–2024"/>
    <x v="0"/>
    <x v="0"/>
    <s v="GENERAL GOVERNMENT"/>
    <s v="GENERAL FUND"/>
    <x v="0"/>
    <s v="100"/>
    <s v="G"/>
    <s v="001"/>
    <s v="001"/>
    <s v="000"/>
    <s v="000"/>
    <s v="GENERAL FUND"/>
    <m/>
    <m/>
  </r>
  <r>
    <s v="0.3BB"/>
    <s v="9125000"/>
    <x v="0"/>
    <x v="11"/>
    <n v="511"/>
    <s v="A0870AF511"/>
    <n v="13026000"/>
    <n v="13025747"/>
    <n v="13026000"/>
    <s v="D"/>
    <x v="0"/>
    <x v="0"/>
    <s v="GABX"/>
    <s v="INTANGIBLE ASSETS-AMORTIZABLE"/>
    <s v="2023–2024"/>
    <x v="0"/>
    <x v="0"/>
    <s v="GENERAL GOVERNMENT"/>
    <s v="GENERAL FUND"/>
    <x v="0"/>
    <s v="100"/>
    <s v="G"/>
    <s v="001"/>
    <s v="001"/>
    <s v="000"/>
    <s v="000"/>
    <s v="GENERAL FUND"/>
    <m/>
    <m/>
  </r>
  <r>
    <s v="0.4BB"/>
    <s v="9125000"/>
    <x v="0"/>
    <x v="11"/>
    <n v="511"/>
    <s v="A0870AF511"/>
    <n v="112000"/>
    <n v="111635"/>
    <n v="112000"/>
    <s v="D"/>
    <x v="8"/>
    <x v="7"/>
    <s v="GOAA"/>
    <s v="BEGINNING FUND BALANCE"/>
    <s v="2023–2024"/>
    <x v="0"/>
    <x v="0"/>
    <s v="GENERAL GOVERNMENT"/>
    <s v="GENERAL FUND"/>
    <x v="0"/>
    <s v="100"/>
    <s v="G"/>
    <s v="001"/>
    <s v="001"/>
    <s v="000"/>
    <s v="000"/>
    <s v="GENERAL FUND"/>
    <m/>
    <m/>
  </r>
  <r>
    <s v="0.8BB"/>
    <s v="9125000"/>
    <x v="0"/>
    <x v="11"/>
    <n v="511"/>
    <s v="A0870AF511"/>
    <n v="2955000"/>
    <n v="-2954066"/>
    <n v="-2955000"/>
    <s v="C"/>
    <x v="2"/>
    <x v="2"/>
    <s v="GABW"/>
    <s v="ACCUMULATED DEPRECIATION/AMORTIZATION"/>
    <s v="2023–2024"/>
    <x v="0"/>
    <x v="0"/>
    <s v="GENERAL GOVERNMENT"/>
    <s v="GENERAL FUND"/>
    <x v="0"/>
    <s v="100"/>
    <s v="G"/>
    <s v="001"/>
    <s v="001"/>
    <s v="000"/>
    <s v="000"/>
    <s v="GENERAL FUND"/>
    <m/>
    <m/>
  </r>
  <r>
    <s v="0.9BB"/>
    <s v="9125000"/>
    <x v="0"/>
    <x v="11"/>
    <n v="511"/>
    <s v="A0870AF511"/>
    <n v="10183000"/>
    <n v="-10183316"/>
    <n v="-10183000"/>
    <s v="C"/>
    <x v="3"/>
    <x v="3"/>
    <s v="GBBR"/>
    <s v="RIGHT-TO-USE LEASE LIABILITY"/>
    <s v="2023–2024"/>
    <x v="0"/>
    <x v="0"/>
    <s v="GENERAL GOVERNMENT"/>
    <s v="GENERAL FUND"/>
    <x v="0"/>
    <s v="100"/>
    <s v="G"/>
    <s v="001"/>
    <s v="001"/>
    <s v="000"/>
    <s v="000"/>
    <s v="GENERAL FUND"/>
    <m/>
    <m/>
  </r>
  <r>
    <s v="4.1"/>
    <s v="9125000"/>
    <x v="0"/>
    <x v="11"/>
    <n v="511"/>
    <s v="A0870AF511"/>
    <n v="1477000"/>
    <n v="1477033"/>
    <n v="1477000"/>
    <s v="D"/>
    <x v="4"/>
    <x v="4"/>
    <s v="GODB"/>
    <s v="GENERAL GOVERNMENT AND GOVERNMENT OPERATIONS"/>
    <s v="2023–2024"/>
    <x v="0"/>
    <x v="0"/>
    <s v="GENERAL GOVERNMENT"/>
    <s v="GENERAL FUND"/>
    <x v="0"/>
    <s v="100"/>
    <s v="G"/>
    <s v="001"/>
    <s v="001"/>
    <s v="000"/>
    <s v="000"/>
    <s v="GENERAL FUND"/>
    <m/>
    <m/>
  </r>
  <r>
    <s v="4.4"/>
    <s v="9125000"/>
    <x v="0"/>
    <x v="11"/>
    <n v="511"/>
    <s v="A0870AF511"/>
    <n v="1477000"/>
    <n v="-1477033"/>
    <n v="-1477000"/>
    <s v="C"/>
    <x v="2"/>
    <x v="2"/>
    <s v="GABW"/>
    <s v="ACCUMULATED DEPRECIATION/AMORTIZATION"/>
    <s v="2023–2024"/>
    <x v="0"/>
    <x v="0"/>
    <s v="GENERAL GOVERNMENT"/>
    <s v="GENERAL FUND"/>
    <x v="0"/>
    <s v="100"/>
    <s v="G"/>
    <s v="001"/>
    <s v="001"/>
    <s v="000"/>
    <s v="000"/>
    <s v="GENERAL FUND"/>
    <m/>
    <m/>
  </r>
  <r>
    <s v="5.1"/>
    <s v="0001000"/>
    <x v="0"/>
    <x v="11"/>
    <n v="511"/>
    <s v="A0870AF511"/>
    <n v="1367000"/>
    <n v="1367156"/>
    <n v="1367000"/>
    <s v="D"/>
    <x v="5"/>
    <x v="5"/>
    <s v="GODT"/>
    <s v="DEBT SERVICE-PRINCIPAL RETIREMENT"/>
    <s v="2023–2024"/>
    <x v="0"/>
    <x v="0"/>
    <s v="GENERAL GOVERNMENT"/>
    <s v="GENERAL FUND"/>
    <x v="0"/>
    <s v="100"/>
    <s v="G"/>
    <s v="001"/>
    <s v="001"/>
    <s v="000"/>
    <s v="000"/>
    <s v="GENERAL FUND"/>
    <m/>
    <m/>
  </r>
  <r>
    <s v="5.2"/>
    <s v="0001000"/>
    <x v="0"/>
    <x v="11"/>
    <n v="511"/>
    <s v="A0870AF511"/>
    <n v="86000"/>
    <n v="86044"/>
    <n v="86000"/>
    <s v="D"/>
    <x v="6"/>
    <x v="6"/>
    <s v="GODV"/>
    <s v="DEBT SERVICE-INTEREST &amp; FISCAL CHARGES"/>
    <s v="2023–2024"/>
    <x v="0"/>
    <x v="0"/>
    <s v="GENERAL GOVERNMENT"/>
    <s v="GENERAL FUND"/>
    <x v="0"/>
    <s v="100"/>
    <s v="G"/>
    <s v="001"/>
    <s v="001"/>
    <s v="000"/>
    <s v="000"/>
    <s v="GENERAL FUND"/>
    <m/>
    <m/>
  </r>
  <r>
    <s v="5.3"/>
    <s v="0001000"/>
    <x v="0"/>
    <x v="11"/>
    <n v="511"/>
    <s v="A0870AF511"/>
    <n v="1453000"/>
    <n v="-1453200"/>
    <n v="-1453000"/>
    <s v="C"/>
    <x v="4"/>
    <x v="4"/>
    <s v="GODB"/>
    <s v="GENERAL GOVERNMENT AND GOVERNMENT OPERATIONS"/>
    <s v="2023–2024"/>
    <x v="0"/>
    <x v="0"/>
    <s v="GENERAL GOVERNMENT"/>
    <s v="GENERAL FUND"/>
    <x v="0"/>
    <s v="100"/>
    <s v="G"/>
    <s v="001"/>
    <s v="001"/>
    <s v="000"/>
    <s v="000"/>
    <s v="GENERAL FUND"/>
    <m/>
    <m/>
  </r>
  <r>
    <s v="6.1"/>
    <s v="9125000"/>
    <x v="0"/>
    <x v="11"/>
    <n v="511"/>
    <s v="A0870AF511"/>
    <n v="1367000"/>
    <n v="1367156"/>
    <n v="1367000"/>
    <s v="D"/>
    <x v="3"/>
    <x v="3"/>
    <s v="GBBR"/>
    <s v="RIGHT-TO-USE LEASE LIABILITY"/>
    <s v="2023–2024"/>
    <x v="0"/>
    <x v="0"/>
    <s v="GENERAL GOVERNMENT"/>
    <s v="GENERAL FUND"/>
    <x v="0"/>
    <s v="100"/>
    <s v="G"/>
    <s v="001"/>
    <s v="001"/>
    <s v="000"/>
    <s v="000"/>
    <s v="GENERAL FUND"/>
    <m/>
    <m/>
  </r>
  <r>
    <s v="6.2"/>
    <s v="9125000"/>
    <x v="0"/>
    <x v="11"/>
    <n v="511"/>
    <s v="A0870AF511"/>
    <n v="1367000"/>
    <n v="-1367156"/>
    <n v="-1367000"/>
    <s v="C"/>
    <x v="5"/>
    <x v="5"/>
    <s v="GODT"/>
    <s v="DEBT SERVICE-PRINCIPAL RETIREMENT"/>
    <s v="2023–2024"/>
    <x v="0"/>
    <x v="0"/>
    <s v="GENERAL GOVERNMENT"/>
    <s v="GENERAL FUND"/>
    <x v="0"/>
    <s v="100"/>
    <s v="G"/>
    <s v="001"/>
    <s v="001"/>
    <s v="000"/>
    <s v="000"/>
    <s v="GENERAL FUND"/>
    <m/>
    <m/>
  </r>
  <r>
    <s v="7.1"/>
    <s v="9125000"/>
    <x v="0"/>
    <x v="11"/>
    <n v="511"/>
    <s v="A0870AF511"/>
    <n v="1413000"/>
    <n v="1412795"/>
    <n v="1413000"/>
    <s v="D"/>
    <x v="3"/>
    <x v="3"/>
    <s v="GBBR"/>
    <s v="RIGHT-TO-USE LEASE LIABILITY"/>
    <s v="2023–2024"/>
    <x v="0"/>
    <x v="0"/>
    <s v="GENERAL GOVERNMENT"/>
    <s v="GENERAL FUND"/>
    <x v="0"/>
    <s v="100"/>
    <s v="G"/>
    <s v="001"/>
    <s v="001"/>
    <s v="000"/>
    <s v="000"/>
    <s v="GENERAL FUND"/>
    <m/>
    <m/>
  </r>
  <r>
    <s v="7.2"/>
    <s v="9125000"/>
    <x v="0"/>
    <x v="11"/>
    <n v="511"/>
    <s v="A0870AF511"/>
    <n v="1413000"/>
    <n v="-1412795"/>
    <n v="-1413000"/>
    <s v="C"/>
    <x v="7"/>
    <x v="3"/>
    <s v="GBAX"/>
    <s v="CURRENT PORTION OF LONG-TERM OBLIGATIONS"/>
    <s v="2023–2024"/>
    <x v="0"/>
    <x v="0"/>
    <s v="GENERAL GOVERNMENT"/>
    <s v="GENERAL FUND"/>
    <x v="0"/>
    <s v="100"/>
    <s v="G"/>
    <s v="001"/>
    <s v="001"/>
    <s v="000"/>
    <s v="000"/>
    <s v="GENERAL FUND"/>
    <m/>
    <m/>
  </r>
  <r>
    <s v="0.3BB"/>
    <s v="9125000"/>
    <x v="0"/>
    <x v="12"/>
    <n v="511"/>
    <s v="A1700AF511"/>
    <n v="8649000"/>
    <n v="8649049"/>
    <n v="8649000"/>
    <s v="D"/>
    <x v="0"/>
    <x v="0"/>
    <s v="GABX"/>
    <s v="INTANGIBLE ASSETS-AMORTIZABLE"/>
    <s v="2023–2024"/>
    <x v="0"/>
    <x v="1"/>
    <s v="BUS, CONSUMER SERV, HOUSING"/>
    <s v="GENERAL FUND"/>
    <x v="0"/>
    <s v="100"/>
    <s v="G"/>
    <s v="001"/>
    <s v="001"/>
    <s v="000"/>
    <s v="000"/>
    <s v="GENERAL FUND"/>
    <m/>
    <m/>
  </r>
  <r>
    <s v="0.4BB"/>
    <s v="9125000"/>
    <x v="0"/>
    <x v="12"/>
    <n v="511"/>
    <s v="A1700AF511"/>
    <n v="330000"/>
    <n v="329732"/>
    <n v="330000"/>
    <s v="D"/>
    <x v="8"/>
    <x v="7"/>
    <s v="GOAA"/>
    <s v="BEGINNING FUND BALANCE"/>
    <s v="2023–2024"/>
    <x v="0"/>
    <x v="1"/>
    <s v="BUS, CONSUMER SERV, HOUSING"/>
    <s v="GENERAL FUND"/>
    <x v="0"/>
    <s v="100"/>
    <s v="G"/>
    <s v="001"/>
    <s v="001"/>
    <s v="000"/>
    <s v="000"/>
    <s v="GENERAL FUND"/>
    <m/>
    <m/>
  </r>
  <r>
    <s v="0.8BB"/>
    <s v="9125000"/>
    <x v="0"/>
    <x v="12"/>
    <n v="511"/>
    <s v="A1700AF511"/>
    <n v="2566000"/>
    <n v="-2565794"/>
    <n v="-2566000"/>
    <s v="C"/>
    <x v="2"/>
    <x v="2"/>
    <s v="GABW"/>
    <s v="ACCUMULATED DEPRECIATION/AMORTIZATION"/>
    <s v="2023–2024"/>
    <x v="0"/>
    <x v="1"/>
    <s v="BUS, CONSUMER SERV, HOUSING"/>
    <s v="GENERAL FUND"/>
    <x v="0"/>
    <s v="100"/>
    <s v="G"/>
    <s v="001"/>
    <s v="001"/>
    <s v="000"/>
    <s v="000"/>
    <s v="GENERAL FUND"/>
    <m/>
    <m/>
  </r>
  <r>
    <s v="0.9BB"/>
    <s v="9125000"/>
    <x v="0"/>
    <x v="12"/>
    <n v="511"/>
    <s v="A1700AF511"/>
    <n v="6413000"/>
    <n v="-6412987"/>
    <n v="-6413000"/>
    <s v="C"/>
    <x v="3"/>
    <x v="3"/>
    <s v="GBBR"/>
    <s v="RIGHT-TO-USE LEASE LIABILITY"/>
    <s v="2023–2024"/>
    <x v="0"/>
    <x v="1"/>
    <s v="BUS, CONSUMER SERV, HOUSING"/>
    <s v="GENERAL FUND"/>
    <x v="0"/>
    <s v="100"/>
    <s v="G"/>
    <s v="001"/>
    <s v="001"/>
    <s v="000"/>
    <s v="000"/>
    <s v="GENERAL FUND"/>
    <m/>
    <m/>
  </r>
  <r>
    <s v="0.5ADJ"/>
    <s v="9125000"/>
    <x v="0"/>
    <x v="12"/>
    <n v="511"/>
    <s v="A1700AF511"/>
    <n v="36000"/>
    <n v="35924"/>
    <n v="36000"/>
    <s v="D"/>
    <x v="1"/>
    <x v="1"/>
    <s v="GOAA"/>
    <s v="BEGINNING FUND BALANCE"/>
    <s v="2023–2024"/>
    <x v="0"/>
    <x v="1"/>
    <s v="BUS, CONSUMER SERV, HOUSING"/>
    <s v="GENERAL FUND"/>
    <x v="0"/>
    <s v="100"/>
    <s v="G"/>
    <s v="001"/>
    <s v="001"/>
    <s v="000"/>
    <s v="000"/>
    <s v="GENERAL FUND"/>
    <m/>
    <m/>
  </r>
  <r>
    <s v="0.8ADJ"/>
    <s v="9125000"/>
    <x v="0"/>
    <x v="12"/>
    <n v="511"/>
    <s v="A1700AF511"/>
    <n v="3000"/>
    <n v="3340"/>
    <n v="3000"/>
    <s v="D"/>
    <x v="2"/>
    <x v="2"/>
    <s v="GABW"/>
    <s v="ACCUMULATED DEPRECIATION/AMORTIZATION"/>
    <s v="2023–2024"/>
    <x v="0"/>
    <x v="1"/>
    <s v="BUS, CONSUMER SERV, HOUSING"/>
    <s v="GENERAL FUND"/>
    <x v="0"/>
    <s v="100"/>
    <s v="G"/>
    <s v="001"/>
    <s v="001"/>
    <s v="000"/>
    <s v="000"/>
    <s v="GENERAL FUND"/>
    <m/>
    <m/>
  </r>
  <r>
    <s v="0.9ADJ"/>
    <s v="9125000"/>
    <x v="0"/>
    <x v="12"/>
    <n v="511"/>
    <s v="A1700AF511"/>
    <n v="39000"/>
    <n v="-39312"/>
    <n v="-39000"/>
    <s v="C"/>
    <x v="3"/>
    <x v="3"/>
    <s v="GBBR"/>
    <s v="RIGHT-TO-USE LEASE LIABILITY"/>
    <s v="2023–2024"/>
    <x v="0"/>
    <x v="1"/>
    <s v="BUS, CONSUMER SERV, HOUSING"/>
    <s v="GENERAL FUND"/>
    <x v="0"/>
    <s v="100"/>
    <s v="G"/>
    <s v="001"/>
    <s v="001"/>
    <s v="000"/>
    <s v="000"/>
    <s v="GENERAL FUND"/>
    <m/>
    <m/>
  </r>
  <r>
    <s v="4.1"/>
    <s v="9125000"/>
    <x v="0"/>
    <x v="12"/>
    <n v="511"/>
    <s v="A1700AF511"/>
    <n v="1837000"/>
    <n v="1836774"/>
    <n v="1837000"/>
    <s v="D"/>
    <x v="9"/>
    <x v="8"/>
    <s v="GODJ"/>
    <s v="BUSINESS, CONSUMER SERVICES, AND HOUSING"/>
    <s v="2023–2024"/>
    <x v="0"/>
    <x v="1"/>
    <s v="BUS, CONSUMER SERV, HOUSING"/>
    <s v="GENERAL FUND"/>
    <x v="0"/>
    <s v="100"/>
    <s v="G"/>
    <s v="001"/>
    <s v="001"/>
    <s v="000"/>
    <s v="000"/>
    <s v="GENERAL FUND"/>
    <m/>
    <m/>
  </r>
  <r>
    <s v="4.4"/>
    <s v="9125000"/>
    <x v="0"/>
    <x v="12"/>
    <n v="511"/>
    <s v="A1700AF511"/>
    <n v="1837000"/>
    <n v="-1836774"/>
    <n v="-1837000"/>
    <s v="C"/>
    <x v="2"/>
    <x v="2"/>
    <s v="GABW"/>
    <s v="ACCUMULATED DEPRECIATION/AMORTIZATION"/>
    <s v="2023–2024"/>
    <x v="0"/>
    <x v="1"/>
    <s v="BUS, CONSUMER SERV, HOUSING"/>
    <s v="GENERAL FUND"/>
    <x v="0"/>
    <s v="100"/>
    <s v="G"/>
    <s v="001"/>
    <s v="001"/>
    <s v="000"/>
    <s v="000"/>
    <s v="GENERAL FUND"/>
    <m/>
    <m/>
  </r>
  <r>
    <s v="5.1"/>
    <s v="0001000"/>
    <x v="0"/>
    <x v="12"/>
    <n v="511"/>
    <s v="A1700AF511"/>
    <n v="1450000"/>
    <n v="1450000"/>
    <n v="1450000"/>
    <s v="D"/>
    <x v="5"/>
    <x v="5"/>
    <s v="GODT"/>
    <s v="DEBT SERVICE-PRINCIPAL RETIREMENT"/>
    <s v="2023–2024"/>
    <x v="0"/>
    <x v="1"/>
    <s v="BUS, CONSUMER SERV, HOUSING"/>
    <s v="GENERAL FUND"/>
    <x v="0"/>
    <s v="100"/>
    <s v="G"/>
    <s v="001"/>
    <s v="001"/>
    <s v="000"/>
    <s v="000"/>
    <s v="GENERAL FUND"/>
    <m/>
    <m/>
  </r>
  <r>
    <s v="5.2"/>
    <s v="0001000"/>
    <x v="0"/>
    <x v="12"/>
    <n v="511"/>
    <s v="A1700AF511"/>
    <n v="50000"/>
    <n v="50224"/>
    <n v="50000"/>
    <s v="D"/>
    <x v="6"/>
    <x v="6"/>
    <s v="GODV"/>
    <s v="DEBT SERVICE-INTEREST &amp; FISCAL CHARGES"/>
    <s v="2023–2024"/>
    <x v="0"/>
    <x v="1"/>
    <s v="BUS, CONSUMER SERV, HOUSING"/>
    <s v="GENERAL FUND"/>
    <x v="0"/>
    <s v="100"/>
    <s v="G"/>
    <s v="001"/>
    <s v="001"/>
    <s v="000"/>
    <s v="000"/>
    <s v="GENERAL FUND"/>
    <m/>
    <m/>
  </r>
  <r>
    <s v="5.3"/>
    <s v="0001000"/>
    <x v="0"/>
    <x v="12"/>
    <n v="511"/>
    <s v="A1700AF511"/>
    <n v="1500000"/>
    <n v="-1500224"/>
    <n v="-1500000"/>
    <s v="C"/>
    <x v="9"/>
    <x v="8"/>
    <s v="GODJ"/>
    <s v="BUSINESS, CONSUMER SERVICES, AND HOUSING"/>
    <s v="2023–2024"/>
    <x v="0"/>
    <x v="1"/>
    <s v="BUS, CONSUMER SERV, HOUSING"/>
    <s v="GENERAL FUND"/>
    <x v="0"/>
    <s v="100"/>
    <s v="G"/>
    <s v="001"/>
    <s v="001"/>
    <s v="000"/>
    <s v="000"/>
    <s v="GENERAL FUND"/>
    <m/>
    <m/>
  </r>
  <r>
    <s v="6.1"/>
    <s v="9125000"/>
    <x v="0"/>
    <x v="12"/>
    <n v="511"/>
    <s v="A1700AF511"/>
    <n v="1450000"/>
    <n v="1450000"/>
    <n v="1450000"/>
    <s v="D"/>
    <x v="3"/>
    <x v="3"/>
    <s v="GBBR"/>
    <s v="RIGHT-TO-USE LEASE LIABILITY"/>
    <s v="2023–2024"/>
    <x v="0"/>
    <x v="1"/>
    <s v="BUS, CONSUMER SERV, HOUSING"/>
    <s v="GENERAL FUND"/>
    <x v="0"/>
    <s v="100"/>
    <s v="G"/>
    <s v="001"/>
    <s v="001"/>
    <s v="000"/>
    <s v="000"/>
    <s v="GENERAL FUND"/>
    <m/>
    <m/>
  </r>
  <r>
    <s v="6.2"/>
    <s v="9125000"/>
    <x v="0"/>
    <x v="12"/>
    <n v="511"/>
    <s v="A1700AF511"/>
    <n v="1450000"/>
    <n v="-1450000"/>
    <n v="-1450000"/>
    <s v="C"/>
    <x v="5"/>
    <x v="5"/>
    <s v="GODT"/>
    <s v="DEBT SERVICE-PRINCIPAL RETIREMENT"/>
    <s v="2023–2024"/>
    <x v="0"/>
    <x v="1"/>
    <s v="BUS, CONSUMER SERV, HOUSING"/>
    <s v="GENERAL FUND"/>
    <x v="0"/>
    <s v="100"/>
    <s v="G"/>
    <s v="001"/>
    <s v="001"/>
    <s v="000"/>
    <s v="000"/>
    <s v="GENERAL FUND"/>
    <m/>
    <m/>
  </r>
  <r>
    <s v="7.1"/>
    <s v="9125000"/>
    <x v="0"/>
    <x v="12"/>
    <n v="511"/>
    <s v="A1700AF511"/>
    <n v="952000"/>
    <n v="951767"/>
    <n v="952000"/>
    <s v="D"/>
    <x v="3"/>
    <x v="3"/>
    <s v="GBBR"/>
    <s v="RIGHT-TO-USE LEASE LIABILITY"/>
    <s v="2023–2024"/>
    <x v="0"/>
    <x v="1"/>
    <s v="BUS, CONSUMER SERV, HOUSING"/>
    <s v="GENERAL FUND"/>
    <x v="0"/>
    <s v="100"/>
    <s v="G"/>
    <s v="001"/>
    <s v="001"/>
    <s v="000"/>
    <s v="000"/>
    <s v="GENERAL FUND"/>
    <m/>
    <m/>
  </r>
  <r>
    <s v="7.2"/>
    <s v="9125000"/>
    <x v="0"/>
    <x v="12"/>
    <n v="511"/>
    <s v="A1700AF511"/>
    <n v="952000"/>
    <n v="-951767"/>
    <n v="-952000"/>
    <s v="C"/>
    <x v="7"/>
    <x v="3"/>
    <s v="GBAX"/>
    <s v="CURRENT PORTION OF LONG-TERM OBLIGATIONS"/>
    <s v="2023–2024"/>
    <x v="0"/>
    <x v="1"/>
    <s v="BUS, CONSUMER SERV, HOUSING"/>
    <s v="GENERAL FUND"/>
    <x v="0"/>
    <s v="100"/>
    <s v="G"/>
    <s v="001"/>
    <s v="001"/>
    <s v="000"/>
    <s v="000"/>
    <s v="GENERAL FUND"/>
    <m/>
    <m/>
  </r>
  <r>
    <s v="10.3"/>
    <s v="9125000"/>
    <x v="0"/>
    <x v="12"/>
    <n v="511"/>
    <s v="A1700AF511"/>
    <n v="450000"/>
    <n v="449878"/>
    <n v="450000"/>
    <s v="D"/>
    <x v="0"/>
    <x v="0"/>
    <s v="GABX"/>
    <s v="INTANGIBLE ASSETS-AMORTIZABLE"/>
    <s v="2023–2024"/>
    <x v="0"/>
    <x v="1"/>
    <s v="BUS, CONSUMER SERV, HOUSING"/>
    <s v="GENERAL FUND"/>
    <x v="0"/>
    <s v="100"/>
    <s v="G"/>
    <s v="001"/>
    <s v="001"/>
    <s v="000"/>
    <s v="000"/>
    <s v="GENERAL FUND"/>
    <m/>
    <m/>
  </r>
  <r>
    <s v="10.4"/>
    <s v="9125000"/>
    <x v="0"/>
    <x v="12"/>
    <n v="511"/>
    <s v="A1700AF511"/>
    <n v="450000"/>
    <n v="-449878"/>
    <n v="-450000"/>
    <s v="C"/>
    <x v="3"/>
    <x v="3"/>
    <s v="GBBR"/>
    <s v="RIGHT-TO-USE LEASE LIABILITY"/>
    <s v="2023–2024"/>
    <x v="0"/>
    <x v="1"/>
    <s v="BUS, CONSUMER SERV, HOUSING"/>
    <s v="GENERAL FUND"/>
    <x v="0"/>
    <s v="100"/>
    <s v="G"/>
    <s v="001"/>
    <s v="001"/>
    <s v="000"/>
    <s v="000"/>
    <s v="GENERAL FUND"/>
    <m/>
    <m/>
  </r>
  <r>
    <s v="0.3BB"/>
    <s v="9125000"/>
    <x v="0"/>
    <x v="13"/>
    <n v="511"/>
    <s v="A3340AF511"/>
    <n v="6866000"/>
    <n v="6865940"/>
    <n v="6866000"/>
    <s v="D"/>
    <x v="0"/>
    <x v="0"/>
    <s v="GABX"/>
    <s v="INTANGIBLE ASSETS-AMORTIZABLE"/>
    <s v="2023–2024"/>
    <x v="0"/>
    <x v="3"/>
    <s v="RESOURCES"/>
    <s v="GENERAL FUND"/>
    <x v="0"/>
    <s v="100"/>
    <s v="G"/>
    <s v="001"/>
    <s v="001"/>
    <s v="000"/>
    <s v="000"/>
    <s v="GENERAL FUND"/>
    <m/>
    <m/>
  </r>
  <r>
    <s v="0.4BB"/>
    <s v="9125000"/>
    <x v="0"/>
    <x v="13"/>
    <n v="511"/>
    <s v="A3340AF511"/>
    <n v="110000"/>
    <n v="109969"/>
    <n v="110000"/>
    <s v="D"/>
    <x v="8"/>
    <x v="7"/>
    <s v="GOAA"/>
    <s v="BEGINNING FUND BALANCE"/>
    <s v="2023–2024"/>
    <x v="0"/>
    <x v="3"/>
    <s v="RESOURCES"/>
    <s v="GENERAL FUND"/>
    <x v="0"/>
    <s v="100"/>
    <s v="G"/>
    <s v="001"/>
    <s v="001"/>
    <s v="000"/>
    <s v="000"/>
    <s v="GENERAL FUND"/>
    <m/>
    <m/>
  </r>
  <r>
    <s v="0.8BB"/>
    <s v="9125000"/>
    <x v="0"/>
    <x v="13"/>
    <n v="511"/>
    <s v="A3340AF511"/>
    <n v="2216000"/>
    <n v="-2215524"/>
    <n v="-2216000"/>
    <s v="C"/>
    <x v="2"/>
    <x v="2"/>
    <s v="GABW"/>
    <s v="ACCUMULATED DEPRECIATION/AMORTIZATION"/>
    <s v="2023–2024"/>
    <x v="0"/>
    <x v="3"/>
    <s v="RESOURCES"/>
    <s v="GENERAL FUND"/>
    <x v="0"/>
    <s v="100"/>
    <s v="G"/>
    <s v="001"/>
    <s v="001"/>
    <s v="000"/>
    <s v="000"/>
    <s v="GENERAL FUND"/>
    <m/>
    <m/>
  </r>
  <r>
    <s v="0.9BB"/>
    <s v="9125000"/>
    <x v="0"/>
    <x v="13"/>
    <n v="511"/>
    <s v="A3340AF511"/>
    <n v="4760000"/>
    <n v="-4760385"/>
    <n v="-4760000"/>
    <s v="C"/>
    <x v="3"/>
    <x v="3"/>
    <s v="GBBR"/>
    <s v="RIGHT-TO-USE LEASE LIABILITY"/>
    <s v="2023–2024"/>
    <x v="0"/>
    <x v="3"/>
    <s v="RESOURCES"/>
    <s v="GENERAL FUND"/>
    <x v="0"/>
    <s v="100"/>
    <s v="G"/>
    <s v="001"/>
    <s v="001"/>
    <s v="000"/>
    <s v="000"/>
    <s v="GENERAL FUND"/>
    <m/>
    <m/>
  </r>
  <r>
    <s v="4.1"/>
    <s v="9125000"/>
    <x v="0"/>
    <x v="13"/>
    <n v="511"/>
    <s v="A3340AF511"/>
    <n v="1347000"/>
    <n v="1346999"/>
    <n v="1347000"/>
    <s v="D"/>
    <x v="15"/>
    <x v="13"/>
    <s v="GODH"/>
    <s v="NATURAL RESOURCES AND ENVIRONMENTAL PROTECTION"/>
    <s v="2023–2024"/>
    <x v="0"/>
    <x v="3"/>
    <s v="RESOURCES"/>
    <s v="GENERAL FUND"/>
    <x v="0"/>
    <s v="100"/>
    <s v="G"/>
    <s v="001"/>
    <s v="001"/>
    <s v="000"/>
    <s v="000"/>
    <s v="GENERAL FUND"/>
    <m/>
    <m/>
  </r>
  <r>
    <s v="4.4"/>
    <s v="9125000"/>
    <x v="0"/>
    <x v="13"/>
    <n v="511"/>
    <s v="A3340AF511"/>
    <n v="1347000"/>
    <n v="-1346999"/>
    <n v="-1347000"/>
    <s v="C"/>
    <x v="2"/>
    <x v="2"/>
    <s v="GABW"/>
    <s v="ACCUMULATED DEPRECIATION/AMORTIZATION"/>
    <s v="2023–2024"/>
    <x v="0"/>
    <x v="3"/>
    <s v="RESOURCES"/>
    <s v="GENERAL FUND"/>
    <x v="0"/>
    <s v="100"/>
    <s v="G"/>
    <s v="001"/>
    <s v="001"/>
    <s v="000"/>
    <s v="000"/>
    <s v="GENERAL FUND"/>
    <m/>
    <m/>
  </r>
  <r>
    <s v="5.1"/>
    <s v="0001000"/>
    <x v="0"/>
    <x v="13"/>
    <n v="511"/>
    <s v="A3340AF511"/>
    <n v="1271000"/>
    <n v="1271147"/>
    <n v="1271000"/>
    <s v="D"/>
    <x v="5"/>
    <x v="5"/>
    <s v="GODT"/>
    <s v="DEBT SERVICE-PRINCIPAL RETIREMENT"/>
    <s v="2023–2024"/>
    <x v="0"/>
    <x v="3"/>
    <s v="RESOURCES"/>
    <s v="GENERAL FUND"/>
    <x v="0"/>
    <s v="100"/>
    <s v="G"/>
    <s v="001"/>
    <s v="001"/>
    <s v="000"/>
    <s v="000"/>
    <s v="GENERAL FUND"/>
    <m/>
    <m/>
  </r>
  <r>
    <s v="5.2"/>
    <s v="0001000"/>
    <x v="0"/>
    <x v="13"/>
    <n v="511"/>
    <s v="A3340AF511"/>
    <n v="50000"/>
    <n v="50306"/>
    <n v="50000"/>
    <s v="D"/>
    <x v="6"/>
    <x v="6"/>
    <s v="GODV"/>
    <s v="DEBT SERVICE-INTEREST &amp; FISCAL CHARGES"/>
    <s v="2023–2024"/>
    <x v="0"/>
    <x v="3"/>
    <s v="RESOURCES"/>
    <s v="GENERAL FUND"/>
    <x v="0"/>
    <s v="100"/>
    <s v="G"/>
    <s v="001"/>
    <s v="001"/>
    <s v="000"/>
    <s v="000"/>
    <s v="GENERAL FUND"/>
    <m/>
    <m/>
  </r>
  <r>
    <s v="5.3"/>
    <s v="0001000"/>
    <x v="0"/>
    <x v="13"/>
    <n v="511"/>
    <s v="A3340AF511"/>
    <n v="1321000"/>
    <n v="-1321453"/>
    <n v="-1321000"/>
    <s v="C"/>
    <x v="15"/>
    <x v="13"/>
    <s v="GODH"/>
    <s v="NATURAL RESOURCES AND ENVIRONMENTAL PROTECTION"/>
    <s v="2023–2024"/>
    <x v="0"/>
    <x v="3"/>
    <s v="RESOURCES"/>
    <s v="GENERAL FUND"/>
    <x v="0"/>
    <s v="100"/>
    <s v="G"/>
    <s v="001"/>
    <s v="001"/>
    <s v="000"/>
    <s v="000"/>
    <s v="GENERAL FUND"/>
    <m/>
    <m/>
  </r>
  <r>
    <s v="6.1"/>
    <s v="9125000"/>
    <x v="0"/>
    <x v="13"/>
    <n v="511"/>
    <s v="A3340AF511"/>
    <n v="1271000"/>
    <n v="1271147"/>
    <n v="1271000"/>
    <s v="D"/>
    <x v="3"/>
    <x v="3"/>
    <s v="GBBR"/>
    <s v="RIGHT-TO-USE LEASE LIABILITY"/>
    <s v="2023–2024"/>
    <x v="0"/>
    <x v="3"/>
    <s v="RESOURCES"/>
    <s v="GENERAL FUND"/>
    <x v="0"/>
    <s v="100"/>
    <s v="G"/>
    <s v="001"/>
    <s v="001"/>
    <s v="000"/>
    <s v="000"/>
    <s v="GENERAL FUND"/>
    <m/>
    <m/>
  </r>
  <r>
    <s v="6.2"/>
    <s v="9125000"/>
    <x v="0"/>
    <x v="13"/>
    <n v="511"/>
    <s v="A3340AF511"/>
    <n v="1271000"/>
    <n v="-1271147"/>
    <n v="-1271000"/>
    <s v="C"/>
    <x v="5"/>
    <x v="5"/>
    <s v="GODT"/>
    <s v="DEBT SERVICE-PRINCIPAL RETIREMENT"/>
    <s v="2023–2024"/>
    <x v="0"/>
    <x v="3"/>
    <s v="RESOURCES"/>
    <s v="GENERAL FUND"/>
    <x v="0"/>
    <s v="100"/>
    <s v="G"/>
    <s v="001"/>
    <s v="001"/>
    <s v="000"/>
    <s v="000"/>
    <s v="GENERAL FUND"/>
    <m/>
    <m/>
  </r>
  <r>
    <s v="7.1"/>
    <s v="9125000"/>
    <x v="0"/>
    <x v="13"/>
    <n v="511"/>
    <s v="A3340AF511"/>
    <n v="1343000"/>
    <n v="1342602"/>
    <n v="1343000"/>
    <s v="D"/>
    <x v="3"/>
    <x v="3"/>
    <s v="GBBR"/>
    <s v="RIGHT-TO-USE LEASE LIABILITY"/>
    <s v="2023–2024"/>
    <x v="0"/>
    <x v="3"/>
    <s v="RESOURCES"/>
    <s v="GENERAL FUND"/>
    <x v="0"/>
    <s v="100"/>
    <s v="G"/>
    <s v="001"/>
    <s v="001"/>
    <s v="000"/>
    <s v="000"/>
    <s v="GENERAL FUND"/>
    <m/>
    <m/>
  </r>
  <r>
    <s v="7.2"/>
    <s v="9125000"/>
    <x v="0"/>
    <x v="13"/>
    <n v="511"/>
    <s v="A3340AF511"/>
    <n v="1343000"/>
    <n v="-1342602"/>
    <n v="-1343000"/>
    <s v="C"/>
    <x v="7"/>
    <x v="3"/>
    <s v="GBAX"/>
    <s v="CURRENT PORTION OF LONG-TERM OBLIGATIONS"/>
    <s v="2023–2024"/>
    <x v="0"/>
    <x v="3"/>
    <s v="RESOURCES"/>
    <s v="GENERAL FUND"/>
    <x v="0"/>
    <s v="100"/>
    <s v="G"/>
    <s v="001"/>
    <s v="001"/>
    <s v="000"/>
    <s v="000"/>
    <s v="GENERAL FUND"/>
    <m/>
    <m/>
  </r>
  <r>
    <s v="10.3"/>
    <s v="9125000"/>
    <x v="0"/>
    <x v="13"/>
    <n v="511"/>
    <s v="A3340AF511"/>
    <n v="753000"/>
    <n v="752761"/>
    <n v="753000"/>
    <s v="D"/>
    <x v="0"/>
    <x v="0"/>
    <s v="GABX"/>
    <s v="INTANGIBLE ASSETS-AMORTIZABLE"/>
    <s v="2023–2024"/>
    <x v="0"/>
    <x v="3"/>
    <s v="RESOURCES"/>
    <s v="GENERAL FUND"/>
    <x v="0"/>
    <s v="100"/>
    <s v="G"/>
    <s v="001"/>
    <s v="001"/>
    <s v="000"/>
    <s v="000"/>
    <s v="GENERAL FUND"/>
    <m/>
    <m/>
  </r>
  <r>
    <s v="10.4"/>
    <s v="9125000"/>
    <x v="0"/>
    <x v="13"/>
    <n v="511"/>
    <s v="A3340AF511"/>
    <n v="753000"/>
    <n v="-752761"/>
    <n v="-753000"/>
    <s v="C"/>
    <x v="3"/>
    <x v="3"/>
    <s v="GBBR"/>
    <s v="RIGHT-TO-USE LEASE LIABILITY"/>
    <s v="2023–2024"/>
    <x v="0"/>
    <x v="3"/>
    <s v="RESOURCES"/>
    <s v="GENERAL FUND"/>
    <x v="0"/>
    <s v="100"/>
    <s v="G"/>
    <s v="001"/>
    <s v="001"/>
    <s v="000"/>
    <s v="000"/>
    <s v="GENERAL FUND"/>
    <m/>
    <m/>
  </r>
  <r>
    <s v="0.3BB"/>
    <s v="9125000"/>
    <x v="0"/>
    <x v="14"/>
    <n v="511"/>
    <s v="A3480AF511"/>
    <n v="381000"/>
    <n v="380616"/>
    <n v="381000"/>
    <s v="D"/>
    <x v="0"/>
    <x v="0"/>
    <s v="GABX"/>
    <s v="INTANGIBLE ASSETS-AMORTIZABLE"/>
    <s v="2023–2024"/>
    <x v="0"/>
    <x v="3"/>
    <s v="RESOURCES"/>
    <s v="GENERAL FUND"/>
    <x v="0"/>
    <s v="100"/>
    <s v="G"/>
    <s v="001"/>
    <s v="001"/>
    <s v="000"/>
    <s v="000"/>
    <s v="GENERAL FUND"/>
    <m/>
    <m/>
  </r>
  <r>
    <s v="0.8BB"/>
    <s v="9125000"/>
    <x v="0"/>
    <x v="14"/>
    <n v="511"/>
    <s v="A3480AF511"/>
    <n v="201000"/>
    <n v="-200881"/>
    <n v="-201000"/>
    <s v="C"/>
    <x v="2"/>
    <x v="2"/>
    <s v="GABW"/>
    <s v="ACCUMULATED DEPRECIATION/AMORTIZATION"/>
    <s v="2023–2024"/>
    <x v="0"/>
    <x v="3"/>
    <s v="RESOURCES"/>
    <s v="GENERAL FUND"/>
    <x v="0"/>
    <s v="100"/>
    <s v="G"/>
    <s v="001"/>
    <s v="001"/>
    <s v="000"/>
    <s v="000"/>
    <s v="GENERAL FUND"/>
    <m/>
    <m/>
  </r>
  <r>
    <s v="0.9BB"/>
    <s v="9125000"/>
    <x v="0"/>
    <x v="14"/>
    <n v="511"/>
    <s v="A3480AF511"/>
    <n v="180000"/>
    <n v="-180020"/>
    <n v="-180000"/>
    <s v="C"/>
    <x v="3"/>
    <x v="3"/>
    <s v="GBBR"/>
    <s v="RIGHT-TO-USE LEASE LIABILITY"/>
    <s v="2023–2024"/>
    <x v="0"/>
    <x v="3"/>
    <s v="RESOURCES"/>
    <s v="GENERAL FUND"/>
    <x v="0"/>
    <s v="100"/>
    <s v="G"/>
    <s v="001"/>
    <s v="001"/>
    <s v="000"/>
    <s v="000"/>
    <s v="GENERAL FUND"/>
    <m/>
    <m/>
  </r>
  <r>
    <s v="4.1"/>
    <s v="9125000"/>
    <x v="0"/>
    <x v="14"/>
    <n v="511"/>
    <s v="A3480AF511"/>
    <n v="127000"/>
    <n v="126872"/>
    <n v="127000"/>
    <s v="D"/>
    <x v="15"/>
    <x v="13"/>
    <s v="GODH"/>
    <s v="NATURAL RESOURCES AND ENVIRONMENTAL PROTECTION"/>
    <s v="2023–2024"/>
    <x v="0"/>
    <x v="3"/>
    <s v="RESOURCES"/>
    <s v="GENERAL FUND"/>
    <x v="0"/>
    <s v="100"/>
    <s v="G"/>
    <s v="001"/>
    <s v="001"/>
    <s v="000"/>
    <s v="000"/>
    <s v="GENERAL FUND"/>
    <m/>
    <m/>
  </r>
  <r>
    <s v="4.4"/>
    <s v="9125000"/>
    <x v="0"/>
    <x v="14"/>
    <n v="511"/>
    <s v="A3480AF511"/>
    <n v="127000"/>
    <n v="-126872"/>
    <n v="-127000"/>
    <s v="C"/>
    <x v="2"/>
    <x v="2"/>
    <s v="GABW"/>
    <s v="ACCUMULATED DEPRECIATION/AMORTIZATION"/>
    <s v="2023–2024"/>
    <x v="0"/>
    <x v="3"/>
    <s v="RESOURCES"/>
    <s v="GENERAL FUND"/>
    <x v="0"/>
    <s v="100"/>
    <s v="G"/>
    <s v="001"/>
    <s v="001"/>
    <s v="000"/>
    <s v="000"/>
    <s v="GENERAL FUND"/>
    <m/>
    <m/>
  </r>
  <r>
    <s v="5.1"/>
    <s v="0001000"/>
    <x v="0"/>
    <x v="14"/>
    <n v="511"/>
    <s v="A3480AF511"/>
    <n v="127000"/>
    <n v="127020"/>
    <n v="127000"/>
    <s v="D"/>
    <x v="5"/>
    <x v="5"/>
    <s v="GODT"/>
    <s v="DEBT SERVICE-PRINCIPAL RETIREMENT"/>
    <s v="2023–2024"/>
    <x v="0"/>
    <x v="3"/>
    <s v="RESOURCES"/>
    <s v="GENERAL FUND"/>
    <x v="0"/>
    <s v="100"/>
    <s v="G"/>
    <s v="001"/>
    <s v="001"/>
    <s v="000"/>
    <s v="000"/>
    <s v="GENERAL FUND"/>
    <m/>
    <m/>
  </r>
  <r>
    <s v="5.3"/>
    <s v="0001000"/>
    <x v="0"/>
    <x v="14"/>
    <n v="511"/>
    <s v="A3480AF511"/>
    <n v="127000"/>
    <n v="-127263"/>
    <n v="-127000"/>
    <s v="C"/>
    <x v="15"/>
    <x v="13"/>
    <s v="GODH"/>
    <s v="NATURAL RESOURCES AND ENVIRONMENTAL PROTECTION"/>
    <s v="2023–2024"/>
    <x v="0"/>
    <x v="3"/>
    <s v="RESOURCES"/>
    <s v="GENERAL FUND"/>
    <x v="0"/>
    <s v="100"/>
    <s v="G"/>
    <s v="001"/>
    <s v="001"/>
    <s v="000"/>
    <s v="000"/>
    <s v="GENERAL FUND"/>
    <m/>
    <m/>
  </r>
  <r>
    <s v="6.1"/>
    <s v="9125000"/>
    <x v="0"/>
    <x v="14"/>
    <n v="511"/>
    <s v="A3480AF511"/>
    <n v="127000"/>
    <n v="127020"/>
    <n v="127000"/>
    <s v="D"/>
    <x v="3"/>
    <x v="3"/>
    <s v="GBBR"/>
    <s v="RIGHT-TO-USE LEASE LIABILITY"/>
    <s v="2023–2024"/>
    <x v="0"/>
    <x v="3"/>
    <s v="RESOURCES"/>
    <s v="GENERAL FUND"/>
    <x v="0"/>
    <s v="100"/>
    <s v="G"/>
    <s v="001"/>
    <s v="001"/>
    <s v="000"/>
    <s v="000"/>
    <s v="GENERAL FUND"/>
    <m/>
    <m/>
  </r>
  <r>
    <s v="6.2"/>
    <s v="9125000"/>
    <x v="0"/>
    <x v="14"/>
    <n v="511"/>
    <s v="A3480AF511"/>
    <n v="127000"/>
    <n v="-127020"/>
    <n v="-127000"/>
    <s v="C"/>
    <x v="5"/>
    <x v="5"/>
    <s v="GODT"/>
    <s v="DEBT SERVICE-PRINCIPAL RETIREMENT"/>
    <s v="2023–2024"/>
    <x v="0"/>
    <x v="3"/>
    <s v="RESOURCES"/>
    <s v="GENERAL FUND"/>
    <x v="0"/>
    <s v="100"/>
    <s v="G"/>
    <s v="001"/>
    <s v="001"/>
    <s v="000"/>
    <s v="000"/>
    <s v="GENERAL FUND"/>
    <m/>
    <m/>
  </r>
  <r>
    <s v="7.1"/>
    <s v="9125000"/>
    <x v="0"/>
    <x v="14"/>
    <n v="511"/>
    <s v="A3480AF511"/>
    <n v="53000"/>
    <n v="53000"/>
    <n v="53000"/>
    <s v="D"/>
    <x v="3"/>
    <x v="3"/>
    <s v="GBBR"/>
    <s v="RIGHT-TO-USE LEASE LIABILITY"/>
    <s v="2023–2024"/>
    <x v="0"/>
    <x v="3"/>
    <s v="RESOURCES"/>
    <s v="GENERAL FUND"/>
    <x v="0"/>
    <s v="100"/>
    <s v="G"/>
    <s v="001"/>
    <s v="001"/>
    <s v="000"/>
    <s v="000"/>
    <s v="GENERAL FUND"/>
    <m/>
    <m/>
  </r>
  <r>
    <s v="7.2"/>
    <s v="9125000"/>
    <x v="0"/>
    <x v="14"/>
    <n v="511"/>
    <s v="A3480AF511"/>
    <n v="53000"/>
    <n v="-53000"/>
    <n v="-53000"/>
    <s v="C"/>
    <x v="7"/>
    <x v="3"/>
    <s v="GBAX"/>
    <s v="CURRENT PORTION OF LONG-TERM OBLIGATIONS"/>
    <s v="2023–2024"/>
    <x v="0"/>
    <x v="3"/>
    <s v="RESOURCES"/>
    <s v="GENERAL FUND"/>
    <x v="0"/>
    <s v="100"/>
    <s v="G"/>
    <s v="001"/>
    <s v="001"/>
    <s v="000"/>
    <s v="000"/>
    <s v="GENERAL FUND"/>
    <m/>
    <m/>
  </r>
  <r>
    <s v="0.1BB"/>
    <s v="9125000"/>
    <x v="0"/>
    <x v="15"/>
    <n v="511"/>
    <s v="A3540AF511"/>
    <n v="11934000"/>
    <n v="11933830"/>
    <n v="11934000"/>
    <s v="D"/>
    <x v="16"/>
    <x v="14"/>
    <s v="GABX"/>
    <s v="INTANGIBLE ASSETS-AMORTIZABLE"/>
    <s v="2023–2024"/>
    <x v="0"/>
    <x v="3"/>
    <s v="RESOURCES"/>
    <s v="GENERAL FUND"/>
    <x v="0"/>
    <s v="100"/>
    <s v="G"/>
    <s v="001"/>
    <s v="001"/>
    <s v="000"/>
    <s v="000"/>
    <s v="GENERAL FUND"/>
    <m/>
    <m/>
  </r>
  <r>
    <s v="0.3BB"/>
    <s v="9125000"/>
    <x v="0"/>
    <x v="15"/>
    <n v="511"/>
    <s v="A3540AF511"/>
    <n v="25259000"/>
    <n v="25258602"/>
    <n v="25259000"/>
    <s v="D"/>
    <x v="0"/>
    <x v="0"/>
    <s v="GABX"/>
    <s v="INTANGIBLE ASSETS-AMORTIZABLE"/>
    <s v="2023–2024"/>
    <x v="0"/>
    <x v="3"/>
    <s v="RESOURCES"/>
    <s v="GENERAL FUND"/>
    <x v="0"/>
    <s v="100"/>
    <s v="G"/>
    <s v="001"/>
    <s v="001"/>
    <s v="000"/>
    <s v="000"/>
    <s v="GENERAL FUND"/>
    <m/>
    <m/>
  </r>
  <r>
    <s v="0.4BB"/>
    <s v="9125000"/>
    <x v="0"/>
    <x v="15"/>
    <n v="511"/>
    <s v="A3540AF511"/>
    <n v="1073000"/>
    <n v="1073771"/>
    <n v="1073000"/>
    <s v="D"/>
    <x v="8"/>
    <x v="7"/>
    <s v="GOAA"/>
    <s v="BEGINNING FUND BALANCE"/>
    <s v="2023–2024"/>
    <x v="0"/>
    <x v="3"/>
    <s v="RESOURCES"/>
    <s v="GENERAL FUND"/>
    <x v="0"/>
    <s v="100"/>
    <s v="G"/>
    <s v="001"/>
    <s v="001"/>
    <s v="000"/>
    <s v="000"/>
    <s v="GENERAL FUND"/>
    <m/>
    <m/>
  </r>
  <r>
    <s v="0.6BB"/>
    <s v="9125000"/>
    <x v="0"/>
    <x v="15"/>
    <n v="511"/>
    <s v="A3540AF511"/>
    <n v="1653000"/>
    <n v="-1653022"/>
    <n v="-1653000"/>
    <s v="C"/>
    <x v="17"/>
    <x v="2"/>
    <s v="GABW"/>
    <s v="ACCUMULATED DEPRECIATION/AMORTIZATION"/>
    <s v="2023–2024"/>
    <x v="0"/>
    <x v="3"/>
    <s v="RESOURCES"/>
    <s v="GENERAL FUND"/>
    <x v="0"/>
    <s v="100"/>
    <s v="G"/>
    <s v="001"/>
    <s v="001"/>
    <s v="000"/>
    <s v="000"/>
    <s v="GENERAL FUND"/>
    <m/>
    <m/>
  </r>
  <r>
    <s v="0.8BB"/>
    <s v="9125000"/>
    <x v="0"/>
    <x v="15"/>
    <n v="511"/>
    <s v="A3540AF511"/>
    <n v="9680000"/>
    <n v="-9680120"/>
    <n v="-9680000"/>
    <s v="C"/>
    <x v="2"/>
    <x v="2"/>
    <s v="GABW"/>
    <s v="ACCUMULATED DEPRECIATION/AMORTIZATION"/>
    <s v="2023–2024"/>
    <x v="0"/>
    <x v="3"/>
    <s v="RESOURCES"/>
    <s v="GENERAL FUND"/>
    <x v="0"/>
    <s v="100"/>
    <s v="G"/>
    <s v="001"/>
    <s v="001"/>
    <s v="000"/>
    <s v="000"/>
    <s v="GENERAL FUND"/>
    <m/>
    <m/>
  </r>
  <r>
    <s v="0.9BB"/>
    <s v="9125000"/>
    <x v="0"/>
    <x v="15"/>
    <n v="511"/>
    <s v="A3540AF511"/>
    <n v="26933000"/>
    <n v="-26933061"/>
    <n v="-26933000"/>
    <s v="C"/>
    <x v="3"/>
    <x v="3"/>
    <s v="GBBR"/>
    <s v="RIGHT-TO-USE LEASE LIABILITY"/>
    <s v="2023–2024"/>
    <x v="0"/>
    <x v="3"/>
    <s v="RESOURCES"/>
    <s v="GENERAL FUND"/>
    <x v="0"/>
    <s v="100"/>
    <s v="G"/>
    <s v="001"/>
    <s v="001"/>
    <s v="000"/>
    <s v="000"/>
    <s v="GENERAL FUND"/>
    <m/>
    <m/>
  </r>
  <r>
    <s v="4.1"/>
    <s v="9125000"/>
    <x v="0"/>
    <x v="15"/>
    <n v="511"/>
    <s v="A3540AF511"/>
    <n v="5008000"/>
    <n v="5008055"/>
    <n v="5008000"/>
    <s v="D"/>
    <x v="15"/>
    <x v="13"/>
    <s v="GODH"/>
    <s v="NATURAL RESOURCES AND ENVIRONMENTAL PROTECTION"/>
    <s v="2023–2024"/>
    <x v="0"/>
    <x v="3"/>
    <s v="RESOURCES"/>
    <s v="GENERAL FUND"/>
    <x v="0"/>
    <s v="100"/>
    <s v="G"/>
    <s v="001"/>
    <s v="001"/>
    <s v="000"/>
    <s v="000"/>
    <s v="GENERAL FUND"/>
    <m/>
    <m/>
  </r>
  <r>
    <s v="4.2"/>
    <s v="9125000"/>
    <x v="0"/>
    <x v="15"/>
    <n v="511"/>
    <s v="A3540AF511"/>
    <n v="893000"/>
    <n v="-892832"/>
    <n v="-893000"/>
    <s v="C"/>
    <x v="17"/>
    <x v="2"/>
    <s v="GABW"/>
    <s v="ACCUMULATED DEPRECIATION/AMORTIZATION"/>
    <s v="2023–2024"/>
    <x v="0"/>
    <x v="3"/>
    <s v="RESOURCES"/>
    <s v="GENERAL FUND"/>
    <x v="0"/>
    <s v="100"/>
    <s v="G"/>
    <s v="001"/>
    <s v="001"/>
    <s v="000"/>
    <s v="000"/>
    <s v="GENERAL FUND"/>
    <m/>
    <m/>
  </r>
  <r>
    <s v="4.4"/>
    <s v="9125000"/>
    <x v="0"/>
    <x v="15"/>
    <n v="511"/>
    <s v="A3540AF511"/>
    <n v="4115000"/>
    <n v="-4115223"/>
    <n v="-4115000"/>
    <s v="C"/>
    <x v="2"/>
    <x v="2"/>
    <s v="GABW"/>
    <s v="ACCUMULATED DEPRECIATION/AMORTIZATION"/>
    <s v="2023–2024"/>
    <x v="0"/>
    <x v="3"/>
    <s v="RESOURCES"/>
    <s v="GENERAL FUND"/>
    <x v="0"/>
    <s v="100"/>
    <s v="G"/>
    <s v="001"/>
    <s v="001"/>
    <s v="000"/>
    <s v="000"/>
    <s v="GENERAL FUND"/>
    <m/>
    <m/>
  </r>
  <r>
    <s v="5.1"/>
    <s v="0001000"/>
    <x v="0"/>
    <x v="15"/>
    <n v="511"/>
    <s v="A3540AF511"/>
    <n v="4576000"/>
    <n v="4576489"/>
    <n v="4576000"/>
    <s v="D"/>
    <x v="5"/>
    <x v="5"/>
    <s v="GODT"/>
    <s v="DEBT SERVICE-PRINCIPAL RETIREMENT"/>
    <s v="2023–2024"/>
    <x v="0"/>
    <x v="3"/>
    <s v="RESOURCES"/>
    <s v="GENERAL FUND"/>
    <x v="0"/>
    <s v="100"/>
    <s v="G"/>
    <s v="001"/>
    <s v="001"/>
    <s v="000"/>
    <s v="000"/>
    <s v="GENERAL FUND"/>
    <m/>
    <m/>
  </r>
  <r>
    <s v="5.2"/>
    <s v="0001000"/>
    <x v="0"/>
    <x v="15"/>
    <n v="511"/>
    <s v="A3540AF511"/>
    <n v="268000"/>
    <n v="268152"/>
    <n v="268000"/>
    <s v="D"/>
    <x v="6"/>
    <x v="6"/>
    <s v="GODV"/>
    <s v="DEBT SERVICE-INTEREST &amp; FISCAL CHARGES"/>
    <s v="2023–2024"/>
    <x v="0"/>
    <x v="3"/>
    <s v="RESOURCES"/>
    <s v="GENERAL FUND"/>
    <x v="0"/>
    <s v="100"/>
    <s v="G"/>
    <s v="001"/>
    <s v="001"/>
    <s v="000"/>
    <s v="000"/>
    <s v="GENERAL FUND"/>
    <m/>
    <m/>
  </r>
  <r>
    <s v="5.3"/>
    <s v="0001000"/>
    <x v="0"/>
    <x v="15"/>
    <n v="511"/>
    <s v="A3540AF511"/>
    <n v="4844000"/>
    <n v="-4844641"/>
    <n v="-4844000"/>
    <s v="C"/>
    <x v="15"/>
    <x v="13"/>
    <s v="GODH"/>
    <s v="NATURAL RESOURCES AND ENVIRONMENTAL PROTECTION"/>
    <s v="2023–2024"/>
    <x v="0"/>
    <x v="3"/>
    <s v="RESOURCES"/>
    <s v="GENERAL FUND"/>
    <x v="0"/>
    <s v="100"/>
    <s v="G"/>
    <s v="001"/>
    <s v="001"/>
    <s v="000"/>
    <s v="000"/>
    <s v="GENERAL FUND"/>
    <m/>
    <m/>
  </r>
  <r>
    <s v="6.1"/>
    <s v="9125000"/>
    <x v="0"/>
    <x v="15"/>
    <n v="511"/>
    <s v="A3540AF511"/>
    <n v="4576000"/>
    <n v="4576489"/>
    <n v="4576000"/>
    <s v="D"/>
    <x v="3"/>
    <x v="3"/>
    <s v="GBBR"/>
    <s v="RIGHT-TO-USE LEASE LIABILITY"/>
    <s v="2023–2024"/>
    <x v="0"/>
    <x v="3"/>
    <s v="RESOURCES"/>
    <s v="GENERAL FUND"/>
    <x v="0"/>
    <s v="100"/>
    <s v="G"/>
    <s v="001"/>
    <s v="001"/>
    <s v="000"/>
    <s v="000"/>
    <s v="GENERAL FUND"/>
    <m/>
    <m/>
  </r>
  <r>
    <s v="6.2"/>
    <s v="9125000"/>
    <x v="0"/>
    <x v="15"/>
    <n v="511"/>
    <s v="A3540AF511"/>
    <n v="4576000"/>
    <n v="-4576489"/>
    <n v="-4576000"/>
    <s v="C"/>
    <x v="5"/>
    <x v="5"/>
    <s v="GODT"/>
    <s v="DEBT SERVICE-PRINCIPAL RETIREMENT"/>
    <s v="2023–2024"/>
    <x v="0"/>
    <x v="3"/>
    <s v="RESOURCES"/>
    <s v="GENERAL FUND"/>
    <x v="0"/>
    <s v="100"/>
    <s v="G"/>
    <s v="001"/>
    <s v="001"/>
    <s v="000"/>
    <s v="000"/>
    <s v="GENERAL FUND"/>
    <m/>
    <m/>
  </r>
  <r>
    <s v="7.1"/>
    <s v="9125000"/>
    <x v="0"/>
    <x v="15"/>
    <n v="511"/>
    <s v="A3540AF511"/>
    <n v="3497000"/>
    <n v="3497317"/>
    <n v="3497000"/>
    <s v="D"/>
    <x v="3"/>
    <x v="3"/>
    <s v="GBBR"/>
    <s v="RIGHT-TO-USE LEASE LIABILITY"/>
    <s v="2023–2024"/>
    <x v="0"/>
    <x v="3"/>
    <s v="RESOURCES"/>
    <s v="GENERAL FUND"/>
    <x v="0"/>
    <s v="100"/>
    <s v="G"/>
    <s v="001"/>
    <s v="001"/>
    <s v="000"/>
    <s v="000"/>
    <s v="GENERAL FUND"/>
    <m/>
    <m/>
  </r>
  <r>
    <s v="7.2"/>
    <s v="9125000"/>
    <x v="0"/>
    <x v="15"/>
    <n v="511"/>
    <s v="A3540AF511"/>
    <n v="3497000"/>
    <n v="-3497317"/>
    <n v="-3497000"/>
    <s v="C"/>
    <x v="7"/>
    <x v="3"/>
    <s v="GBAX"/>
    <s v="CURRENT PORTION OF LONG-TERM OBLIGATIONS"/>
    <s v="2023–2024"/>
    <x v="0"/>
    <x v="3"/>
    <s v="RESOURCES"/>
    <s v="GENERAL FUND"/>
    <x v="0"/>
    <s v="100"/>
    <s v="G"/>
    <s v="001"/>
    <s v="001"/>
    <s v="000"/>
    <s v="000"/>
    <s v="GENERAL FUND"/>
    <m/>
    <m/>
  </r>
  <r>
    <s v="0.3BB"/>
    <s v="9125000"/>
    <x v="0"/>
    <x v="16"/>
    <n v="511"/>
    <s v="A3560AF511"/>
    <n v="15854000"/>
    <n v="15854302"/>
    <n v="15854000"/>
    <s v="D"/>
    <x v="0"/>
    <x v="0"/>
    <s v="GABX"/>
    <s v="INTANGIBLE ASSETS-AMORTIZABLE"/>
    <s v="2023–2024"/>
    <x v="0"/>
    <x v="3"/>
    <s v="RESOURCES"/>
    <s v="GENERAL FUND"/>
    <x v="0"/>
    <s v="100"/>
    <s v="G"/>
    <s v="001"/>
    <s v="001"/>
    <s v="000"/>
    <s v="000"/>
    <s v="GENERAL FUND"/>
    <m/>
    <m/>
  </r>
  <r>
    <s v="0.4BB"/>
    <s v="9125000"/>
    <x v="0"/>
    <x v="16"/>
    <n v="511"/>
    <s v="A3560AF511"/>
    <n v="326000"/>
    <n v="326363"/>
    <n v="326000"/>
    <s v="D"/>
    <x v="8"/>
    <x v="7"/>
    <s v="GOAA"/>
    <s v="BEGINNING FUND BALANCE"/>
    <s v="2023–2024"/>
    <x v="0"/>
    <x v="3"/>
    <s v="RESOURCES"/>
    <s v="GENERAL FUND"/>
    <x v="0"/>
    <s v="100"/>
    <s v="G"/>
    <s v="001"/>
    <s v="001"/>
    <s v="000"/>
    <s v="000"/>
    <s v="GENERAL FUND"/>
    <m/>
    <m/>
  </r>
  <r>
    <s v="0.8BB"/>
    <s v="9125000"/>
    <x v="0"/>
    <x v="16"/>
    <n v="511"/>
    <s v="A3560AF511"/>
    <n v="3189000"/>
    <n v="-3189298"/>
    <n v="-3189000"/>
    <s v="C"/>
    <x v="2"/>
    <x v="2"/>
    <s v="GABW"/>
    <s v="ACCUMULATED DEPRECIATION/AMORTIZATION"/>
    <s v="2023–2024"/>
    <x v="0"/>
    <x v="3"/>
    <s v="RESOURCES"/>
    <s v="GENERAL FUND"/>
    <x v="0"/>
    <s v="100"/>
    <s v="G"/>
    <s v="001"/>
    <s v="001"/>
    <s v="000"/>
    <s v="000"/>
    <s v="GENERAL FUND"/>
    <m/>
    <m/>
  </r>
  <r>
    <s v="0.9BB"/>
    <s v="9125000"/>
    <x v="0"/>
    <x v="16"/>
    <n v="511"/>
    <s v="A3560AF511"/>
    <n v="12991000"/>
    <n v="-12991367"/>
    <n v="-12991000"/>
    <s v="C"/>
    <x v="3"/>
    <x v="3"/>
    <s v="GBBR"/>
    <s v="RIGHT-TO-USE LEASE LIABILITY"/>
    <s v="2023–2024"/>
    <x v="0"/>
    <x v="3"/>
    <s v="RESOURCES"/>
    <s v="GENERAL FUND"/>
    <x v="0"/>
    <s v="100"/>
    <s v="G"/>
    <s v="001"/>
    <s v="001"/>
    <s v="000"/>
    <s v="000"/>
    <s v="GENERAL FUND"/>
    <m/>
    <m/>
  </r>
  <r>
    <s v="0.5ADJ"/>
    <s v="9125000"/>
    <x v="0"/>
    <x v="16"/>
    <n v="511"/>
    <s v="A3560AF511"/>
    <n v="1000"/>
    <n v="504"/>
    <n v="1000"/>
    <s v="D"/>
    <x v="1"/>
    <x v="1"/>
    <s v="GOAA"/>
    <s v="BEGINNING FUND BALANCE"/>
    <s v="2023–2024"/>
    <x v="0"/>
    <x v="3"/>
    <s v="RESOURCES"/>
    <s v="GENERAL FUND"/>
    <x v="0"/>
    <s v="100"/>
    <s v="G"/>
    <s v="001"/>
    <s v="001"/>
    <s v="000"/>
    <s v="000"/>
    <s v="GENERAL FUND"/>
    <m/>
    <m/>
  </r>
  <r>
    <s v="0.8ADJ"/>
    <s v="9125000"/>
    <x v="0"/>
    <x v="16"/>
    <n v="511"/>
    <s v="A3560AF511"/>
    <n v="1000"/>
    <n v="-504"/>
    <n v="-1000"/>
    <s v="C"/>
    <x v="2"/>
    <x v="2"/>
    <s v="GABW"/>
    <s v="ACCUMULATED DEPRECIATION/AMORTIZATION"/>
    <s v="2023–2024"/>
    <x v="0"/>
    <x v="3"/>
    <s v="RESOURCES"/>
    <s v="GENERAL FUND"/>
    <x v="0"/>
    <s v="100"/>
    <s v="G"/>
    <s v="001"/>
    <s v="001"/>
    <s v="000"/>
    <s v="000"/>
    <s v="GENERAL FUND"/>
    <m/>
    <m/>
  </r>
  <r>
    <s v="4.1"/>
    <s v="9125000"/>
    <x v="0"/>
    <x v="16"/>
    <n v="511"/>
    <s v="A3560AF511"/>
    <n v="1586000"/>
    <n v="1585509"/>
    <n v="1586000"/>
    <s v="D"/>
    <x v="15"/>
    <x v="13"/>
    <s v="GODH"/>
    <s v="NATURAL RESOURCES AND ENVIRONMENTAL PROTECTION"/>
    <s v="2023–2024"/>
    <x v="0"/>
    <x v="3"/>
    <s v="RESOURCES"/>
    <s v="GENERAL FUND"/>
    <x v="0"/>
    <s v="100"/>
    <s v="G"/>
    <s v="001"/>
    <s v="001"/>
    <s v="000"/>
    <s v="000"/>
    <s v="GENERAL FUND"/>
    <m/>
    <m/>
  </r>
  <r>
    <s v="4.4"/>
    <s v="9125000"/>
    <x v="0"/>
    <x v="16"/>
    <n v="511"/>
    <s v="A3560AF511"/>
    <n v="1586000"/>
    <n v="-1585509"/>
    <n v="-1586000"/>
    <s v="C"/>
    <x v="2"/>
    <x v="2"/>
    <s v="GABW"/>
    <s v="ACCUMULATED DEPRECIATION/AMORTIZATION"/>
    <s v="2023–2024"/>
    <x v="0"/>
    <x v="3"/>
    <s v="RESOURCES"/>
    <s v="GENERAL FUND"/>
    <x v="0"/>
    <s v="100"/>
    <s v="G"/>
    <s v="001"/>
    <s v="001"/>
    <s v="000"/>
    <s v="000"/>
    <s v="GENERAL FUND"/>
    <m/>
    <m/>
  </r>
  <r>
    <s v="5.1"/>
    <s v="0001000"/>
    <x v="0"/>
    <x v="16"/>
    <n v="511"/>
    <s v="A3560AF511"/>
    <n v="1533000"/>
    <n v="1533363"/>
    <n v="1533000"/>
    <s v="D"/>
    <x v="5"/>
    <x v="5"/>
    <s v="GODT"/>
    <s v="DEBT SERVICE-PRINCIPAL RETIREMENT"/>
    <s v="2023–2024"/>
    <x v="0"/>
    <x v="3"/>
    <s v="RESOURCES"/>
    <s v="GENERAL FUND"/>
    <x v="0"/>
    <s v="100"/>
    <s v="G"/>
    <s v="001"/>
    <s v="001"/>
    <s v="000"/>
    <s v="000"/>
    <s v="GENERAL FUND"/>
    <m/>
    <m/>
  </r>
  <r>
    <s v="5.2"/>
    <s v="0001000"/>
    <x v="0"/>
    <x v="16"/>
    <n v="511"/>
    <s v="A3560AF511"/>
    <n v="178000"/>
    <n v="178383"/>
    <n v="178000"/>
    <s v="D"/>
    <x v="6"/>
    <x v="6"/>
    <s v="GODV"/>
    <s v="DEBT SERVICE-INTEREST &amp; FISCAL CHARGES"/>
    <s v="2023–2024"/>
    <x v="0"/>
    <x v="3"/>
    <s v="RESOURCES"/>
    <s v="GENERAL FUND"/>
    <x v="0"/>
    <s v="100"/>
    <s v="G"/>
    <s v="001"/>
    <s v="001"/>
    <s v="000"/>
    <s v="000"/>
    <s v="GENERAL FUND"/>
    <m/>
    <m/>
  </r>
  <r>
    <s v="5.3"/>
    <s v="0001000"/>
    <x v="0"/>
    <x v="16"/>
    <n v="511"/>
    <s v="A3560AF511"/>
    <n v="1711000"/>
    <n v="-1711746"/>
    <n v="-1711000"/>
    <s v="C"/>
    <x v="15"/>
    <x v="13"/>
    <s v="GODH"/>
    <s v="NATURAL RESOURCES AND ENVIRONMENTAL PROTECTION"/>
    <s v="2023–2024"/>
    <x v="0"/>
    <x v="3"/>
    <s v="RESOURCES"/>
    <s v="GENERAL FUND"/>
    <x v="0"/>
    <s v="100"/>
    <s v="G"/>
    <s v="001"/>
    <s v="001"/>
    <s v="000"/>
    <s v="000"/>
    <s v="GENERAL FUND"/>
    <m/>
    <m/>
  </r>
  <r>
    <s v="6.1"/>
    <s v="9125000"/>
    <x v="0"/>
    <x v="16"/>
    <n v="511"/>
    <s v="A3560AF511"/>
    <n v="1533000"/>
    <n v="1533363"/>
    <n v="1533000"/>
    <s v="D"/>
    <x v="3"/>
    <x v="3"/>
    <s v="GBBR"/>
    <s v="RIGHT-TO-USE LEASE LIABILITY"/>
    <s v="2023–2024"/>
    <x v="0"/>
    <x v="3"/>
    <s v="RESOURCES"/>
    <s v="GENERAL FUND"/>
    <x v="0"/>
    <s v="100"/>
    <s v="G"/>
    <s v="001"/>
    <s v="001"/>
    <s v="000"/>
    <s v="000"/>
    <s v="GENERAL FUND"/>
    <m/>
    <m/>
  </r>
  <r>
    <s v="6.2"/>
    <s v="9125000"/>
    <x v="0"/>
    <x v="16"/>
    <n v="511"/>
    <s v="A3560AF511"/>
    <n v="1533000"/>
    <n v="-1533363"/>
    <n v="-1533000"/>
    <s v="C"/>
    <x v="5"/>
    <x v="5"/>
    <s v="GODT"/>
    <s v="DEBT SERVICE-PRINCIPAL RETIREMENT"/>
    <s v="2023–2024"/>
    <x v="0"/>
    <x v="3"/>
    <s v="RESOURCES"/>
    <s v="GENERAL FUND"/>
    <x v="0"/>
    <s v="100"/>
    <s v="G"/>
    <s v="001"/>
    <s v="001"/>
    <s v="000"/>
    <s v="000"/>
    <s v="GENERAL FUND"/>
    <m/>
    <m/>
  </r>
  <r>
    <s v="7.1"/>
    <s v="9125000"/>
    <x v="0"/>
    <x v="16"/>
    <n v="511"/>
    <s v="A3560AF511"/>
    <n v="1511000"/>
    <n v="1511156"/>
    <n v="1511000"/>
    <s v="D"/>
    <x v="3"/>
    <x v="3"/>
    <s v="GBBR"/>
    <s v="RIGHT-TO-USE LEASE LIABILITY"/>
    <s v="2023–2024"/>
    <x v="0"/>
    <x v="3"/>
    <s v="RESOURCES"/>
    <s v="GENERAL FUND"/>
    <x v="0"/>
    <s v="100"/>
    <s v="G"/>
    <s v="001"/>
    <s v="001"/>
    <s v="000"/>
    <s v="000"/>
    <s v="GENERAL FUND"/>
    <m/>
    <m/>
  </r>
  <r>
    <s v="7.2"/>
    <s v="9125000"/>
    <x v="0"/>
    <x v="16"/>
    <n v="511"/>
    <s v="A3560AF511"/>
    <n v="1511000"/>
    <n v="-1511156"/>
    <n v="-1511000"/>
    <s v="C"/>
    <x v="7"/>
    <x v="3"/>
    <s v="GBAX"/>
    <s v="CURRENT PORTION OF LONG-TERM OBLIGATIONS"/>
    <s v="2023–2024"/>
    <x v="0"/>
    <x v="3"/>
    <s v="RESOURCES"/>
    <s v="GENERAL FUND"/>
    <x v="0"/>
    <s v="100"/>
    <s v="G"/>
    <s v="001"/>
    <s v="001"/>
    <s v="000"/>
    <s v="000"/>
    <s v="GENERAL FUND"/>
    <m/>
    <m/>
  </r>
  <r>
    <s v="10.3"/>
    <s v="9125000"/>
    <x v="0"/>
    <x v="16"/>
    <n v="511"/>
    <s v="A3560AF511"/>
    <n v="33000"/>
    <n v="32695"/>
    <n v="33000"/>
    <s v="D"/>
    <x v="0"/>
    <x v="0"/>
    <s v="GABX"/>
    <s v="INTANGIBLE ASSETS-AMORTIZABLE"/>
    <s v="2023–2024"/>
    <x v="0"/>
    <x v="3"/>
    <s v="RESOURCES"/>
    <s v="GENERAL FUND"/>
    <x v="0"/>
    <s v="100"/>
    <s v="G"/>
    <s v="001"/>
    <s v="001"/>
    <s v="000"/>
    <s v="000"/>
    <s v="GENERAL FUND"/>
    <m/>
    <m/>
  </r>
  <r>
    <s v="10.4"/>
    <s v="9125000"/>
    <x v="0"/>
    <x v="16"/>
    <n v="511"/>
    <s v="A3560AF511"/>
    <n v="33000"/>
    <n v="-32695"/>
    <n v="-33000"/>
    <s v="C"/>
    <x v="3"/>
    <x v="3"/>
    <s v="GBBR"/>
    <s v="RIGHT-TO-USE LEASE LIABILITY"/>
    <s v="2023–2024"/>
    <x v="0"/>
    <x v="3"/>
    <s v="RESOURCES"/>
    <s v="GENERAL FUND"/>
    <x v="0"/>
    <s v="100"/>
    <s v="G"/>
    <s v="001"/>
    <s v="001"/>
    <s v="000"/>
    <s v="000"/>
    <s v="GENERAL FUND"/>
    <m/>
    <m/>
  </r>
  <r>
    <s v="0.3BB"/>
    <s v="9125000"/>
    <x v="0"/>
    <x v="17"/>
    <n v="511"/>
    <s v="A3720AF511"/>
    <n v="43357000"/>
    <n v="43356601"/>
    <n v="43357000"/>
    <s v="D"/>
    <x v="0"/>
    <x v="0"/>
    <s v="GABX"/>
    <s v="INTANGIBLE ASSETS-AMORTIZABLE"/>
    <s v="2023–2024"/>
    <x v="0"/>
    <x v="3"/>
    <s v="RESOURCES"/>
    <s v="GENERAL FUND"/>
    <x v="0"/>
    <s v="100"/>
    <s v="G"/>
    <s v="001"/>
    <s v="001"/>
    <s v="000"/>
    <s v="000"/>
    <s v="GENERAL FUND"/>
    <m/>
    <m/>
  </r>
  <r>
    <s v="0.4BB"/>
    <s v="9125000"/>
    <x v="0"/>
    <x v="17"/>
    <n v="511"/>
    <s v="A3720AF511"/>
    <n v="1238000"/>
    <n v="1239088"/>
    <n v="1238000"/>
    <s v="D"/>
    <x v="8"/>
    <x v="7"/>
    <s v="GOAA"/>
    <s v="BEGINNING FUND BALANCE"/>
    <s v="2023–2024"/>
    <x v="0"/>
    <x v="3"/>
    <s v="RESOURCES"/>
    <s v="GENERAL FUND"/>
    <x v="0"/>
    <s v="100"/>
    <s v="G"/>
    <s v="001"/>
    <s v="001"/>
    <s v="000"/>
    <s v="000"/>
    <s v="GENERAL FUND"/>
    <m/>
    <m/>
  </r>
  <r>
    <s v="0.8BB"/>
    <s v="9125000"/>
    <x v="0"/>
    <x v="17"/>
    <n v="511"/>
    <s v="A3720AF511"/>
    <n v="10388000"/>
    <n v="-10388348"/>
    <n v="-10388000"/>
    <s v="C"/>
    <x v="2"/>
    <x v="2"/>
    <s v="GABW"/>
    <s v="ACCUMULATED DEPRECIATION/AMORTIZATION"/>
    <s v="2023–2024"/>
    <x v="0"/>
    <x v="3"/>
    <s v="RESOURCES"/>
    <s v="GENERAL FUND"/>
    <x v="0"/>
    <s v="100"/>
    <s v="G"/>
    <s v="001"/>
    <s v="001"/>
    <s v="000"/>
    <s v="000"/>
    <s v="GENERAL FUND"/>
    <m/>
    <m/>
  </r>
  <r>
    <s v="0.9BB"/>
    <s v="9125000"/>
    <x v="0"/>
    <x v="17"/>
    <n v="511"/>
    <s v="A3720AF511"/>
    <n v="34207000"/>
    <n v="-34207341"/>
    <n v="-34207000"/>
    <s v="C"/>
    <x v="3"/>
    <x v="3"/>
    <s v="GBBR"/>
    <s v="RIGHT-TO-USE LEASE LIABILITY"/>
    <s v="2023–2024"/>
    <x v="0"/>
    <x v="3"/>
    <s v="RESOURCES"/>
    <s v="GENERAL FUND"/>
    <x v="0"/>
    <s v="100"/>
    <s v="G"/>
    <s v="001"/>
    <s v="001"/>
    <s v="000"/>
    <s v="000"/>
    <s v="GENERAL FUND"/>
    <m/>
    <m/>
  </r>
  <r>
    <s v="4.1"/>
    <s v="9125000"/>
    <x v="0"/>
    <x v="17"/>
    <n v="511"/>
    <s v="A3720AF511"/>
    <n v="5197000"/>
    <n v="5197174"/>
    <n v="5197000"/>
    <s v="D"/>
    <x v="15"/>
    <x v="13"/>
    <s v="GODH"/>
    <s v="NATURAL RESOURCES AND ENVIRONMENTAL PROTECTION"/>
    <s v="2023–2024"/>
    <x v="0"/>
    <x v="3"/>
    <s v="RESOURCES"/>
    <s v="GENERAL FUND"/>
    <x v="0"/>
    <s v="100"/>
    <s v="G"/>
    <s v="001"/>
    <s v="001"/>
    <s v="000"/>
    <s v="000"/>
    <s v="GENERAL FUND"/>
    <m/>
    <m/>
  </r>
  <r>
    <s v="4.4"/>
    <s v="9125000"/>
    <x v="0"/>
    <x v="17"/>
    <n v="511"/>
    <s v="A3720AF511"/>
    <n v="5197000"/>
    <n v="-5197174"/>
    <n v="-5197000"/>
    <s v="C"/>
    <x v="2"/>
    <x v="2"/>
    <s v="GABW"/>
    <s v="ACCUMULATED DEPRECIATION/AMORTIZATION"/>
    <s v="2023–2024"/>
    <x v="0"/>
    <x v="3"/>
    <s v="RESOURCES"/>
    <s v="GENERAL FUND"/>
    <x v="0"/>
    <s v="100"/>
    <s v="G"/>
    <s v="001"/>
    <s v="001"/>
    <s v="000"/>
    <s v="000"/>
    <s v="GENERAL FUND"/>
    <m/>
    <m/>
  </r>
  <r>
    <s v="5.1"/>
    <s v="0001000"/>
    <x v="0"/>
    <x v="17"/>
    <n v="511"/>
    <s v="A3720AF511"/>
    <n v="4872000"/>
    <n v="4871822"/>
    <n v="4872000"/>
    <s v="D"/>
    <x v="5"/>
    <x v="5"/>
    <s v="GODT"/>
    <s v="DEBT SERVICE-PRINCIPAL RETIREMENT"/>
    <s v="2023–2024"/>
    <x v="0"/>
    <x v="3"/>
    <s v="RESOURCES"/>
    <s v="GENERAL FUND"/>
    <x v="0"/>
    <s v="100"/>
    <s v="G"/>
    <s v="001"/>
    <s v="001"/>
    <s v="000"/>
    <s v="000"/>
    <s v="GENERAL FUND"/>
    <m/>
    <m/>
  </r>
  <r>
    <s v="5.2"/>
    <s v="0001000"/>
    <x v="0"/>
    <x v="17"/>
    <n v="511"/>
    <s v="A3720AF511"/>
    <n v="288000"/>
    <n v="287882"/>
    <n v="288000"/>
    <s v="D"/>
    <x v="6"/>
    <x v="6"/>
    <s v="GODV"/>
    <s v="DEBT SERVICE-INTEREST &amp; FISCAL CHARGES"/>
    <s v="2023–2024"/>
    <x v="0"/>
    <x v="3"/>
    <s v="RESOURCES"/>
    <s v="GENERAL FUND"/>
    <x v="0"/>
    <s v="100"/>
    <s v="G"/>
    <s v="001"/>
    <s v="001"/>
    <s v="000"/>
    <s v="000"/>
    <s v="GENERAL FUND"/>
    <m/>
    <m/>
  </r>
  <r>
    <s v="5.3"/>
    <s v="0001000"/>
    <x v="0"/>
    <x v="17"/>
    <n v="511"/>
    <s v="A3720AF511"/>
    <n v="5160000"/>
    <n v="-5159704"/>
    <n v="-5160000"/>
    <s v="C"/>
    <x v="15"/>
    <x v="13"/>
    <s v="GODH"/>
    <s v="NATURAL RESOURCES AND ENVIRONMENTAL PROTECTION"/>
    <s v="2023–2024"/>
    <x v="0"/>
    <x v="3"/>
    <s v="RESOURCES"/>
    <s v="GENERAL FUND"/>
    <x v="0"/>
    <s v="100"/>
    <s v="G"/>
    <s v="001"/>
    <s v="001"/>
    <s v="000"/>
    <s v="000"/>
    <s v="GENERAL FUND"/>
    <m/>
    <m/>
  </r>
  <r>
    <s v="6.1"/>
    <s v="9125000"/>
    <x v="0"/>
    <x v="17"/>
    <n v="511"/>
    <s v="A3720AF511"/>
    <n v="4872000"/>
    <n v="4871822"/>
    <n v="4872000"/>
    <s v="D"/>
    <x v="3"/>
    <x v="3"/>
    <s v="GBBR"/>
    <s v="RIGHT-TO-USE LEASE LIABILITY"/>
    <s v="2023–2024"/>
    <x v="0"/>
    <x v="3"/>
    <s v="RESOURCES"/>
    <s v="GENERAL FUND"/>
    <x v="0"/>
    <s v="100"/>
    <s v="G"/>
    <s v="001"/>
    <s v="001"/>
    <s v="000"/>
    <s v="000"/>
    <s v="GENERAL FUND"/>
    <m/>
    <m/>
  </r>
  <r>
    <s v="6.2"/>
    <s v="9125000"/>
    <x v="0"/>
    <x v="17"/>
    <n v="511"/>
    <s v="A3720AF511"/>
    <n v="4872000"/>
    <n v="-4871822"/>
    <n v="-4872000"/>
    <s v="C"/>
    <x v="5"/>
    <x v="5"/>
    <s v="GODT"/>
    <s v="DEBT SERVICE-PRINCIPAL RETIREMENT"/>
    <s v="2023–2024"/>
    <x v="0"/>
    <x v="3"/>
    <s v="RESOURCES"/>
    <s v="GENERAL FUND"/>
    <x v="0"/>
    <s v="100"/>
    <s v="G"/>
    <s v="001"/>
    <s v="001"/>
    <s v="000"/>
    <s v="000"/>
    <s v="GENERAL FUND"/>
    <m/>
    <m/>
  </r>
  <r>
    <s v="7.1"/>
    <s v="9125000"/>
    <x v="0"/>
    <x v="17"/>
    <n v="511"/>
    <s v="A3720AF511"/>
    <n v="4928000"/>
    <n v="4928174"/>
    <n v="4928000"/>
    <s v="D"/>
    <x v="3"/>
    <x v="3"/>
    <s v="GBBR"/>
    <s v="RIGHT-TO-USE LEASE LIABILITY"/>
    <s v="2023–2024"/>
    <x v="0"/>
    <x v="3"/>
    <s v="RESOURCES"/>
    <s v="GENERAL FUND"/>
    <x v="0"/>
    <s v="100"/>
    <s v="G"/>
    <s v="001"/>
    <s v="001"/>
    <s v="000"/>
    <s v="000"/>
    <s v="GENERAL FUND"/>
    <m/>
    <m/>
  </r>
  <r>
    <s v="7.2"/>
    <s v="9125000"/>
    <x v="0"/>
    <x v="17"/>
    <n v="511"/>
    <s v="A3720AF511"/>
    <n v="4928000"/>
    <n v="-4928174"/>
    <n v="-4928000"/>
    <s v="C"/>
    <x v="7"/>
    <x v="3"/>
    <s v="GBAX"/>
    <s v="CURRENT PORTION OF LONG-TERM OBLIGATIONS"/>
    <s v="2023–2024"/>
    <x v="0"/>
    <x v="3"/>
    <s v="RESOURCES"/>
    <s v="GENERAL FUND"/>
    <x v="0"/>
    <s v="100"/>
    <s v="G"/>
    <s v="001"/>
    <s v="001"/>
    <s v="000"/>
    <s v="000"/>
    <s v="GENERAL FUND"/>
    <m/>
    <m/>
  </r>
  <r>
    <s v="0.3BB"/>
    <s v="9125000"/>
    <x v="0"/>
    <x v="18"/>
    <n v="511"/>
    <s v="A3780AF511"/>
    <n v="797000"/>
    <n v="797101"/>
    <n v="797000"/>
    <s v="D"/>
    <x v="0"/>
    <x v="0"/>
    <s v="GABX"/>
    <s v="INTANGIBLE ASSETS-AMORTIZABLE"/>
    <s v="2023–2024"/>
    <x v="0"/>
    <x v="3"/>
    <s v="RESOURCES"/>
    <s v="GENERAL FUND"/>
    <x v="0"/>
    <s v="100"/>
    <s v="G"/>
    <s v="001"/>
    <s v="001"/>
    <s v="000"/>
    <s v="000"/>
    <s v="GENERAL FUND"/>
    <m/>
    <m/>
  </r>
  <r>
    <s v="0.4BB"/>
    <s v="9125000"/>
    <x v="0"/>
    <x v="18"/>
    <n v="511"/>
    <s v="A3780AF511"/>
    <n v="9000"/>
    <n v="9321"/>
    <n v="9000"/>
    <s v="D"/>
    <x v="8"/>
    <x v="7"/>
    <s v="GOAA"/>
    <s v="BEGINNING FUND BALANCE"/>
    <s v="2023–2024"/>
    <x v="0"/>
    <x v="3"/>
    <s v="RESOURCES"/>
    <s v="GENERAL FUND"/>
    <x v="0"/>
    <s v="100"/>
    <s v="G"/>
    <s v="001"/>
    <s v="001"/>
    <s v="000"/>
    <s v="000"/>
    <s v="GENERAL FUND"/>
    <m/>
    <m/>
  </r>
  <r>
    <s v="0.8BB"/>
    <s v="9125000"/>
    <x v="0"/>
    <x v="18"/>
    <n v="511"/>
    <s v="A3780AF511"/>
    <n v="455000"/>
    <n v="-455486"/>
    <n v="-455000"/>
    <s v="C"/>
    <x v="2"/>
    <x v="2"/>
    <s v="GABW"/>
    <s v="ACCUMULATED DEPRECIATION/AMORTIZATION"/>
    <s v="2023–2024"/>
    <x v="0"/>
    <x v="3"/>
    <s v="RESOURCES"/>
    <s v="GENERAL FUND"/>
    <x v="0"/>
    <s v="100"/>
    <s v="G"/>
    <s v="001"/>
    <s v="001"/>
    <s v="000"/>
    <s v="000"/>
    <s v="GENERAL FUND"/>
    <m/>
    <m/>
  </r>
  <r>
    <s v="0.9BB"/>
    <s v="9125000"/>
    <x v="0"/>
    <x v="18"/>
    <n v="511"/>
    <s v="A3780AF511"/>
    <n v="351000"/>
    <n v="-350936"/>
    <n v="-351000"/>
    <s v="C"/>
    <x v="3"/>
    <x v="3"/>
    <s v="GBBR"/>
    <s v="RIGHT-TO-USE LEASE LIABILITY"/>
    <s v="2023–2024"/>
    <x v="0"/>
    <x v="3"/>
    <s v="RESOURCES"/>
    <s v="GENERAL FUND"/>
    <x v="0"/>
    <s v="100"/>
    <s v="G"/>
    <s v="001"/>
    <s v="001"/>
    <s v="000"/>
    <s v="000"/>
    <s v="GENERAL FUND"/>
    <m/>
    <m/>
  </r>
  <r>
    <s v="4.1"/>
    <s v="9125000"/>
    <x v="0"/>
    <x v="18"/>
    <n v="511"/>
    <s v="A3780AF511"/>
    <n v="228000"/>
    <n v="227743"/>
    <n v="228000"/>
    <s v="D"/>
    <x v="15"/>
    <x v="13"/>
    <s v="GODH"/>
    <s v="NATURAL RESOURCES AND ENVIRONMENTAL PROTECTION"/>
    <s v="2023–2024"/>
    <x v="0"/>
    <x v="3"/>
    <s v="RESOURCES"/>
    <s v="GENERAL FUND"/>
    <x v="0"/>
    <s v="100"/>
    <s v="G"/>
    <s v="001"/>
    <s v="001"/>
    <s v="000"/>
    <s v="000"/>
    <s v="GENERAL FUND"/>
    <m/>
    <m/>
  </r>
  <r>
    <s v="4.4"/>
    <s v="9125000"/>
    <x v="0"/>
    <x v="18"/>
    <n v="511"/>
    <s v="A3780AF511"/>
    <n v="228000"/>
    <n v="-227743"/>
    <n v="-228000"/>
    <s v="C"/>
    <x v="2"/>
    <x v="2"/>
    <s v="GABW"/>
    <s v="ACCUMULATED DEPRECIATION/AMORTIZATION"/>
    <s v="2023–2024"/>
    <x v="0"/>
    <x v="3"/>
    <s v="RESOURCES"/>
    <s v="GENERAL FUND"/>
    <x v="0"/>
    <s v="100"/>
    <s v="G"/>
    <s v="001"/>
    <s v="001"/>
    <s v="000"/>
    <s v="000"/>
    <s v="GENERAL FUND"/>
    <m/>
    <m/>
  </r>
  <r>
    <s v="5.1"/>
    <s v="0001000"/>
    <x v="0"/>
    <x v="18"/>
    <n v="511"/>
    <s v="A3780AF511"/>
    <n v="232000"/>
    <n v="232493"/>
    <n v="232000"/>
    <s v="D"/>
    <x v="5"/>
    <x v="5"/>
    <s v="GODT"/>
    <s v="DEBT SERVICE-PRINCIPAL RETIREMENT"/>
    <s v="2023–2024"/>
    <x v="0"/>
    <x v="3"/>
    <s v="RESOURCES"/>
    <s v="GENERAL FUND"/>
    <x v="0"/>
    <s v="100"/>
    <s v="G"/>
    <s v="001"/>
    <s v="001"/>
    <s v="000"/>
    <s v="000"/>
    <s v="GENERAL FUND"/>
    <m/>
    <m/>
  </r>
  <r>
    <s v="5.3"/>
    <s v="0001000"/>
    <x v="0"/>
    <x v="18"/>
    <n v="511"/>
    <s v="A3780AF511"/>
    <n v="232000"/>
    <n v="-232983"/>
    <n v="-232000"/>
    <s v="C"/>
    <x v="15"/>
    <x v="13"/>
    <s v="GODH"/>
    <s v="NATURAL RESOURCES AND ENVIRONMENTAL PROTECTION"/>
    <s v="2023–2024"/>
    <x v="0"/>
    <x v="3"/>
    <s v="RESOURCES"/>
    <s v="GENERAL FUND"/>
    <x v="0"/>
    <s v="100"/>
    <s v="G"/>
    <s v="001"/>
    <s v="001"/>
    <s v="000"/>
    <s v="000"/>
    <s v="GENERAL FUND"/>
    <m/>
    <m/>
  </r>
  <r>
    <s v="6.1"/>
    <s v="9125000"/>
    <x v="0"/>
    <x v="18"/>
    <n v="511"/>
    <s v="A3780AF511"/>
    <n v="232000"/>
    <n v="232493"/>
    <n v="232000"/>
    <s v="D"/>
    <x v="3"/>
    <x v="3"/>
    <s v="GBBR"/>
    <s v="RIGHT-TO-USE LEASE LIABILITY"/>
    <s v="2023–2024"/>
    <x v="0"/>
    <x v="3"/>
    <s v="RESOURCES"/>
    <s v="GENERAL FUND"/>
    <x v="0"/>
    <s v="100"/>
    <s v="G"/>
    <s v="001"/>
    <s v="001"/>
    <s v="000"/>
    <s v="000"/>
    <s v="GENERAL FUND"/>
    <m/>
    <m/>
  </r>
  <r>
    <s v="6.2"/>
    <s v="9125000"/>
    <x v="0"/>
    <x v="18"/>
    <n v="511"/>
    <s v="A3780AF511"/>
    <n v="232000"/>
    <n v="-232493"/>
    <n v="-232000"/>
    <s v="C"/>
    <x v="5"/>
    <x v="5"/>
    <s v="GODT"/>
    <s v="DEBT SERVICE-PRINCIPAL RETIREMENT"/>
    <s v="2023–2024"/>
    <x v="0"/>
    <x v="3"/>
    <s v="RESOURCES"/>
    <s v="GENERAL FUND"/>
    <x v="0"/>
    <s v="100"/>
    <s v="G"/>
    <s v="001"/>
    <s v="001"/>
    <s v="000"/>
    <s v="000"/>
    <s v="GENERAL FUND"/>
    <m/>
    <m/>
  </r>
  <r>
    <s v="7.1"/>
    <s v="9125000"/>
    <x v="0"/>
    <x v="18"/>
    <n v="511"/>
    <s v="A3780AF511"/>
    <n v="118000"/>
    <n v="118443"/>
    <n v="118000"/>
    <s v="D"/>
    <x v="3"/>
    <x v="3"/>
    <s v="GBBR"/>
    <s v="RIGHT-TO-USE LEASE LIABILITY"/>
    <s v="2023–2024"/>
    <x v="0"/>
    <x v="3"/>
    <s v="RESOURCES"/>
    <s v="GENERAL FUND"/>
    <x v="0"/>
    <s v="100"/>
    <s v="G"/>
    <s v="001"/>
    <s v="001"/>
    <s v="000"/>
    <s v="000"/>
    <s v="GENERAL FUND"/>
    <m/>
    <m/>
  </r>
  <r>
    <s v="7.2"/>
    <s v="9125000"/>
    <x v="0"/>
    <x v="18"/>
    <n v="511"/>
    <s v="A3780AF511"/>
    <n v="118000"/>
    <n v="-118443"/>
    <n v="-118000"/>
    <s v="C"/>
    <x v="7"/>
    <x v="3"/>
    <s v="GBAX"/>
    <s v="CURRENT PORTION OF LONG-TERM OBLIGATIONS"/>
    <s v="2023–2024"/>
    <x v="0"/>
    <x v="3"/>
    <s v="RESOURCES"/>
    <s v="GENERAL FUND"/>
    <x v="0"/>
    <s v="100"/>
    <s v="G"/>
    <s v="001"/>
    <s v="001"/>
    <s v="000"/>
    <s v="000"/>
    <s v="GENERAL FUND"/>
    <m/>
    <m/>
  </r>
  <r>
    <s v="0.3BB"/>
    <s v="9125000"/>
    <x v="0"/>
    <x v="19"/>
    <n v="511"/>
    <s v="A3820AF511"/>
    <n v="7869000"/>
    <n v="7868657"/>
    <n v="7869000"/>
    <s v="D"/>
    <x v="0"/>
    <x v="0"/>
    <s v="GABX"/>
    <s v="INTANGIBLE ASSETS-AMORTIZABLE"/>
    <s v="2023–2024"/>
    <x v="0"/>
    <x v="3"/>
    <s v="RESOURCES"/>
    <s v="GENERAL FUND"/>
    <x v="0"/>
    <s v="100"/>
    <s v="G"/>
    <s v="001"/>
    <s v="001"/>
    <s v="000"/>
    <s v="000"/>
    <s v="GENERAL FUND"/>
    <m/>
    <m/>
  </r>
  <r>
    <s v="0.4BB"/>
    <s v="9125000"/>
    <x v="0"/>
    <x v="19"/>
    <n v="511"/>
    <s v="A3820AF511"/>
    <n v="299000"/>
    <n v="299702"/>
    <n v="299000"/>
    <s v="D"/>
    <x v="8"/>
    <x v="7"/>
    <s v="GOAA"/>
    <s v="BEGINNING FUND BALANCE"/>
    <s v="2023–2024"/>
    <x v="0"/>
    <x v="3"/>
    <s v="RESOURCES"/>
    <s v="GENERAL FUND"/>
    <x v="0"/>
    <s v="100"/>
    <s v="G"/>
    <s v="001"/>
    <s v="001"/>
    <s v="000"/>
    <s v="000"/>
    <s v="GENERAL FUND"/>
    <m/>
    <m/>
  </r>
  <r>
    <s v="0.8BB"/>
    <s v="9125000"/>
    <x v="0"/>
    <x v="19"/>
    <n v="511"/>
    <s v="A3820AF511"/>
    <n v="2552000"/>
    <n v="-2551996"/>
    <n v="-2552000"/>
    <s v="C"/>
    <x v="2"/>
    <x v="2"/>
    <s v="GABW"/>
    <s v="ACCUMULATED DEPRECIATION/AMORTIZATION"/>
    <s v="2023–2024"/>
    <x v="0"/>
    <x v="3"/>
    <s v="RESOURCES"/>
    <s v="GENERAL FUND"/>
    <x v="0"/>
    <s v="100"/>
    <s v="G"/>
    <s v="001"/>
    <s v="001"/>
    <s v="000"/>
    <s v="000"/>
    <s v="GENERAL FUND"/>
    <m/>
    <m/>
  </r>
  <r>
    <s v="0.9BB"/>
    <s v="9125000"/>
    <x v="0"/>
    <x v="19"/>
    <n v="511"/>
    <s v="A3820AF511"/>
    <n v="5616000"/>
    <n v="-5616363"/>
    <n v="-5616000"/>
    <s v="C"/>
    <x v="3"/>
    <x v="3"/>
    <s v="GBBR"/>
    <s v="RIGHT-TO-USE LEASE LIABILITY"/>
    <s v="2023–2024"/>
    <x v="0"/>
    <x v="3"/>
    <s v="RESOURCES"/>
    <s v="GENERAL FUND"/>
    <x v="0"/>
    <s v="100"/>
    <s v="G"/>
    <s v="001"/>
    <s v="001"/>
    <s v="000"/>
    <s v="000"/>
    <s v="GENERAL FUND"/>
    <m/>
    <m/>
  </r>
  <r>
    <s v="4.1"/>
    <s v="9125000"/>
    <x v="0"/>
    <x v="19"/>
    <n v="511"/>
    <s v="A3820AF511"/>
    <n v="1276000"/>
    <n v="1275998"/>
    <n v="1276000"/>
    <s v="D"/>
    <x v="15"/>
    <x v="13"/>
    <s v="GODH"/>
    <s v="NATURAL RESOURCES AND ENVIRONMENTAL PROTECTION"/>
    <s v="2023–2024"/>
    <x v="0"/>
    <x v="3"/>
    <s v="RESOURCES"/>
    <s v="GENERAL FUND"/>
    <x v="0"/>
    <s v="100"/>
    <s v="G"/>
    <s v="001"/>
    <s v="001"/>
    <s v="000"/>
    <s v="000"/>
    <s v="GENERAL FUND"/>
    <m/>
    <m/>
  </r>
  <r>
    <s v="4.4"/>
    <s v="9125000"/>
    <x v="0"/>
    <x v="19"/>
    <n v="511"/>
    <s v="A3820AF511"/>
    <n v="1276000"/>
    <n v="-1275998"/>
    <n v="-1276000"/>
    <s v="C"/>
    <x v="2"/>
    <x v="2"/>
    <s v="GABW"/>
    <s v="ACCUMULATED DEPRECIATION/AMORTIZATION"/>
    <s v="2023–2024"/>
    <x v="0"/>
    <x v="3"/>
    <s v="RESOURCES"/>
    <s v="GENERAL FUND"/>
    <x v="0"/>
    <s v="100"/>
    <s v="G"/>
    <s v="001"/>
    <s v="001"/>
    <s v="000"/>
    <s v="000"/>
    <s v="GENERAL FUND"/>
    <m/>
    <m/>
  </r>
  <r>
    <s v="5.1"/>
    <s v="0001000"/>
    <x v="0"/>
    <x v="19"/>
    <n v="511"/>
    <s v="A3820AF511"/>
    <n v="1245000"/>
    <n v="1244977"/>
    <n v="1245000"/>
    <s v="D"/>
    <x v="5"/>
    <x v="5"/>
    <s v="GODT"/>
    <s v="DEBT SERVICE-PRINCIPAL RETIREMENT"/>
    <s v="2023–2024"/>
    <x v="0"/>
    <x v="3"/>
    <s v="RESOURCES"/>
    <s v="GENERAL FUND"/>
    <x v="0"/>
    <s v="100"/>
    <s v="G"/>
    <s v="001"/>
    <s v="001"/>
    <s v="000"/>
    <s v="000"/>
    <s v="GENERAL FUND"/>
    <m/>
    <m/>
  </r>
  <r>
    <s v="5.2"/>
    <s v="0001000"/>
    <x v="0"/>
    <x v="19"/>
    <n v="511"/>
    <s v="A3820AF511"/>
    <n v="45000"/>
    <n v="44581"/>
    <n v="45000"/>
    <s v="D"/>
    <x v="6"/>
    <x v="6"/>
    <s v="GODV"/>
    <s v="DEBT SERVICE-INTEREST &amp; FISCAL CHARGES"/>
    <s v="2023–2024"/>
    <x v="0"/>
    <x v="3"/>
    <s v="RESOURCES"/>
    <s v="GENERAL FUND"/>
    <x v="0"/>
    <s v="100"/>
    <s v="G"/>
    <s v="001"/>
    <s v="001"/>
    <s v="000"/>
    <s v="000"/>
    <s v="GENERAL FUND"/>
    <m/>
    <m/>
  </r>
  <r>
    <s v="5.3"/>
    <s v="0001000"/>
    <x v="0"/>
    <x v="19"/>
    <n v="511"/>
    <s v="A3820AF511"/>
    <n v="1290000"/>
    <n v="-1289558"/>
    <n v="-1290000"/>
    <s v="C"/>
    <x v="15"/>
    <x v="13"/>
    <s v="GODH"/>
    <s v="NATURAL RESOURCES AND ENVIRONMENTAL PROTECTION"/>
    <s v="2023–2024"/>
    <x v="0"/>
    <x v="3"/>
    <s v="RESOURCES"/>
    <s v="GENERAL FUND"/>
    <x v="0"/>
    <s v="100"/>
    <s v="G"/>
    <s v="001"/>
    <s v="001"/>
    <s v="000"/>
    <s v="000"/>
    <s v="GENERAL FUND"/>
    <m/>
    <m/>
  </r>
  <r>
    <s v="6.1"/>
    <s v="9125000"/>
    <x v="0"/>
    <x v="19"/>
    <n v="511"/>
    <s v="A3820AF511"/>
    <n v="1245000"/>
    <n v="1244977"/>
    <n v="1245000"/>
    <s v="D"/>
    <x v="3"/>
    <x v="3"/>
    <s v="GBBR"/>
    <s v="RIGHT-TO-USE LEASE LIABILITY"/>
    <s v="2023–2024"/>
    <x v="0"/>
    <x v="3"/>
    <s v="RESOURCES"/>
    <s v="GENERAL FUND"/>
    <x v="0"/>
    <s v="100"/>
    <s v="G"/>
    <s v="001"/>
    <s v="001"/>
    <s v="000"/>
    <s v="000"/>
    <s v="GENERAL FUND"/>
    <m/>
    <m/>
  </r>
  <r>
    <s v="6.2"/>
    <s v="9125000"/>
    <x v="0"/>
    <x v="19"/>
    <n v="511"/>
    <s v="A3820AF511"/>
    <n v="1245000"/>
    <n v="-1244977"/>
    <n v="-1245000"/>
    <s v="C"/>
    <x v="5"/>
    <x v="5"/>
    <s v="GODT"/>
    <s v="DEBT SERVICE-PRINCIPAL RETIREMENT"/>
    <s v="2023–2024"/>
    <x v="0"/>
    <x v="3"/>
    <s v="RESOURCES"/>
    <s v="GENERAL FUND"/>
    <x v="0"/>
    <s v="100"/>
    <s v="G"/>
    <s v="001"/>
    <s v="001"/>
    <s v="000"/>
    <s v="000"/>
    <s v="GENERAL FUND"/>
    <m/>
    <m/>
  </r>
  <r>
    <s v="7.1"/>
    <s v="9125000"/>
    <x v="0"/>
    <x v="19"/>
    <n v="511"/>
    <s v="A3820AF511"/>
    <n v="1294000"/>
    <n v="1294048"/>
    <n v="1294000"/>
    <s v="D"/>
    <x v="3"/>
    <x v="3"/>
    <s v="GBBR"/>
    <s v="RIGHT-TO-USE LEASE LIABILITY"/>
    <s v="2023–2024"/>
    <x v="0"/>
    <x v="3"/>
    <s v="RESOURCES"/>
    <s v="GENERAL FUND"/>
    <x v="0"/>
    <s v="100"/>
    <s v="G"/>
    <s v="001"/>
    <s v="001"/>
    <s v="000"/>
    <s v="000"/>
    <s v="GENERAL FUND"/>
    <m/>
    <m/>
  </r>
  <r>
    <s v="7.2"/>
    <s v="9125000"/>
    <x v="0"/>
    <x v="19"/>
    <n v="511"/>
    <s v="A3820AF511"/>
    <n v="1294000"/>
    <n v="-1294048"/>
    <n v="-1294000"/>
    <s v="C"/>
    <x v="7"/>
    <x v="3"/>
    <s v="GBAX"/>
    <s v="CURRENT PORTION OF LONG-TERM OBLIGATIONS"/>
    <s v="2023–2024"/>
    <x v="0"/>
    <x v="3"/>
    <s v="RESOURCES"/>
    <s v="GENERAL FUND"/>
    <x v="0"/>
    <s v="100"/>
    <s v="G"/>
    <s v="001"/>
    <s v="001"/>
    <s v="000"/>
    <s v="000"/>
    <s v="GENERAL FUND"/>
    <m/>
    <m/>
  </r>
  <r>
    <s v="0.3BB"/>
    <s v="9125000"/>
    <x v="0"/>
    <x v="20"/>
    <n v="511"/>
    <s v="A3860AF511"/>
    <n v="15686000"/>
    <n v="15686432"/>
    <n v="15686000"/>
    <s v="D"/>
    <x v="0"/>
    <x v="0"/>
    <s v="GABX"/>
    <s v="INTANGIBLE ASSETS-AMORTIZABLE"/>
    <s v="2023–2024"/>
    <x v="0"/>
    <x v="3"/>
    <s v="RESOURCES"/>
    <s v="GENERAL FUND"/>
    <x v="0"/>
    <s v="100"/>
    <s v="G"/>
    <s v="001"/>
    <s v="001"/>
    <s v="000"/>
    <s v="000"/>
    <s v="GENERAL FUND"/>
    <m/>
    <m/>
  </r>
  <r>
    <s v="0.4BB"/>
    <s v="9125000"/>
    <x v="0"/>
    <x v="20"/>
    <n v="511"/>
    <s v="A3860AF511"/>
    <n v="336000"/>
    <n v="335074"/>
    <n v="336000"/>
    <s v="D"/>
    <x v="8"/>
    <x v="7"/>
    <s v="GOAA"/>
    <s v="BEGINNING FUND BALANCE"/>
    <s v="2023–2024"/>
    <x v="0"/>
    <x v="3"/>
    <s v="RESOURCES"/>
    <s v="GENERAL FUND"/>
    <x v="0"/>
    <s v="100"/>
    <s v="G"/>
    <s v="001"/>
    <s v="001"/>
    <s v="000"/>
    <s v="000"/>
    <s v="GENERAL FUND"/>
    <m/>
    <m/>
  </r>
  <r>
    <s v="0.8BB"/>
    <s v="9125000"/>
    <x v="0"/>
    <x v="20"/>
    <n v="511"/>
    <s v="A3860AF511"/>
    <n v="4442000"/>
    <n v="-4441687"/>
    <n v="-4442000"/>
    <s v="C"/>
    <x v="2"/>
    <x v="2"/>
    <s v="GABW"/>
    <s v="ACCUMULATED DEPRECIATION/AMORTIZATION"/>
    <s v="2023–2024"/>
    <x v="0"/>
    <x v="3"/>
    <s v="RESOURCES"/>
    <s v="GENERAL FUND"/>
    <x v="0"/>
    <s v="100"/>
    <s v="G"/>
    <s v="001"/>
    <s v="001"/>
    <s v="000"/>
    <s v="000"/>
    <s v="GENERAL FUND"/>
    <m/>
    <m/>
  </r>
  <r>
    <s v="0.9BB"/>
    <s v="9125000"/>
    <x v="0"/>
    <x v="20"/>
    <n v="511"/>
    <s v="A3860AF511"/>
    <n v="11580000"/>
    <n v="-11579819"/>
    <n v="-11580000"/>
    <s v="C"/>
    <x v="3"/>
    <x v="3"/>
    <s v="GBBR"/>
    <s v="RIGHT-TO-USE LEASE LIABILITY"/>
    <s v="2023–2024"/>
    <x v="0"/>
    <x v="3"/>
    <s v="RESOURCES"/>
    <s v="GENERAL FUND"/>
    <x v="0"/>
    <s v="100"/>
    <s v="G"/>
    <s v="001"/>
    <s v="001"/>
    <s v="000"/>
    <s v="000"/>
    <s v="GENERAL FUND"/>
    <m/>
    <m/>
  </r>
  <r>
    <s v="0.3ADJ"/>
    <s v="9125000"/>
    <x v="0"/>
    <x v="20"/>
    <n v="511"/>
    <s v="A3860AF511"/>
    <n v="1571000"/>
    <n v="1570978"/>
    <n v="1571000"/>
    <s v="D"/>
    <x v="0"/>
    <x v="0"/>
    <s v="GABX"/>
    <s v="INTANGIBLE ASSETS-AMORTIZABLE"/>
    <s v="2023–2024"/>
    <x v="0"/>
    <x v="3"/>
    <s v="RESOURCES"/>
    <s v="GENERAL FUND"/>
    <x v="0"/>
    <s v="100"/>
    <s v="G"/>
    <s v="001"/>
    <s v="001"/>
    <s v="000"/>
    <s v="000"/>
    <s v="GENERAL FUND"/>
    <m/>
    <m/>
  </r>
  <r>
    <s v="0.5ADJ"/>
    <s v="9125000"/>
    <x v="0"/>
    <x v="20"/>
    <n v="511"/>
    <s v="A3860AF511"/>
    <n v="34000"/>
    <n v="33564"/>
    <n v="34000"/>
    <s v="D"/>
    <x v="1"/>
    <x v="1"/>
    <s v="GOAA"/>
    <s v="BEGINNING FUND BALANCE"/>
    <s v="2023–2024"/>
    <x v="0"/>
    <x v="3"/>
    <s v="RESOURCES"/>
    <s v="GENERAL FUND"/>
    <x v="0"/>
    <s v="100"/>
    <s v="G"/>
    <s v="001"/>
    <s v="001"/>
    <s v="000"/>
    <s v="000"/>
    <s v="GENERAL FUND"/>
    <m/>
    <m/>
  </r>
  <r>
    <s v="0.8ADJ"/>
    <s v="9125000"/>
    <x v="0"/>
    <x v="20"/>
    <n v="511"/>
    <s v="A3860AF511"/>
    <n v="445000"/>
    <n v="-444832"/>
    <n v="-445000"/>
    <s v="C"/>
    <x v="2"/>
    <x v="2"/>
    <s v="GABW"/>
    <s v="ACCUMULATED DEPRECIATION/AMORTIZATION"/>
    <s v="2023–2024"/>
    <x v="0"/>
    <x v="3"/>
    <s v="RESOURCES"/>
    <s v="GENERAL FUND"/>
    <x v="0"/>
    <s v="100"/>
    <s v="G"/>
    <s v="001"/>
    <s v="001"/>
    <s v="000"/>
    <s v="000"/>
    <s v="GENERAL FUND"/>
    <m/>
    <m/>
  </r>
  <r>
    <s v="0.9ADJ"/>
    <s v="9125000"/>
    <x v="0"/>
    <x v="20"/>
    <n v="511"/>
    <s v="A3860AF511"/>
    <n v="1160000"/>
    <n v="-1159710"/>
    <n v="-1160000"/>
    <s v="C"/>
    <x v="3"/>
    <x v="3"/>
    <s v="GBBR"/>
    <s v="RIGHT-TO-USE LEASE LIABILITY"/>
    <s v="2023–2024"/>
    <x v="0"/>
    <x v="3"/>
    <s v="RESOURCES"/>
    <s v="GENERAL FUND"/>
    <x v="0"/>
    <s v="100"/>
    <s v="G"/>
    <s v="001"/>
    <s v="001"/>
    <s v="000"/>
    <s v="000"/>
    <s v="GENERAL FUND"/>
    <m/>
    <m/>
  </r>
  <r>
    <s v="1.1"/>
    <s v="0001000"/>
    <x v="0"/>
    <x v="20"/>
    <n v="511"/>
    <s v="A3860AF511"/>
    <n v="3997000"/>
    <n v="3997116"/>
    <n v="3997000"/>
    <s v="D"/>
    <x v="11"/>
    <x v="10"/>
    <s v="GODR"/>
    <s v="CAPITAL OUTLAY"/>
    <s v="2023–2024"/>
    <x v="0"/>
    <x v="3"/>
    <s v="RESOURCES"/>
    <s v="GENERAL FUND"/>
    <x v="0"/>
    <s v="100"/>
    <s v="G"/>
    <s v="001"/>
    <s v="001"/>
    <s v="000"/>
    <s v="000"/>
    <s v="GENERAL FUND"/>
    <m/>
    <m/>
  </r>
  <r>
    <s v="1.2"/>
    <s v="0001000"/>
    <x v="0"/>
    <x v="20"/>
    <n v="511"/>
    <s v="A3860AF511"/>
    <n v="3997000"/>
    <n v="-3997116"/>
    <n v="-3997000"/>
    <s v="C"/>
    <x v="12"/>
    <x v="11"/>
    <s v="GOLK"/>
    <s v="LEASE AND OTHER FINANCING PROCEEDS"/>
    <s v="2023–2024"/>
    <x v="0"/>
    <x v="3"/>
    <s v="RESOURCES"/>
    <s v="GENERAL FUND"/>
    <x v="0"/>
    <s v="100"/>
    <s v="G"/>
    <s v="001"/>
    <s v="001"/>
    <s v="000"/>
    <s v="000"/>
    <s v="GENERAL FUND"/>
    <m/>
    <m/>
  </r>
  <r>
    <s v="2.3"/>
    <s v="9125000"/>
    <x v="0"/>
    <x v="20"/>
    <n v="511"/>
    <s v="A3860AF511"/>
    <n v="3997000"/>
    <n v="3997116"/>
    <n v="3997000"/>
    <s v="D"/>
    <x v="0"/>
    <x v="0"/>
    <s v="GABX"/>
    <s v="INTANGIBLE ASSETS-AMORTIZABLE"/>
    <s v="2023–2024"/>
    <x v="0"/>
    <x v="3"/>
    <s v="RESOURCES"/>
    <s v="GENERAL FUND"/>
    <x v="0"/>
    <s v="100"/>
    <s v="G"/>
    <s v="001"/>
    <s v="001"/>
    <s v="000"/>
    <s v="000"/>
    <s v="GENERAL FUND"/>
    <m/>
    <m/>
  </r>
  <r>
    <s v="2.4"/>
    <s v="9125000"/>
    <x v="0"/>
    <x v="20"/>
    <n v="511"/>
    <s v="A3860AF511"/>
    <n v="3997000"/>
    <n v="-3997116"/>
    <n v="-3997000"/>
    <s v="C"/>
    <x v="11"/>
    <x v="10"/>
    <s v="GODR"/>
    <s v="CAPITAL OUTLAY"/>
    <s v="2023–2024"/>
    <x v="0"/>
    <x v="3"/>
    <s v="RESOURCES"/>
    <s v="GENERAL FUND"/>
    <x v="0"/>
    <s v="100"/>
    <s v="G"/>
    <s v="001"/>
    <s v="001"/>
    <s v="000"/>
    <s v="000"/>
    <s v="GENERAL FUND"/>
    <m/>
    <m/>
  </r>
  <r>
    <s v="3.1"/>
    <s v="9125000"/>
    <x v="0"/>
    <x v="20"/>
    <n v="511"/>
    <s v="A3860AF511"/>
    <n v="3997000"/>
    <n v="3997116"/>
    <n v="3997000"/>
    <s v="D"/>
    <x v="12"/>
    <x v="11"/>
    <s v="GOLK"/>
    <s v="LEASE AND OTHER FINANCING PROCEEDS"/>
    <s v="2023–2024"/>
    <x v="0"/>
    <x v="3"/>
    <s v="RESOURCES"/>
    <s v="GENERAL FUND"/>
    <x v="0"/>
    <s v="100"/>
    <s v="G"/>
    <s v="001"/>
    <s v="001"/>
    <s v="000"/>
    <s v="000"/>
    <s v="GENERAL FUND"/>
    <m/>
    <m/>
  </r>
  <r>
    <s v="3.2"/>
    <s v="9125000"/>
    <x v="0"/>
    <x v="20"/>
    <n v="511"/>
    <s v="A3860AF511"/>
    <n v="3997000"/>
    <n v="-3997116"/>
    <n v="-3997000"/>
    <s v="C"/>
    <x v="3"/>
    <x v="3"/>
    <s v="GBBR"/>
    <s v="RIGHT-TO-USE LEASE LIABILITY"/>
    <s v="2023–2024"/>
    <x v="0"/>
    <x v="3"/>
    <s v="RESOURCES"/>
    <s v="GENERAL FUND"/>
    <x v="0"/>
    <s v="100"/>
    <s v="G"/>
    <s v="001"/>
    <s v="001"/>
    <s v="000"/>
    <s v="000"/>
    <s v="GENERAL FUND"/>
    <m/>
    <m/>
  </r>
  <r>
    <s v="4.1"/>
    <s v="9125000"/>
    <x v="0"/>
    <x v="20"/>
    <n v="511"/>
    <s v="A3860AF511"/>
    <n v="2617000"/>
    <n v="2616779"/>
    <n v="2617000"/>
    <s v="D"/>
    <x v="15"/>
    <x v="13"/>
    <s v="GODH"/>
    <s v="NATURAL RESOURCES AND ENVIRONMENTAL PROTECTION"/>
    <s v="2023–2024"/>
    <x v="0"/>
    <x v="3"/>
    <s v="RESOURCES"/>
    <s v="GENERAL FUND"/>
    <x v="0"/>
    <s v="100"/>
    <s v="G"/>
    <s v="001"/>
    <s v="001"/>
    <s v="000"/>
    <s v="000"/>
    <s v="GENERAL FUND"/>
    <m/>
    <m/>
  </r>
  <r>
    <s v="4.4"/>
    <s v="9125000"/>
    <x v="0"/>
    <x v="20"/>
    <n v="511"/>
    <s v="A3860AF511"/>
    <n v="2617000"/>
    <n v="-2616779"/>
    <n v="-2617000"/>
    <s v="C"/>
    <x v="2"/>
    <x v="2"/>
    <s v="GABW"/>
    <s v="ACCUMULATED DEPRECIATION/AMORTIZATION"/>
    <s v="2023–2024"/>
    <x v="0"/>
    <x v="3"/>
    <s v="RESOURCES"/>
    <s v="GENERAL FUND"/>
    <x v="0"/>
    <s v="100"/>
    <s v="G"/>
    <s v="001"/>
    <s v="001"/>
    <s v="000"/>
    <s v="000"/>
    <s v="GENERAL FUND"/>
    <m/>
    <m/>
  </r>
  <r>
    <s v="5.1"/>
    <s v="0001000"/>
    <x v="0"/>
    <x v="20"/>
    <n v="511"/>
    <s v="A3860AF511"/>
    <n v="2379000"/>
    <n v="2379010"/>
    <n v="2379000"/>
    <s v="D"/>
    <x v="5"/>
    <x v="5"/>
    <s v="GODT"/>
    <s v="DEBT SERVICE-PRINCIPAL RETIREMENT"/>
    <s v="2023–2024"/>
    <x v="0"/>
    <x v="3"/>
    <s v="RESOURCES"/>
    <s v="GENERAL FUND"/>
    <x v="0"/>
    <s v="100"/>
    <s v="G"/>
    <s v="001"/>
    <s v="001"/>
    <s v="000"/>
    <s v="000"/>
    <s v="GENERAL FUND"/>
    <m/>
    <m/>
  </r>
  <r>
    <s v="5.2"/>
    <s v="0001000"/>
    <x v="0"/>
    <x v="20"/>
    <n v="511"/>
    <s v="A3860AF511"/>
    <n v="292000"/>
    <n v="292371"/>
    <n v="292000"/>
    <s v="D"/>
    <x v="6"/>
    <x v="6"/>
    <s v="GODV"/>
    <s v="DEBT SERVICE-INTEREST &amp; FISCAL CHARGES"/>
    <s v="2023–2024"/>
    <x v="0"/>
    <x v="3"/>
    <s v="RESOURCES"/>
    <s v="GENERAL FUND"/>
    <x v="0"/>
    <s v="100"/>
    <s v="G"/>
    <s v="001"/>
    <s v="001"/>
    <s v="000"/>
    <s v="000"/>
    <s v="GENERAL FUND"/>
    <m/>
    <m/>
  </r>
  <r>
    <s v="5.3"/>
    <s v="0001000"/>
    <x v="0"/>
    <x v="20"/>
    <n v="511"/>
    <s v="A3860AF511"/>
    <n v="2671000"/>
    <n v="-2671381"/>
    <n v="-2671000"/>
    <s v="C"/>
    <x v="15"/>
    <x v="13"/>
    <s v="GODH"/>
    <s v="NATURAL RESOURCES AND ENVIRONMENTAL PROTECTION"/>
    <s v="2023–2024"/>
    <x v="0"/>
    <x v="3"/>
    <s v="RESOURCES"/>
    <s v="GENERAL FUND"/>
    <x v="0"/>
    <s v="100"/>
    <s v="G"/>
    <s v="001"/>
    <s v="001"/>
    <s v="000"/>
    <s v="000"/>
    <s v="GENERAL FUND"/>
    <m/>
    <m/>
  </r>
  <r>
    <s v="6.1"/>
    <s v="9125000"/>
    <x v="0"/>
    <x v="20"/>
    <n v="511"/>
    <s v="A3860AF511"/>
    <n v="2379000"/>
    <n v="2379010"/>
    <n v="2379000"/>
    <s v="D"/>
    <x v="3"/>
    <x v="3"/>
    <s v="GBBR"/>
    <s v="RIGHT-TO-USE LEASE LIABILITY"/>
    <s v="2023–2024"/>
    <x v="0"/>
    <x v="3"/>
    <s v="RESOURCES"/>
    <s v="GENERAL FUND"/>
    <x v="0"/>
    <s v="100"/>
    <s v="G"/>
    <s v="001"/>
    <s v="001"/>
    <s v="000"/>
    <s v="000"/>
    <s v="GENERAL FUND"/>
    <m/>
    <m/>
  </r>
  <r>
    <s v="6.2"/>
    <s v="9125000"/>
    <x v="0"/>
    <x v="20"/>
    <n v="511"/>
    <s v="A3860AF511"/>
    <n v="2379000"/>
    <n v="-2379010"/>
    <n v="-2379000"/>
    <s v="C"/>
    <x v="5"/>
    <x v="5"/>
    <s v="GODT"/>
    <s v="DEBT SERVICE-PRINCIPAL RETIREMENT"/>
    <s v="2023–2024"/>
    <x v="0"/>
    <x v="3"/>
    <s v="RESOURCES"/>
    <s v="GENERAL FUND"/>
    <x v="0"/>
    <s v="100"/>
    <s v="G"/>
    <s v="001"/>
    <s v="001"/>
    <s v="000"/>
    <s v="000"/>
    <s v="GENERAL FUND"/>
    <m/>
    <m/>
  </r>
  <r>
    <s v="7.1"/>
    <s v="9125000"/>
    <x v="0"/>
    <x v="20"/>
    <n v="511"/>
    <s v="A3860AF511"/>
    <n v="2435000"/>
    <n v="2435021"/>
    <n v="2435000"/>
    <s v="D"/>
    <x v="3"/>
    <x v="3"/>
    <s v="GBBR"/>
    <s v="RIGHT-TO-USE LEASE LIABILITY"/>
    <s v="2023–2024"/>
    <x v="0"/>
    <x v="3"/>
    <s v="RESOURCES"/>
    <s v="GENERAL FUND"/>
    <x v="0"/>
    <s v="100"/>
    <s v="G"/>
    <s v="001"/>
    <s v="001"/>
    <s v="000"/>
    <s v="000"/>
    <s v="GENERAL FUND"/>
    <m/>
    <m/>
  </r>
  <r>
    <s v="7.2"/>
    <s v="9125000"/>
    <x v="0"/>
    <x v="20"/>
    <n v="511"/>
    <s v="A3860AF511"/>
    <n v="2435000"/>
    <n v="-2435021"/>
    <n v="-2435000"/>
    <s v="C"/>
    <x v="7"/>
    <x v="3"/>
    <s v="GBAX"/>
    <s v="CURRENT PORTION OF LONG-TERM OBLIGATIONS"/>
    <s v="2023–2024"/>
    <x v="0"/>
    <x v="3"/>
    <s v="RESOURCES"/>
    <s v="GENERAL FUND"/>
    <x v="0"/>
    <s v="100"/>
    <s v="G"/>
    <s v="001"/>
    <s v="001"/>
    <s v="000"/>
    <s v="000"/>
    <s v="GENERAL FUND"/>
    <m/>
    <m/>
  </r>
  <r>
    <s v="8.3"/>
    <s v="9125000"/>
    <x v="0"/>
    <x v="20"/>
    <n v="511"/>
    <s v="A3860AF511"/>
    <n v="956000"/>
    <n v="955675"/>
    <n v="956000"/>
    <s v="D"/>
    <x v="2"/>
    <x v="2"/>
    <s v="GABW"/>
    <s v="ACCUMULATED DEPRECIATION/AMORTIZATION"/>
    <s v="2023–2024"/>
    <x v="0"/>
    <x v="3"/>
    <s v="RESOURCES"/>
    <s v="GENERAL FUND"/>
    <x v="0"/>
    <s v="100"/>
    <s v="G"/>
    <s v="001"/>
    <s v="001"/>
    <s v="000"/>
    <s v="000"/>
    <s v="GENERAL FUND"/>
    <m/>
    <m/>
  </r>
  <r>
    <s v="8.6"/>
    <s v="9125000"/>
    <x v="0"/>
    <x v="20"/>
    <n v="511"/>
    <s v="A3860AF511"/>
    <n v="956000"/>
    <n v="-955675"/>
    <n v="-956000"/>
    <s v="C"/>
    <x v="0"/>
    <x v="0"/>
    <s v="GABX"/>
    <s v="INTANGIBLE ASSETS-AMORTIZABLE"/>
    <s v="2023–2024"/>
    <x v="0"/>
    <x v="3"/>
    <s v="RESOURCES"/>
    <s v="GENERAL FUND"/>
    <x v="0"/>
    <s v="100"/>
    <s v="G"/>
    <s v="001"/>
    <s v="001"/>
    <s v="000"/>
    <s v="000"/>
    <s v="GENERAL FUND"/>
    <m/>
    <m/>
  </r>
  <r>
    <s v="0.3BB"/>
    <s v="9125000"/>
    <x v="0"/>
    <x v="21"/>
    <n v="511"/>
    <s v="A3940AF511"/>
    <n v="4031000"/>
    <n v="4030985"/>
    <n v="4031000"/>
    <s v="D"/>
    <x v="0"/>
    <x v="0"/>
    <s v="GABX"/>
    <s v="INTANGIBLE ASSETS-AMORTIZABLE"/>
    <s v="2023–2024"/>
    <x v="0"/>
    <x v="3"/>
    <s v="RESOURCES"/>
    <s v="GENERAL FUND"/>
    <x v="0"/>
    <s v="100"/>
    <s v="G"/>
    <s v="001"/>
    <s v="001"/>
    <s v="000"/>
    <s v="000"/>
    <s v="GENERAL FUND"/>
    <m/>
    <m/>
  </r>
  <r>
    <s v="0.8BB"/>
    <s v="9125000"/>
    <x v="0"/>
    <x v="21"/>
    <n v="511"/>
    <s v="A3940AF511"/>
    <n v="299000"/>
    <n v="-298985"/>
    <n v="-299000"/>
    <s v="C"/>
    <x v="2"/>
    <x v="2"/>
    <s v="GABW"/>
    <s v="ACCUMULATED DEPRECIATION/AMORTIZATION"/>
    <s v="2023–2024"/>
    <x v="0"/>
    <x v="3"/>
    <s v="RESOURCES"/>
    <s v="GENERAL FUND"/>
    <x v="0"/>
    <s v="100"/>
    <s v="G"/>
    <s v="001"/>
    <s v="001"/>
    <s v="000"/>
    <s v="000"/>
    <s v="GENERAL FUND"/>
    <m/>
    <m/>
  </r>
  <r>
    <s v="0.9BB"/>
    <s v="9125000"/>
    <x v="0"/>
    <x v="21"/>
    <n v="511"/>
    <s v="A3940AF511"/>
    <n v="2485000"/>
    <n v="-2484833"/>
    <n v="-2485000"/>
    <s v="C"/>
    <x v="3"/>
    <x v="3"/>
    <s v="GBBR"/>
    <s v="RIGHT-TO-USE LEASE LIABILITY"/>
    <s v="2023–2024"/>
    <x v="0"/>
    <x v="3"/>
    <s v="RESOURCES"/>
    <s v="GENERAL FUND"/>
    <x v="0"/>
    <s v="100"/>
    <s v="G"/>
    <s v="001"/>
    <s v="001"/>
    <s v="000"/>
    <s v="000"/>
    <s v="GENERAL FUND"/>
    <m/>
    <m/>
  </r>
  <r>
    <s v="0.10BB"/>
    <s v="9125000"/>
    <x v="0"/>
    <x v="21"/>
    <n v="511"/>
    <s v="A3940AF511"/>
    <n v="1247000"/>
    <n v="-1247167"/>
    <n v="-1247000"/>
    <s v="C"/>
    <x v="8"/>
    <x v="7"/>
    <s v="GOAA"/>
    <s v="BEGINNING FUND BALANCE"/>
    <s v="2023–2024"/>
    <x v="0"/>
    <x v="3"/>
    <s v="RESOURCES"/>
    <s v="GENERAL FUND"/>
    <x v="0"/>
    <s v="100"/>
    <s v="G"/>
    <s v="001"/>
    <s v="001"/>
    <s v="000"/>
    <s v="000"/>
    <s v="GENERAL FUND"/>
    <m/>
    <m/>
  </r>
  <r>
    <s v="0.3ADJ"/>
    <s v="9125000"/>
    <x v="0"/>
    <x v="21"/>
    <n v="511"/>
    <s v="A3940AF511"/>
    <n v="726000"/>
    <n v="726435"/>
    <n v="726000"/>
    <s v="D"/>
    <x v="0"/>
    <x v="0"/>
    <s v="GABX"/>
    <s v="INTANGIBLE ASSETS-AMORTIZABLE"/>
    <s v="2023–2024"/>
    <x v="0"/>
    <x v="3"/>
    <s v="RESOURCES"/>
    <s v="GENERAL FUND"/>
    <x v="0"/>
    <s v="100"/>
    <s v="G"/>
    <s v="001"/>
    <s v="001"/>
    <s v="000"/>
    <s v="000"/>
    <s v="GENERAL FUND"/>
    <m/>
    <m/>
  </r>
  <r>
    <s v="0.5ADJ"/>
    <s v="9125000"/>
    <x v="0"/>
    <x v="21"/>
    <n v="511"/>
    <s v="A3940AF511"/>
    <n v="1153000"/>
    <n v="1153404"/>
    <n v="1153000"/>
    <s v="D"/>
    <x v="1"/>
    <x v="1"/>
    <s v="GOAA"/>
    <s v="BEGINNING FUND BALANCE"/>
    <s v="2023–2024"/>
    <x v="0"/>
    <x v="3"/>
    <s v="RESOURCES"/>
    <s v="GENERAL FUND"/>
    <x v="0"/>
    <s v="100"/>
    <s v="G"/>
    <s v="001"/>
    <s v="001"/>
    <s v="000"/>
    <s v="000"/>
    <s v="GENERAL FUND"/>
    <m/>
    <m/>
  </r>
  <r>
    <s v="0.8ADJ"/>
    <s v="9125000"/>
    <x v="0"/>
    <x v="21"/>
    <n v="511"/>
    <s v="A3940AF511"/>
    <n v="1208000"/>
    <n v="-1209032"/>
    <n v="-1208000"/>
    <s v="C"/>
    <x v="2"/>
    <x v="2"/>
    <s v="GABW"/>
    <s v="ACCUMULATED DEPRECIATION/AMORTIZATION"/>
    <s v="2023–2024"/>
    <x v="0"/>
    <x v="3"/>
    <s v="RESOURCES"/>
    <s v="GENERAL FUND"/>
    <x v="0"/>
    <s v="100"/>
    <s v="G"/>
    <s v="001"/>
    <s v="001"/>
    <s v="000"/>
    <s v="000"/>
    <s v="GENERAL FUND"/>
    <m/>
    <m/>
  </r>
  <r>
    <s v="0.9ADJ"/>
    <s v="9125000"/>
    <x v="0"/>
    <x v="21"/>
    <n v="511"/>
    <s v="A3940AF511"/>
    <n v="671000"/>
    <n v="-670807"/>
    <n v="-671000"/>
    <s v="C"/>
    <x v="3"/>
    <x v="3"/>
    <s v="GBBR"/>
    <s v="RIGHT-TO-USE LEASE LIABILITY"/>
    <s v="2023–2024"/>
    <x v="0"/>
    <x v="3"/>
    <s v="RESOURCES"/>
    <s v="GENERAL FUND"/>
    <x v="0"/>
    <s v="100"/>
    <s v="G"/>
    <s v="001"/>
    <s v="001"/>
    <s v="000"/>
    <s v="000"/>
    <s v="GENERAL FUND"/>
    <m/>
    <m/>
  </r>
  <r>
    <s v="4.1"/>
    <s v="9125000"/>
    <x v="0"/>
    <x v="21"/>
    <n v="511"/>
    <s v="A3940AF511"/>
    <n v="879000"/>
    <n v="879465"/>
    <n v="879000"/>
    <s v="D"/>
    <x v="15"/>
    <x v="13"/>
    <s v="GODH"/>
    <s v="NATURAL RESOURCES AND ENVIRONMENTAL PROTECTION"/>
    <s v="2023–2024"/>
    <x v="0"/>
    <x v="3"/>
    <s v="RESOURCES"/>
    <s v="GENERAL FUND"/>
    <x v="0"/>
    <s v="100"/>
    <s v="G"/>
    <s v="001"/>
    <s v="001"/>
    <s v="000"/>
    <s v="000"/>
    <s v="GENERAL FUND"/>
    <m/>
    <m/>
  </r>
  <r>
    <s v="4.4"/>
    <s v="9125000"/>
    <x v="0"/>
    <x v="21"/>
    <n v="511"/>
    <s v="A3940AF511"/>
    <n v="879000"/>
    <n v="-879465"/>
    <n v="-879000"/>
    <s v="C"/>
    <x v="2"/>
    <x v="2"/>
    <s v="GABW"/>
    <s v="ACCUMULATED DEPRECIATION/AMORTIZATION"/>
    <s v="2023–2024"/>
    <x v="0"/>
    <x v="3"/>
    <s v="RESOURCES"/>
    <s v="GENERAL FUND"/>
    <x v="0"/>
    <s v="100"/>
    <s v="G"/>
    <s v="001"/>
    <s v="001"/>
    <s v="000"/>
    <s v="000"/>
    <s v="GENERAL FUND"/>
    <m/>
    <m/>
  </r>
  <r>
    <s v="5.1"/>
    <s v="0001000"/>
    <x v="0"/>
    <x v="21"/>
    <n v="511"/>
    <s v="A3940AF511"/>
    <n v="827000"/>
    <n v="826521"/>
    <n v="827000"/>
    <s v="D"/>
    <x v="5"/>
    <x v="5"/>
    <s v="GODT"/>
    <s v="DEBT SERVICE-PRINCIPAL RETIREMENT"/>
    <s v="2023–2024"/>
    <x v="0"/>
    <x v="3"/>
    <s v="RESOURCES"/>
    <s v="GENERAL FUND"/>
    <x v="0"/>
    <s v="100"/>
    <s v="G"/>
    <s v="001"/>
    <s v="001"/>
    <s v="000"/>
    <s v="000"/>
    <s v="GENERAL FUND"/>
    <m/>
    <m/>
  </r>
  <r>
    <s v="5.2"/>
    <s v="0001000"/>
    <x v="0"/>
    <x v="21"/>
    <n v="511"/>
    <s v="A3940AF511"/>
    <n v="20000"/>
    <n v="20148"/>
    <n v="20000"/>
    <s v="D"/>
    <x v="6"/>
    <x v="6"/>
    <s v="GODV"/>
    <s v="DEBT SERVICE-INTEREST &amp; FISCAL CHARGES"/>
    <s v="2023–2024"/>
    <x v="0"/>
    <x v="3"/>
    <s v="RESOURCES"/>
    <s v="GENERAL FUND"/>
    <x v="0"/>
    <s v="100"/>
    <s v="G"/>
    <s v="001"/>
    <s v="001"/>
    <s v="000"/>
    <s v="000"/>
    <s v="GENERAL FUND"/>
    <m/>
    <m/>
  </r>
  <r>
    <s v="5.3"/>
    <s v="0001000"/>
    <x v="0"/>
    <x v="21"/>
    <n v="511"/>
    <s v="A3940AF511"/>
    <n v="847000"/>
    <n v="-846669"/>
    <n v="-847000"/>
    <s v="C"/>
    <x v="15"/>
    <x v="13"/>
    <s v="GODH"/>
    <s v="NATURAL RESOURCES AND ENVIRONMENTAL PROTECTION"/>
    <s v="2023–2024"/>
    <x v="0"/>
    <x v="3"/>
    <s v="RESOURCES"/>
    <s v="GENERAL FUND"/>
    <x v="0"/>
    <s v="100"/>
    <s v="G"/>
    <s v="001"/>
    <s v="001"/>
    <s v="000"/>
    <s v="000"/>
    <s v="GENERAL FUND"/>
    <m/>
    <m/>
  </r>
  <r>
    <s v="6.1"/>
    <s v="9125000"/>
    <x v="0"/>
    <x v="21"/>
    <n v="511"/>
    <s v="A3940AF511"/>
    <n v="827000"/>
    <n v="826521"/>
    <n v="827000"/>
    <s v="D"/>
    <x v="3"/>
    <x v="3"/>
    <s v="GBBR"/>
    <s v="RIGHT-TO-USE LEASE LIABILITY"/>
    <s v="2023–2024"/>
    <x v="0"/>
    <x v="3"/>
    <s v="RESOURCES"/>
    <s v="GENERAL FUND"/>
    <x v="0"/>
    <s v="100"/>
    <s v="G"/>
    <s v="001"/>
    <s v="001"/>
    <s v="000"/>
    <s v="000"/>
    <s v="GENERAL FUND"/>
    <m/>
    <m/>
  </r>
  <r>
    <s v="6.2"/>
    <s v="9125000"/>
    <x v="0"/>
    <x v="21"/>
    <n v="511"/>
    <s v="A3940AF511"/>
    <n v="827000"/>
    <n v="-826521"/>
    <n v="-827000"/>
    <s v="C"/>
    <x v="5"/>
    <x v="5"/>
    <s v="GODT"/>
    <s v="DEBT SERVICE-PRINCIPAL RETIREMENT"/>
    <s v="2023–2024"/>
    <x v="0"/>
    <x v="3"/>
    <s v="RESOURCES"/>
    <s v="GENERAL FUND"/>
    <x v="0"/>
    <s v="100"/>
    <s v="G"/>
    <s v="001"/>
    <s v="001"/>
    <s v="000"/>
    <s v="000"/>
    <s v="GENERAL FUND"/>
    <m/>
    <m/>
  </r>
  <r>
    <s v="7.1"/>
    <s v="9125000"/>
    <x v="0"/>
    <x v="21"/>
    <n v="511"/>
    <s v="A3940AF511"/>
    <n v="758000"/>
    <n v="758475"/>
    <n v="758000"/>
    <s v="D"/>
    <x v="3"/>
    <x v="3"/>
    <s v="GBBR"/>
    <s v="RIGHT-TO-USE LEASE LIABILITY"/>
    <s v="2023–2024"/>
    <x v="0"/>
    <x v="3"/>
    <s v="RESOURCES"/>
    <s v="GENERAL FUND"/>
    <x v="0"/>
    <s v="100"/>
    <s v="G"/>
    <s v="001"/>
    <s v="001"/>
    <s v="000"/>
    <s v="000"/>
    <s v="GENERAL FUND"/>
    <m/>
    <m/>
  </r>
  <r>
    <s v="7.2"/>
    <s v="9125000"/>
    <x v="0"/>
    <x v="21"/>
    <n v="511"/>
    <s v="A3940AF511"/>
    <n v="758000"/>
    <n v="-758475"/>
    <n v="-758000"/>
    <s v="C"/>
    <x v="7"/>
    <x v="3"/>
    <s v="GBAX"/>
    <s v="CURRENT PORTION OF LONG-TERM OBLIGATIONS"/>
    <s v="2023–2024"/>
    <x v="0"/>
    <x v="3"/>
    <s v="RESOURCES"/>
    <s v="GENERAL FUND"/>
    <x v="0"/>
    <s v="100"/>
    <s v="G"/>
    <s v="001"/>
    <s v="001"/>
    <s v="000"/>
    <s v="000"/>
    <s v="GENERAL FUND"/>
    <m/>
    <m/>
  </r>
  <r>
    <s v="9.1"/>
    <s v="9125000"/>
    <x v="0"/>
    <x v="21"/>
    <n v="511"/>
    <s v="A3940AF511"/>
    <n v="4000"/>
    <n v="3718"/>
    <n v="4000"/>
    <s v="D"/>
    <x v="3"/>
    <x v="3"/>
    <s v="GBBR"/>
    <s v="RIGHT-TO-USE LEASE LIABILITY"/>
    <s v="2023–2024"/>
    <x v="0"/>
    <x v="3"/>
    <s v="RESOURCES"/>
    <s v="GENERAL FUND"/>
    <x v="0"/>
    <s v="100"/>
    <s v="G"/>
    <s v="001"/>
    <s v="001"/>
    <s v="000"/>
    <s v="000"/>
    <s v="GENERAL FUND"/>
    <m/>
    <m/>
  </r>
  <r>
    <s v="9.8"/>
    <s v="9125000"/>
    <x v="0"/>
    <x v="21"/>
    <n v="511"/>
    <s v="A3940AF511"/>
    <n v="4000"/>
    <n v="-3718"/>
    <n v="-4000"/>
    <s v="C"/>
    <x v="0"/>
    <x v="0"/>
    <s v="GABX"/>
    <s v="INTANGIBLE ASSETS-AMORTIZABLE"/>
    <s v="2023–2024"/>
    <x v="0"/>
    <x v="3"/>
    <s v="RESOURCES"/>
    <s v="GENERAL FUND"/>
    <x v="0"/>
    <s v="100"/>
    <s v="G"/>
    <s v="001"/>
    <s v="001"/>
    <s v="000"/>
    <s v="000"/>
    <s v="GENERAL FUND"/>
    <m/>
    <m/>
  </r>
  <r>
    <s v="10.3"/>
    <s v="9125000"/>
    <x v="0"/>
    <x v="21"/>
    <n v="511"/>
    <s v="A3940AF511"/>
    <n v="266000"/>
    <n v="265858"/>
    <n v="266000"/>
    <s v="D"/>
    <x v="0"/>
    <x v="0"/>
    <s v="GABX"/>
    <s v="INTANGIBLE ASSETS-AMORTIZABLE"/>
    <s v="2023–2024"/>
    <x v="0"/>
    <x v="3"/>
    <s v="RESOURCES"/>
    <s v="GENERAL FUND"/>
    <x v="0"/>
    <s v="100"/>
    <s v="G"/>
    <s v="001"/>
    <s v="001"/>
    <s v="000"/>
    <s v="000"/>
    <s v="GENERAL FUND"/>
    <m/>
    <m/>
  </r>
  <r>
    <s v="10.4"/>
    <s v="9125000"/>
    <x v="0"/>
    <x v="21"/>
    <n v="511"/>
    <s v="A3940AF511"/>
    <n v="266000"/>
    <n v="-265858"/>
    <n v="-266000"/>
    <s v="C"/>
    <x v="3"/>
    <x v="3"/>
    <s v="GBBR"/>
    <s v="RIGHT-TO-USE LEASE LIABILITY"/>
    <s v="2023–2024"/>
    <x v="0"/>
    <x v="3"/>
    <s v="RESOURCES"/>
    <s v="GENERAL FUND"/>
    <x v="0"/>
    <s v="100"/>
    <s v="G"/>
    <s v="001"/>
    <s v="001"/>
    <s v="000"/>
    <s v="000"/>
    <s v="GENERAL FUND"/>
    <m/>
    <m/>
  </r>
  <r>
    <s v="0.3BB"/>
    <s v="9125000"/>
    <x v="0"/>
    <x v="22"/>
    <n v="511"/>
    <s v="A4100AF511"/>
    <n v="275000"/>
    <n v="275359"/>
    <n v="275000"/>
    <s v="D"/>
    <x v="0"/>
    <x v="0"/>
    <s v="GABX"/>
    <s v="INTANGIBLE ASSETS-AMORTIZABLE"/>
    <s v="2023–2024"/>
    <x v="0"/>
    <x v="2"/>
    <s v="HEALTH AND HUMAN SERVICES"/>
    <s v="GENERAL FUND"/>
    <x v="0"/>
    <s v="100"/>
    <s v="G"/>
    <s v="001"/>
    <s v="001"/>
    <s v="000"/>
    <s v="000"/>
    <s v="GENERAL FUND"/>
    <m/>
    <m/>
  </r>
  <r>
    <s v="0.4BB"/>
    <s v="9125000"/>
    <x v="0"/>
    <x v="22"/>
    <n v="511"/>
    <s v="A4100AF511"/>
    <n v="13000"/>
    <n v="12719"/>
    <n v="13000"/>
    <s v="D"/>
    <x v="8"/>
    <x v="7"/>
    <s v="GOAA"/>
    <s v="BEGINNING FUND BALANCE"/>
    <s v="2023–2024"/>
    <x v="0"/>
    <x v="2"/>
    <s v="HEALTH AND HUMAN SERVICES"/>
    <s v="GENERAL FUND"/>
    <x v="0"/>
    <s v="100"/>
    <s v="G"/>
    <s v="001"/>
    <s v="001"/>
    <s v="000"/>
    <s v="000"/>
    <s v="GENERAL FUND"/>
    <m/>
    <m/>
  </r>
  <r>
    <s v="0.8BB"/>
    <s v="9125000"/>
    <x v="0"/>
    <x v="22"/>
    <n v="511"/>
    <s v="A4100AF511"/>
    <n v="211000"/>
    <n v="-210638"/>
    <n v="-211000"/>
    <s v="C"/>
    <x v="2"/>
    <x v="2"/>
    <s v="GABW"/>
    <s v="ACCUMULATED DEPRECIATION/AMORTIZATION"/>
    <s v="2023–2024"/>
    <x v="0"/>
    <x v="2"/>
    <s v="HEALTH AND HUMAN SERVICES"/>
    <s v="GENERAL FUND"/>
    <x v="0"/>
    <s v="100"/>
    <s v="G"/>
    <s v="001"/>
    <s v="001"/>
    <s v="000"/>
    <s v="000"/>
    <s v="GENERAL FUND"/>
    <m/>
    <m/>
  </r>
  <r>
    <s v="0.9BB"/>
    <s v="9125000"/>
    <x v="0"/>
    <x v="22"/>
    <n v="511"/>
    <s v="A4100AF511"/>
    <n v="77000"/>
    <n v="-77440"/>
    <n v="-77000"/>
    <s v="C"/>
    <x v="3"/>
    <x v="3"/>
    <s v="GBBR"/>
    <s v="RIGHT-TO-USE LEASE LIABILITY"/>
    <s v="2023–2024"/>
    <x v="0"/>
    <x v="2"/>
    <s v="HEALTH AND HUMAN SERVICES"/>
    <s v="GENERAL FUND"/>
    <x v="0"/>
    <s v="100"/>
    <s v="G"/>
    <s v="001"/>
    <s v="001"/>
    <s v="000"/>
    <s v="000"/>
    <s v="GENERAL FUND"/>
    <m/>
    <m/>
  </r>
  <r>
    <s v="4.1"/>
    <s v="9125000"/>
    <x v="0"/>
    <x v="22"/>
    <n v="511"/>
    <s v="A4100AF511"/>
    <n v="47000"/>
    <n v="46817"/>
    <n v="47000"/>
    <s v="D"/>
    <x v="10"/>
    <x v="9"/>
    <s v="GODF"/>
    <s v="HEALTH &amp; HUMAN SERVICES AND LABOR &amp; WORKFORCE DEV"/>
    <s v="2023–2024"/>
    <x v="0"/>
    <x v="2"/>
    <s v="HEALTH AND HUMAN SERVICES"/>
    <s v="GENERAL FUND"/>
    <x v="0"/>
    <s v="100"/>
    <s v="G"/>
    <s v="001"/>
    <s v="001"/>
    <s v="000"/>
    <s v="000"/>
    <s v="GENERAL FUND"/>
    <m/>
    <m/>
  </r>
  <r>
    <s v="4.4"/>
    <s v="9125000"/>
    <x v="0"/>
    <x v="22"/>
    <n v="511"/>
    <s v="A4100AF511"/>
    <n v="47000"/>
    <n v="-46817"/>
    <n v="-47000"/>
    <s v="C"/>
    <x v="2"/>
    <x v="2"/>
    <s v="GABW"/>
    <s v="ACCUMULATED DEPRECIATION/AMORTIZATION"/>
    <s v="2023–2024"/>
    <x v="0"/>
    <x v="2"/>
    <s v="HEALTH AND HUMAN SERVICES"/>
    <s v="GENERAL FUND"/>
    <x v="0"/>
    <s v="100"/>
    <s v="G"/>
    <s v="001"/>
    <s v="001"/>
    <s v="000"/>
    <s v="000"/>
    <s v="GENERAL FUND"/>
    <m/>
    <m/>
  </r>
  <r>
    <s v="5.1"/>
    <s v="0001000"/>
    <x v="0"/>
    <x v="22"/>
    <n v="511"/>
    <s v="A4100AF511"/>
    <n v="48000"/>
    <n v="47647"/>
    <n v="48000"/>
    <s v="D"/>
    <x v="5"/>
    <x v="5"/>
    <s v="GODT"/>
    <s v="DEBT SERVICE-PRINCIPAL RETIREMENT"/>
    <s v="2023–2024"/>
    <x v="0"/>
    <x v="2"/>
    <s v="HEALTH AND HUMAN SERVICES"/>
    <s v="GENERAL FUND"/>
    <x v="0"/>
    <s v="100"/>
    <s v="G"/>
    <s v="001"/>
    <s v="001"/>
    <s v="000"/>
    <s v="000"/>
    <s v="GENERAL FUND"/>
    <m/>
    <m/>
  </r>
  <r>
    <s v="5.3"/>
    <s v="0001000"/>
    <x v="0"/>
    <x v="22"/>
    <n v="511"/>
    <s v="A4100AF511"/>
    <n v="48000"/>
    <n v="-47736"/>
    <n v="-48000"/>
    <s v="C"/>
    <x v="10"/>
    <x v="9"/>
    <s v="GODF"/>
    <s v="HEALTH &amp; HUMAN SERVICES AND LABOR &amp; WORKFORCE DEV"/>
    <s v="2023–2024"/>
    <x v="0"/>
    <x v="2"/>
    <s v="HEALTH AND HUMAN SERVICES"/>
    <s v="GENERAL FUND"/>
    <x v="0"/>
    <s v="100"/>
    <s v="G"/>
    <s v="001"/>
    <s v="001"/>
    <s v="000"/>
    <s v="000"/>
    <s v="GENERAL FUND"/>
    <m/>
    <m/>
  </r>
  <r>
    <s v="6.1"/>
    <s v="9125000"/>
    <x v="0"/>
    <x v="22"/>
    <n v="511"/>
    <s v="A4100AF511"/>
    <n v="48000"/>
    <n v="47647"/>
    <n v="48000"/>
    <s v="D"/>
    <x v="3"/>
    <x v="3"/>
    <s v="GBBR"/>
    <s v="RIGHT-TO-USE LEASE LIABILITY"/>
    <s v="2023–2024"/>
    <x v="0"/>
    <x v="2"/>
    <s v="HEALTH AND HUMAN SERVICES"/>
    <s v="GENERAL FUND"/>
    <x v="0"/>
    <s v="100"/>
    <s v="G"/>
    <s v="001"/>
    <s v="001"/>
    <s v="000"/>
    <s v="000"/>
    <s v="GENERAL FUND"/>
    <m/>
    <m/>
  </r>
  <r>
    <s v="6.2"/>
    <s v="9125000"/>
    <x v="0"/>
    <x v="22"/>
    <n v="511"/>
    <s v="A4100AF511"/>
    <n v="48000"/>
    <n v="-47647"/>
    <n v="-48000"/>
    <s v="C"/>
    <x v="5"/>
    <x v="5"/>
    <s v="GODT"/>
    <s v="DEBT SERVICE-PRINCIPAL RETIREMENT"/>
    <s v="2023–2024"/>
    <x v="0"/>
    <x v="2"/>
    <s v="HEALTH AND HUMAN SERVICES"/>
    <s v="GENERAL FUND"/>
    <x v="0"/>
    <s v="100"/>
    <s v="G"/>
    <s v="001"/>
    <s v="001"/>
    <s v="000"/>
    <s v="000"/>
    <s v="GENERAL FUND"/>
    <m/>
    <m/>
  </r>
  <r>
    <s v="7.1"/>
    <s v="9125000"/>
    <x v="0"/>
    <x v="22"/>
    <n v="511"/>
    <s v="A4100AF511"/>
    <n v="30000"/>
    <n v="29793"/>
    <n v="30000"/>
    <s v="D"/>
    <x v="3"/>
    <x v="3"/>
    <s v="GBBR"/>
    <s v="RIGHT-TO-USE LEASE LIABILITY"/>
    <s v="2023–2024"/>
    <x v="0"/>
    <x v="2"/>
    <s v="HEALTH AND HUMAN SERVICES"/>
    <s v="GENERAL FUND"/>
    <x v="0"/>
    <s v="100"/>
    <s v="G"/>
    <s v="001"/>
    <s v="001"/>
    <s v="000"/>
    <s v="000"/>
    <s v="GENERAL FUND"/>
    <m/>
    <m/>
  </r>
  <r>
    <s v="7.2"/>
    <s v="9125000"/>
    <x v="0"/>
    <x v="22"/>
    <n v="511"/>
    <s v="A4100AF511"/>
    <n v="30000"/>
    <n v="-29793"/>
    <n v="-30000"/>
    <s v="C"/>
    <x v="7"/>
    <x v="3"/>
    <s v="GBAX"/>
    <s v="CURRENT PORTION OF LONG-TERM OBLIGATIONS"/>
    <s v="2023–2024"/>
    <x v="0"/>
    <x v="2"/>
    <s v="HEALTH AND HUMAN SERVICES"/>
    <s v="GENERAL FUND"/>
    <x v="0"/>
    <s v="100"/>
    <s v="G"/>
    <s v="001"/>
    <s v="001"/>
    <s v="000"/>
    <s v="000"/>
    <s v="GENERAL FUND"/>
    <m/>
    <m/>
  </r>
  <r>
    <s v="0.3BB"/>
    <s v="9125000"/>
    <x v="0"/>
    <x v="23"/>
    <n v="511"/>
    <s v="A4170AF511"/>
    <n v="15611000"/>
    <n v="15610801"/>
    <n v="15611000"/>
    <s v="D"/>
    <x v="0"/>
    <x v="0"/>
    <s v="GABX"/>
    <s v="INTANGIBLE ASSETS-AMORTIZABLE"/>
    <s v="2023–2024"/>
    <x v="0"/>
    <x v="2"/>
    <s v="HEALTH AND HUMAN SERVICES"/>
    <s v="GENERAL FUND"/>
    <x v="0"/>
    <s v="100"/>
    <s v="G"/>
    <s v="001"/>
    <s v="001"/>
    <s v="000"/>
    <s v="000"/>
    <s v="GENERAL FUND"/>
    <m/>
    <m/>
  </r>
  <r>
    <s v="0.4BB"/>
    <s v="9125000"/>
    <x v="0"/>
    <x v="23"/>
    <n v="511"/>
    <s v="A4170AF511"/>
    <n v="396000"/>
    <n v="396054"/>
    <n v="396000"/>
    <s v="D"/>
    <x v="8"/>
    <x v="7"/>
    <s v="GOAA"/>
    <s v="BEGINNING FUND BALANCE"/>
    <s v="2023–2024"/>
    <x v="0"/>
    <x v="2"/>
    <s v="HEALTH AND HUMAN SERVICES"/>
    <s v="GENERAL FUND"/>
    <x v="0"/>
    <s v="100"/>
    <s v="G"/>
    <s v="001"/>
    <s v="001"/>
    <s v="000"/>
    <s v="000"/>
    <s v="GENERAL FUND"/>
    <m/>
    <m/>
  </r>
  <r>
    <s v="0.8BB"/>
    <s v="9125000"/>
    <x v="0"/>
    <x v="23"/>
    <n v="511"/>
    <s v="A4170AF511"/>
    <n v="2277000"/>
    <n v="-2276575"/>
    <n v="-2277000"/>
    <s v="C"/>
    <x v="2"/>
    <x v="2"/>
    <s v="GABW"/>
    <s v="ACCUMULATED DEPRECIATION/AMORTIZATION"/>
    <s v="2023–2024"/>
    <x v="0"/>
    <x v="2"/>
    <s v="HEALTH AND HUMAN SERVICES"/>
    <s v="GENERAL FUND"/>
    <x v="0"/>
    <s v="100"/>
    <s v="G"/>
    <s v="001"/>
    <s v="001"/>
    <s v="000"/>
    <s v="000"/>
    <s v="GENERAL FUND"/>
    <m/>
    <m/>
  </r>
  <r>
    <s v="0.9BB"/>
    <s v="9125000"/>
    <x v="0"/>
    <x v="23"/>
    <n v="511"/>
    <s v="A4170AF511"/>
    <n v="13730000"/>
    <n v="-13730280"/>
    <n v="-13730000"/>
    <s v="C"/>
    <x v="3"/>
    <x v="3"/>
    <s v="GBBR"/>
    <s v="RIGHT-TO-USE LEASE LIABILITY"/>
    <s v="2023–2024"/>
    <x v="0"/>
    <x v="2"/>
    <s v="HEALTH AND HUMAN SERVICES"/>
    <s v="GENERAL FUND"/>
    <x v="0"/>
    <s v="100"/>
    <s v="G"/>
    <s v="001"/>
    <s v="001"/>
    <s v="000"/>
    <s v="000"/>
    <s v="GENERAL FUND"/>
    <m/>
    <m/>
  </r>
  <r>
    <s v="4.1"/>
    <s v="9125000"/>
    <x v="0"/>
    <x v="23"/>
    <n v="511"/>
    <s v="A4170AF511"/>
    <n v="1301000"/>
    <n v="1300900"/>
    <n v="1301000"/>
    <s v="D"/>
    <x v="10"/>
    <x v="9"/>
    <s v="GODF"/>
    <s v="HEALTH &amp; HUMAN SERVICES AND LABOR &amp; WORKFORCE DEV"/>
    <s v="2023–2024"/>
    <x v="0"/>
    <x v="2"/>
    <s v="HEALTH AND HUMAN SERVICES"/>
    <s v="GENERAL FUND"/>
    <x v="0"/>
    <s v="100"/>
    <s v="G"/>
    <s v="001"/>
    <s v="001"/>
    <s v="000"/>
    <s v="000"/>
    <s v="GENERAL FUND"/>
    <m/>
    <m/>
  </r>
  <r>
    <s v="4.4"/>
    <s v="9125000"/>
    <x v="0"/>
    <x v="23"/>
    <n v="511"/>
    <s v="A4170AF511"/>
    <n v="1301000"/>
    <n v="-1300900"/>
    <n v="-1301000"/>
    <s v="C"/>
    <x v="2"/>
    <x v="2"/>
    <s v="GABW"/>
    <s v="ACCUMULATED DEPRECIATION/AMORTIZATION"/>
    <s v="2023–2024"/>
    <x v="0"/>
    <x v="2"/>
    <s v="HEALTH AND HUMAN SERVICES"/>
    <s v="GENERAL FUND"/>
    <x v="0"/>
    <s v="100"/>
    <s v="G"/>
    <s v="001"/>
    <s v="001"/>
    <s v="000"/>
    <s v="000"/>
    <s v="GENERAL FUND"/>
    <m/>
    <m/>
  </r>
  <r>
    <s v="5.1"/>
    <s v="0001000"/>
    <x v="0"/>
    <x v="23"/>
    <n v="511"/>
    <s v="A4170AF511"/>
    <n v="1131000"/>
    <n v="1131482"/>
    <n v="1131000"/>
    <s v="D"/>
    <x v="5"/>
    <x v="5"/>
    <s v="GODT"/>
    <s v="DEBT SERVICE-PRINCIPAL RETIREMENT"/>
    <s v="2023–2024"/>
    <x v="0"/>
    <x v="2"/>
    <s v="HEALTH AND HUMAN SERVICES"/>
    <s v="GENERAL FUND"/>
    <x v="0"/>
    <s v="100"/>
    <s v="G"/>
    <s v="001"/>
    <s v="001"/>
    <s v="000"/>
    <s v="000"/>
    <s v="GENERAL FUND"/>
    <m/>
    <m/>
  </r>
  <r>
    <s v="5.2"/>
    <s v="0001000"/>
    <x v="0"/>
    <x v="23"/>
    <n v="511"/>
    <s v="A4170AF511"/>
    <n v="198000"/>
    <n v="198233"/>
    <n v="198000"/>
    <s v="D"/>
    <x v="6"/>
    <x v="6"/>
    <s v="GODV"/>
    <s v="DEBT SERVICE-INTEREST &amp; FISCAL CHARGES"/>
    <s v="2023–2024"/>
    <x v="0"/>
    <x v="2"/>
    <s v="HEALTH AND HUMAN SERVICES"/>
    <s v="GENERAL FUND"/>
    <x v="0"/>
    <s v="100"/>
    <s v="G"/>
    <s v="001"/>
    <s v="001"/>
    <s v="000"/>
    <s v="000"/>
    <s v="GENERAL FUND"/>
    <m/>
    <m/>
  </r>
  <r>
    <s v="5.3"/>
    <s v="0001000"/>
    <x v="0"/>
    <x v="23"/>
    <n v="511"/>
    <s v="A4170AF511"/>
    <n v="1329000"/>
    <n v="-1329715"/>
    <n v="-1329000"/>
    <s v="C"/>
    <x v="10"/>
    <x v="9"/>
    <s v="GODF"/>
    <s v="HEALTH &amp; HUMAN SERVICES AND LABOR &amp; WORKFORCE DEV"/>
    <s v="2023–2024"/>
    <x v="0"/>
    <x v="2"/>
    <s v="HEALTH AND HUMAN SERVICES"/>
    <s v="GENERAL FUND"/>
    <x v="0"/>
    <s v="100"/>
    <s v="G"/>
    <s v="001"/>
    <s v="001"/>
    <s v="000"/>
    <s v="000"/>
    <s v="GENERAL FUND"/>
    <m/>
    <m/>
  </r>
  <r>
    <s v="6.1"/>
    <s v="9125000"/>
    <x v="0"/>
    <x v="23"/>
    <n v="511"/>
    <s v="A4170AF511"/>
    <n v="1131000"/>
    <n v="1131482"/>
    <n v="1131000"/>
    <s v="D"/>
    <x v="3"/>
    <x v="3"/>
    <s v="GBBR"/>
    <s v="RIGHT-TO-USE LEASE LIABILITY"/>
    <s v="2023–2024"/>
    <x v="0"/>
    <x v="2"/>
    <s v="HEALTH AND HUMAN SERVICES"/>
    <s v="GENERAL FUND"/>
    <x v="0"/>
    <s v="100"/>
    <s v="G"/>
    <s v="001"/>
    <s v="001"/>
    <s v="000"/>
    <s v="000"/>
    <s v="GENERAL FUND"/>
    <m/>
    <m/>
  </r>
  <r>
    <s v="6.2"/>
    <s v="9125000"/>
    <x v="0"/>
    <x v="23"/>
    <n v="511"/>
    <s v="A4170AF511"/>
    <n v="1131000"/>
    <n v="-1131482"/>
    <n v="-1131000"/>
    <s v="C"/>
    <x v="5"/>
    <x v="5"/>
    <s v="GODT"/>
    <s v="DEBT SERVICE-PRINCIPAL RETIREMENT"/>
    <s v="2023–2024"/>
    <x v="0"/>
    <x v="2"/>
    <s v="HEALTH AND HUMAN SERVICES"/>
    <s v="GENERAL FUND"/>
    <x v="0"/>
    <s v="100"/>
    <s v="G"/>
    <s v="001"/>
    <s v="001"/>
    <s v="000"/>
    <s v="000"/>
    <s v="GENERAL FUND"/>
    <m/>
    <m/>
  </r>
  <r>
    <s v="7.1"/>
    <s v="9125000"/>
    <x v="0"/>
    <x v="23"/>
    <n v="511"/>
    <s v="A4170AF511"/>
    <n v="1175000"/>
    <n v="1174675"/>
    <n v="1175000"/>
    <s v="D"/>
    <x v="3"/>
    <x v="3"/>
    <s v="GBBR"/>
    <s v="RIGHT-TO-USE LEASE LIABILITY"/>
    <s v="2023–2024"/>
    <x v="0"/>
    <x v="2"/>
    <s v="HEALTH AND HUMAN SERVICES"/>
    <s v="GENERAL FUND"/>
    <x v="0"/>
    <s v="100"/>
    <s v="G"/>
    <s v="001"/>
    <s v="001"/>
    <s v="000"/>
    <s v="000"/>
    <s v="GENERAL FUND"/>
    <m/>
    <m/>
  </r>
  <r>
    <s v="7.2"/>
    <s v="9125000"/>
    <x v="0"/>
    <x v="23"/>
    <n v="511"/>
    <s v="A4170AF511"/>
    <n v="1175000"/>
    <n v="-1174675"/>
    <n v="-1175000"/>
    <s v="C"/>
    <x v="7"/>
    <x v="3"/>
    <s v="GBAX"/>
    <s v="CURRENT PORTION OF LONG-TERM OBLIGATIONS"/>
    <s v="2023–2024"/>
    <x v="0"/>
    <x v="2"/>
    <s v="HEALTH AND HUMAN SERVICES"/>
    <s v="GENERAL FUND"/>
    <x v="0"/>
    <s v="100"/>
    <s v="G"/>
    <s v="001"/>
    <s v="001"/>
    <s v="000"/>
    <s v="000"/>
    <s v="GENERAL FUND"/>
    <m/>
    <m/>
  </r>
  <r>
    <s v="0.3BB"/>
    <s v="9125000"/>
    <x v="0"/>
    <x v="24"/>
    <n v="511"/>
    <s v="A4260AF511"/>
    <n v="43035000"/>
    <n v="43035136"/>
    <n v="43035000"/>
    <s v="D"/>
    <x v="0"/>
    <x v="0"/>
    <s v="GABX"/>
    <s v="INTANGIBLE ASSETS-AMORTIZABLE"/>
    <s v="2023–2024"/>
    <x v="0"/>
    <x v="2"/>
    <s v="HEALTH AND HUMAN SERVICES"/>
    <s v="GENERAL FUND"/>
    <x v="0"/>
    <s v="100"/>
    <s v="G"/>
    <s v="001"/>
    <s v="001"/>
    <s v="000"/>
    <s v="000"/>
    <s v="GENERAL FUND"/>
    <m/>
    <m/>
  </r>
  <r>
    <s v="0.4BB"/>
    <s v="9125000"/>
    <x v="0"/>
    <x v="24"/>
    <n v="511"/>
    <s v="A4260AF511"/>
    <n v="408000"/>
    <n v="407916"/>
    <n v="408000"/>
    <s v="D"/>
    <x v="8"/>
    <x v="7"/>
    <s v="GOAA"/>
    <s v="BEGINNING FUND BALANCE"/>
    <s v="2023–2024"/>
    <x v="0"/>
    <x v="2"/>
    <s v="HEALTH AND HUMAN SERVICES"/>
    <s v="GENERAL FUND"/>
    <x v="0"/>
    <s v="100"/>
    <s v="G"/>
    <s v="001"/>
    <s v="001"/>
    <s v="000"/>
    <s v="000"/>
    <s v="GENERAL FUND"/>
    <m/>
    <m/>
  </r>
  <r>
    <s v="0.8BB"/>
    <s v="9125000"/>
    <x v="0"/>
    <x v="24"/>
    <n v="511"/>
    <s v="A4260AF511"/>
    <n v="9868000"/>
    <n v="-9868037"/>
    <n v="-9868000"/>
    <s v="C"/>
    <x v="2"/>
    <x v="2"/>
    <s v="GABW"/>
    <s v="ACCUMULATED DEPRECIATION/AMORTIZATION"/>
    <s v="2023–2024"/>
    <x v="0"/>
    <x v="2"/>
    <s v="HEALTH AND HUMAN SERVICES"/>
    <s v="GENERAL FUND"/>
    <x v="0"/>
    <s v="100"/>
    <s v="G"/>
    <s v="001"/>
    <s v="001"/>
    <s v="000"/>
    <s v="000"/>
    <s v="GENERAL FUND"/>
    <m/>
    <m/>
  </r>
  <r>
    <s v="0.9BB"/>
    <s v="9125000"/>
    <x v="0"/>
    <x v="24"/>
    <n v="511"/>
    <s v="A4260AF511"/>
    <n v="33575000"/>
    <n v="-33575015"/>
    <n v="-33575000"/>
    <s v="C"/>
    <x v="3"/>
    <x v="3"/>
    <s v="GBBR"/>
    <s v="RIGHT-TO-USE LEASE LIABILITY"/>
    <s v="2023–2024"/>
    <x v="0"/>
    <x v="2"/>
    <s v="HEALTH AND HUMAN SERVICES"/>
    <s v="GENERAL FUND"/>
    <x v="0"/>
    <s v="100"/>
    <s v="G"/>
    <s v="001"/>
    <s v="001"/>
    <s v="000"/>
    <s v="000"/>
    <s v="GENERAL FUND"/>
    <m/>
    <m/>
  </r>
  <r>
    <s v="0.3ADJ"/>
    <s v="9125000"/>
    <x v="0"/>
    <x v="24"/>
    <n v="511"/>
    <s v="A4260AF511"/>
    <n v="18000"/>
    <n v="17526"/>
    <n v="18000"/>
    <s v="D"/>
    <x v="0"/>
    <x v="0"/>
    <s v="GABX"/>
    <s v="INTANGIBLE ASSETS-AMORTIZABLE"/>
    <s v="2023–2024"/>
    <x v="0"/>
    <x v="2"/>
    <s v="HEALTH AND HUMAN SERVICES"/>
    <s v="GENERAL FUND"/>
    <x v="0"/>
    <s v="100"/>
    <s v="G"/>
    <s v="001"/>
    <s v="001"/>
    <s v="000"/>
    <s v="000"/>
    <s v="GENERAL FUND"/>
    <m/>
    <m/>
  </r>
  <r>
    <s v="0.9ADJ"/>
    <s v="9125000"/>
    <x v="0"/>
    <x v="24"/>
    <n v="511"/>
    <s v="A4260AF511"/>
    <n v="18000"/>
    <n v="-17176"/>
    <n v="-18000"/>
    <s v="C"/>
    <x v="3"/>
    <x v="3"/>
    <s v="GBBR"/>
    <s v="RIGHT-TO-USE LEASE LIABILITY"/>
    <s v="2023–2024"/>
    <x v="0"/>
    <x v="2"/>
    <s v="HEALTH AND HUMAN SERVICES"/>
    <s v="GENERAL FUND"/>
    <x v="0"/>
    <s v="100"/>
    <s v="G"/>
    <s v="001"/>
    <s v="001"/>
    <s v="000"/>
    <s v="000"/>
    <s v="GENERAL FUND"/>
    <m/>
    <m/>
  </r>
  <r>
    <s v="4.1"/>
    <s v="9125000"/>
    <x v="0"/>
    <x v="24"/>
    <n v="511"/>
    <s v="A4260AF511"/>
    <n v="4805000"/>
    <n v="4804719"/>
    <n v="4805000"/>
    <s v="D"/>
    <x v="10"/>
    <x v="9"/>
    <s v="GODF"/>
    <s v="HEALTH &amp; HUMAN SERVICES AND LABOR &amp; WORKFORCE DEV"/>
    <s v="2023–2024"/>
    <x v="0"/>
    <x v="2"/>
    <s v="HEALTH AND HUMAN SERVICES"/>
    <s v="GENERAL FUND"/>
    <x v="0"/>
    <s v="100"/>
    <s v="G"/>
    <s v="001"/>
    <s v="001"/>
    <s v="000"/>
    <s v="000"/>
    <s v="GENERAL FUND"/>
    <m/>
    <m/>
  </r>
  <r>
    <s v="4.4"/>
    <s v="9125000"/>
    <x v="0"/>
    <x v="24"/>
    <n v="511"/>
    <s v="A4260AF511"/>
    <n v="4805000"/>
    <n v="-4804719"/>
    <n v="-4805000"/>
    <s v="C"/>
    <x v="2"/>
    <x v="2"/>
    <s v="GABW"/>
    <s v="ACCUMULATED DEPRECIATION/AMORTIZATION"/>
    <s v="2023–2024"/>
    <x v="0"/>
    <x v="2"/>
    <s v="HEALTH AND HUMAN SERVICES"/>
    <s v="GENERAL FUND"/>
    <x v="0"/>
    <s v="100"/>
    <s v="G"/>
    <s v="001"/>
    <s v="001"/>
    <s v="000"/>
    <s v="000"/>
    <s v="GENERAL FUND"/>
    <m/>
    <m/>
  </r>
  <r>
    <s v="5.1"/>
    <s v="0001000"/>
    <x v="0"/>
    <x v="24"/>
    <n v="511"/>
    <s v="A4260AF511"/>
    <n v="4433000"/>
    <n v="4433271"/>
    <n v="4433000"/>
    <s v="D"/>
    <x v="5"/>
    <x v="5"/>
    <s v="GODT"/>
    <s v="DEBT SERVICE-PRINCIPAL RETIREMENT"/>
    <s v="2023–2024"/>
    <x v="0"/>
    <x v="2"/>
    <s v="HEALTH AND HUMAN SERVICES"/>
    <s v="GENERAL FUND"/>
    <x v="0"/>
    <s v="100"/>
    <s v="G"/>
    <s v="001"/>
    <s v="001"/>
    <s v="000"/>
    <s v="000"/>
    <s v="GENERAL FUND"/>
    <m/>
    <m/>
  </r>
  <r>
    <s v="5.2"/>
    <s v="0001000"/>
    <x v="0"/>
    <x v="24"/>
    <n v="511"/>
    <s v="A4260AF511"/>
    <n v="67000"/>
    <n v="66543"/>
    <n v="67000"/>
    <s v="D"/>
    <x v="6"/>
    <x v="6"/>
    <s v="GODV"/>
    <s v="DEBT SERVICE-INTEREST &amp; FISCAL CHARGES"/>
    <s v="2023–2024"/>
    <x v="0"/>
    <x v="2"/>
    <s v="HEALTH AND HUMAN SERVICES"/>
    <s v="GENERAL FUND"/>
    <x v="0"/>
    <s v="100"/>
    <s v="G"/>
    <s v="001"/>
    <s v="001"/>
    <s v="000"/>
    <s v="000"/>
    <s v="GENERAL FUND"/>
    <m/>
    <m/>
  </r>
  <r>
    <s v="5.3"/>
    <s v="0001000"/>
    <x v="0"/>
    <x v="24"/>
    <n v="511"/>
    <s v="A4260AF511"/>
    <n v="4500000"/>
    <n v="-4499814"/>
    <n v="-4500000"/>
    <s v="C"/>
    <x v="10"/>
    <x v="9"/>
    <s v="GODF"/>
    <s v="HEALTH &amp; HUMAN SERVICES AND LABOR &amp; WORKFORCE DEV"/>
    <s v="2023–2024"/>
    <x v="0"/>
    <x v="2"/>
    <s v="HEALTH AND HUMAN SERVICES"/>
    <s v="GENERAL FUND"/>
    <x v="0"/>
    <s v="100"/>
    <s v="G"/>
    <s v="001"/>
    <s v="001"/>
    <s v="000"/>
    <s v="000"/>
    <s v="GENERAL FUND"/>
    <m/>
    <m/>
  </r>
  <r>
    <s v="6.1"/>
    <s v="9125000"/>
    <x v="0"/>
    <x v="24"/>
    <n v="511"/>
    <s v="A4260AF511"/>
    <n v="4433000"/>
    <n v="4433271"/>
    <n v="4433000"/>
    <s v="D"/>
    <x v="3"/>
    <x v="3"/>
    <s v="GBBR"/>
    <s v="RIGHT-TO-USE LEASE LIABILITY"/>
    <s v="2023–2024"/>
    <x v="0"/>
    <x v="2"/>
    <s v="HEALTH AND HUMAN SERVICES"/>
    <s v="GENERAL FUND"/>
    <x v="0"/>
    <s v="100"/>
    <s v="G"/>
    <s v="001"/>
    <s v="001"/>
    <s v="000"/>
    <s v="000"/>
    <s v="GENERAL FUND"/>
    <m/>
    <m/>
  </r>
  <r>
    <s v="6.2"/>
    <s v="9125000"/>
    <x v="0"/>
    <x v="24"/>
    <n v="511"/>
    <s v="A4260AF511"/>
    <n v="4433000"/>
    <n v="-4433271"/>
    <n v="-4433000"/>
    <s v="C"/>
    <x v="5"/>
    <x v="5"/>
    <s v="GODT"/>
    <s v="DEBT SERVICE-PRINCIPAL RETIREMENT"/>
    <s v="2023–2024"/>
    <x v="0"/>
    <x v="2"/>
    <s v="HEALTH AND HUMAN SERVICES"/>
    <s v="GENERAL FUND"/>
    <x v="0"/>
    <s v="100"/>
    <s v="G"/>
    <s v="001"/>
    <s v="001"/>
    <s v="000"/>
    <s v="000"/>
    <s v="GENERAL FUND"/>
    <m/>
    <m/>
  </r>
  <r>
    <s v="7.1"/>
    <s v="9125000"/>
    <x v="0"/>
    <x v="24"/>
    <n v="511"/>
    <s v="A4260AF511"/>
    <n v="4447000"/>
    <n v="4446781"/>
    <n v="4447000"/>
    <s v="D"/>
    <x v="3"/>
    <x v="3"/>
    <s v="GBBR"/>
    <s v="RIGHT-TO-USE LEASE LIABILITY"/>
    <s v="2023–2024"/>
    <x v="0"/>
    <x v="2"/>
    <s v="HEALTH AND HUMAN SERVICES"/>
    <s v="GENERAL FUND"/>
    <x v="0"/>
    <s v="100"/>
    <s v="G"/>
    <s v="001"/>
    <s v="001"/>
    <s v="000"/>
    <s v="000"/>
    <s v="GENERAL FUND"/>
    <m/>
    <m/>
  </r>
  <r>
    <s v="7.2"/>
    <s v="9125000"/>
    <x v="0"/>
    <x v="24"/>
    <n v="511"/>
    <s v="A4260AF511"/>
    <n v="4447000"/>
    <n v="-4446781"/>
    <n v="-4447000"/>
    <s v="C"/>
    <x v="7"/>
    <x v="3"/>
    <s v="GBAX"/>
    <s v="CURRENT PORTION OF LONG-TERM OBLIGATIONS"/>
    <s v="2023–2024"/>
    <x v="0"/>
    <x v="2"/>
    <s v="HEALTH AND HUMAN SERVICES"/>
    <s v="GENERAL FUND"/>
    <x v="0"/>
    <s v="100"/>
    <s v="G"/>
    <s v="001"/>
    <s v="001"/>
    <s v="000"/>
    <s v="000"/>
    <s v="GENERAL FUND"/>
    <m/>
    <m/>
  </r>
  <r>
    <s v="10.3"/>
    <s v="9125000"/>
    <x v="0"/>
    <x v="24"/>
    <n v="511"/>
    <s v="A4260AF511"/>
    <n v="2130000"/>
    <n v="2129816"/>
    <n v="2130000"/>
    <s v="D"/>
    <x v="0"/>
    <x v="0"/>
    <s v="GABX"/>
    <s v="INTANGIBLE ASSETS-AMORTIZABLE"/>
    <s v="2023–2024"/>
    <x v="0"/>
    <x v="2"/>
    <s v="HEALTH AND HUMAN SERVICES"/>
    <s v="GENERAL FUND"/>
    <x v="0"/>
    <s v="100"/>
    <s v="G"/>
    <s v="001"/>
    <s v="001"/>
    <s v="000"/>
    <s v="000"/>
    <s v="GENERAL FUND"/>
    <m/>
    <m/>
  </r>
  <r>
    <s v="10.4"/>
    <s v="9125000"/>
    <x v="0"/>
    <x v="24"/>
    <n v="511"/>
    <s v="A4260AF511"/>
    <n v="2130000"/>
    <n v="-2129816"/>
    <n v="-2130000"/>
    <s v="C"/>
    <x v="3"/>
    <x v="3"/>
    <s v="GBBR"/>
    <s v="RIGHT-TO-USE LEASE LIABILITY"/>
    <s v="2023–2024"/>
    <x v="0"/>
    <x v="2"/>
    <s v="HEALTH AND HUMAN SERVICES"/>
    <s v="GENERAL FUND"/>
    <x v="0"/>
    <s v="100"/>
    <s v="G"/>
    <s v="001"/>
    <s v="001"/>
    <s v="000"/>
    <s v="000"/>
    <s v="GENERAL FUND"/>
    <m/>
    <m/>
  </r>
  <r>
    <s v="0.1BB"/>
    <s v="9125000"/>
    <x v="0"/>
    <x v="25"/>
    <n v="511"/>
    <s v="A4265AF511"/>
    <n v="1959000"/>
    <n v="1959220"/>
    <n v="1959000"/>
    <s v="D"/>
    <x v="16"/>
    <x v="14"/>
    <s v="GABX"/>
    <s v="INTANGIBLE ASSETS-AMORTIZABLE"/>
    <s v="2023–2024"/>
    <x v="0"/>
    <x v="2"/>
    <s v="HEALTH AND HUMAN SERVICES"/>
    <s v="GENERAL FUND"/>
    <x v="0"/>
    <s v="100"/>
    <s v="G"/>
    <s v="001"/>
    <s v="001"/>
    <s v="000"/>
    <s v="000"/>
    <s v="GENERAL FUND"/>
    <m/>
    <m/>
  </r>
  <r>
    <s v="0.3BB"/>
    <s v="9125000"/>
    <x v="0"/>
    <x v="25"/>
    <n v="511"/>
    <s v="A4265AF511"/>
    <n v="53939000"/>
    <n v="53939458"/>
    <n v="53939000"/>
    <s v="D"/>
    <x v="0"/>
    <x v="0"/>
    <s v="GABX"/>
    <s v="INTANGIBLE ASSETS-AMORTIZABLE"/>
    <s v="2023–2024"/>
    <x v="0"/>
    <x v="2"/>
    <s v="HEALTH AND HUMAN SERVICES"/>
    <s v="GENERAL FUND"/>
    <x v="0"/>
    <s v="100"/>
    <s v="G"/>
    <s v="001"/>
    <s v="001"/>
    <s v="000"/>
    <s v="000"/>
    <s v="GENERAL FUND"/>
    <m/>
    <m/>
  </r>
  <r>
    <s v="0.4BB"/>
    <s v="9125000"/>
    <x v="0"/>
    <x v="25"/>
    <n v="511"/>
    <s v="A4265AF511"/>
    <n v="283000"/>
    <n v="281799"/>
    <n v="283000"/>
    <s v="D"/>
    <x v="8"/>
    <x v="7"/>
    <s v="GOAA"/>
    <s v="BEGINNING FUND BALANCE"/>
    <s v="2023–2024"/>
    <x v="0"/>
    <x v="2"/>
    <s v="HEALTH AND HUMAN SERVICES"/>
    <s v="GENERAL FUND"/>
    <x v="0"/>
    <s v="100"/>
    <s v="G"/>
    <s v="001"/>
    <s v="001"/>
    <s v="000"/>
    <s v="000"/>
    <s v="GENERAL FUND"/>
    <m/>
    <m/>
  </r>
  <r>
    <s v="0.6BB"/>
    <s v="9125000"/>
    <x v="0"/>
    <x v="25"/>
    <n v="511"/>
    <s v="A4265AF511"/>
    <n v="784000"/>
    <n v="-783688"/>
    <n v="-784000"/>
    <s v="C"/>
    <x v="17"/>
    <x v="2"/>
    <s v="GABW"/>
    <s v="ACCUMULATED DEPRECIATION/AMORTIZATION"/>
    <s v="2023–2024"/>
    <x v="0"/>
    <x v="2"/>
    <s v="HEALTH AND HUMAN SERVICES"/>
    <s v="GENERAL FUND"/>
    <x v="0"/>
    <s v="100"/>
    <s v="G"/>
    <s v="001"/>
    <s v="001"/>
    <s v="000"/>
    <s v="000"/>
    <s v="GENERAL FUND"/>
    <m/>
    <m/>
  </r>
  <r>
    <s v="0.8BB"/>
    <s v="9125000"/>
    <x v="0"/>
    <x v="25"/>
    <n v="511"/>
    <s v="A4265AF511"/>
    <n v="21683000"/>
    <n v="-21682571"/>
    <n v="-21683000"/>
    <s v="C"/>
    <x v="2"/>
    <x v="2"/>
    <s v="GABW"/>
    <s v="ACCUMULATED DEPRECIATION/AMORTIZATION"/>
    <s v="2023–2024"/>
    <x v="0"/>
    <x v="2"/>
    <s v="HEALTH AND HUMAN SERVICES"/>
    <s v="GENERAL FUND"/>
    <x v="0"/>
    <s v="100"/>
    <s v="G"/>
    <s v="001"/>
    <s v="001"/>
    <s v="000"/>
    <s v="000"/>
    <s v="GENERAL FUND"/>
    <m/>
    <m/>
  </r>
  <r>
    <s v="0.9BB"/>
    <s v="9125000"/>
    <x v="0"/>
    <x v="25"/>
    <n v="511"/>
    <s v="A4265AF511"/>
    <n v="33714000"/>
    <n v="-33714218"/>
    <n v="-33714000"/>
    <s v="C"/>
    <x v="3"/>
    <x v="3"/>
    <s v="GBBR"/>
    <s v="RIGHT-TO-USE LEASE LIABILITY"/>
    <s v="2023–2024"/>
    <x v="0"/>
    <x v="2"/>
    <s v="HEALTH AND HUMAN SERVICES"/>
    <s v="GENERAL FUND"/>
    <x v="0"/>
    <s v="100"/>
    <s v="G"/>
    <s v="001"/>
    <s v="001"/>
    <s v="000"/>
    <s v="000"/>
    <s v="GENERAL FUND"/>
    <m/>
    <m/>
  </r>
  <r>
    <s v="1.1"/>
    <s v="0001000"/>
    <x v="0"/>
    <x v="25"/>
    <n v="511"/>
    <s v="A4265AF511"/>
    <n v="15659000"/>
    <n v="15659047"/>
    <n v="15659000"/>
    <s v="D"/>
    <x v="11"/>
    <x v="10"/>
    <s v="GODR"/>
    <s v="CAPITAL OUTLAY"/>
    <s v="2023–2024"/>
    <x v="0"/>
    <x v="2"/>
    <s v="HEALTH AND HUMAN SERVICES"/>
    <s v="GENERAL FUND"/>
    <x v="0"/>
    <s v="100"/>
    <s v="G"/>
    <s v="001"/>
    <s v="001"/>
    <s v="000"/>
    <s v="000"/>
    <s v="GENERAL FUND"/>
    <m/>
    <m/>
  </r>
  <r>
    <s v="1.2"/>
    <s v="0001000"/>
    <x v="0"/>
    <x v="25"/>
    <n v="511"/>
    <s v="A4265AF511"/>
    <n v="15659000"/>
    <n v="-15659047"/>
    <n v="-15659000"/>
    <s v="C"/>
    <x v="12"/>
    <x v="11"/>
    <s v="GOLK"/>
    <s v="LEASE AND OTHER FINANCING PROCEEDS"/>
    <s v="2023–2024"/>
    <x v="0"/>
    <x v="2"/>
    <s v="HEALTH AND HUMAN SERVICES"/>
    <s v="GENERAL FUND"/>
    <x v="0"/>
    <s v="100"/>
    <s v="G"/>
    <s v="001"/>
    <s v="001"/>
    <s v="000"/>
    <s v="000"/>
    <s v="GENERAL FUND"/>
    <m/>
    <m/>
  </r>
  <r>
    <s v="2.3"/>
    <s v="9125000"/>
    <x v="0"/>
    <x v="25"/>
    <n v="511"/>
    <s v="A4265AF511"/>
    <n v="15659000"/>
    <n v="15659047"/>
    <n v="15659000"/>
    <s v="D"/>
    <x v="0"/>
    <x v="0"/>
    <s v="GABX"/>
    <s v="INTANGIBLE ASSETS-AMORTIZABLE"/>
    <s v="2023–2024"/>
    <x v="0"/>
    <x v="2"/>
    <s v="HEALTH AND HUMAN SERVICES"/>
    <s v="GENERAL FUND"/>
    <x v="0"/>
    <s v="100"/>
    <s v="G"/>
    <s v="001"/>
    <s v="001"/>
    <s v="000"/>
    <s v="000"/>
    <s v="GENERAL FUND"/>
    <m/>
    <m/>
  </r>
  <r>
    <s v="2.4"/>
    <s v="9125000"/>
    <x v="0"/>
    <x v="25"/>
    <n v="511"/>
    <s v="A4265AF511"/>
    <n v="15659000"/>
    <n v="-15659047"/>
    <n v="-15659000"/>
    <s v="C"/>
    <x v="11"/>
    <x v="10"/>
    <s v="GODR"/>
    <s v="CAPITAL OUTLAY"/>
    <s v="2023–2024"/>
    <x v="0"/>
    <x v="2"/>
    <s v="HEALTH AND HUMAN SERVICES"/>
    <s v="GENERAL FUND"/>
    <x v="0"/>
    <s v="100"/>
    <s v="G"/>
    <s v="001"/>
    <s v="001"/>
    <s v="000"/>
    <s v="000"/>
    <s v="GENERAL FUND"/>
    <m/>
    <m/>
  </r>
  <r>
    <s v="3.1"/>
    <s v="9125000"/>
    <x v="0"/>
    <x v="25"/>
    <n v="511"/>
    <s v="A4265AF511"/>
    <n v="15659000"/>
    <n v="15659047"/>
    <n v="15659000"/>
    <s v="D"/>
    <x v="12"/>
    <x v="11"/>
    <s v="GOLK"/>
    <s v="LEASE AND OTHER FINANCING PROCEEDS"/>
    <s v="2023–2024"/>
    <x v="0"/>
    <x v="2"/>
    <s v="HEALTH AND HUMAN SERVICES"/>
    <s v="GENERAL FUND"/>
    <x v="0"/>
    <s v="100"/>
    <s v="G"/>
    <s v="001"/>
    <s v="001"/>
    <s v="000"/>
    <s v="000"/>
    <s v="GENERAL FUND"/>
    <m/>
    <m/>
  </r>
  <r>
    <s v="3.2"/>
    <s v="9125000"/>
    <x v="0"/>
    <x v="25"/>
    <n v="511"/>
    <s v="A4265AF511"/>
    <n v="15659000"/>
    <n v="-15659047"/>
    <n v="-15659000"/>
    <s v="C"/>
    <x v="3"/>
    <x v="3"/>
    <s v="GBBR"/>
    <s v="RIGHT-TO-USE LEASE LIABILITY"/>
    <s v="2023–2024"/>
    <x v="0"/>
    <x v="2"/>
    <s v="HEALTH AND HUMAN SERVICES"/>
    <s v="GENERAL FUND"/>
    <x v="0"/>
    <s v="100"/>
    <s v="G"/>
    <s v="001"/>
    <s v="001"/>
    <s v="000"/>
    <s v="000"/>
    <s v="GENERAL FUND"/>
    <m/>
    <m/>
  </r>
  <r>
    <s v="4.1"/>
    <s v="9125000"/>
    <x v="0"/>
    <x v="25"/>
    <n v="511"/>
    <s v="A4265AF511"/>
    <n v="12073000"/>
    <n v="12073290"/>
    <n v="12073000"/>
    <s v="D"/>
    <x v="10"/>
    <x v="9"/>
    <s v="GODF"/>
    <s v="HEALTH &amp; HUMAN SERVICES AND LABOR &amp; WORKFORCE DEV"/>
    <s v="2023–2024"/>
    <x v="0"/>
    <x v="2"/>
    <s v="HEALTH AND HUMAN SERVICES"/>
    <s v="GENERAL FUND"/>
    <x v="0"/>
    <s v="100"/>
    <s v="G"/>
    <s v="001"/>
    <s v="001"/>
    <s v="000"/>
    <s v="000"/>
    <s v="GENERAL FUND"/>
    <m/>
    <m/>
  </r>
  <r>
    <s v="4.2"/>
    <s v="9125000"/>
    <x v="0"/>
    <x v="25"/>
    <n v="511"/>
    <s v="A4265AF511"/>
    <n v="392000"/>
    <n v="-391844"/>
    <n v="-392000"/>
    <s v="C"/>
    <x v="17"/>
    <x v="2"/>
    <s v="GABW"/>
    <s v="ACCUMULATED DEPRECIATION/AMORTIZATION"/>
    <s v="2023–2024"/>
    <x v="0"/>
    <x v="2"/>
    <s v="HEALTH AND HUMAN SERVICES"/>
    <s v="GENERAL FUND"/>
    <x v="0"/>
    <s v="100"/>
    <s v="G"/>
    <s v="001"/>
    <s v="001"/>
    <s v="000"/>
    <s v="000"/>
    <s v="GENERAL FUND"/>
    <m/>
    <m/>
  </r>
  <r>
    <s v="4.4"/>
    <s v="9125000"/>
    <x v="0"/>
    <x v="25"/>
    <n v="511"/>
    <s v="A4265AF511"/>
    <n v="11681000"/>
    <n v="-11681446"/>
    <n v="-11681000"/>
    <s v="C"/>
    <x v="2"/>
    <x v="2"/>
    <s v="GABW"/>
    <s v="ACCUMULATED DEPRECIATION/AMORTIZATION"/>
    <s v="2023–2024"/>
    <x v="0"/>
    <x v="2"/>
    <s v="HEALTH AND HUMAN SERVICES"/>
    <s v="GENERAL FUND"/>
    <x v="0"/>
    <s v="100"/>
    <s v="G"/>
    <s v="001"/>
    <s v="001"/>
    <s v="000"/>
    <s v="000"/>
    <s v="GENERAL FUND"/>
    <m/>
    <m/>
  </r>
  <r>
    <s v="5.1"/>
    <s v="0001000"/>
    <x v="0"/>
    <x v="25"/>
    <n v="511"/>
    <s v="A4265AF511"/>
    <n v="11932000"/>
    <n v="11932481"/>
    <n v="11932000"/>
    <s v="D"/>
    <x v="5"/>
    <x v="5"/>
    <s v="GODT"/>
    <s v="DEBT SERVICE-PRINCIPAL RETIREMENT"/>
    <s v="2023–2024"/>
    <x v="0"/>
    <x v="2"/>
    <s v="HEALTH AND HUMAN SERVICES"/>
    <s v="GENERAL FUND"/>
    <x v="0"/>
    <s v="100"/>
    <s v="G"/>
    <s v="001"/>
    <s v="001"/>
    <s v="000"/>
    <s v="000"/>
    <s v="GENERAL FUND"/>
    <m/>
    <m/>
  </r>
  <r>
    <s v="5.2"/>
    <s v="0001000"/>
    <x v="0"/>
    <x v="25"/>
    <n v="511"/>
    <s v="A4265AF511"/>
    <n v="474000"/>
    <n v="473581"/>
    <n v="474000"/>
    <s v="D"/>
    <x v="6"/>
    <x v="6"/>
    <s v="GODV"/>
    <s v="DEBT SERVICE-INTEREST &amp; FISCAL CHARGES"/>
    <s v="2023–2024"/>
    <x v="0"/>
    <x v="2"/>
    <s v="HEALTH AND HUMAN SERVICES"/>
    <s v="GENERAL FUND"/>
    <x v="0"/>
    <s v="100"/>
    <s v="G"/>
    <s v="001"/>
    <s v="001"/>
    <s v="000"/>
    <s v="000"/>
    <s v="GENERAL FUND"/>
    <m/>
    <m/>
  </r>
  <r>
    <s v="5.3"/>
    <s v="0001000"/>
    <x v="0"/>
    <x v="25"/>
    <n v="511"/>
    <s v="A4265AF511"/>
    <n v="12406000"/>
    <n v="-12406062"/>
    <n v="-12406000"/>
    <s v="C"/>
    <x v="10"/>
    <x v="9"/>
    <s v="GODF"/>
    <s v="HEALTH &amp; HUMAN SERVICES AND LABOR &amp; WORKFORCE DEV"/>
    <s v="2023–2024"/>
    <x v="0"/>
    <x v="2"/>
    <s v="HEALTH AND HUMAN SERVICES"/>
    <s v="GENERAL FUND"/>
    <x v="0"/>
    <s v="100"/>
    <s v="G"/>
    <s v="001"/>
    <s v="001"/>
    <s v="000"/>
    <s v="000"/>
    <s v="GENERAL FUND"/>
    <m/>
    <m/>
  </r>
  <r>
    <s v="6.1"/>
    <s v="9125000"/>
    <x v="0"/>
    <x v="25"/>
    <n v="511"/>
    <s v="A4265AF511"/>
    <n v="11932000"/>
    <n v="11932481"/>
    <n v="11932000"/>
    <s v="D"/>
    <x v="3"/>
    <x v="3"/>
    <s v="GBBR"/>
    <s v="RIGHT-TO-USE LEASE LIABILITY"/>
    <s v="2023–2024"/>
    <x v="0"/>
    <x v="2"/>
    <s v="HEALTH AND HUMAN SERVICES"/>
    <s v="GENERAL FUND"/>
    <x v="0"/>
    <s v="100"/>
    <s v="G"/>
    <s v="001"/>
    <s v="001"/>
    <s v="000"/>
    <s v="000"/>
    <s v="GENERAL FUND"/>
    <m/>
    <m/>
  </r>
  <r>
    <s v="6.2"/>
    <s v="9125000"/>
    <x v="0"/>
    <x v="25"/>
    <n v="511"/>
    <s v="A4265AF511"/>
    <n v="11932000"/>
    <n v="-11932481"/>
    <n v="-11932000"/>
    <s v="C"/>
    <x v="5"/>
    <x v="5"/>
    <s v="GODT"/>
    <s v="DEBT SERVICE-PRINCIPAL RETIREMENT"/>
    <s v="2023–2024"/>
    <x v="0"/>
    <x v="2"/>
    <s v="HEALTH AND HUMAN SERVICES"/>
    <s v="GENERAL FUND"/>
    <x v="0"/>
    <s v="100"/>
    <s v="G"/>
    <s v="001"/>
    <s v="001"/>
    <s v="000"/>
    <s v="000"/>
    <s v="GENERAL FUND"/>
    <m/>
    <m/>
  </r>
  <r>
    <s v="7.1"/>
    <s v="9125000"/>
    <x v="0"/>
    <x v="25"/>
    <n v="511"/>
    <s v="A4265AF511"/>
    <n v="7319000"/>
    <n v="7319172"/>
    <n v="7319000"/>
    <s v="D"/>
    <x v="3"/>
    <x v="3"/>
    <s v="GBBR"/>
    <s v="RIGHT-TO-USE LEASE LIABILITY"/>
    <s v="2023–2024"/>
    <x v="0"/>
    <x v="2"/>
    <s v="HEALTH AND HUMAN SERVICES"/>
    <s v="GENERAL FUND"/>
    <x v="0"/>
    <s v="100"/>
    <s v="G"/>
    <s v="001"/>
    <s v="001"/>
    <s v="000"/>
    <s v="000"/>
    <s v="GENERAL FUND"/>
    <m/>
    <m/>
  </r>
  <r>
    <s v="7.2"/>
    <s v="9125000"/>
    <x v="0"/>
    <x v="25"/>
    <n v="511"/>
    <s v="A4265AF511"/>
    <n v="7319000"/>
    <n v="-7319172"/>
    <n v="-7319000"/>
    <s v="C"/>
    <x v="7"/>
    <x v="3"/>
    <s v="GBAX"/>
    <s v="CURRENT PORTION OF LONG-TERM OBLIGATIONS"/>
    <s v="2023–2024"/>
    <x v="0"/>
    <x v="2"/>
    <s v="HEALTH AND HUMAN SERVICES"/>
    <s v="GENERAL FUND"/>
    <x v="0"/>
    <s v="100"/>
    <s v="G"/>
    <s v="001"/>
    <s v="001"/>
    <s v="000"/>
    <s v="000"/>
    <s v="GENERAL FUND"/>
    <m/>
    <m/>
  </r>
  <r>
    <s v="0.3BB"/>
    <s v="9125000"/>
    <x v="0"/>
    <x v="26"/>
    <n v="511"/>
    <s v="A4300AF511"/>
    <n v="14683000"/>
    <n v="14682745"/>
    <n v="14683000"/>
    <s v="D"/>
    <x v="0"/>
    <x v="0"/>
    <s v="GABX"/>
    <s v="INTANGIBLE ASSETS-AMORTIZABLE"/>
    <s v="2023–2024"/>
    <x v="0"/>
    <x v="2"/>
    <s v="HEALTH AND HUMAN SERVICES"/>
    <s v="GENERAL FUND"/>
    <x v="0"/>
    <s v="100"/>
    <s v="G"/>
    <s v="001"/>
    <s v="001"/>
    <s v="000"/>
    <s v="000"/>
    <s v="GENERAL FUND"/>
    <m/>
    <m/>
  </r>
  <r>
    <s v="0.4BB"/>
    <s v="9125000"/>
    <x v="0"/>
    <x v="26"/>
    <n v="511"/>
    <s v="A4300AF511"/>
    <n v="303000"/>
    <n v="303349"/>
    <n v="303000"/>
    <s v="D"/>
    <x v="8"/>
    <x v="7"/>
    <s v="GOAA"/>
    <s v="BEGINNING FUND BALANCE"/>
    <s v="2023–2024"/>
    <x v="0"/>
    <x v="2"/>
    <s v="HEALTH AND HUMAN SERVICES"/>
    <s v="GENERAL FUND"/>
    <x v="0"/>
    <s v="100"/>
    <s v="G"/>
    <s v="001"/>
    <s v="001"/>
    <s v="000"/>
    <s v="000"/>
    <s v="GENERAL FUND"/>
    <m/>
    <m/>
  </r>
  <r>
    <s v="0.8BB"/>
    <s v="9125000"/>
    <x v="0"/>
    <x v="26"/>
    <n v="511"/>
    <s v="A4300AF511"/>
    <n v="2900000"/>
    <n v="-2899792"/>
    <n v="-2900000"/>
    <s v="C"/>
    <x v="2"/>
    <x v="2"/>
    <s v="GABW"/>
    <s v="ACCUMULATED DEPRECIATION/AMORTIZATION"/>
    <s v="2023–2024"/>
    <x v="0"/>
    <x v="2"/>
    <s v="HEALTH AND HUMAN SERVICES"/>
    <s v="GENERAL FUND"/>
    <x v="0"/>
    <s v="100"/>
    <s v="G"/>
    <s v="001"/>
    <s v="001"/>
    <s v="000"/>
    <s v="000"/>
    <s v="GENERAL FUND"/>
    <m/>
    <m/>
  </r>
  <r>
    <s v="0.9BB"/>
    <s v="9125000"/>
    <x v="0"/>
    <x v="26"/>
    <n v="511"/>
    <s v="A4300AF511"/>
    <n v="12086000"/>
    <n v="-12086302"/>
    <n v="-12086000"/>
    <s v="C"/>
    <x v="3"/>
    <x v="3"/>
    <s v="GBBR"/>
    <s v="RIGHT-TO-USE LEASE LIABILITY"/>
    <s v="2023–2024"/>
    <x v="0"/>
    <x v="2"/>
    <s v="HEALTH AND HUMAN SERVICES"/>
    <s v="GENERAL FUND"/>
    <x v="0"/>
    <s v="100"/>
    <s v="G"/>
    <s v="001"/>
    <s v="001"/>
    <s v="000"/>
    <s v="000"/>
    <s v="GENERAL FUND"/>
    <m/>
    <m/>
  </r>
  <r>
    <s v="4.1"/>
    <s v="9125000"/>
    <x v="0"/>
    <x v="26"/>
    <n v="511"/>
    <s v="A4300AF511"/>
    <n v="1450000"/>
    <n v="1449896"/>
    <n v="1450000"/>
    <s v="D"/>
    <x v="10"/>
    <x v="9"/>
    <s v="GODF"/>
    <s v="HEALTH &amp; HUMAN SERVICES AND LABOR &amp; WORKFORCE DEV"/>
    <s v="2023–2024"/>
    <x v="0"/>
    <x v="2"/>
    <s v="HEALTH AND HUMAN SERVICES"/>
    <s v="GENERAL FUND"/>
    <x v="0"/>
    <s v="100"/>
    <s v="G"/>
    <s v="001"/>
    <s v="001"/>
    <s v="000"/>
    <s v="000"/>
    <s v="GENERAL FUND"/>
    <m/>
    <m/>
  </r>
  <r>
    <s v="4.4"/>
    <s v="9125000"/>
    <x v="0"/>
    <x v="26"/>
    <n v="511"/>
    <s v="A4300AF511"/>
    <n v="1450000"/>
    <n v="-1449896"/>
    <n v="-1450000"/>
    <s v="C"/>
    <x v="2"/>
    <x v="2"/>
    <s v="GABW"/>
    <s v="ACCUMULATED DEPRECIATION/AMORTIZATION"/>
    <s v="2023–2024"/>
    <x v="0"/>
    <x v="2"/>
    <s v="HEALTH AND HUMAN SERVICES"/>
    <s v="GENERAL FUND"/>
    <x v="0"/>
    <s v="100"/>
    <s v="G"/>
    <s v="001"/>
    <s v="001"/>
    <s v="000"/>
    <s v="000"/>
    <s v="GENERAL FUND"/>
    <m/>
    <m/>
  </r>
  <r>
    <s v="5.1"/>
    <s v="0001000"/>
    <x v="0"/>
    <x v="26"/>
    <n v="511"/>
    <s v="A4300AF511"/>
    <n v="1335000"/>
    <n v="1335095"/>
    <n v="1335000"/>
    <s v="D"/>
    <x v="5"/>
    <x v="5"/>
    <s v="GODT"/>
    <s v="DEBT SERVICE-PRINCIPAL RETIREMENT"/>
    <s v="2023–2024"/>
    <x v="0"/>
    <x v="2"/>
    <s v="HEALTH AND HUMAN SERVICES"/>
    <s v="GENERAL FUND"/>
    <x v="0"/>
    <s v="100"/>
    <s v="G"/>
    <s v="001"/>
    <s v="001"/>
    <s v="000"/>
    <s v="000"/>
    <s v="GENERAL FUND"/>
    <m/>
    <m/>
  </r>
  <r>
    <s v="5.2"/>
    <s v="0001000"/>
    <x v="0"/>
    <x v="26"/>
    <n v="511"/>
    <s v="A4300AF511"/>
    <n v="172000"/>
    <n v="172141"/>
    <n v="172000"/>
    <s v="D"/>
    <x v="6"/>
    <x v="6"/>
    <s v="GODV"/>
    <s v="DEBT SERVICE-INTEREST &amp; FISCAL CHARGES"/>
    <s v="2023–2024"/>
    <x v="0"/>
    <x v="2"/>
    <s v="HEALTH AND HUMAN SERVICES"/>
    <s v="GENERAL FUND"/>
    <x v="0"/>
    <s v="100"/>
    <s v="G"/>
    <s v="001"/>
    <s v="001"/>
    <s v="000"/>
    <s v="000"/>
    <s v="GENERAL FUND"/>
    <m/>
    <m/>
  </r>
  <r>
    <s v="5.3"/>
    <s v="0001000"/>
    <x v="0"/>
    <x v="26"/>
    <n v="511"/>
    <s v="A4300AF511"/>
    <n v="1507000"/>
    <n v="-1507236"/>
    <n v="-1507000"/>
    <s v="C"/>
    <x v="10"/>
    <x v="9"/>
    <s v="GODF"/>
    <s v="HEALTH &amp; HUMAN SERVICES AND LABOR &amp; WORKFORCE DEV"/>
    <s v="2023–2024"/>
    <x v="0"/>
    <x v="2"/>
    <s v="HEALTH AND HUMAN SERVICES"/>
    <s v="GENERAL FUND"/>
    <x v="0"/>
    <s v="100"/>
    <s v="G"/>
    <s v="001"/>
    <s v="001"/>
    <s v="000"/>
    <s v="000"/>
    <s v="GENERAL FUND"/>
    <m/>
    <m/>
  </r>
  <r>
    <s v="6.1"/>
    <s v="9125000"/>
    <x v="0"/>
    <x v="26"/>
    <n v="511"/>
    <s v="A4300AF511"/>
    <n v="1335000"/>
    <n v="1335095"/>
    <n v="1335000"/>
    <s v="D"/>
    <x v="3"/>
    <x v="3"/>
    <s v="GBBR"/>
    <s v="RIGHT-TO-USE LEASE LIABILITY"/>
    <s v="2023–2024"/>
    <x v="0"/>
    <x v="2"/>
    <s v="HEALTH AND HUMAN SERVICES"/>
    <s v="GENERAL FUND"/>
    <x v="0"/>
    <s v="100"/>
    <s v="G"/>
    <s v="001"/>
    <s v="001"/>
    <s v="000"/>
    <s v="000"/>
    <s v="GENERAL FUND"/>
    <m/>
    <m/>
  </r>
  <r>
    <s v="6.2"/>
    <s v="9125000"/>
    <x v="0"/>
    <x v="26"/>
    <n v="511"/>
    <s v="A4300AF511"/>
    <n v="1335000"/>
    <n v="-1335095"/>
    <n v="-1335000"/>
    <s v="C"/>
    <x v="5"/>
    <x v="5"/>
    <s v="GODT"/>
    <s v="DEBT SERVICE-PRINCIPAL RETIREMENT"/>
    <s v="2023–2024"/>
    <x v="0"/>
    <x v="2"/>
    <s v="HEALTH AND HUMAN SERVICES"/>
    <s v="GENERAL FUND"/>
    <x v="0"/>
    <s v="100"/>
    <s v="G"/>
    <s v="001"/>
    <s v="001"/>
    <s v="000"/>
    <s v="000"/>
    <s v="GENERAL FUND"/>
    <m/>
    <m/>
  </r>
  <r>
    <s v="7.1"/>
    <s v="9125000"/>
    <x v="0"/>
    <x v="26"/>
    <n v="511"/>
    <s v="A4300AF511"/>
    <n v="1401000"/>
    <n v="1401115"/>
    <n v="1401000"/>
    <s v="D"/>
    <x v="3"/>
    <x v="3"/>
    <s v="GBBR"/>
    <s v="RIGHT-TO-USE LEASE LIABILITY"/>
    <s v="2023–2024"/>
    <x v="0"/>
    <x v="2"/>
    <s v="HEALTH AND HUMAN SERVICES"/>
    <s v="GENERAL FUND"/>
    <x v="0"/>
    <s v="100"/>
    <s v="G"/>
    <s v="001"/>
    <s v="001"/>
    <s v="000"/>
    <s v="000"/>
    <s v="GENERAL FUND"/>
    <m/>
    <m/>
  </r>
  <r>
    <s v="7.2"/>
    <s v="9125000"/>
    <x v="0"/>
    <x v="26"/>
    <n v="511"/>
    <s v="A4300AF511"/>
    <n v="1401000"/>
    <n v="-1401115"/>
    <n v="-1401000"/>
    <s v="C"/>
    <x v="7"/>
    <x v="3"/>
    <s v="GBAX"/>
    <s v="CURRENT PORTION OF LONG-TERM OBLIGATIONS"/>
    <s v="2023–2024"/>
    <x v="0"/>
    <x v="2"/>
    <s v="HEALTH AND HUMAN SERVICES"/>
    <s v="GENERAL FUND"/>
    <x v="0"/>
    <s v="100"/>
    <s v="G"/>
    <s v="001"/>
    <s v="001"/>
    <s v="000"/>
    <s v="000"/>
    <s v="GENERAL FUND"/>
    <m/>
    <m/>
  </r>
  <r>
    <s v="0.3BB"/>
    <s v="9125000"/>
    <x v="0"/>
    <x v="27"/>
    <n v="511"/>
    <s v="A5160AF511"/>
    <n v="69561000"/>
    <n v="69561225"/>
    <n v="69561000"/>
    <s v="D"/>
    <x v="0"/>
    <x v="0"/>
    <s v="GABX"/>
    <s v="INTANGIBLE ASSETS-AMORTIZABLE"/>
    <s v="2023–2024"/>
    <x v="0"/>
    <x v="2"/>
    <s v="HEALTH AND HUMAN SERVICES"/>
    <s v="GENERAL FUND"/>
    <x v="0"/>
    <s v="100"/>
    <s v="G"/>
    <s v="001"/>
    <s v="001"/>
    <s v="000"/>
    <s v="000"/>
    <s v="GENERAL FUND"/>
    <m/>
    <m/>
  </r>
  <r>
    <s v="0.4BB"/>
    <s v="9125000"/>
    <x v="0"/>
    <x v="27"/>
    <n v="511"/>
    <s v="A5160AF511"/>
    <n v="1094000"/>
    <n v="1093008"/>
    <n v="1094000"/>
    <s v="D"/>
    <x v="8"/>
    <x v="7"/>
    <s v="GOAA"/>
    <s v="BEGINNING FUND BALANCE"/>
    <s v="2023–2024"/>
    <x v="0"/>
    <x v="2"/>
    <s v="HEALTH AND HUMAN SERVICES"/>
    <s v="GENERAL FUND"/>
    <x v="0"/>
    <s v="100"/>
    <s v="G"/>
    <s v="001"/>
    <s v="001"/>
    <s v="000"/>
    <s v="000"/>
    <s v="GENERAL FUND"/>
    <m/>
    <m/>
  </r>
  <r>
    <s v="0.8BB"/>
    <s v="9125000"/>
    <x v="0"/>
    <x v="27"/>
    <n v="511"/>
    <s v="A5160AF511"/>
    <n v="24911000"/>
    <n v="-24910514"/>
    <n v="-24911000"/>
    <s v="C"/>
    <x v="2"/>
    <x v="2"/>
    <s v="GABW"/>
    <s v="ACCUMULATED DEPRECIATION/AMORTIZATION"/>
    <s v="2023–2024"/>
    <x v="0"/>
    <x v="2"/>
    <s v="HEALTH AND HUMAN SERVICES"/>
    <s v="GENERAL FUND"/>
    <x v="0"/>
    <s v="100"/>
    <s v="G"/>
    <s v="001"/>
    <s v="001"/>
    <s v="000"/>
    <s v="000"/>
    <s v="GENERAL FUND"/>
    <m/>
    <m/>
  </r>
  <r>
    <s v="0.9BB"/>
    <s v="9125000"/>
    <x v="0"/>
    <x v="27"/>
    <n v="511"/>
    <s v="A5160AF511"/>
    <n v="45744000"/>
    <n v="-45743719"/>
    <n v="-45744000"/>
    <s v="C"/>
    <x v="3"/>
    <x v="3"/>
    <s v="GBBR"/>
    <s v="RIGHT-TO-USE LEASE LIABILITY"/>
    <s v="2023–2024"/>
    <x v="0"/>
    <x v="2"/>
    <s v="HEALTH AND HUMAN SERVICES"/>
    <s v="GENERAL FUND"/>
    <x v="0"/>
    <s v="100"/>
    <s v="G"/>
    <s v="001"/>
    <s v="001"/>
    <s v="000"/>
    <s v="000"/>
    <s v="GENERAL FUND"/>
    <m/>
    <m/>
  </r>
  <r>
    <s v="0.3ADJ"/>
    <s v="9125000"/>
    <x v="0"/>
    <x v="27"/>
    <n v="511"/>
    <s v="A5160AF511"/>
    <n v="637000"/>
    <n v="636841"/>
    <n v="637000"/>
    <s v="D"/>
    <x v="0"/>
    <x v="0"/>
    <s v="GABX"/>
    <s v="INTANGIBLE ASSETS-AMORTIZABLE"/>
    <s v="2023–2024"/>
    <x v="0"/>
    <x v="2"/>
    <s v="HEALTH AND HUMAN SERVICES"/>
    <s v="GENERAL FUND"/>
    <x v="0"/>
    <s v="100"/>
    <s v="G"/>
    <s v="001"/>
    <s v="001"/>
    <s v="000"/>
    <s v="000"/>
    <s v="GENERAL FUND"/>
    <m/>
    <m/>
  </r>
  <r>
    <s v="0.5ADJ"/>
    <s v="9125000"/>
    <x v="0"/>
    <x v="27"/>
    <n v="511"/>
    <s v="A5160AF511"/>
    <n v="25000"/>
    <n v="24516"/>
    <n v="25000"/>
    <s v="D"/>
    <x v="1"/>
    <x v="1"/>
    <s v="GOAA"/>
    <s v="BEGINNING FUND BALANCE"/>
    <s v="2023–2024"/>
    <x v="0"/>
    <x v="2"/>
    <s v="HEALTH AND HUMAN SERVICES"/>
    <s v="GENERAL FUND"/>
    <x v="0"/>
    <s v="100"/>
    <s v="G"/>
    <s v="001"/>
    <s v="001"/>
    <s v="000"/>
    <s v="000"/>
    <s v="GENERAL FUND"/>
    <m/>
    <m/>
  </r>
  <r>
    <s v="0.8ADJ"/>
    <s v="9125000"/>
    <x v="0"/>
    <x v="27"/>
    <n v="511"/>
    <s v="A5160AF511"/>
    <n v="1484000"/>
    <n v="1484323"/>
    <n v="1484000"/>
    <s v="D"/>
    <x v="2"/>
    <x v="2"/>
    <s v="GABW"/>
    <s v="ACCUMULATED DEPRECIATION/AMORTIZATION"/>
    <s v="2023–2024"/>
    <x v="0"/>
    <x v="2"/>
    <s v="HEALTH AND HUMAN SERVICES"/>
    <s v="GENERAL FUND"/>
    <x v="0"/>
    <s v="100"/>
    <s v="G"/>
    <s v="001"/>
    <s v="001"/>
    <s v="000"/>
    <s v="000"/>
    <s v="GENERAL FUND"/>
    <m/>
    <m/>
  </r>
  <r>
    <s v="0.9ADJ"/>
    <s v="9125000"/>
    <x v="0"/>
    <x v="27"/>
    <n v="511"/>
    <s v="A5160AF511"/>
    <n v="2146000"/>
    <n v="-2145680"/>
    <n v="-2146000"/>
    <s v="C"/>
    <x v="3"/>
    <x v="3"/>
    <s v="GBBR"/>
    <s v="RIGHT-TO-USE LEASE LIABILITY"/>
    <s v="2023–2024"/>
    <x v="0"/>
    <x v="2"/>
    <s v="HEALTH AND HUMAN SERVICES"/>
    <s v="GENERAL FUND"/>
    <x v="0"/>
    <s v="100"/>
    <s v="G"/>
    <s v="001"/>
    <s v="001"/>
    <s v="000"/>
    <s v="000"/>
    <s v="GENERAL FUND"/>
    <m/>
    <m/>
  </r>
  <r>
    <s v="4.1"/>
    <s v="9125000"/>
    <x v="0"/>
    <x v="27"/>
    <n v="511"/>
    <s v="A5160AF511"/>
    <n v="11713000"/>
    <n v="11713095"/>
    <n v="11713000"/>
    <s v="D"/>
    <x v="10"/>
    <x v="9"/>
    <s v="GODF"/>
    <s v="HEALTH &amp; HUMAN SERVICES AND LABOR &amp; WORKFORCE DEV"/>
    <s v="2023–2024"/>
    <x v="0"/>
    <x v="2"/>
    <s v="HEALTH AND HUMAN SERVICES"/>
    <s v="GENERAL FUND"/>
    <x v="0"/>
    <s v="100"/>
    <s v="G"/>
    <s v="001"/>
    <s v="001"/>
    <s v="000"/>
    <s v="000"/>
    <s v="GENERAL FUND"/>
    <m/>
    <m/>
  </r>
  <r>
    <s v="4.4"/>
    <s v="9125000"/>
    <x v="0"/>
    <x v="27"/>
    <n v="511"/>
    <s v="A5160AF511"/>
    <n v="11713000"/>
    <n v="-11713095"/>
    <n v="-11713000"/>
    <s v="C"/>
    <x v="2"/>
    <x v="2"/>
    <s v="GABW"/>
    <s v="ACCUMULATED DEPRECIATION/AMORTIZATION"/>
    <s v="2023–2024"/>
    <x v="0"/>
    <x v="2"/>
    <s v="HEALTH AND HUMAN SERVICES"/>
    <s v="GENERAL FUND"/>
    <x v="0"/>
    <s v="100"/>
    <s v="G"/>
    <s v="001"/>
    <s v="001"/>
    <s v="000"/>
    <s v="000"/>
    <s v="GENERAL FUND"/>
    <m/>
    <m/>
  </r>
  <r>
    <s v="5.1"/>
    <s v="0001000"/>
    <x v="0"/>
    <x v="27"/>
    <n v="511"/>
    <s v="A5160AF511"/>
    <n v="11662000"/>
    <n v="11661812"/>
    <n v="11662000"/>
    <s v="D"/>
    <x v="5"/>
    <x v="5"/>
    <s v="GODT"/>
    <s v="DEBT SERVICE-PRINCIPAL RETIREMENT"/>
    <s v="2023–2024"/>
    <x v="0"/>
    <x v="2"/>
    <s v="HEALTH AND HUMAN SERVICES"/>
    <s v="GENERAL FUND"/>
    <x v="0"/>
    <s v="100"/>
    <s v="G"/>
    <s v="001"/>
    <s v="001"/>
    <s v="000"/>
    <s v="000"/>
    <s v="GENERAL FUND"/>
    <m/>
    <m/>
  </r>
  <r>
    <s v="5.2"/>
    <s v="0001000"/>
    <x v="0"/>
    <x v="27"/>
    <n v="511"/>
    <s v="A5160AF511"/>
    <n v="310000"/>
    <n v="309780"/>
    <n v="310000"/>
    <s v="D"/>
    <x v="6"/>
    <x v="6"/>
    <s v="GODV"/>
    <s v="DEBT SERVICE-INTEREST &amp; FISCAL CHARGES"/>
    <s v="2023–2024"/>
    <x v="0"/>
    <x v="2"/>
    <s v="HEALTH AND HUMAN SERVICES"/>
    <s v="GENERAL FUND"/>
    <x v="0"/>
    <s v="100"/>
    <s v="G"/>
    <s v="001"/>
    <s v="001"/>
    <s v="000"/>
    <s v="000"/>
    <s v="GENERAL FUND"/>
    <m/>
    <m/>
  </r>
  <r>
    <s v="5.3"/>
    <s v="0001000"/>
    <x v="0"/>
    <x v="27"/>
    <n v="511"/>
    <s v="A5160AF511"/>
    <n v="11972000"/>
    <n v="-11971592"/>
    <n v="-11972000"/>
    <s v="C"/>
    <x v="10"/>
    <x v="9"/>
    <s v="GODF"/>
    <s v="HEALTH &amp; HUMAN SERVICES AND LABOR &amp; WORKFORCE DEV"/>
    <s v="2023–2024"/>
    <x v="0"/>
    <x v="2"/>
    <s v="HEALTH AND HUMAN SERVICES"/>
    <s v="GENERAL FUND"/>
    <x v="0"/>
    <s v="100"/>
    <s v="G"/>
    <s v="001"/>
    <s v="001"/>
    <s v="000"/>
    <s v="000"/>
    <s v="GENERAL FUND"/>
    <m/>
    <m/>
  </r>
  <r>
    <s v="6.1"/>
    <s v="9125000"/>
    <x v="0"/>
    <x v="27"/>
    <n v="511"/>
    <s v="A5160AF511"/>
    <n v="11662000"/>
    <n v="11661812"/>
    <n v="11662000"/>
    <s v="D"/>
    <x v="3"/>
    <x v="3"/>
    <s v="GBBR"/>
    <s v="RIGHT-TO-USE LEASE LIABILITY"/>
    <s v="2023–2024"/>
    <x v="0"/>
    <x v="2"/>
    <s v="HEALTH AND HUMAN SERVICES"/>
    <s v="GENERAL FUND"/>
    <x v="0"/>
    <s v="100"/>
    <s v="G"/>
    <s v="001"/>
    <s v="001"/>
    <s v="000"/>
    <s v="000"/>
    <s v="GENERAL FUND"/>
    <m/>
    <m/>
  </r>
  <r>
    <s v="6.2"/>
    <s v="9125000"/>
    <x v="0"/>
    <x v="27"/>
    <n v="511"/>
    <s v="A5160AF511"/>
    <n v="11662000"/>
    <n v="-11661812"/>
    <n v="-11662000"/>
    <s v="C"/>
    <x v="5"/>
    <x v="5"/>
    <s v="GODT"/>
    <s v="DEBT SERVICE-PRINCIPAL RETIREMENT"/>
    <s v="2023–2024"/>
    <x v="0"/>
    <x v="2"/>
    <s v="HEALTH AND HUMAN SERVICES"/>
    <s v="GENERAL FUND"/>
    <x v="0"/>
    <s v="100"/>
    <s v="G"/>
    <s v="001"/>
    <s v="001"/>
    <s v="000"/>
    <s v="000"/>
    <s v="GENERAL FUND"/>
    <m/>
    <m/>
  </r>
  <r>
    <s v="7.1"/>
    <s v="9125000"/>
    <x v="0"/>
    <x v="27"/>
    <n v="511"/>
    <s v="A5160AF511"/>
    <n v="10636000"/>
    <n v="10635934"/>
    <n v="10636000"/>
    <s v="D"/>
    <x v="3"/>
    <x v="3"/>
    <s v="GBBR"/>
    <s v="RIGHT-TO-USE LEASE LIABILITY"/>
    <s v="2023–2024"/>
    <x v="0"/>
    <x v="2"/>
    <s v="HEALTH AND HUMAN SERVICES"/>
    <s v="GENERAL FUND"/>
    <x v="0"/>
    <s v="100"/>
    <s v="G"/>
    <s v="001"/>
    <s v="001"/>
    <s v="000"/>
    <s v="000"/>
    <s v="GENERAL FUND"/>
    <m/>
    <m/>
  </r>
  <r>
    <s v="7.2"/>
    <s v="9125000"/>
    <x v="0"/>
    <x v="27"/>
    <n v="511"/>
    <s v="A5160AF511"/>
    <n v="10636000"/>
    <n v="-10635934"/>
    <n v="-10636000"/>
    <s v="C"/>
    <x v="7"/>
    <x v="3"/>
    <s v="GBAX"/>
    <s v="CURRENT PORTION OF LONG-TERM OBLIGATIONS"/>
    <s v="2023–2024"/>
    <x v="0"/>
    <x v="2"/>
    <s v="HEALTH AND HUMAN SERVICES"/>
    <s v="GENERAL FUND"/>
    <x v="0"/>
    <s v="100"/>
    <s v="G"/>
    <s v="001"/>
    <s v="001"/>
    <s v="000"/>
    <s v="000"/>
    <s v="GENERAL FUND"/>
    <m/>
    <m/>
  </r>
  <r>
    <s v="0.3BB"/>
    <s v="9125000"/>
    <x v="0"/>
    <x v="28"/>
    <n v="511"/>
    <s v="A5170AF511"/>
    <n v="110000"/>
    <n v="110334"/>
    <n v="110000"/>
    <s v="D"/>
    <x v="0"/>
    <x v="0"/>
    <s v="GABX"/>
    <s v="INTANGIBLE ASSETS-AMORTIZABLE"/>
    <s v="2023–2024"/>
    <x v="0"/>
    <x v="2"/>
    <s v="HEALTH AND HUMAN SERVICES"/>
    <s v="GENERAL FUND"/>
    <x v="0"/>
    <s v="100"/>
    <s v="G"/>
    <s v="001"/>
    <s v="001"/>
    <s v="000"/>
    <s v="000"/>
    <s v="GENERAL FUND"/>
    <m/>
    <m/>
  </r>
  <r>
    <s v="0.4BB"/>
    <s v="9125000"/>
    <x v="0"/>
    <x v="28"/>
    <n v="511"/>
    <s v="A5170AF511"/>
    <n v="2000"/>
    <n v="910"/>
    <n v="2000"/>
    <s v="D"/>
    <x v="8"/>
    <x v="7"/>
    <s v="GOAA"/>
    <s v="BEGINNING FUND BALANCE"/>
    <s v="2023–2024"/>
    <x v="0"/>
    <x v="2"/>
    <s v="HEALTH AND HUMAN SERVICES"/>
    <s v="GENERAL FUND"/>
    <x v="0"/>
    <s v="100"/>
    <s v="G"/>
    <s v="001"/>
    <s v="001"/>
    <s v="000"/>
    <s v="000"/>
    <s v="GENERAL FUND"/>
    <m/>
    <m/>
  </r>
  <r>
    <s v="0.8BB"/>
    <s v="9125000"/>
    <x v="0"/>
    <x v="28"/>
    <n v="511"/>
    <s v="A5170AF511"/>
    <n v="76000"/>
    <n v="-75658"/>
    <n v="-76000"/>
    <s v="C"/>
    <x v="2"/>
    <x v="2"/>
    <s v="GABW"/>
    <s v="ACCUMULATED DEPRECIATION/AMORTIZATION"/>
    <s v="2023–2024"/>
    <x v="0"/>
    <x v="2"/>
    <s v="HEALTH AND HUMAN SERVICES"/>
    <s v="GENERAL FUND"/>
    <x v="0"/>
    <s v="100"/>
    <s v="G"/>
    <s v="001"/>
    <s v="001"/>
    <s v="000"/>
    <s v="000"/>
    <s v="GENERAL FUND"/>
    <m/>
    <m/>
  </r>
  <r>
    <s v="0.9BB"/>
    <s v="9125000"/>
    <x v="0"/>
    <x v="28"/>
    <n v="511"/>
    <s v="A5170AF511"/>
    <n v="36000"/>
    <n v="-35586"/>
    <n v="-36000"/>
    <s v="C"/>
    <x v="3"/>
    <x v="3"/>
    <s v="GBBR"/>
    <s v="RIGHT-TO-USE LEASE LIABILITY"/>
    <s v="2023–2024"/>
    <x v="0"/>
    <x v="2"/>
    <s v="HEALTH AND HUMAN SERVICES"/>
    <s v="GENERAL FUND"/>
    <x v="0"/>
    <s v="100"/>
    <s v="G"/>
    <s v="001"/>
    <s v="001"/>
    <s v="000"/>
    <s v="000"/>
    <s v="GENERAL FUND"/>
    <m/>
    <m/>
  </r>
  <r>
    <s v="4.1"/>
    <s v="9125000"/>
    <x v="0"/>
    <x v="28"/>
    <n v="511"/>
    <s v="A5170AF511"/>
    <n v="35000"/>
    <n v="34676"/>
    <n v="35000"/>
    <s v="D"/>
    <x v="10"/>
    <x v="9"/>
    <s v="GODF"/>
    <s v="HEALTH &amp; HUMAN SERVICES AND LABOR &amp; WORKFORCE DEV"/>
    <s v="2023–2024"/>
    <x v="0"/>
    <x v="2"/>
    <s v="HEALTH AND HUMAN SERVICES"/>
    <s v="GENERAL FUND"/>
    <x v="0"/>
    <s v="100"/>
    <s v="G"/>
    <s v="001"/>
    <s v="001"/>
    <s v="000"/>
    <s v="000"/>
    <s v="GENERAL FUND"/>
    <m/>
    <m/>
  </r>
  <r>
    <s v="4.4"/>
    <s v="9125000"/>
    <x v="0"/>
    <x v="28"/>
    <n v="511"/>
    <s v="A5170AF511"/>
    <n v="35000"/>
    <n v="-34676"/>
    <n v="-35000"/>
    <s v="C"/>
    <x v="2"/>
    <x v="2"/>
    <s v="GABW"/>
    <s v="ACCUMULATED DEPRECIATION/AMORTIZATION"/>
    <s v="2023–2024"/>
    <x v="0"/>
    <x v="2"/>
    <s v="HEALTH AND HUMAN SERVICES"/>
    <s v="GENERAL FUND"/>
    <x v="0"/>
    <s v="100"/>
    <s v="G"/>
    <s v="001"/>
    <s v="001"/>
    <s v="000"/>
    <s v="000"/>
    <s v="GENERAL FUND"/>
    <m/>
    <m/>
  </r>
  <r>
    <s v="5.1"/>
    <s v="0001000"/>
    <x v="0"/>
    <x v="28"/>
    <n v="511"/>
    <s v="A5170AF511"/>
    <n v="36000"/>
    <n v="35586"/>
    <n v="36000"/>
    <s v="D"/>
    <x v="5"/>
    <x v="5"/>
    <s v="GODT"/>
    <s v="DEBT SERVICE-PRINCIPAL RETIREMENT"/>
    <s v="2023–2024"/>
    <x v="0"/>
    <x v="2"/>
    <s v="HEALTH AND HUMAN SERVICES"/>
    <s v="GENERAL FUND"/>
    <x v="0"/>
    <s v="100"/>
    <s v="G"/>
    <s v="001"/>
    <s v="001"/>
    <s v="000"/>
    <s v="000"/>
    <s v="GENERAL FUND"/>
    <m/>
    <m/>
  </r>
  <r>
    <s v="5.3"/>
    <s v="0001000"/>
    <x v="0"/>
    <x v="28"/>
    <n v="511"/>
    <s v="A5170AF511"/>
    <n v="36000"/>
    <n v="-35622"/>
    <n v="-36000"/>
    <s v="C"/>
    <x v="10"/>
    <x v="9"/>
    <s v="GODF"/>
    <s v="HEALTH &amp; HUMAN SERVICES AND LABOR &amp; WORKFORCE DEV"/>
    <s v="2023–2024"/>
    <x v="0"/>
    <x v="2"/>
    <s v="HEALTH AND HUMAN SERVICES"/>
    <s v="GENERAL FUND"/>
    <x v="0"/>
    <s v="100"/>
    <s v="G"/>
    <s v="001"/>
    <s v="001"/>
    <s v="000"/>
    <s v="000"/>
    <s v="GENERAL FUND"/>
    <m/>
    <m/>
  </r>
  <r>
    <s v="6.1"/>
    <s v="9125000"/>
    <x v="0"/>
    <x v="28"/>
    <n v="511"/>
    <s v="A5170AF511"/>
    <n v="36000"/>
    <n v="35586"/>
    <n v="36000"/>
    <s v="D"/>
    <x v="3"/>
    <x v="3"/>
    <s v="GBBR"/>
    <s v="RIGHT-TO-USE LEASE LIABILITY"/>
    <s v="2023–2024"/>
    <x v="0"/>
    <x v="2"/>
    <s v="HEALTH AND HUMAN SERVICES"/>
    <s v="GENERAL FUND"/>
    <x v="0"/>
    <s v="100"/>
    <s v="G"/>
    <s v="001"/>
    <s v="001"/>
    <s v="000"/>
    <s v="000"/>
    <s v="GENERAL FUND"/>
    <m/>
    <m/>
  </r>
  <r>
    <s v="6.2"/>
    <s v="9125000"/>
    <x v="0"/>
    <x v="28"/>
    <n v="511"/>
    <s v="A5170AF511"/>
    <n v="36000"/>
    <n v="-35586"/>
    <n v="-36000"/>
    <s v="C"/>
    <x v="5"/>
    <x v="5"/>
    <s v="GODT"/>
    <s v="DEBT SERVICE-PRINCIPAL RETIREMENT"/>
    <s v="2023–2024"/>
    <x v="0"/>
    <x v="2"/>
    <s v="HEALTH AND HUMAN SERVICES"/>
    <s v="GENERAL FUND"/>
    <x v="0"/>
    <s v="100"/>
    <s v="G"/>
    <s v="001"/>
    <s v="001"/>
    <s v="000"/>
    <s v="000"/>
    <s v="GENERAL FUND"/>
    <m/>
    <m/>
  </r>
  <r>
    <s v="8.3"/>
    <s v="9125000"/>
    <x v="0"/>
    <x v="28"/>
    <n v="511"/>
    <s v="A5170AF511"/>
    <n v="110000"/>
    <n v="110334"/>
    <n v="110000"/>
    <s v="D"/>
    <x v="2"/>
    <x v="2"/>
    <s v="GABW"/>
    <s v="ACCUMULATED DEPRECIATION/AMORTIZATION"/>
    <s v="2023–2024"/>
    <x v="0"/>
    <x v="2"/>
    <s v="HEALTH AND HUMAN SERVICES"/>
    <s v="GENERAL FUND"/>
    <x v="0"/>
    <s v="100"/>
    <s v="G"/>
    <s v="001"/>
    <s v="001"/>
    <s v="000"/>
    <s v="000"/>
    <s v="GENERAL FUND"/>
    <m/>
    <m/>
  </r>
  <r>
    <s v="8.6"/>
    <s v="9125000"/>
    <x v="0"/>
    <x v="28"/>
    <n v="511"/>
    <s v="A5170AF511"/>
    <n v="110000"/>
    <n v="-110334"/>
    <n v="-110000"/>
    <s v="C"/>
    <x v="0"/>
    <x v="0"/>
    <s v="GABX"/>
    <s v="INTANGIBLE ASSETS-AMORTIZABLE"/>
    <s v="2023–2024"/>
    <x v="0"/>
    <x v="2"/>
    <s v="HEALTH AND HUMAN SERVICES"/>
    <s v="GENERAL FUND"/>
    <x v="0"/>
    <s v="100"/>
    <s v="G"/>
    <s v="001"/>
    <s v="001"/>
    <s v="000"/>
    <s v="000"/>
    <s v="GENERAL FUND"/>
    <m/>
    <m/>
  </r>
  <r>
    <s v="0.3BB"/>
    <s v="9125000"/>
    <x v="0"/>
    <x v="29"/>
    <n v="511"/>
    <s v="A5175AF511"/>
    <n v="37850000"/>
    <n v="37850367"/>
    <n v="37850000"/>
    <s v="D"/>
    <x v="0"/>
    <x v="0"/>
    <s v="GABX"/>
    <s v="INTANGIBLE ASSETS-AMORTIZABLE"/>
    <s v="2023–2024"/>
    <x v="0"/>
    <x v="2"/>
    <s v="HEALTH AND HUMAN SERVICES"/>
    <s v="GENERAL FUND"/>
    <x v="0"/>
    <s v="100"/>
    <s v="G"/>
    <s v="001"/>
    <s v="001"/>
    <s v="000"/>
    <s v="000"/>
    <s v="GENERAL FUND"/>
    <m/>
    <m/>
  </r>
  <r>
    <s v="0.4BB"/>
    <s v="9125000"/>
    <x v="0"/>
    <x v="29"/>
    <n v="511"/>
    <s v="A5175AF511"/>
    <n v="520000"/>
    <n v="519475"/>
    <n v="520000"/>
    <s v="D"/>
    <x v="8"/>
    <x v="7"/>
    <s v="GOAA"/>
    <s v="BEGINNING FUND BALANCE"/>
    <s v="2023–2024"/>
    <x v="0"/>
    <x v="2"/>
    <s v="HEALTH AND HUMAN SERVICES"/>
    <s v="GENERAL FUND"/>
    <x v="0"/>
    <s v="100"/>
    <s v="G"/>
    <s v="001"/>
    <s v="001"/>
    <s v="000"/>
    <s v="000"/>
    <s v="GENERAL FUND"/>
    <m/>
    <m/>
  </r>
  <r>
    <s v="0.8BB"/>
    <s v="9125000"/>
    <x v="0"/>
    <x v="29"/>
    <n v="511"/>
    <s v="A5175AF511"/>
    <n v="8433000"/>
    <n v="-8432786"/>
    <n v="-8433000"/>
    <s v="C"/>
    <x v="2"/>
    <x v="2"/>
    <s v="GABW"/>
    <s v="ACCUMULATED DEPRECIATION/AMORTIZATION"/>
    <s v="2023–2024"/>
    <x v="0"/>
    <x v="2"/>
    <s v="HEALTH AND HUMAN SERVICES"/>
    <s v="GENERAL FUND"/>
    <x v="0"/>
    <s v="100"/>
    <s v="G"/>
    <s v="001"/>
    <s v="001"/>
    <s v="000"/>
    <s v="000"/>
    <s v="GENERAL FUND"/>
    <m/>
    <m/>
  </r>
  <r>
    <s v="0.9BB"/>
    <s v="9125000"/>
    <x v="0"/>
    <x v="29"/>
    <n v="511"/>
    <s v="A5175AF511"/>
    <n v="29937000"/>
    <n v="-29937056"/>
    <n v="-29937000"/>
    <s v="C"/>
    <x v="3"/>
    <x v="3"/>
    <s v="GBBR"/>
    <s v="RIGHT-TO-USE LEASE LIABILITY"/>
    <s v="2023–2024"/>
    <x v="0"/>
    <x v="2"/>
    <s v="HEALTH AND HUMAN SERVICES"/>
    <s v="GENERAL FUND"/>
    <x v="0"/>
    <s v="100"/>
    <s v="G"/>
    <s v="001"/>
    <s v="001"/>
    <s v="000"/>
    <s v="000"/>
    <s v="GENERAL FUND"/>
    <m/>
    <m/>
  </r>
  <r>
    <s v="4.1"/>
    <s v="9125000"/>
    <x v="0"/>
    <x v="29"/>
    <n v="511"/>
    <s v="A5175AF511"/>
    <n v="4216000"/>
    <n v="4216393"/>
    <n v="4216000"/>
    <s v="D"/>
    <x v="10"/>
    <x v="9"/>
    <s v="GODF"/>
    <s v="HEALTH &amp; HUMAN SERVICES AND LABOR &amp; WORKFORCE DEV"/>
    <s v="2023–2024"/>
    <x v="0"/>
    <x v="2"/>
    <s v="HEALTH AND HUMAN SERVICES"/>
    <s v="GENERAL FUND"/>
    <x v="0"/>
    <s v="100"/>
    <s v="G"/>
    <s v="001"/>
    <s v="001"/>
    <s v="000"/>
    <s v="000"/>
    <s v="GENERAL FUND"/>
    <m/>
    <m/>
  </r>
  <r>
    <s v="4.4"/>
    <s v="9125000"/>
    <x v="0"/>
    <x v="29"/>
    <n v="511"/>
    <s v="A5175AF511"/>
    <n v="4216000"/>
    <n v="-4216393"/>
    <n v="-4216000"/>
    <s v="C"/>
    <x v="2"/>
    <x v="2"/>
    <s v="GABW"/>
    <s v="ACCUMULATED DEPRECIATION/AMORTIZATION"/>
    <s v="2023–2024"/>
    <x v="0"/>
    <x v="2"/>
    <s v="HEALTH AND HUMAN SERVICES"/>
    <s v="GENERAL FUND"/>
    <x v="0"/>
    <s v="100"/>
    <s v="G"/>
    <s v="001"/>
    <s v="001"/>
    <s v="000"/>
    <s v="000"/>
    <s v="GENERAL FUND"/>
    <m/>
    <m/>
  </r>
  <r>
    <s v="5.1"/>
    <s v="0001000"/>
    <x v="0"/>
    <x v="29"/>
    <n v="511"/>
    <s v="A5175AF511"/>
    <n v="3881000"/>
    <n v="3881426"/>
    <n v="3881000"/>
    <s v="D"/>
    <x v="5"/>
    <x v="5"/>
    <s v="GODT"/>
    <s v="DEBT SERVICE-PRINCIPAL RETIREMENT"/>
    <s v="2023–2024"/>
    <x v="0"/>
    <x v="2"/>
    <s v="HEALTH AND HUMAN SERVICES"/>
    <s v="GENERAL FUND"/>
    <x v="0"/>
    <s v="100"/>
    <s v="G"/>
    <s v="001"/>
    <s v="001"/>
    <s v="000"/>
    <s v="000"/>
    <s v="GENERAL FUND"/>
    <m/>
    <m/>
  </r>
  <r>
    <s v="5.2"/>
    <s v="0001000"/>
    <x v="0"/>
    <x v="29"/>
    <n v="511"/>
    <s v="A5175AF511"/>
    <n v="253000"/>
    <n v="253451"/>
    <n v="253000"/>
    <s v="D"/>
    <x v="6"/>
    <x v="6"/>
    <s v="GODV"/>
    <s v="DEBT SERVICE-INTEREST &amp; FISCAL CHARGES"/>
    <s v="2023–2024"/>
    <x v="0"/>
    <x v="2"/>
    <s v="HEALTH AND HUMAN SERVICES"/>
    <s v="GENERAL FUND"/>
    <x v="0"/>
    <s v="100"/>
    <s v="G"/>
    <s v="001"/>
    <s v="001"/>
    <s v="000"/>
    <s v="000"/>
    <s v="GENERAL FUND"/>
    <m/>
    <m/>
  </r>
  <r>
    <s v="5.3"/>
    <s v="0001000"/>
    <x v="0"/>
    <x v="29"/>
    <n v="511"/>
    <s v="A5175AF511"/>
    <n v="4134000"/>
    <n v="-4134877"/>
    <n v="-4134000"/>
    <s v="C"/>
    <x v="10"/>
    <x v="9"/>
    <s v="GODF"/>
    <s v="HEALTH &amp; HUMAN SERVICES AND LABOR &amp; WORKFORCE DEV"/>
    <s v="2023–2024"/>
    <x v="0"/>
    <x v="2"/>
    <s v="HEALTH AND HUMAN SERVICES"/>
    <s v="GENERAL FUND"/>
    <x v="0"/>
    <s v="100"/>
    <s v="G"/>
    <s v="001"/>
    <s v="001"/>
    <s v="000"/>
    <s v="000"/>
    <s v="GENERAL FUND"/>
    <m/>
    <m/>
  </r>
  <r>
    <s v="6.1"/>
    <s v="9125000"/>
    <x v="0"/>
    <x v="29"/>
    <n v="511"/>
    <s v="A5175AF511"/>
    <n v="3881000"/>
    <n v="3881426"/>
    <n v="3881000"/>
    <s v="D"/>
    <x v="3"/>
    <x v="3"/>
    <s v="GBBR"/>
    <s v="RIGHT-TO-USE LEASE LIABILITY"/>
    <s v="2023–2024"/>
    <x v="0"/>
    <x v="2"/>
    <s v="HEALTH AND HUMAN SERVICES"/>
    <s v="GENERAL FUND"/>
    <x v="0"/>
    <s v="100"/>
    <s v="G"/>
    <s v="001"/>
    <s v="001"/>
    <s v="000"/>
    <s v="000"/>
    <s v="GENERAL FUND"/>
    <m/>
    <m/>
  </r>
  <r>
    <s v="6.2"/>
    <s v="9125000"/>
    <x v="0"/>
    <x v="29"/>
    <n v="511"/>
    <s v="A5175AF511"/>
    <n v="3881000"/>
    <n v="-3881426"/>
    <n v="-3881000"/>
    <s v="C"/>
    <x v="5"/>
    <x v="5"/>
    <s v="GODT"/>
    <s v="DEBT SERVICE-PRINCIPAL RETIREMENT"/>
    <s v="2023–2024"/>
    <x v="0"/>
    <x v="2"/>
    <s v="HEALTH AND HUMAN SERVICES"/>
    <s v="GENERAL FUND"/>
    <x v="0"/>
    <s v="100"/>
    <s v="G"/>
    <s v="001"/>
    <s v="001"/>
    <s v="000"/>
    <s v="000"/>
    <s v="GENERAL FUND"/>
    <m/>
    <m/>
  </r>
  <r>
    <s v="7.1"/>
    <s v="9125000"/>
    <x v="0"/>
    <x v="29"/>
    <n v="511"/>
    <s v="A5175AF511"/>
    <n v="4024000"/>
    <n v="4024363"/>
    <n v="4024000"/>
    <s v="D"/>
    <x v="3"/>
    <x v="3"/>
    <s v="GBBR"/>
    <s v="RIGHT-TO-USE LEASE LIABILITY"/>
    <s v="2023–2024"/>
    <x v="0"/>
    <x v="2"/>
    <s v="HEALTH AND HUMAN SERVICES"/>
    <s v="GENERAL FUND"/>
    <x v="0"/>
    <s v="100"/>
    <s v="G"/>
    <s v="001"/>
    <s v="001"/>
    <s v="000"/>
    <s v="000"/>
    <s v="GENERAL FUND"/>
    <m/>
    <m/>
  </r>
  <r>
    <s v="7.2"/>
    <s v="9125000"/>
    <x v="0"/>
    <x v="29"/>
    <n v="511"/>
    <s v="A5175AF511"/>
    <n v="4024000"/>
    <n v="-4024363"/>
    <n v="-4024000"/>
    <s v="C"/>
    <x v="7"/>
    <x v="3"/>
    <s v="GBAX"/>
    <s v="CURRENT PORTION OF LONG-TERM OBLIGATIONS"/>
    <s v="2023–2024"/>
    <x v="0"/>
    <x v="2"/>
    <s v="HEALTH AND HUMAN SERVICES"/>
    <s v="GENERAL FUND"/>
    <x v="0"/>
    <s v="100"/>
    <s v="G"/>
    <s v="001"/>
    <s v="001"/>
    <s v="000"/>
    <s v="000"/>
    <s v="GENERAL FUND"/>
    <m/>
    <m/>
  </r>
  <r>
    <s v="0.3BB"/>
    <s v="9125000"/>
    <x v="0"/>
    <x v="30"/>
    <n v="511"/>
    <s v="A5180AF511"/>
    <n v="6704000"/>
    <n v="6704347"/>
    <n v="6704000"/>
    <s v="D"/>
    <x v="0"/>
    <x v="0"/>
    <s v="GABX"/>
    <s v="INTANGIBLE ASSETS-AMORTIZABLE"/>
    <s v="2023–2024"/>
    <x v="0"/>
    <x v="2"/>
    <s v="HEALTH AND HUMAN SERVICES"/>
    <s v="GENERAL FUND"/>
    <x v="0"/>
    <s v="100"/>
    <s v="G"/>
    <s v="001"/>
    <s v="001"/>
    <s v="000"/>
    <s v="000"/>
    <s v="GENERAL FUND"/>
    <m/>
    <m/>
  </r>
  <r>
    <s v="0.4BB"/>
    <s v="9125000"/>
    <x v="0"/>
    <x v="30"/>
    <n v="511"/>
    <s v="A5180AF511"/>
    <n v="97000"/>
    <n v="97346"/>
    <n v="97000"/>
    <s v="D"/>
    <x v="8"/>
    <x v="7"/>
    <s v="GOAA"/>
    <s v="BEGINNING FUND BALANCE"/>
    <s v="2023–2024"/>
    <x v="0"/>
    <x v="2"/>
    <s v="HEALTH AND HUMAN SERVICES"/>
    <s v="GENERAL FUND"/>
    <x v="0"/>
    <s v="100"/>
    <s v="G"/>
    <s v="001"/>
    <s v="001"/>
    <s v="000"/>
    <s v="000"/>
    <s v="GENERAL FUND"/>
    <m/>
    <m/>
  </r>
  <r>
    <s v="0.8BB"/>
    <s v="9125000"/>
    <x v="0"/>
    <x v="30"/>
    <n v="511"/>
    <s v="A5180AF511"/>
    <n v="4123000"/>
    <n v="-4123486"/>
    <n v="-4123000"/>
    <s v="C"/>
    <x v="2"/>
    <x v="2"/>
    <s v="GABW"/>
    <s v="ACCUMULATED DEPRECIATION/AMORTIZATION"/>
    <s v="2023–2024"/>
    <x v="0"/>
    <x v="2"/>
    <s v="HEALTH AND HUMAN SERVICES"/>
    <s v="GENERAL FUND"/>
    <x v="0"/>
    <s v="100"/>
    <s v="G"/>
    <s v="001"/>
    <s v="001"/>
    <s v="000"/>
    <s v="000"/>
    <s v="GENERAL FUND"/>
    <m/>
    <m/>
  </r>
  <r>
    <s v="0.9BB"/>
    <s v="9125000"/>
    <x v="0"/>
    <x v="30"/>
    <n v="511"/>
    <s v="A5180AF511"/>
    <n v="2678000"/>
    <n v="-2678207"/>
    <n v="-2678000"/>
    <s v="C"/>
    <x v="3"/>
    <x v="3"/>
    <s v="GBBR"/>
    <s v="RIGHT-TO-USE LEASE LIABILITY"/>
    <s v="2023–2024"/>
    <x v="0"/>
    <x v="2"/>
    <s v="HEALTH AND HUMAN SERVICES"/>
    <s v="GENERAL FUND"/>
    <x v="0"/>
    <s v="100"/>
    <s v="G"/>
    <s v="001"/>
    <s v="001"/>
    <s v="000"/>
    <s v="000"/>
    <s v="GENERAL FUND"/>
    <m/>
    <m/>
  </r>
  <r>
    <s v="1.1"/>
    <s v="0001000"/>
    <x v="0"/>
    <x v="30"/>
    <n v="511"/>
    <s v="A5180AF511"/>
    <n v="5331000"/>
    <n v="5331316"/>
    <n v="5331000"/>
    <s v="D"/>
    <x v="11"/>
    <x v="10"/>
    <s v="GODR"/>
    <s v="CAPITAL OUTLAY"/>
    <s v="2023–2024"/>
    <x v="0"/>
    <x v="2"/>
    <s v="HEALTH AND HUMAN SERVICES"/>
    <s v="GENERAL FUND"/>
    <x v="0"/>
    <s v="100"/>
    <s v="G"/>
    <s v="001"/>
    <s v="001"/>
    <s v="000"/>
    <s v="000"/>
    <s v="GENERAL FUND"/>
    <m/>
    <m/>
  </r>
  <r>
    <s v="1.2"/>
    <s v="0001000"/>
    <x v="0"/>
    <x v="30"/>
    <n v="511"/>
    <s v="A5180AF511"/>
    <n v="5331000"/>
    <n v="-5331316"/>
    <n v="-5331000"/>
    <s v="C"/>
    <x v="12"/>
    <x v="11"/>
    <s v="GOLK"/>
    <s v="LEASE AND OTHER FINANCING PROCEEDS"/>
    <s v="2023–2024"/>
    <x v="0"/>
    <x v="2"/>
    <s v="HEALTH AND HUMAN SERVICES"/>
    <s v="GENERAL FUND"/>
    <x v="0"/>
    <s v="100"/>
    <s v="G"/>
    <s v="001"/>
    <s v="001"/>
    <s v="000"/>
    <s v="000"/>
    <s v="GENERAL FUND"/>
    <m/>
    <m/>
  </r>
  <r>
    <s v="2.3"/>
    <s v="9125000"/>
    <x v="0"/>
    <x v="30"/>
    <n v="511"/>
    <s v="A5180AF511"/>
    <n v="5331000"/>
    <n v="5331316"/>
    <n v="5331000"/>
    <s v="D"/>
    <x v="0"/>
    <x v="0"/>
    <s v="GABX"/>
    <s v="INTANGIBLE ASSETS-AMORTIZABLE"/>
    <s v="2023–2024"/>
    <x v="0"/>
    <x v="2"/>
    <s v="HEALTH AND HUMAN SERVICES"/>
    <s v="GENERAL FUND"/>
    <x v="0"/>
    <s v="100"/>
    <s v="G"/>
    <s v="001"/>
    <s v="001"/>
    <s v="000"/>
    <s v="000"/>
    <s v="GENERAL FUND"/>
    <m/>
    <m/>
  </r>
  <r>
    <s v="2.4"/>
    <s v="9125000"/>
    <x v="0"/>
    <x v="30"/>
    <n v="511"/>
    <s v="A5180AF511"/>
    <n v="5331000"/>
    <n v="-5331316"/>
    <n v="-5331000"/>
    <s v="C"/>
    <x v="11"/>
    <x v="10"/>
    <s v="GODR"/>
    <s v="CAPITAL OUTLAY"/>
    <s v="2023–2024"/>
    <x v="0"/>
    <x v="2"/>
    <s v="HEALTH AND HUMAN SERVICES"/>
    <s v="GENERAL FUND"/>
    <x v="0"/>
    <s v="100"/>
    <s v="G"/>
    <s v="001"/>
    <s v="001"/>
    <s v="000"/>
    <s v="000"/>
    <s v="GENERAL FUND"/>
    <m/>
    <m/>
  </r>
  <r>
    <s v="3.1"/>
    <s v="9125000"/>
    <x v="0"/>
    <x v="30"/>
    <n v="511"/>
    <s v="A5180AF511"/>
    <n v="5331000"/>
    <n v="5331316"/>
    <n v="5331000"/>
    <s v="D"/>
    <x v="12"/>
    <x v="11"/>
    <s v="GOLK"/>
    <s v="LEASE AND OTHER FINANCING PROCEEDS"/>
    <s v="2023–2024"/>
    <x v="0"/>
    <x v="2"/>
    <s v="HEALTH AND HUMAN SERVICES"/>
    <s v="GENERAL FUND"/>
    <x v="0"/>
    <s v="100"/>
    <s v="G"/>
    <s v="001"/>
    <s v="001"/>
    <s v="000"/>
    <s v="000"/>
    <s v="GENERAL FUND"/>
    <m/>
    <m/>
  </r>
  <r>
    <s v="3.2"/>
    <s v="9125000"/>
    <x v="0"/>
    <x v="30"/>
    <n v="511"/>
    <s v="A5180AF511"/>
    <n v="5331000"/>
    <n v="-5331316"/>
    <n v="-5331000"/>
    <s v="C"/>
    <x v="3"/>
    <x v="3"/>
    <s v="GBBR"/>
    <s v="RIGHT-TO-USE LEASE LIABILITY"/>
    <s v="2023–2024"/>
    <x v="0"/>
    <x v="2"/>
    <s v="HEALTH AND HUMAN SERVICES"/>
    <s v="GENERAL FUND"/>
    <x v="0"/>
    <s v="100"/>
    <s v="G"/>
    <s v="001"/>
    <s v="001"/>
    <s v="000"/>
    <s v="000"/>
    <s v="GENERAL FUND"/>
    <m/>
    <m/>
  </r>
  <r>
    <s v="4.1"/>
    <s v="9125000"/>
    <x v="0"/>
    <x v="30"/>
    <n v="511"/>
    <s v="A5180AF511"/>
    <n v="2475000"/>
    <n v="2474865"/>
    <n v="2475000"/>
    <s v="D"/>
    <x v="10"/>
    <x v="9"/>
    <s v="GODF"/>
    <s v="HEALTH &amp; HUMAN SERVICES AND LABOR &amp; WORKFORCE DEV"/>
    <s v="2023–2024"/>
    <x v="0"/>
    <x v="2"/>
    <s v="HEALTH AND HUMAN SERVICES"/>
    <s v="GENERAL FUND"/>
    <x v="0"/>
    <s v="100"/>
    <s v="G"/>
    <s v="001"/>
    <s v="001"/>
    <s v="000"/>
    <s v="000"/>
    <s v="GENERAL FUND"/>
    <m/>
    <m/>
  </r>
  <r>
    <s v="4.4"/>
    <s v="9125000"/>
    <x v="0"/>
    <x v="30"/>
    <n v="511"/>
    <s v="A5180AF511"/>
    <n v="2475000"/>
    <n v="-2474865"/>
    <n v="-2475000"/>
    <s v="C"/>
    <x v="2"/>
    <x v="2"/>
    <s v="GABW"/>
    <s v="ACCUMULATED DEPRECIATION/AMORTIZATION"/>
    <s v="2023–2024"/>
    <x v="0"/>
    <x v="2"/>
    <s v="HEALTH AND HUMAN SERVICES"/>
    <s v="GENERAL FUND"/>
    <x v="0"/>
    <s v="100"/>
    <s v="G"/>
    <s v="001"/>
    <s v="001"/>
    <s v="000"/>
    <s v="000"/>
    <s v="GENERAL FUND"/>
    <m/>
    <m/>
  </r>
  <r>
    <s v="5.1"/>
    <s v="0001000"/>
    <x v="0"/>
    <x v="30"/>
    <n v="511"/>
    <s v="A5180AF511"/>
    <n v="1994000"/>
    <n v="1993904"/>
    <n v="1994000"/>
    <s v="D"/>
    <x v="5"/>
    <x v="5"/>
    <s v="GODT"/>
    <s v="DEBT SERVICE-PRINCIPAL RETIREMENT"/>
    <s v="2023–2024"/>
    <x v="0"/>
    <x v="2"/>
    <s v="HEALTH AND HUMAN SERVICES"/>
    <s v="GENERAL FUND"/>
    <x v="0"/>
    <s v="100"/>
    <s v="G"/>
    <s v="001"/>
    <s v="001"/>
    <s v="000"/>
    <s v="000"/>
    <s v="GENERAL FUND"/>
    <m/>
    <m/>
  </r>
  <r>
    <s v="5.2"/>
    <s v="0001000"/>
    <x v="0"/>
    <x v="30"/>
    <n v="511"/>
    <s v="A5180AF511"/>
    <n v="99000"/>
    <n v="98952"/>
    <n v="99000"/>
    <s v="D"/>
    <x v="6"/>
    <x v="6"/>
    <s v="GODV"/>
    <s v="DEBT SERVICE-INTEREST &amp; FISCAL CHARGES"/>
    <s v="2023–2024"/>
    <x v="0"/>
    <x v="2"/>
    <s v="HEALTH AND HUMAN SERVICES"/>
    <s v="GENERAL FUND"/>
    <x v="0"/>
    <s v="100"/>
    <s v="G"/>
    <s v="001"/>
    <s v="001"/>
    <s v="000"/>
    <s v="000"/>
    <s v="GENERAL FUND"/>
    <m/>
    <m/>
  </r>
  <r>
    <s v="5.3"/>
    <s v="0001000"/>
    <x v="0"/>
    <x v="30"/>
    <n v="511"/>
    <s v="A5180AF511"/>
    <n v="2093000"/>
    <n v="-2092856"/>
    <n v="-2093000"/>
    <s v="C"/>
    <x v="10"/>
    <x v="9"/>
    <s v="GODF"/>
    <s v="HEALTH &amp; HUMAN SERVICES AND LABOR &amp; WORKFORCE DEV"/>
    <s v="2023–2024"/>
    <x v="0"/>
    <x v="2"/>
    <s v="HEALTH AND HUMAN SERVICES"/>
    <s v="GENERAL FUND"/>
    <x v="0"/>
    <s v="100"/>
    <s v="G"/>
    <s v="001"/>
    <s v="001"/>
    <s v="000"/>
    <s v="000"/>
    <s v="GENERAL FUND"/>
    <m/>
    <m/>
  </r>
  <r>
    <s v="6.1"/>
    <s v="9125000"/>
    <x v="0"/>
    <x v="30"/>
    <n v="511"/>
    <s v="A5180AF511"/>
    <n v="1994000"/>
    <n v="1993904"/>
    <n v="1994000"/>
    <s v="D"/>
    <x v="3"/>
    <x v="3"/>
    <s v="GBBR"/>
    <s v="RIGHT-TO-USE LEASE LIABILITY"/>
    <s v="2023–2024"/>
    <x v="0"/>
    <x v="2"/>
    <s v="HEALTH AND HUMAN SERVICES"/>
    <s v="GENERAL FUND"/>
    <x v="0"/>
    <s v="100"/>
    <s v="G"/>
    <s v="001"/>
    <s v="001"/>
    <s v="000"/>
    <s v="000"/>
    <s v="GENERAL FUND"/>
    <m/>
    <m/>
  </r>
  <r>
    <s v="6.2"/>
    <s v="9125000"/>
    <x v="0"/>
    <x v="30"/>
    <n v="511"/>
    <s v="A5180AF511"/>
    <n v="1994000"/>
    <n v="-1993904"/>
    <n v="-1994000"/>
    <s v="C"/>
    <x v="5"/>
    <x v="5"/>
    <s v="GODT"/>
    <s v="DEBT SERVICE-PRINCIPAL RETIREMENT"/>
    <s v="2023–2024"/>
    <x v="0"/>
    <x v="2"/>
    <s v="HEALTH AND HUMAN SERVICES"/>
    <s v="GENERAL FUND"/>
    <x v="0"/>
    <s v="100"/>
    <s v="G"/>
    <s v="001"/>
    <s v="001"/>
    <s v="000"/>
    <s v="000"/>
    <s v="GENERAL FUND"/>
    <m/>
    <m/>
  </r>
  <r>
    <s v="7.1"/>
    <s v="9125000"/>
    <x v="0"/>
    <x v="30"/>
    <n v="511"/>
    <s v="A5180AF511"/>
    <n v="1746000"/>
    <n v="1746139"/>
    <n v="1746000"/>
    <s v="D"/>
    <x v="3"/>
    <x v="3"/>
    <s v="GBBR"/>
    <s v="RIGHT-TO-USE LEASE LIABILITY"/>
    <s v="2023–2024"/>
    <x v="0"/>
    <x v="2"/>
    <s v="HEALTH AND HUMAN SERVICES"/>
    <s v="GENERAL FUND"/>
    <x v="0"/>
    <s v="100"/>
    <s v="G"/>
    <s v="001"/>
    <s v="001"/>
    <s v="000"/>
    <s v="000"/>
    <s v="GENERAL FUND"/>
    <m/>
    <m/>
  </r>
  <r>
    <s v="7.2"/>
    <s v="9125000"/>
    <x v="0"/>
    <x v="30"/>
    <n v="511"/>
    <s v="A5180AF511"/>
    <n v="1746000"/>
    <n v="-1746139"/>
    <n v="-1746000"/>
    <s v="C"/>
    <x v="7"/>
    <x v="3"/>
    <s v="GBAX"/>
    <s v="CURRENT PORTION OF LONG-TERM OBLIGATIONS"/>
    <s v="2023–2024"/>
    <x v="0"/>
    <x v="2"/>
    <s v="HEALTH AND HUMAN SERVICES"/>
    <s v="GENERAL FUND"/>
    <x v="0"/>
    <s v="100"/>
    <s v="G"/>
    <s v="001"/>
    <s v="001"/>
    <s v="000"/>
    <s v="000"/>
    <s v="GENERAL FUND"/>
    <m/>
    <m/>
  </r>
  <r>
    <s v="8.3"/>
    <s v="9125000"/>
    <x v="0"/>
    <x v="30"/>
    <n v="511"/>
    <s v="A5180AF511"/>
    <n v="347000"/>
    <n v="346538"/>
    <n v="347000"/>
    <s v="D"/>
    <x v="2"/>
    <x v="2"/>
    <s v="GABW"/>
    <s v="ACCUMULATED DEPRECIATION/AMORTIZATION"/>
    <s v="2023–2024"/>
    <x v="0"/>
    <x v="2"/>
    <s v="HEALTH AND HUMAN SERVICES"/>
    <s v="GENERAL FUND"/>
    <x v="0"/>
    <s v="100"/>
    <s v="G"/>
    <s v="001"/>
    <s v="001"/>
    <s v="000"/>
    <s v="000"/>
    <s v="GENERAL FUND"/>
    <m/>
    <m/>
  </r>
  <r>
    <s v="8.6"/>
    <s v="9125000"/>
    <x v="0"/>
    <x v="30"/>
    <n v="511"/>
    <s v="A5180AF511"/>
    <n v="347000"/>
    <n v="-346538"/>
    <n v="-347000"/>
    <s v="C"/>
    <x v="0"/>
    <x v="0"/>
    <s v="GABX"/>
    <s v="INTANGIBLE ASSETS-AMORTIZABLE"/>
    <s v="2023–2024"/>
    <x v="0"/>
    <x v="2"/>
    <s v="HEALTH AND HUMAN SERVICES"/>
    <s v="GENERAL FUND"/>
    <x v="0"/>
    <s v="100"/>
    <s v="G"/>
    <s v="001"/>
    <s v="001"/>
    <s v="000"/>
    <s v="000"/>
    <s v="GENERAL FUND"/>
    <m/>
    <m/>
  </r>
  <r>
    <s v="0.3BB"/>
    <s v="9125000"/>
    <x v="0"/>
    <x v="31"/>
    <n v="511"/>
    <s v="A5225AF511"/>
    <n v="462343000"/>
    <n v="462342825"/>
    <n v="462343000"/>
    <s v="D"/>
    <x v="0"/>
    <x v="0"/>
    <s v="GABX"/>
    <s v="INTANGIBLE ASSETS-AMORTIZABLE"/>
    <s v="2023–2024"/>
    <x v="0"/>
    <x v="4"/>
    <s v="CORRECTIONS AND REHABILITATION"/>
    <s v="GENERAL FUND"/>
    <x v="0"/>
    <s v="100"/>
    <s v="G"/>
    <s v="001"/>
    <s v="001"/>
    <s v="000"/>
    <s v="000"/>
    <s v="GENERAL FUND"/>
    <m/>
    <m/>
  </r>
  <r>
    <s v="0.4BB"/>
    <s v="9125000"/>
    <x v="0"/>
    <x v="31"/>
    <n v="511"/>
    <s v="A5225AF511"/>
    <n v="11646000"/>
    <n v="11646174"/>
    <n v="11646000"/>
    <s v="D"/>
    <x v="8"/>
    <x v="7"/>
    <s v="GOAA"/>
    <s v="BEGINNING FUND BALANCE"/>
    <s v="2023–2024"/>
    <x v="0"/>
    <x v="4"/>
    <s v="CORRECTIONS AND REHABILITATION"/>
    <s v="GENERAL FUND"/>
    <x v="0"/>
    <s v="100"/>
    <s v="G"/>
    <s v="001"/>
    <s v="001"/>
    <s v="000"/>
    <s v="000"/>
    <s v="GENERAL FUND"/>
    <m/>
    <m/>
  </r>
  <r>
    <s v="0.8BB"/>
    <s v="9125000"/>
    <x v="0"/>
    <x v="31"/>
    <n v="511"/>
    <s v="A5225AF511"/>
    <n v="116871000"/>
    <n v="-116870699"/>
    <n v="-116871000"/>
    <s v="C"/>
    <x v="2"/>
    <x v="2"/>
    <s v="GABW"/>
    <s v="ACCUMULATED DEPRECIATION/AMORTIZATION"/>
    <s v="2023–2024"/>
    <x v="0"/>
    <x v="4"/>
    <s v="CORRECTIONS AND REHABILITATION"/>
    <s v="GENERAL FUND"/>
    <x v="0"/>
    <s v="100"/>
    <s v="G"/>
    <s v="001"/>
    <s v="001"/>
    <s v="000"/>
    <s v="000"/>
    <s v="GENERAL FUND"/>
    <m/>
    <m/>
  </r>
  <r>
    <s v="0.9BB"/>
    <s v="9125000"/>
    <x v="0"/>
    <x v="31"/>
    <n v="511"/>
    <s v="A5225AF511"/>
    <n v="357118000"/>
    <n v="-357118300"/>
    <n v="-357118000"/>
    <s v="C"/>
    <x v="3"/>
    <x v="3"/>
    <s v="GBBR"/>
    <s v="RIGHT-TO-USE LEASE LIABILITY"/>
    <s v="2023–2024"/>
    <x v="0"/>
    <x v="4"/>
    <s v="CORRECTIONS AND REHABILITATION"/>
    <s v="GENERAL FUND"/>
    <x v="0"/>
    <s v="100"/>
    <s v="G"/>
    <s v="001"/>
    <s v="001"/>
    <s v="000"/>
    <s v="000"/>
    <s v="GENERAL FUND"/>
    <m/>
    <m/>
  </r>
  <r>
    <s v="0.5ADJ"/>
    <s v="9125000"/>
    <x v="0"/>
    <x v="31"/>
    <n v="511"/>
    <s v="A5225AF511"/>
    <n v="16000"/>
    <n v="16173"/>
    <n v="16000"/>
    <s v="D"/>
    <x v="1"/>
    <x v="1"/>
    <s v="GOAA"/>
    <s v="BEGINNING FUND BALANCE"/>
    <s v="2023–2024"/>
    <x v="0"/>
    <x v="4"/>
    <s v="CORRECTIONS AND REHABILITATION"/>
    <s v="GENERAL FUND"/>
    <x v="0"/>
    <s v="100"/>
    <s v="G"/>
    <s v="001"/>
    <s v="001"/>
    <s v="000"/>
    <s v="000"/>
    <s v="GENERAL FUND"/>
    <m/>
    <m/>
  </r>
  <r>
    <s v="0.8ADJ"/>
    <s v="9125000"/>
    <x v="0"/>
    <x v="31"/>
    <n v="511"/>
    <s v="A5225AF511"/>
    <n v="16000"/>
    <n v="-16173"/>
    <n v="-16000"/>
    <s v="C"/>
    <x v="2"/>
    <x v="2"/>
    <s v="GABW"/>
    <s v="ACCUMULATED DEPRECIATION/AMORTIZATION"/>
    <s v="2023–2024"/>
    <x v="0"/>
    <x v="4"/>
    <s v="CORRECTIONS AND REHABILITATION"/>
    <s v="GENERAL FUND"/>
    <x v="0"/>
    <s v="100"/>
    <s v="G"/>
    <s v="001"/>
    <s v="001"/>
    <s v="000"/>
    <s v="000"/>
    <s v="GENERAL FUND"/>
    <m/>
    <m/>
  </r>
  <r>
    <s v="1.1"/>
    <s v="0001000"/>
    <x v="0"/>
    <x v="31"/>
    <n v="511"/>
    <s v="A5225AF511"/>
    <n v="2175000"/>
    <n v="2174791"/>
    <n v="2175000"/>
    <s v="D"/>
    <x v="11"/>
    <x v="10"/>
    <s v="GODR"/>
    <s v="CAPITAL OUTLAY"/>
    <s v="2023–2024"/>
    <x v="0"/>
    <x v="4"/>
    <s v="CORRECTIONS AND REHABILITATION"/>
    <s v="GENERAL FUND"/>
    <x v="0"/>
    <s v="100"/>
    <s v="G"/>
    <s v="001"/>
    <s v="001"/>
    <s v="000"/>
    <s v="000"/>
    <s v="GENERAL FUND"/>
    <m/>
    <m/>
  </r>
  <r>
    <s v="1.2"/>
    <s v="0001000"/>
    <x v="0"/>
    <x v="31"/>
    <n v="511"/>
    <s v="A5225AF511"/>
    <n v="2175000"/>
    <n v="-2174791"/>
    <n v="-2175000"/>
    <s v="C"/>
    <x v="12"/>
    <x v="11"/>
    <s v="GOLK"/>
    <s v="LEASE AND OTHER FINANCING PROCEEDS"/>
    <s v="2023–2024"/>
    <x v="0"/>
    <x v="4"/>
    <s v="CORRECTIONS AND REHABILITATION"/>
    <s v="GENERAL FUND"/>
    <x v="0"/>
    <s v="100"/>
    <s v="G"/>
    <s v="001"/>
    <s v="001"/>
    <s v="000"/>
    <s v="000"/>
    <s v="GENERAL FUND"/>
    <m/>
    <m/>
  </r>
  <r>
    <s v="2.3"/>
    <s v="9125000"/>
    <x v="0"/>
    <x v="31"/>
    <n v="511"/>
    <s v="A5225AF511"/>
    <n v="2175000"/>
    <n v="2174791"/>
    <n v="2175000"/>
    <s v="D"/>
    <x v="0"/>
    <x v="0"/>
    <s v="GABX"/>
    <s v="INTANGIBLE ASSETS-AMORTIZABLE"/>
    <s v="2023–2024"/>
    <x v="0"/>
    <x v="4"/>
    <s v="CORRECTIONS AND REHABILITATION"/>
    <s v="GENERAL FUND"/>
    <x v="0"/>
    <s v="100"/>
    <s v="G"/>
    <s v="001"/>
    <s v="001"/>
    <s v="000"/>
    <s v="000"/>
    <s v="GENERAL FUND"/>
    <m/>
    <m/>
  </r>
  <r>
    <s v="2.4"/>
    <s v="9125000"/>
    <x v="0"/>
    <x v="31"/>
    <n v="511"/>
    <s v="A5225AF511"/>
    <n v="2175000"/>
    <n v="-2174791"/>
    <n v="-2175000"/>
    <s v="C"/>
    <x v="11"/>
    <x v="10"/>
    <s v="GODR"/>
    <s v="CAPITAL OUTLAY"/>
    <s v="2023–2024"/>
    <x v="0"/>
    <x v="4"/>
    <s v="CORRECTIONS AND REHABILITATION"/>
    <s v="GENERAL FUND"/>
    <x v="0"/>
    <s v="100"/>
    <s v="G"/>
    <s v="001"/>
    <s v="001"/>
    <s v="000"/>
    <s v="000"/>
    <s v="GENERAL FUND"/>
    <m/>
    <m/>
  </r>
  <r>
    <s v="3.1"/>
    <s v="9125000"/>
    <x v="0"/>
    <x v="31"/>
    <n v="511"/>
    <s v="A5225AF511"/>
    <n v="2175000"/>
    <n v="2174791"/>
    <n v="2175000"/>
    <s v="D"/>
    <x v="12"/>
    <x v="11"/>
    <s v="GOLK"/>
    <s v="LEASE AND OTHER FINANCING PROCEEDS"/>
    <s v="2023–2024"/>
    <x v="0"/>
    <x v="4"/>
    <s v="CORRECTIONS AND REHABILITATION"/>
    <s v="GENERAL FUND"/>
    <x v="0"/>
    <s v="100"/>
    <s v="G"/>
    <s v="001"/>
    <s v="001"/>
    <s v="000"/>
    <s v="000"/>
    <s v="GENERAL FUND"/>
    <m/>
    <m/>
  </r>
  <r>
    <s v="3.2"/>
    <s v="9125000"/>
    <x v="0"/>
    <x v="31"/>
    <n v="511"/>
    <s v="A5225AF511"/>
    <n v="2175000"/>
    <n v="-2174791"/>
    <n v="-2175000"/>
    <s v="C"/>
    <x v="3"/>
    <x v="3"/>
    <s v="GBBR"/>
    <s v="RIGHT-TO-USE LEASE LIABILITY"/>
    <s v="2023–2024"/>
    <x v="0"/>
    <x v="4"/>
    <s v="CORRECTIONS AND REHABILITATION"/>
    <s v="GENERAL FUND"/>
    <x v="0"/>
    <s v="100"/>
    <s v="G"/>
    <s v="001"/>
    <s v="001"/>
    <s v="000"/>
    <s v="000"/>
    <s v="GENERAL FUND"/>
    <m/>
    <m/>
  </r>
  <r>
    <s v="4.1"/>
    <s v="9125000"/>
    <x v="0"/>
    <x v="31"/>
    <n v="511"/>
    <s v="A5225AF511"/>
    <n v="62014000"/>
    <n v="62014380"/>
    <n v="62014000"/>
    <s v="D"/>
    <x v="18"/>
    <x v="15"/>
    <s v="GODN"/>
    <s v="CORRECTIONS AND REHABILITATION"/>
    <s v="2023–2024"/>
    <x v="0"/>
    <x v="4"/>
    <s v="CORRECTIONS AND REHABILITATION"/>
    <s v="GENERAL FUND"/>
    <x v="0"/>
    <s v="100"/>
    <s v="G"/>
    <s v="001"/>
    <s v="001"/>
    <s v="000"/>
    <s v="000"/>
    <s v="GENERAL FUND"/>
    <m/>
    <m/>
  </r>
  <r>
    <s v="4.4"/>
    <s v="9125000"/>
    <x v="0"/>
    <x v="31"/>
    <n v="511"/>
    <s v="A5225AF511"/>
    <n v="62014000"/>
    <n v="-62014380"/>
    <n v="-62014000"/>
    <s v="C"/>
    <x v="2"/>
    <x v="2"/>
    <s v="GABW"/>
    <s v="ACCUMULATED DEPRECIATION/AMORTIZATION"/>
    <s v="2023–2024"/>
    <x v="0"/>
    <x v="4"/>
    <s v="CORRECTIONS AND REHABILITATION"/>
    <s v="GENERAL FUND"/>
    <x v="0"/>
    <s v="100"/>
    <s v="G"/>
    <s v="001"/>
    <s v="001"/>
    <s v="000"/>
    <s v="000"/>
    <s v="GENERAL FUND"/>
    <m/>
    <m/>
  </r>
  <r>
    <s v="5.1"/>
    <s v="0001000"/>
    <x v="0"/>
    <x v="31"/>
    <n v="511"/>
    <s v="A5225AF511"/>
    <n v="57752000"/>
    <n v="57752340"/>
    <n v="57752000"/>
    <s v="D"/>
    <x v="5"/>
    <x v="5"/>
    <s v="GODT"/>
    <s v="DEBT SERVICE-PRINCIPAL RETIREMENT"/>
    <s v="2023–2024"/>
    <x v="0"/>
    <x v="4"/>
    <s v="CORRECTIONS AND REHABILITATION"/>
    <s v="GENERAL FUND"/>
    <x v="0"/>
    <s v="100"/>
    <s v="G"/>
    <s v="001"/>
    <s v="001"/>
    <s v="000"/>
    <s v="000"/>
    <s v="GENERAL FUND"/>
    <m/>
    <m/>
  </r>
  <r>
    <s v="5.2"/>
    <s v="0001000"/>
    <x v="0"/>
    <x v="31"/>
    <n v="511"/>
    <s v="A5225AF511"/>
    <n v="4791000"/>
    <n v="4791219"/>
    <n v="4791000"/>
    <s v="D"/>
    <x v="6"/>
    <x v="6"/>
    <s v="GODV"/>
    <s v="DEBT SERVICE-INTEREST &amp; FISCAL CHARGES"/>
    <s v="2023–2024"/>
    <x v="0"/>
    <x v="4"/>
    <s v="CORRECTIONS AND REHABILITATION"/>
    <s v="GENERAL FUND"/>
    <x v="0"/>
    <s v="100"/>
    <s v="G"/>
    <s v="001"/>
    <s v="001"/>
    <s v="000"/>
    <s v="000"/>
    <s v="GENERAL FUND"/>
    <m/>
    <m/>
  </r>
  <r>
    <s v="5.3"/>
    <s v="0001000"/>
    <x v="0"/>
    <x v="31"/>
    <n v="511"/>
    <s v="A5225AF511"/>
    <n v="62543000"/>
    <n v="-62543559"/>
    <n v="-62543000"/>
    <s v="C"/>
    <x v="18"/>
    <x v="15"/>
    <s v="GODN"/>
    <s v="CORRECTIONS AND REHABILITATION"/>
    <s v="2023–2024"/>
    <x v="0"/>
    <x v="4"/>
    <s v="CORRECTIONS AND REHABILITATION"/>
    <s v="GENERAL FUND"/>
    <x v="0"/>
    <s v="100"/>
    <s v="G"/>
    <s v="001"/>
    <s v="001"/>
    <s v="000"/>
    <s v="000"/>
    <s v="GENERAL FUND"/>
    <m/>
    <m/>
  </r>
  <r>
    <s v="6.1"/>
    <s v="9125000"/>
    <x v="0"/>
    <x v="31"/>
    <n v="511"/>
    <s v="A5225AF511"/>
    <n v="57752000"/>
    <n v="57752340"/>
    <n v="57752000"/>
    <s v="D"/>
    <x v="3"/>
    <x v="3"/>
    <s v="GBBR"/>
    <s v="RIGHT-TO-USE LEASE LIABILITY"/>
    <s v="2023–2024"/>
    <x v="0"/>
    <x v="4"/>
    <s v="CORRECTIONS AND REHABILITATION"/>
    <s v="GENERAL FUND"/>
    <x v="0"/>
    <s v="100"/>
    <s v="G"/>
    <s v="001"/>
    <s v="001"/>
    <s v="000"/>
    <s v="000"/>
    <s v="GENERAL FUND"/>
    <m/>
    <m/>
  </r>
  <r>
    <s v="6.2"/>
    <s v="9125000"/>
    <x v="0"/>
    <x v="31"/>
    <n v="511"/>
    <s v="A5225AF511"/>
    <n v="57752000"/>
    <n v="-57752340"/>
    <n v="-57752000"/>
    <s v="C"/>
    <x v="5"/>
    <x v="5"/>
    <s v="GODT"/>
    <s v="DEBT SERVICE-PRINCIPAL RETIREMENT"/>
    <s v="2023–2024"/>
    <x v="0"/>
    <x v="4"/>
    <s v="CORRECTIONS AND REHABILITATION"/>
    <s v="GENERAL FUND"/>
    <x v="0"/>
    <s v="100"/>
    <s v="G"/>
    <s v="001"/>
    <s v="001"/>
    <s v="000"/>
    <s v="000"/>
    <s v="GENERAL FUND"/>
    <m/>
    <m/>
  </r>
  <r>
    <s v="7.1"/>
    <s v="9125000"/>
    <x v="0"/>
    <x v="31"/>
    <n v="511"/>
    <s v="A5225AF511"/>
    <n v="53165000"/>
    <n v="53165401"/>
    <n v="53165000"/>
    <s v="D"/>
    <x v="3"/>
    <x v="3"/>
    <s v="GBBR"/>
    <s v="RIGHT-TO-USE LEASE LIABILITY"/>
    <s v="2023–2024"/>
    <x v="0"/>
    <x v="4"/>
    <s v="CORRECTIONS AND REHABILITATION"/>
    <s v="GENERAL FUND"/>
    <x v="0"/>
    <s v="100"/>
    <s v="G"/>
    <s v="001"/>
    <s v="001"/>
    <s v="000"/>
    <s v="000"/>
    <s v="GENERAL FUND"/>
    <m/>
    <m/>
  </r>
  <r>
    <s v="7.2"/>
    <s v="9125000"/>
    <x v="0"/>
    <x v="31"/>
    <n v="511"/>
    <s v="A5225AF511"/>
    <n v="53165000"/>
    <n v="-53165401"/>
    <n v="-53165000"/>
    <s v="C"/>
    <x v="7"/>
    <x v="3"/>
    <s v="GBAX"/>
    <s v="CURRENT PORTION OF LONG-TERM OBLIGATIONS"/>
    <s v="2023–2024"/>
    <x v="0"/>
    <x v="4"/>
    <s v="CORRECTIONS AND REHABILITATION"/>
    <s v="GENERAL FUND"/>
    <x v="0"/>
    <s v="100"/>
    <s v="G"/>
    <s v="001"/>
    <s v="001"/>
    <s v="000"/>
    <s v="000"/>
    <s v="GENERAL FUND"/>
    <m/>
    <m/>
  </r>
  <r>
    <s v="8.3"/>
    <s v="9125000"/>
    <x v="0"/>
    <x v="31"/>
    <n v="511"/>
    <s v="A5225AF511"/>
    <n v="182000"/>
    <n v="182434"/>
    <n v="182000"/>
    <s v="D"/>
    <x v="2"/>
    <x v="2"/>
    <s v="GABW"/>
    <s v="ACCUMULATED DEPRECIATION/AMORTIZATION"/>
    <s v="2023–2024"/>
    <x v="0"/>
    <x v="4"/>
    <s v="CORRECTIONS AND REHABILITATION"/>
    <s v="GENERAL FUND"/>
    <x v="0"/>
    <s v="100"/>
    <s v="G"/>
    <s v="001"/>
    <s v="001"/>
    <s v="000"/>
    <s v="000"/>
    <s v="GENERAL FUND"/>
    <m/>
    <m/>
  </r>
  <r>
    <s v="8.6"/>
    <s v="9125000"/>
    <x v="0"/>
    <x v="31"/>
    <n v="511"/>
    <s v="A5225AF511"/>
    <n v="182000"/>
    <n v="-182434"/>
    <n v="-182000"/>
    <s v="C"/>
    <x v="0"/>
    <x v="0"/>
    <s v="GABX"/>
    <s v="INTANGIBLE ASSETS-AMORTIZABLE"/>
    <s v="2023–2024"/>
    <x v="0"/>
    <x v="4"/>
    <s v="CORRECTIONS AND REHABILITATION"/>
    <s v="GENERAL FUND"/>
    <x v="0"/>
    <s v="100"/>
    <s v="G"/>
    <s v="001"/>
    <s v="001"/>
    <s v="000"/>
    <s v="000"/>
    <s v="GENERAL FUND"/>
    <m/>
    <m/>
  </r>
  <r>
    <s v="9.1"/>
    <s v="9125000"/>
    <x v="0"/>
    <x v="31"/>
    <n v="511"/>
    <s v="A5225AF511"/>
    <n v="8250000"/>
    <n v="8249744"/>
    <n v="8250000"/>
    <s v="D"/>
    <x v="3"/>
    <x v="3"/>
    <s v="GBBR"/>
    <s v="RIGHT-TO-USE LEASE LIABILITY"/>
    <s v="2023–2024"/>
    <x v="0"/>
    <x v="4"/>
    <s v="CORRECTIONS AND REHABILITATION"/>
    <s v="GENERAL FUND"/>
    <x v="0"/>
    <s v="100"/>
    <s v="G"/>
    <s v="001"/>
    <s v="001"/>
    <s v="000"/>
    <s v="000"/>
    <s v="GENERAL FUND"/>
    <m/>
    <m/>
  </r>
  <r>
    <s v="9.4"/>
    <s v="9125000"/>
    <x v="0"/>
    <x v="31"/>
    <n v="511"/>
    <s v="A5225AF511"/>
    <n v="504000"/>
    <n v="504245"/>
    <n v="504000"/>
    <s v="D"/>
    <x v="2"/>
    <x v="2"/>
    <s v="GABW"/>
    <s v="ACCUMULATED DEPRECIATION/AMORTIZATION"/>
    <s v="2023–2024"/>
    <x v="0"/>
    <x v="4"/>
    <s v="CORRECTIONS AND REHABILITATION"/>
    <s v="GENERAL FUND"/>
    <x v="0"/>
    <s v="100"/>
    <s v="G"/>
    <s v="001"/>
    <s v="001"/>
    <s v="000"/>
    <s v="000"/>
    <s v="GENERAL FUND"/>
    <m/>
    <m/>
  </r>
  <r>
    <s v="9.8"/>
    <s v="9125000"/>
    <x v="0"/>
    <x v="31"/>
    <n v="511"/>
    <s v="A5225AF511"/>
    <n v="8749000"/>
    <n v="-8748512"/>
    <n v="-8749000"/>
    <s v="C"/>
    <x v="0"/>
    <x v="0"/>
    <s v="GABX"/>
    <s v="INTANGIBLE ASSETS-AMORTIZABLE"/>
    <s v="2023–2024"/>
    <x v="0"/>
    <x v="4"/>
    <s v="CORRECTIONS AND REHABILITATION"/>
    <s v="GENERAL FUND"/>
    <x v="0"/>
    <s v="100"/>
    <s v="G"/>
    <s v="001"/>
    <s v="001"/>
    <s v="000"/>
    <s v="000"/>
    <s v="GENERAL FUND"/>
    <m/>
    <m/>
  </r>
  <r>
    <s v="9.9"/>
    <s v="9125000"/>
    <x v="0"/>
    <x v="31"/>
    <n v="511"/>
    <s v="A5225AF511"/>
    <n v="5000"/>
    <n v="-5477"/>
    <n v="-5000"/>
    <s v="C"/>
    <x v="18"/>
    <x v="15"/>
    <s v="GODN"/>
    <s v="CORRECTIONS AND REHABILITATION"/>
    <s v="2023–2024"/>
    <x v="0"/>
    <x v="4"/>
    <s v="CORRECTIONS AND REHABILITATION"/>
    <s v="GENERAL FUND"/>
    <x v="0"/>
    <s v="100"/>
    <s v="G"/>
    <s v="001"/>
    <s v="001"/>
    <s v="000"/>
    <s v="000"/>
    <s v="GENERAL FUND"/>
    <m/>
    <m/>
  </r>
  <r>
    <s v="10.3"/>
    <s v="9125000"/>
    <x v="0"/>
    <x v="31"/>
    <n v="511"/>
    <s v="A5225AF511"/>
    <n v="44897000"/>
    <n v="44896971"/>
    <n v="44897000"/>
    <s v="D"/>
    <x v="0"/>
    <x v="0"/>
    <s v="GABX"/>
    <s v="INTANGIBLE ASSETS-AMORTIZABLE"/>
    <s v="2023–2024"/>
    <x v="0"/>
    <x v="4"/>
    <s v="CORRECTIONS AND REHABILITATION"/>
    <s v="GENERAL FUND"/>
    <x v="0"/>
    <s v="100"/>
    <s v="G"/>
    <s v="001"/>
    <s v="001"/>
    <s v="000"/>
    <s v="000"/>
    <s v="GENERAL FUND"/>
    <m/>
    <m/>
  </r>
  <r>
    <s v="10.4"/>
    <s v="9125000"/>
    <x v="0"/>
    <x v="31"/>
    <n v="511"/>
    <s v="A5225AF511"/>
    <n v="44897000"/>
    <n v="-44896971"/>
    <n v="-44897000"/>
    <s v="C"/>
    <x v="3"/>
    <x v="3"/>
    <s v="GBBR"/>
    <s v="RIGHT-TO-USE LEASE LIABILITY"/>
    <s v="2023–2024"/>
    <x v="0"/>
    <x v="4"/>
    <s v="CORRECTIONS AND REHABILITATION"/>
    <s v="GENERAL FUND"/>
    <x v="0"/>
    <s v="100"/>
    <s v="G"/>
    <s v="001"/>
    <s v="001"/>
    <s v="000"/>
    <s v="000"/>
    <s v="GENERAL FUND"/>
    <m/>
    <m/>
  </r>
  <r>
    <s v="0.3BB"/>
    <s v="9125000"/>
    <x v="0"/>
    <x v="32"/>
    <n v="511"/>
    <s v="A6100AF511"/>
    <n v="554000"/>
    <n v="554335"/>
    <n v="554000"/>
    <s v="D"/>
    <x v="0"/>
    <x v="0"/>
    <s v="GABX"/>
    <s v="INTANGIBLE ASSETS-AMORTIZABLE"/>
    <s v="2023–2024"/>
    <x v="0"/>
    <x v="5"/>
    <s v="EDUCATION"/>
    <s v="GENERAL FUND"/>
    <x v="0"/>
    <s v="100"/>
    <s v="G"/>
    <s v="001"/>
    <s v="001"/>
    <s v="000"/>
    <s v="000"/>
    <s v="GENERAL FUND"/>
    <m/>
    <m/>
  </r>
  <r>
    <s v="0.4BB"/>
    <s v="9125000"/>
    <x v="0"/>
    <x v="32"/>
    <n v="511"/>
    <s v="A6100AF511"/>
    <n v="16000"/>
    <n v="15709"/>
    <n v="16000"/>
    <s v="D"/>
    <x v="8"/>
    <x v="7"/>
    <s v="GOAA"/>
    <s v="BEGINNING FUND BALANCE"/>
    <s v="2023–2024"/>
    <x v="0"/>
    <x v="5"/>
    <s v="EDUCATION"/>
    <s v="GENERAL FUND"/>
    <x v="0"/>
    <s v="100"/>
    <s v="G"/>
    <s v="001"/>
    <s v="001"/>
    <s v="000"/>
    <s v="000"/>
    <s v="GENERAL FUND"/>
    <m/>
    <m/>
  </r>
  <r>
    <s v="0.8BB"/>
    <s v="9125000"/>
    <x v="0"/>
    <x v="32"/>
    <n v="511"/>
    <s v="A6100AF511"/>
    <n v="148000"/>
    <n v="-147822"/>
    <n v="-148000"/>
    <s v="C"/>
    <x v="2"/>
    <x v="2"/>
    <s v="GABW"/>
    <s v="ACCUMULATED DEPRECIATION/AMORTIZATION"/>
    <s v="2023–2024"/>
    <x v="0"/>
    <x v="5"/>
    <s v="EDUCATION"/>
    <s v="GENERAL FUND"/>
    <x v="0"/>
    <s v="100"/>
    <s v="G"/>
    <s v="001"/>
    <s v="001"/>
    <s v="000"/>
    <s v="000"/>
    <s v="GENERAL FUND"/>
    <m/>
    <m/>
  </r>
  <r>
    <s v="0.9BB"/>
    <s v="9125000"/>
    <x v="0"/>
    <x v="32"/>
    <n v="511"/>
    <s v="A6100AF511"/>
    <n v="422000"/>
    <n v="-422222"/>
    <n v="-422000"/>
    <s v="C"/>
    <x v="3"/>
    <x v="3"/>
    <s v="GBBR"/>
    <s v="RIGHT-TO-USE LEASE LIABILITY"/>
    <s v="2023–2024"/>
    <x v="0"/>
    <x v="5"/>
    <s v="EDUCATION"/>
    <s v="GENERAL FUND"/>
    <x v="0"/>
    <s v="100"/>
    <s v="G"/>
    <s v="001"/>
    <s v="001"/>
    <s v="000"/>
    <s v="000"/>
    <s v="GENERAL FUND"/>
    <m/>
    <m/>
  </r>
  <r>
    <s v="4.1"/>
    <s v="9125000"/>
    <x v="0"/>
    <x v="32"/>
    <n v="511"/>
    <s v="A6100AF511"/>
    <n v="74000"/>
    <n v="73911"/>
    <n v="74000"/>
    <s v="D"/>
    <x v="19"/>
    <x v="16"/>
    <s v="GODD"/>
    <s v="EDUCATION"/>
    <s v="2023–2024"/>
    <x v="0"/>
    <x v="5"/>
    <s v="EDUCATION"/>
    <s v="GENERAL FUND"/>
    <x v="0"/>
    <s v="100"/>
    <s v="G"/>
    <s v="001"/>
    <s v="001"/>
    <s v="000"/>
    <s v="000"/>
    <s v="GENERAL FUND"/>
    <m/>
    <m/>
  </r>
  <r>
    <s v="4.4"/>
    <s v="9125000"/>
    <x v="0"/>
    <x v="32"/>
    <n v="511"/>
    <s v="A6100AF511"/>
    <n v="74000"/>
    <n v="-73911"/>
    <n v="-74000"/>
    <s v="C"/>
    <x v="2"/>
    <x v="2"/>
    <s v="GABW"/>
    <s v="ACCUMULATED DEPRECIATION/AMORTIZATION"/>
    <s v="2023–2024"/>
    <x v="0"/>
    <x v="5"/>
    <s v="EDUCATION"/>
    <s v="GENERAL FUND"/>
    <x v="0"/>
    <s v="100"/>
    <s v="G"/>
    <s v="001"/>
    <s v="001"/>
    <s v="000"/>
    <s v="000"/>
    <s v="GENERAL FUND"/>
    <m/>
    <m/>
  </r>
  <r>
    <s v="5.1"/>
    <s v="0001000"/>
    <x v="0"/>
    <x v="32"/>
    <n v="511"/>
    <s v="A6100AF511"/>
    <n v="70000"/>
    <n v="70158"/>
    <n v="70000"/>
    <s v="D"/>
    <x v="5"/>
    <x v="5"/>
    <s v="GODT"/>
    <s v="DEBT SERVICE-PRINCIPAL RETIREMENT"/>
    <s v="2023–2024"/>
    <x v="0"/>
    <x v="5"/>
    <s v="EDUCATION"/>
    <s v="GENERAL FUND"/>
    <x v="0"/>
    <s v="100"/>
    <s v="G"/>
    <s v="001"/>
    <s v="001"/>
    <s v="000"/>
    <s v="000"/>
    <s v="GENERAL FUND"/>
    <m/>
    <m/>
  </r>
  <r>
    <s v="5.2"/>
    <s v="0001000"/>
    <x v="0"/>
    <x v="32"/>
    <n v="511"/>
    <s v="A6100AF511"/>
    <n v="3000"/>
    <n v="3458"/>
    <n v="3000"/>
    <s v="D"/>
    <x v="6"/>
    <x v="6"/>
    <s v="GODV"/>
    <s v="DEBT SERVICE-INTEREST &amp; FISCAL CHARGES"/>
    <s v="2023–2024"/>
    <x v="0"/>
    <x v="5"/>
    <s v="EDUCATION"/>
    <s v="GENERAL FUND"/>
    <x v="0"/>
    <s v="100"/>
    <s v="G"/>
    <s v="001"/>
    <s v="001"/>
    <s v="000"/>
    <s v="000"/>
    <s v="GENERAL FUND"/>
    <m/>
    <m/>
  </r>
  <r>
    <s v="5.3"/>
    <s v="0001000"/>
    <x v="0"/>
    <x v="32"/>
    <n v="511"/>
    <s v="A6100AF511"/>
    <n v="73000"/>
    <n v="-73616"/>
    <n v="-73000"/>
    <s v="C"/>
    <x v="19"/>
    <x v="16"/>
    <s v="GODD"/>
    <s v="EDUCATION"/>
    <s v="2023–2024"/>
    <x v="0"/>
    <x v="5"/>
    <s v="EDUCATION"/>
    <s v="GENERAL FUND"/>
    <x v="0"/>
    <s v="100"/>
    <s v="G"/>
    <s v="001"/>
    <s v="001"/>
    <s v="000"/>
    <s v="000"/>
    <s v="GENERAL FUND"/>
    <m/>
    <m/>
  </r>
  <r>
    <s v="6.1"/>
    <s v="9125000"/>
    <x v="0"/>
    <x v="32"/>
    <n v="511"/>
    <s v="A6100AF511"/>
    <n v="70000"/>
    <n v="70158"/>
    <n v="70000"/>
    <s v="D"/>
    <x v="3"/>
    <x v="3"/>
    <s v="GBBR"/>
    <s v="RIGHT-TO-USE LEASE LIABILITY"/>
    <s v="2023–2024"/>
    <x v="0"/>
    <x v="5"/>
    <s v="EDUCATION"/>
    <s v="GENERAL FUND"/>
    <x v="0"/>
    <s v="100"/>
    <s v="G"/>
    <s v="001"/>
    <s v="001"/>
    <s v="000"/>
    <s v="000"/>
    <s v="GENERAL FUND"/>
    <m/>
    <m/>
  </r>
  <r>
    <s v="6.2"/>
    <s v="9125000"/>
    <x v="0"/>
    <x v="32"/>
    <n v="511"/>
    <s v="A6100AF511"/>
    <n v="70000"/>
    <n v="-70158"/>
    <n v="-70000"/>
    <s v="C"/>
    <x v="5"/>
    <x v="5"/>
    <s v="GODT"/>
    <s v="DEBT SERVICE-PRINCIPAL RETIREMENT"/>
    <s v="2023–2024"/>
    <x v="0"/>
    <x v="5"/>
    <s v="EDUCATION"/>
    <s v="GENERAL FUND"/>
    <x v="0"/>
    <s v="100"/>
    <s v="G"/>
    <s v="001"/>
    <s v="001"/>
    <s v="000"/>
    <s v="000"/>
    <s v="GENERAL FUND"/>
    <m/>
    <m/>
  </r>
  <r>
    <s v="7.1"/>
    <s v="9125000"/>
    <x v="0"/>
    <x v="32"/>
    <n v="511"/>
    <s v="A6100AF511"/>
    <n v="73000"/>
    <n v="73012"/>
    <n v="73000"/>
    <s v="D"/>
    <x v="3"/>
    <x v="3"/>
    <s v="GBBR"/>
    <s v="RIGHT-TO-USE LEASE LIABILITY"/>
    <s v="2023–2024"/>
    <x v="0"/>
    <x v="5"/>
    <s v="EDUCATION"/>
    <s v="GENERAL FUND"/>
    <x v="0"/>
    <s v="100"/>
    <s v="G"/>
    <s v="001"/>
    <s v="001"/>
    <s v="000"/>
    <s v="000"/>
    <s v="GENERAL FUND"/>
    <m/>
    <m/>
  </r>
  <r>
    <s v="7.2"/>
    <s v="9125000"/>
    <x v="0"/>
    <x v="32"/>
    <n v="511"/>
    <s v="A6100AF511"/>
    <n v="73000"/>
    <n v="-73012"/>
    <n v="-73000"/>
    <s v="C"/>
    <x v="7"/>
    <x v="3"/>
    <s v="GBAX"/>
    <s v="CURRENT PORTION OF LONG-TERM OBLIGATIONS"/>
    <s v="2023–2024"/>
    <x v="0"/>
    <x v="5"/>
    <s v="EDUCATION"/>
    <s v="GENERAL FUND"/>
    <x v="0"/>
    <s v="100"/>
    <s v="G"/>
    <s v="001"/>
    <s v="001"/>
    <s v="000"/>
    <s v="000"/>
    <s v="GENERAL FUND"/>
    <m/>
    <m/>
  </r>
  <r>
    <s v="0.3BB"/>
    <s v="9125000"/>
    <x v="0"/>
    <x v="33"/>
    <n v="511"/>
    <s v="A6125AF511"/>
    <n v="202000"/>
    <n v="201758"/>
    <n v="202000"/>
    <s v="D"/>
    <x v="0"/>
    <x v="0"/>
    <s v="GABX"/>
    <s v="INTANGIBLE ASSETS-AMORTIZABLE"/>
    <s v="2023–2024"/>
    <x v="0"/>
    <x v="5"/>
    <s v="EDUCATION"/>
    <s v="GENERAL FUND"/>
    <x v="0"/>
    <s v="100"/>
    <s v="G"/>
    <s v="001"/>
    <s v="001"/>
    <s v="000"/>
    <s v="000"/>
    <s v="GENERAL FUND"/>
    <m/>
    <m/>
  </r>
  <r>
    <s v="0.4BB"/>
    <s v="9125000"/>
    <x v="0"/>
    <x v="33"/>
    <n v="511"/>
    <s v="A6125AF511"/>
    <n v="1000"/>
    <n v="1747"/>
    <n v="1000"/>
    <s v="D"/>
    <x v="8"/>
    <x v="7"/>
    <s v="GOAA"/>
    <s v="BEGINNING FUND BALANCE"/>
    <s v="2023–2024"/>
    <x v="0"/>
    <x v="5"/>
    <s v="EDUCATION"/>
    <s v="GENERAL FUND"/>
    <x v="0"/>
    <s v="100"/>
    <s v="G"/>
    <s v="001"/>
    <s v="001"/>
    <s v="000"/>
    <s v="000"/>
    <s v="GENERAL FUND"/>
    <m/>
    <m/>
  </r>
  <r>
    <s v="0.8BB"/>
    <s v="9125000"/>
    <x v="0"/>
    <x v="33"/>
    <n v="511"/>
    <s v="A6125AF511"/>
    <n v="124000"/>
    <n v="-124158"/>
    <n v="-124000"/>
    <s v="C"/>
    <x v="2"/>
    <x v="2"/>
    <s v="GABW"/>
    <s v="ACCUMULATED DEPRECIATION/AMORTIZATION"/>
    <s v="2023–2024"/>
    <x v="0"/>
    <x v="5"/>
    <s v="EDUCATION"/>
    <s v="GENERAL FUND"/>
    <x v="0"/>
    <s v="100"/>
    <s v="G"/>
    <s v="001"/>
    <s v="001"/>
    <s v="000"/>
    <s v="000"/>
    <s v="GENERAL FUND"/>
    <m/>
    <m/>
  </r>
  <r>
    <s v="0.9BB"/>
    <s v="9125000"/>
    <x v="0"/>
    <x v="33"/>
    <n v="511"/>
    <s v="A6125AF511"/>
    <n v="79000"/>
    <n v="-79347"/>
    <n v="-79000"/>
    <s v="C"/>
    <x v="3"/>
    <x v="3"/>
    <s v="GBBR"/>
    <s v="RIGHT-TO-USE LEASE LIABILITY"/>
    <s v="2023–2024"/>
    <x v="0"/>
    <x v="5"/>
    <s v="EDUCATION"/>
    <s v="GENERAL FUND"/>
    <x v="0"/>
    <s v="100"/>
    <s v="G"/>
    <s v="001"/>
    <s v="001"/>
    <s v="000"/>
    <s v="000"/>
    <s v="GENERAL FUND"/>
    <m/>
    <m/>
  </r>
  <r>
    <s v="4.1"/>
    <s v="9125000"/>
    <x v="0"/>
    <x v="33"/>
    <n v="511"/>
    <s v="A6125AF511"/>
    <n v="62000"/>
    <n v="62079"/>
    <n v="62000"/>
    <s v="D"/>
    <x v="19"/>
    <x v="16"/>
    <s v="GODD"/>
    <s v="EDUCATION"/>
    <s v="2023–2024"/>
    <x v="0"/>
    <x v="5"/>
    <s v="EDUCATION"/>
    <s v="GENERAL FUND"/>
    <x v="0"/>
    <s v="100"/>
    <s v="G"/>
    <s v="001"/>
    <s v="001"/>
    <s v="000"/>
    <s v="000"/>
    <s v="GENERAL FUND"/>
    <m/>
    <m/>
  </r>
  <r>
    <s v="4.4"/>
    <s v="9125000"/>
    <x v="0"/>
    <x v="33"/>
    <n v="511"/>
    <s v="A6125AF511"/>
    <n v="62000"/>
    <n v="-62079"/>
    <n v="-62000"/>
    <s v="C"/>
    <x v="2"/>
    <x v="2"/>
    <s v="GABW"/>
    <s v="ACCUMULATED DEPRECIATION/AMORTIZATION"/>
    <s v="2023–2024"/>
    <x v="0"/>
    <x v="5"/>
    <s v="EDUCATION"/>
    <s v="GENERAL FUND"/>
    <x v="0"/>
    <s v="100"/>
    <s v="G"/>
    <s v="001"/>
    <s v="001"/>
    <s v="000"/>
    <s v="000"/>
    <s v="GENERAL FUND"/>
    <m/>
    <m/>
  </r>
  <r>
    <s v="5.1"/>
    <s v="0001000"/>
    <x v="0"/>
    <x v="33"/>
    <n v="511"/>
    <s v="A6125AF511"/>
    <n v="63000"/>
    <n v="63360"/>
    <n v="63000"/>
    <s v="D"/>
    <x v="5"/>
    <x v="5"/>
    <s v="GODT"/>
    <s v="DEBT SERVICE-PRINCIPAL RETIREMENT"/>
    <s v="2023–2024"/>
    <x v="0"/>
    <x v="5"/>
    <s v="EDUCATION"/>
    <s v="GENERAL FUND"/>
    <x v="0"/>
    <s v="100"/>
    <s v="G"/>
    <s v="001"/>
    <s v="001"/>
    <s v="000"/>
    <s v="000"/>
    <s v="GENERAL FUND"/>
    <m/>
    <m/>
  </r>
  <r>
    <s v="5.3"/>
    <s v="0001000"/>
    <x v="0"/>
    <x v="33"/>
    <n v="511"/>
    <s v="A6125AF511"/>
    <n v="63000"/>
    <n v="-63814"/>
    <n v="-63000"/>
    <s v="C"/>
    <x v="19"/>
    <x v="16"/>
    <s v="GODD"/>
    <s v="EDUCATION"/>
    <s v="2023–2024"/>
    <x v="0"/>
    <x v="5"/>
    <s v="EDUCATION"/>
    <s v="GENERAL FUND"/>
    <x v="0"/>
    <s v="100"/>
    <s v="G"/>
    <s v="001"/>
    <s v="001"/>
    <s v="000"/>
    <s v="000"/>
    <s v="GENERAL FUND"/>
    <m/>
    <m/>
  </r>
  <r>
    <s v="6.1"/>
    <s v="9125000"/>
    <x v="0"/>
    <x v="33"/>
    <n v="511"/>
    <s v="A6125AF511"/>
    <n v="63000"/>
    <n v="63360"/>
    <n v="63000"/>
    <s v="D"/>
    <x v="3"/>
    <x v="3"/>
    <s v="GBBR"/>
    <s v="RIGHT-TO-USE LEASE LIABILITY"/>
    <s v="2023–2024"/>
    <x v="0"/>
    <x v="5"/>
    <s v="EDUCATION"/>
    <s v="GENERAL FUND"/>
    <x v="0"/>
    <s v="100"/>
    <s v="G"/>
    <s v="001"/>
    <s v="001"/>
    <s v="000"/>
    <s v="000"/>
    <s v="GENERAL FUND"/>
    <m/>
    <m/>
  </r>
  <r>
    <s v="6.2"/>
    <s v="9125000"/>
    <x v="0"/>
    <x v="33"/>
    <n v="511"/>
    <s v="A6125AF511"/>
    <n v="63000"/>
    <n v="-63360"/>
    <n v="-63000"/>
    <s v="C"/>
    <x v="5"/>
    <x v="5"/>
    <s v="GODT"/>
    <s v="DEBT SERVICE-PRINCIPAL RETIREMENT"/>
    <s v="2023–2024"/>
    <x v="0"/>
    <x v="5"/>
    <s v="EDUCATION"/>
    <s v="GENERAL FUND"/>
    <x v="0"/>
    <s v="100"/>
    <s v="G"/>
    <s v="001"/>
    <s v="001"/>
    <s v="000"/>
    <s v="000"/>
    <s v="GENERAL FUND"/>
    <m/>
    <m/>
  </r>
  <r>
    <s v="7.1"/>
    <s v="9125000"/>
    <x v="0"/>
    <x v="33"/>
    <n v="511"/>
    <s v="A6125AF511"/>
    <n v="16000"/>
    <n v="15987"/>
    <n v="16000"/>
    <s v="D"/>
    <x v="3"/>
    <x v="3"/>
    <s v="GBBR"/>
    <s v="RIGHT-TO-USE LEASE LIABILITY"/>
    <s v="2023–2024"/>
    <x v="0"/>
    <x v="5"/>
    <s v="EDUCATION"/>
    <s v="GENERAL FUND"/>
    <x v="0"/>
    <s v="100"/>
    <s v="G"/>
    <s v="001"/>
    <s v="001"/>
    <s v="000"/>
    <s v="000"/>
    <s v="GENERAL FUND"/>
    <m/>
    <m/>
  </r>
  <r>
    <s v="7.2"/>
    <s v="9125000"/>
    <x v="0"/>
    <x v="33"/>
    <n v="511"/>
    <s v="A6125AF511"/>
    <n v="16000"/>
    <n v="-15987"/>
    <n v="-16000"/>
    <s v="C"/>
    <x v="7"/>
    <x v="3"/>
    <s v="GBAX"/>
    <s v="CURRENT PORTION OF LONG-TERM OBLIGATIONS"/>
    <s v="2023–2024"/>
    <x v="0"/>
    <x v="5"/>
    <s v="EDUCATION"/>
    <s v="GENERAL FUND"/>
    <x v="0"/>
    <s v="100"/>
    <s v="G"/>
    <s v="001"/>
    <s v="001"/>
    <s v="000"/>
    <s v="000"/>
    <s v="GENERAL FUND"/>
    <m/>
    <m/>
  </r>
  <r>
    <s v="0.3BB"/>
    <s v="9125000"/>
    <x v="0"/>
    <x v="34"/>
    <n v="511"/>
    <s v="A6870AF511"/>
    <n v="8830000"/>
    <n v="8829998"/>
    <n v="8830000"/>
    <s v="D"/>
    <x v="0"/>
    <x v="0"/>
    <s v="GABX"/>
    <s v="INTANGIBLE ASSETS-AMORTIZABLE"/>
    <s v="2023–2024"/>
    <x v="0"/>
    <x v="5"/>
    <s v="EDUCATION"/>
    <s v="GENERAL FUND"/>
    <x v="0"/>
    <s v="100"/>
    <s v="G"/>
    <s v="001"/>
    <s v="001"/>
    <s v="000"/>
    <s v="000"/>
    <s v="GENERAL FUND"/>
    <m/>
    <m/>
  </r>
  <r>
    <s v="0.4BB"/>
    <s v="9125000"/>
    <x v="0"/>
    <x v="34"/>
    <n v="511"/>
    <s v="A6870AF511"/>
    <n v="89000"/>
    <n v="88955"/>
    <n v="89000"/>
    <s v="D"/>
    <x v="8"/>
    <x v="7"/>
    <s v="GOAA"/>
    <s v="BEGINNING FUND BALANCE"/>
    <s v="2023–2024"/>
    <x v="0"/>
    <x v="5"/>
    <s v="EDUCATION"/>
    <s v="GENERAL FUND"/>
    <x v="0"/>
    <s v="100"/>
    <s v="G"/>
    <s v="001"/>
    <s v="001"/>
    <s v="000"/>
    <s v="000"/>
    <s v="GENERAL FUND"/>
    <m/>
    <m/>
  </r>
  <r>
    <s v="0.8BB"/>
    <s v="9125000"/>
    <x v="0"/>
    <x v="34"/>
    <n v="511"/>
    <s v="A6870AF511"/>
    <n v="644000"/>
    <n v="-643854"/>
    <n v="-644000"/>
    <s v="C"/>
    <x v="2"/>
    <x v="2"/>
    <s v="GABW"/>
    <s v="ACCUMULATED DEPRECIATION/AMORTIZATION"/>
    <s v="2023–2024"/>
    <x v="0"/>
    <x v="5"/>
    <s v="EDUCATION"/>
    <s v="GENERAL FUND"/>
    <x v="0"/>
    <s v="100"/>
    <s v="G"/>
    <s v="001"/>
    <s v="001"/>
    <s v="000"/>
    <s v="000"/>
    <s v="GENERAL FUND"/>
    <m/>
    <m/>
  </r>
  <r>
    <s v="0.9BB"/>
    <s v="9125000"/>
    <x v="0"/>
    <x v="34"/>
    <n v="511"/>
    <s v="A6870AF511"/>
    <n v="8275000"/>
    <n v="-8275099"/>
    <n v="-8275000"/>
    <s v="C"/>
    <x v="3"/>
    <x v="3"/>
    <s v="GBBR"/>
    <s v="RIGHT-TO-USE LEASE LIABILITY"/>
    <s v="2023–2024"/>
    <x v="0"/>
    <x v="5"/>
    <s v="EDUCATION"/>
    <s v="GENERAL FUND"/>
    <x v="0"/>
    <s v="100"/>
    <s v="G"/>
    <s v="001"/>
    <s v="001"/>
    <s v="000"/>
    <s v="000"/>
    <s v="GENERAL FUND"/>
    <m/>
    <m/>
  </r>
  <r>
    <s v="4.1"/>
    <s v="9125000"/>
    <x v="0"/>
    <x v="34"/>
    <n v="511"/>
    <s v="A6870AF511"/>
    <n v="1104000"/>
    <n v="1103750"/>
    <n v="1104000"/>
    <s v="D"/>
    <x v="19"/>
    <x v="16"/>
    <s v="GODD"/>
    <s v="EDUCATION"/>
    <s v="2023–2024"/>
    <x v="0"/>
    <x v="5"/>
    <s v="EDUCATION"/>
    <s v="GENERAL FUND"/>
    <x v="0"/>
    <s v="100"/>
    <s v="G"/>
    <s v="001"/>
    <s v="001"/>
    <s v="000"/>
    <s v="000"/>
    <s v="GENERAL FUND"/>
    <m/>
    <m/>
  </r>
  <r>
    <s v="4.4"/>
    <s v="9125000"/>
    <x v="0"/>
    <x v="34"/>
    <n v="511"/>
    <s v="A6870AF511"/>
    <n v="1104000"/>
    <n v="-1103750"/>
    <n v="-1104000"/>
    <s v="C"/>
    <x v="2"/>
    <x v="2"/>
    <s v="GABW"/>
    <s v="ACCUMULATED DEPRECIATION/AMORTIZATION"/>
    <s v="2023–2024"/>
    <x v="0"/>
    <x v="5"/>
    <s v="EDUCATION"/>
    <s v="GENERAL FUND"/>
    <x v="0"/>
    <s v="100"/>
    <s v="G"/>
    <s v="001"/>
    <s v="001"/>
    <s v="000"/>
    <s v="000"/>
    <s v="GENERAL FUND"/>
    <m/>
    <m/>
  </r>
  <r>
    <s v="5.1"/>
    <s v="0001000"/>
    <x v="0"/>
    <x v="34"/>
    <n v="511"/>
    <s v="A6870AF511"/>
    <n v="949000"/>
    <n v="949481"/>
    <n v="949000"/>
    <s v="D"/>
    <x v="5"/>
    <x v="5"/>
    <s v="GODT"/>
    <s v="DEBT SERVICE-PRINCIPAL RETIREMENT"/>
    <s v="2023–2024"/>
    <x v="0"/>
    <x v="5"/>
    <s v="EDUCATION"/>
    <s v="GENERAL FUND"/>
    <x v="0"/>
    <s v="100"/>
    <s v="G"/>
    <s v="001"/>
    <s v="001"/>
    <s v="000"/>
    <s v="000"/>
    <s v="GENERAL FUND"/>
    <m/>
    <m/>
  </r>
  <r>
    <s v="5.2"/>
    <s v="0001000"/>
    <x v="0"/>
    <x v="34"/>
    <n v="511"/>
    <s v="A6870AF511"/>
    <n v="224000"/>
    <n v="223579"/>
    <n v="224000"/>
    <s v="D"/>
    <x v="6"/>
    <x v="6"/>
    <s v="GODV"/>
    <s v="DEBT SERVICE-INTEREST &amp; FISCAL CHARGES"/>
    <s v="2023–2024"/>
    <x v="0"/>
    <x v="5"/>
    <s v="EDUCATION"/>
    <s v="GENERAL FUND"/>
    <x v="0"/>
    <s v="100"/>
    <s v="G"/>
    <s v="001"/>
    <s v="001"/>
    <s v="000"/>
    <s v="000"/>
    <s v="GENERAL FUND"/>
    <m/>
    <m/>
  </r>
  <r>
    <s v="5.3"/>
    <s v="0001000"/>
    <x v="0"/>
    <x v="34"/>
    <n v="511"/>
    <s v="A6870AF511"/>
    <n v="1173000"/>
    <n v="-1173060"/>
    <n v="-1173000"/>
    <s v="C"/>
    <x v="19"/>
    <x v="16"/>
    <s v="GODD"/>
    <s v="EDUCATION"/>
    <s v="2023–2024"/>
    <x v="0"/>
    <x v="5"/>
    <s v="EDUCATION"/>
    <s v="GENERAL FUND"/>
    <x v="0"/>
    <s v="100"/>
    <s v="G"/>
    <s v="001"/>
    <s v="001"/>
    <s v="000"/>
    <s v="000"/>
    <s v="GENERAL FUND"/>
    <m/>
    <m/>
  </r>
  <r>
    <s v="6.1"/>
    <s v="9125000"/>
    <x v="0"/>
    <x v="34"/>
    <n v="511"/>
    <s v="A6870AF511"/>
    <n v="949000"/>
    <n v="949481"/>
    <n v="949000"/>
    <s v="D"/>
    <x v="3"/>
    <x v="3"/>
    <s v="GBBR"/>
    <s v="RIGHT-TO-USE LEASE LIABILITY"/>
    <s v="2023–2024"/>
    <x v="0"/>
    <x v="5"/>
    <s v="EDUCATION"/>
    <s v="GENERAL FUND"/>
    <x v="0"/>
    <s v="100"/>
    <s v="G"/>
    <s v="001"/>
    <s v="001"/>
    <s v="000"/>
    <s v="000"/>
    <s v="GENERAL FUND"/>
    <m/>
    <m/>
  </r>
  <r>
    <s v="6.2"/>
    <s v="9125000"/>
    <x v="0"/>
    <x v="34"/>
    <n v="511"/>
    <s v="A6870AF511"/>
    <n v="949000"/>
    <n v="-949481"/>
    <n v="-949000"/>
    <s v="C"/>
    <x v="5"/>
    <x v="5"/>
    <s v="GODT"/>
    <s v="DEBT SERVICE-PRINCIPAL RETIREMENT"/>
    <s v="2023–2024"/>
    <x v="0"/>
    <x v="5"/>
    <s v="EDUCATION"/>
    <s v="GENERAL FUND"/>
    <x v="0"/>
    <s v="100"/>
    <s v="G"/>
    <s v="001"/>
    <s v="001"/>
    <s v="000"/>
    <s v="000"/>
    <s v="GENERAL FUND"/>
    <m/>
    <m/>
  </r>
  <r>
    <s v="7.1"/>
    <s v="9125000"/>
    <x v="0"/>
    <x v="34"/>
    <n v="511"/>
    <s v="A6870AF511"/>
    <n v="1000000"/>
    <n v="999674"/>
    <n v="1000000"/>
    <s v="D"/>
    <x v="3"/>
    <x v="3"/>
    <s v="GBBR"/>
    <s v="RIGHT-TO-USE LEASE LIABILITY"/>
    <s v="2023–2024"/>
    <x v="0"/>
    <x v="5"/>
    <s v="EDUCATION"/>
    <s v="GENERAL FUND"/>
    <x v="0"/>
    <s v="100"/>
    <s v="G"/>
    <s v="001"/>
    <s v="001"/>
    <s v="000"/>
    <s v="000"/>
    <s v="GENERAL FUND"/>
    <m/>
    <m/>
  </r>
  <r>
    <s v="7.2"/>
    <s v="9125000"/>
    <x v="0"/>
    <x v="34"/>
    <n v="511"/>
    <s v="A6870AF511"/>
    <n v="1000000"/>
    <n v="-999674"/>
    <n v="-1000000"/>
    <s v="C"/>
    <x v="7"/>
    <x v="3"/>
    <s v="GBAX"/>
    <s v="CURRENT PORTION OF LONG-TERM OBLIGATIONS"/>
    <s v="2023–2024"/>
    <x v="0"/>
    <x v="5"/>
    <s v="EDUCATION"/>
    <s v="GENERAL FUND"/>
    <x v="0"/>
    <s v="100"/>
    <s v="G"/>
    <s v="001"/>
    <s v="001"/>
    <s v="000"/>
    <s v="000"/>
    <s v="GENERAL FUND"/>
    <m/>
    <m/>
  </r>
  <r>
    <s v="0.3BB"/>
    <s v="9125000"/>
    <x v="0"/>
    <x v="35"/>
    <n v="511"/>
    <s v="A6980AF511"/>
    <n v="5302000"/>
    <n v="5301930"/>
    <n v="5302000"/>
    <s v="D"/>
    <x v="0"/>
    <x v="0"/>
    <s v="GABX"/>
    <s v="INTANGIBLE ASSETS-AMORTIZABLE"/>
    <s v="2023–2024"/>
    <x v="0"/>
    <x v="5"/>
    <s v="EDUCATION"/>
    <s v="GENERAL FUND"/>
    <x v="0"/>
    <s v="100"/>
    <s v="G"/>
    <s v="001"/>
    <s v="001"/>
    <s v="000"/>
    <s v="000"/>
    <s v="GENERAL FUND"/>
    <m/>
    <m/>
  </r>
  <r>
    <s v="0.4BB"/>
    <s v="9125000"/>
    <x v="0"/>
    <x v="35"/>
    <n v="511"/>
    <s v="A6980AF511"/>
    <n v="106000"/>
    <n v="105260"/>
    <n v="106000"/>
    <s v="D"/>
    <x v="8"/>
    <x v="7"/>
    <s v="GOAA"/>
    <s v="BEGINNING FUND BALANCE"/>
    <s v="2023–2024"/>
    <x v="0"/>
    <x v="5"/>
    <s v="EDUCATION"/>
    <s v="GENERAL FUND"/>
    <x v="0"/>
    <s v="100"/>
    <s v="G"/>
    <s v="001"/>
    <s v="001"/>
    <s v="000"/>
    <s v="000"/>
    <s v="GENERAL FUND"/>
    <m/>
    <m/>
  </r>
  <r>
    <s v="0.8BB"/>
    <s v="9125000"/>
    <x v="0"/>
    <x v="35"/>
    <n v="511"/>
    <s v="A6980AF511"/>
    <n v="1039000"/>
    <n v="-1038665"/>
    <n v="-1039000"/>
    <s v="C"/>
    <x v="2"/>
    <x v="2"/>
    <s v="GABW"/>
    <s v="ACCUMULATED DEPRECIATION/AMORTIZATION"/>
    <s v="2023–2024"/>
    <x v="0"/>
    <x v="5"/>
    <s v="EDUCATION"/>
    <s v="GENERAL FUND"/>
    <x v="0"/>
    <s v="100"/>
    <s v="G"/>
    <s v="001"/>
    <s v="001"/>
    <s v="000"/>
    <s v="000"/>
    <s v="GENERAL FUND"/>
    <m/>
    <m/>
  </r>
  <r>
    <s v="0.9BB"/>
    <s v="9125000"/>
    <x v="0"/>
    <x v="35"/>
    <n v="511"/>
    <s v="A6980AF511"/>
    <n v="4369000"/>
    <n v="-4368525"/>
    <n v="-4369000"/>
    <s v="C"/>
    <x v="3"/>
    <x v="3"/>
    <s v="GBBR"/>
    <s v="RIGHT-TO-USE LEASE LIABILITY"/>
    <s v="2023–2024"/>
    <x v="0"/>
    <x v="5"/>
    <s v="EDUCATION"/>
    <s v="GENERAL FUND"/>
    <x v="0"/>
    <s v="100"/>
    <s v="G"/>
    <s v="001"/>
    <s v="001"/>
    <s v="000"/>
    <s v="000"/>
    <s v="GENERAL FUND"/>
    <m/>
    <m/>
  </r>
  <r>
    <s v="4.1"/>
    <s v="9125000"/>
    <x v="0"/>
    <x v="35"/>
    <n v="511"/>
    <s v="A6980AF511"/>
    <n v="629000"/>
    <n v="629136"/>
    <n v="629000"/>
    <s v="D"/>
    <x v="19"/>
    <x v="16"/>
    <s v="GODD"/>
    <s v="EDUCATION"/>
    <s v="2023–2024"/>
    <x v="0"/>
    <x v="5"/>
    <s v="EDUCATION"/>
    <s v="GENERAL FUND"/>
    <x v="0"/>
    <s v="100"/>
    <s v="G"/>
    <s v="001"/>
    <s v="001"/>
    <s v="000"/>
    <s v="000"/>
    <s v="GENERAL FUND"/>
    <m/>
    <m/>
  </r>
  <r>
    <s v="4.4"/>
    <s v="9125000"/>
    <x v="0"/>
    <x v="35"/>
    <n v="511"/>
    <s v="A6980AF511"/>
    <n v="629000"/>
    <n v="-629136"/>
    <n v="-629000"/>
    <s v="C"/>
    <x v="2"/>
    <x v="2"/>
    <s v="GABW"/>
    <s v="ACCUMULATED DEPRECIATION/AMORTIZATION"/>
    <s v="2023–2024"/>
    <x v="0"/>
    <x v="5"/>
    <s v="EDUCATION"/>
    <s v="GENERAL FUND"/>
    <x v="0"/>
    <s v="100"/>
    <s v="G"/>
    <s v="001"/>
    <s v="001"/>
    <s v="000"/>
    <s v="000"/>
    <s v="GENERAL FUND"/>
    <m/>
    <m/>
  </r>
  <r>
    <s v="5.1"/>
    <s v="0001000"/>
    <x v="0"/>
    <x v="35"/>
    <n v="511"/>
    <s v="A6980AF511"/>
    <n v="586000"/>
    <n v="586237"/>
    <n v="586000"/>
    <s v="D"/>
    <x v="5"/>
    <x v="5"/>
    <s v="GODT"/>
    <s v="DEBT SERVICE-PRINCIPAL RETIREMENT"/>
    <s v="2023–2024"/>
    <x v="0"/>
    <x v="5"/>
    <s v="EDUCATION"/>
    <s v="GENERAL FUND"/>
    <x v="0"/>
    <s v="100"/>
    <s v="G"/>
    <s v="001"/>
    <s v="001"/>
    <s v="000"/>
    <s v="000"/>
    <s v="GENERAL FUND"/>
    <m/>
    <m/>
  </r>
  <r>
    <s v="5.2"/>
    <s v="0001000"/>
    <x v="0"/>
    <x v="35"/>
    <n v="511"/>
    <s v="A6980AF511"/>
    <n v="37000"/>
    <n v="37388"/>
    <n v="37000"/>
    <s v="D"/>
    <x v="6"/>
    <x v="6"/>
    <s v="GODV"/>
    <s v="DEBT SERVICE-INTEREST &amp; FISCAL CHARGES"/>
    <s v="2023–2024"/>
    <x v="0"/>
    <x v="5"/>
    <s v="EDUCATION"/>
    <s v="GENERAL FUND"/>
    <x v="0"/>
    <s v="100"/>
    <s v="G"/>
    <s v="001"/>
    <s v="001"/>
    <s v="000"/>
    <s v="000"/>
    <s v="GENERAL FUND"/>
    <m/>
    <m/>
  </r>
  <r>
    <s v="5.3"/>
    <s v="0001000"/>
    <x v="0"/>
    <x v="35"/>
    <n v="511"/>
    <s v="A6980AF511"/>
    <n v="623000"/>
    <n v="-623625"/>
    <n v="-623000"/>
    <s v="C"/>
    <x v="19"/>
    <x v="16"/>
    <s v="GODD"/>
    <s v="EDUCATION"/>
    <s v="2023–2024"/>
    <x v="0"/>
    <x v="5"/>
    <s v="EDUCATION"/>
    <s v="GENERAL FUND"/>
    <x v="0"/>
    <s v="100"/>
    <s v="G"/>
    <s v="001"/>
    <s v="001"/>
    <s v="000"/>
    <s v="000"/>
    <s v="GENERAL FUND"/>
    <m/>
    <m/>
  </r>
  <r>
    <s v="6.1"/>
    <s v="9125000"/>
    <x v="0"/>
    <x v="35"/>
    <n v="511"/>
    <s v="A6980AF511"/>
    <n v="586000"/>
    <n v="586237"/>
    <n v="586000"/>
    <s v="D"/>
    <x v="3"/>
    <x v="3"/>
    <s v="GBBR"/>
    <s v="RIGHT-TO-USE LEASE LIABILITY"/>
    <s v="2023–2024"/>
    <x v="0"/>
    <x v="5"/>
    <s v="EDUCATION"/>
    <s v="GENERAL FUND"/>
    <x v="0"/>
    <s v="100"/>
    <s v="G"/>
    <s v="001"/>
    <s v="001"/>
    <s v="000"/>
    <s v="000"/>
    <s v="GENERAL FUND"/>
    <m/>
    <m/>
  </r>
  <r>
    <s v="6.2"/>
    <s v="9125000"/>
    <x v="0"/>
    <x v="35"/>
    <n v="511"/>
    <s v="A6980AF511"/>
    <n v="586000"/>
    <n v="-586237"/>
    <n v="-586000"/>
    <s v="C"/>
    <x v="5"/>
    <x v="5"/>
    <s v="GODT"/>
    <s v="DEBT SERVICE-PRINCIPAL RETIREMENT"/>
    <s v="2023–2024"/>
    <x v="0"/>
    <x v="5"/>
    <s v="EDUCATION"/>
    <s v="GENERAL FUND"/>
    <x v="0"/>
    <s v="100"/>
    <s v="G"/>
    <s v="001"/>
    <s v="001"/>
    <s v="000"/>
    <s v="000"/>
    <s v="GENERAL FUND"/>
    <m/>
    <m/>
  </r>
  <r>
    <s v="7.1"/>
    <s v="9125000"/>
    <x v="0"/>
    <x v="35"/>
    <n v="511"/>
    <s v="A6980AF511"/>
    <n v="608000"/>
    <n v="608113"/>
    <n v="608000"/>
    <s v="D"/>
    <x v="3"/>
    <x v="3"/>
    <s v="GBBR"/>
    <s v="RIGHT-TO-USE LEASE LIABILITY"/>
    <s v="2023–2024"/>
    <x v="0"/>
    <x v="5"/>
    <s v="EDUCATION"/>
    <s v="GENERAL FUND"/>
    <x v="0"/>
    <s v="100"/>
    <s v="G"/>
    <s v="001"/>
    <s v="001"/>
    <s v="000"/>
    <s v="000"/>
    <s v="GENERAL FUND"/>
    <m/>
    <m/>
  </r>
  <r>
    <s v="7.2"/>
    <s v="9125000"/>
    <x v="0"/>
    <x v="35"/>
    <n v="511"/>
    <s v="A6980AF511"/>
    <n v="608000"/>
    <n v="-608113"/>
    <n v="-608000"/>
    <s v="C"/>
    <x v="7"/>
    <x v="3"/>
    <s v="GBAX"/>
    <s v="CURRENT PORTION OF LONG-TERM OBLIGATIONS"/>
    <s v="2023–2024"/>
    <x v="0"/>
    <x v="5"/>
    <s v="EDUCATION"/>
    <s v="GENERAL FUND"/>
    <x v="0"/>
    <s v="100"/>
    <s v="G"/>
    <s v="001"/>
    <s v="001"/>
    <s v="000"/>
    <s v="000"/>
    <s v="GENERAL FUND"/>
    <m/>
    <m/>
  </r>
  <r>
    <s v="10.3"/>
    <s v="9125000"/>
    <x v="0"/>
    <x v="35"/>
    <n v="511"/>
    <s v="A6980AF511"/>
    <n v="49000"/>
    <n v="49045"/>
    <n v="49000"/>
    <s v="D"/>
    <x v="0"/>
    <x v="0"/>
    <s v="GABX"/>
    <s v="INTANGIBLE ASSETS-AMORTIZABLE"/>
    <s v="2023–2024"/>
    <x v="0"/>
    <x v="5"/>
    <s v="EDUCATION"/>
    <s v="GENERAL FUND"/>
    <x v="0"/>
    <s v="100"/>
    <s v="G"/>
    <s v="001"/>
    <s v="001"/>
    <s v="000"/>
    <s v="000"/>
    <s v="GENERAL FUND"/>
    <m/>
    <m/>
  </r>
  <r>
    <s v="10.4"/>
    <s v="9125000"/>
    <x v="0"/>
    <x v="35"/>
    <n v="511"/>
    <s v="A6980AF511"/>
    <n v="49000"/>
    <n v="-49045"/>
    <n v="-49000"/>
    <s v="C"/>
    <x v="3"/>
    <x v="3"/>
    <s v="GBBR"/>
    <s v="RIGHT-TO-USE LEASE LIABILITY"/>
    <s v="2023–2024"/>
    <x v="0"/>
    <x v="5"/>
    <s v="EDUCATION"/>
    <s v="GENERAL FUND"/>
    <x v="0"/>
    <s v="100"/>
    <s v="G"/>
    <s v="001"/>
    <s v="001"/>
    <s v="000"/>
    <s v="000"/>
    <s v="GENERAL FUND"/>
    <m/>
    <m/>
  </r>
  <r>
    <s v="0.3BB"/>
    <s v="9125000"/>
    <x v="0"/>
    <x v="36"/>
    <n v="511"/>
    <s v="A7300AF511"/>
    <n v="5220000"/>
    <n v="5220354"/>
    <n v="5220000"/>
    <s v="D"/>
    <x v="0"/>
    <x v="0"/>
    <s v="GABX"/>
    <s v="INTANGIBLE ASSETS-AMORTIZABLE"/>
    <s v="2023–2024"/>
    <x v="0"/>
    <x v="2"/>
    <s v="HEALTH AND HUMAN SERVICES"/>
    <s v="GENERAL FUND"/>
    <x v="0"/>
    <s v="100"/>
    <s v="G"/>
    <s v="001"/>
    <s v="001"/>
    <s v="000"/>
    <s v="000"/>
    <s v="GENERAL FUND"/>
    <m/>
    <m/>
  </r>
  <r>
    <s v="0.4BB"/>
    <s v="9125000"/>
    <x v="0"/>
    <x v="36"/>
    <n v="511"/>
    <s v="A7300AF511"/>
    <n v="146000"/>
    <n v="145812"/>
    <n v="146000"/>
    <s v="D"/>
    <x v="8"/>
    <x v="7"/>
    <s v="GOAA"/>
    <s v="BEGINNING FUND BALANCE"/>
    <s v="2023–2024"/>
    <x v="0"/>
    <x v="2"/>
    <s v="HEALTH AND HUMAN SERVICES"/>
    <s v="GENERAL FUND"/>
    <x v="0"/>
    <s v="100"/>
    <s v="G"/>
    <s v="001"/>
    <s v="001"/>
    <s v="000"/>
    <s v="000"/>
    <s v="GENERAL FUND"/>
    <m/>
    <m/>
  </r>
  <r>
    <s v="0.8BB"/>
    <s v="9125000"/>
    <x v="0"/>
    <x v="36"/>
    <n v="511"/>
    <s v="A7300AF511"/>
    <n v="1539000"/>
    <n v="-1539010"/>
    <n v="-1539000"/>
    <s v="C"/>
    <x v="2"/>
    <x v="2"/>
    <s v="GABW"/>
    <s v="ACCUMULATED DEPRECIATION/AMORTIZATION"/>
    <s v="2023–2024"/>
    <x v="0"/>
    <x v="2"/>
    <s v="HEALTH AND HUMAN SERVICES"/>
    <s v="GENERAL FUND"/>
    <x v="0"/>
    <s v="100"/>
    <s v="G"/>
    <s v="001"/>
    <s v="001"/>
    <s v="000"/>
    <s v="000"/>
    <s v="GENERAL FUND"/>
    <m/>
    <m/>
  </r>
  <r>
    <s v="0.9BB"/>
    <s v="9125000"/>
    <x v="0"/>
    <x v="36"/>
    <n v="511"/>
    <s v="A7300AF511"/>
    <n v="3827000"/>
    <n v="-3827156"/>
    <n v="-3827000"/>
    <s v="C"/>
    <x v="3"/>
    <x v="3"/>
    <s v="GBBR"/>
    <s v="RIGHT-TO-USE LEASE LIABILITY"/>
    <s v="2023–2024"/>
    <x v="0"/>
    <x v="2"/>
    <s v="HEALTH AND HUMAN SERVICES"/>
    <s v="GENERAL FUND"/>
    <x v="0"/>
    <s v="100"/>
    <s v="G"/>
    <s v="001"/>
    <s v="001"/>
    <s v="000"/>
    <s v="000"/>
    <s v="GENERAL FUND"/>
    <m/>
    <m/>
  </r>
  <r>
    <s v="4.1"/>
    <s v="9125000"/>
    <x v="0"/>
    <x v="36"/>
    <n v="511"/>
    <s v="A7300AF511"/>
    <n v="797000"/>
    <n v="797488"/>
    <n v="797000"/>
    <s v="D"/>
    <x v="10"/>
    <x v="9"/>
    <s v="GODF"/>
    <s v="HEALTH &amp; HUMAN SERVICES AND LABOR &amp; WORKFORCE DEV"/>
    <s v="2023–2024"/>
    <x v="0"/>
    <x v="2"/>
    <s v="HEALTH AND HUMAN SERVICES"/>
    <s v="GENERAL FUND"/>
    <x v="0"/>
    <s v="100"/>
    <s v="G"/>
    <s v="001"/>
    <s v="001"/>
    <s v="000"/>
    <s v="000"/>
    <s v="GENERAL FUND"/>
    <m/>
    <m/>
  </r>
  <r>
    <s v="4.4"/>
    <s v="9125000"/>
    <x v="0"/>
    <x v="36"/>
    <n v="511"/>
    <s v="A7300AF511"/>
    <n v="797000"/>
    <n v="-797488"/>
    <n v="-797000"/>
    <s v="C"/>
    <x v="2"/>
    <x v="2"/>
    <s v="GABW"/>
    <s v="ACCUMULATED DEPRECIATION/AMORTIZATION"/>
    <s v="2023–2024"/>
    <x v="0"/>
    <x v="2"/>
    <s v="HEALTH AND HUMAN SERVICES"/>
    <s v="GENERAL FUND"/>
    <x v="0"/>
    <s v="100"/>
    <s v="G"/>
    <s v="001"/>
    <s v="001"/>
    <s v="000"/>
    <s v="000"/>
    <s v="GENERAL FUND"/>
    <m/>
    <m/>
  </r>
  <r>
    <s v="5.1"/>
    <s v="0001000"/>
    <x v="0"/>
    <x v="36"/>
    <n v="511"/>
    <s v="A7300AF511"/>
    <n v="771000"/>
    <n v="771366"/>
    <n v="771000"/>
    <s v="D"/>
    <x v="5"/>
    <x v="5"/>
    <s v="GODT"/>
    <s v="DEBT SERVICE-PRINCIPAL RETIREMENT"/>
    <s v="2023–2024"/>
    <x v="0"/>
    <x v="2"/>
    <s v="HEALTH AND HUMAN SERVICES"/>
    <s v="GENERAL FUND"/>
    <x v="0"/>
    <s v="100"/>
    <s v="G"/>
    <s v="001"/>
    <s v="001"/>
    <s v="000"/>
    <s v="000"/>
    <s v="GENERAL FUND"/>
    <m/>
    <m/>
  </r>
  <r>
    <s v="5.2"/>
    <s v="0001000"/>
    <x v="0"/>
    <x v="36"/>
    <n v="511"/>
    <s v="A7300AF511"/>
    <n v="98000"/>
    <n v="98328"/>
    <n v="98000"/>
    <s v="D"/>
    <x v="6"/>
    <x v="6"/>
    <s v="GODV"/>
    <s v="DEBT SERVICE-INTEREST &amp; FISCAL CHARGES"/>
    <s v="2023–2024"/>
    <x v="0"/>
    <x v="2"/>
    <s v="HEALTH AND HUMAN SERVICES"/>
    <s v="GENERAL FUND"/>
    <x v="0"/>
    <s v="100"/>
    <s v="G"/>
    <s v="001"/>
    <s v="001"/>
    <s v="000"/>
    <s v="000"/>
    <s v="GENERAL FUND"/>
    <m/>
    <m/>
  </r>
  <r>
    <s v="5.3"/>
    <s v="0001000"/>
    <x v="0"/>
    <x v="36"/>
    <n v="511"/>
    <s v="A7300AF511"/>
    <n v="869000"/>
    <n v="-869694"/>
    <n v="-869000"/>
    <s v="C"/>
    <x v="10"/>
    <x v="9"/>
    <s v="GODF"/>
    <s v="HEALTH &amp; HUMAN SERVICES AND LABOR &amp; WORKFORCE DEV"/>
    <s v="2023–2024"/>
    <x v="0"/>
    <x v="2"/>
    <s v="HEALTH AND HUMAN SERVICES"/>
    <s v="GENERAL FUND"/>
    <x v="0"/>
    <s v="100"/>
    <s v="G"/>
    <s v="001"/>
    <s v="001"/>
    <s v="000"/>
    <s v="000"/>
    <s v="GENERAL FUND"/>
    <m/>
    <m/>
  </r>
  <r>
    <s v="6.1"/>
    <s v="9125000"/>
    <x v="0"/>
    <x v="36"/>
    <n v="511"/>
    <s v="A7300AF511"/>
    <n v="771000"/>
    <n v="771366"/>
    <n v="771000"/>
    <s v="D"/>
    <x v="3"/>
    <x v="3"/>
    <s v="GBBR"/>
    <s v="RIGHT-TO-USE LEASE LIABILITY"/>
    <s v="2023–2024"/>
    <x v="0"/>
    <x v="2"/>
    <s v="HEALTH AND HUMAN SERVICES"/>
    <s v="GENERAL FUND"/>
    <x v="0"/>
    <s v="100"/>
    <s v="G"/>
    <s v="001"/>
    <s v="001"/>
    <s v="000"/>
    <s v="000"/>
    <s v="GENERAL FUND"/>
    <m/>
    <m/>
  </r>
  <r>
    <s v="6.2"/>
    <s v="9125000"/>
    <x v="0"/>
    <x v="36"/>
    <n v="511"/>
    <s v="A7300AF511"/>
    <n v="771000"/>
    <n v="-771366"/>
    <n v="-771000"/>
    <s v="C"/>
    <x v="5"/>
    <x v="5"/>
    <s v="GODT"/>
    <s v="DEBT SERVICE-PRINCIPAL RETIREMENT"/>
    <s v="2023–2024"/>
    <x v="0"/>
    <x v="2"/>
    <s v="HEALTH AND HUMAN SERVICES"/>
    <s v="GENERAL FUND"/>
    <x v="0"/>
    <s v="100"/>
    <s v="G"/>
    <s v="001"/>
    <s v="001"/>
    <s v="000"/>
    <s v="000"/>
    <s v="GENERAL FUND"/>
    <m/>
    <m/>
  </r>
  <r>
    <s v="7.1"/>
    <s v="9125000"/>
    <x v="0"/>
    <x v="36"/>
    <n v="511"/>
    <s v="A7300AF511"/>
    <n v="789000"/>
    <n v="789444"/>
    <n v="789000"/>
    <s v="D"/>
    <x v="3"/>
    <x v="3"/>
    <s v="GBBR"/>
    <s v="RIGHT-TO-USE LEASE LIABILITY"/>
    <s v="2023–2024"/>
    <x v="0"/>
    <x v="2"/>
    <s v="HEALTH AND HUMAN SERVICES"/>
    <s v="GENERAL FUND"/>
    <x v="0"/>
    <s v="100"/>
    <s v="G"/>
    <s v="001"/>
    <s v="001"/>
    <s v="000"/>
    <s v="000"/>
    <s v="GENERAL FUND"/>
    <m/>
    <m/>
  </r>
  <r>
    <s v="7.2"/>
    <s v="9125000"/>
    <x v="0"/>
    <x v="36"/>
    <n v="511"/>
    <s v="A7300AF511"/>
    <n v="789000"/>
    <n v="-789444"/>
    <n v="-789000"/>
    <s v="C"/>
    <x v="7"/>
    <x v="3"/>
    <s v="GBAX"/>
    <s v="CURRENT PORTION OF LONG-TERM OBLIGATIONS"/>
    <s v="2023–2024"/>
    <x v="0"/>
    <x v="2"/>
    <s v="HEALTH AND HUMAN SERVICES"/>
    <s v="GENERAL FUND"/>
    <x v="0"/>
    <s v="100"/>
    <s v="G"/>
    <s v="001"/>
    <s v="001"/>
    <s v="000"/>
    <s v="000"/>
    <s v="GENERAL FUND"/>
    <m/>
    <m/>
  </r>
  <r>
    <s v="0.3BB"/>
    <s v="9125000"/>
    <x v="0"/>
    <x v="37"/>
    <n v="511"/>
    <s v="A7320AF511"/>
    <n v="1446000"/>
    <n v="1445630"/>
    <n v="1446000"/>
    <s v="D"/>
    <x v="0"/>
    <x v="0"/>
    <s v="GABX"/>
    <s v="INTANGIBLE ASSETS-AMORTIZABLE"/>
    <s v="2023–2024"/>
    <x v="0"/>
    <x v="2"/>
    <s v="HEALTH AND HUMAN SERVICES"/>
    <s v="GENERAL FUND"/>
    <x v="0"/>
    <s v="100"/>
    <s v="G"/>
    <s v="001"/>
    <s v="001"/>
    <s v="000"/>
    <s v="000"/>
    <s v="GENERAL FUND"/>
    <m/>
    <m/>
  </r>
  <r>
    <s v="0.4BB"/>
    <s v="9125000"/>
    <x v="0"/>
    <x v="37"/>
    <n v="511"/>
    <s v="A7320AF511"/>
    <n v="8000"/>
    <n v="8363"/>
    <n v="8000"/>
    <s v="D"/>
    <x v="8"/>
    <x v="7"/>
    <s v="GOAA"/>
    <s v="BEGINNING FUND BALANCE"/>
    <s v="2023–2024"/>
    <x v="0"/>
    <x v="2"/>
    <s v="HEALTH AND HUMAN SERVICES"/>
    <s v="GENERAL FUND"/>
    <x v="0"/>
    <s v="100"/>
    <s v="G"/>
    <s v="001"/>
    <s v="001"/>
    <s v="000"/>
    <s v="000"/>
    <s v="GENERAL FUND"/>
    <m/>
    <m/>
  </r>
  <r>
    <s v="0.8BB"/>
    <s v="9125000"/>
    <x v="0"/>
    <x v="37"/>
    <n v="511"/>
    <s v="A7320AF511"/>
    <n v="846000"/>
    <n v="-846223"/>
    <n v="-846000"/>
    <s v="C"/>
    <x v="2"/>
    <x v="2"/>
    <s v="GABW"/>
    <s v="ACCUMULATED DEPRECIATION/AMORTIZATION"/>
    <s v="2023–2024"/>
    <x v="0"/>
    <x v="2"/>
    <s v="HEALTH AND HUMAN SERVICES"/>
    <s v="GENERAL FUND"/>
    <x v="0"/>
    <s v="100"/>
    <s v="G"/>
    <s v="001"/>
    <s v="001"/>
    <s v="000"/>
    <s v="000"/>
    <s v="GENERAL FUND"/>
    <m/>
    <m/>
  </r>
  <r>
    <s v="0.9BB"/>
    <s v="9125000"/>
    <x v="0"/>
    <x v="37"/>
    <n v="511"/>
    <s v="A7320AF511"/>
    <n v="608000"/>
    <n v="-607770"/>
    <n v="-608000"/>
    <s v="C"/>
    <x v="3"/>
    <x v="3"/>
    <s v="GBBR"/>
    <s v="RIGHT-TO-USE LEASE LIABILITY"/>
    <s v="2023–2024"/>
    <x v="0"/>
    <x v="2"/>
    <s v="HEALTH AND HUMAN SERVICES"/>
    <s v="GENERAL FUND"/>
    <x v="0"/>
    <s v="100"/>
    <s v="G"/>
    <s v="001"/>
    <s v="001"/>
    <s v="000"/>
    <s v="000"/>
    <s v="GENERAL FUND"/>
    <m/>
    <m/>
  </r>
  <r>
    <s v="4.1"/>
    <s v="9125000"/>
    <x v="0"/>
    <x v="37"/>
    <n v="511"/>
    <s v="A7320AF511"/>
    <n v="423000"/>
    <n v="423111"/>
    <n v="423000"/>
    <s v="D"/>
    <x v="10"/>
    <x v="9"/>
    <s v="GODF"/>
    <s v="HEALTH &amp; HUMAN SERVICES AND LABOR &amp; WORKFORCE DEV"/>
    <s v="2023–2024"/>
    <x v="0"/>
    <x v="2"/>
    <s v="HEALTH AND HUMAN SERVICES"/>
    <s v="GENERAL FUND"/>
    <x v="0"/>
    <s v="100"/>
    <s v="G"/>
    <s v="001"/>
    <s v="001"/>
    <s v="000"/>
    <s v="000"/>
    <s v="GENERAL FUND"/>
    <m/>
    <m/>
  </r>
  <r>
    <s v="4.4"/>
    <s v="9125000"/>
    <x v="0"/>
    <x v="37"/>
    <n v="511"/>
    <s v="A7320AF511"/>
    <n v="423000"/>
    <n v="-423111"/>
    <n v="-423000"/>
    <s v="C"/>
    <x v="2"/>
    <x v="2"/>
    <s v="GABW"/>
    <s v="ACCUMULATED DEPRECIATION/AMORTIZATION"/>
    <s v="2023–2024"/>
    <x v="0"/>
    <x v="2"/>
    <s v="HEALTH AND HUMAN SERVICES"/>
    <s v="GENERAL FUND"/>
    <x v="0"/>
    <s v="100"/>
    <s v="G"/>
    <s v="001"/>
    <s v="001"/>
    <s v="000"/>
    <s v="000"/>
    <s v="GENERAL FUND"/>
    <m/>
    <m/>
  </r>
  <r>
    <s v="5.1"/>
    <s v="0001000"/>
    <x v="0"/>
    <x v="37"/>
    <n v="511"/>
    <s v="A7320AF511"/>
    <n v="426000"/>
    <n v="425965"/>
    <n v="426000"/>
    <s v="D"/>
    <x v="5"/>
    <x v="5"/>
    <s v="GODT"/>
    <s v="DEBT SERVICE-PRINCIPAL RETIREMENT"/>
    <s v="2023–2024"/>
    <x v="0"/>
    <x v="2"/>
    <s v="HEALTH AND HUMAN SERVICES"/>
    <s v="GENERAL FUND"/>
    <x v="0"/>
    <s v="100"/>
    <s v="G"/>
    <s v="001"/>
    <s v="001"/>
    <s v="000"/>
    <s v="000"/>
    <s v="GENERAL FUND"/>
    <m/>
    <m/>
  </r>
  <r>
    <s v="5.2"/>
    <s v="0001000"/>
    <x v="0"/>
    <x v="37"/>
    <n v="511"/>
    <s v="A7320AF511"/>
    <n v="1000"/>
    <n v="826"/>
    <n v="1000"/>
    <s v="D"/>
    <x v="6"/>
    <x v="6"/>
    <s v="GODV"/>
    <s v="DEBT SERVICE-INTEREST &amp; FISCAL CHARGES"/>
    <s v="2023–2024"/>
    <x v="0"/>
    <x v="2"/>
    <s v="HEALTH AND HUMAN SERVICES"/>
    <s v="GENERAL FUND"/>
    <x v="0"/>
    <s v="100"/>
    <s v="G"/>
    <s v="001"/>
    <s v="001"/>
    <s v="000"/>
    <s v="000"/>
    <s v="GENERAL FUND"/>
    <m/>
    <m/>
  </r>
  <r>
    <s v="5.3"/>
    <s v="0001000"/>
    <x v="0"/>
    <x v="37"/>
    <n v="511"/>
    <s v="A7320AF511"/>
    <n v="427000"/>
    <n v="-426791"/>
    <n v="-427000"/>
    <s v="C"/>
    <x v="10"/>
    <x v="9"/>
    <s v="GODF"/>
    <s v="HEALTH &amp; HUMAN SERVICES AND LABOR &amp; WORKFORCE DEV"/>
    <s v="2023–2024"/>
    <x v="0"/>
    <x v="2"/>
    <s v="HEALTH AND HUMAN SERVICES"/>
    <s v="GENERAL FUND"/>
    <x v="0"/>
    <s v="100"/>
    <s v="G"/>
    <s v="001"/>
    <s v="001"/>
    <s v="000"/>
    <s v="000"/>
    <s v="GENERAL FUND"/>
    <m/>
    <m/>
  </r>
  <r>
    <s v="6.1"/>
    <s v="9125000"/>
    <x v="0"/>
    <x v="37"/>
    <n v="511"/>
    <s v="A7320AF511"/>
    <n v="426000"/>
    <n v="425965"/>
    <n v="426000"/>
    <s v="D"/>
    <x v="3"/>
    <x v="3"/>
    <s v="GBBR"/>
    <s v="RIGHT-TO-USE LEASE LIABILITY"/>
    <s v="2023–2024"/>
    <x v="0"/>
    <x v="2"/>
    <s v="HEALTH AND HUMAN SERVICES"/>
    <s v="GENERAL FUND"/>
    <x v="0"/>
    <s v="100"/>
    <s v="G"/>
    <s v="001"/>
    <s v="001"/>
    <s v="000"/>
    <s v="000"/>
    <s v="GENERAL FUND"/>
    <m/>
    <m/>
  </r>
  <r>
    <s v="6.2"/>
    <s v="9125000"/>
    <x v="0"/>
    <x v="37"/>
    <n v="511"/>
    <s v="A7320AF511"/>
    <n v="426000"/>
    <n v="-425965"/>
    <n v="-426000"/>
    <s v="C"/>
    <x v="5"/>
    <x v="5"/>
    <s v="GODT"/>
    <s v="DEBT SERVICE-PRINCIPAL RETIREMENT"/>
    <s v="2023–2024"/>
    <x v="0"/>
    <x v="2"/>
    <s v="HEALTH AND HUMAN SERVICES"/>
    <s v="GENERAL FUND"/>
    <x v="0"/>
    <s v="100"/>
    <s v="G"/>
    <s v="001"/>
    <s v="001"/>
    <s v="000"/>
    <s v="000"/>
    <s v="GENERAL FUND"/>
    <m/>
    <m/>
  </r>
  <r>
    <s v="7.1"/>
    <s v="9125000"/>
    <x v="0"/>
    <x v="37"/>
    <n v="511"/>
    <s v="A7320AF511"/>
    <n v="182000"/>
    <n v="181805"/>
    <n v="182000"/>
    <s v="D"/>
    <x v="3"/>
    <x v="3"/>
    <s v="GBBR"/>
    <s v="RIGHT-TO-USE LEASE LIABILITY"/>
    <s v="2023–2024"/>
    <x v="0"/>
    <x v="2"/>
    <s v="HEALTH AND HUMAN SERVICES"/>
    <s v="GENERAL FUND"/>
    <x v="0"/>
    <s v="100"/>
    <s v="G"/>
    <s v="001"/>
    <s v="001"/>
    <s v="000"/>
    <s v="000"/>
    <s v="GENERAL FUND"/>
    <m/>
    <m/>
  </r>
  <r>
    <s v="7.2"/>
    <s v="9125000"/>
    <x v="0"/>
    <x v="37"/>
    <n v="511"/>
    <s v="A7320AF511"/>
    <n v="182000"/>
    <n v="-181805"/>
    <n v="-182000"/>
    <s v="C"/>
    <x v="7"/>
    <x v="3"/>
    <s v="GBAX"/>
    <s v="CURRENT PORTION OF LONG-TERM OBLIGATIONS"/>
    <s v="2023–2024"/>
    <x v="0"/>
    <x v="2"/>
    <s v="HEALTH AND HUMAN SERVICES"/>
    <s v="GENERAL FUND"/>
    <x v="0"/>
    <s v="100"/>
    <s v="G"/>
    <s v="001"/>
    <s v="001"/>
    <s v="000"/>
    <s v="000"/>
    <s v="GENERAL FUND"/>
    <m/>
    <m/>
  </r>
  <r>
    <s v="0.3BB"/>
    <s v="9125000"/>
    <x v="0"/>
    <x v="38"/>
    <n v="511"/>
    <s v="A7350AF511"/>
    <n v="34715000"/>
    <n v="34714945"/>
    <n v="34715000"/>
    <s v="D"/>
    <x v="0"/>
    <x v="0"/>
    <s v="GABX"/>
    <s v="INTANGIBLE ASSETS-AMORTIZABLE"/>
    <s v="2023–2024"/>
    <x v="0"/>
    <x v="2"/>
    <s v="HEALTH AND HUMAN SERVICES"/>
    <s v="GENERAL FUND"/>
    <x v="0"/>
    <s v="100"/>
    <s v="G"/>
    <s v="001"/>
    <s v="001"/>
    <s v="000"/>
    <s v="000"/>
    <s v="GENERAL FUND"/>
    <m/>
    <m/>
  </r>
  <r>
    <s v="0.8BB"/>
    <s v="9125000"/>
    <x v="0"/>
    <x v="38"/>
    <n v="511"/>
    <s v="A7350AF511"/>
    <n v="11338000"/>
    <n v="-11338296"/>
    <n v="-11338000"/>
    <s v="C"/>
    <x v="2"/>
    <x v="2"/>
    <s v="GABW"/>
    <s v="ACCUMULATED DEPRECIATION/AMORTIZATION"/>
    <s v="2023–2024"/>
    <x v="0"/>
    <x v="2"/>
    <s v="HEALTH AND HUMAN SERVICES"/>
    <s v="GENERAL FUND"/>
    <x v="0"/>
    <s v="100"/>
    <s v="G"/>
    <s v="001"/>
    <s v="001"/>
    <s v="000"/>
    <s v="000"/>
    <s v="GENERAL FUND"/>
    <m/>
    <m/>
  </r>
  <r>
    <s v="0.9BB"/>
    <s v="9125000"/>
    <x v="0"/>
    <x v="38"/>
    <n v="511"/>
    <s v="A7350AF511"/>
    <n v="20248000"/>
    <n v="-20248437"/>
    <n v="-20248000"/>
    <s v="C"/>
    <x v="3"/>
    <x v="3"/>
    <s v="GBBR"/>
    <s v="RIGHT-TO-USE LEASE LIABILITY"/>
    <s v="2023–2024"/>
    <x v="0"/>
    <x v="2"/>
    <s v="HEALTH AND HUMAN SERVICES"/>
    <s v="GENERAL FUND"/>
    <x v="0"/>
    <s v="100"/>
    <s v="G"/>
    <s v="001"/>
    <s v="001"/>
    <s v="000"/>
    <s v="000"/>
    <s v="GENERAL FUND"/>
    <m/>
    <m/>
  </r>
  <r>
    <s v="0.10BB"/>
    <s v="9125000"/>
    <x v="0"/>
    <x v="38"/>
    <n v="511"/>
    <s v="A7350AF511"/>
    <n v="3129000"/>
    <n v="-3128212"/>
    <n v="-3129000"/>
    <s v="C"/>
    <x v="8"/>
    <x v="7"/>
    <s v="GOAA"/>
    <s v="BEGINNING FUND BALANCE"/>
    <s v="2023–2024"/>
    <x v="0"/>
    <x v="2"/>
    <s v="HEALTH AND HUMAN SERVICES"/>
    <s v="GENERAL FUND"/>
    <x v="0"/>
    <s v="100"/>
    <s v="G"/>
    <s v="001"/>
    <s v="001"/>
    <s v="000"/>
    <s v="000"/>
    <s v="GENERAL FUND"/>
    <m/>
    <m/>
  </r>
  <r>
    <s v="9.1"/>
    <s v="9125000"/>
    <x v="0"/>
    <x v="38"/>
    <n v="511"/>
    <s v="A7350AF511"/>
    <n v="20248000"/>
    <n v="20248437"/>
    <n v="20248000"/>
    <s v="D"/>
    <x v="3"/>
    <x v="3"/>
    <s v="GBBR"/>
    <s v="RIGHT-TO-USE LEASE LIABILITY"/>
    <s v="2023–2024"/>
    <x v="0"/>
    <x v="2"/>
    <s v="HEALTH AND HUMAN SERVICES"/>
    <s v="GENERAL FUND"/>
    <x v="0"/>
    <s v="100"/>
    <s v="G"/>
    <s v="001"/>
    <s v="001"/>
    <s v="000"/>
    <s v="000"/>
    <s v="GENERAL FUND"/>
    <m/>
    <m/>
  </r>
  <r>
    <s v="9.4"/>
    <s v="9125000"/>
    <x v="0"/>
    <x v="38"/>
    <n v="511"/>
    <s v="A7350AF511"/>
    <n v="11338000"/>
    <n v="11338296"/>
    <n v="11338000"/>
    <s v="D"/>
    <x v="2"/>
    <x v="2"/>
    <s v="GABW"/>
    <s v="ACCUMULATED DEPRECIATION/AMORTIZATION"/>
    <s v="2023–2024"/>
    <x v="0"/>
    <x v="2"/>
    <s v="HEALTH AND HUMAN SERVICES"/>
    <s v="GENERAL FUND"/>
    <x v="0"/>
    <s v="100"/>
    <s v="G"/>
    <s v="001"/>
    <s v="001"/>
    <s v="000"/>
    <s v="000"/>
    <s v="GENERAL FUND"/>
    <m/>
    <m/>
  </r>
  <r>
    <s v="9.5"/>
    <s v="9125000"/>
    <x v="0"/>
    <x v="38"/>
    <n v="511"/>
    <s v="A7350AF511"/>
    <n v="3129000"/>
    <n v="3128212"/>
    <n v="3129000"/>
    <s v="D"/>
    <x v="10"/>
    <x v="9"/>
    <s v="GODF"/>
    <s v="HEALTH &amp; HUMAN SERVICES AND LABOR &amp; WORKFORCE DEV"/>
    <s v="2023–2024"/>
    <x v="0"/>
    <x v="2"/>
    <s v="HEALTH AND HUMAN SERVICES"/>
    <s v="GENERAL FUND"/>
    <x v="0"/>
    <s v="100"/>
    <s v="G"/>
    <s v="001"/>
    <s v="001"/>
    <s v="000"/>
    <s v="000"/>
    <s v="GENERAL FUND"/>
    <m/>
    <m/>
  </r>
  <r>
    <s v="9.8"/>
    <s v="9125000"/>
    <x v="0"/>
    <x v="38"/>
    <n v="511"/>
    <s v="A7350AF511"/>
    <n v="34715000"/>
    <n v="-34714945"/>
    <n v="-34715000"/>
    <s v="C"/>
    <x v="0"/>
    <x v="0"/>
    <s v="GABX"/>
    <s v="INTANGIBLE ASSETS-AMORTIZABLE"/>
    <s v="2023–2024"/>
    <x v="0"/>
    <x v="2"/>
    <s v="HEALTH AND HUMAN SERVICES"/>
    <s v="GENERAL FUND"/>
    <x v="0"/>
    <s v="100"/>
    <s v="G"/>
    <s v="001"/>
    <s v="001"/>
    <s v="000"/>
    <s v="000"/>
    <s v="GENERAL FUND"/>
    <m/>
    <m/>
  </r>
  <r>
    <s v="0.3BB"/>
    <s v="9125000"/>
    <x v="0"/>
    <x v="39"/>
    <n v="511"/>
    <s v="A7501AF511"/>
    <n v="20662000"/>
    <n v="20661538"/>
    <n v="20662000"/>
    <s v="D"/>
    <x v="0"/>
    <x v="0"/>
    <s v="GABX"/>
    <s v="INTANGIBLE ASSETS-AMORTIZABLE"/>
    <s v="2023–2024"/>
    <x v="0"/>
    <x v="0"/>
    <s v="GENERAL GOVERNMENT"/>
    <s v="GENERAL FUND"/>
    <x v="0"/>
    <s v="100"/>
    <s v="G"/>
    <s v="001"/>
    <s v="001"/>
    <s v="000"/>
    <s v="000"/>
    <s v="GENERAL FUND"/>
    <m/>
    <m/>
  </r>
  <r>
    <s v="0.4BB"/>
    <s v="9125000"/>
    <x v="0"/>
    <x v="39"/>
    <n v="511"/>
    <s v="A7501AF511"/>
    <n v="1037000"/>
    <n v="1037505"/>
    <n v="1037000"/>
    <s v="D"/>
    <x v="8"/>
    <x v="7"/>
    <s v="GOAA"/>
    <s v="BEGINNING FUND BALANCE"/>
    <s v="2023–2024"/>
    <x v="0"/>
    <x v="0"/>
    <s v="GENERAL GOVERNMENT"/>
    <s v="GENERAL FUND"/>
    <x v="0"/>
    <s v="100"/>
    <s v="G"/>
    <s v="001"/>
    <s v="001"/>
    <s v="000"/>
    <s v="000"/>
    <s v="GENERAL FUND"/>
    <m/>
    <m/>
  </r>
  <r>
    <s v="0.8BB"/>
    <s v="9125000"/>
    <x v="0"/>
    <x v="39"/>
    <n v="511"/>
    <s v="A7501AF511"/>
    <n v="5390000"/>
    <n v="-5389966"/>
    <n v="-5390000"/>
    <s v="C"/>
    <x v="2"/>
    <x v="2"/>
    <s v="GABW"/>
    <s v="ACCUMULATED DEPRECIATION/AMORTIZATION"/>
    <s v="2023–2024"/>
    <x v="0"/>
    <x v="0"/>
    <s v="GENERAL GOVERNMENT"/>
    <s v="GENERAL FUND"/>
    <x v="0"/>
    <s v="100"/>
    <s v="G"/>
    <s v="001"/>
    <s v="001"/>
    <s v="000"/>
    <s v="000"/>
    <s v="GENERAL FUND"/>
    <m/>
    <m/>
  </r>
  <r>
    <s v="0.9BB"/>
    <s v="9125000"/>
    <x v="0"/>
    <x v="39"/>
    <n v="511"/>
    <s v="A7501AF511"/>
    <n v="16309000"/>
    <n v="-16309077"/>
    <n v="-16309000"/>
    <s v="C"/>
    <x v="3"/>
    <x v="3"/>
    <s v="GBBR"/>
    <s v="RIGHT-TO-USE LEASE LIABILITY"/>
    <s v="2023–2024"/>
    <x v="0"/>
    <x v="0"/>
    <s v="GENERAL GOVERNMENT"/>
    <s v="GENERAL FUND"/>
    <x v="0"/>
    <s v="100"/>
    <s v="G"/>
    <s v="001"/>
    <s v="001"/>
    <s v="000"/>
    <s v="000"/>
    <s v="GENERAL FUND"/>
    <m/>
    <m/>
  </r>
  <r>
    <s v="4.1"/>
    <s v="9125000"/>
    <x v="0"/>
    <x v="39"/>
    <n v="511"/>
    <s v="A7501AF511"/>
    <n v="2695000"/>
    <n v="2694983"/>
    <n v="2695000"/>
    <s v="D"/>
    <x v="4"/>
    <x v="4"/>
    <s v="GODB"/>
    <s v="GENERAL GOVERNMENT AND GOVERNMENT OPERATIONS"/>
    <s v="2023–2024"/>
    <x v="0"/>
    <x v="0"/>
    <s v="GENERAL GOVERNMENT"/>
    <s v="GENERAL FUND"/>
    <x v="0"/>
    <s v="100"/>
    <s v="G"/>
    <s v="001"/>
    <s v="001"/>
    <s v="000"/>
    <s v="000"/>
    <s v="GENERAL FUND"/>
    <m/>
    <m/>
  </r>
  <r>
    <s v="4.4"/>
    <s v="9125000"/>
    <x v="0"/>
    <x v="39"/>
    <n v="511"/>
    <s v="A7501AF511"/>
    <n v="2695000"/>
    <n v="-2694983"/>
    <n v="-2695000"/>
    <s v="C"/>
    <x v="2"/>
    <x v="2"/>
    <s v="GABW"/>
    <s v="ACCUMULATED DEPRECIATION/AMORTIZATION"/>
    <s v="2023–2024"/>
    <x v="0"/>
    <x v="0"/>
    <s v="GENERAL GOVERNMENT"/>
    <s v="GENERAL FUND"/>
    <x v="0"/>
    <s v="100"/>
    <s v="G"/>
    <s v="001"/>
    <s v="001"/>
    <s v="000"/>
    <s v="000"/>
    <s v="GENERAL FUND"/>
    <m/>
    <m/>
  </r>
  <r>
    <s v="5.1"/>
    <s v="0001000"/>
    <x v="0"/>
    <x v="39"/>
    <n v="511"/>
    <s v="A7501AF511"/>
    <n v="2818000"/>
    <n v="2817990"/>
    <n v="2818000"/>
    <s v="D"/>
    <x v="5"/>
    <x v="5"/>
    <s v="GODT"/>
    <s v="DEBT SERVICE-PRINCIPAL RETIREMENT"/>
    <s v="2023–2024"/>
    <x v="0"/>
    <x v="0"/>
    <s v="GENERAL GOVERNMENT"/>
    <s v="GENERAL FUND"/>
    <x v="0"/>
    <s v="100"/>
    <s v="G"/>
    <s v="001"/>
    <s v="001"/>
    <s v="000"/>
    <s v="000"/>
    <s v="GENERAL FUND"/>
    <m/>
    <m/>
  </r>
  <r>
    <s v="5.2"/>
    <s v="0001000"/>
    <x v="0"/>
    <x v="39"/>
    <n v="511"/>
    <s v="A7501AF511"/>
    <n v="135000"/>
    <n v="135176"/>
    <n v="135000"/>
    <s v="D"/>
    <x v="6"/>
    <x v="6"/>
    <s v="GODV"/>
    <s v="DEBT SERVICE-INTEREST &amp; FISCAL CHARGES"/>
    <s v="2023–2024"/>
    <x v="0"/>
    <x v="0"/>
    <s v="GENERAL GOVERNMENT"/>
    <s v="GENERAL FUND"/>
    <x v="0"/>
    <s v="100"/>
    <s v="G"/>
    <s v="001"/>
    <s v="001"/>
    <s v="000"/>
    <s v="000"/>
    <s v="GENERAL FUND"/>
    <m/>
    <m/>
  </r>
  <r>
    <s v="5.3"/>
    <s v="0001000"/>
    <x v="0"/>
    <x v="39"/>
    <n v="511"/>
    <s v="A7501AF511"/>
    <n v="2953000"/>
    <n v="-2953166"/>
    <n v="-2953000"/>
    <s v="C"/>
    <x v="4"/>
    <x v="4"/>
    <s v="GODB"/>
    <s v="GENERAL GOVERNMENT AND GOVERNMENT OPERATIONS"/>
    <s v="2023–2024"/>
    <x v="0"/>
    <x v="0"/>
    <s v="GENERAL GOVERNMENT"/>
    <s v="GENERAL FUND"/>
    <x v="0"/>
    <s v="100"/>
    <s v="G"/>
    <s v="001"/>
    <s v="001"/>
    <s v="000"/>
    <s v="000"/>
    <s v="GENERAL FUND"/>
    <m/>
    <m/>
  </r>
  <r>
    <s v="6.1"/>
    <s v="9125000"/>
    <x v="0"/>
    <x v="39"/>
    <n v="511"/>
    <s v="A7501AF511"/>
    <n v="2818000"/>
    <n v="2817990"/>
    <n v="2818000"/>
    <s v="D"/>
    <x v="3"/>
    <x v="3"/>
    <s v="GBBR"/>
    <s v="RIGHT-TO-USE LEASE LIABILITY"/>
    <s v="2023–2024"/>
    <x v="0"/>
    <x v="0"/>
    <s v="GENERAL GOVERNMENT"/>
    <s v="GENERAL FUND"/>
    <x v="0"/>
    <s v="100"/>
    <s v="G"/>
    <s v="001"/>
    <s v="001"/>
    <s v="000"/>
    <s v="000"/>
    <s v="GENERAL FUND"/>
    <m/>
    <m/>
  </r>
  <r>
    <s v="6.2"/>
    <s v="9125000"/>
    <x v="0"/>
    <x v="39"/>
    <n v="511"/>
    <s v="A7501AF511"/>
    <n v="2818000"/>
    <n v="-2817990"/>
    <n v="-2818000"/>
    <s v="C"/>
    <x v="5"/>
    <x v="5"/>
    <s v="GODT"/>
    <s v="DEBT SERVICE-PRINCIPAL RETIREMENT"/>
    <s v="2023–2024"/>
    <x v="0"/>
    <x v="0"/>
    <s v="GENERAL GOVERNMENT"/>
    <s v="GENERAL FUND"/>
    <x v="0"/>
    <s v="100"/>
    <s v="G"/>
    <s v="001"/>
    <s v="001"/>
    <s v="000"/>
    <s v="000"/>
    <s v="GENERAL FUND"/>
    <m/>
    <m/>
  </r>
  <r>
    <s v="7.1"/>
    <s v="9125000"/>
    <x v="0"/>
    <x v="39"/>
    <n v="511"/>
    <s v="A7501AF511"/>
    <n v="2843000"/>
    <n v="2843456"/>
    <n v="2843000"/>
    <s v="D"/>
    <x v="3"/>
    <x v="3"/>
    <s v="GBBR"/>
    <s v="RIGHT-TO-USE LEASE LIABILITY"/>
    <s v="2023–2024"/>
    <x v="0"/>
    <x v="0"/>
    <s v="GENERAL GOVERNMENT"/>
    <s v="GENERAL FUND"/>
    <x v="0"/>
    <s v="100"/>
    <s v="G"/>
    <s v="001"/>
    <s v="001"/>
    <s v="000"/>
    <s v="000"/>
    <s v="GENERAL FUND"/>
    <m/>
    <m/>
  </r>
  <r>
    <s v="7.2"/>
    <s v="9125000"/>
    <x v="0"/>
    <x v="39"/>
    <n v="511"/>
    <s v="A7501AF511"/>
    <n v="2843000"/>
    <n v="-2843456"/>
    <n v="-2843000"/>
    <s v="C"/>
    <x v="7"/>
    <x v="3"/>
    <s v="GBAX"/>
    <s v="CURRENT PORTION OF LONG-TERM OBLIGATIONS"/>
    <s v="2023–2024"/>
    <x v="0"/>
    <x v="0"/>
    <s v="GENERAL GOVERNMENT"/>
    <s v="GENERAL FUND"/>
    <x v="0"/>
    <s v="100"/>
    <s v="G"/>
    <s v="001"/>
    <s v="001"/>
    <s v="000"/>
    <s v="000"/>
    <s v="GENERAL FUND"/>
    <m/>
    <m/>
  </r>
  <r>
    <s v="0.3BB"/>
    <s v="9125000"/>
    <x v="0"/>
    <x v="40"/>
    <n v="511"/>
    <s v="A7502AF511"/>
    <n v="995000"/>
    <n v="994711"/>
    <n v="995000"/>
    <s v="D"/>
    <x v="0"/>
    <x v="0"/>
    <s v="GABX"/>
    <s v="INTANGIBLE ASSETS-AMORTIZABLE"/>
    <s v="2023–2024"/>
    <x v="0"/>
    <x v="0"/>
    <s v="GENERAL GOVERNMENT"/>
    <s v="GENERAL FUND"/>
    <x v="0"/>
    <s v="100"/>
    <s v="G"/>
    <s v="001"/>
    <s v="001"/>
    <s v="000"/>
    <s v="000"/>
    <s v="GENERAL FUND"/>
    <m/>
    <m/>
  </r>
  <r>
    <s v="0.4BB"/>
    <s v="9125000"/>
    <x v="0"/>
    <x v="40"/>
    <n v="511"/>
    <s v="A7502AF511"/>
    <n v="7000"/>
    <n v="7686"/>
    <n v="7000"/>
    <s v="D"/>
    <x v="8"/>
    <x v="7"/>
    <s v="GOAA"/>
    <s v="BEGINNING FUND BALANCE"/>
    <s v="2023–2024"/>
    <x v="0"/>
    <x v="0"/>
    <s v="GENERAL GOVERNMENT"/>
    <s v="GENERAL FUND"/>
    <x v="0"/>
    <s v="100"/>
    <s v="G"/>
    <s v="001"/>
    <s v="001"/>
    <s v="000"/>
    <s v="000"/>
    <s v="GENERAL FUND"/>
    <m/>
    <m/>
  </r>
  <r>
    <s v="0.8BB"/>
    <s v="9125000"/>
    <x v="0"/>
    <x v="40"/>
    <n v="511"/>
    <s v="A7502AF511"/>
    <n v="573000"/>
    <n v="-573034"/>
    <n v="-573000"/>
    <s v="C"/>
    <x v="2"/>
    <x v="2"/>
    <s v="GABW"/>
    <s v="ACCUMULATED DEPRECIATION/AMORTIZATION"/>
    <s v="2023–2024"/>
    <x v="0"/>
    <x v="0"/>
    <s v="GENERAL GOVERNMENT"/>
    <s v="GENERAL FUND"/>
    <x v="0"/>
    <s v="100"/>
    <s v="G"/>
    <s v="001"/>
    <s v="001"/>
    <s v="000"/>
    <s v="000"/>
    <s v="GENERAL FUND"/>
    <m/>
    <m/>
  </r>
  <r>
    <s v="0.9BB"/>
    <s v="9125000"/>
    <x v="0"/>
    <x v="40"/>
    <n v="511"/>
    <s v="A7502AF511"/>
    <n v="429000"/>
    <n v="-429363"/>
    <n v="-429000"/>
    <s v="C"/>
    <x v="3"/>
    <x v="3"/>
    <s v="GBBR"/>
    <s v="RIGHT-TO-USE LEASE LIABILITY"/>
    <s v="2023–2024"/>
    <x v="0"/>
    <x v="0"/>
    <s v="GENERAL GOVERNMENT"/>
    <s v="GENERAL FUND"/>
    <x v="0"/>
    <s v="100"/>
    <s v="G"/>
    <s v="001"/>
    <s v="001"/>
    <s v="000"/>
    <s v="000"/>
    <s v="GENERAL FUND"/>
    <m/>
    <m/>
  </r>
  <r>
    <s v="0.3ADJ"/>
    <s v="9125000"/>
    <x v="0"/>
    <x v="40"/>
    <n v="511"/>
    <s v="A7502AF511"/>
    <n v="5000"/>
    <n v="-4939"/>
    <n v="-5000"/>
    <s v="C"/>
    <x v="0"/>
    <x v="0"/>
    <s v="GABX"/>
    <s v="INTANGIBLE ASSETS-AMORTIZABLE"/>
    <s v="2023–2024"/>
    <x v="0"/>
    <x v="0"/>
    <s v="GENERAL GOVERNMENT"/>
    <s v="GENERAL FUND"/>
    <x v="0"/>
    <s v="100"/>
    <s v="G"/>
    <s v="001"/>
    <s v="001"/>
    <s v="000"/>
    <s v="000"/>
    <s v="GENERAL FUND"/>
    <m/>
    <m/>
  </r>
  <r>
    <s v="0.5ADJ"/>
    <s v="9125000"/>
    <x v="0"/>
    <x v="40"/>
    <n v="511"/>
    <s v="A7502AF511"/>
    <n v="1000"/>
    <n v="1105"/>
    <n v="1000"/>
    <s v="D"/>
    <x v="1"/>
    <x v="1"/>
    <s v="GOAA"/>
    <s v="BEGINNING FUND BALANCE"/>
    <s v="2023–2024"/>
    <x v="0"/>
    <x v="0"/>
    <s v="GENERAL GOVERNMENT"/>
    <s v="GENERAL FUND"/>
    <x v="0"/>
    <s v="100"/>
    <s v="G"/>
    <s v="001"/>
    <s v="001"/>
    <s v="000"/>
    <s v="000"/>
    <s v="GENERAL FUND"/>
    <m/>
    <m/>
  </r>
  <r>
    <s v="0.8ADJ"/>
    <s v="9125000"/>
    <x v="0"/>
    <x v="40"/>
    <n v="511"/>
    <s v="A7502AF511"/>
    <n v="3000"/>
    <n v="3118"/>
    <n v="3000"/>
    <s v="D"/>
    <x v="2"/>
    <x v="2"/>
    <s v="GABW"/>
    <s v="ACCUMULATED DEPRECIATION/AMORTIZATION"/>
    <s v="2023–2024"/>
    <x v="0"/>
    <x v="0"/>
    <s v="GENERAL GOVERNMENT"/>
    <s v="GENERAL FUND"/>
    <x v="0"/>
    <s v="100"/>
    <s v="G"/>
    <s v="001"/>
    <s v="001"/>
    <s v="000"/>
    <s v="000"/>
    <s v="GENERAL FUND"/>
    <m/>
    <m/>
  </r>
  <r>
    <s v="0.9ADJ"/>
    <s v="9125000"/>
    <x v="0"/>
    <x v="40"/>
    <n v="511"/>
    <s v="A7502AF511"/>
    <n v="1000"/>
    <n v="716"/>
    <n v="1000"/>
    <s v="D"/>
    <x v="3"/>
    <x v="3"/>
    <s v="GBBR"/>
    <s v="RIGHT-TO-USE LEASE LIABILITY"/>
    <s v="2023–2024"/>
    <x v="0"/>
    <x v="0"/>
    <s v="GENERAL GOVERNMENT"/>
    <s v="GENERAL FUND"/>
    <x v="0"/>
    <s v="100"/>
    <s v="G"/>
    <s v="001"/>
    <s v="001"/>
    <s v="000"/>
    <s v="000"/>
    <s v="GENERAL FUND"/>
    <m/>
    <m/>
  </r>
  <r>
    <s v="4.1"/>
    <s v="9125000"/>
    <x v="0"/>
    <x v="40"/>
    <n v="511"/>
    <s v="A7502AF511"/>
    <n v="285000"/>
    <n v="284958"/>
    <n v="285000"/>
    <s v="D"/>
    <x v="4"/>
    <x v="4"/>
    <s v="GODB"/>
    <s v="GENERAL GOVERNMENT AND GOVERNMENT OPERATIONS"/>
    <s v="2023–2024"/>
    <x v="0"/>
    <x v="0"/>
    <s v="GENERAL GOVERNMENT"/>
    <s v="GENERAL FUND"/>
    <x v="0"/>
    <s v="100"/>
    <s v="G"/>
    <s v="001"/>
    <s v="001"/>
    <s v="000"/>
    <s v="000"/>
    <s v="GENERAL FUND"/>
    <m/>
    <m/>
  </r>
  <r>
    <s v="4.4"/>
    <s v="9125000"/>
    <x v="0"/>
    <x v="40"/>
    <n v="511"/>
    <s v="A7502AF511"/>
    <n v="285000"/>
    <n v="-284958"/>
    <n v="-285000"/>
    <s v="C"/>
    <x v="2"/>
    <x v="2"/>
    <s v="GABW"/>
    <s v="ACCUMULATED DEPRECIATION/AMORTIZATION"/>
    <s v="2023–2024"/>
    <x v="0"/>
    <x v="0"/>
    <s v="GENERAL GOVERNMENT"/>
    <s v="GENERAL FUND"/>
    <x v="0"/>
    <s v="100"/>
    <s v="G"/>
    <s v="001"/>
    <s v="001"/>
    <s v="000"/>
    <s v="000"/>
    <s v="GENERAL FUND"/>
    <m/>
    <m/>
  </r>
  <r>
    <s v="5.1"/>
    <s v="0001000"/>
    <x v="0"/>
    <x v="40"/>
    <n v="511"/>
    <s v="A7502AF511"/>
    <n v="291000"/>
    <n v="291176"/>
    <n v="291000"/>
    <s v="D"/>
    <x v="5"/>
    <x v="5"/>
    <s v="GODT"/>
    <s v="DEBT SERVICE-PRINCIPAL RETIREMENT"/>
    <s v="2023–2024"/>
    <x v="0"/>
    <x v="0"/>
    <s v="GENERAL GOVERNMENT"/>
    <s v="GENERAL FUND"/>
    <x v="0"/>
    <s v="100"/>
    <s v="G"/>
    <s v="001"/>
    <s v="001"/>
    <s v="000"/>
    <s v="000"/>
    <s v="GENERAL FUND"/>
    <m/>
    <m/>
  </r>
  <r>
    <s v="5.2"/>
    <s v="0001000"/>
    <x v="0"/>
    <x v="40"/>
    <n v="511"/>
    <s v="A7502AF511"/>
    <n v="1000"/>
    <n v="1286"/>
    <n v="1000"/>
    <s v="D"/>
    <x v="6"/>
    <x v="6"/>
    <s v="GODV"/>
    <s v="DEBT SERVICE-INTEREST &amp; FISCAL CHARGES"/>
    <s v="2023–2024"/>
    <x v="0"/>
    <x v="0"/>
    <s v="GENERAL GOVERNMENT"/>
    <s v="GENERAL FUND"/>
    <x v="0"/>
    <s v="100"/>
    <s v="G"/>
    <s v="001"/>
    <s v="001"/>
    <s v="000"/>
    <s v="000"/>
    <s v="GENERAL FUND"/>
    <m/>
    <m/>
  </r>
  <r>
    <s v="5.3"/>
    <s v="0001000"/>
    <x v="0"/>
    <x v="40"/>
    <n v="511"/>
    <s v="A7502AF511"/>
    <n v="292000"/>
    <n v="-292462"/>
    <n v="-292000"/>
    <s v="C"/>
    <x v="4"/>
    <x v="4"/>
    <s v="GODB"/>
    <s v="GENERAL GOVERNMENT AND GOVERNMENT OPERATIONS"/>
    <s v="2023–2024"/>
    <x v="0"/>
    <x v="0"/>
    <s v="GENERAL GOVERNMENT"/>
    <s v="GENERAL FUND"/>
    <x v="0"/>
    <s v="100"/>
    <s v="G"/>
    <s v="001"/>
    <s v="001"/>
    <s v="000"/>
    <s v="000"/>
    <s v="GENERAL FUND"/>
    <m/>
    <m/>
  </r>
  <r>
    <s v="6.1"/>
    <s v="9125000"/>
    <x v="0"/>
    <x v="40"/>
    <n v="511"/>
    <s v="A7502AF511"/>
    <n v="291000"/>
    <n v="291176"/>
    <n v="291000"/>
    <s v="D"/>
    <x v="3"/>
    <x v="3"/>
    <s v="GBBR"/>
    <s v="RIGHT-TO-USE LEASE LIABILITY"/>
    <s v="2023–2024"/>
    <x v="0"/>
    <x v="0"/>
    <s v="GENERAL GOVERNMENT"/>
    <s v="GENERAL FUND"/>
    <x v="0"/>
    <s v="100"/>
    <s v="G"/>
    <s v="001"/>
    <s v="001"/>
    <s v="000"/>
    <s v="000"/>
    <s v="GENERAL FUND"/>
    <m/>
    <m/>
  </r>
  <r>
    <s v="6.2"/>
    <s v="9125000"/>
    <x v="0"/>
    <x v="40"/>
    <n v="511"/>
    <s v="A7502AF511"/>
    <n v="291000"/>
    <n v="-291176"/>
    <n v="-291000"/>
    <s v="C"/>
    <x v="5"/>
    <x v="5"/>
    <s v="GODT"/>
    <s v="DEBT SERVICE-PRINCIPAL RETIREMENT"/>
    <s v="2023–2024"/>
    <x v="0"/>
    <x v="0"/>
    <s v="GENERAL GOVERNMENT"/>
    <s v="GENERAL FUND"/>
    <x v="0"/>
    <s v="100"/>
    <s v="G"/>
    <s v="001"/>
    <s v="001"/>
    <s v="000"/>
    <s v="000"/>
    <s v="GENERAL FUND"/>
    <m/>
    <m/>
  </r>
  <r>
    <s v="7.1"/>
    <s v="9125000"/>
    <x v="0"/>
    <x v="40"/>
    <n v="511"/>
    <s v="A7502AF511"/>
    <n v="137000"/>
    <n v="137471"/>
    <n v="137000"/>
    <s v="D"/>
    <x v="3"/>
    <x v="3"/>
    <s v="GBBR"/>
    <s v="RIGHT-TO-USE LEASE LIABILITY"/>
    <s v="2023–2024"/>
    <x v="0"/>
    <x v="0"/>
    <s v="GENERAL GOVERNMENT"/>
    <s v="GENERAL FUND"/>
    <x v="0"/>
    <s v="100"/>
    <s v="G"/>
    <s v="001"/>
    <s v="001"/>
    <s v="000"/>
    <s v="000"/>
    <s v="GENERAL FUND"/>
    <m/>
    <m/>
  </r>
  <r>
    <s v="7.2"/>
    <s v="9125000"/>
    <x v="0"/>
    <x v="40"/>
    <n v="511"/>
    <s v="A7502AF511"/>
    <n v="137000"/>
    <n v="-137471"/>
    <n v="-137000"/>
    <s v="C"/>
    <x v="7"/>
    <x v="3"/>
    <s v="GBAX"/>
    <s v="CURRENT PORTION OF LONG-TERM OBLIGATIONS"/>
    <s v="2023–2024"/>
    <x v="0"/>
    <x v="0"/>
    <s v="GENERAL GOVERNMENT"/>
    <s v="GENERAL FUND"/>
    <x v="0"/>
    <s v="100"/>
    <s v="G"/>
    <s v="001"/>
    <s v="001"/>
    <s v="000"/>
    <s v="000"/>
    <s v="GENERAL FUND"/>
    <m/>
    <m/>
  </r>
  <r>
    <s v="0.3BB"/>
    <s v="9125000"/>
    <x v="0"/>
    <x v="41"/>
    <n v="511"/>
    <s v="A7503AF511"/>
    <n v="149000"/>
    <n v="149405"/>
    <n v="149000"/>
    <s v="D"/>
    <x v="0"/>
    <x v="0"/>
    <s v="GABX"/>
    <s v="INTANGIBLE ASSETS-AMORTIZABLE"/>
    <s v="2023–2024"/>
    <x v="0"/>
    <x v="0"/>
    <s v="GENERAL GOVERNMENT"/>
    <s v="GENERAL FUND"/>
    <x v="0"/>
    <s v="100"/>
    <s v="G"/>
    <s v="001"/>
    <s v="001"/>
    <s v="000"/>
    <s v="000"/>
    <s v="GENERAL FUND"/>
    <m/>
    <m/>
  </r>
  <r>
    <s v="0.4BB"/>
    <s v="9125000"/>
    <x v="0"/>
    <x v="41"/>
    <n v="511"/>
    <s v="A7503AF511"/>
    <n v="1000"/>
    <n v="33"/>
    <n v="1000"/>
    <s v="D"/>
    <x v="8"/>
    <x v="7"/>
    <s v="GOAA"/>
    <s v="BEGINNING FUND BALANCE"/>
    <s v="2023–2024"/>
    <x v="0"/>
    <x v="0"/>
    <s v="GENERAL GOVERNMENT"/>
    <s v="GENERAL FUND"/>
    <x v="0"/>
    <s v="100"/>
    <s v="G"/>
    <s v="001"/>
    <s v="001"/>
    <s v="000"/>
    <s v="000"/>
    <s v="GENERAL FUND"/>
    <m/>
    <m/>
  </r>
  <r>
    <s v="0.8BB"/>
    <s v="9125000"/>
    <x v="0"/>
    <x v="41"/>
    <n v="511"/>
    <s v="A7503AF511"/>
    <n v="133000"/>
    <n v="-132805"/>
    <n v="-133000"/>
    <s v="C"/>
    <x v="2"/>
    <x v="2"/>
    <s v="GABW"/>
    <s v="ACCUMULATED DEPRECIATION/AMORTIZATION"/>
    <s v="2023–2024"/>
    <x v="0"/>
    <x v="0"/>
    <s v="GENERAL GOVERNMENT"/>
    <s v="GENERAL FUND"/>
    <x v="0"/>
    <s v="100"/>
    <s v="G"/>
    <s v="001"/>
    <s v="001"/>
    <s v="000"/>
    <s v="000"/>
    <s v="GENERAL FUND"/>
    <m/>
    <m/>
  </r>
  <r>
    <s v="0.9BB"/>
    <s v="9125000"/>
    <x v="0"/>
    <x v="41"/>
    <n v="511"/>
    <s v="A7503AF511"/>
    <n v="17000"/>
    <n v="-16633"/>
    <n v="-17000"/>
    <s v="C"/>
    <x v="3"/>
    <x v="3"/>
    <s v="GBBR"/>
    <s v="RIGHT-TO-USE LEASE LIABILITY"/>
    <s v="2023–2024"/>
    <x v="0"/>
    <x v="0"/>
    <s v="GENERAL GOVERNMENT"/>
    <s v="GENERAL FUND"/>
    <x v="0"/>
    <s v="100"/>
    <s v="G"/>
    <s v="001"/>
    <s v="001"/>
    <s v="000"/>
    <s v="000"/>
    <s v="GENERAL FUND"/>
    <m/>
    <m/>
  </r>
  <r>
    <s v="4.1"/>
    <s v="9125000"/>
    <x v="0"/>
    <x v="41"/>
    <n v="511"/>
    <s v="A7503AF511"/>
    <n v="17000"/>
    <n v="16600"/>
    <n v="17000"/>
    <s v="D"/>
    <x v="4"/>
    <x v="4"/>
    <s v="GODB"/>
    <s v="GENERAL GOVERNMENT AND GOVERNMENT OPERATIONS"/>
    <s v="2023–2024"/>
    <x v="0"/>
    <x v="0"/>
    <s v="GENERAL GOVERNMENT"/>
    <s v="GENERAL FUND"/>
    <x v="0"/>
    <s v="100"/>
    <s v="G"/>
    <s v="001"/>
    <s v="001"/>
    <s v="000"/>
    <s v="000"/>
    <s v="GENERAL FUND"/>
    <m/>
    <m/>
  </r>
  <r>
    <s v="4.4"/>
    <s v="9125000"/>
    <x v="0"/>
    <x v="41"/>
    <n v="511"/>
    <s v="A7503AF511"/>
    <n v="17000"/>
    <n v="-16600"/>
    <n v="-17000"/>
    <s v="C"/>
    <x v="2"/>
    <x v="2"/>
    <s v="GABW"/>
    <s v="ACCUMULATED DEPRECIATION/AMORTIZATION"/>
    <s v="2023–2024"/>
    <x v="0"/>
    <x v="0"/>
    <s v="GENERAL GOVERNMENT"/>
    <s v="GENERAL FUND"/>
    <x v="0"/>
    <s v="100"/>
    <s v="G"/>
    <s v="001"/>
    <s v="001"/>
    <s v="000"/>
    <s v="000"/>
    <s v="GENERAL FUND"/>
    <m/>
    <m/>
  </r>
  <r>
    <s v="5.1"/>
    <s v="0001000"/>
    <x v="0"/>
    <x v="41"/>
    <n v="511"/>
    <s v="A7503AF511"/>
    <n v="17000"/>
    <n v="16633"/>
    <n v="17000"/>
    <s v="D"/>
    <x v="5"/>
    <x v="5"/>
    <s v="GODT"/>
    <s v="DEBT SERVICE-PRINCIPAL RETIREMENT"/>
    <s v="2023–2024"/>
    <x v="0"/>
    <x v="0"/>
    <s v="GENERAL GOVERNMENT"/>
    <s v="GENERAL FUND"/>
    <x v="0"/>
    <s v="100"/>
    <s v="G"/>
    <s v="001"/>
    <s v="001"/>
    <s v="000"/>
    <s v="000"/>
    <s v="GENERAL FUND"/>
    <m/>
    <m/>
  </r>
  <r>
    <s v="5.3"/>
    <s v="0001000"/>
    <x v="0"/>
    <x v="41"/>
    <n v="511"/>
    <s v="A7503AF511"/>
    <n v="17000"/>
    <n v="-16639"/>
    <n v="-17000"/>
    <s v="C"/>
    <x v="4"/>
    <x v="4"/>
    <s v="GODB"/>
    <s v="GENERAL GOVERNMENT AND GOVERNMENT OPERATIONS"/>
    <s v="2023–2024"/>
    <x v="0"/>
    <x v="0"/>
    <s v="GENERAL GOVERNMENT"/>
    <s v="GENERAL FUND"/>
    <x v="0"/>
    <s v="100"/>
    <s v="G"/>
    <s v="001"/>
    <s v="001"/>
    <s v="000"/>
    <s v="000"/>
    <s v="GENERAL FUND"/>
    <m/>
    <m/>
  </r>
  <r>
    <s v="6.1"/>
    <s v="9125000"/>
    <x v="0"/>
    <x v="41"/>
    <n v="511"/>
    <s v="A7503AF511"/>
    <n v="17000"/>
    <n v="16633"/>
    <n v="17000"/>
    <s v="D"/>
    <x v="3"/>
    <x v="3"/>
    <s v="GBBR"/>
    <s v="RIGHT-TO-USE LEASE LIABILITY"/>
    <s v="2023–2024"/>
    <x v="0"/>
    <x v="0"/>
    <s v="GENERAL GOVERNMENT"/>
    <s v="GENERAL FUND"/>
    <x v="0"/>
    <s v="100"/>
    <s v="G"/>
    <s v="001"/>
    <s v="001"/>
    <s v="000"/>
    <s v="000"/>
    <s v="GENERAL FUND"/>
    <m/>
    <m/>
  </r>
  <r>
    <s v="6.2"/>
    <s v="9125000"/>
    <x v="0"/>
    <x v="41"/>
    <n v="511"/>
    <s v="A7503AF511"/>
    <n v="17000"/>
    <n v="-16633"/>
    <n v="-17000"/>
    <s v="C"/>
    <x v="5"/>
    <x v="5"/>
    <s v="GODT"/>
    <s v="DEBT SERVICE-PRINCIPAL RETIREMENT"/>
    <s v="2023–2024"/>
    <x v="0"/>
    <x v="0"/>
    <s v="GENERAL GOVERNMENT"/>
    <s v="GENERAL FUND"/>
    <x v="0"/>
    <s v="100"/>
    <s v="G"/>
    <s v="001"/>
    <s v="001"/>
    <s v="000"/>
    <s v="000"/>
    <s v="GENERAL FUND"/>
    <m/>
    <m/>
  </r>
  <r>
    <s v="8.3"/>
    <s v="9125000"/>
    <x v="0"/>
    <x v="41"/>
    <n v="511"/>
    <s v="A7503AF511"/>
    <n v="149000"/>
    <n v="149405"/>
    <n v="149000"/>
    <s v="D"/>
    <x v="2"/>
    <x v="2"/>
    <s v="GABW"/>
    <s v="ACCUMULATED DEPRECIATION/AMORTIZATION"/>
    <s v="2023–2024"/>
    <x v="0"/>
    <x v="0"/>
    <s v="GENERAL GOVERNMENT"/>
    <s v="GENERAL FUND"/>
    <x v="0"/>
    <s v="100"/>
    <s v="G"/>
    <s v="001"/>
    <s v="001"/>
    <s v="000"/>
    <s v="000"/>
    <s v="GENERAL FUND"/>
    <m/>
    <m/>
  </r>
  <r>
    <s v="8.6"/>
    <s v="9125000"/>
    <x v="0"/>
    <x v="41"/>
    <n v="511"/>
    <s v="A7503AF511"/>
    <n v="149000"/>
    <n v="-149405"/>
    <n v="-149000"/>
    <s v="C"/>
    <x v="0"/>
    <x v="0"/>
    <s v="GABX"/>
    <s v="INTANGIBLE ASSETS-AMORTIZABLE"/>
    <s v="2023–2024"/>
    <x v="0"/>
    <x v="0"/>
    <s v="GENERAL GOVERNMENT"/>
    <s v="GENERAL FUND"/>
    <x v="0"/>
    <s v="100"/>
    <s v="G"/>
    <s v="001"/>
    <s v="001"/>
    <s v="000"/>
    <s v="000"/>
    <s v="GENERAL FUND"/>
    <m/>
    <m/>
  </r>
  <r>
    <s v="1.1"/>
    <s v="0001000"/>
    <x v="0"/>
    <x v="42"/>
    <n v="511"/>
    <s v="A7504AF511"/>
    <n v="1725000"/>
    <n v="1725060"/>
    <n v="1725000"/>
    <s v="D"/>
    <x v="11"/>
    <x v="10"/>
    <s v="GODR"/>
    <s v="CAPITAL OUTLAY"/>
    <s v="2023–2024"/>
    <x v="0"/>
    <x v="0"/>
    <s v="GENERAL GOVERNMENT"/>
    <s v="GENERAL FUND"/>
    <x v="0"/>
    <s v="100"/>
    <s v="G"/>
    <s v="001"/>
    <s v="001"/>
    <s v="000"/>
    <s v="000"/>
    <s v="GENERAL FUND"/>
    <m/>
    <m/>
  </r>
  <r>
    <s v="1.2"/>
    <s v="0001000"/>
    <x v="0"/>
    <x v="42"/>
    <n v="511"/>
    <s v="A7504AF511"/>
    <n v="1725000"/>
    <n v="-1725060"/>
    <n v="-1725000"/>
    <s v="C"/>
    <x v="12"/>
    <x v="11"/>
    <s v="GOLK"/>
    <s v="LEASE AND OTHER FINANCING PROCEEDS"/>
    <s v="2023–2024"/>
    <x v="0"/>
    <x v="0"/>
    <s v="GENERAL GOVERNMENT"/>
    <s v="GENERAL FUND"/>
    <x v="0"/>
    <s v="100"/>
    <s v="G"/>
    <s v="001"/>
    <s v="001"/>
    <s v="000"/>
    <s v="000"/>
    <s v="GENERAL FUND"/>
    <m/>
    <m/>
  </r>
  <r>
    <s v="2.3"/>
    <s v="9125000"/>
    <x v="0"/>
    <x v="42"/>
    <n v="511"/>
    <s v="A7504AF511"/>
    <n v="1725000"/>
    <n v="1725060"/>
    <n v="1725000"/>
    <s v="D"/>
    <x v="0"/>
    <x v="0"/>
    <s v="GABX"/>
    <s v="INTANGIBLE ASSETS-AMORTIZABLE"/>
    <s v="2023–2024"/>
    <x v="0"/>
    <x v="0"/>
    <s v="GENERAL GOVERNMENT"/>
    <s v="GENERAL FUND"/>
    <x v="0"/>
    <s v="100"/>
    <s v="G"/>
    <s v="001"/>
    <s v="001"/>
    <s v="000"/>
    <s v="000"/>
    <s v="GENERAL FUND"/>
    <m/>
    <m/>
  </r>
  <r>
    <s v="2.4"/>
    <s v="9125000"/>
    <x v="0"/>
    <x v="42"/>
    <n v="511"/>
    <s v="A7504AF511"/>
    <n v="1725000"/>
    <n v="-1725060"/>
    <n v="-1725000"/>
    <s v="C"/>
    <x v="11"/>
    <x v="10"/>
    <s v="GODR"/>
    <s v="CAPITAL OUTLAY"/>
    <s v="2023–2024"/>
    <x v="0"/>
    <x v="0"/>
    <s v="GENERAL GOVERNMENT"/>
    <s v="GENERAL FUND"/>
    <x v="0"/>
    <s v="100"/>
    <s v="G"/>
    <s v="001"/>
    <s v="001"/>
    <s v="000"/>
    <s v="000"/>
    <s v="GENERAL FUND"/>
    <m/>
    <m/>
  </r>
  <r>
    <s v="3.1"/>
    <s v="9125000"/>
    <x v="0"/>
    <x v="42"/>
    <n v="511"/>
    <s v="A7504AF511"/>
    <n v="1725000"/>
    <n v="1725060"/>
    <n v="1725000"/>
    <s v="D"/>
    <x v="12"/>
    <x v="11"/>
    <s v="GOLK"/>
    <s v="LEASE AND OTHER FINANCING PROCEEDS"/>
    <s v="2023–2024"/>
    <x v="0"/>
    <x v="0"/>
    <s v="GENERAL GOVERNMENT"/>
    <s v="GENERAL FUND"/>
    <x v="0"/>
    <s v="100"/>
    <s v="G"/>
    <s v="001"/>
    <s v="001"/>
    <s v="000"/>
    <s v="000"/>
    <s v="GENERAL FUND"/>
    <m/>
    <m/>
  </r>
  <r>
    <s v="3.2"/>
    <s v="9125000"/>
    <x v="0"/>
    <x v="42"/>
    <n v="511"/>
    <s v="A7504AF511"/>
    <n v="1725000"/>
    <n v="-1725060"/>
    <n v="-1725000"/>
    <s v="C"/>
    <x v="3"/>
    <x v="3"/>
    <s v="GBBR"/>
    <s v="RIGHT-TO-USE LEASE LIABILITY"/>
    <s v="2023–2024"/>
    <x v="0"/>
    <x v="0"/>
    <s v="GENERAL GOVERNMENT"/>
    <s v="GENERAL FUND"/>
    <x v="0"/>
    <s v="100"/>
    <s v="G"/>
    <s v="001"/>
    <s v="001"/>
    <s v="000"/>
    <s v="000"/>
    <s v="GENERAL FUND"/>
    <m/>
    <m/>
  </r>
  <r>
    <s v="4.1"/>
    <s v="9125000"/>
    <x v="0"/>
    <x v="42"/>
    <n v="511"/>
    <s v="A7504AF511"/>
    <n v="244000"/>
    <n v="243538"/>
    <n v="244000"/>
    <s v="D"/>
    <x v="4"/>
    <x v="4"/>
    <s v="GODB"/>
    <s v="GENERAL GOVERNMENT AND GOVERNMENT OPERATIONS"/>
    <s v="2023–2024"/>
    <x v="0"/>
    <x v="0"/>
    <s v="GENERAL GOVERNMENT"/>
    <s v="GENERAL FUND"/>
    <x v="0"/>
    <s v="100"/>
    <s v="G"/>
    <s v="001"/>
    <s v="001"/>
    <s v="000"/>
    <s v="000"/>
    <s v="GENERAL FUND"/>
    <m/>
    <m/>
  </r>
  <r>
    <s v="4.4"/>
    <s v="9125000"/>
    <x v="0"/>
    <x v="42"/>
    <n v="511"/>
    <s v="A7504AF511"/>
    <n v="244000"/>
    <n v="-243538"/>
    <n v="-244000"/>
    <s v="C"/>
    <x v="2"/>
    <x v="2"/>
    <s v="GABW"/>
    <s v="ACCUMULATED DEPRECIATION/AMORTIZATION"/>
    <s v="2023–2024"/>
    <x v="0"/>
    <x v="0"/>
    <s v="GENERAL GOVERNMENT"/>
    <s v="GENERAL FUND"/>
    <x v="0"/>
    <s v="100"/>
    <s v="G"/>
    <s v="001"/>
    <s v="001"/>
    <s v="000"/>
    <s v="000"/>
    <s v="GENERAL FUND"/>
    <m/>
    <m/>
  </r>
  <r>
    <s v="5.1"/>
    <s v="0001000"/>
    <x v="0"/>
    <x v="42"/>
    <n v="511"/>
    <s v="A7504AF511"/>
    <n v="209000"/>
    <n v="209447"/>
    <n v="209000"/>
    <s v="D"/>
    <x v="5"/>
    <x v="5"/>
    <s v="GODT"/>
    <s v="DEBT SERVICE-PRINCIPAL RETIREMENT"/>
    <s v="2023–2024"/>
    <x v="0"/>
    <x v="0"/>
    <s v="GENERAL GOVERNMENT"/>
    <s v="GENERAL FUND"/>
    <x v="0"/>
    <s v="100"/>
    <s v="G"/>
    <s v="001"/>
    <s v="001"/>
    <s v="000"/>
    <s v="000"/>
    <s v="GENERAL FUND"/>
    <m/>
    <m/>
  </r>
  <r>
    <s v="5.2"/>
    <s v="0001000"/>
    <x v="0"/>
    <x v="42"/>
    <n v="511"/>
    <s v="A7504AF511"/>
    <n v="39000"/>
    <n v="39433"/>
    <n v="39000"/>
    <s v="D"/>
    <x v="6"/>
    <x v="6"/>
    <s v="GODV"/>
    <s v="DEBT SERVICE-INTEREST &amp; FISCAL CHARGES"/>
    <s v="2023–2024"/>
    <x v="0"/>
    <x v="0"/>
    <s v="GENERAL GOVERNMENT"/>
    <s v="GENERAL FUND"/>
    <x v="0"/>
    <s v="100"/>
    <s v="G"/>
    <s v="001"/>
    <s v="001"/>
    <s v="000"/>
    <s v="000"/>
    <s v="GENERAL FUND"/>
    <m/>
    <m/>
  </r>
  <r>
    <s v="5.3"/>
    <s v="0001000"/>
    <x v="0"/>
    <x v="42"/>
    <n v="511"/>
    <s v="A7504AF511"/>
    <n v="248000"/>
    <n v="-248880"/>
    <n v="-248000"/>
    <s v="C"/>
    <x v="4"/>
    <x v="4"/>
    <s v="GODB"/>
    <s v="GENERAL GOVERNMENT AND GOVERNMENT OPERATIONS"/>
    <s v="2023–2024"/>
    <x v="0"/>
    <x v="0"/>
    <s v="GENERAL GOVERNMENT"/>
    <s v="GENERAL FUND"/>
    <x v="0"/>
    <s v="100"/>
    <s v="G"/>
    <s v="001"/>
    <s v="001"/>
    <s v="000"/>
    <s v="000"/>
    <s v="GENERAL FUND"/>
    <m/>
    <m/>
  </r>
  <r>
    <s v="6.1"/>
    <s v="9125000"/>
    <x v="0"/>
    <x v="42"/>
    <n v="511"/>
    <s v="A7504AF511"/>
    <n v="209000"/>
    <n v="209447"/>
    <n v="209000"/>
    <s v="D"/>
    <x v="3"/>
    <x v="3"/>
    <s v="GBBR"/>
    <s v="RIGHT-TO-USE LEASE LIABILITY"/>
    <s v="2023–2024"/>
    <x v="0"/>
    <x v="0"/>
    <s v="GENERAL GOVERNMENT"/>
    <s v="GENERAL FUND"/>
    <x v="0"/>
    <s v="100"/>
    <s v="G"/>
    <s v="001"/>
    <s v="001"/>
    <s v="000"/>
    <s v="000"/>
    <s v="GENERAL FUND"/>
    <m/>
    <m/>
  </r>
  <r>
    <s v="6.2"/>
    <s v="9125000"/>
    <x v="0"/>
    <x v="42"/>
    <n v="511"/>
    <s v="A7504AF511"/>
    <n v="209000"/>
    <n v="-209447"/>
    <n v="-209000"/>
    <s v="C"/>
    <x v="5"/>
    <x v="5"/>
    <s v="GODT"/>
    <s v="DEBT SERVICE-PRINCIPAL RETIREMENT"/>
    <s v="2023–2024"/>
    <x v="0"/>
    <x v="0"/>
    <s v="GENERAL GOVERNMENT"/>
    <s v="GENERAL FUND"/>
    <x v="0"/>
    <s v="100"/>
    <s v="G"/>
    <s v="001"/>
    <s v="001"/>
    <s v="000"/>
    <s v="000"/>
    <s v="GENERAL FUND"/>
    <m/>
    <m/>
  </r>
  <r>
    <s v="7.1"/>
    <s v="9125000"/>
    <x v="0"/>
    <x v="42"/>
    <n v="511"/>
    <s v="A7504AF511"/>
    <n v="224000"/>
    <n v="223790"/>
    <n v="224000"/>
    <s v="D"/>
    <x v="3"/>
    <x v="3"/>
    <s v="GBBR"/>
    <s v="RIGHT-TO-USE LEASE LIABILITY"/>
    <s v="2023–2024"/>
    <x v="0"/>
    <x v="0"/>
    <s v="GENERAL GOVERNMENT"/>
    <s v="GENERAL FUND"/>
    <x v="0"/>
    <s v="100"/>
    <s v="G"/>
    <s v="001"/>
    <s v="001"/>
    <s v="000"/>
    <s v="000"/>
    <s v="GENERAL FUND"/>
    <m/>
    <m/>
  </r>
  <r>
    <s v="7.2"/>
    <s v="9125000"/>
    <x v="0"/>
    <x v="42"/>
    <n v="511"/>
    <s v="A7504AF511"/>
    <n v="224000"/>
    <n v="-223790"/>
    <n v="-224000"/>
    <s v="C"/>
    <x v="7"/>
    <x v="3"/>
    <s v="GBAX"/>
    <s v="CURRENT PORTION OF LONG-TERM OBLIGATIONS"/>
    <s v="2023–2024"/>
    <x v="0"/>
    <x v="0"/>
    <s v="GENERAL GOVERNMENT"/>
    <s v="GENERAL FUND"/>
    <x v="0"/>
    <s v="100"/>
    <s v="G"/>
    <s v="001"/>
    <s v="001"/>
    <s v="000"/>
    <s v="000"/>
    <s v="GENERAL FUND"/>
    <m/>
    <m/>
  </r>
  <r>
    <s v="0.3BB"/>
    <s v="9125000"/>
    <x v="0"/>
    <x v="43"/>
    <n v="511"/>
    <s v="A7600AF511"/>
    <n v="50074000"/>
    <n v="50074083"/>
    <n v="50074000"/>
    <s v="D"/>
    <x v="0"/>
    <x v="0"/>
    <s v="GABX"/>
    <s v="INTANGIBLE ASSETS-AMORTIZABLE"/>
    <s v="2023–2024"/>
    <x v="0"/>
    <x v="0"/>
    <s v="GENERAL GOVERNMENT"/>
    <s v="GENERAL FUND"/>
    <x v="0"/>
    <s v="100"/>
    <s v="G"/>
    <s v="001"/>
    <s v="001"/>
    <s v="000"/>
    <s v="000"/>
    <s v="GENERAL FUND"/>
    <m/>
    <m/>
  </r>
  <r>
    <s v="0.4BB"/>
    <s v="9125000"/>
    <x v="0"/>
    <x v="43"/>
    <n v="511"/>
    <s v="A7600AF511"/>
    <n v="1271000"/>
    <n v="1270655"/>
    <n v="1271000"/>
    <s v="D"/>
    <x v="8"/>
    <x v="7"/>
    <s v="GOAA"/>
    <s v="BEGINNING FUND BALANCE"/>
    <s v="2023–2024"/>
    <x v="0"/>
    <x v="0"/>
    <s v="GENERAL GOVERNMENT"/>
    <s v="GENERAL FUND"/>
    <x v="0"/>
    <s v="100"/>
    <s v="G"/>
    <s v="001"/>
    <s v="001"/>
    <s v="000"/>
    <s v="000"/>
    <s v="GENERAL FUND"/>
    <m/>
    <m/>
  </r>
  <r>
    <s v="0.8BB"/>
    <s v="9125000"/>
    <x v="0"/>
    <x v="43"/>
    <n v="511"/>
    <s v="A7600AF511"/>
    <n v="15172000"/>
    <n v="-15171776"/>
    <n v="-15172000"/>
    <s v="C"/>
    <x v="2"/>
    <x v="2"/>
    <s v="GABW"/>
    <s v="ACCUMULATED DEPRECIATION/AMORTIZATION"/>
    <s v="2023–2024"/>
    <x v="0"/>
    <x v="0"/>
    <s v="GENERAL GOVERNMENT"/>
    <s v="GENERAL FUND"/>
    <x v="0"/>
    <s v="100"/>
    <s v="G"/>
    <s v="001"/>
    <s v="001"/>
    <s v="000"/>
    <s v="000"/>
    <s v="GENERAL FUND"/>
    <m/>
    <m/>
  </r>
  <r>
    <s v="0.9BB"/>
    <s v="9125000"/>
    <x v="0"/>
    <x v="43"/>
    <n v="511"/>
    <s v="A7600AF511"/>
    <n v="36173000"/>
    <n v="-36172962"/>
    <n v="-36173000"/>
    <s v="C"/>
    <x v="3"/>
    <x v="3"/>
    <s v="GBBR"/>
    <s v="RIGHT-TO-USE LEASE LIABILITY"/>
    <s v="2023–2024"/>
    <x v="0"/>
    <x v="0"/>
    <s v="GENERAL GOVERNMENT"/>
    <s v="GENERAL FUND"/>
    <x v="0"/>
    <s v="100"/>
    <s v="G"/>
    <s v="001"/>
    <s v="001"/>
    <s v="000"/>
    <s v="000"/>
    <s v="GENERAL FUND"/>
    <m/>
    <m/>
  </r>
  <r>
    <s v="1.1"/>
    <s v="0001000"/>
    <x v="0"/>
    <x v="43"/>
    <n v="511"/>
    <s v="A7600AF511"/>
    <n v="50336000"/>
    <n v="50336156"/>
    <n v="50336000"/>
    <s v="D"/>
    <x v="11"/>
    <x v="10"/>
    <s v="GODR"/>
    <s v="CAPITAL OUTLAY"/>
    <s v="2023–2024"/>
    <x v="0"/>
    <x v="0"/>
    <s v="GENERAL GOVERNMENT"/>
    <s v="GENERAL FUND"/>
    <x v="0"/>
    <s v="100"/>
    <s v="G"/>
    <s v="001"/>
    <s v="001"/>
    <s v="000"/>
    <s v="000"/>
    <s v="GENERAL FUND"/>
    <m/>
    <m/>
  </r>
  <r>
    <s v="1.2"/>
    <s v="0001000"/>
    <x v="0"/>
    <x v="43"/>
    <n v="511"/>
    <s v="A7600AF511"/>
    <n v="50336000"/>
    <n v="-50336156"/>
    <n v="-50336000"/>
    <s v="C"/>
    <x v="12"/>
    <x v="11"/>
    <s v="GOLK"/>
    <s v="LEASE AND OTHER FINANCING PROCEEDS"/>
    <s v="2023–2024"/>
    <x v="0"/>
    <x v="0"/>
    <s v="GENERAL GOVERNMENT"/>
    <s v="GENERAL FUND"/>
    <x v="0"/>
    <s v="100"/>
    <s v="G"/>
    <s v="001"/>
    <s v="001"/>
    <s v="000"/>
    <s v="000"/>
    <s v="GENERAL FUND"/>
    <m/>
    <m/>
  </r>
  <r>
    <s v="2.3"/>
    <s v="9125000"/>
    <x v="0"/>
    <x v="43"/>
    <n v="511"/>
    <s v="A7600AF511"/>
    <n v="50336000"/>
    <n v="50336156"/>
    <n v="50336000"/>
    <s v="D"/>
    <x v="0"/>
    <x v="0"/>
    <s v="GABX"/>
    <s v="INTANGIBLE ASSETS-AMORTIZABLE"/>
    <s v="2023–2024"/>
    <x v="0"/>
    <x v="0"/>
    <s v="GENERAL GOVERNMENT"/>
    <s v="GENERAL FUND"/>
    <x v="0"/>
    <s v="100"/>
    <s v="G"/>
    <s v="001"/>
    <s v="001"/>
    <s v="000"/>
    <s v="000"/>
    <s v="GENERAL FUND"/>
    <m/>
    <m/>
  </r>
  <r>
    <s v="2.4"/>
    <s v="9125000"/>
    <x v="0"/>
    <x v="43"/>
    <n v="511"/>
    <s v="A7600AF511"/>
    <n v="50336000"/>
    <n v="-50336156"/>
    <n v="-50336000"/>
    <s v="C"/>
    <x v="11"/>
    <x v="10"/>
    <s v="GODR"/>
    <s v="CAPITAL OUTLAY"/>
    <s v="2023–2024"/>
    <x v="0"/>
    <x v="0"/>
    <s v="GENERAL GOVERNMENT"/>
    <s v="GENERAL FUND"/>
    <x v="0"/>
    <s v="100"/>
    <s v="G"/>
    <s v="001"/>
    <s v="001"/>
    <s v="000"/>
    <s v="000"/>
    <s v="GENERAL FUND"/>
    <m/>
    <m/>
  </r>
  <r>
    <s v="3.1"/>
    <s v="9125000"/>
    <x v="0"/>
    <x v="43"/>
    <n v="511"/>
    <s v="A7600AF511"/>
    <n v="50336000"/>
    <n v="50336156"/>
    <n v="50336000"/>
    <s v="D"/>
    <x v="12"/>
    <x v="11"/>
    <s v="GOLK"/>
    <s v="LEASE AND OTHER FINANCING PROCEEDS"/>
    <s v="2023–2024"/>
    <x v="0"/>
    <x v="0"/>
    <s v="GENERAL GOVERNMENT"/>
    <s v="GENERAL FUND"/>
    <x v="0"/>
    <s v="100"/>
    <s v="G"/>
    <s v="001"/>
    <s v="001"/>
    <s v="000"/>
    <s v="000"/>
    <s v="GENERAL FUND"/>
    <m/>
    <m/>
  </r>
  <r>
    <s v="3.2"/>
    <s v="9125000"/>
    <x v="0"/>
    <x v="43"/>
    <n v="511"/>
    <s v="A7600AF511"/>
    <n v="50336000"/>
    <n v="-50336156"/>
    <n v="-50336000"/>
    <s v="C"/>
    <x v="3"/>
    <x v="3"/>
    <s v="GBBR"/>
    <s v="RIGHT-TO-USE LEASE LIABILITY"/>
    <s v="2023–2024"/>
    <x v="0"/>
    <x v="0"/>
    <s v="GENERAL GOVERNMENT"/>
    <s v="GENERAL FUND"/>
    <x v="0"/>
    <s v="100"/>
    <s v="G"/>
    <s v="001"/>
    <s v="001"/>
    <s v="000"/>
    <s v="000"/>
    <s v="GENERAL FUND"/>
    <m/>
    <m/>
  </r>
  <r>
    <s v="4.1"/>
    <s v="9125000"/>
    <x v="0"/>
    <x v="43"/>
    <n v="511"/>
    <s v="A7600AF511"/>
    <n v="9589000"/>
    <n v="9588582"/>
    <n v="9589000"/>
    <s v="D"/>
    <x v="4"/>
    <x v="4"/>
    <s v="GODB"/>
    <s v="GENERAL GOVERNMENT AND GOVERNMENT OPERATIONS"/>
    <s v="2023–2024"/>
    <x v="0"/>
    <x v="0"/>
    <s v="GENERAL GOVERNMENT"/>
    <s v="GENERAL FUND"/>
    <x v="0"/>
    <s v="100"/>
    <s v="G"/>
    <s v="001"/>
    <s v="001"/>
    <s v="000"/>
    <s v="000"/>
    <s v="GENERAL FUND"/>
    <m/>
    <m/>
  </r>
  <r>
    <s v="4.4"/>
    <s v="9125000"/>
    <x v="0"/>
    <x v="43"/>
    <n v="511"/>
    <s v="A7600AF511"/>
    <n v="9589000"/>
    <n v="-9588582"/>
    <n v="-9589000"/>
    <s v="C"/>
    <x v="2"/>
    <x v="2"/>
    <s v="GABW"/>
    <s v="ACCUMULATED DEPRECIATION/AMORTIZATION"/>
    <s v="2023–2024"/>
    <x v="0"/>
    <x v="0"/>
    <s v="GENERAL GOVERNMENT"/>
    <s v="GENERAL FUND"/>
    <x v="0"/>
    <s v="100"/>
    <s v="G"/>
    <s v="001"/>
    <s v="001"/>
    <s v="000"/>
    <s v="000"/>
    <s v="GENERAL FUND"/>
    <m/>
    <m/>
  </r>
  <r>
    <s v="5.1"/>
    <s v="0001000"/>
    <x v="0"/>
    <x v="43"/>
    <n v="511"/>
    <s v="A7600AF511"/>
    <n v="7920000"/>
    <n v="7919728"/>
    <n v="7920000"/>
    <s v="D"/>
    <x v="5"/>
    <x v="5"/>
    <s v="GODT"/>
    <s v="DEBT SERVICE-PRINCIPAL RETIREMENT"/>
    <s v="2023–2024"/>
    <x v="0"/>
    <x v="0"/>
    <s v="GENERAL GOVERNMENT"/>
    <s v="GENERAL FUND"/>
    <x v="0"/>
    <s v="100"/>
    <s v="G"/>
    <s v="001"/>
    <s v="001"/>
    <s v="000"/>
    <s v="000"/>
    <s v="GENERAL FUND"/>
    <m/>
    <m/>
  </r>
  <r>
    <s v="5.2"/>
    <s v="0001000"/>
    <x v="0"/>
    <x v="43"/>
    <n v="511"/>
    <s v="A7600AF511"/>
    <n v="1232000"/>
    <n v="1232484"/>
    <n v="1232000"/>
    <s v="D"/>
    <x v="6"/>
    <x v="6"/>
    <s v="GODV"/>
    <s v="DEBT SERVICE-INTEREST &amp; FISCAL CHARGES"/>
    <s v="2023–2024"/>
    <x v="0"/>
    <x v="0"/>
    <s v="GENERAL GOVERNMENT"/>
    <s v="GENERAL FUND"/>
    <x v="0"/>
    <s v="100"/>
    <s v="G"/>
    <s v="001"/>
    <s v="001"/>
    <s v="000"/>
    <s v="000"/>
    <s v="GENERAL FUND"/>
    <m/>
    <m/>
  </r>
  <r>
    <s v="5.3"/>
    <s v="0001000"/>
    <x v="0"/>
    <x v="43"/>
    <n v="511"/>
    <s v="A7600AF511"/>
    <n v="9152000"/>
    <n v="-9152212"/>
    <n v="-9152000"/>
    <s v="C"/>
    <x v="4"/>
    <x v="4"/>
    <s v="GODB"/>
    <s v="GENERAL GOVERNMENT AND GOVERNMENT OPERATIONS"/>
    <s v="2023–2024"/>
    <x v="0"/>
    <x v="0"/>
    <s v="GENERAL GOVERNMENT"/>
    <s v="GENERAL FUND"/>
    <x v="0"/>
    <s v="100"/>
    <s v="G"/>
    <s v="001"/>
    <s v="001"/>
    <s v="000"/>
    <s v="000"/>
    <s v="GENERAL FUND"/>
    <m/>
    <m/>
  </r>
  <r>
    <s v="6.1"/>
    <s v="9125000"/>
    <x v="0"/>
    <x v="43"/>
    <n v="511"/>
    <s v="A7600AF511"/>
    <n v="7920000"/>
    <n v="7919728"/>
    <n v="7920000"/>
    <s v="D"/>
    <x v="3"/>
    <x v="3"/>
    <s v="GBBR"/>
    <s v="RIGHT-TO-USE LEASE LIABILITY"/>
    <s v="2023–2024"/>
    <x v="0"/>
    <x v="0"/>
    <s v="GENERAL GOVERNMENT"/>
    <s v="GENERAL FUND"/>
    <x v="0"/>
    <s v="100"/>
    <s v="G"/>
    <s v="001"/>
    <s v="001"/>
    <s v="000"/>
    <s v="000"/>
    <s v="GENERAL FUND"/>
    <m/>
    <m/>
  </r>
  <r>
    <s v="6.2"/>
    <s v="9125000"/>
    <x v="0"/>
    <x v="43"/>
    <n v="511"/>
    <s v="A7600AF511"/>
    <n v="7920000"/>
    <n v="-7919728"/>
    <n v="-7920000"/>
    <s v="C"/>
    <x v="5"/>
    <x v="5"/>
    <s v="GODT"/>
    <s v="DEBT SERVICE-PRINCIPAL RETIREMENT"/>
    <s v="2023–2024"/>
    <x v="0"/>
    <x v="0"/>
    <s v="GENERAL GOVERNMENT"/>
    <s v="GENERAL FUND"/>
    <x v="0"/>
    <s v="100"/>
    <s v="G"/>
    <s v="001"/>
    <s v="001"/>
    <s v="000"/>
    <s v="000"/>
    <s v="GENERAL FUND"/>
    <m/>
    <m/>
  </r>
  <r>
    <s v="7.1"/>
    <s v="9125000"/>
    <x v="0"/>
    <x v="43"/>
    <n v="511"/>
    <s v="A7600AF511"/>
    <n v="8532000"/>
    <n v="8532139"/>
    <n v="8532000"/>
    <s v="D"/>
    <x v="3"/>
    <x v="3"/>
    <s v="GBBR"/>
    <s v="RIGHT-TO-USE LEASE LIABILITY"/>
    <s v="2023–2024"/>
    <x v="0"/>
    <x v="0"/>
    <s v="GENERAL GOVERNMENT"/>
    <s v="GENERAL FUND"/>
    <x v="0"/>
    <s v="100"/>
    <s v="G"/>
    <s v="001"/>
    <s v="001"/>
    <s v="000"/>
    <s v="000"/>
    <s v="GENERAL FUND"/>
    <m/>
    <m/>
  </r>
  <r>
    <s v="7.2"/>
    <s v="9125000"/>
    <x v="0"/>
    <x v="43"/>
    <n v="511"/>
    <s v="A7600AF511"/>
    <n v="8532000"/>
    <n v="-8532139"/>
    <n v="-8532000"/>
    <s v="C"/>
    <x v="7"/>
    <x v="3"/>
    <s v="GBAX"/>
    <s v="CURRENT PORTION OF LONG-TERM OBLIGATIONS"/>
    <s v="2023–2024"/>
    <x v="0"/>
    <x v="0"/>
    <s v="GENERAL GOVERNMENT"/>
    <s v="GENERAL FUND"/>
    <x v="0"/>
    <s v="100"/>
    <s v="G"/>
    <s v="001"/>
    <s v="001"/>
    <s v="000"/>
    <s v="000"/>
    <s v="GENERAL FUND"/>
    <m/>
    <m/>
  </r>
  <r>
    <s v="8.3"/>
    <s v="9125000"/>
    <x v="0"/>
    <x v="43"/>
    <n v="511"/>
    <s v="A7600AF511"/>
    <n v="3106000"/>
    <n v="3105675"/>
    <n v="3106000"/>
    <s v="D"/>
    <x v="2"/>
    <x v="2"/>
    <s v="GABW"/>
    <s v="ACCUMULATED DEPRECIATION/AMORTIZATION"/>
    <s v="2023–2024"/>
    <x v="0"/>
    <x v="0"/>
    <s v="GENERAL GOVERNMENT"/>
    <s v="GENERAL FUND"/>
    <x v="0"/>
    <s v="100"/>
    <s v="G"/>
    <s v="001"/>
    <s v="001"/>
    <s v="000"/>
    <s v="000"/>
    <s v="GENERAL FUND"/>
    <m/>
    <m/>
  </r>
  <r>
    <s v="8.6"/>
    <s v="9125000"/>
    <x v="0"/>
    <x v="43"/>
    <n v="511"/>
    <s v="A7600AF511"/>
    <n v="3106000"/>
    <n v="-3105675"/>
    <n v="-3106000"/>
    <s v="C"/>
    <x v="0"/>
    <x v="0"/>
    <s v="GABX"/>
    <s v="INTANGIBLE ASSETS-AMORTIZABLE"/>
    <s v="2023–2024"/>
    <x v="0"/>
    <x v="0"/>
    <s v="GENERAL GOVERNMENT"/>
    <s v="GENERAL FUND"/>
    <x v="0"/>
    <s v="100"/>
    <s v="G"/>
    <s v="001"/>
    <s v="001"/>
    <s v="000"/>
    <s v="000"/>
    <s v="GENERAL FUND"/>
    <m/>
    <m/>
  </r>
  <r>
    <s v="9.1"/>
    <s v="9125000"/>
    <x v="0"/>
    <x v="43"/>
    <n v="511"/>
    <s v="A7600AF511"/>
    <n v="15641000"/>
    <n v="15641262"/>
    <n v="15641000"/>
    <s v="D"/>
    <x v="3"/>
    <x v="3"/>
    <s v="GBBR"/>
    <s v="RIGHT-TO-USE LEASE LIABILITY"/>
    <s v="2023–2024"/>
    <x v="0"/>
    <x v="0"/>
    <s v="GENERAL GOVERNMENT"/>
    <s v="GENERAL FUND"/>
    <x v="0"/>
    <s v="100"/>
    <s v="G"/>
    <s v="001"/>
    <s v="001"/>
    <s v="000"/>
    <s v="000"/>
    <s v="GENERAL FUND"/>
    <m/>
    <m/>
  </r>
  <r>
    <s v="9.4"/>
    <s v="9125000"/>
    <x v="0"/>
    <x v="43"/>
    <n v="511"/>
    <s v="A7600AF511"/>
    <n v="8428000"/>
    <n v="8428024"/>
    <n v="8428000"/>
    <s v="D"/>
    <x v="2"/>
    <x v="2"/>
    <s v="GABW"/>
    <s v="ACCUMULATED DEPRECIATION/AMORTIZATION"/>
    <s v="2023–2024"/>
    <x v="0"/>
    <x v="0"/>
    <s v="GENERAL GOVERNMENT"/>
    <s v="GENERAL FUND"/>
    <x v="0"/>
    <s v="100"/>
    <s v="G"/>
    <s v="001"/>
    <s v="001"/>
    <s v="000"/>
    <s v="000"/>
    <s v="GENERAL FUND"/>
    <m/>
    <m/>
  </r>
  <r>
    <s v="9.8"/>
    <s v="9125000"/>
    <x v="0"/>
    <x v="43"/>
    <n v="511"/>
    <s v="A7600AF511"/>
    <n v="23573000"/>
    <n v="-23573311"/>
    <n v="-23573000"/>
    <s v="C"/>
    <x v="0"/>
    <x v="0"/>
    <s v="GABX"/>
    <s v="INTANGIBLE ASSETS-AMORTIZABLE"/>
    <s v="2023–2024"/>
    <x v="0"/>
    <x v="0"/>
    <s v="GENERAL GOVERNMENT"/>
    <s v="GENERAL FUND"/>
    <x v="0"/>
    <s v="100"/>
    <s v="G"/>
    <s v="001"/>
    <s v="001"/>
    <s v="000"/>
    <s v="000"/>
    <s v="GENERAL FUND"/>
    <m/>
    <m/>
  </r>
  <r>
    <s v="9.9"/>
    <s v="9125000"/>
    <x v="0"/>
    <x v="43"/>
    <n v="511"/>
    <s v="A7600AF511"/>
    <n v="496000"/>
    <n v="-495975"/>
    <n v="-496000"/>
    <s v="C"/>
    <x v="4"/>
    <x v="4"/>
    <s v="GODB"/>
    <s v="GENERAL GOVERNMENT AND GOVERNMENT OPERATIONS"/>
    <s v="2023–2024"/>
    <x v="0"/>
    <x v="0"/>
    <s v="GENERAL GOVERNMENT"/>
    <s v="GENERAL FUND"/>
    <x v="0"/>
    <s v="100"/>
    <s v="G"/>
    <s v="001"/>
    <s v="001"/>
    <s v="000"/>
    <s v="000"/>
    <s v="GENERAL FUND"/>
    <m/>
    <m/>
  </r>
  <r>
    <s v="0.3BB"/>
    <s v="9125000"/>
    <x v="0"/>
    <x v="44"/>
    <n v="511"/>
    <s v="A7730AF511"/>
    <n v="17533000"/>
    <n v="17532895"/>
    <n v="17533000"/>
    <s v="D"/>
    <x v="0"/>
    <x v="0"/>
    <s v="GABX"/>
    <s v="INTANGIBLE ASSETS-AMORTIZABLE"/>
    <s v="2023–2024"/>
    <x v="0"/>
    <x v="0"/>
    <s v="GENERAL GOVERNMENT"/>
    <s v="GENERAL FUND"/>
    <x v="0"/>
    <s v="100"/>
    <s v="G"/>
    <s v="001"/>
    <s v="001"/>
    <s v="000"/>
    <s v="000"/>
    <s v="GENERAL FUND"/>
    <m/>
    <m/>
  </r>
  <r>
    <s v="0.4BB"/>
    <s v="9125000"/>
    <x v="0"/>
    <x v="44"/>
    <n v="511"/>
    <s v="A7730AF511"/>
    <n v="212000"/>
    <n v="211394"/>
    <n v="212000"/>
    <s v="D"/>
    <x v="8"/>
    <x v="7"/>
    <s v="GOAA"/>
    <s v="BEGINNING FUND BALANCE"/>
    <s v="2023–2024"/>
    <x v="0"/>
    <x v="0"/>
    <s v="GENERAL GOVERNMENT"/>
    <s v="GENERAL FUND"/>
    <x v="0"/>
    <s v="100"/>
    <s v="G"/>
    <s v="001"/>
    <s v="001"/>
    <s v="000"/>
    <s v="000"/>
    <s v="GENERAL FUND"/>
    <m/>
    <m/>
  </r>
  <r>
    <s v="0.8BB"/>
    <s v="9125000"/>
    <x v="0"/>
    <x v="44"/>
    <n v="511"/>
    <s v="A7730AF511"/>
    <n v="7419000"/>
    <n v="-7418680"/>
    <n v="-7419000"/>
    <s v="C"/>
    <x v="2"/>
    <x v="2"/>
    <s v="GABW"/>
    <s v="ACCUMULATED DEPRECIATION/AMORTIZATION"/>
    <s v="2023–2024"/>
    <x v="0"/>
    <x v="0"/>
    <s v="GENERAL GOVERNMENT"/>
    <s v="GENERAL FUND"/>
    <x v="0"/>
    <s v="100"/>
    <s v="G"/>
    <s v="001"/>
    <s v="001"/>
    <s v="000"/>
    <s v="000"/>
    <s v="GENERAL FUND"/>
    <m/>
    <m/>
  </r>
  <r>
    <s v="0.9BB"/>
    <s v="9125000"/>
    <x v="0"/>
    <x v="44"/>
    <n v="511"/>
    <s v="A7730AF511"/>
    <n v="10326000"/>
    <n v="-10325609"/>
    <n v="-10326000"/>
    <s v="C"/>
    <x v="3"/>
    <x v="3"/>
    <s v="GBBR"/>
    <s v="RIGHT-TO-USE LEASE LIABILITY"/>
    <s v="2023–2024"/>
    <x v="0"/>
    <x v="0"/>
    <s v="GENERAL GOVERNMENT"/>
    <s v="GENERAL FUND"/>
    <x v="0"/>
    <s v="100"/>
    <s v="G"/>
    <s v="001"/>
    <s v="001"/>
    <s v="000"/>
    <s v="000"/>
    <s v="GENERAL FUND"/>
    <m/>
    <m/>
  </r>
  <r>
    <s v="0.3ADJ"/>
    <s v="9125000"/>
    <x v="0"/>
    <x v="44"/>
    <n v="511"/>
    <s v="A7730AF511"/>
    <n v="1773000"/>
    <n v="1773169"/>
    <n v="1773000"/>
    <s v="D"/>
    <x v="0"/>
    <x v="0"/>
    <s v="GABX"/>
    <s v="INTANGIBLE ASSETS-AMORTIZABLE"/>
    <s v="2023–2024"/>
    <x v="0"/>
    <x v="0"/>
    <s v="GENERAL GOVERNMENT"/>
    <s v="GENERAL FUND"/>
    <x v="0"/>
    <s v="100"/>
    <s v="G"/>
    <s v="001"/>
    <s v="001"/>
    <s v="000"/>
    <s v="000"/>
    <s v="GENERAL FUND"/>
    <m/>
    <m/>
  </r>
  <r>
    <s v="0.5ADJ"/>
    <s v="9125000"/>
    <x v="0"/>
    <x v="44"/>
    <n v="511"/>
    <s v="A7730AF511"/>
    <n v="1367000"/>
    <n v="1366581"/>
    <n v="1367000"/>
    <s v="D"/>
    <x v="1"/>
    <x v="1"/>
    <s v="GOAA"/>
    <s v="BEGINNING FUND BALANCE"/>
    <s v="2023–2024"/>
    <x v="0"/>
    <x v="0"/>
    <s v="GENERAL GOVERNMENT"/>
    <s v="GENERAL FUND"/>
    <x v="0"/>
    <s v="100"/>
    <s v="G"/>
    <s v="001"/>
    <s v="001"/>
    <s v="000"/>
    <s v="000"/>
    <s v="GENERAL FUND"/>
    <m/>
    <m/>
  </r>
  <r>
    <s v="0.8ADJ"/>
    <s v="9125000"/>
    <x v="0"/>
    <x v="44"/>
    <n v="511"/>
    <s v="A7730AF511"/>
    <n v="3140000"/>
    <n v="-3139793"/>
    <n v="-3140000"/>
    <s v="C"/>
    <x v="2"/>
    <x v="2"/>
    <s v="GABW"/>
    <s v="ACCUMULATED DEPRECIATION/AMORTIZATION"/>
    <s v="2023–2024"/>
    <x v="0"/>
    <x v="0"/>
    <s v="GENERAL GOVERNMENT"/>
    <s v="GENERAL FUND"/>
    <x v="0"/>
    <s v="100"/>
    <s v="G"/>
    <s v="001"/>
    <s v="001"/>
    <s v="000"/>
    <s v="000"/>
    <s v="GENERAL FUND"/>
    <m/>
    <m/>
  </r>
  <r>
    <s v="4.1"/>
    <s v="9125000"/>
    <x v="0"/>
    <x v="44"/>
    <n v="511"/>
    <s v="A7730AF511"/>
    <n v="5249000"/>
    <n v="5249449"/>
    <n v="5249000"/>
    <s v="D"/>
    <x v="4"/>
    <x v="4"/>
    <s v="GODB"/>
    <s v="GENERAL GOVERNMENT AND GOVERNMENT OPERATIONS"/>
    <s v="2023–2024"/>
    <x v="0"/>
    <x v="0"/>
    <s v="GENERAL GOVERNMENT"/>
    <s v="GENERAL FUND"/>
    <x v="0"/>
    <s v="100"/>
    <s v="G"/>
    <s v="001"/>
    <s v="001"/>
    <s v="000"/>
    <s v="000"/>
    <s v="GENERAL FUND"/>
    <m/>
    <m/>
  </r>
  <r>
    <s v="4.4"/>
    <s v="9125000"/>
    <x v="0"/>
    <x v="44"/>
    <n v="511"/>
    <s v="A7730AF511"/>
    <n v="5249000"/>
    <n v="-5249449"/>
    <n v="-5249000"/>
    <s v="C"/>
    <x v="2"/>
    <x v="2"/>
    <s v="GABW"/>
    <s v="ACCUMULATED DEPRECIATION/AMORTIZATION"/>
    <s v="2023–2024"/>
    <x v="0"/>
    <x v="0"/>
    <s v="GENERAL GOVERNMENT"/>
    <s v="GENERAL FUND"/>
    <x v="0"/>
    <s v="100"/>
    <s v="G"/>
    <s v="001"/>
    <s v="001"/>
    <s v="000"/>
    <s v="000"/>
    <s v="GENERAL FUND"/>
    <m/>
    <m/>
  </r>
  <r>
    <s v="5.1"/>
    <s v="0001000"/>
    <x v="0"/>
    <x v="44"/>
    <n v="511"/>
    <s v="A7730AF511"/>
    <n v="4660000"/>
    <n v="4660441"/>
    <n v="4660000"/>
    <s v="D"/>
    <x v="5"/>
    <x v="5"/>
    <s v="GODT"/>
    <s v="DEBT SERVICE-PRINCIPAL RETIREMENT"/>
    <s v="2023–2024"/>
    <x v="0"/>
    <x v="0"/>
    <s v="GENERAL GOVERNMENT"/>
    <s v="GENERAL FUND"/>
    <x v="0"/>
    <s v="100"/>
    <s v="G"/>
    <s v="001"/>
    <s v="001"/>
    <s v="000"/>
    <s v="000"/>
    <s v="GENERAL FUND"/>
    <m/>
    <m/>
  </r>
  <r>
    <s v="5.2"/>
    <s v="0001000"/>
    <x v="0"/>
    <x v="44"/>
    <n v="511"/>
    <s v="A7730AF511"/>
    <n v="20000"/>
    <n v="20101"/>
    <n v="20000"/>
    <s v="D"/>
    <x v="6"/>
    <x v="6"/>
    <s v="GODV"/>
    <s v="DEBT SERVICE-INTEREST &amp; FISCAL CHARGES"/>
    <s v="2023–2024"/>
    <x v="0"/>
    <x v="0"/>
    <s v="GENERAL GOVERNMENT"/>
    <s v="GENERAL FUND"/>
    <x v="0"/>
    <s v="100"/>
    <s v="G"/>
    <s v="001"/>
    <s v="001"/>
    <s v="000"/>
    <s v="000"/>
    <s v="GENERAL FUND"/>
    <m/>
    <m/>
  </r>
  <r>
    <s v="5.3"/>
    <s v="0001000"/>
    <x v="0"/>
    <x v="44"/>
    <n v="511"/>
    <s v="A7730AF511"/>
    <n v="4680000"/>
    <n v="-4680542"/>
    <n v="-4680000"/>
    <s v="C"/>
    <x v="4"/>
    <x v="4"/>
    <s v="GODB"/>
    <s v="GENERAL GOVERNMENT AND GOVERNMENT OPERATIONS"/>
    <s v="2023–2024"/>
    <x v="0"/>
    <x v="0"/>
    <s v="GENERAL GOVERNMENT"/>
    <s v="GENERAL FUND"/>
    <x v="0"/>
    <s v="100"/>
    <s v="G"/>
    <s v="001"/>
    <s v="001"/>
    <s v="000"/>
    <s v="000"/>
    <s v="GENERAL FUND"/>
    <m/>
    <m/>
  </r>
  <r>
    <s v="6.1"/>
    <s v="9125000"/>
    <x v="0"/>
    <x v="44"/>
    <n v="511"/>
    <s v="A7730AF511"/>
    <n v="4660000"/>
    <n v="4660441"/>
    <n v="4660000"/>
    <s v="D"/>
    <x v="3"/>
    <x v="3"/>
    <s v="GBBR"/>
    <s v="RIGHT-TO-USE LEASE LIABILITY"/>
    <s v="2023–2024"/>
    <x v="0"/>
    <x v="0"/>
    <s v="GENERAL GOVERNMENT"/>
    <s v="GENERAL FUND"/>
    <x v="0"/>
    <s v="100"/>
    <s v="G"/>
    <s v="001"/>
    <s v="001"/>
    <s v="000"/>
    <s v="000"/>
    <s v="GENERAL FUND"/>
    <m/>
    <m/>
  </r>
  <r>
    <s v="6.2"/>
    <s v="9125000"/>
    <x v="0"/>
    <x v="44"/>
    <n v="511"/>
    <s v="A7730AF511"/>
    <n v="4660000"/>
    <n v="-4660441"/>
    <n v="-4660000"/>
    <s v="C"/>
    <x v="5"/>
    <x v="5"/>
    <s v="GODT"/>
    <s v="DEBT SERVICE-PRINCIPAL RETIREMENT"/>
    <s v="2023–2024"/>
    <x v="0"/>
    <x v="0"/>
    <s v="GENERAL GOVERNMENT"/>
    <s v="GENERAL FUND"/>
    <x v="0"/>
    <s v="100"/>
    <s v="G"/>
    <s v="001"/>
    <s v="001"/>
    <s v="000"/>
    <s v="000"/>
    <s v="GENERAL FUND"/>
    <m/>
    <m/>
  </r>
  <r>
    <s v="7.1"/>
    <s v="9125000"/>
    <x v="0"/>
    <x v="44"/>
    <n v="511"/>
    <s v="A7730AF511"/>
    <n v="4383000"/>
    <n v="4383445"/>
    <n v="4383000"/>
    <s v="D"/>
    <x v="3"/>
    <x v="3"/>
    <s v="GBBR"/>
    <s v="RIGHT-TO-USE LEASE LIABILITY"/>
    <s v="2023–2024"/>
    <x v="0"/>
    <x v="0"/>
    <s v="GENERAL GOVERNMENT"/>
    <s v="GENERAL FUND"/>
    <x v="0"/>
    <s v="100"/>
    <s v="G"/>
    <s v="001"/>
    <s v="001"/>
    <s v="000"/>
    <s v="000"/>
    <s v="GENERAL FUND"/>
    <m/>
    <m/>
  </r>
  <r>
    <s v="7.2"/>
    <s v="9125000"/>
    <x v="0"/>
    <x v="44"/>
    <n v="511"/>
    <s v="A7730AF511"/>
    <n v="4383000"/>
    <n v="-4383445"/>
    <n v="-4383000"/>
    <s v="C"/>
    <x v="7"/>
    <x v="3"/>
    <s v="GBAX"/>
    <s v="CURRENT PORTION OF LONG-TERM OBLIGATIONS"/>
    <s v="2023–2024"/>
    <x v="0"/>
    <x v="0"/>
    <s v="GENERAL GOVERNMENT"/>
    <s v="GENERAL FUND"/>
    <x v="0"/>
    <s v="100"/>
    <s v="G"/>
    <s v="001"/>
    <s v="001"/>
    <s v="000"/>
    <s v="000"/>
    <s v="GENERAL FUND"/>
    <m/>
    <m/>
  </r>
  <r>
    <s v="10.3"/>
    <s v="9125000"/>
    <x v="0"/>
    <x v="44"/>
    <n v="511"/>
    <s v="A7730AF511"/>
    <n v="3383000"/>
    <n v="3382924"/>
    <n v="3383000"/>
    <s v="D"/>
    <x v="0"/>
    <x v="0"/>
    <s v="GABX"/>
    <s v="INTANGIBLE ASSETS-AMORTIZABLE"/>
    <s v="2023–2024"/>
    <x v="0"/>
    <x v="0"/>
    <s v="GENERAL GOVERNMENT"/>
    <s v="GENERAL FUND"/>
    <x v="0"/>
    <s v="100"/>
    <s v="G"/>
    <s v="001"/>
    <s v="001"/>
    <s v="000"/>
    <s v="000"/>
    <s v="GENERAL FUND"/>
    <m/>
    <m/>
  </r>
  <r>
    <s v="10.4"/>
    <s v="9125000"/>
    <x v="0"/>
    <x v="44"/>
    <n v="511"/>
    <s v="A7730AF511"/>
    <n v="3383000"/>
    <n v="-3382924"/>
    <n v="-3383000"/>
    <s v="C"/>
    <x v="3"/>
    <x v="3"/>
    <s v="GBBR"/>
    <s v="RIGHT-TO-USE LEASE LIABILITY"/>
    <s v="2023–2024"/>
    <x v="0"/>
    <x v="0"/>
    <s v="GENERAL GOVERNMENT"/>
    <s v="GENERAL FUND"/>
    <x v="0"/>
    <s v="100"/>
    <s v="G"/>
    <s v="001"/>
    <s v="001"/>
    <s v="000"/>
    <s v="000"/>
    <s v="GENERAL FUND"/>
    <m/>
    <m/>
  </r>
  <r>
    <s v="0.3BB"/>
    <s v="9125000"/>
    <x v="0"/>
    <x v="45"/>
    <n v="511"/>
    <s v="A7910AF511"/>
    <n v="1414000"/>
    <n v="1413877"/>
    <n v="1414000"/>
    <s v="D"/>
    <x v="0"/>
    <x v="0"/>
    <s v="GABX"/>
    <s v="INTANGIBLE ASSETS-AMORTIZABLE"/>
    <s v="2023–2024"/>
    <x v="0"/>
    <x v="0"/>
    <s v="GENERAL GOVERNMENT"/>
    <s v="GENERAL FUND"/>
    <x v="0"/>
    <s v="100"/>
    <s v="G"/>
    <s v="001"/>
    <s v="001"/>
    <s v="000"/>
    <s v="000"/>
    <s v="GENERAL FUND"/>
    <m/>
    <m/>
  </r>
  <r>
    <s v="0.8BB"/>
    <s v="9125000"/>
    <x v="0"/>
    <x v="45"/>
    <n v="511"/>
    <s v="A7910AF511"/>
    <n v="386000"/>
    <n v="-385604"/>
    <n v="-386000"/>
    <s v="C"/>
    <x v="2"/>
    <x v="2"/>
    <s v="GABW"/>
    <s v="ACCUMULATED DEPRECIATION/AMORTIZATION"/>
    <s v="2023–2024"/>
    <x v="0"/>
    <x v="0"/>
    <s v="GENERAL GOVERNMENT"/>
    <s v="GENERAL FUND"/>
    <x v="0"/>
    <s v="100"/>
    <s v="G"/>
    <s v="001"/>
    <s v="001"/>
    <s v="000"/>
    <s v="000"/>
    <s v="GENERAL FUND"/>
    <m/>
    <m/>
  </r>
  <r>
    <s v="0.9BB"/>
    <s v="9125000"/>
    <x v="0"/>
    <x v="45"/>
    <n v="511"/>
    <s v="A7910AF511"/>
    <n v="963000"/>
    <n v="-963024"/>
    <n v="-963000"/>
    <s v="C"/>
    <x v="3"/>
    <x v="3"/>
    <s v="GBBR"/>
    <s v="RIGHT-TO-USE LEASE LIABILITY"/>
    <s v="2023–2024"/>
    <x v="0"/>
    <x v="0"/>
    <s v="GENERAL GOVERNMENT"/>
    <s v="GENERAL FUND"/>
    <x v="0"/>
    <s v="100"/>
    <s v="G"/>
    <s v="001"/>
    <s v="001"/>
    <s v="000"/>
    <s v="000"/>
    <s v="GENERAL FUND"/>
    <m/>
    <m/>
  </r>
  <r>
    <s v="0.10BB"/>
    <s v="9125000"/>
    <x v="0"/>
    <x v="45"/>
    <n v="511"/>
    <s v="A7910AF511"/>
    <n v="65000"/>
    <n v="-65249"/>
    <n v="-65000"/>
    <s v="C"/>
    <x v="8"/>
    <x v="7"/>
    <s v="GOAA"/>
    <s v="BEGINNING FUND BALANCE"/>
    <s v="2023–2024"/>
    <x v="0"/>
    <x v="0"/>
    <s v="GENERAL GOVERNMENT"/>
    <s v="GENERAL FUND"/>
    <x v="0"/>
    <s v="100"/>
    <s v="G"/>
    <s v="001"/>
    <s v="001"/>
    <s v="000"/>
    <s v="000"/>
    <s v="GENERAL FUND"/>
    <m/>
    <m/>
  </r>
  <r>
    <s v="0.5ADJ"/>
    <s v="9125000"/>
    <x v="0"/>
    <x v="45"/>
    <n v="511"/>
    <s v="A7910AF511"/>
    <n v="166000"/>
    <n v="165968"/>
    <n v="166000"/>
    <s v="D"/>
    <x v="1"/>
    <x v="1"/>
    <s v="GOAA"/>
    <s v="BEGINNING FUND BALANCE"/>
    <s v="2023–2024"/>
    <x v="0"/>
    <x v="0"/>
    <s v="GENERAL GOVERNMENT"/>
    <s v="GENERAL FUND"/>
    <x v="0"/>
    <s v="100"/>
    <s v="G"/>
    <s v="001"/>
    <s v="001"/>
    <s v="000"/>
    <s v="000"/>
    <s v="GENERAL FUND"/>
    <m/>
    <m/>
  </r>
  <r>
    <s v="0.8ADJ"/>
    <s v="9125000"/>
    <x v="0"/>
    <x v="45"/>
    <n v="511"/>
    <s v="A7910AF511"/>
    <n v="180000"/>
    <n v="-179947"/>
    <n v="-180000"/>
    <s v="C"/>
    <x v="2"/>
    <x v="2"/>
    <s v="GABW"/>
    <s v="ACCUMULATED DEPRECIATION/AMORTIZATION"/>
    <s v="2023–2024"/>
    <x v="0"/>
    <x v="0"/>
    <s v="GENERAL GOVERNMENT"/>
    <s v="GENERAL FUND"/>
    <x v="0"/>
    <s v="100"/>
    <s v="G"/>
    <s v="001"/>
    <s v="001"/>
    <s v="000"/>
    <s v="000"/>
    <s v="GENERAL FUND"/>
    <m/>
    <m/>
  </r>
  <r>
    <s v="0.9ADJ"/>
    <s v="9125000"/>
    <x v="0"/>
    <x v="45"/>
    <n v="511"/>
    <s v="A7910AF511"/>
    <n v="14000"/>
    <n v="13979"/>
    <n v="14000"/>
    <s v="D"/>
    <x v="3"/>
    <x v="3"/>
    <s v="GBBR"/>
    <s v="RIGHT-TO-USE LEASE LIABILITY"/>
    <s v="2023–2024"/>
    <x v="0"/>
    <x v="0"/>
    <s v="GENERAL GOVERNMENT"/>
    <s v="GENERAL FUND"/>
    <x v="0"/>
    <s v="100"/>
    <s v="G"/>
    <s v="001"/>
    <s v="001"/>
    <s v="000"/>
    <s v="000"/>
    <s v="GENERAL FUND"/>
    <m/>
    <m/>
  </r>
  <r>
    <s v="4.1"/>
    <s v="9125000"/>
    <x v="0"/>
    <x v="45"/>
    <n v="511"/>
    <s v="A7910AF511"/>
    <n v="283000"/>
    <n v="282775"/>
    <n v="283000"/>
    <s v="D"/>
    <x v="4"/>
    <x v="4"/>
    <s v="GODB"/>
    <s v="GENERAL GOVERNMENT AND GOVERNMENT OPERATIONS"/>
    <s v="2023–2024"/>
    <x v="0"/>
    <x v="0"/>
    <s v="GENERAL GOVERNMENT"/>
    <s v="GENERAL FUND"/>
    <x v="0"/>
    <s v="100"/>
    <s v="G"/>
    <s v="001"/>
    <s v="001"/>
    <s v="000"/>
    <s v="000"/>
    <s v="GENERAL FUND"/>
    <m/>
    <m/>
  </r>
  <r>
    <s v="4.4"/>
    <s v="9125000"/>
    <x v="0"/>
    <x v="45"/>
    <n v="511"/>
    <s v="A7910AF511"/>
    <n v="283000"/>
    <n v="-282775"/>
    <n v="-283000"/>
    <s v="C"/>
    <x v="2"/>
    <x v="2"/>
    <s v="GABW"/>
    <s v="ACCUMULATED DEPRECIATION/AMORTIZATION"/>
    <s v="2023–2024"/>
    <x v="0"/>
    <x v="0"/>
    <s v="GENERAL GOVERNMENT"/>
    <s v="GENERAL FUND"/>
    <x v="0"/>
    <s v="100"/>
    <s v="G"/>
    <s v="001"/>
    <s v="001"/>
    <s v="000"/>
    <s v="000"/>
    <s v="GENERAL FUND"/>
    <m/>
    <m/>
  </r>
  <r>
    <s v="5.1"/>
    <s v="0001000"/>
    <x v="0"/>
    <x v="45"/>
    <n v="511"/>
    <s v="A7910AF511"/>
    <n v="235000"/>
    <n v="234598"/>
    <n v="235000"/>
    <s v="D"/>
    <x v="5"/>
    <x v="5"/>
    <s v="GODT"/>
    <s v="DEBT SERVICE-PRINCIPAL RETIREMENT"/>
    <s v="2023–2024"/>
    <x v="0"/>
    <x v="0"/>
    <s v="GENERAL GOVERNMENT"/>
    <s v="GENERAL FUND"/>
    <x v="0"/>
    <s v="100"/>
    <s v="G"/>
    <s v="001"/>
    <s v="001"/>
    <s v="000"/>
    <s v="000"/>
    <s v="GENERAL FUND"/>
    <m/>
    <m/>
  </r>
  <r>
    <s v="5.2"/>
    <s v="0001000"/>
    <x v="0"/>
    <x v="45"/>
    <n v="511"/>
    <s v="A7910AF511"/>
    <n v="6000"/>
    <n v="6317"/>
    <n v="6000"/>
    <s v="D"/>
    <x v="6"/>
    <x v="6"/>
    <s v="GODV"/>
    <s v="DEBT SERVICE-INTEREST &amp; FISCAL CHARGES"/>
    <s v="2023–2024"/>
    <x v="0"/>
    <x v="0"/>
    <s v="GENERAL GOVERNMENT"/>
    <s v="GENERAL FUND"/>
    <x v="0"/>
    <s v="100"/>
    <s v="G"/>
    <s v="001"/>
    <s v="001"/>
    <s v="000"/>
    <s v="000"/>
    <s v="GENERAL FUND"/>
    <m/>
    <m/>
  </r>
  <r>
    <s v="5.3"/>
    <s v="0001000"/>
    <x v="0"/>
    <x v="45"/>
    <n v="511"/>
    <s v="A7910AF511"/>
    <n v="241000"/>
    <n v="-240915"/>
    <n v="-241000"/>
    <s v="C"/>
    <x v="4"/>
    <x v="4"/>
    <s v="GODB"/>
    <s v="GENERAL GOVERNMENT AND GOVERNMENT OPERATIONS"/>
    <s v="2023–2024"/>
    <x v="0"/>
    <x v="0"/>
    <s v="GENERAL GOVERNMENT"/>
    <s v="GENERAL FUND"/>
    <x v="0"/>
    <s v="100"/>
    <s v="G"/>
    <s v="001"/>
    <s v="001"/>
    <s v="000"/>
    <s v="000"/>
    <s v="GENERAL FUND"/>
    <m/>
    <m/>
  </r>
  <r>
    <s v="6.1"/>
    <s v="9125000"/>
    <x v="0"/>
    <x v="45"/>
    <n v="511"/>
    <s v="A7910AF511"/>
    <n v="235000"/>
    <n v="234598"/>
    <n v="235000"/>
    <s v="D"/>
    <x v="3"/>
    <x v="3"/>
    <s v="GBBR"/>
    <s v="RIGHT-TO-USE LEASE LIABILITY"/>
    <s v="2023–2024"/>
    <x v="0"/>
    <x v="0"/>
    <s v="GENERAL GOVERNMENT"/>
    <s v="GENERAL FUND"/>
    <x v="0"/>
    <s v="100"/>
    <s v="G"/>
    <s v="001"/>
    <s v="001"/>
    <s v="000"/>
    <s v="000"/>
    <s v="GENERAL FUND"/>
    <m/>
    <m/>
  </r>
  <r>
    <s v="6.2"/>
    <s v="9125000"/>
    <x v="0"/>
    <x v="45"/>
    <n v="511"/>
    <s v="A7910AF511"/>
    <n v="235000"/>
    <n v="-234598"/>
    <n v="-235000"/>
    <s v="C"/>
    <x v="5"/>
    <x v="5"/>
    <s v="GODT"/>
    <s v="DEBT SERVICE-PRINCIPAL RETIREMENT"/>
    <s v="2023–2024"/>
    <x v="0"/>
    <x v="0"/>
    <s v="GENERAL GOVERNMENT"/>
    <s v="GENERAL FUND"/>
    <x v="0"/>
    <s v="100"/>
    <s v="G"/>
    <s v="001"/>
    <s v="001"/>
    <s v="000"/>
    <s v="000"/>
    <s v="GENERAL FUND"/>
    <m/>
    <m/>
  </r>
  <r>
    <s v="7.1"/>
    <s v="9125000"/>
    <x v="0"/>
    <x v="45"/>
    <n v="511"/>
    <s v="A7910AF511"/>
    <n v="236000"/>
    <n v="236364"/>
    <n v="236000"/>
    <s v="D"/>
    <x v="3"/>
    <x v="3"/>
    <s v="GBBR"/>
    <s v="RIGHT-TO-USE LEASE LIABILITY"/>
    <s v="2023–2024"/>
    <x v="0"/>
    <x v="0"/>
    <s v="GENERAL GOVERNMENT"/>
    <s v="GENERAL FUND"/>
    <x v="0"/>
    <s v="100"/>
    <s v="G"/>
    <s v="001"/>
    <s v="001"/>
    <s v="000"/>
    <s v="000"/>
    <s v="GENERAL FUND"/>
    <m/>
    <m/>
  </r>
  <r>
    <s v="7.2"/>
    <s v="9125000"/>
    <x v="0"/>
    <x v="45"/>
    <n v="511"/>
    <s v="A7910AF511"/>
    <n v="236000"/>
    <n v="-236364"/>
    <n v="-236000"/>
    <s v="C"/>
    <x v="7"/>
    <x v="3"/>
    <s v="GBAX"/>
    <s v="CURRENT PORTION OF LONG-TERM OBLIGATIONS"/>
    <s v="2023–2024"/>
    <x v="0"/>
    <x v="0"/>
    <s v="GENERAL GOVERNMENT"/>
    <s v="GENERAL FUND"/>
    <x v="0"/>
    <s v="100"/>
    <s v="G"/>
    <s v="001"/>
    <s v="001"/>
    <s v="000"/>
    <s v="000"/>
    <s v="GENERAL FUND"/>
    <m/>
    <m/>
  </r>
  <r>
    <s v="0.3BB"/>
    <s v="9125000"/>
    <x v="0"/>
    <x v="46"/>
    <n v="511"/>
    <s v="A8120AF511"/>
    <n v="3271000"/>
    <n v="3271262"/>
    <n v="3271000"/>
    <s v="D"/>
    <x v="0"/>
    <x v="0"/>
    <s v="GABX"/>
    <s v="INTANGIBLE ASSETS-AMORTIZABLE"/>
    <s v="2023–2024"/>
    <x v="0"/>
    <x v="0"/>
    <s v="GENERAL GOVERNMENT"/>
    <s v="GENERAL FUND"/>
    <x v="0"/>
    <s v="100"/>
    <s v="G"/>
    <s v="001"/>
    <s v="001"/>
    <s v="000"/>
    <s v="000"/>
    <s v="GENERAL FUND"/>
    <m/>
    <m/>
  </r>
  <r>
    <s v="0.4BB"/>
    <s v="9125000"/>
    <x v="0"/>
    <x v="46"/>
    <n v="511"/>
    <s v="A8120AF511"/>
    <n v="29000"/>
    <n v="29225"/>
    <n v="29000"/>
    <s v="D"/>
    <x v="8"/>
    <x v="7"/>
    <s v="GOAA"/>
    <s v="BEGINNING FUND BALANCE"/>
    <s v="2023–2024"/>
    <x v="0"/>
    <x v="0"/>
    <s v="GENERAL GOVERNMENT"/>
    <s v="GENERAL FUND"/>
    <x v="0"/>
    <s v="100"/>
    <s v="G"/>
    <s v="001"/>
    <s v="001"/>
    <s v="000"/>
    <s v="000"/>
    <s v="GENERAL FUND"/>
    <m/>
    <m/>
  </r>
  <r>
    <s v="0.8BB"/>
    <s v="9125000"/>
    <x v="0"/>
    <x v="46"/>
    <n v="511"/>
    <s v="A8120AF511"/>
    <n v="613000"/>
    <n v="-613362"/>
    <n v="-613000"/>
    <s v="C"/>
    <x v="2"/>
    <x v="2"/>
    <s v="GABW"/>
    <s v="ACCUMULATED DEPRECIATION/AMORTIZATION"/>
    <s v="2023–2024"/>
    <x v="0"/>
    <x v="0"/>
    <s v="GENERAL GOVERNMENT"/>
    <s v="GENERAL FUND"/>
    <x v="0"/>
    <s v="100"/>
    <s v="G"/>
    <s v="001"/>
    <s v="001"/>
    <s v="000"/>
    <s v="000"/>
    <s v="GENERAL FUND"/>
    <m/>
    <m/>
  </r>
  <r>
    <s v="0.9BB"/>
    <s v="9125000"/>
    <x v="0"/>
    <x v="46"/>
    <n v="511"/>
    <s v="A8120AF511"/>
    <n v="2687000"/>
    <n v="-2687125"/>
    <n v="-2687000"/>
    <s v="C"/>
    <x v="3"/>
    <x v="3"/>
    <s v="GBBR"/>
    <s v="RIGHT-TO-USE LEASE LIABILITY"/>
    <s v="2023–2024"/>
    <x v="0"/>
    <x v="0"/>
    <s v="GENERAL GOVERNMENT"/>
    <s v="GENERAL FUND"/>
    <x v="0"/>
    <s v="100"/>
    <s v="G"/>
    <s v="001"/>
    <s v="001"/>
    <s v="000"/>
    <s v="000"/>
    <s v="GENERAL FUND"/>
    <m/>
    <m/>
  </r>
  <r>
    <s v="0.3ADJ"/>
    <s v="9125000"/>
    <x v="0"/>
    <x v="46"/>
    <n v="511"/>
    <s v="A8120AF511"/>
    <n v="485000"/>
    <n v="484894"/>
    <n v="485000"/>
    <s v="D"/>
    <x v="0"/>
    <x v="0"/>
    <s v="GABX"/>
    <s v="INTANGIBLE ASSETS-AMORTIZABLE"/>
    <s v="2023–2024"/>
    <x v="0"/>
    <x v="0"/>
    <s v="GENERAL GOVERNMENT"/>
    <s v="GENERAL FUND"/>
    <x v="0"/>
    <s v="100"/>
    <s v="G"/>
    <s v="001"/>
    <s v="001"/>
    <s v="000"/>
    <s v="000"/>
    <s v="GENERAL FUND"/>
    <m/>
    <m/>
  </r>
  <r>
    <s v="0.5ADJ"/>
    <s v="9125000"/>
    <x v="0"/>
    <x v="46"/>
    <n v="511"/>
    <s v="A8120AF511"/>
    <n v="29000"/>
    <n v="29373"/>
    <n v="29000"/>
    <s v="D"/>
    <x v="1"/>
    <x v="1"/>
    <s v="GOAA"/>
    <s v="BEGINNING FUND BALANCE"/>
    <s v="2023–2024"/>
    <x v="0"/>
    <x v="0"/>
    <s v="GENERAL GOVERNMENT"/>
    <s v="GENERAL FUND"/>
    <x v="0"/>
    <s v="100"/>
    <s v="G"/>
    <s v="001"/>
    <s v="001"/>
    <s v="000"/>
    <s v="000"/>
    <s v="GENERAL FUND"/>
    <m/>
    <m/>
  </r>
  <r>
    <s v="0.8ADJ"/>
    <s v="9125000"/>
    <x v="0"/>
    <x v="46"/>
    <n v="511"/>
    <s v="A8120AF511"/>
    <n v="101000"/>
    <n v="-101168"/>
    <n v="-101000"/>
    <s v="C"/>
    <x v="2"/>
    <x v="2"/>
    <s v="GABW"/>
    <s v="ACCUMULATED DEPRECIATION/AMORTIZATION"/>
    <s v="2023–2024"/>
    <x v="0"/>
    <x v="0"/>
    <s v="GENERAL GOVERNMENT"/>
    <s v="GENERAL FUND"/>
    <x v="0"/>
    <s v="100"/>
    <s v="G"/>
    <s v="001"/>
    <s v="001"/>
    <s v="000"/>
    <s v="000"/>
    <s v="GENERAL FUND"/>
    <m/>
    <m/>
  </r>
  <r>
    <s v="0.9ADJ"/>
    <s v="9125000"/>
    <x v="0"/>
    <x v="46"/>
    <n v="511"/>
    <s v="A8120AF511"/>
    <n v="413000"/>
    <n v="-413099"/>
    <n v="-413000"/>
    <s v="C"/>
    <x v="3"/>
    <x v="3"/>
    <s v="GBBR"/>
    <s v="RIGHT-TO-USE LEASE LIABILITY"/>
    <s v="2023–2024"/>
    <x v="0"/>
    <x v="0"/>
    <s v="GENERAL GOVERNMENT"/>
    <s v="GENERAL FUND"/>
    <x v="0"/>
    <s v="100"/>
    <s v="G"/>
    <s v="001"/>
    <s v="001"/>
    <s v="000"/>
    <s v="000"/>
    <s v="GENERAL FUND"/>
    <m/>
    <m/>
  </r>
  <r>
    <s v="4.1"/>
    <s v="9125000"/>
    <x v="0"/>
    <x v="46"/>
    <n v="511"/>
    <s v="A8120AF511"/>
    <n v="1062000"/>
    <n v="1062045"/>
    <n v="1062000"/>
    <s v="D"/>
    <x v="4"/>
    <x v="4"/>
    <s v="GODB"/>
    <s v="GENERAL GOVERNMENT AND GOVERNMENT OPERATIONS"/>
    <s v="2023–2024"/>
    <x v="0"/>
    <x v="0"/>
    <s v="GENERAL GOVERNMENT"/>
    <s v="GENERAL FUND"/>
    <x v="0"/>
    <s v="100"/>
    <s v="G"/>
    <s v="001"/>
    <s v="001"/>
    <s v="000"/>
    <s v="000"/>
    <s v="GENERAL FUND"/>
    <m/>
    <m/>
  </r>
  <r>
    <s v="4.4"/>
    <s v="9125000"/>
    <x v="0"/>
    <x v="46"/>
    <n v="511"/>
    <s v="A8120AF511"/>
    <n v="1062000"/>
    <n v="-1062045"/>
    <n v="-1062000"/>
    <s v="C"/>
    <x v="2"/>
    <x v="2"/>
    <s v="GABW"/>
    <s v="ACCUMULATED DEPRECIATION/AMORTIZATION"/>
    <s v="2023–2024"/>
    <x v="0"/>
    <x v="0"/>
    <s v="GENERAL GOVERNMENT"/>
    <s v="GENERAL FUND"/>
    <x v="0"/>
    <s v="100"/>
    <s v="G"/>
    <s v="001"/>
    <s v="001"/>
    <s v="000"/>
    <s v="000"/>
    <s v="GENERAL FUND"/>
    <m/>
    <m/>
  </r>
  <r>
    <s v="5.1"/>
    <s v="0001000"/>
    <x v="0"/>
    <x v="46"/>
    <n v="511"/>
    <s v="A8120AF511"/>
    <n v="1014000"/>
    <n v="1014363"/>
    <n v="1014000"/>
    <s v="D"/>
    <x v="5"/>
    <x v="5"/>
    <s v="GODT"/>
    <s v="DEBT SERVICE-PRINCIPAL RETIREMENT"/>
    <s v="2023–2024"/>
    <x v="0"/>
    <x v="0"/>
    <s v="GENERAL GOVERNMENT"/>
    <s v="GENERAL FUND"/>
    <x v="0"/>
    <s v="100"/>
    <s v="G"/>
    <s v="001"/>
    <s v="001"/>
    <s v="000"/>
    <s v="000"/>
    <s v="GENERAL FUND"/>
    <m/>
    <m/>
  </r>
  <r>
    <s v="5.2"/>
    <s v="0001000"/>
    <x v="0"/>
    <x v="46"/>
    <n v="511"/>
    <s v="A8120AF511"/>
    <n v="71000"/>
    <n v="71317"/>
    <n v="71000"/>
    <s v="D"/>
    <x v="6"/>
    <x v="6"/>
    <s v="GODV"/>
    <s v="DEBT SERVICE-INTEREST &amp; FISCAL CHARGES"/>
    <s v="2023–2024"/>
    <x v="0"/>
    <x v="0"/>
    <s v="GENERAL GOVERNMENT"/>
    <s v="GENERAL FUND"/>
    <x v="0"/>
    <s v="100"/>
    <s v="G"/>
    <s v="001"/>
    <s v="001"/>
    <s v="000"/>
    <s v="000"/>
    <s v="GENERAL FUND"/>
    <m/>
    <m/>
  </r>
  <r>
    <s v="5.3"/>
    <s v="0001000"/>
    <x v="0"/>
    <x v="46"/>
    <n v="511"/>
    <s v="A8120AF511"/>
    <n v="1085000"/>
    <n v="-1085680"/>
    <n v="-1085000"/>
    <s v="C"/>
    <x v="4"/>
    <x v="4"/>
    <s v="GODB"/>
    <s v="GENERAL GOVERNMENT AND GOVERNMENT OPERATIONS"/>
    <s v="2023–2024"/>
    <x v="0"/>
    <x v="0"/>
    <s v="GENERAL GOVERNMENT"/>
    <s v="GENERAL FUND"/>
    <x v="0"/>
    <s v="100"/>
    <s v="G"/>
    <s v="001"/>
    <s v="001"/>
    <s v="000"/>
    <s v="000"/>
    <s v="GENERAL FUND"/>
    <m/>
    <m/>
  </r>
  <r>
    <s v="6.1"/>
    <s v="9125000"/>
    <x v="0"/>
    <x v="46"/>
    <n v="511"/>
    <s v="A8120AF511"/>
    <n v="1014000"/>
    <n v="1014363"/>
    <n v="1014000"/>
    <s v="D"/>
    <x v="3"/>
    <x v="3"/>
    <s v="GBBR"/>
    <s v="RIGHT-TO-USE LEASE LIABILITY"/>
    <s v="2023–2024"/>
    <x v="0"/>
    <x v="0"/>
    <s v="GENERAL GOVERNMENT"/>
    <s v="GENERAL FUND"/>
    <x v="0"/>
    <s v="100"/>
    <s v="G"/>
    <s v="001"/>
    <s v="001"/>
    <s v="000"/>
    <s v="000"/>
    <s v="GENERAL FUND"/>
    <m/>
    <m/>
  </r>
  <r>
    <s v="6.2"/>
    <s v="9125000"/>
    <x v="0"/>
    <x v="46"/>
    <n v="511"/>
    <s v="A8120AF511"/>
    <n v="1014000"/>
    <n v="-1014363"/>
    <n v="-1014000"/>
    <s v="C"/>
    <x v="5"/>
    <x v="5"/>
    <s v="GODT"/>
    <s v="DEBT SERVICE-PRINCIPAL RETIREMENT"/>
    <s v="2023–2024"/>
    <x v="0"/>
    <x v="0"/>
    <s v="GENERAL GOVERNMENT"/>
    <s v="GENERAL FUND"/>
    <x v="0"/>
    <s v="100"/>
    <s v="G"/>
    <s v="001"/>
    <s v="001"/>
    <s v="000"/>
    <s v="000"/>
    <s v="GENERAL FUND"/>
    <m/>
    <m/>
  </r>
  <r>
    <s v="7.1"/>
    <s v="9125000"/>
    <x v="0"/>
    <x v="46"/>
    <n v="511"/>
    <s v="A8120AF511"/>
    <n v="917000"/>
    <n v="916604"/>
    <n v="917000"/>
    <s v="D"/>
    <x v="3"/>
    <x v="3"/>
    <s v="GBBR"/>
    <s v="RIGHT-TO-USE LEASE LIABILITY"/>
    <s v="2023–2024"/>
    <x v="0"/>
    <x v="0"/>
    <s v="GENERAL GOVERNMENT"/>
    <s v="GENERAL FUND"/>
    <x v="0"/>
    <s v="100"/>
    <s v="G"/>
    <s v="001"/>
    <s v="001"/>
    <s v="000"/>
    <s v="000"/>
    <s v="GENERAL FUND"/>
    <m/>
    <m/>
  </r>
  <r>
    <s v="7.2"/>
    <s v="9125000"/>
    <x v="0"/>
    <x v="46"/>
    <n v="511"/>
    <s v="A8120AF511"/>
    <n v="917000"/>
    <n v="-916604"/>
    <n v="-917000"/>
    <s v="C"/>
    <x v="7"/>
    <x v="3"/>
    <s v="GBAX"/>
    <s v="CURRENT PORTION OF LONG-TERM OBLIGATIONS"/>
    <s v="2023–2024"/>
    <x v="0"/>
    <x v="0"/>
    <s v="GENERAL GOVERNMENT"/>
    <s v="GENERAL FUND"/>
    <x v="0"/>
    <s v="100"/>
    <s v="G"/>
    <s v="001"/>
    <s v="001"/>
    <s v="000"/>
    <s v="000"/>
    <s v="GENERAL FUND"/>
    <m/>
    <m/>
  </r>
  <r>
    <s v="0.3BB"/>
    <s v="9125000"/>
    <x v="0"/>
    <x v="47"/>
    <n v="511"/>
    <s v="A8140AF511"/>
    <n v="9791000"/>
    <n v="9791063"/>
    <n v="9791000"/>
    <s v="D"/>
    <x v="0"/>
    <x v="0"/>
    <s v="GABX"/>
    <s v="INTANGIBLE ASSETS-AMORTIZABLE"/>
    <s v="2023–2024"/>
    <x v="0"/>
    <x v="0"/>
    <s v="GENERAL GOVERNMENT"/>
    <s v="GENERAL FUND"/>
    <x v="0"/>
    <s v="100"/>
    <s v="G"/>
    <s v="001"/>
    <s v="001"/>
    <s v="000"/>
    <s v="000"/>
    <s v="GENERAL FUND"/>
    <m/>
    <m/>
  </r>
  <r>
    <s v="0.4BB"/>
    <s v="9125000"/>
    <x v="0"/>
    <x v="47"/>
    <n v="511"/>
    <s v="A8140AF511"/>
    <n v="189000"/>
    <n v="188741"/>
    <n v="189000"/>
    <s v="D"/>
    <x v="8"/>
    <x v="7"/>
    <s v="GOAA"/>
    <s v="BEGINNING FUND BALANCE"/>
    <s v="2023–2024"/>
    <x v="0"/>
    <x v="0"/>
    <s v="GENERAL GOVERNMENT"/>
    <s v="GENERAL FUND"/>
    <x v="0"/>
    <s v="100"/>
    <s v="G"/>
    <s v="001"/>
    <s v="001"/>
    <s v="000"/>
    <s v="000"/>
    <s v="GENERAL FUND"/>
    <m/>
    <m/>
  </r>
  <r>
    <s v="0.8BB"/>
    <s v="9125000"/>
    <x v="0"/>
    <x v="47"/>
    <n v="511"/>
    <s v="A8140AF511"/>
    <n v="919000"/>
    <n v="-918539"/>
    <n v="-919000"/>
    <s v="C"/>
    <x v="2"/>
    <x v="2"/>
    <s v="GABW"/>
    <s v="ACCUMULATED DEPRECIATION/AMORTIZATION"/>
    <s v="2023–2024"/>
    <x v="0"/>
    <x v="0"/>
    <s v="GENERAL GOVERNMENT"/>
    <s v="GENERAL FUND"/>
    <x v="0"/>
    <s v="100"/>
    <s v="G"/>
    <s v="001"/>
    <s v="001"/>
    <s v="000"/>
    <s v="000"/>
    <s v="GENERAL FUND"/>
    <m/>
    <m/>
  </r>
  <r>
    <s v="0.9BB"/>
    <s v="9125000"/>
    <x v="0"/>
    <x v="47"/>
    <n v="511"/>
    <s v="A8140AF511"/>
    <n v="9061000"/>
    <n v="-9061265"/>
    <n v="-9061000"/>
    <s v="C"/>
    <x v="3"/>
    <x v="3"/>
    <s v="GBBR"/>
    <s v="RIGHT-TO-USE LEASE LIABILITY"/>
    <s v="2023–2024"/>
    <x v="0"/>
    <x v="0"/>
    <s v="GENERAL GOVERNMENT"/>
    <s v="GENERAL FUND"/>
    <x v="0"/>
    <s v="100"/>
    <s v="G"/>
    <s v="001"/>
    <s v="001"/>
    <s v="000"/>
    <s v="000"/>
    <s v="GENERAL FUND"/>
    <m/>
    <m/>
  </r>
  <r>
    <s v="4.1"/>
    <s v="9125000"/>
    <x v="0"/>
    <x v="47"/>
    <n v="511"/>
    <s v="A8140AF511"/>
    <n v="1852000"/>
    <n v="1851888"/>
    <n v="1852000"/>
    <s v="D"/>
    <x v="4"/>
    <x v="4"/>
    <s v="GODB"/>
    <s v="GENERAL GOVERNMENT AND GOVERNMENT OPERATIONS"/>
    <s v="2023–2024"/>
    <x v="0"/>
    <x v="0"/>
    <s v="GENERAL GOVERNMENT"/>
    <s v="GENERAL FUND"/>
    <x v="0"/>
    <s v="100"/>
    <s v="G"/>
    <s v="001"/>
    <s v="001"/>
    <s v="000"/>
    <s v="000"/>
    <s v="GENERAL FUND"/>
    <m/>
    <m/>
  </r>
  <r>
    <s v="4.4"/>
    <s v="9125000"/>
    <x v="0"/>
    <x v="47"/>
    <n v="511"/>
    <s v="A8140AF511"/>
    <n v="1852000"/>
    <n v="-1851888"/>
    <n v="-1852000"/>
    <s v="C"/>
    <x v="2"/>
    <x v="2"/>
    <s v="GABW"/>
    <s v="ACCUMULATED DEPRECIATION/AMORTIZATION"/>
    <s v="2023–2024"/>
    <x v="0"/>
    <x v="0"/>
    <s v="GENERAL GOVERNMENT"/>
    <s v="GENERAL FUND"/>
    <x v="0"/>
    <s v="100"/>
    <s v="G"/>
    <s v="001"/>
    <s v="001"/>
    <s v="000"/>
    <s v="000"/>
    <s v="GENERAL FUND"/>
    <m/>
    <m/>
  </r>
  <r>
    <s v="5.1"/>
    <s v="0001000"/>
    <x v="0"/>
    <x v="47"/>
    <n v="511"/>
    <s v="A8140AF511"/>
    <n v="954000"/>
    <n v="953917"/>
    <n v="954000"/>
    <s v="D"/>
    <x v="5"/>
    <x v="5"/>
    <s v="GODT"/>
    <s v="DEBT SERVICE-PRINCIPAL RETIREMENT"/>
    <s v="2023–2024"/>
    <x v="0"/>
    <x v="0"/>
    <s v="GENERAL GOVERNMENT"/>
    <s v="GENERAL FUND"/>
    <x v="0"/>
    <s v="100"/>
    <s v="G"/>
    <s v="001"/>
    <s v="001"/>
    <s v="000"/>
    <s v="000"/>
    <s v="GENERAL FUND"/>
    <m/>
    <m/>
  </r>
  <r>
    <s v="5.2"/>
    <s v="0001000"/>
    <x v="0"/>
    <x v="47"/>
    <n v="511"/>
    <s v="A8140AF511"/>
    <n v="247000"/>
    <n v="246894"/>
    <n v="247000"/>
    <s v="D"/>
    <x v="6"/>
    <x v="6"/>
    <s v="GODV"/>
    <s v="DEBT SERVICE-INTEREST &amp; FISCAL CHARGES"/>
    <s v="2023–2024"/>
    <x v="0"/>
    <x v="0"/>
    <s v="GENERAL GOVERNMENT"/>
    <s v="GENERAL FUND"/>
    <x v="0"/>
    <s v="100"/>
    <s v="G"/>
    <s v="001"/>
    <s v="001"/>
    <s v="000"/>
    <s v="000"/>
    <s v="GENERAL FUND"/>
    <m/>
    <m/>
  </r>
  <r>
    <s v="5.3"/>
    <s v="0001000"/>
    <x v="0"/>
    <x v="47"/>
    <n v="511"/>
    <s v="A8140AF511"/>
    <n v="1201000"/>
    <n v="-1200811"/>
    <n v="-1201000"/>
    <s v="C"/>
    <x v="4"/>
    <x v="4"/>
    <s v="GODB"/>
    <s v="GENERAL GOVERNMENT AND GOVERNMENT OPERATIONS"/>
    <s v="2023–2024"/>
    <x v="0"/>
    <x v="0"/>
    <s v="GENERAL GOVERNMENT"/>
    <s v="GENERAL FUND"/>
    <x v="0"/>
    <s v="100"/>
    <s v="G"/>
    <s v="001"/>
    <s v="001"/>
    <s v="000"/>
    <s v="000"/>
    <s v="GENERAL FUND"/>
    <m/>
    <m/>
  </r>
  <r>
    <s v="6.1"/>
    <s v="9125000"/>
    <x v="0"/>
    <x v="47"/>
    <n v="511"/>
    <s v="A8140AF511"/>
    <n v="954000"/>
    <n v="953917"/>
    <n v="954000"/>
    <s v="D"/>
    <x v="3"/>
    <x v="3"/>
    <s v="GBBR"/>
    <s v="RIGHT-TO-USE LEASE LIABILITY"/>
    <s v="2023–2024"/>
    <x v="0"/>
    <x v="0"/>
    <s v="GENERAL GOVERNMENT"/>
    <s v="GENERAL FUND"/>
    <x v="0"/>
    <s v="100"/>
    <s v="G"/>
    <s v="001"/>
    <s v="001"/>
    <s v="000"/>
    <s v="000"/>
    <s v="GENERAL FUND"/>
    <m/>
    <m/>
  </r>
  <r>
    <s v="6.2"/>
    <s v="9125000"/>
    <x v="0"/>
    <x v="47"/>
    <n v="511"/>
    <s v="A8140AF511"/>
    <n v="954000"/>
    <n v="-953917"/>
    <n v="-954000"/>
    <s v="C"/>
    <x v="5"/>
    <x v="5"/>
    <s v="GODT"/>
    <s v="DEBT SERVICE-PRINCIPAL RETIREMENT"/>
    <s v="2023–2024"/>
    <x v="0"/>
    <x v="0"/>
    <s v="GENERAL GOVERNMENT"/>
    <s v="GENERAL FUND"/>
    <x v="0"/>
    <s v="100"/>
    <s v="G"/>
    <s v="001"/>
    <s v="001"/>
    <s v="000"/>
    <s v="000"/>
    <s v="GENERAL FUND"/>
    <m/>
    <m/>
  </r>
  <r>
    <s v="7.1"/>
    <s v="9125000"/>
    <x v="0"/>
    <x v="47"/>
    <n v="511"/>
    <s v="A8140AF511"/>
    <n v="1935000"/>
    <n v="1935339"/>
    <n v="1935000"/>
    <s v="D"/>
    <x v="3"/>
    <x v="3"/>
    <s v="GBBR"/>
    <s v="RIGHT-TO-USE LEASE LIABILITY"/>
    <s v="2023–2024"/>
    <x v="0"/>
    <x v="0"/>
    <s v="GENERAL GOVERNMENT"/>
    <s v="GENERAL FUND"/>
    <x v="0"/>
    <s v="100"/>
    <s v="G"/>
    <s v="001"/>
    <s v="001"/>
    <s v="000"/>
    <s v="000"/>
    <s v="GENERAL FUND"/>
    <m/>
    <m/>
  </r>
  <r>
    <s v="7.2"/>
    <s v="9125000"/>
    <x v="0"/>
    <x v="47"/>
    <n v="511"/>
    <s v="A8140AF511"/>
    <n v="1935000"/>
    <n v="-1935339"/>
    <n v="-1935000"/>
    <s v="C"/>
    <x v="7"/>
    <x v="3"/>
    <s v="GBAX"/>
    <s v="CURRENT PORTION OF LONG-TERM OBLIGATIONS"/>
    <s v="2023–2024"/>
    <x v="0"/>
    <x v="0"/>
    <s v="GENERAL GOVERNMENT"/>
    <s v="GENERAL FUND"/>
    <x v="0"/>
    <s v="100"/>
    <s v="G"/>
    <s v="001"/>
    <s v="001"/>
    <s v="000"/>
    <s v="000"/>
    <s v="GENERAL FUND"/>
    <m/>
    <m/>
  </r>
  <r>
    <s v="0.3BB"/>
    <s v="9125000"/>
    <x v="0"/>
    <x v="48"/>
    <n v="511"/>
    <s v="A8260AF511"/>
    <n v="1923000"/>
    <n v="1923038"/>
    <n v="1923000"/>
    <s v="D"/>
    <x v="0"/>
    <x v="0"/>
    <s v="GABX"/>
    <s v="INTANGIBLE ASSETS-AMORTIZABLE"/>
    <s v="2023–2024"/>
    <x v="0"/>
    <x v="0"/>
    <s v="GENERAL GOVERNMENT"/>
    <s v="GENERAL FUND"/>
    <x v="0"/>
    <s v="100"/>
    <s v="G"/>
    <s v="001"/>
    <s v="001"/>
    <s v="000"/>
    <s v="000"/>
    <s v="GENERAL FUND"/>
    <m/>
    <m/>
  </r>
  <r>
    <s v="0.4BB"/>
    <s v="9125000"/>
    <x v="0"/>
    <x v="48"/>
    <n v="511"/>
    <s v="A8260AF511"/>
    <n v="49000"/>
    <n v="48619"/>
    <n v="49000"/>
    <s v="D"/>
    <x v="8"/>
    <x v="7"/>
    <s v="GOAA"/>
    <s v="BEGINNING FUND BALANCE"/>
    <s v="2023–2024"/>
    <x v="0"/>
    <x v="0"/>
    <s v="GENERAL GOVERNMENT"/>
    <s v="GENERAL FUND"/>
    <x v="0"/>
    <s v="100"/>
    <s v="G"/>
    <s v="001"/>
    <s v="001"/>
    <s v="000"/>
    <s v="000"/>
    <s v="GENERAL FUND"/>
    <m/>
    <m/>
  </r>
  <r>
    <s v="0.8BB"/>
    <s v="9125000"/>
    <x v="0"/>
    <x v="48"/>
    <n v="511"/>
    <s v="A8260AF511"/>
    <n v="321000"/>
    <n v="-320506"/>
    <n v="-321000"/>
    <s v="C"/>
    <x v="2"/>
    <x v="2"/>
    <s v="GABW"/>
    <s v="ACCUMULATED DEPRECIATION/AMORTIZATION"/>
    <s v="2023–2024"/>
    <x v="0"/>
    <x v="0"/>
    <s v="GENERAL GOVERNMENT"/>
    <s v="GENERAL FUND"/>
    <x v="0"/>
    <s v="100"/>
    <s v="G"/>
    <s v="001"/>
    <s v="001"/>
    <s v="000"/>
    <s v="000"/>
    <s v="GENERAL FUND"/>
    <m/>
    <m/>
  </r>
  <r>
    <s v="0.9BB"/>
    <s v="9125000"/>
    <x v="0"/>
    <x v="48"/>
    <n v="511"/>
    <s v="A8260AF511"/>
    <n v="1651000"/>
    <n v="-1651151"/>
    <n v="-1651000"/>
    <s v="C"/>
    <x v="3"/>
    <x v="3"/>
    <s v="GBBR"/>
    <s v="RIGHT-TO-USE LEASE LIABILITY"/>
    <s v="2023–2024"/>
    <x v="0"/>
    <x v="0"/>
    <s v="GENERAL GOVERNMENT"/>
    <s v="GENERAL FUND"/>
    <x v="0"/>
    <s v="100"/>
    <s v="G"/>
    <s v="001"/>
    <s v="001"/>
    <s v="000"/>
    <s v="000"/>
    <s v="GENERAL FUND"/>
    <m/>
    <m/>
  </r>
  <r>
    <s v="4.1"/>
    <s v="9125000"/>
    <x v="0"/>
    <x v="48"/>
    <n v="511"/>
    <s v="A8260AF511"/>
    <n v="240000"/>
    <n v="240380"/>
    <n v="240000"/>
    <s v="D"/>
    <x v="4"/>
    <x v="4"/>
    <s v="GODB"/>
    <s v="GENERAL GOVERNMENT AND GOVERNMENT OPERATIONS"/>
    <s v="2023–2024"/>
    <x v="0"/>
    <x v="0"/>
    <s v="GENERAL GOVERNMENT"/>
    <s v="GENERAL FUND"/>
    <x v="0"/>
    <s v="100"/>
    <s v="G"/>
    <s v="001"/>
    <s v="001"/>
    <s v="000"/>
    <s v="000"/>
    <s v="GENERAL FUND"/>
    <m/>
    <m/>
  </r>
  <r>
    <s v="4.4"/>
    <s v="9125000"/>
    <x v="0"/>
    <x v="48"/>
    <n v="511"/>
    <s v="A8260AF511"/>
    <n v="240000"/>
    <n v="-240380"/>
    <n v="-240000"/>
    <s v="C"/>
    <x v="2"/>
    <x v="2"/>
    <s v="GABW"/>
    <s v="ACCUMULATED DEPRECIATION/AMORTIZATION"/>
    <s v="2023–2024"/>
    <x v="0"/>
    <x v="0"/>
    <s v="GENERAL GOVERNMENT"/>
    <s v="GENERAL FUND"/>
    <x v="0"/>
    <s v="100"/>
    <s v="G"/>
    <s v="001"/>
    <s v="001"/>
    <s v="000"/>
    <s v="000"/>
    <s v="GENERAL FUND"/>
    <m/>
    <m/>
  </r>
  <r>
    <s v="5.1"/>
    <s v="0001000"/>
    <x v="0"/>
    <x v="48"/>
    <n v="511"/>
    <s v="A8260AF511"/>
    <n v="227000"/>
    <n v="226569"/>
    <n v="227000"/>
    <s v="D"/>
    <x v="5"/>
    <x v="5"/>
    <s v="GODT"/>
    <s v="DEBT SERVICE-PRINCIPAL RETIREMENT"/>
    <s v="2023–2024"/>
    <x v="0"/>
    <x v="0"/>
    <s v="GENERAL GOVERNMENT"/>
    <s v="GENERAL FUND"/>
    <x v="0"/>
    <s v="100"/>
    <s v="G"/>
    <s v="001"/>
    <s v="001"/>
    <s v="000"/>
    <s v="000"/>
    <s v="GENERAL FUND"/>
    <m/>
    <m/>
  </r>
  <r>
    <s v="5.2"/>
    <s v="0001000"/>
    <x v="0"/>
    <x v="48"/>
    <n v="511"/>
    <s v="A8260AF511"/>
    <n v="14000"/>
    <n v="13933"/>
    <n v="14000"/>
    <s v="D"/>
    <x v="6"/>
    <x v="6"/>
    <s v="GODV"/>
    <s v="DEBT SERVICE-INTEREST &amp; FISCAL CHARGES"/>
    <s v="2023–2024"/>
    <x v="0"/>
    <x v="0"/>
    <s v="GENERAL GOVERNMENT"/>
    <s v="GENERAL FUND"/>
    <x v="0"/>
    <s v="100"/>
    <s v="G"/>
    <s v="001"/>
    <s v="001"/>
    <s v="000"/>
    <s v="000"/>
    <s v="GENERAL FUND"/>
    <m/>
    <m/>
  </r>
  <r>
    <s v="5.3"/>
    <s v="0001000"/>
    <x v="0"/>
    <x v="48"/>
    <n v="511"/>
    <s v="A8260AF511"/>
    <n v="241000"/>
    <n v="-240502"/>
    <n v="-241000"/>
    <s v="C"/>
    <x v="4"/>
    <x v="4"/>
    <s v="GODB"/>
    <s v="GENERAL GOVERNMENT AND GOVERNMENT OPERATIONS"/>
    <s v="2023–2024"/>
    <x v="0"/>
    <x v="0"/>
    <s v="GENERAL GOVERNMENT"/>
    <s v="GENERAL FUND"/>
    <x v="0"/>
    <s v="100"/>
    <s v="G"/>
    <s v="001"/>
    <s v="001"/>
    <s v="000"/>
    <s v="000"/>
    <s v="GENERAL FUND"/>
    <m/>
    <m/>
  </r>
  <r>
    <s v="6.1"/>
    <s v="9125000"/>
    <x v="0"/>
    <x v="48"/>
    <n v="511"/>
    <s v="A8260AF511"/>
    <n v="227000"/>
    <n v="226569"/>
    <n v="227000"/>
    <s v="D"/>
    <x v="3"/>
    <x v="3"/>
    <s v="GBBR"/>
    <s v="RIGHT-TO-USE LEASE LIABILITY"/>
    <s v="2023–2024"/>
    <x v="0"/>
    <x v="0"/>
    <s v="GENERAL GOVERNMENT"/>
    <s v="GENERAL FUND"/>
    <x v="0"/>
    <s v="100"/>
    <s v="G"/>
    <s v="001"/>
    <s v="001"/>
    <s v="000"/>
    <s v="000"/>
    <s v="GENERAL FUND"/>
    <m/>
    <m/>
  </r>
  <r>
    <s v="6.2"/>
    <s v="9125000"/>
    <x v="0"/>
    <x v="48"/>
    <n v="511"/>
    <s v="A8260AF511"/>
    <n v="227000"/>
    <n v="-226569"/>
    <n v="-227000"/>
    <s v="C"/>
    <x v="5"/>
    <x v="5"/>
    <s v="GODT"/>
    <s v="DEBT SERVICE-PRINCIPAL RETIREMENT"/>
    <s v="2023–2024"/>
    <x v="0"/>
    <x v="0"/>
    <s v="GENERAL GOVERNMENT"/>
    <s v="GENERAL FUND"/>
    <x v="0"/>
    <s v="100"/>
    <s v="G"/>
    <s v="001"/>
    <s v="001"/>
    <s v="000"/>
    <s v="000"/>
    <s v="GENERAL FUND"/>
    <m/>
    <m/>
  </r>
  <r>
    <s v="7.1"/>
    <s v="9125000"/>
    <x v="0"/>
    <x v="48"/>
    <n v="511"/>
    <s v="A8260AF511"/>
    <n v="234000"/>
    <n v="233945"/>
    <n v="234000"/>
    <s v="D"/>
    <x v="3"/>
    <x v="3"/>
    <s v="GBBR"/>
    <s v="RIGHT-TO-USE LEASE LIABILITY"/>
    <s v="2023–2024"/>
    <x v="0"/>
    <x v="0"/>
    <s v="GENERAL GOVERNMENT"/>
    <s v="GENERAL FUND"/>
    <x v="0"/>
    <s v="100"/>
    <s v="G"/>
    <s v="001"/>
    <s v="001"/>
    <s v="000"/>
    <s v="000"/>
    <s v="GENERAL FUND"/>
    <m/>
    <m/>
  </r>
  <r>
    <s v="7.2"/>
    <s v="9125000"/>
    <x v="0"/>
    <x v="48"/>
    <n v="511"/>
    <s v="A8260AF511"/>
    <n v="234000"/>
    <n v="-233945"/>
    <n v="-234000"/>
    <s v="C"/>
    <x v="7"/>
    <x v="3"/>
    <s v="GBAX"/>
    <s v="CURRENT PORTION OF LONG-TERM OBLIGATIONS"/>
    <s v="2023–2024"/>
    <x v="0"/>
    <x v="0"/>
    <s v="GENERAL GOVERNMENT"/>
    <s v="GENERAL FUND"/>
    <x v="0"/>
    <s v="100"/>
    <s v="G"/>
    <s v="001"/>
    <s v="001"/>
    <s v="000"/>
    <s v="000"/>
    <s v="GENERAL FUND"/>
    <m/>
    <m/>
  </r>
  <r>
    <s v="0.3BB"/>
    <s v="9125000"/>
    <x v="0"/>
    <x v="49"/>
    <n v="511"/>
    <s v="A8570AF511"/>
    <n v="8115000"/>
    <n v="8114740"/>
    <n v="8115000"/>
    <s v="D"/>
    <x v="0"/>
    <x v="0"/>
    <s v="GABX"/>
    <s v="INTANGIBLE ASSETS-AMORTIZABLE"/>
    <s v="2023–2024"/>
    <x v="0"/>
    <x v="0"/>
    <s v="GENERAL GOVERNMENT"/>
    <s v="GENERAL FUND"/>
    <x v="0"/>
    <s v="100"/>
    <s v="G"/>
    <s v="001"/>
    <s v="001"/>
    <s v="000"/>
    <s v="000"/>
    <s v="GENERAL FUND"/>
    <m/>
    <m/>
  </r>
  <r>
    <s v="0.4BB"/>
    <s v="9125000"/>
    <x v="0"/>
    <x v="49"/>
    <n v="511"/>
    <s v="A8570AF511"/>
    <n v="41000"/>
    <n v="40576"/>
    <n v="41000"/>
    <s v="D"/>
    <x v="8"/>
    <x v="7"/>
    <s v="GOAA"/>
    <s v="BEGINNING FUND BALANCE"/>
    <s v="2023–2024"/>
    <x v="0"/>
    <x v="0"/>
    <s v="GENERAL GOVERNMENT"/>
    <s v="GENERAL FUND"/>
    <x v="0"/>
    <s v="100"/>
    <s v="G"/>
    <s v="001"/>
    <s v="001"/>
    <s v="000"/>
    <s v="000"/>
    <s v="GENERAL FUND"/>
    <m/>
    <m/>
  </r>
  <r>
    <s v="0.8BB"/>
    <s v="9125000"/>
    <x v="0"/>
    <x v="49"/>
    <n v="511"/>
    <s v="A8570AF511"/>
    <n v="3504000"/>
    <n v="-3503583"/>
    <n v="-3504000"/>
    <s v="C"/>
    <x v="2"/>
    <x v="2"/>
    <s v="GABW"/>
    <s v="ACCUMULATED DEPRECIATION/AMORTIZATION"/>
    <s v="2023–2024"/>
    <x v="0"/>
    <x v="0"/>
    <s v="GENERAL GOVERNMENT"/>
    <s v="GENERAL FUND"/>
    <x v="0"/>
    <s v="100"/>
    <s v="G"/>
    <s v="001"/>
    <s v="001"/>
    <s v="000"/>
    <s v="000"/>
    <s v="GENERAL FUND"/>
    <m/>
    <m/>
  </r>
  <r>
    <s v="0.9BB"/>
    <s v="9125000"/>
    <x v="0"/>
    <x v="49"/>
    <n v="511"/>
    <s v="A8570AF511"/>
    <n v="4652000"/>
    <n v="-4651733"/>
    <n v="-4652000"/>
    <s v="C"/>
    <x v="3"/>
    <x v="3"/>
    <s v="GBBR"/>
    <s v="RIGHT-TO-USE LEASE LIABILITY"/>
    <s v="2023–2024"/>
    <x v="0"/>
    <x v="0"/>
    <s v="GENERAL GOVERNMENT"/>
    <s v="GENERAL FUND"/>
    <x v="0"/>
    <s v="100"/>
    <s v="G"/>
    <s v="001"/>
    <s v="001"/>
    <s v="000"/>
    <s v="000"/>
    <s v="GENERAL FUND"/>
    <m/>
    <m/>
  </r>
  <r>
    <s v="1.1"/>
    <s v="0001000"/>
    <x v="0"/>
    <x v="49"/>
    <n v="511"/>
    <s v="A8570AF511"/>
    <n v="1510000"/>
    <n v="1510380"/>
    <n v="1510000"/>
    <s v="D"/>
    <x v="11"/>
    <x v="10"/>
    <s v="GODR"/>
    <s v="CAPITAL OUTLAY"/>
    <s v="2023–2024"/>
    <x v="0"/>
    <x v="0"/>
    <s v="GENERAL GOVERNMENT"/>
    <s v="GENERAL FUND"/>
    <x v="0"/>
    <s v="100"/>
    <s v="G"/>
    <s v="001"/>
    <s v="001"/>
    <s v="000"/>
    <s v="000"/>
    <s v="GENERAL FUND"/>
    <m/>
    <m/>
  </r>
  <r>
    <s v="1.2"/>
    <s v="0001000"/>
    <x v="0"/>
    <x v="49"/>
    <n v="511"/>
    <s v="A8570AF511"/>
    <n v="1510000"/>
    <n v="-1510380"/>
    <n v="-1510000"/>
    <s v="C"/>
    <x v="12"/>
    <x v="11"/>
    <s v="GOLK"/>
    <s v="LEASE AND OTHER FINANCING PROCEEDS"/>
    <s v="2023–2024"/>
    <x v="0"/>
    <x v="0"/>
    <s v="GENERAL GOVERNMENT"/>
    <s v="GENERAL FUND"/>
    <x v="0"/>
    <s v="100"/>
    <s v="G"/>
    <s v="001"/>
    <s v="001"/>
    <s v="000"/>
    <s v="000"/>
    <s v="GENERAL FUND"/>
    <m/>
    <m/>
  </r>
  <r>
    <s v="2.3"/>
    <s v="9125000"/>
    <x v="0"/>
    <x v="49"/>
    <n v="511"/>
    <s v="A8570AF511"/>
    <n v="1510000"/>
    <n v="1510380"/>
    <n v="1510000"/>
    <s v="D"/>
    <x v="0"/>
    <x v="0"/>
    <s v="GABX"/>
    <s v="INTANGIBLE ASSETS-AMORTIZABLE"/>
    <s v="2023–2024"/>
    <x v="0"/>
    <x v="0"/>
    <s v="GENERAL GOVERNMENT"/>
    <s v="GENERAL FUND"/>
    <x v="0"/>
    <s v="100"/>
    <s v="G"/>
    <s v="001"/>
    <s v="001"/>
    <s v="000"/>
    <s v="000"/>
    <s v="GENERAL FUND"/>
    <m/>
    <m/>
  </r>
  <r>
    <s v="2.4"/>
    <s v="9125000"/>
    <x v="0"/>
    <x v="49"/>
    <n v="511"/>
    <s v="A8570AF511"/>
    <n v="1510000"/>
    <n v="-1510380"/>
    <n v="-1510000"/>
    <s v="C"/>
    <x v="11"/>
    <x v="10"/>
    <s v="GODR"/>
    <s v="CAPITAL OUTLAY"/>
    <s v="2023–2024"/>
    <x v="0"/>
    <x v="0"/>
    <s v="GENERAL GOVERNMENT"/>
    <s v="GENERAL FUND"/>
    <x v="0"/>
    <s v="100"/>
    <s v="G"/>
    <s v="001"/>
    <s v="001"/>
    <s v="000"/>
    <s v="000"/>
    <s v="GENERAL FUND"/>
    <m/>
    <m/>
  </r>
  <r>
    <s v="3.1"/>
    <s v="9125000"/>
    <x v="0"/>
    <x v="49"/>
    <n v="511"/>
    <s v="A8570AF511"/>
    <n v="1510000"/>
    <n v="1510380"/>
    <n v="1510000"/>
    <s v="D"/>
    <x v="12"/>
    <x v="11"/>
    <s v="GOLK"/>
    <s v="LEASE AND OTHER FINANCING PROCEEDS"/>
    <s v="2023–2024"/>
    <x v="0"/>
    <x v="0"/>
    <s v="GENERAL GOVERNMENT"/>
    <s v="GENERAL FUND"/>
    <x v="0"/>
    <s v="100"/>
    <s v="G"/>
    <s v="001"/>
    <s v="001"/>
    <s v="000"/>
    <s v="000"/>
    <s v="GENERAL FUND"/>
    <m/>
    <m/>
  </r>
  <r>
    <s v="3.2"/>
    <s v="9125000"/>
    <x v="0"/>
    <x v="49"/>
    <n v="511"/>
    <s v="A8570AF511"/>
    <n v="1510000"/>
    <n v="-1510380"/>
    <n v="-1510000"/>
    <s v="C"/>
    <x v="3"/>
    <x v="3"/>
    <s v="GBBR"/>
    <s v="RIGHT-TO-USE LEASE LIABILITY"/>
    <s v="2023–2024"/>
    <x v="0"/>
    <x v="0"/>
    <s v="GENERAL GOVERNMENT"/>
    <s v="GENERAL FUND"/>
    <x v="0"/>
    <s v="100"/>
    <s v="G"/>
    <s v="001"/>
    <s v="001"/>
    <s v="000"/>
    <s v="000"/>
    <s v="GENERAL FUND"/>
    <m/>
    <m/>
  </r>
  <r>
    <s v="4.1"/>
    <s v="9125000"/>
    <x v="0"/>
    <x v="49"/>
    <n v="511"/>
    <s v="A8570AF511"/>
    <n v="1819000"/>
    <n v="1819498"/>
    <n v="1819000"/>
    <s v="D"/>
    <x v="4"/>
    <x v="4"/>
    <s v="GODB"/>
    <s v="GENERAL GOVERNMENT AND GOVERNMENT OPERATIONS"/>
    <s v="2023–2024"/>
    <x v="0"/>
    <x v="0"/>
    <s v="GENERAL GOVERNMENT"/>
    <s v="GENERAL FUND"/>
    <x v="0"/>
    <s v="100"/>
    <s v="G"/>
    <s v="001"/>
    <s v="001"/>
    <s v="000"/>
    <s v="000"/>
    <s v="GENERAL FUND"/>
    <m/>
    <m/>
  </r>
  <r>
    <s v="4.4"/>
    <s v="9125000"/>
    <x v="0"/>
    <x v="49"/>
    <n v="511"/>
    <s v="A8570AF511"/>
    <n v="1819000"/>
    <n v="-1819498"/>
    <n v="-1819000"/>
    <s v="C"/>
    <x v="2"/>
    <x v="2"/>
    <s v="GABW"/>
    <s v="ACCUMULATED DEPRECIATION/AMORTIZATION"/>
    <s v="2023–2024"/>
    <x v="0"/>
    <x v="0"/>
    <s v="GENERAL GOVERNMENT"/>
    <s v="GENERAL FUND"/>
    <x v="0"/>
    <s v="100"/>
    <s v="G"/>
    <s v="001"/>
    <s v="001"/>
    <s v="000"/>
    <s v="000"/>
    <s v="GENERAL FUND"/>
    <m/>
    <m/>
  </r>
  <r>
    <s v="5.1"/>
    <s v="0001000"/>
    <x v="0"/>
    <x v="49"/>
    <n v="511"/>
    <s v="A8570AF511"/>
    <n v="1819000"/>
    <n v="1819498"/>
    <n v="1819000"/>
    <s v="D"/>
    <x v="5"/>
    <x v="5"/>
    <s v="GODT"/>
    <s v="DEBT SERVICE-PRINCIPAL RETIREMENT"/>
    <s v="2023–2024"/>
    <x v="0"/>
    <x v="0"/>
    <s v="GENERAL GOVERNMENT"/>
    <s v="GENERAL FUND"/>
    <x v="0"/>
    <s v="100"/>
    <s v="G"/>
    <s v="001"/>
    <s v="001"/>
    <s v="000"/>
    <s v="000"/>
    <s v="GENERAL FUND"/>
    <m/>
    <m/>
  </r>
  <r>
    <s v="5.2"/>
    <s v="0001000"/>
    <x v="0"/>
    <x v="49"/>
    <n v="511"/>
    <s v="A8570AF511"/>
    <n v="4000"/>
    <n v="3531"/>
    <n v="4000"/>
    <s v="D"/>
    <x v="6"/>
    <x v="6"/>
    <s v="GODV"/>
    <s v="DEBT SERVICE-INTEREST &amp; FISCAL CHARGES"/>
    <s v="2023–2024"/>
    <x v="0"/>
    <x v="0"/>
    <s v="GENERAL GOVERNMENT"/>
    <s v="GENERAL FUND"/>
    <x v="0"/>
    <s v="100"/>
    <s v="G"/>
    <s v="001"/>
    <s v="001"/>
    <s v="000"/>
    <s v="000"/>
    <s v="GENERAL FUND"/>
    <m/>
    <m/>
  </r>
  <r>
    <s v="5.3"/>
    <s v="0001000"/>
    <x v="0"/>
    <x v="49"/>
    <n v="511"/>
    <s v="A8570AF511"/>
    <n v="1823000"/>
    <n v="-1823029"/>
    <n v="-1823000"/>
    <s v="C"/>
    <x v="4"/>
    <x v="4"/>
    <s v="GODB"/>
    <s v="GENERAL GOVERNMENT AND GOVERNMENT OPERATIONS"/>
    <s v="2023–2024"/>
    <x v="0"/>
    <x v="0"/>
    <s v="GENERAL GOVERNMENT"/>
    <s v="GENERAL FUND"/>
    <x v="0"/>
    <s v="100"/>
    <s v="G"/>
    <s v="001"/>
    <s v="001"/>
    <s v="000"/>
    <s v="000"/>
    <s v="GENERAL FUND"/>
    <m/>
    <m/>
  </r>
  <r>
    <s v="6.1"/>
    <s v="9125000"/>
    <x v="0"/>
    <x v="49"/>
    <n v="511"/>
    <s v="A8570AF511"/>
    <n v="1819000"/>
    <n v="1819498"/>
    <n v="1819000"/>
    <s v="D"/>
    <x v="3"/>
    <x v="3"/>
    <s v="GBBR"/>
    <s v="RIGHT-TO-USE LEASE LIABILITY"/>
    <s v="2023–2024"/>
    <x v="0"/>
    <x v="0"/>
    <s v="GENERAL GOVERNMENT"/>
    <s v="GENERAL FUND"/>
    <x v="0"/>
    <s v="100"/>
    <s v="G"/>
    <s v="001"/>
    <s v="001"/>
    <s v="000"/>
    <s v="000"/>
    <s v="GENERAL FUND"/>
    <m/>
    <m/>
  </r>
  <r>
    <s v="6.2"/>
    <s v="9125000"/>
    <x v="0"/>
    <x v="49"/>
    <n v="511"/>
    <s v="A8570AF511"/>
    <n v="1819000"/>
    <n v="-1819498"/>
    <n v="-1819000"/>
    <s v="C"/>
    <x v="5"/>
    <x v="5"/>
    <s v="GODT"/>
    <s v="DEBT SERVICE-PRINCIPAL RETIREMENT"/>
    <s v="2023–2024"/>
    <x v="0"/>
    <x v="0"/>
    <s v="GENERAL GOVERNMENT"/>
    <s v="GENERAL FUND"/>
    <x v="0"/>
    <s v="100"/>
    <s v="G"/>
    <s v="001"/>
    <s v="001"/>
    <s v="000"/>
    <s v="000"/>
    <s v="GENERAL FUND"/>
    <m/>
    <m/>
  </r>
  <r>
    <s v="7.1"/>
    <s v="9125000"/>
    <x v="0"/>
    <x v="49"/>
    <n v="511"/>
    <s v="A8570AF511"/>
    <n v="1719000"/>
    <n v="1718629"/>
    <n v="1719000"/>
    <s v="D"/>
    <x v="3"/>
    <x v="3"/>
    <s v="GBBR"/>
    <s v="RIGHT-TO-USE LEASE LIABILITY"/>
    <s v="2023–2024"/>
    <x v="0"/>
    <x v="0"/>
    <s v="GENERAL GOVERNMENT"/>
    <s v="GENERAL FUND"/>
    <x v="0"/>
    <s v="100"/>
    <s v="G"/>
    <s v="001"/>
    <s v="001"/>
    <s v="000"/>
    <s v="000"/>
    <s v="GENERAL FUND"/>
    <m/>
    <m/>
  </r>
  <r>
    <s v="7.2"/>
    <s v="9125000"/>
    <x v="0"/>
    <x v="49"/>
    <n v="511"/>
    <s v="A8570AF511"/>
    <n v="1719000"/>
    <n v="-1718629"/>
    <n v="-1719000"/>
    <s v="C"/>
    <x v="7"/>
    <x v="3"/>
    <s v="GBAX"/>
    <s v="CURRENT PORTION OF LONG-TERM OBLIGATIONS"/>
    <s v="2023–2024"/>
    <x v="0"/>
    <x v="0"/>
    <s v="GENERAL GOVERNMENT"/>
    <s v="GENERAL FUND"/>
    <x v="0"/>
    <s v="100"/>
    <s v="G"/>
    <s v="001"/>
    <s v="001"/>
    <s v="000"/>
    <s v="000"/>
    <s v="GENERAL FUND"/>
    <m/>
    <m/>
  </r>
  <r>
    <s v="8.3"/>
    <s v="9125000"/>
    <x v="0"/>
    <x v="49"/>
    <n v="511"/>
    <s v="A8570AF511"/>
    <n v="177000"/>
    <n v="176894"/>
    <n v="177000"/>
    <s v="D"/>
    <x v="2"/>
    <x v="2"/>
    <s v="GABW"/>
    <s v="ACCUMULATED DEPRECIATION/AMORTIZATION"/>
    <s v="2023–2024"/>
    <x v="0"/>
    <x v="0"/>
    <s v="GENERAL GOVERNMENT"/>
    <s v="GENERAL FUND"/>
    <x v="0"/>
    <s v="100"/>
    <s v="G"/>
    <s v="001"/>
    <s v="001"/>
    <s v="000"/>
    <s v="000"/>
    <s v="GENERAL FUND"/>
    <m/>
    <m/>
  </r>
  <r>
    <s v="8.6"/>
    <s v="9125000"/>
    <x v="0"/>
    <x v="49"/>
    <n v="511"/>
    <s v="A8570AF511"/>
    <n v="177000"/>
    <n v="-176894"/>
    <n v="-177000"/>
    <s v="C"/>
    <x v="0"/>
    <x v="0"/>
    <s v="GABX"/>
    <s v="INTANGIBLE ASSETS-AMORTIZABLE"/>
    <s v="2023–2024"/>
    <x v="0"/>
    <x v="0"/>
    <s v="GENERAL GOVERNMENT"/>
    <s v="GENERAL FUND"/>
    <x v="0"/>
    <s v="100"/>
    <s v="G"/>
    <s v="001"/>
    <s v="001"/>
    <s v="000"/>
    <s v="000"/>
    <s v="GENERAL FUND"/>
    <m/>
    <m/>
  </r>
  <r>
    <s v="0.3BB"/>
    <s v="9125000"/>
    <x v="0"/>
    <x v="50"/>
    <n v="511"/>
    <s v="A8620AF511"/>
    <n v="1953000"/>
    <n v="1953493"/>
    <n v="1953000"/>
    <s v="D"/>
    <x v="0"/>
    <x v="0"/>
    <s v="GABX"/>
    <s v="INTANGIBLE ASSETS-AMORTIZABLE"/>
    <s v="2023–2024"/>
    <x v="0"/>
    <x v="0"/>
    <s v="GENERAL GOVERNMENT"/>
    <s v="GENERAL FUND"/>
    <x v="0"/>
    <s v="100"/>
    <s v="G"/>
    <s v="001"/>
    <s v="001"/>
    <s v="000"/>
    <s v="000"/>
    <s v="GENERAL FUND"/>
    <m/>
    <m/>
  </r>
  <r>
    <s v="0.4BB"/>
    <s v="9125000"/>
    <x v="0"/>
    <x v="50"/>
    <n v="511"/>
    <s v="A8620AF511"/>
    <n v="6000"/>
    <n v="6169"/>
    <n v="6000"/>
    <s v="D"/>
    <x v="8"/>
    <x v="7"/>
    <s v="GOAA"/>
    <s v="BEGINNING FUND BALANCE"/>
    <s v="2023–2024"/>
    <x v="0"/>
    <x v="0"/>
    <s v="GENERAL GOVERNMENT"/>
    <s v="GENERAL FUND"/>
    <x v="0"/>
    <s v="100"/>
    <s v="G"/>
    <s v="001"/>
    <s v="001"/>
    <s v="000"/>
    <s v="000"/>
    <s v="GENERAL FUND"/>
    <m/>
    <m/>
  </r>
  <r>
    <s v="0.8BB"/>
    <s v="9125000"/>
    <x v="0"/>
    <x v="50"/>
    <n v="511"/>
    <s v="A8620AF511"/>
    <n v="72000"/>
    <n v="-72352"/>
    <n v="-72000"/>
    <s v="C"/>
    <x v="2"/>
    <x v="2"/>
    <s v="GABW"/>
    <s v="ACCUMULATED DEPRECIATION/AMORTIZATION"/>
    <s v="2023–2024"/>
    <x v="0"/>
    <x v="0"/>
    <s v="GENERAL GOVERNMENT"/>
    <s v="GENERAL FUND"/>
    <x v="0"/>
    <s v="100"/>
    <s v="G"/>
    <s v="001"/>
    <s v="001"/>
    <s v="000"/>
    <s v="000"/>
    <s v="GENERAL FUND"/>
    <m/>
    <m/>
  </r>
  <r>
    <s v="0.9BB"/>
    <s v="9125000"/>
    <x v="0"/>
    <x v="50"/>
    <n v="511"/>
    <s v="A8620AF511"/>
    <n v="1887000"/>
    <n v="-1887310"/>
    <n v="-1887000"/>
    <s v="C"/>
    <x v="3"/>
    <x v="3"/>
    <s v="GBBR"/>
    <s v="RIGHT-TO-USE LEASE LIABILITY"/>
    <s v="2023–2024"/>
    <x v="0"/>
    <x v="0"/>
    <s v="GENERAL GOVERNMENT"/>
    <s v="GENERAL FUND"/>
    <x v="0"/>
    <s v="100"/>
    <s v="G"/>
    <s v="001"/>
    <s v="001"/>
    <s v="000"/>
    <s v="000"/>
    <s v="GENERAL FUND"/>
    <m/>
    <m/>
  </r>
  <r>
    <s v="4.1"/>
    <s v="9125000"/>
    <x v="0"/>
    <x v="50"/>
    <n v="511"/>
    <s v="A8620AF511"/>
    <n v="398000"/>
    <n v="397934"/>
    <n v="398000"/>
    <s v="D"/>
    <x v="4"/>
    <x v="4"/>
    <s v="GODB"/>
    <s v="GENERAL GOVERNMENT AND GOVERNMENT OPERATIONS"/>
    <s v="2023–2024"/>
    <x v="0"/>
    <x v="0"/>
    <s v="GENERAL GOVERNMENT"/>
    <s v="GENERAL FUND"/>
    <x v="0"/>
    <s v="100"/>
    <s v="G"/>
    <s v="001"/>
    <s v="001"/>
    <s v="000"/>
    <s v="000"/>
    <s v="GENERAL FUND"/>
    <m/>
    <m/>
  </r>
  <r>
    <s v="4.2"/>
    <s v="9125000"/>
    <x v="0"/>
    <x v="50"/>
    <n v="511"/>
    <s v="A8620AF511"/>
    <n v="398000"/>
    <n v="-397934"/>
    <n v="-398000"/>
    <s v="C"/>
    <x v="17"/>
    <x v="2"/>
    <s v="GABW"/>
    <s v="ACCUMULATED DEPRECIATION/AMORTIZATION"/>
    <s v="2023–2024"/>
    <x v="0"/>
    <x v="0"/>
    <s v="GENERAL GOVERNMENT"/>
    <s v="GENERAL FUND"/>
    <x v="0"/>
    <s v="100"/>
    <s v="G"/>
    <s v="001"/>
    <s v="001"/>
    <s v="000"/>
    <s v="000"/>
    <s v="GENERAL FUND"/>
    <m/>
    <m/>
  </r>
  <r>
    <s v="5.1"/>
    <s v="0001000"/>
    <x v="0"/>
    <x v="50"/>
    <n v="511"/>
    <s v="A8620AF511"/>
    <n v="404000"/>
    <n v="404120"/>
    <n v="404000"/>
    <s v="D"/>
    <x v="5"/>
    <x v="5"/>
    <s v="GODT"/>
    <s v="DEBT SERVICE-PRINCIPAL RETIREMENT"/>
    <s v="2023–2024"/>
    <x v="0"/>
    <x v="0"/>
    <s v="GENERAL GOVERNMENT"/>
    <s v="GENERAL FUND"/>
    <x v="0"/>
    <s v="100"/>
    <s v="G"/>
    <s v="001"/>
    <s v="001"/>
    <s v="000"/>
    <s v="000"/>
    <s v="GENERAL FUND"/>
    <m/>
    <m/>
  </r>
  <r>
    <s v="5.2"/>
    <s v="0001000"/>
    <x v="0"/>
    <x v="50"/>
    <n v="511"/>
    <s v="A8620AF511"/>
    <n v="40000"/>
    <n v="39995"/>
    <n v="40000"/>
    <s v="D"/>
    <x v="6"/>
    <x v="6"/>
    <s v="GODV"/>
    <s v="DEBT SERVICE-INTEREST &amp; FISCAL CHARGES"/>
    <s v="2023–2024"/>
    <x v="0"/>
    <x v="0"/>
    <s v="GENERAL GOVERNMENT"/>
    <s v="GENERAL FUND"/>
    <x v="0"/>
    <s v="100"/>
    <s v="G"/>
    <s v="001"/>
    <s v="001"/>
    <s v="000"/>
    <s v="000"/>
    <s v="GENERAL FUND"/>
    <m/>
    <m/>
  </r>
  <r>
    <s v="5.3"/>
    <s v="0001000"/>
    <x v="0"/>
    <x v="50"/>
    <n v="511"/>
    <s v="A8620AF511"/>
    <n v="444000"/>
    <n v="-444115"/>
    <n v="-444000"/>
    <s v="C"/>
    <x v="4"/>
    <x v="4"/>
    <s v="GODB"/>
    <s v="GENERAL GOVERNMENT AND GOVERNMENT OPERATIONS"/>
    <s v="2023–2024"/>
    <x v="0"/>
    <x v="0"/>
    <s v="GENERAL GOVERNMENT"/>
    <s v="GENERAL FUND"/>
    <x v="0"/>
    <s v="100"/>
    <s v="G"/>
    <s v="001"/>
    <s v="001"/>
    <s v="000"/>
    <s v="000"/>
    <s v="GENERAL FUND"/>
    <m/>
    <m/>
  </r>
  <r>
    <s v="6.1"/>
    <s v="9125000"/>
    <x v="0"/>
    <x v="50"/>
    <n v="511"/>
    <s v="A8620AF511"/>
    <n v="404000"/>
    <n v="404120"/>
    <n v="404000"/>
    <s v="D"/>
    <x v="3"/>
    <x v="3"/>
    <s v="GBBR"/>
    <s v="RIGHT-TO-USE LEASE LIABILITY"/>
    <s v="2023–2024"/>
    <x v="0"/>
    <x v="0"/>
    <s v="GENERAL GOVERNMENT"/>
    <s v="GENERAL FUND"/>
    <x v="0"/>
    <s v="100"/>
    <s v="G"/>
    <s v="001"/>
    <s v="001"/>
    <s v="000"/>
    <s v="000"/>
    <s v="GENERAL FUND"/>
    <m/>
    <m/>
  </r>
  <r>
    <s v="6.2"/>
    <s v="9125000"/>
    <x v="0"/>
    <x v="50"/>
    <n v="511"/>
    <s v="A8620AF511"/>
    <n v="404000"/>
    <n v="-404120"/>
    <n v="-404000"/>
    <s v="C"/>
    <x v="5"/>
    <x v="5"/>
    <s v="GODT"/>
    <s v="DEBT SERVICE-PRINCIPAL RETIREMENT"/>
    <s v="2023–2024"/>
    <x v="0"/>
    <x v="0"/>
    <s v="GENERAL GOVERNMENT"/>
    <s v="GENERAL FUND"/>
    <x v="0"/>
    <s v="100"/>
    <s v="G"/>
    <s v="001"/>
    <s v="001"/>
    <s v="000"/>
    <s v="000"/>
    <s v="GENERAL FUND"/>
    <m/>
    <m/>
  </r>
  <r>
    <s v="7.1"/>
    <s v="9125000"/>
    <x v="0"/>
    <x v="50"/>
    <n v="511"/>
    <s v="A8620AF511"/>
    <n v="423000"/>
    <n v="422552"/>
    <n v="423000"/>
    <s v="D"/>
    <x v="3"/>
    <x v="3"/>
    <s v="GBBR"/>
    <s v="RIGHT-TO-USE LEASE LIABILITY"/>
    <s v="2023–2024"/>
    <x v="0"/>
    <x v="0"/>
    <s v="GENERAL GOVERNMENT"/>
    <s v="GENERAL FUND"/>
    <x v="0"/>
    <s v="100"/>
    <s v="G"/>
    <s v="001"/>
    <s v="001"/>
    <s v="000"/>
    <s v="000"/>
    <s v="GENERAL FUND"/>
    <m/>
    <m/>
  </r>
  <r>
    <s v="7.2"/>
    <s v="9125000"/>
    <x v="0"/>
    <x v="50"/>
    <n v="511"/>
    <s v="A8620AF511"/>
    <n v="423000"/>
    <n v="-422552"/>
    <n v="-423000"/>
    <s v="C"/>
    <x v="7"/>
    <x v="3"/>
    <s v="GBAX"/>
    <s v="CURRENT PORTION OF LONG-TERM OBLIGATIONS"/>
    <s v="2023–2024"/>
    <x v="0"/>
    <x v="0"/>
    <s v="GENERAL GOVERNMENT"/>
    <s v="GENERAL FUND"/>
    <x v="0"/>
    <s v="100"/>
    <s v="G"/>
    <s v="001"/>
    <s v="001"/>
    <s v="000"/>
    <s v="000"/>
    <s v="GENERAL FUND"/>
    <m/>
    <m/>
  </r>
  <r>
    <s v="0.3BB"/>
    <s v="9125000"/>
    <x v="0"/>
    <x v="51"/>
    <n v="511"/>
    <s v="A8820AF511"/>
    <n v="186000"/>
    <n v="185794"/>
    <n v="186000"/>
    <s v="D"/>
    <x v="0"/>
    <x v="0"/>
    <s v="GABX"/>
    <s v="INTANGIBLE ASSETS-AMORTIZABLE"/>
    <s v="2023–2024"/>
    <x v="0"/>
    <x v="0"/>
    <s v="GENERAL GOVERNMENT"/>
    <s v="GENERAL FUND"/>
    <x v="0"/>
    <s v="100"/>
    <s v="G"/>
    <s v="001"/>
    <s v="001"/>
    <s v="000"/>
    <s v="000"/>
    <s v="GENERAL FUND"/>
    <m/>
    <m/>
  </r>
  <r>
    <s v="0.4BB"/>
    <s v="9125000"/>
    <x v="0"/>
    <x v="51"/>
    <n v="511"/>
    <s v="A8820AF511"/>
    <n v="2000"/>
    <n v="1512"/>
    <n v="2000"/>
    <s v="D"/>
    <x v="8"/>
    <x v="7"/>
    <s v="GOAA"/>
    <s v="BEGINNING FUND BALANCE"/>
    <s v="2023–2024"/>
    <x v="0"/>
    <x v="0"/>
    <s v="GENERAL GOVERNMENT"/>
    <s v="GENERAL FUND"/>
    <x v="0"/>
    <s v="100"/>
    <s v="G"/>
    <s v="001"/>
    <s v="001"/>
    <s v="000"/>
    <s v="000"/>
    <s v="GENERAL FUND"/>
    <m/>
    <m/>
  </r>
  <r>
    <s v="0.8BB"/>
    <s v="9125000"/>
    <x v="0"/>
    <x v="51"/>
    <n v="511"/>
    <s v="A8820AF511"/>
    <n v="63000"/>
    <n v="-61930"/>
    <n v="-63000"/>
    <s v="C"/>
    <x v="2"/>
    <x v="2"/>
    <s v="GABW"/>
    <s v="ACCUMULATED DEPRECIATION/AMORTIZATION"/>
    <s v="2023–2024"/>
    <x v="0"/>
    <x v="0"/>
    <s v="GENERAL GOVERNMENT"/>
    <s v="GENERAL FUND"/>
    <x v="0"/>
    <s v="100"/>
    <s v="G"/>
    <s v="001"/>
    <s v="001"/>
    <s v="000"/>
    <s v="000"/>
    <s v="GENERAL FUND"/>
    <m/>
    <m/>
  </r>
  <r>
    <s v="0.9BB"/>
    <s v="9125000"/>
    <x v="0"/>
    <x v="51"/>
    <n v="511"/>
    <s v="A8820AF511"/>
    <n v="125000"/>
    <n v="-125376"/>
    <n v="-125000"/>
    <s v="C"/>
    <x v="3"/>
    <x v="3"/>
    <s v="GBBR"/>
    <s v="RIGHT-TO-USE LEASE LIABILITY"/>
    <s v="2023–2024"/>
    <x v="0"/>
    <x v="0"/>
    <s v="GENERAL GOVERNMENT"/>
    <s v="GENERAL FUND"/>
    <x v="0"/>
    <s v="100"/>
    <s v="G"/>
    <s v="001"/>
    <s v="001"/>
    <s v="000"/>
    <s v="000"/>
    <s v="GENERAL FUND"/>
    <m/>
    <m/>
  </r>
  <r>
    <s v="4.1"/>
    <s v="9125000"/>
    <x v="0"/>
    <x v="51"/>
    <n v="511"/>
    <s v="A8820AF511"/>
    <n v="83000"/>
    <n v="82575"/>
    <n v="83000"/>
    <s v="D"/>
    <x v="4"/>
    <x v="4"/>
    <s v="GODB"/>
    <s v="GENERAL GOVERNMENT AND GOVERNMENT OPERATIONS"/>
    <s v="2023–2024"/>
    <x v="0"/>
    <x v="0"/>
    <s v="GENERAL GOVERNMENT"/>
    <s v="GENERAL FUND"/>
    <x v="0"/>
    <s v="100"/>
    <s v="G"/>
    <s v="001"/>
    <s v="001"/>
    <s v="000"/>
    <s v="000"/>
    <s v="GENERAL FUND"/>
    <m/>
    <m/>
  </r>
  <r>
    <s v="4.4"/>
    <s v="9125000"/>
    <x v="0"/>
    <x v="51"/>
    <n v="511"/>
    <s v="A8820AF511"/>
    <n v="83000"/>
    <n v="-82575"/>
    <n v="-83000"/>
    <s v="C"/>
    <x v="2"/>
    <x v="2"/>
    <s v="GABW"/>
    <s v="ACCUMULATED DEPRECIATION/AMORTIZATION"/>
    <s v="2023–2024"/>
    <x v="0"/>
    <x v="0"/>
    <s v="GENERAL GOVERNMENT"/>
    <s v="GENERAL FUND"/>
    <x v="0"/>
    <s v="100"/>
    <s v="G"/>
    <s v="001"/>
    <s v="001"/>
    <s v="000"/>
    <s v="000"/>
    <s v="GENERAL FUND"/>
    <m/>
    <m/>
  </r>
  <r>
    <s v="5.1"/>
    <s v="0001000"/>
    <x v="0"/>
    <x v="51"/>
    <n v="511"/>
    <s v="A8820AF511"/>
    <n v="83000"/>
    <n v="83082"/>
    <n v="83000"/>
    <s v="D"/>
    <x v="5"/>
    <x v="5"/>
    <s v="GODT"/>
    <s v="DEBT SERVICE-PRINCIPAL RETIREMENT"/>
    <s v="2023–2024"/>
    <x v="0"/>
    <x v="0"/>
    <s v="GENERAL GOVERNMENT"/>
    <s v="GENERAL FUND"/>
    <x v="0"/>
    <s v="100"/>
    <s v="G"/>
    <s v="001"/>
    <s v="001"/>
    <s v="000"/>
    <s v="000"/>
    <s v="GENERAL FUND"/>
    <m/>
    <m/>
  </r>
  <r>
    <s v="5.2"/>
    <s v="0001000"/>
    <x v="0"/>
    <x v="51"/>
    <n v="511"/>
    <s v="A8820AF511"/>
    <n v="2000"/>
    <n v="2099"/>
    <n v="2000"/>
    <s v="D"/>
    <x v="6"/>
    <x v="6"/>
    <s v="GODV"/>
    <s v="DEBT SERVICE-INTEREST &amp; FISCAL CHARGES"/>
    <s v="2023–2024"/>
    <x v="0"/>
    <x v="0"/>
    <s v="GENERAL GOVERNMENT"/>
    <s v="GENERAL FUND"/>
    <x v="0"/>
    <s v="100"/>
    <s v="G"/>
    <s v="001"/>
    <s v="001"/>
    <s v="000"/>
    <s v="000"/>
    <s v="GENERAL FUND"/>
    <m/>
    <m/>
  </r>
  <r>
    <s v="5.3"/>
    <s v="0001000"/>
    <x v="0"/>
    <x v="51"/>
    <n v="511"/>
    <s v="A8820AF511"/>
    <n v="85000"/>
    <n v="-85181"/>
    <n v="-85000"/>
    <s v="C"/>
    <x v="4"/>
    <x v="4"/>
    <s v="GODB"/>
    <s v="GENERAL GOVERNMENT AND GOVERNMENT OPERATIONS"/>
    <s v="2023–2024"/>
    <x v="0"/>
    <x v="0"/>
    <s v="GENERAL GOVERNMENT"/>
    <s v="GENERAL FUND"/>
    <x v="0"/>
    <s v="100"/>
    <s v="G"/>
    <s v="001"/>
    <s v="001"/>
    <s v="000"/>
    <s v="000"/>
    <s v="GENERAL FUND"/>
    <m/>
    <m/>
  </r>
  <r>
    <s v="6.1"/>
    <s v="9125000"/>
    <x v="0"/>
    <x v="51"/>
    <n v="511"/>
    <s v="A8820AF511"/>
    <n v="83000"/>
    <n v="83082"/>
    <n v="83000"/>
    <s v="D"/>
    <x v="3"/>
    <x v="3"/>
    <s v="GBBR"/>
    <s v="RIGHT-TO-USE LEASE LIABILITY"/>
    <s v="2023–2024"/>
    <x v="0"/>
    <x v="0"/>
    <s v="GENERAL GOVERNMENT"/>
    <s v="GENERAL FUND"/>
    <x v="0"/>
    <s v="100"/>
    <s v="G"/>
    <s v="001"/>
    <s v="001"/>
    <s v="000"/>
    <s v="000"/>
    <s v="GENERAL FUND"/>
    <m/>
    <m/>
  </r>
  <r>
    <s v="6.2"/>
    <s v="9125000"/>
    <x v="0"/>
    <x v="51"/>
    <n v="511"/>
    <s v="A8820AF511"/>
    <n v="83000"/>
    <n v="-83082"/>
    <n v="-83000"/>
    <s v="C"/>
    <x v="5"/>
    <x v="5"/>
    <s v="GODT"/>
    <s v="DEBT SERVICE-PRINCIPAL RETIREMENT"/>
    <s v="2023–2024"/>
    <x v="0"/>
    <x v="0"/>
    <s v="GENERAL GOVERNMENT"/>
    <s v="GENERAL FUND"/>
    <x v="0"/>
    <s v="100"/>
    <s v="G"/>
    <s v="001"/>
    <s v="001"/>
    <s v="000"/>
    <s v="000"/>
    <s v="GENERAL FUND"/>
    <m/>
    <m/>
  </r>
  <r>
    <s v="7.1"/>
    <s v="9125000"/>
    <x v="0"/>
    <x v="51"/>
    <n v="511"/>
    <s v="A8820AF511"/>
    <n v="42000"/>
    <n v="42294"/>
    <n v="42000"/>
    <s v="D"/>
    <x v="3"/>
    <x v="3"/>
    <s v="GBBR"/>
    <s v="RIGHT-TO-USE LEASE LIABILITY"/>
    <s v="2023–2024"/>
    <x v="0"/>
    <x v="0"/>
    <s v="GENERAL GOVERNMENT"/>
    <s v="GENERAL FUND"/>
    <x v="0"/>
    <s v="100"/>
    <s v="G"/>
    <s v="001"/>
    <s v="001"/>
    <s v="000"/>
    <s v="000"/>
    <s v="GENERAL FUND"/>
    <m/>
    <m/>
  </r>
  <r>
    <s v="7.2"/>
    <s v="9125000"/>
    <x v="0"/>
    <x v="51"/>
    <n v="511"/>
    <s v="A8820AF511"/>
    <n v="42000"/>
    <n v="-42294"/>
    <n v="-42000"/>
    <s v="C"/>
    <x v="7"/>
    <x v="3"/>
    <s v="GBAX"/>
    <s v="CURRENT PORTION OF LONG-TERM OBLIGATIONS"/>
    <s v="2023–2024"/>
    <x v="0"/>
    <x v="0"/>
    <s v="GENERAL GOVERNMENT"/>
    <s v="GENERAL FUND"/>
    <x v="0"/>
    <s v="100"/>
    <s v="G"/>
    <s v="001"/>
    <s v="001"/>
    <s v="000"/>
    <s v="000"/>
    <s v="GENERAL FUND"/>
    <m/>
    <m/>
  </r>
  <r>
    <s v="0.3BB"/>
    <s v="9125000"/>
    <x v="0"/>
    <x v="52"/>
    <n v="511"/>
    <s v="A8860AF511"/>
    <n v="11520000"/>
    <n v="11519797"/>
    <n v="11520000"/>
    <s v="D"/>
    <x v="0"/>
    <x v="0"/>
    <s v="GABX"/>
    <s v="INTANGIBLE ASSETS-AMORTIZABLE"/>
    <s v="2023–2024"/>
    <x v="0"/>
    <x v="0"/>
    <s v="GENERAL GOVERNMENT"/>
    <s v="GENERAL FUND"/>
    <x v="0"/>
    <s v="100"/>
    <s v="G"/>
    <s v="001"/>
    <s v="001"/>
    <s v="000"/>
    <s v="000"/>
    <s v="GENERAL FUND"/>
    <m/>
    <m/>
  </r>
  <r>
    <s v="0.4BB"/>
    <s v="9125000"/>
    <x v="0"/>
    <x v="52"/>
    <n v="511"/>
    <s v="A8860AF511"/>
    <n v="76000"/>
    <n v="76351"/>
    <n v="76000"/>
    <s v="D"/>
    <x v="8"/>
    <x v="7"/>
    <s v="GOAA"/>
    <s v="BEGINNING FUND BALANCE"/>
    <s v="2023–2024"/>
    <x v="0"/>
    <x v="0"/>
    <s v="GENERAL GOVERNMENT"/>
    <s v="GENERAL FUND"/>
    <x v="0"/>
    <s v="100"/>
    <s v="G"/>
    <s v="001"/>
    <s v="001"/>
    <s v="000"/>
    <s v="000"/>
    <s v="GENERAL FUND"/>
    <m/>
    <m/>
  </r>
  <r>
    <s v="0.8BB"/>
    <s v="9125000"/>
    <x v="0"/>
    <x v="52"/>
    <n v="511"/>
    <s v="A8860AF511"/>
    <n v="7089000"/>
    <n v="-7089106"/>
    <n v="-7089000"/>
    <s v="C"/>
    <x v="2"/>
    <x v="2"/>
    <s v="GABW"/>
    <s v="ACCUMULATED DEPRECIATION/AMORTIZATION"/>
    <s v="2023–2024"/>
    <x v="0"/>
    <x v="0"/>
    <s v="GENERAL GOVERNMENT"/>
    <s v="GENERAL FUND"/>
    <x v="0"/>
    <s v="100"/>
    <s v="G"/>
    <s v="001"/>
    <s v="001"/>
    <s v="000"/>
    <s v="000"/>
    <s v="GENERAL FUND"/>
    <m/>
    <m/>
  </r>
  <r>
    <s v="0.9BB"/>
    <s v="9125000"/>
    <x v="0"/>
    <x v="52"/>
    <n v="511"/>
    <s v="A8860AF511"/>
    <n v="4507000"/>
    <n v="-4507042"/>
    <n v="-4507000"/>
    <s v="C"/>
    <x v="3"/>
    <x v="3"/>
    <s v="GBBR"/>
    <s v="RIGHT-TO-USE LEASE LIABILITY"/>
    <s v="2023–2024"/>
    <x v="0"/>
    <x v="0"/>
    <s v="GENERAL GOVERNMENT"/>
    <s v="GENERAL FUND"/>
    <x v="0"/>
    <s v="100"/>
    <s v="G"/>
    <s v="001"/>
    <s v="001"/>
    <s v="000"/>
    <s v="000"/>
    <s v="GENERAL FUND"/>
    <m/>
    <m/>
  </r>
  <r>
    <s v="1.1"/>
    <s v="0001000"/>
    <x v="0"/>
    <x v="52"/>
    <n v="511"/>
    <s v="A8860AF511"/>
    <n v="27307000"/>
    <n v="27306783"/>
    <n v="27307000"/>
    <s v="D"/>
    <x v="11"/>
    <x v="10"/>
    <s v="GODR"/>
    <s v="CAPITAL OUTLAY"/>
    <s v="2023–2024"/>
    <x v="0"/>
    <x v="0"/>
    <s v="GENERAL GOVERNMENT"/>
    <s v="GENERAL FUND"/>
    <x v="0"/>
    <s v="100"/>
    <s v="G"/>
    <s v="001"/>
    <s v="001"/>
    <s v="000"/>
    <s v="000"/>
    <s v="GENERAL FUND"/>
    <m/>
    <m/>
  </r>
  <r>
    <s v="1.2"/>
    <s v="0001000"/>
    <x v="0"/>
    <x v="52"/>
    <n v="511"/>
    <s v="A8860AF511"/>
    <n v="27307000"/>
    <n v="-27306783"/>
    <n v="-27307000"/>
    <s v="C"/>
    <x v="12"/>
    <x v="11"/>
    <s v="GOLK"/>
    <s v="LEASE AND OTHER FINANCING PROCEEDS"/>
    <s v="2023–2024"/>
    <x v="0"/>
    <x v="0"/>
    <s v="GENERAL GOVERNMENT"/>
    <s v="GENERAL FUND"/>
    <x v="0"/>
    <s v="100"/>
    <s v="G"/>
    <s v="001"/>
    <s v="001"/>
    <s v="000"/>
    <s v="000"/>
    <s v="GENERAL FUND"/>
    <m/>
    <m/>
  </r>
  <r>
    <s v="2.3"/>
    <s v="9125000"/>
    <x v="0"/>
    <x v="52"/>
    <n v="511"/>
    <s v="A8860AF511"/>
    <n v="27307000"/>
    <n v="27306783"/>
    <n v="27307000"/>
    <s v="D"/>
    <x v="0"/>
    <x v="0"/>
    <s v="GABX"/>
    <s v="INTANGIBLE ASSETS-AMORTIZABLE"/>
    <s v="2023–2024"/>
    <x v="0"/>
    <x v="0"/>
    <s v="GENERAL GOVERNMENT"/>
    <s v="GENERAL FUND"/>
    <x v="0"/>
    <s v="100"/>
    <s v="G"/>
    <s v="001"/>
    <s v="001"/>
    <s v="000"/>
    <s v="000"/>
    <s v="GENERAL FUND"/>
    <m/>
    <m/>
  </r>
  <r>
    <s v="2.4"/>
    <s v="9125000"/>
    <x v="0"/>
    <x v="52"/>
    <n v="511"/>
    <s v="A8860AF511"/>
    <n v="27307000"/>
    <n v="-27306783"/>
    <n v="-27307000"/>
    <s v="C"/>
    <x v="11"/>
    <x v="10"/>
    <s v="GODR"/>
    <s v="CAPITAL OUTLAY"/>
    <s v="2023–2024"/>
    <x v="0"/>
    <x v="0"/>
    <s v="GENERAL GOVERNMENT"/>
    <s v="GENERAL FUND"/>
    <x v="0"/>
    <s v="100"/>
    <s v="G"/>
    <s v="001"/>
    <s v="001"/>
    <s v="000"/>
    <s v="000"/>
    <s v="GENERAL FUND"/>
    <m/>
    <m/>
  </r>
  <r>
    <s v="3.1"/>
    <s v="9125000"/>
    <x v="0"/>
    <x v="52"/>
    <n v="511"/>
    <s v="A8860AF511"/>
    <n v="27307000"/>
    <n v="27306783"/>
    <n v="27307000"/>
    <s v="D"/>
    <x v="12"/>
    <x v="11"/>
    <s v="GOLK"/>
    <s v="LEASE AND OTHER FINANCING PROCEEDS"/>
    <s v="2023–2024"/>
    <x v="0"/>
    <x v="0"/>
    <s v="GENERAL GOVERNMENT"/>
    <s v="GENERAL FUND"/>
    <x v="0"/>
    <s v="100"/>
    <s v="G"/>
    <s v="001"/>
    <s v="001"/>
    <s v="000"/>
    <s v="000"/>
    <s v="GENERAL FUND"/>
    <m/>
    <m/>
  </r>
  <r>
    <s v="3.2"/>
    <s v="9125000"/>
    <x v="0"/>
    <x v="52"/>
    <n v="511"/>
    <s v="A8860AF511"/>
    <n v="27307000"/>
    <n v="-27306783"/>
    <n v="-27307000"/>
    <s v="C"/>
    <x v="3"/>
    <x v="3"/>
    <s v="GBBR"/>
    <s v="RIGHT-TO-USE LEASE LIABILITY"/>
    <s v="2023–2024"/>
    <x v="0"/>
    <x v="0"/>
    <s v="GENERAL GOVERNMENT"/>
    <s v="GENERAL FUND"/>
    <x v="0"/>
    <s v="100"/>
    <s v="G"/>
    <s v="001"/>
    <s v="001"/>
    <s v="000"/>
    <s v="000"/>
    <s v="GENERAL FUND"/>
    <m/>
    <m/>
  </r>
  <r>
    <s v="4.1"/>
    <s v="9125000"/>
    <x v="0"/>
    <x v="52"/>
    <n v="511"/>
    <s v="A8860AF511"/>
    <n v="3129000"/>
    <n v="3128902"/>
    <n v="3129000"/>
    <s v="D"/>
    <x v="4"/>
    <x v="4"/>
    <s v="GODB"/>
    <s v="GENERAL GOVERNMENT AND GOVERNMENT OPERATIONS"/>
    <s v="2023–2024"/>
    <x v="0"/>
    <x v="0"/>
    <s v="GENERAL GOVERNMENT"/>
    <s v="GENERAL FUND"/>
    <x v="0"/>
    <s v="100"/>
    <s v="G"/>
    <s v="001"/>
    <s v="001"/>
    <s v="000"/>
    <s v="000"/>
    <s v="GENERAL FUND"/>
    <m/>
    <m/>
  </r>
  <r>
    <s v="4.4"/>
    <s v="9125000"/>
    <x v="0"/>
    <x v="52"/>
    <n v="511"/>
    <s v="A8860AF511"/>
    <n v="3129000"/>
    <n v="-3128902"/>
    <n v="-3129000"/>
    <s v="C"/>
    <x v="2"/>
    <x v="2"/>
    <s v="GABW"/>
    <s v="ACCUMULATED DEPRECIATION/AMORTIZATION"/>
    <s v="2023–2024"/>
    <x v="0"/>
    <x v="0"/>
    <s v="GENERAL GOVERNMENT"/>
    <s v="GENERAL FUND"/>
    <x v="0"/>
    <s v="100"/>
    <s v="G"/>
    <s v="001"/>
    <s v="001"/>
    <s v="000"/>
    <s v="000"/>
    <s v="GENERAL FUND"/>
    <m/>
    <m/>
  </r>
  <r>
    <s v="5.1"/>
    <s v="0001000"/>
    <x v="0"/>
    <x v="52"/>
    <n v="511"/>
    <s v="A8860AF511"/>
    <n v="2585000"/>
    <n v="2584536"/>
    <n v="2585000"/>
    <s v="D"/>
    <x v="5"/>
    <x v="5"/>
    <s v="GODT"/>
    <s v="DEBT SERVICE-PRINCIPAL RETIREMENT"/>
    <s v="2023–2024"/>
    <x v="0"/>
    <x v="0"/>
    <s v="GENERAL GOVERNMENT"/>
    <s v="GENERAL FUND"/>
    <x v="0"/>
    <s v="100"/>
    <s v="G"/>
    <s v="001"/>
    <s v="001"/>
    <s v="000"/>
    <s v="000"/>
    <s v="GENERAL FUND"/>
    <m/>
    <m/>
  </r>
  <r>
    <s v="5.2"/>
    <s v="0001000"/>
    <x v="0"/>
    <x v="52"/>
    <n v="511"/>
    <s v="A8860AF511"/>
    <n v="580000"/>
    <n v="579800"/>
    <n v="580000"/>
    <s v="D"/>
    <x v="6"/>
    <x v="6"/>
    <s v="GODV"/>
    <s v="DEBT SERVICE-INTEREST &amp; FISCAL CHARGES"/>
    <s v="2023–2024"/>
    <x v="0"/>
    <x v="0"/>
    <s v="GENERAL GOVERNMENT"/>
    <s v="GENERAL FUND"/>
    <x v="0"/>
    <s v="100"/>
    <s v="G"/>
    <s v="001"/>
    <s v="001"/>
    <s v="000"/>
    <s v="000"/>
    <s v="GENERAL FUND"/>
    <m/>
    <m/>
  </r>
  <r>
    <s v="5.3"/>
    <s v="0001000"/>
    <x v="0"/>
    <x v="52"/>
    <n v="511"/>
    <s v="A8860AF511"/>
    <n v="3165000"/>
    <n v="-3164336"/>
    <n v="-3165000"/>
    <s v="C"/>
    <x v="4"/>
    <x v="4"/>
    <s v="GODB"/>
    <s v="GENERAL GOVERNMENT AND GOVERNMENT OPERATIONS"/>
    <s v="2023–2024"/>
    <x v="0"/>
    <x v="0"/>
    <s v="GENERAL GOVERNMENT"/>
    <s v="GENERAL FUND"/>
    <x v="0"/>
    <s v="100"/>
    <s v="G"/>
    <s v="001"/>
    <s v="001"/>
    <s v="000"/>
    <s v="000"/>
    <s v="GENERAL FUND"/>
    <m/>
    <m/>
  </r>
  <r>
    <s v="6.1"/>
    <s v="9125000"/>
    <x v="0"/>
    <x v="52"/>
    <n v="511"/>
    <s v="A8860AF511"/>
    <n v="2585000"/>
    <n v="2584536"/>
    <n v="2585000"/>
    <s v="D"/>
    <x v="3"/>
    <x v="3"/>
    <s v="GBBR"/>
    <s v="RIGHT-TO-USE LEASE LIABILITY"/>
    <s v="2023–2024"/>
    <x v="0"/>
    <x v="0"/>
    <s v="GENERAL GOVERNMENT"/>
    <s v="GENERAL FUND"/>
    <x v="0"/>
    <s v="100"/>
    <s v="G"/>
    <s v="001"/>
    <s v="001"/>
    <s v="000"/>
    <s v="000"/>
    <s v="GENERAL FUND"/>
    <m/>
    <m/>
  </r>
  <r>
    <s v="6.2"/>
    <s v="9125000"/>
    <x v="0"/>
    <x v="52"/>
    <n v="511"/>
    <s v="A8860AF511"/>
    <n v="2585000"/>
    <n v="-2584536"/>
    <n v="-2585000"/>
    <s v="C"/>
    <x v="5"/>
    <x v="5"/>
    <s v="GODT"/>
    <s v="DEBT SERVICE-PRINCIPAL RETIREMENT"/>
    <s v="2023–2024"/>
    <x v="0"/>
    <x v="0"/>
    <s v="GENERAL GOVERNMENT"/>
    <s v="GENERAL FUND"/>
    <x v="0"/>
    <s v="100"/>
    <s v="G"/>
    <s v="001"/>
    <s v="001"/>
    <s v="000"/>
    <s v="000"/>
    <s v="GENERAL FUND"/>
    <m/>
    <m/>
  </r>
  <r>
    <s v="7.1"/>
    <s v="9125000"/>
    <x v="0"/>
    <x v="52"/>
    <n v="511"/>
    <s v="A8860AF511"/>
    <n v="2966000"/>
    <n v="2965501"/>
    <n v="2966000"/>
    <s v="D"/>
    <x v="3"/>
    <x v="3"/>
    <s v="GBBR"/>
    <s v="RIGHT-TO-USE LEASE LIABILITY"/>
    <s v="2023–2024"/>
    <x v="0"/>
    <x v="0"/>
    <s v="GENERAL GOVERNMENT"/>
    <s v="GENERAL FUND"/>
    <x v="0"/>
    <s v="100"/>
    <s v="G"/>
    <s v="001"/>
    <s v="001"/>
    <s v="000"/>
    <s v="000"/>
    <s v="GENERAL FUND"/>
    <m/>
    <m/>
  </r>
  <r>
    <s v="7.2"/>
    <s v="9125000"/>
    <x v="0"/>
    <x v="52"/>
    <n v="511"/>
    <s v="A8860AF511"/>
    <n v="2966000"/>
    <n v="-2965501"/>
    <n v="-2966000"/>
    <s v="C"/>
    <x v="7"/>
    <x v="3"/>
    <s v="GBAX"/>
    <s v="CURRENT PORTION OF LONG-TERM OBLIGATIONS"/>
    <s v="2023–2024"/>
    <x v="0"/>
    <x v="0"/>
    <s v="GENERAL GOVERNMENT"/>
    <s v="GENERAL FUND"/>
    <x v="0"/>
    <s v="100"/>
    <s v="G"/>
    <s v="001"/>
    <s v="001"/>
    <s v="000"/>
    <s v="000"/>
    <s v="GENERAL FUND"/>
    <m/>
    <m/>
  </r>
  <r>
    <s v="9.1"/>
    <s v="9125000"/>
    <x v="0"/>
    <x v="52"/>
    <n v="511"/>
    <s v="A8860AF511"/>
    <n v="4507000"/>
    <n v="4507042"/>
    <n v="4507000"/>
    <s v="D"/>
    <x v="3"/>
    <x v="3"/>
    <s v="GBBR"/>
    <s v="RIGHT-TO-USE LEASE LIABILITY"/>
    <s v="2023–2024"/>
    <x v="0"/>
    <x v="0"/>
    <s v="GENERAL GOVERNMENT"/>
    <s v="GENERAL FUND"/>
    <x v="0"/>
    <s v="100"/>
    <s v="G"/>
    <s v="001"/>
    <s v="001"/>
    <s v="000"/>
    <s v="000"/>
    <s v="GENERAL FUND"/>
    <m/>
    <m/>
  </r>
  <r>
    <s v="9.4"/>
    <s v="9125000"/>
    <x v="0"/>
    <x v="52"/>
    <n v="511"/>
    <s v="A8860AF511"/>
    <n v="7089000"/>
    <n v="7089106"/>
    <n v="7089000"/>
    <s v="D"/>
    <x v="2"/>
    <x v="2"/>
    <s v="GABW"/>
    <s v="ACCUMULATED DEPRECIATION/AMORTIZATION"/>
    <s v="2023–2024"/>
    <x v="0"/>
    <x v="0"/>
    <s v="GENERAL GOVERNMENT"/>
    <s v="GENERAL FUND"/>
    <x v="0"/>
    <s v="100"/>
    <s v="G"/>
    <s v="001"/>
    <s v="001"/>
    <s v="000"/>
    <s v="000"/>
    <s v="GENERAL FUND"/>
    <m/>
    <m/>
  </r>
  <r>
    <s v="9.8"/>
    <s v="9125000"/>
    <x v="0"/>
    <x v="52"/>
    <n v="511"/>
    <s v="A8860AF511"/>
    <n v="11520000"/>
    <n v="-11519797"/>
    <n v="-11520000"/>
    <s v="C"/>
    <x v="0"/>
    <x v="0"/>
    <s v="GABX"/>
    <s v="INTANGIBLE ASSETS-AMORTIZABLE"/>
    <s v="2023–2024"/>
    <x v="0"/>
    <x v="0"/>
    <s v="GENERAL GOVERNMENT"/>
    <s v="GENERAL FUND"/>
    <x v="0"/>
    <s v="100"/>
    <s v="G"/>
    <s v="001"/>
    <s v="001"/>
    <s v="000"/>
    <s v="000"/>
    <s v="GENERAL FUND"/>
    <m/>
    <m/>
  </r>
  <r>
    <s v="9.9"/>
    <s v="9125000"/>
    <x v="0"/>
    <x v="52"/>
    <n v="511"/>
    <s v="A8860AF511"/>
    <n v="76000"/>
    <n v="-76351"/>
    <n v="-76000"/>
    <s v="C"/>
    <x v="4"/>
    <x v="4"/>
    <s v="GODB"/>
    <s v="GENERAL GOVERNMENT AND GOVERNMENT OPERATIONS"/>
    <s v="2023–2024"/>
    <x v="0"/>
    <x v="0"/>
    <s v="GENERAL GOVERNMENT"/>
    <s v="GENERAL FUND"/>
    <x v="0"/>
    <s v="100"/>
    <s v="G"/>
    <s v="001"/>
    <s v="001"/>
    <s v="000"/>
    <s v="000"/>
    <s v="GENERAL FUND"/>
    <m/>
    <m/>
  </r>
  <r>
    <s v="0.3BB"/>
    <s v="9125000"/>
    <x v="0"/>
    <x v="53"/>
    <n v="511"/>
    <s v="A8880AF511"/>
    <n v="2431000"/>
    <n v="2430707"/>
    <n v="2431000"/>
    <s v="D"/>
    <x v="0"/>
    <x v="0"/>
    <s v="GABX"/>
    <s v="INTANGIBLE ASSETS-AMORTIZABLE"/>
    <s v="2023–2024"/>
    <x v="0"/>
    <x v="0"/>
    <s v="GENERAL GOVERNMENT"/>
    <s v="GENERAL FUND"/>
    <x v="0"/>
    <s v="100"/>
    <s v="G"/>
    <s v="001"/>
    <s v="001"/>
    <s v="000"/>
    <s v="000"/>
    <s v="GENERAL FUND"/>
    <m/>
    <m/>
  </r>
  <r>
    <s v="0.8BB"/>
    <s v="9125000"/>
    <x v="0"/>
    <x v="53"/>
    <n v="511"/>
    <s v="A8880AF511"/>
    <n v="2330000"/>
    <n v="-2329444"/>
    <n v="-2330000"/>
    <s v="C"/>
    <x v="2"/>
    <x v="2"/>
    <s v="GABW"/>
    <s v="ACCUMULATED DEPRECIATION/AMORTIZATION"/>
    <s v="2023–2024"/>
    <x v="0"/>
    <x v="0"/>
    <s v="GENERAL GOVERNMENT"/>
    <s v="GENERAL FUND"/>
    <x v="0"/>
    <s v="100"/>
    <s v="G"/>
    <s v="001"/>
    <s v="001"/>
    <s v="000"/>
    <s v="000"/>
    <s v="GENERAL FUND"/>
    <m/>
    <m/>
  </r>
  <r>
    <s v="0.10BB"/>
    <s v="9125000"/>
    <x v="0"/>
    <x v="53"/>
    <n v="511"/>
    <s v="A8880AF511"/>
    <n v="101000"/>
    <n v="-101263"/>
    <n v="-101000"/>
    <s v="C"/>
    <x v="8"/>
    <x v="7"/>
    <s v="GOAA"/>
    <s v="BEGINNING FUND BALANCE"/>
    <s v="2023–2024"/>
    <x v="0"/>
    <x v="0"/>
    <s v="GENERAL GOVERNMENT"/>
    <s v="GENERAL FUND"/>
    <x v="0"/>
    <s v="100"/>
    <s v="G"/>
    <s v="001"/>
    <s v="001"/>
    <s v="000"/>
    <s v="000"/>
    <s v="GENERAL FUND"/>
    <m/>
    <m/>
  </r>
  <r>
    <s v="1.1"/>
    <s v="0001000"/>
    <x v="0"/>
    <x v="53"/>
    <n v="511"/>
    <s v="A8880AF511"/>
    <n v="7444000"/>
    <n v="7443516"/>
    <n v="7444000"/>
    <s v="D"/>
    <x v="11"/>
    <x v="10"/>
    <s v="GODR"/>
    <s v="CAPITAL OUTLAY"/>
    <s v="2023–2024"/>
    <x v="0"/>
    <x v="0"/>
    <s v="GENERAL GOVERNMENT"/>
    <s v="GENERAL FUND"/>
    <x v="0"/>
    <s v="100"/>
    <s v="G"/>
    <s v="001"/>
    <s v="001"/>
    <s v="000"/>
    <s v="000"/>
    <s v="GENERAL FUND"/>
    <m/>
    <m/>
  </r>
  <r>
    <s v="1.2"/>
    <s v="0001000"/>
    <x v="0"/>
    <x v="53"/>
    <n v="511"/>
    <s v="A8880AF511"/>
    <n v="7355000"/>
    <n v="-7355358"/>
    <n v="-7355000"/>
    <s v="C"/>
    <x v="12"/>
    <x v="11"/>
    <s v="GOLK"/>
    <s v="LEASE AND OTHER FINANCING PROCEEDS"/>
    <s v="2023–2024"/>
    <x v="0"/>
    <x v="0"/>
    <s v="GENERAL GOVERNMENT"/>
    <s v="GENERAL FUND"/>
    <x v="0"/>
    <s v="100"/>
    <s v="G"/>
    <s v="001"/>
    <s v="001"/>
    <s v="000"/>
    <s v="000"/>
    <s v="GENERAL FUND"/>
    <m/>
    <m/>
  </r>
  <r>
    <s v="1.3"/>
    <s v="0001000"/>
    <x v="0"/>
    <x v="53"/>
    <n v="511"/>
    <s v="A8880AF511"/>
    <n v="89000"/>
    <n v="-88158"/>
    <n v="-89000"/>
    <s v="C"/>
    <x v="4"/>
    <x v="4"/>
    <s v="GODB"/>
    <s v="GENERAL GOVERNMENT AND GOVERNMENT OPERATIONS"/>
    <s v="2023–2024"/>
    <x v="0"/>
    <x v="0"/>
    <s v="GENERAL GOVERNMENT"/>
    <s v="GENERAL FUND"/>
    <x v="0"/>
    <s v="100"/>
    <s v="G"/>
    <s v="001"/>
    <s v="001"/>
    <s v="000"/>
    <s v="000"/>
    <s v="GENERAL FUND"/>
    <m/>
    <m/>
  </r>
  <r>
    <s v="2.3"/>
    <s v="9125000"/>
    <x v="0"/>
    <x v="53"/>
    <n v="511"/>
    <s v="A8880AF511"/>
    <n v="7444000"/>
    <n v="7443516"/>
    <n v="7444000"/>
    <s v="D"/>
    <x v="0"/>
    <x v="0"/>
    <s v="GABX"/>
    <s v="INTANGIBLE ASSETS-AMORTIZABLE"/>
    <s v="2023–2024"/>
    <x v="0"/>
    <x v="0"/>
    <s v="GENERAL GOVERNMENT"/>
    <s v="GENERAL FUND"/>
    <x v="0"/>
    <s v="100"/>
    <s v="G"/>
    <s v="001"/>
    <s v="001"/>
    <s v="000"/>
    <s v="000"/>
    <s v="GENERAL FUND"/>
    <m/>
    <m/>
  </r>
  <r>
    <s v="2.4"/>
    <s v="9125000"/>
    <x v="0"/>
    <x v="53"/>
    <n v="511"/>
    <s v="A8880AF511"/>
    <n v="7444000"/>
    <n v="-7443516"/>
    <n v="-7444000"/>
    <s v="C"/>
    <x v="11"/>
    <x v="10"/>
    <s v="GODR"/>
    <s v="CAPITAL OUTLAY"/>
    <s v="2023–2024"/>
    <x v="0"/>
    <x v="0"/>
    <s v="GENERAL GOVERNMENT"/>
    <s v="GENERAL FUND"/>
    <x v="0"/>
    <s v="100"/>
    <s v="G"/>
    <s v="001"/>
    <s v="001"/>
    <s v="000"/>
    <s v="000"/>
    <s v="GENERAL FUND"/>
    <m/>
    <m/>
  </r>
  <r>
    <s v="3.1"/>
    <s v="9125000"/>
    <x v="0"/>
    <x v="53"/>
    <n v="511"/>
    <s v="A8880AF511"/>
    <n v="7355000"/>
    <n v="7355358"/>
    <n v="7355000"/>
    <s v="D"/>
    <x v="12"/>
    <x v="11"/>
    <s v="GOLK"/>
    <s v="LEASE AND OTHER FINANCING PROCEEDS"/>
    <s v="2023–2024"/>
    <x v="0"/>
    <x v="0"/>
    <s v="GENERAL GOVERNMENT"/>
    <s v="GENERAL FUND"/>
    <x v="0"/>
    <s v="100"/>
    <s v="G"/>
    <s v="001"/>
    <s v="001"/>
    <s v="000"/>
    <s v="000"/>
    <s v="GENERAL FUND"/>
    <m/>
    <m/>
  </r>
  <r>
    <s v="3.2"/>
    <s v="9125000"/>
    <x v="0"/>
    <x v="53"/>
    <n v="511"/>
    <s v="A8880AF511"/>
    <n v="7355000"/>
    <n v="-7355358"/>
    <n v="-7355000"/>
    <s v="C"/>
    <x v="3"/>
    <x v="3"/>
    <s v="GBBR"/>
    <s v="RIGHT-TO-USE LEASE LIABILITY"/>
    <s v="2023–2024"/>
    <x v="0"/>
    <x v="0"/>
    <s v="GENERAL GOVERNMENT"/>
    <s v="GENERAL FUND"/>
    <x v="0"/>
    <s v="100"/>
    <s v="G"/>
    <s v="001"/>
    <s v="001"/>
    <s v="000"/>
    <s v="000"/>
    <s v="GENERAL FUND"/>
    <m/>
    <m/>
  </r>
  <r>
    <s v="4.1"/>
    <s v="9125000"/>
    <x v="0"/>
    <x v="53"/>
    <n v="511"/>
    <s v="A8880AF511"/>
    <n v="1063000"/>
    <n v="1063359"/>
    <n v="1063000"/>
    <s v="D"/>
    <x v="4"/>
    <x v="4"/>
    <s v="GODB"/>
    <s v="GENERAL GOVERNMENT AND GOVERNMENT OPERATIONS"/>
    <s v="2023–2024"/>
    <x v="0"/>
    <x v="0"/>
    <s v="GENERAL GOVERNMENT"/>
    <s v="GENERAL FUND"/>
    <x v="0"/>
    <s v="100"/>
    <s v="G"/>
    <s v="001"/>
    <s v="001"/>
    <s v="000"/>
    <s v="000"/>
    <s v="GENERAL FUND"/>
    <m/>
    <m/>
  </r>
  <r>
    <s v="4.4"/>
    <s v="9125000"/>
    <x v="0"/>
    <x v="53"/>
    <n v="511"/>
    <s v="A8880AF511"/>
    <n v="1063000"/>
    <n v="-1063359"/>
    <n v="-1063000"/>
    <s v="C"/>
    <x v="2"/>
    <x v="2"/>
    <s v="GABW"/>
    <s v="ACCUMULATED DEPRECIATION/AMORTIZATION"/>
    <s v="2023–2024"/>
    <x v="0"/>
    <x v="0"/>
    <s v="GENERAL GOVERNMENT"/>
    <s v="GENERAL FUND"/>
    <x v="0"/>
    <s v="100"/>
    <s v="G"/>
    <s v="001"/>
    <s v="001"/>
    <s v="000"/>
    <s v="000"/>
    <s v="GENERAL FUND"/>
    <m/>
    <m/>
  </r>
  <r>
    <s v="5.1"/>
    <s v="0001000"/>
    <x v="0"/>
    <x v="53"/>
    <n v="511"/>
    <s v="A8880AF511"/>
    <n v="802000"/>
    <n v="801564"/>
    <n v="802000"/>
    <s v="D"/>
    <x v="5"/>
    <x v="5"/>
    <s v="GODT"/>
    <s v="DEBT SERVICE-PRINCIPAL RETIREMENT"/>
    <s v="2023–2024"/>
    <x v="0"/>
    <x v="0"/>
    <s v="GENERAL GOVERNMENT"/>
    <s v="GENERAL FUND"/>
    <x v="0"/>
    <s v="100"/>
    <s v="G"/>
    <s v="001"/>
    <s v="001"/>
    <s v="000"/>
    <s v="000"/>
    <s v="GENERAL FUND"/>
    <m/>
    <m/>
  </r>
  <r>
    <s v="5.2"/>
    <s v="0001000"/>
    <x v="0"/>
    <x v="53"/>
    <n v="511"/>
    <s v="A8880AF511"/>
    <n v="168000"/>
    <n v="168174"/>
    <n v="168000"/>
    <s v="D"/>
    <x v="6"/>
    <x v="6"/>
    <s v="GODV"/>
    <s v="DEBT SERVICE-INTEREST &amp; FISCAL CHARGES"/>
    <s v="2023–2024"/>
    <x v="0"/>
    <x v="0"/>
    <s v="GENERAL GOVERNMENT"/>
    <s v="GENERAL FUND"/>
    <x v="0"/>
    <s v="100"/>
    <s v="G"/>
    <s v="001"/>
    <s v="001"/>
    <s v="000"/>
    <s v="000"/>
    <s v="GENERAL FUND"/>
    <m/>
    <m/>
  </r>
  <r>
    <s v="5.3"/>
    <s v="0001000"/>
    <x v="0"/>
    <x v="53"/>
    <n v="511"/>
    <s v="A8880AF511"/>
    <n v="970000"/>
    <n v="-969738"/>
    <n v="-970000"/>
    <s v="C"/>
    <x v="4"/>
    <x v="4"/>
    <s v="GODB"/>
    <s v="GENERAL GOVERNMENT AND GOVERNMENT OPERATIONS"/>
    <s v="2023–2024"/>
    <x v="0"/>
    <x v="0"/>
    <s v="GENERAL GOVERNMENT"/>
    <s v="GENERAL FUND"/>
    <x v="0"/>
    <s v="100"/>
    <s v="G"/>
    <s v="001"/>
    <s v="001"/>
    <s v="000"/>
    <s v="000"/>
    <s v="GENERAL FUND"/>
    <m/>
    <m/>
  </r>
  <r>
    <s v="6.1"/>
    <s v="9125000"/>
    <x v="0"/>
    <x v="53"/>
    <n v="511"/>
    <s v="A8880AF511"/>
    <n v="802000"/>
    <n v="801564"/>
    <n v="802000"/>
    <s v="D"/>
    <x v="3"/>
    <x v="3"/>
    <s v="GBBR"/>
    <s v="RIGHT-TO-USE LEASE LIABILITY"/>
    <s v="2023–2024"/>
    <x v="0"/>
    <x v="0"/>
    <s v="GENERAL GOVERNMENT"/>
    <s v="GENERAL FUND"/>
    <x v="0"/>
    <s v="100"/>
    <s v="G"/>
    <s v="001"/>
    <s v="001"/>
    <s v="000"/>
    <s v="000"/>
    <s v="GENERAL FUND"/>
    <m/>
    <m/>
  </r>
  <r>
    <s v="6.2"/>
    <s v="9125000"/>
    <x v="0"/>
    <x v="53"/>
    <n v="511"/>
    <s v="A8880AF511"/>
    <n v="802000"/>
    <n v="-801564"/>
    <n v="-802000"/>
    <s v="C"/>
    <x v="5"/>
    <x v="5"/>
    <s v="GODT"/>
    <s v="DEBT SERVICE-PRINCIPAL RETIREMENT"/>
    <s v="2023–2024"/>
    <x v="0"/>
    <x v="0"/>
    <s v="GENERAL GOVERNMENT"/>
    <s v="GENERAL FUND"/>
    <x v="0"/>
    <s v="100"/>
    <s v="G"/>
    <s v="001"/>
    <s v="001"/>
    <s v="000"/>
    <s v="000"/>
    <s v="GENERAL FUND"/>
    <m/>
    <m/>
  </r>
  <r>
    <s v="7.1"/>
    <s v="9125000"/>
    <x v="0"/>
    <x v="53"/>
    <n v="511"/>
    <s v="A8880AF511"/>
    <n v="944000"/>
    <n v="943649"/>
    <n v="944000"/>
    <s v="D"/>
    <x v="3"/>
    <x v="3"/>
    <s v="GBBR"/>
    <s v="RIGHT-TO-USE LEASE LIABILITY"/>
    <s v="2023–2024"/>
    <x v="0"/>
    <x v="0"/>
    <s v="GENERAL GOVERNMENT"/>
    <s v="GENERAL FUND"/>
    <x v="0"/>
    <s v="100"/>
    <s v="G"/>
    <s v="001"/>
    <s v="001"/>
    <s v="000"/>
    <s v="000"/>
    <s v="GENERAL FUND"/>
    <m/>
    <m/>
  </r>
  <r>
    <s v="7.2"/>
    <s v="9125000"/>
    <x v="0"/>
    <x v="53"/>
    <n v="511"/>
    <s v="A8880AF511"/>
    <n v="944000"/>
    <n v="-943649"/>
    <n v="-944000"/>
    <s v="C"/>
    <x v="7"/>
    <x v="3"/>
    <s v="GBAX"/>
    <s v="CURRENT PORTION OF LONG-TERM OBLIGATIONS"/>
    <s v="2023–2024"/>
    <x v="0"/>
    <x v="0"/>
    <s v="GENERAL GOVERNMENT"/>
    <s v="GENERAL FUND"/>
    <x v="0"/>
    <s v="100"/>
    <s v="G"/>
    <s v="001"/>
    <s v="001"/>
    <s v="000"/>
    <s v="000"/>
    <s v="GENERAL FUND"/>
    <m/>
    <m/>
  </r>
  <r>
    <s v="8.3"/>
    <s v="9125000"/>
    <x v="0"/>
    <x v="53"/>
    <n v="511"/>
    <s v="A8880AF511"/>
    <n v="2431000"/>
    <n v="2430707"/>
    <n v="2431000"/>
    <s v="D"/>
    <x v="2"/>
    <x v="2"/>
    <s v="GABW"/>
    <s v="ACCUMULATED DEPRECIATION/AMORTIZATION"/>
    <s v="2023–2024"/>
    <x v="0"/>
    <x v="0"/>
    <s v="GENERAL GOVERNMENT"/>
    <s v="GENERAL FUND"/>
    <x v="0"/>
    <s v="100"/>
    <s v="G"/>
    <s v="001"/>
    <s v="001"/>
    <s v="000"/>
    <s v="000"/>
    <s v="GENERAL FUND"/>
    <m/>
    <m/>
  </r>
  <r>
    <s v="8.6"/>
    <s v="9125000"/>
    <x v="0"/>
    <x v="53"/>
    <n v="511"/>
    <s v="A8880AF511"/>
    <n v="2431000"/>
    <n v="-2430707"/>
    <n v="-2431000"/>
    <s v="C"/>
    <x v="0"/>
    <x v="0"/>
    <s v="GABX"/>
    <s v="INTANGIBLE ASSETS-AMORTIZABLE"/>
    <s v="2023–2024"/>
    <x v="0"/>
    <x v="0"/>
    <s v="GENERAL GOVERNMENT"/>
    <s v="GENERAL FUND"/>
    <x v="0"/>
    <s v="100"/>
    <s v="G"/>
    <s v="001"/>
    <s v="001"/>
    <s v="000"/>
    <s v="000"/>
    <s v="GENERAL FUND"/>
    <m/>
    <m/>
  </r>
  <r>
    <s v="0.3ADJ"/>
    <s v="9125000"/>
    <x v="0"/>
    <x v="54"/>
    <n v="511"/>
    <s v="A8885AF511"/>
    <n v="801000"/>
    <n v="800974"/>
    <n v="801000"/>
    <s v="D"/>
    <x v="0"/>
    <x v="0"/>
    <s v="GABX"/>
    <s v="INTANGIBLE ASSETS-AMORTIZABLE"/>
    <s v="2023–2024"/>
    <x v="0"/>
    <x v="0"/>
    <s v="GENERAL GOVERNMENT"/>
    <s v="GENERAL FUND"/>
    <x v="0"/>
    <s v="100"/>
    <s v="G"/>
    <s v="001"/>
    <s v="001"/>
    <s v="000"/>
    <s v="000"/>
    <s v="GENERAL FUND"/>
    <m/>
    <m/>
  </r>
  <r>
    <s v="0.5ADJ"/>
    <s v="9125000"/>
    <x v="0"/>
    <x v="54"/>
    <n v="511"/>
    <s v="A8885AF511"/>
    <n v="10000"/>
    <n v="10541"/>
    <n v="10000"/>
    <s v="D"/>
    <x v="1"/>
    <x v="1"/>
    <s v="GOAA"/>
    <s v="BEGINNING FUND BALANCE"/>
    <s v="2023–2024"/>
    <x v="0"/>
    <x v="0"/>
    <s v="GENERAL GOVERNMENT"/>
    <s v="GENERAL FUND"/>
    <x v="0"/>
    <s v="100"/>
    <s v="G"/>
    <s v="001"/>
    <s v="001"/>
    <s v="000"/>
    <s v="000"/>
    <s v="GENERAL FUND"/>
    <m/>
    <m/>
  </r>
  <r>
    <s v="0.8ADJ"/>
    <s v="9125000"/>
    <x v="0"/>
    <x v="54"/>
    <n v="511"/>
    <s v="A8885AF511"/>
    <n v="400000"/>
    <n v="-400487"/>
    <n v="-400000"/>
    <s v="C"/>
    <x v="2"/>
    <x v="2"/>
    <s v="GABW"/>
    <s v="ACCUMULATED DEPRECIATION/AMORTIZATION"/>
    <s v="2023–2024"/>
    <x v="0"/>
    <x v="0"/>
    <s v="GENERAL GOVERNMENT"/>
    <s v="GENERAL FUND"/>
    <x v="0"/>
    <s v="100"/>
    <s v="G"/>
    <s v="001"/>
    <s v="001"/>
    <s v="000"/>
    <s v="000"/>
    <s v="GENERAL FUND"/>
    <m/>
    <m/>
  </r>
  <r>
    <s v="0.9ADJ"/>
    <s v="9125000"/>
    <x v="0"/>
    <x v="54"/>
    <n v="511"/>
    <s v="A8885AF511"/>
    <n v="411000"/>
    <n v="-411028"/>
    <n v="-411000"/>
    <s v="C"/>
    <x v="3"/>
    <x v="3"/>
    <s v="GBBR"/>
    <s v="RIGHT-TO-USE LEASE LIABILITY"/>
    <s v="2023–2024"/>
    <x v="0"/>
    <x v="0"/>
    <s v="GENERAL GOVERNMENT"/>
    <s v="GENERAL FUND"/>
    <x v="0"/>
    <s v="100"/>
    <s v="G"/>
    <s v="001"/>
    <s v="001"/>
    <s v="000"/>
    <s v="000"/>
    <s v="GENERAL FUND"/>
    <m/>
    <m/>
  </r>
  <r>
    <s v="4.1"/>
    <s v="9125000"/>
    <x v="0"/>
    <x v="54"/>
    <n v="511"/>
    <s v="A8885AF511"/>
    <n v="200000"/>
    <n v="200243"/>
    <n v="200000"/>
    <s v="D"/>
    <x v="4"/>
    <x v="4"/>
    <s v="GODB"/>
    <s v="GENERAL GOVERNMENT AND GOVERNMENT OPERATIONS"/>
    <s v="2023–2024"/>
    <x v="0"/>
    <x v="0"/>
    <s v="GENERAL GOVERNMENT"/>
    <s v="GENERAL FUND"/>
    <x v="0"/>
    <s v="100"/>
    <s v="G"/>
    <s v="001"/>
    <s v="001"/>
    <s v="000"/>
    <s v="000"/>
    <s v="GENERAL FUND"/>
    <m/>
    <m/>
  </r>
  <r>
    <s v="4.4"/>
    <s v="9125000"/>
    <x v="0"/>
    <x v="54"/>
    <n v="511"/>
    <s v="A8885AF511"/>
    <n v="200000"/>
    <n v="-200243"/>
    <n v="-200000"/>
    <s v="C"/>
    <x v="2"/>
    <x v="2"/>
    <s v="GABW"/>
    <s v="ACCUMULATED DEPRECIATION/AMORTIZATION"/>
    <s v="2023–2024"/>
    <x v="0"/>
    <x v="0"/>
    <s v="GENERAL GOVERNMENT"/>
    <s v="GENERAL FUND"/>
    <x v="0"/>
    <s v="100"/>
    <s v="G"/>
    <s v="001"/>
    <s v="001"/>
    <s v="000"/>
    <s v="000"/>
    <s v="GENERAL FUND"/>
    <m/>
    <m/>
  </r>
  <r>
    <s v="5.1"/>
    <s v="0001000"/>
    <x v="0"/>
    <x v="54"/>
    <n v="511"/>
    <s v="A8885AF511"/>
    <n v="204000"/>
    <n v="203661"/>
    <n v="204000"/>
    <s v="D"/>
    <x v="5"/>
    <x v="5"/>
    <s v="GODT"/>
    <s v="DEBT SERVICE-PRINCIPAL RETIREMENT"/>
    <s v="2023–2024"/>
    <x v="0"/>
    <x v="0"/>
    <s v="GENERAL GOVERNMENT"/>
    <s v="GENERAL FUND"/>
    <x v="0"/>
    <s v="100"/>
    <s v="G"/>
    <s v="001"/>
    <s v="001"/>
    <s v="000"/>
    <s v="000"/>
    <s v="GENERAL FUND"/>
    <m/>
    <m/>
  </r>
  <r>
    <s v="5.2"/>
    <s v="0001000"/>
    <x v="0"/>
    <x v="54"/>
    <n v="511"/>
    <s v="A8885AF511"/>
    <n v="1000"/>
    <n v="653"/>
    <n v="1000"/>
    <s v="D"/>
    <x v="6"/>
    <x v="6"/>
    <s v="GODV"/>
    <s v="DEBT SERVICE-INTEREST &amp; FISCAL CHARGES"/>
    <s v="2023–2024"/>
    <x v="0"/>
    <x v="0"/>
    <s v="GENERAL GOVERNMENT"/>
    <s v="GENERAL FUND"/>
    <x v="0"/>
    <s v="100"/>
    <s v="G"/>
    <s v="001"/>
    <s v="001"/>
    <s v="000"/>
    <s v="000"/>
    <s v="GENERAL FUND"/>
    <m/>
    <m/>
  </r>
  <r>
    <s v="5.3"/>
    <s v="0001000"/>
    <x v="0"/>
    <x v="54"/>
    <n v="511"/>
    <s v="A8885AF511"/>
    <n v="205000"/>
    <n v="-204314"/>
    <n v="-205000"/>
    <s v="C"/>
    <x v="4"/>
    <x v="4"/>
    <s v="GODB"/>
    <s v="GENERAL GOVERNMENT AND GOVERNMENT OPERATIONS"/>
    <s v="2023–2024"/>
    <x v="0"/>
    <x v="0"/>
    <s v="GENERAL GOVERNMENT"/>
    <s v="GENERAL FUND"/>
    <x v="0"/>
    <s v="100"/>
    <s v="G"/>
    <s v="001"/>
    <s v="001"/>
    <s v="000"/>
    <s v="000"/>
    <s v="GENERAL FUND"/>
    <m/>
    <m/>
  </r>
  <r>
    <s v="6.1"/>
    <s v="9125000"/>
    <x v="0"/>
    <x v="54"/>
    <n v="511"/>
    <s v="A8885AF511"/>
    <n v="204000"/>
    <n v="203661"/>
    <n v="204000"/>
    <s v="D"/>
    <x v="3"/>
    <x v="3"/>
    <s v="GBBR"/>
    <s v="RIGHT-TO-USE LEASE LIABILITY"/>
    <s v="2023–2024"/>
    <x v="0"/>
    <x v="0"/>
    <s v="GENERAL GOVERNMENT"/>
    <s v="GENERAL FUND"/>
    <x v="0"/>
    <s v="100"/>
    <s v="G"/>
    <s v="001"/>
    <s v="001"/>
    <s v="000"/>
    <s v="000"/>
    <s v="GENERAL FUND"/>
    <m/>
    <m/>
  </r>
  <r>
    <s v="6.2"/>
    <s v="9125000"/>
    <x v="0"/>
    <x v="54"/>
    <n v="511"/>
    <s v="A8885AF511"/>
    <n v="204000"/>
    <n v="-203661"/>
    <n v="-204000"/>
    <s v="C"/>
    <x v="5"/>
    <x v="5"/>
    <s v="GODT"/>
    <s v="DEBT SERVICE-PRINCIPAL RETIREMENT"/>
    <s v="2023–2024"/>
    <x v="0"/>
    <x v="0"/>
    <s v="GENERAL GOVERNMENT"/>
    <s v="GENERAL FUND"/>
    <x v="0"/>
    <s v="100"/>
    <s v="G"/>
    <s v="001"/>
    <s v="001"/>
    <s v="000"/>
    <s v="000"/>
    <s v="GENERAL FUND"/>
    <m/>
    <m/>
  </r>
  <r>
    <s v="7.1"/>
    <s v="9125000"/>
    <x v="0"/>
    <x v="54"/>
    <n v="511"/>
    <s v="A8885AF511"/>
    <n v="207000"/>
    <n v="207367"/>
    <n v="207000"/>
    <s v="D"/>
    <x v="3"/>
    <x v="3"/>
    <s v="GBBR"/>
    <s v="RIGHT-TO-USE LEASE LIABILITY"/>
    <s v="2023–2024"/>
    <x v="0"/>
    <x v="0"/>
    <s v="GENERAL GOVERNMENT"/>
    <s v="GENERAL FUND"/>
    <x v="0"/>
    <s v="100"/>
    <s v="G"/>
    <s v="001"/>
    <s v="001"/>
    <s v="000"/>
    <s v="000"/>
    <s v="GENERAL FUND"/>
    <m/>
    <m/>
  </r>
  <r>
    <s v="7.2"/>
    <s v="9125000"/>
    <x v="0"/>
    <x v="54"/>
    <n v="511"/>
    <s v="A8885AF511"/>
    <n v="207000"/>
    <n v="-207367"/>
    <n v="-207000"/>
    <s v="C"/>
    <x v="7"/>
    <x v="3"/>
    <s v="GBAX"/>
    <s v="CURRENT PORTION OF LONG-TERM OBLIGATIONS"/>
    <s v="2023–2024"/>
    <x v="0"/>
    <x v="0"/>
    <s v="GENERAL GOVERNMENT"/>
    <s v="GENERAL FUND"/>
    <x v="0"/>
    <s v="100"/>
    <s v="G"/>
    <s v="001"/>
    <s v="001"/>
    <s v="000"/>
    <s v="000"/>
    <s v="GENERAL FUND"/>
    <m/>
    <m/>
  </r>
  <r>
    <s v="0.3BB"/>
    <s v="9125000"/>
    <x v="0"/>
    <x v="55"/>
    <n v="511"/>
    <s v="A8940AF511"/>
    <n v="24244000"/>
    <n v="24243635"/>
    <n v="24244000"/>
    <s v="D"/>
    <x v="0"/>
    <x v="0"/>
    <s v="GABX"/>
    <s v="INTANGIBLE ASSETS-AMORTIZABLE"/>
    <s v="2023–2024"/>
    <x v="0"/>
    <x v="0"/>
    <s v="GENERAL GOVERNMENT"/>
    <s v="GENERAL FUND"/>
    <x v="0"/>
    <s v="100"/>
    <s v="G"/>
    <s v="001"/>
    <s v="001"/>
    <s v="000"/>
    <s v="000"/>
    <s v="GENERAL FUND"/>
    <m/>
    <m/>
  </r>
  <r>
    <s v="0.4BB"/>
    <s v="9125000"/>
    <x v="0"/>
    <x v="55"/>
    <n v="511"/>
    <s v="A8940AF511"/>
    <n v="163000"/>
    <n v="163097"/>
    <n v="163000"/>
    <s v="D"/>
    <x v="8"/>
    <x v="7"/>
    <s v="GOAA"/>
    <s v="BEGINNING FUND BALANCE"/>
    <s v="2023–2024"/>
    <x v="0"/>
    <x v="0"/>
    <s v="GENERAL GOVERNMENT"/>
    <s v="GENERAL FUND"/>
    <x v="0"/>
    <s v="100"/>
    <s v="G"/>
    <s v="001"/>
    <s v="001"/>
    <s v="000"/>
    <s v="000"/>
    <s v="GENERAL FUND"/>
    <m/>
    <m/>
  </r>
  <r>
    <s v="0.8BB"/>
    <s v="9125000"/>
    <x v="0"/>
    <x v="55"/>
    <n v="511"/>
    <s v="A8940AF511"/>
    <n v="8334000"/>
    <n v="-8334058"/>
    <n v="-8334000"/>
    <s v="C"/>
    <x v="2"/>
    <x v="2"/>
    <s v="GABW"/>
    <s v="ACCUMULATED DEPRECIATION/AMORTIZATION"/>
    <s v="2023–2024"/>
    <x v="0"/>
    <x v="0"/>
    <s v="GENERAL GOVERNMENT"/>
    <s v="GENERAL FUND"/>
    <x v="0"/>
    <s v="100"/>
    <s v="G"/>
    <s v="001"/>
    <s v="001"/>
    <s v="000"/>
    <s v="000"/>
    <s v="GENERAL FUND"/>
    <m/>
    <m/>
  </r>
  <r>
    <s v="0.9BB"/>
    <s v="9125000"/>
    <x v="0"/>
    <x v="55"/>
    <n v="511"/>
    <s v="A8940AF511"/>
    <n v="16073000"/>
    <n v="-16072674"/>
    <n v="-16073000"/>
    <s v="C"/>
    <x v="3"/>
    <x v="3"/>
    <s v="GBBR"/>
    <s v="RIGHT-TO-USE LEASE LIABILITY"/>
    <s v="2023–2024"/>
    <x v="0"/>
    <x v="0"/>
    <s v="GENERAL GOVERNMENT"/>
    <s v="GENERAL FUND"/>
    <x v="0"/>
    <s v="100"/>
    <s v="G"/>
    <s v="001"/>
    <s v="001"/>
    <s v="000"/>
    <s v="000"/>
    <s v="GENERAL FUND"/>
    <m/>
    <m/>
  </r>
  <r>
    <s v="0.3ADJ"/>
    <s v="9125000"/>
    <x v="0"/>
    <x v="55"/>
    <n v="511"/>
    <s v="A8940AF511"/>
    <n v="1312000"/>
    <n v="-1312210"/>
    <n v="-1312000"/>
    <s v="C"/>
    <x v="0"/>
    <x v="0"/>
    <s v="GABX"/>
    <s v="INTANGIBLE ASSETS-AMORTIZABLE"/>
    <s v="2023–2024"/>
    <x v="0"/>
    <x v="0"/>
    <s v="GENERAL GOVERNMENT"/>
    <s v="GENERAL FUND"/>
    <x v="0"/>
    <s v="100"/>
    <s v="G"/>
    <s v="001"/>
    <s v="001"/>
    <s v="000"/>
    <s v="000"/>
    <s v="GENERAL FUND"/>
    <m/>
    <m/>
  </r>
  <r>
    <s v="0.5ADJ"/>
    <s v="9125000"/>
    <x v="0"/>
    <x v="55"/>
    <n v="511"/>
    <s v="A8940AF511"/>
    <n v="209000"/>
    <n v="209099"/>
    <n v="209000"/>
    <s v="D"/>
    <x v="1"/>
    <x v="1"/>
    <s v="GOAA"/>
    <s v="BEGINNING FUND BALANCE"/>
    <s v="2023–2024"/>
    <x v="0"/>
    <x v="0"/>
    <s v="GENERAL GOVERNMENT"/>
    <s v="GENERAL FUND"/>
    <x v="0"/>
    <s v="100"/>
    <s v="G"/>
    <s v="001"/>
    <s v="001"/>
    <s v="000"/>
    <s v="000"/>
    <s v="GENERAL FUND"/>
    <m/>
    <m/>
  </r>
  <r>
    <s v="0.8ADJ"/>
    <s v="9125000"/>
    <x v="0"/>
    <x v="55"/>
    <n v="511"/>
    <s v="A8940AF511"/>
    <n v="80000"/>
    <n v="-80124"/>
    <n v="-80000"/>
    <s v="C"/>
    <x v="2"/>
    <x v="2"/>
    <s v="GABW"/>
    <s v="ACCUMULATED DEPRECIATION/AMORTIZATION"/>
    <s v="2023–2024"/>
    <x v="0"/>
    <x v="0"/>
    <s v="GENERAL GOVERNMENT"/>
    <s v="GENERAL FUND"/>
    <x v="0"/>
    <s v="100"/>
    <s v="G"/>
    <s v="001"/>
    <s v="001"/>
    <s v="000"/>
    <s v="000"/>
    <s v="GENERAL FUND"/>
    <m/>
    <m/>
  </r>
  <r>
    <s v="0.9ADJ"/>
    <s v="9125000"/>
    <x v="0"/>
    <x v="55"/>
    <n v="511"/>
    <s v="A8940AF511"/>
    <n v="1183000"/>
    <n v="1183235"/>
    <n v="1183000"/>
    <s v="D"/>
    <x v="3"/>
    <x v="3"/>
    <s v="GBBR"/>
    <s v="RIGHT-TO-USE LEASE LIABILITY"/>
    <s v="2023–2024"/>
    <x v="0"/>
    <x v="0"/>
    <s v="GENERAL GOVERNMENT"/>
    <s v="GENERAL FUND"/>
    <x v="0"/>
    <s v="100"/>
    <s v="G"/>
    <s v="001"/>
    <s v="001"/>
    <s v="000"/>
    <s v="000"/>
    <s v="GENERAL FUND"/>
    <m/>
    <m/>
  </r>
  <r>
    <s v="1.1"/>
    <s v="0001000"/>
    <x v="0"/>
    <x v="55"/>
    <n v="511"/>
    <s v="A8940AF511"/>
    <n v="6486000"/>
    <n v="6485963"/>
    <n v="6486000"/>
    <s v="D"/>
    <x v="11"/>
    <x v="10"/>
    <s v="GODR"/>
    <s v="CAPITAL OUTLAY"/>
    <s v="2023–2024"/>
    <x v="0"/>
    <x v="0"/>
    <s v="GENERAL GOVERNMENT"/>
    <s v="GENERAL FUND"/>
    <x v="0"/>
    <s v="100"/>
    <s v="G"/>
    <s v="001"/>
    <s v="001"/>
    <s v="000"/>
    <s v="000"/>
    <s v="GENERAL FUND"/>
    <m/>
    <m/>
  </r>
  <r>
    <s v="1.2"/>
    <s v="0001000"/>
    <x v="0"/>
    <x v="55"/>
    <n v="511"/>
    <s v="A8940AF511"/>
    <n v="6486000"/>
    <n v="-6485963"/>
    <n v="-6486000"/>
    <s v="C"/>
    <x v="12"/>
    <x v="11"/>
    <s v="GOLK"/>
    <s v="LEASE AND OTHER FINANCING PROCEEDS"/>
    <s v="2023–2024"/>
    <x v="0"/>
    <x v="0"/>
    <s v="GENERAL GOVERNMENT"/>
    <s v="GENERAL FUND"/>
    <x v="0"/>
    <s v="100"/>
    <s v="G"/>
    <s v="001"/>
    <s v="001"/>
    <s v="000"/>
    <s v="000"/>
    <s v="GENERAL FUND"/>
    <m/>
    <m/>
  </r>
  <r>
    <s v="2.3"/>
    <s v="9125000"/>
    <x v="0"/>
    <x v="55"/>
    <n v="511"/>
    <s v="A8940AF511"/>
    <n v="6486000"/>
    <n v="6485963"/>
    <n v="6486000"/>
    <s v="D"/>
    <x v="0"/>
    <x v="0"/>
    <s v="GABX"/>
    <s v="INTANGIBLE ASSETS-AMORTIZABLE"/>
    <s v="2023–2024"/>
    <x v="0"/>
    <x v="0"/>
    <s v="GENERAL GOVERNMENT"/>
    <s v="GENERAL FUND"/>
    <x v="0"/>
    <s v="100"/>
    <s v="G"/>
    <s v="001"/>
    <s v="001"/>
    <s v="000"/>
    <s v="000"/>
    <s v="GENERAL FUND"/>
    <m/>
    <m/>
  </r>
  <r>
    <s v="2.4"/>
    <s v="9125000"/>
    <x v="0"/>
    <x v="55"/>
    <n v="511"/>
    <s v="A8940AF511"/>
    <n v="6486000"/>
    <n v="-6485963"/>
    <n v="-6486000"/>
    <s v="C"/>
    <x v="11"/>
    <x v="10"/>
    <s v="GODR"/>
    <s v="CAPITAL OUTLAY"/>
    <s v="2023–2024"/>
    <x v="0"/>
    <x v="0"/>
    <s v="GENERAL GOVERNMENT"/>
    <s v="GENERAL FUND"/>
    <x v="0"/>
    <s v="100"/>
    <s v="G"/>
    <s v="001"/>
    <s v="001"/>
    <s v="000"/>
    <s v="000"/>
    <s v="GENERAL FUND"/>
    <m/>
    <m/>
  </r>
  <r>
    <s v="3.1"/>
    <s v="9125000"/>
    <x v="0"/>
    <x v="55"/>
    <n v="511"/>
    <s v="A8940AF511"/>
    <n v="6486000"/>
    <n v="6485963"/>
    <n v="6486000"/>
    <s v="D"/>
    <x v="12"/>
    <x v="11"/>
    <s v="GOLK"/>
    <s v="LEASE AND OTHER FINANCING PROCEEDS"/>
    <s v="2023–2024"/>
    <x v="0"/>
    <x v="0"/>
    <s v="GENERAL GOVERNMENT"/>
    <s v="GENERAL FUND"/>
    <x v="0"/>
    <s v="100"/>
    <s v="G"/>
    <s v="001"/>
    <s v="001"/>
    <s v="000"/>
    <s v="000"/>
    <s v="GENERAL FUND"/>
    <m/>
    <m/>
  </r>
  <r>
    <s v="3.2"/>
    <s v="9125000"/>
    <x v="0"/>
    <x v="55"/>
    <n v="511"/>
    <s v="A8940AF511"/>
    <n v="6486000"/>
    <n v="-6485963"/>
    <n v="-6486000"/>
    <s v="C"/>
    <x v="3"/>
    <x v="3"/>
    <s v="GBBR"/>
    <s v="RIGHT-TO-USE LEASE LIABILITY"/>
    <s v="2023–2024"/>
    <x v="0"/>
    <x v="0"/>
    <s v="GENERAL GOVERNMENT"/>
    <s v="GENERAL FUND"/>
    <x v="0"/>
    <s v="100"/>
    <s v="G"/>
    <s v="001"/>
    <s v="001"/>
    <s v="000"/>
    <s v="000"/>
    <s v="GENERAL FUND"/>
    <m/>
    <m/>
  </r>
  <r>
    <s v="4.1"/>
    <s v="9125000"/>
    <x v="0"/>
    <x v="55"/>
    <n v="511"/>
    <s v="A8940AF511"/>
    <n v="2946000"/>
    <n v="2946118"/>
    <n v="2946000"/>
    <s v="D"/>
    <x v="4"/>
    <x v="4"/>
    <s v="GODB"/>
    <s v="GENERAL GOVERNMENT AND GOVERNMENT OPERATIONS"/>
    <s v="2023–2024"/>
    <x v="0"/>
    <x v="0"/>
    <s v="GENERAL GOVERNMENT"/>
    <s v="GENERAL FUND"/>
    <x v="0"/>
    <s v="100"/>
    <s v="G"/>
    <s v="001"/>
    <s v="001"/>
    <s v="000"/>
    <s v="000"/>
    <s v="GENERAL FUND"/>
    <m/>
    <m/>
  </r>
  <r>
    <s v="4.4"/>
    <s v="9125000"/>
    <x v="0"/>
    <x v="55"/>
    <n v="511"/>
    <s v="A8940AF511"/>
    <n v="2946000"/>
    <n v="-2946118"/>
    <n v="-2946000"/>
    <s v="C"/>
    <x v="2"/>
    <x v="2"/>
    <s v="GABW"/>
    <s v="ACCUMULATED DEPRECIATION/AMORTIZATION"/>
    <s v="2023–2024"/>
    <x v="0"/>
    <x v="0"/>
    <s v="GENERAL GOVERNMENT"/>
    <s v="GENERAL FUND"/>
    <x v="0"/>
    <s v="100"/>
    <s v="G"/>
    <s v="001"/>
    <s v="001"/>
    <s v="000"/>
    <s v="000"/>
    <s v="GENERAL FUND"/>
    <m/>
    <m/>
  </r>
  <r>
    <s v="5.1"/>
    <s v="0001000"/>
    <x v="0"/>
    <x v="55"/>
    <n v="511"/>
    <s v="A8940AF511"/>
    <n v="2697000"/>
    <n v="2697345"/>
    <n v="2697000"/>
    <s v="D"/>
    <x v="5"/>
    <x v="5"/>
    <s v="GODT"/>
    <s v="DEBT SERVICE-PRINCIPAL RETIREMENT"/>
    <s v="2023–2024"/>
    <x v="0"/>
    <x v="0"/>
    <s v="GENERAL GOVERNMENT"/>
    <s v="GENERAL FUND"/>
    <x v="0"/>
    <s v="100"/>
    <s v="G"/>
    <s v="001"/>
    <s v="001"/>
    <s v="000"/>
    <s v="000"/>
    <s v="GENERAL FUND"/>
    <m/>
    <m/>
  </r>
  <r>
    <s v="5.2"/>
    <s v="0001000"/>
    <x v="0"/>
    <x v="55"/>
    <n v="511"/>
    <s v="A8940AF511"/>
    <n v="453000"/>
    <n v="453006"/>
    <n v="453000"/>
    <s v="D"/>
    <x v="6"/>
    <x v="6"/>
    <s v="GODV"/>
    <s v="DEBT SERVICE-INTEREST &amp; FISCAL CHARGES"/>
    <s v="2023–2024"/>
    <x v="0"/>
    <x v="0"/>
    <s v="GENERAL GOVERNMENT"/>
    <s v="GENERAL FUND"/>
    <x v="0"/>
    <s v="100"/>
    <s v="G"/>
    <s v="001"/>
    <s v="001"/>
    <s v="000"/>
    <s v="000"/>
    <s v="GENERAL FUND"/>
    <m/>
    <m/>
  </r>
  <r>
    <s v="5.3"/>
    <s v="0001000"/>
    <x v="0"/>
    <x v="55"/>
    <n v="511"/>
    <s v="A8940AF511"/>
    <n v="3150000"/>
    <n v="-3150351"/>
    <n v="-3150000"/>
    <s v="C"/>
    <x v="4"/>
    <x v="4"/>
    <s v="GODB"/>
    <s v="GENERAL GOVERNMENT AND GOVERNMENT OPERATIONS"/>
    <s v="2023–2024"/>
    <x v="0"/>
    <x v="0"/>
    <s v="GENERAL GOVERNMENT"/>
    <s v="GENERAL FUND"/>
    <x v="0"/>
    <s v="100"/>
    <s v="G"/>
    <s v="001"/>
    <s v="001"/>
    <s v="000"/>
    <s v="000"/>
    <s v="GENERAL FUND"/>
    <m/>
    <m/>
  </r>
  <r>
    <s v="6.1"/>
    <s v="9125000"/>
    <x v="0"/>
    <x v="55"/>
    <n v="511"/>
    <s v="A8940AF511"/>
    <n v="2697000"/>
    <n v="2697345"/>
    <n v="2697000"/>
    <s v="D"/>
    <x v="3"/>
    <x v="3"/>
    <s v="GBBR"/>
    <s v="RIGHT-TO-USE LEASE LIABILITY"/>
    <s v="2023–2024"/>
    <x v="0"/>
    <x v="0"/>
    <s v="GENERAL GOVERNMENT"/>
    <s v="GENERAL FUND"/>
    <x v="0"/>
    <s v="100"/>
    <s v="G"/>
    <s v="001"/>
    <s v="001"/>
    <s v="000"/>
    <s v="000"/>
    <s v="GENERAL FUND"/>
    <m/>
    <m/>
  </r>
  <r>
    <s v="6.2"/>
    <s v="9125000"/>
    <x v="0"/>
    <x v="55"/>
    <n v="511"/>
    <s v="A8940AF511"/>
    <n v="2697000"/>
    <n v="-2697345"/>
    <n v="-2697000"/>
    <s v="C"/>
    <x v="5"/>
    <x v="5"/>
    <s v="GODT"/>
    <s v="DEBT SERVICE-PRINCIPAL RETIREMENT"/>
    <s v="2023–2024"/>
    <x v="0"/>
    <x v="0"/>
    <s v="GENERAL GOVERNMENT"/>
    <s v="GENERAL FUND"/>
    <x v="0"/>
    <s v="100"/>
    <s v="G"/>
    <s v="001"/>
    <s v="001"/>
    <s v="000"/>
    <s v="000"/>
    <s v="GENERAL FUND"/>
    <m/>
    <m/>
  </r>
  <r>
    <s v="7.1"/>
    <s v="9125000"/>
    <x v="0"/>
    <x v="55"/>
    <n v="511"/>
    <s v="A8940AF511"/>
    <n v="1206000"/>
    <n v="1206005"/>
    <n v="1206000"/>
    <s v="D"/>
    <x v="3"/>
    <x v="3"/>
    <s v="GBBR"/>
    <s v="RIGHT-TO-USE LEASE LIABILITY"/>
    <s v="2023–2024"/>
    <x v="0"/>
    <x v="0"/>
    <s v="GENERAL GOVERNMENT"/>
    <s v="GENERAL FUND"/>
    <x v="0"/>
    <s v="100"/>
    <s v="G"/>
    <s v="001"/>
    <s v="001"/>
    <s v="000"/>
    <s v="000"/>
    <s v="GENERAL FUND"/>
    <m/>
    <m/>
  </r>
  <r>
    <s v="7.2"/>
    <s v="9125000"/>
    <x v="0"/>
    <x v="55"/>
    <n v="511"/>
    <s v="A8940AF511"/>
    <n v="1206000"/>
    <n v="-1206005"/>
    <n v="-1206000"/>
    <s v="C"/>
    <x v="7"/>
    <x v="3"/>
    <s v="GBAX"/>
    <s v="CURRENT PORTION OF LONG-TERM OBLIGATIONS"/>
    <s v="2023–2024"/>
    <x v="0"/>
    <x v="0"/>
    <s v="GENERAL GOVERNMENT"/>
    <s v="GENERAL FUND"/>
    <x v="0"/>
    <s v="100"/>
    <s v="G"/>
    <s v="001"/>
    <s v="001"/>
    <s v="000"/>
    <s v="000"/>
    <s v="GENERAL FUND"/>
    <m/>
    <m/>
  </r>
  <r>
    <s v="8.3"/>
    <s v="9125000"/>
    <x v="0"/>
    <x v="55"/>
    <n v="511"/>
    <s v="A8940AF511"/>
    <n v="8347000"/>
    <n v="8346666"/>
    <n v="8347000"/>
    <s v="D"/>
    <x v="2"/>
    <x v="2"/>
    <s v="GABW"/>
    <s v="ACCUMULATED DEPRECIATION/AMORTIZATION"/>
    <s v="2023–2024"/>
    <x v="0"/>
    <x v="0"/>
    <s v="GENERAL GOVERNMENT"/>
    <s v="GENERAL FUND"/>
    <x v="0"/>
    <s v="100"/>
    <s v="G"/>
    <s v="001"/>
    <s v="001"/>
    <s v="000"/>
    <s v="000"/>
    <s v="GENERAL FUND"/>
    <m/>
    <m/>
  </r>
  <r>
    <s v="8.6"/>
    <s v="9125000"/>
    <x v="0"/>
    <x v="55"/>
    <n v="511"/>
    <s v="A8940AF511"/>
    <n v="8347000"/>
    <n v="-8346666"/>
    <n v="-8347000"/>
    <s v="C"/>
    <x v="0"/>
    <x v="0"/>
    <s v="GABX"/>
    <s v="INTANGIBLE ASSETS-AMORTIZABLE"/>
    <s v="2023–2024"/>
    <x v="0"/>
    <x v="0"/>
    <s v="GENERAL GOVERNMENT"/>
    <s v="GENERAL FUND"/>
    <x v="0"/>
    <s v="100"/>
    <s v="G"/>
    <s v="001"/>
    <s v="001"/>
    <s v="000"/>
    <s v="000"/>
    <s v="GENERAL FUND"/>
    <m/>
    <m/>
  </r>
  <r>
    <s v="10.3"/>
    <s v="9125000"/>
    <x v="0"/>
    <x v="55"/>
    <n v="511"/>
    <s v="A8940AF511"/>
    <n v="2333000"/>
    <n v="2333189"/>
    <n v="2333000"/>
    <s v="D"/>
    <x v="0"/>
    <x v="0"/>
    <s v="GABX"/>
    <s v="INTANGIBLE ASSETS-AMORTIZABLE"/>
    <s v="2023–2024"/>
    <x v="0"/>
    <x v="0"/>
    <s v="GENERAL GOVERNMENT"/>
    <s v="GENERAL FUND"/>
    <x v="0"/>
    <s v="100"/>
    <s v="G"/>
    <s v="001"/>
    <s v="001"/>
    <s v="000"/>
    <s v="000"/>
    <s v="GENERAL FUND"/>
    <m/>
    <m/>
  </r>
  <r>
    <s v="10.4"/>
    <s v="9125000"/>
    <x v="0"/>
    <x v="55"/>
    <n v="511"/>
    <s v="A8940AF511"/>
    <n v="2333000"/>
    <n v="-2333189"/>
    <n v="-2333000"/>
    <s v="C"/>
    <x v="3"/>
    <x v="3"/>
    <s v="GBBR"/>
    <s v="RIGHT-TO-USE LEASE LIABILITY"/>
    <s v="2023–2024"/>
    <x v="0"/>
    <x v="0"/>
    <s v="GENERAL GOVERNMENT"/>
    <s v="GENERAL FUND"/>
    <x v="0"/>
    <s v="100"/>
    <s v="G"/>
    <s v="001"/>
    <s v="001"/>
    <s v="000"/>
    <s v="000"/>
    <s v="GENERAL FUND"/>
    <m/>
    <m/>
  </r>
  <r>
    <s v="0.3BB"/>
    <s v="9125000"/>
    <x v="1"/>
    <x v="7"/>
    <n v="511"/>
    <s v="A0820AF511"/>
    <n v="33000"/>
    <n v="33418"/>
    <n v="33000"/>
    <s v="D"/>
    <x v="0"/>
    <x v="0"/>
    <s v="GABX"/>
    <s v="INTANGIBLE ASSETS-AMORTIZABLE"/>
    <s v="2023–2024"/>
    <x v="0"/>
    <x v="0"/>
    <s v="GENERAL GOVERNMENT"/>
    <s v="ATTY GEN ANTITRUST ACCOUNT"/>
    <x v="1"/>
    <s v="950"/>
    <s v="G"/>
    <s v="001"/>
    <s v="002"/>
    <s v="000"/>
    <s v="000"/>
    <s v="SPECIAL REVENUE FUND"/>
    <s v="OTHER - ANTITRUST"/>
    <m/>
  </r>
  <r>
    <s v="0.4BB"/>
    <s v="9125000"/>
    <x v="1"/>
    <x v="7"/>
    <n v="511"/>
    <s v="A0820AF511"/>
    <n v="1000"/>
    <n v="271"/>
    <n v="1000"/>
    <s v="D"/>
    <x v="8"/>
    <x v="7"/>
    <s v="GOAA"/>
    <s v="BEGINNING FUND BALANCE"/>
    <s v="2023–2024"/>
    <x v="0"/>
    <x v="0"/>
    <s v="GENERAL GOVERNMENT"/>
    <s v="ATTY GEN ANTITRUST ACCOUNT"/>
    <x v="1"/>
    <s v="950"/>
    <s v="G"/>
    <s v="001"/>
    <s v="002"/>
    <s v="000"/>
    <s v="000"/>
    <s v="SPECIAL REVENUE FUND"/>
    <s v="OTHER - ANTITRUST"/>
    <m/>
  </r>
  <r>
    <s v="0.8BB"/>
    <s v="9125000"/>
    <x v="1"/>
    <x v="7"/>
    <n v="511"/>
    <s v="A0820AF511"/>
    <n v="11000"/>
    <n v="-10660"/>
    <n v="-11000"/>
    <s v="C"/>
    <x v="2"/>
    <x v="2"/>
    <s v="GABW"/>
    <s v="ACCUMULATED DEPRECIATION/AMORTIZATION"/>
    <s v="2023–2024"/>
    <x v="0"/>
    <x v="0"/>
    <s v="GENERAL GOVERNMENT"/>
    <s v="ATTY GEN ANTITRUST ACCOUNT"/>
    <x v="1"/>
    <s v="950"/>
    <s v="G"/>
    <s v="001"/>
    <s v="002"/>
    <s v="000"/>
    <s v="000"/>
    <s v="SPECIAL REVENUE FUND"/>
    <s v="OTHER - ANTITRUST"/>
    <m/>
  </r>
  <r>
    <s v="0.9BB"/>
    <s v="9125000"/>
    <x v="1"/>
    <x v="7"/>
    <n v="511"/>
    <s v="A0820AF511"/>
    <n v="23000"/>
    <n v="-23029"/>
    <n v="-23000"/>
    <s v="C"/>
    <x v="3"/>
    <x v="3"/>
    <s v="GBBR"/>
    <s v="RIGHT-TO-USE LEASE LIABILITY"/>
    <s v="2023–2024"/>
    <x v="0"/>
    <x v="0"/>
    <s v="GENERAL GOVERNMENT"/>
    <s v="ATTY GEN ANTITRUST ACCOUNT"/>
    <x v="1"/>
    <s v="950"/>
    <s v="G"/>
    <s v="001"/>
    <s v="002"/>
    <s v="000"/>
    <s v="000"/>
    <s v="SPECIAL REVENUE FUND"/>
    <s v="OTHER - ANTITRUST"/>
    <m/>
  </r>
  <r>
    <s v="4.1"/>
    <s v="9125000"/>
    <x v="1"/>
    <x v="7"/>
    <n v="511"/>
    <s v="A0820AF511"/>
    <n v="5000"/>
    <n v="5455"/>
    <n v="5000"/>
    <s v="D"/>
    <x v="4"/>
    <x v="4"/>
    <s v="GODB"/>
    <s v="GENERAL GOVERNMENT AND GOVERNMENT OPERATIONS"/>
    <s v="2023–2024"/>
    <x v="0"/>
    <x v="0"/>
    <s v="GENERAL GOVERNMENT"/>
    <s v="ATTY GEN ANTITRUST ACCOUNT"/>
    <x v="1"/>
    <s v="950"/>
    <s v="G"/>
    <s v="001"/>
    <s v="002"/>
    <s v="000"/>
    <s v="000"/>
    <s v="SPECIAL REVENUE FUND"/>
    <s v="OTHER - ANTITRUST"/>
    <m/>
  </r>
  <r>
    <s v="4.4"/>
    <s v="9125000"/>
    <x v="1"/>
    <x v="7"/>
    <n v="511"/>
    <s v="A0820AF511"/>
    <n v="5000"/>
    <n v="-5455"/>
    <n v="-5000"/>
    <s v="C"/>
    <x v="2"/>
    <x v="2"/>
    <s v="GABW"/>
    <s v="ACCUMULATED DEPRECIATION/AMORTIZATION"/>
    <s v="2023–2024"/>
    <x v="0"/>
    <x v="0"/>
    <s v="GENERAL GOVERNMENT"/>
    <s v="ATTY GEN ANTITRUST ACCOUNT"/>
    <x v="1"/>
    <s v="950"/>
    <s v="G"/>
    <s v="001"/>
    <s v="002"/>
    <s v="000"/>
    <s v="000"/>
    <s v="SPECIAL REVENUE FUND"/>
    <s v="OTHER - ANTITRUST"/>
    <m/>
  </r>
  <r>
    <s v="5.1"/>
    <s v="0012000"/>
    <x v="1"/>
    <x v="7"/>
    <n v="511"/>
    <s v="A0820AF511"/>
    <n v="5000"/>
    <n v="5414"/>
    <n v="5000"/>
    <s v="D"/>
    <x v="5"/>
    <x v="5"/>
    <s v="GODT"/>
    <s v="DEBT SERVICE-PRINCIPAL RETIREMENT"/>
    <s v="2023–2024"/>
    <x v="0"/>
    <x v="0"/>
    <s v="GENERAL GOVERNMENT"/>
    <s v="ATTY GEN ANTITRUST ACCOUNT"/>
    <x v="1"/>
    <s v="950"/>
    <s v="G"/>
    <s v="001"/>
    <s v="002"/>
    <s v="000"/>
    <s v="000"/>
    <s v="SPECIAL REVENUE FUND"/>
    <s v="OTHER - ANTITRUST"/>
    <m/>
  </r>
  <r>
    <s v="5.3"/>
    <s v="0012000"/>
    <x v="1"/>
    <x v="7"/>
    <n v="511"/>
    <s v="A0820AF511"/>
    <n v="5000"/>
    <n v="-5591"/>
    <n v="-5000"/>
    <s v="C"/>
    <x v="4"/>
    <x v="4"/>
    <s v="GODB"/>
    <s v="GENERAL GOVERNMENT AND GOVERNMENT OPERATIONS"/>
    <s v="2023–2024"/>
    <x v="0"/>
    <x v="0"/>
    <s v="GENERAL GOVERNMENT"/>
    <s v="ATTY GEN ANTITRUST ACCOUNT"/>
    <x v="1"/>
    <s v="950"/>
    <s v="G"/>
    <s v="001"/>
    <s v="002"/>
    <s v="000"/>
    <s v="000"/>
    <s v="SPECIAL REVENUE FUND"/>
    <s v="OTHER - ANTITRUST"/>
    <m/>
  </r>
  <r>
    <s v="6.1"/>
    <s v="9125000"/>
    <x v="1"/>
    <x v="7"/>
    <n v="511"/>
    <s v="A0820AF511"/>
    <n v="5000"/>
    <n v="5414"/>
    <n v="5000"/>
    <s v="D"/>
    <x v="3"/>
    <x v="3"/>
    <s v="GBBR"/>
    <s v="RIGHT-TO-USE LEASE LIABILITY"/>
    <s v="2023–2024"/>
    <x v="0"/>
    <x v="0"/>
    <s v="GENERAL GOVERNMENT"/>
    <s v="ATTY GEN ANTITRUST ACCOUNT"/>
    <x v="1"/>
    <s v="950"/>
    <s v="G"/>
    <s v="001"/>
    <s v="002"/>
    <s v="000"/>
    <s v="000"/>
    <s v="SPECIAL REVENUE FUND"/>
    <s v="OTHER - ANTITRUST"/>
    <m/>
  </r>
  <r>
    <s v="6.2"/>
    <s v="9125000"/>
    <x v="1"/>
    <x v="7"/>
    <n v="511"/>
    <s v="A0820AF511"/>
    <n v="5000"/>
    <n v="-5414"/>
    <n v="-5000"/>
    <s v="C"/>
    <x v="5"/>
    <x v="5"/>
    <s v="GODT"/>
    <s v="DEBT SERVICE-PRINCIPAL RETIREMENT"/>
    <s v="2023–2024"/>
    <x v="0"/>
    <x v="0"/>
    <s v="GENERAL GOVERNMENT"/>
    <s v="ATTY GEN ANTITRUST ACCOUNT"/>
    <x v="1"/>
    <s v="950"/>
    <s v="G"/>
    <s v="001"/>
    <s v="002"/>
    <s v="000"/>
    <s v="000"/>
    <s v="SPECIAL REVENUE FUND"/>
    <s v="OTHER - ANTITRUST"/>
    <m/>
  </r>
  <r>
    <s v="7.1"/>
    <s v="9125000"/>
    <x v="1"/>
    <x v="7"/>
    <n v="511"/>
    <s v="A0820AF511"/>
    <n v="5000"/>
    <n v="5315"/>
    <n v="5000"/>
    <s v="D"/>
    <x v="3"/>
    <x v="3"/>
    <s v="GBBR"/>
    <s v="RIGHT-TO-USE LEASE LIABILITY"/>
    <s v="2023–2024"/>
    <x v="0"/>
    <x v="0"/>
    <s v="GENERAL GOVERNMENT"/>
    <s v="ATTY GEN ANTITRUST ACCOUNT"/>
    <x v="1"/>
    <s v="950"/>
    <s v="G"/>
    <s v="001"/>
    <s v="002"/>
    <s v="000"/>
    <s v="000"/>
    <s v="SPECIAL REVENUE FUND"/>
    <s v="OTHER - ANTITRUST"/>
    <m/>
  </r>
  <r>
    <s v="7.2"/>
    <s v="9125000"/>
    <x v="1"/>
    <x v="7"/>
    <n v="511"/>
    <s v="A0820AF511"/>
    <n v="5000"/>
    <n v="-5315"/>
    <n v="-5000"/>
    <s v="C"/>
    <x v="7"/>
    <x v="3"/>
    <s v="GBAX"/>
    <s v="CURRENT PORTION OF LONG-TERM OBLIGATIONS"/>
    <s v="2023–2024"/>
    <x v="0"/>
    <x v="0"/>
    <s v="GENERAL GOVERNMENT"/>
    <s v="ATTY GEN ANTITRUST ACCOUNT"/>
    <x v="1"/>
    <s v="950"/>
    <s v="G"/>
    <s v="001"/>
    <s v="002"/>
    <s v="000"/>
    <s v="000"/>
    <s v="SPECIAL REVENUE FUND"/>
    <s v="OTHER - ANTITRUST"/>
    <m/>
  </r>
  <r>
    <s v="8.3"/>
    <s v="9125000"/>
    <x v="1"/>
    <x v="7"/>
    <n v="511"/>
    <s v="A0820AF511"/>
    <n v="1000"/>
    <n v="500"/>
    <n v="1000"/>
    <s v="D"/>
    <x v="2"/>
    <x v="2"/>
    <s v="GABW"/>
    <s v="ACCUMULATED DEPRECIATION/AMORTIZATION"/>
    <s v="2023–2024"/>
    <x v="0"/>
    <x v="0"/>
    <s v="GENERAL GOVERNMENT"/>
    <s v="ATTY GEN ANTITRUST ACCOUNT"/>
    <x v="1"/>
    <s v="950"/>
    <s v="G"/>
    <s v="001"/>
    <s v="002"/>
    <s v="000"/>
    <s v="000"/>
    <s v="SPECIAL REVENUE FUND"/>
    <s v="OTHER - ANTITRUST"/>
    <m/>
  </r>
  <r>
    <s v="8.6"/>
    <s v="9125000"/>
    <x v="1"/>
    <x v="7"/>
    <n v="511"/>
    <s v="A0820AF511"/>
    <n v="1000"/>
    <n v="-500"/>
    <n v="-1000"/>
    <s v="C"/>
    <x v="0"/>
    <x v="0"/>
    <s v="GABX"/>
    <s v="INTANGIBLE ASSETS-AMORTIZABLE"/>
    <s v="2023–2024"/>
    <x v="0"/>
    <x v="0"/>
    <s v="GENERAL GOVERNMENT"/>
    <s v="ATTY GEN ANTITRUST ACCOUNT"/>
    <x v="1"/>
    <s v="950"/>
    <s v="G"/>
    <s v="001"/>
    <s v="002"/>
    <s v="000"/>
    <s v="000"/>
    <s v="SPECIAL REVENUE FUND"/>
    <s v="OTHER - ANTITRUST"/>
    <m/>
  </r>
  <r>
    <s v="0.3BB"/>
    <s v="9125000"/>
    <x v="2"/>
    <x v="56"/>
    <n v="511"/>
    <s v="A3960AF511"/>
    <n v="79860000"/>
    <n v="79860107"/>
    <n v="79860000"/>
    <s v="D"/>
    <x v="0"/>
    <x v="0"/>
    <s v="GABX"/>
    <s v="INTANGIBLE ASSETS-AMORTIZABLE"/>
    <s v="2023–2024"/>
    <x v="0"/>
    <x v="3"/>
    <s v="RESOURCES"/>
    <s v="HAZARDOUS WASTE CONTROL ACCT"/>
    <x v="1"/>
    <s v="300"/>
    <s v="G"/>
    <s v="001"/>
    <s v="001"/>
    <s v="000"/>
    <s v="000"/>
    <s v="SPECIAL REVENUE FUND"/>
    <s v="NAT RESOURES &amp; ENVIRON PROTECT"/>
    <s v="W"/>
  </r>
  <r>
    <s v="0.4BB"/>
    <s v="9125000"/>
    <x v="2"/>
    <x v="56"/>
    <n v="511"/>
    <s v="A3960AF511"/>
    <n v="924000"/>
    <n v="923619"/>
    <n v="924000"/>
    <s v="D"/>
    <x v="8"/>
    <x v="7"/>
    <s v="GOAA"/>
    <s v="BEGINNING FUND BALANCE"/>
    <s v="2023–2024"/>
    <x v="0"/>
    <x v="3"/>
    <s v="RESOURCES"/>
    <s v="HAZARDOUS WASTE CONTROL ACCT"/>
    <x v="1"/>
    <s v="300"/>
    <s v="G"/>
    <s v="001"/>
    <s v="001"/>
    <s v="000"/>
    <s v="000"/>
    <s v="SPECIAL REVENUE FUND"/>
    <s v="NAT RESOURES &amp; ENVIRON PROTECT"/>
    <s v="W"/>
  </r>
  <r>
    <s v="0.8BB"/>
    <s v="9125000"/>
    <x v="2"/>
    <x v="56"/>
    <n v="511"/>
    <s v="A3960AF511"/>
    <n v="20190000"/>
    <n v="-20189870"/>
    <n v="-20190000"/>
    <s v="C"/>
    <x v="2"/>
    <x v="2"/>
    <s v="GABW"/>
    <s v="ACCUMULATED DEPRECIATION/AMORTIZATION"/>
    <s v="2023–2024"/>
    <x v="0"/>
    <x v="3"/>
    <s v="RESOURCES"/>
    <s v="HAZARDOUS WASTE CONTROL ACCT"/>
    <x v="1"/>
    <s v="300"/>
    <s v="G"/>
    <s v="001"/>
    <s v="001"/>
    <s v="000"/>
    <s v="000"/>
    <s v="SPECIAL REVENUE FUND"/>
    <s v="NAT RESOURES &amp; ENVIRON PROTECT"/>
    <s v="W"/>
  </r>
  <r>
    <s v="0.9BB"/>
    <s v="9125000"/>
    <x v="2"/>
    <x v="56"/>
    <n v="511"/>
    <s v="A3960AF511"/>
    <n v="60594000"/>
    <n v="-60593856"/>
    <n v="-60594000"/>
    <s v="C"/>
    <x v="3"/>
    <x v="3"/>
    <s v="GBBR"/>
    <s v="RIGHT-TO-USE LEASE LIABILITY"/>
    <s v="2023–2024"/>
    <x v="0"/>
    <x v="3"/>
    <s v="RESOURCES"/>
    <s v="HAZARDOUS WASTE CONTROL ACCT"/>
    <x v="1"/>
    <s v="300"/>
    <s v="G"/>
    <s v="001"/>
    <s v="001"/>
    <s v="000"/>
    <s v="000"/>
    <s v="SPECIAL REVENUE FUND"/>
    <s v="NAT RESOURES &amp; ENVIRON PROTECT"/>
    <s v="W"/>
  </r>
  <r>
    <s v="4.1"/>
    <s v="9125000"/>
    <x v="2"/>
    <x v="56"/>
    <n v="511"/>
    <s v="A3960AF511"/>
    <n v="10393000"/>
    <n v="10393485"/>
    <n v="10393000"/>
    <s v="D"/>
    <x v="15"/>
    <x v="13"/>
    <s v="GODH"/>
    <s v="NATURAL RESOURCES AND ENVIRONMENTAL PROTECTION"/>
    <s v="2023–2024"/>
    <x v="0"/>
    <x v="3"/>
    <s v="RESOURCES"/>
    <s v="HAZARDOUS WASTE CONTROL ACCT"/>
    <x v="1"/>
    <s v="300"/>
    <s v="G"/>
    <s v="001"/>
    <s v="001"/>
    <s v="000"/>
    <s v="000"/>
    <s v="SPECIAL REVENUE FUND"/>
    <s v="NAT RESOURES &amp; ENVIRON PROTECT"/>
    <s v="W"/>
  </r>
  <r>
    <s v="4.4"/>
    <s v="9125000"/>
    <x v="2"/>
    <x v="56"/>
    <n v="511"/>
    <s v="A3960AF511"/>
    <n v="10393000"/>
    <n v="-10393485"/>
    <n v="-10393000"/>
    <s v="C"/>
    <x v="2"/>
    <x v="2"/>
    <s v="GABW"/>
    <s v="ACCUMULATED DEPRECIATION/AMORTIZATION"/>
    <s v="2023–2024"/>
    <x v="0"/>
    <x v="3"/>
    <s v="RESOURCES"/>
    <s v="HAZARDOUS WASTE CONTROL ACCT"/>
    <x v="1"/>
    <s v="300"/>
    <s v="G"/>
    <s v="001"/>
    <s v="001"/>
    <s v="000"/>
    <s v="000"/>
    <s v="SPECIAL REVENUE FUND"/>
    <s v="NAT RESOURES &amp; ENVIRON PROTECT"/>
    <s v="W"/>
  </r>
  <r>
    <s v="5.1"/>
    <s v="0014000"/>
    <x v="2"/>
    <x v="56"/>
    <n v="511"/>
    <s v="A3960AF511"/>
    <n v="9991000"/>
    <n v="9990689"/>
    <n v="9991000"/>
    <s v="D"/>
    <x v="5"/>
    <x v="5"/>
    <s v="GODT"/>
    <s v="DEBT SERVICE-PRINCIPAL RETIREMENT"/>
    <s v="2023–2024"/>
    <x v="0"/>
    <x v="3"/>
    <s v="RESOURCES"/>
    <s v="HAZARDOUS WASTE CONTROL ACCT"/>
    <x v="1"/>
    <s v="300"/>
    <s v="G"/>
    <s v="001"/>
    <s v="001"/>
    <s v="000"/>
    <s v="000"/>
    <s v="SPECIAL REVENUE FUND"/>
    <s v="NAT RESOURES &amp; ENVIRON PROTECT"/>
    <s v="W"/>
  </r>
  <r>
    <s v="5.2"/>
    <s v="0014000"/>
    <x v="2"/>
    <x v="56"/>
    <n v="511"/>
    <s v="A3960AF511"/>
    <n v="50000"/>
    <n v="50438"/>
    <n v="50000"/>
    <s v="D"/>
    <x v="6"/>
    <x v="6"/>
    <s v="GODV"/>
    <s v="DEBT SERVICE-INTEREST &amp; FISCAL CHARGES"/>
    <s v="2023–2024"/>
    <x v="0"/>
    <x v="3"/>
    <s v="RESOURCES"/>
    <s v="HAZARDOUS WASTE CONTROL ACCT"/>
    <x v="1"/>
    <s v="300"/>
    <s v="G"/>
    <s v="001"/>
    <s v="001"/>
    <s v="000"/>
    <s v="000"/>
    <s v="SPECIAL REVENUE FUND"/>
    <s v="NAT RESOURES &amp; ENVIRON PROTECT"/>
    <s v="W"/>
  </r>
  <r>
    <s v="5.3"/>
    <s v="0014000"/>
    <x v="2"/>
    <x v="56"/>
    <n v="511"/>
    <s v="A3960AF511"/>
    <n v="10041000"/>
    <n v="-10041127"/>
    <n v="-10041000"/>
    <s v="C"/>
    <x v="15"/>
    <x v="13"/>
    <s v="GODH"/>
    <s v="NATURAL RESOURCES AND ENVIRONMENTAL PROTECTION"/>
    <s v="2023–2024"/>
    <x v="0"/>
    <x v="3"/>
    <s v="RESOURCES"/>
    <s v="HAZARDOUS WASTE CONTROL ACCT"/>
    <x v="1"/>
    <s v="300"/>
    <s v="G"/>
    <s v="001"/>
    <s v="001"/>
    <s v="000"/>
    <s v="000"/>
    <s v="SPECIAL REVENUE FUND"/>
    <s v="NAT RESOURES &amp; ENVIRON PROTECT"/>
    <s v="W"/>
  </r>
  <r>
    <s v="6.1"/>
    <s v="9125000"/>
    <x v="2"/>
    <x v="56"/>
    <n v="511"/>
    <s v="A3960AF511"/>
    <n v="9991000"/>
    <n v="9990689"/>
    <n v="9991000"/>
    <s v="D"/>
    <x v="3"/>
    <x v="3"/>
    <s v="GBBR"/>
    <s v="RIGHT-TO-USE LEASE LIABILITY"/>
    <s v="2023–2024"/>
    <x v="0"/>
    <x v="3"/>
    <s v="RESOURCES"/>
    <s v="HAZARDOUS WASTE CONTROL ACCT"/>
    <x v="1"/>
    <s v="300"/>
    <s v="G"/>
    <s v="001"/>
    <s v="001"/>
    <s v="000"/>
    <s v="000"/>
    <s v="SPECIAL REVENUE FUND"/>
    <s v="NAT RESOURES &amp; ENVIRON PROTECT"/>
    <s v="W"/>
  </r>
  <r>
    <s v="6.2"/>
    <s v="9125000"/>
    <x v="2"/>
    <x v="56"/>
    <n v="511"/>
    <s v="A3960AF511"/>
    <n v="9991000"/>
    <n v="-9990689"/>
    <n v="-9991000"/>
    <s v="C"/>
    <x v="5"/>
    <x v="5"/>
    <s v="GODT"/>
    <s v="DEBT SERVICE-PRINCIPAL RETIREMENT"/>
    <s v="2023–2024"/>
    <x v="0"/>
    <x v="3"/>
    <s v="RESOURCES"/>
    <s v="HAZARDOUS WASTE CONTROL ACCT"/>
    <x v="1"/>
    <s v="300"/>
    <s v="G"/>
    <s v="001"/>
    <s v="001"/>
    <s v="000"/>
    <s v="000"/>
    <s v="SPECIAL REVENUE FUND"/>
    <s v="NAT RESOURES &amp; ENVIRON PROTECT"/>
    <s v="W"/>
  </r>
  <r>
    <s v="7.1"/>
    <s v="9125000"/>
    <x v="2"/>
    <x v="56"/>
    <n v="511"/>
    <s v="A3960AF511"/>
    <n v="10263000"/>
    <n v="10263173"/>
    <n v="10263000"/>
    <s v="D"/>
    <x v="3"/>
    <x v="3"/>
    <s v="GBBR"/>
    <s v="RIGHT-TO-USE LEASE LIABILITY"/>
    <s v="2023–2024"/>
    <x v="0"/>
    <x v="3"/>
    <s v="RESOURCES"/>
    <s v="HAZARDOUS WASTE CONTROL ACCT"/>
    <x v="1"/>
    <s v="300"/>
    <s v="G"/>
    <s v="001"/>
    <s v="001"/>
    <s v="000"/>
    <s v="000"/>
    <s v="SPECIAL REVENUE FUND"/>
    <s v="NAT RESOURES &amp; ENVIRON PROTECT"/>
    <s v="W"/>
  </r>
  <r>
    <s v="7.2"/>
    <s v="9125000"/>
    <x v="2"/>
    <x v="56"/>
    <n v="511"/>
    <s v="A3960AF511"/>
    <n v="10263000"/>
    <n v="-10263173"/>
    <n v="-10263000"/>
    <s v="C"/>
    <x v="7"/>
    <x v="3"/>
    <s v="GBAX"/>
    <s v="CURRENT PORTION OF LONG-TERM OBLIGATIONS"/>
    <s v="2023–2024"/>
    <x v="0"/>
    <x v="3"/>
    <s v="RESOURCES"/>
    <s v="HAZARDOUS WASTE CONTROL ACCT"/>
    <x v="1"/>
    <s v="300"/>
    <s v="G"/>
    <s v="001"/>
    <s v="001"/>
    <s v="000"/>
    <s v="000"/>
    <s v="SPECIAL REVENUE FUND"/>
    <s v="NAT RESOURES &amp; ENVIRON PROTECT"/>
    <s v="W"/>
  </r>
  <r>
    <s v="0.3BB"/>
    <s v="9125000"/>
    <x v="3"/>
    <x v="7"/>
    <n v="511"/>
    <s v="A0820AF511"/>
    <n v="9284000"/>
    <n v="9284225"/>
    <n v="9284000"/>
    <s v="D"/>
    <x v="0"/>
    <x v="0"/>
    <s v="GABX"/>
    <s v="INTANGIBLE ASSETS-AMORTIZABLE"/>
    <s v="2023–2024"/>
    <x v="0"/>
    <x v="0"/>
    <s v="GENERAL GOVERNMENT"/>
    <s v="FINGERPRINT FEES ACCOUNT"/>
    <x v="1"/>
    <s v="950"/>
    <s v="G"/>
    <s v="001"/>
    <s v="002"/>
    <s v="000"/>
    <s v="000"/>
    <s v="SPECIAL REVENUE FUND"/>
    <s v="BACKGROUND SCREENING"/>
    <m/>
  </r>
  <r>
    <s v="0.4BB"/>
    <s v="9125000"/>
    <x v="3"/>
    <x v="7"/>
    <n v="511"/>
    <s v="A0820AF511"/>
    <n v="246000"/>
    <n v="246109"/>
    <n v="246000"/>
    <s v="D"/>
    <x v="8"/>
    <x v="7"/>
    <s v="GOAA"/>
    <s v="BEGINNING FUND BALANCE"/>
    <s v="2023–2024"/>
    <x v="0"/>
    <x v="0"/>
    <s v="GENERAL GOVERNMENT"/>
    <s v="FINGERPRINT FEES ACCOUNT"/>
    <x v="1"/>
    <s v="950"/>
    <s v="G"/>
    <s v="001"/>
    <s v="002"/>
    <s v="000"/>
    <s v="000"/>
    <s v="SPECIAL REVENUE FUND"/>
    <s v="BACKGROUND SCREENING"/>
    <m/>
  </r>
  <r>
    <s v="0.8BB"/>
    <s v="9125000"/>
    <x v="3"/>
    <x v="7"/>
    <n v="511"/>
    <s v="A0820AF511"/>
    <n v="1849000"/>
    <n v="-1848938"/>
    <n v="-1849000"/>
    <s v="C"/>
    <x v="2"/>
    <x v="2"/>
    <s v="GABW"/>
    <s v="ACCUMULATED DEPRECIATION/AMORTIZATION"/>
    <s v="2023–2024"/>
    <x v="0"/>
    <x v="0"/>
    <s v="GENERAL GOVERNMENT"/>
    <s v="FINGERPRINT FEES ACCOUNT"/>
    <x v="1"/>
    <s v="950"/>
    <s v="G"/>
    <s v="001"/>
    <s v="002"/>
    <s v="000"/>
    <s v="000"/>
    <s v="SPECIAL REVENUE FUND"/>
    <s v="BACKGROUND SCREENING"/>
    <m/>
  </r>
  <r>
    <s v="0.9BB"/>
    <s v="9125000"/>
    <x v="3"/>
    <x v="7"/>
    <n v="511"/>
    <s v="A0820AF511"/>
    <n v="7681000"/>
    <n v="-7681396"/>
    <n v="-7681000"/>
    <s v="C"/>
    <x v="3"/>
    <x v="3"/>
    <s v="GBBR"/>
    <s v="RIGHT-TO-USE LEASE LIABILITY"/>
    <s v="2023–2024"/>
    <x v="0"/>
    <x v="0"/>
    <s v="GENERAL GOVERNMENT"/>
    <s v="FINGERPRINT FEES ACCOUNT"/>
    <x v="1"/>
    <s v="950"/>
    <s v="G"/>
    <s v="001"/>
    <s v="002"/>
    <s v="000"/>
    <s v="000"/>
    <s v="SPECIAL REVENUE FUND"/>
    <s v="BACKGROUND SCREENING"/>
    <m/>
  </r>
  <r>
    <s v="4.1"/>
    <s v="9125000"/>
    <x v="3"/>
    <x v="7"/>
    <n v="511"/>
    <s v="A0820AF511"/>
    <n v="924000"/>
    <n v="924469"/>
    <n v="924000"/>
    <s v="D"/>
    <x v="4"/>
    <x v="4"/>
    <s v="GODB"/>
    <s v="GENERAL GOVERNMENT AND GOVERNMENT OPERATIONS"/>
    <s v="2023–2024"/>
    <x v="0"/>
    <x v="0"/>
    <s v="GENERAL GOVERNMENT"/>
    <s v="FINGERPRINT FEES ACCOUNT"/>
    <x v="1"/>
    <s v="950"/>
    <s v="G"/>
    <s v="001"/>
    <s v="002"/>
    <s v="000"/>
    <s v="000"/>
    <s v="SPECIAL REVENUE FUND"/>
    <s v="BACKGROUND SCREENING"/>
    <m/>
  </r>
  <r>
    <s v="4.4"/>
    <s v="9125000"/>
    <x v="3"/>
    <x v="7"/>
    <n v="511"/>
    <s v="A0820AF511"/>
    <n v="924000"/>
    <n v="-924469"/>
    <n v="-924000"/>
    <s v="C"/>
    <x v="2"/>
    <x v="2"/>
    <s v="GABW"/>
    <s v="ACCUMULATED DEPRECIATION/AMORTIZATION"/>
    <s v="2023–2024"/>
    <x v="0"/>
    <x v="0"/>
    <s v="GENERAL GOVERNMENT"/>
    <s v="FINGERPRINT FEES ACCOUNT"/>
    <x v="1"/>
    <s v="950"/>
    <s v="G"/>
    <s v="001"/>
    <s v="002"/>
    <s v="000"/>
    <s v="000"/>
    <s v="SPECIAL REVENUE FUND"/>
    <s v="BACKGROUND SCREENING"/>
    <m/>
  </r>
  <r>
    <s v="5.1"/>
    <s v="0017000"/>
    <x v="3"/>
    <x v="7"/>
    <n v="511"/>
    <s v="A0820AF511"/>
    <n v="844000"/>
    <n v="843782"/>
    <n v="844000"/>
    <s v="D"/>
    <x v="5"/>
    <x v="5"/>
    <s v="GODT"/>
    <s v="DEBT SERVICE-PRINCIPAL RETIREMENT"/>
    <s v="2023–2024"/>
    <x v="0"/>
    <x v="0"/>
    <s v="GENERAL GOVERNMENT"/>
    <s v="FINGERPRINT FEES ACCOUNT"/>
    <x v="1"/>
    <s v="950"/>
    <s v="G"/>
    <s v="001"/>
    <s v="002"/>
    <s v="000"/>
    <s v="000"/>
    <s v="SPECIAL REVENUE FUND"/>
    <s v="BACKGROUND SCREENING"/>
    <m/>
  </r>
  <r>
    <s v="5.2"/>
    <s v="0017000"/>
    <x v="3"/>
    <x v="7"/>
    <n v="511"/>
    <s v="A0820AF511"/>
    <n v="108000"/>
    <n v="107924"/>
    <n v="108000"/>
    <s v="D"/>
    <x v="6"/>
    <x v="6"/>
    <s v="GODV"/>
    <s v="DEBT SERVICE-INTEREST &amp; FISCAL CHARGES"/>
    <s v="2023–2024"/>
    <x v="0"/>
    <x v="0"/>
    <s v="GENERAL GOVERNMENT"/>
    <s v="FINGERPRINT FEES ACCOUNT"/>
    <x v="1"/>
    <s v="950"/>
    <s v="G"/>
    <s v="001"/>
    <s v="002"/>
    <s v="000"/>
    <s v="000"/>
    <s v="SPECIAL REVENUE FUND"/>
    <s v="BACKGROUND SCREENING"/>
    <m/>
  </r>
  <r>
    <s v="5.3"/>
    <s v="0017000"/>
    <x v="3"/>
    <x v="7"/>
    <n v="511"/>
    <s v="A0820AF511"/>
    <n v="952000"/>
    <n v="-951706"/>
    <n v="-952000"/>
    <s v="C"/>
    <x v="4"/>
    <x v="4"/>
    <s v="GODB"/>
    <s v="GENERAL GOVERNMENT AND GOVERNMENT OPERATIONS"/>
    <s v="2023–2024"/>
    <x v="0"/>
    <x v="0"/>
    <s v="GENERAL GOVERNMENT"/>
    <s v="FINGERPRINT FEES ACCOUNT"/>
    <x v="1"/>
    <s v="950"/>
    <s v="G"/>
    <s v="001"/>
    <s v="002"/>
    <s v="000"/>
    <s v="000"/>
    <s v="SPECIAL REVENUE FUND"/>
    <s v="BACKGROUND SCREENING"/>
    <m/>
  </r>
  <r>
    <s v="6.1"/>
    <s v="9125000"/>
    <x v="3"/>
    <x v="7"/>
    <n v="511"/>
    <s v="A0820AF511"/>
    <n v="844000"/>
    <n v="843782"/>
    <n v="844000"/>
    <s v="D"/>
    <x v="3"/>
    <x v="3"/>
    <s v="GBBR"/>
    <s v="RIGHT-TO-USE LEASE LIABILITY"/>
    <s v="2023–2024"/>
    <x v="0"/>
    <x v="0"/>
    <s v="GENERAL GOVERNMENT"/>
    <s v="FINGERPRINT FEES ACCOUNT"/>
    <x v="1"/>
    <s v="950"/>
    <s v="G"/>
    <s v="001"/>
    <s v="002"/>
    <s v="000"/>
    <s v="000"/>
    <s v="SPECIAL REVENUE FUND"/>
    <s v="BACKGROUND SCREENING"/>
    <m/>
  </r>
  <r>
    <s v="6.2"/>
    <s v="9125000"/>
    <x v="3"/>
    <x v="7"/>
    <n v="511"/>
    <s v="A0820AF511"/>
    <n v="844000"/>
    <n v="-843782"/>
    <n v="-844000"/>
    <s v="C"/>
    <x v="5"/>
    <x v="5"/>
    <s v="GODT"/>
    <s v="DEBT SERVICE-PRINCIPAL RETIREMENT"/>
    <s v="2023–2024"/>
    <x v="0"/>
    <x v="0"/>
    <s v="GENERAL GOVERNMENT"/>
    <s v="FINGERPRINT FEES ACCOUNT"/>
    <x v="1"/>
    <s v="950"/>
    <s v="G"/>
    <s v="001"/>
    <s v="002"/>
    <s v="000"/>
    <s v="000"/>
    <s v="SPECIAL REVENUE FUND"/>
    <s v="BACKGROUND SCREENING"/>
    <m/>
  </r>
  <r>
    <s v="7.1"/>
    <s v="9125000"/>
    <x v="3"/>
    <x v="7"/>
    <n v="511"/>
    <s v="A0820AF511"/>
    <n v="873000"/>
    <n v="873444"/>
    <n v="873000"/>
    <s v="D"/>
    <x v="3"/>
    <x v="3"/>
    <s v="GBBR"/>
    <s v="RIGHT-TO-USE LEASE LIABILITY"/>
    <s v="2023–2024"/>
    <x v="0"/>
    <x v="0"/>
    <s v="GENERAL GOVERNMENT"/>
    <s v="FINGERPRINT FEES ACCOUNT"/>
    <x v="1"/>
    <s v="950"/>
    <s v="G"/>
    <s v="001"/>
    <s v="002"/>
    <s v="000"/>
    <s v="000"/>
    <s v="SPECIAL REVENUE FUND"/>
    <s v="BACKGROUND SCREENING"/>
    <m/>
  </r>
  <r>
    <s v="7.2"/>
    <s v="9125000"/>
    <x v="3"/>
    <x v="7"/>
    <n v="511"/>
    <s v="A0820AF511"/>
    <n v="873000"/>
    <n v="-873444"/>
    <n v="-873000"/>
    <s v="C"/>
    <x v="7"/>
    <x v="3"/>
    <s v="GBAX"/>
    <s v="CURRENT PORTION OF LONG-TERM OBLIGATIONS"/>
    <s v="2023–2024"/>
    <x v="0"/>
    <x v="0"/>
    <s v="GENERAL GOVERNMENT"/>
    <s v="FINGERPRINT FEES ACCOUNT"/>
    <x v="1"/>
    <s v="950"/>
    <s v="G"/>
    <s v="001"/>
    <s v="002"/>
    <s v="000"/>
    <s v="000"/>
    <s v="SPECIAL REVENUE FUND"/>
    <s v="BACKGROUND SCREENING"/>
    <m/>
  </r>
  <r>
    <s v="0.3BB"/>
    <s v="9125000"/>
    <x v="4"/>
    <x v="57"/>
    <n v="511"/>
    <s v="A0521AF511"/>
    <n v="2254000"/>
    <n v="2254138"/>
    <n v="2254000"/>
    <s v="D"/>
    <x v="0"/>
    <x v="0"/>
    <s v="GABX"/>
    <s v="INTANGIBLE ASSETS-AMORTIZABLE"/>
    <s v="2023–2024"/>
    <x v="0"/>
    <x v="6"/>
    <s v="TRANSPORTATION"/>
    <s v="STATE HIGHWAY ACCOUNT"/>
    <x v="1"/>
    <s v="150"/>
    <s v="G"/>
    <s v="001"/>
    <s v="001"/>
    <s v="000"/>
    <s v="000"/>
    <s v="SPECIAL REVENUE"/>
    <s v="TRANSPORTATION FUND"/>
    <m/>
  </r>
  <r>
    <s v="0.4BB"/>
    <s v="9125000"/>
    <x v="4"/>
    <x v="57"/>
    <n v="511"/>
    <s v="A0521AF511"/>
    <n v="34000"/>
    <n v="33838"/>
    <n v="34000"/>
    <s v="D"/>
    <x v="8"/>
    <x v="7"/>
    <s v="GOAA"/>
    <s v="BEGINNING FUND BALANCE"/>
    <s v="2023–2024"/>
    <x v="0"/>
    <x v="6"/>
    <s v="TRANSPORTATION"/>
    <s v="STATE HIGHWAY ACCOUNT"/>
    <x v="1"/>
    <s v="150"/>
    <s v="G"/>
    <s v="001"/>
    <s v="001"/>
    <s v="000"/>
    <s v="000"/>
    <s v="SPECIAL REVENUE"/>
    <s v="TRANSPORTATION FUND"/>
    <m/>
  </r>
  <r>
    <s v="0.8BB"/>
    <s v="9125000"/>
    <x v="4"/>
    <x v="57"/>
    <n v="511"/>
    <s v="A0521AF511"/>
    <n v="235000"/>
    <n v="-235214"/>
    <n v="-235000"/>
    <s v="C"/>
    <x v="2"/>
    <x v="2"/>
    <s v="GABW"/>
    <s v="ACCUMULATED DEPRECIATION/AMORTIZATION"/>
    <s v="2023–2024"/>
    <x v="0"/>
    <x v="6"/>
    <s v="TRANSPORTATION"/>
    <s v="STATE HIGHWAY ACCOUNT"/>
    <x v="1"/>
    <s v="150"/>
    <s v="G"/>
    <s v="001"/>
    <s v="001"/>
    <s v="000"/>
    <s v="000"/>
    <s v="SPECIAL REVENUE"/>
    <s v="TRANSPORTATION FUND"/>
    <m/>
  </r>
  <r>
    <s v="0.9BB"/>
    <s v="9125000"/>
    <x v="4"/>
    <x v="57"/>
    <n v="511"/>
    <s v="A0521AF511"/>
    <n v="2053000"/>
    <n v="-2052762"/>
    <n v="-2053000"/>
    <s v="C"/>
    <x v="3"/>
    <x v="3"/>
    <s v="GBBR"/>
    <s v="RIGHT-TO-USE LEASE LIABILITY"/>
    <s v="2023–2024"/>
    <x v="0"/>
    <x v="6"/>
    <s v="TRANSPORTATION"/>
    <s v="STATE HIGHWAY ACCOUNT"/>
    <x v="1"/>
    <s v="150"/>
    <s v="G"/>
    <s v="001"/>
    <s v="001"/>
    <s v="000"/>
    <s v="000"/>
    <s v="SPECIAL REVENUE"/>
    <s v="TRANSPORTATION FUND"/>
    <m/>
  </r>
  <r>
    <s v="0.3ADJ"/>
    <s v="9125000"/>
    <x v="4"/>
    <x v="57"/>
    <n v="511"/>
    <s v="A0521AF511"/>
    <n v="2254000"/>
    <n v="-2254138"/>
    <n v="-2254000"/>
    <s v="C"/>
    <x v="0"/>
    <x v="0"/>
    <s v="GABX"/>
    <s v="INTANGIBLE ASSETS-AMORTIZABLE"/>
    <s v="2023–2024"/>
    <x v="0"/>
    <x v="6"/>
    <s v="TRANSPORTATION"/>
    <s v="STATE HIGHWAY ACCOUNT"/>
    <x v="1"/>
    <s v="150"/>
    <s v="G"/>
    <s v="001"/>
    <s v="001"/>
    <s v="000"/>
    <s v="000"/>
    <s v="SPECIAL REVENUE"/>
    <s v="TRANSPORTATION FUND"/>
    <m/>
  </r>
  <r>
    <s v="0.8ADJ"/>
    <s v="9125000"/>
    <x v="4"/>
    <x v="57"/>
    <n v="511"/>
    <s v="A0521AF511"/>
    <n v="235000"/>
    <n v="235214"/>
    <n v="235000"/>
    <s v="D"/>
    <x v="2"/>
    <x v="2"/>
    <s v="GABW"/>
    <s v="ACCUMULATED DEPRECIATION/AMORTIZATION"/>
    <s v="2023–2024"/>
    <x v="0"/>
    <x v="6"/>
    <s v="TRANSPORTATION"/>
    <s v="STATE HIGHWAY ACCOUNT"/>
    <x v="1"/>
    <s v="150"/>
    <s v="G"/>
    <s v="001"/>
    <s v="001"/>
    <s v="000"/>
    <s v="000"/>
    <s v="SPECIAL REVENUE"/>
    <s v="TRANSPORTATION FUND"/>
    <m/>
  </r>
  <r>
    <s v="0.9ADJ"/>
    <s v="9125000"/>
    <x v="4"/>
    <x v="57"/>
    <n v="511"/>
    <s v="A0521AF511"/>
    <n v="2053000"/>
    <n v="2052762"/>
    <n v="2053000"/>
    <s v="D"/>
    <x v="3"/>
    <x v="3"/>
    <s v="GBBR"/>
    <s v="RIGHT-TO-USE LEASE LIABILITY"/>
    <s v="2023–2024"/>
    <x v="0"/>
    <x v="6"/>
    <s v="TRANSPORTATION"/>
    <s v="STATE HIGHWAY ACCOUNT"/>
    <x v="1"/>
    <s v="150"/>
    <s v="G"/>
    <s v="001"/>
    <s v="001"/>
    <s v="000"/>
    <s v="000"/>
    <s v="SPECIAL REVENUE"/>
    <s v="TRANSPORTATION FUND"/>
    <m/>
  </r>
  <r>
    <s v="0.11ADJ"/>
    <s v="9125000"/>
    <x v="4"/>
    <x v="57"/>
    <n v="511"/>
    <s v="A0521AF511"/>
    <n v="34000"/>
    <n v="-33838"/>
    <n v="-34000"/>
    <s v="C"/>
    <x v="1"/>
    <x v="1"/>
    <s v="GOAA"/>
    <s v="BEGINNING FUND BALANCE"/>
    <s v="2023–2024"/>
    <x v="0"/>
    <x v="6"/>
    <s v="TRANSPORTATION"/>
    <s v="STATE HIGHWAY ACCOUNT"/>
    <x v="1"/>
    <s v="150"/>
    <s v="G"/>
    <s v="001"/>
    <s v="001"/>
    <s v="000"/>
    <s v="000"/>
    <s v="SPECIAL REVENUE"/>
    <s v="TRANSPORTATION FUND"/>
    <m/>
  </r>
  <r>
    <s v="0.3BB"/>
    <s v="9125000"/>
    <x v="4"/>
    <x v="58"/>
    <n v="511"/>
    <s v="A2660AF511"/>
    <n v="91517000"/>
    <n v="91516505"/>
    <n v="91517000"/>
    <s v="D"/>
    <x v="0"/>
    <x v="0"/>
    <s v="GABX"/>
    <s v="INTANGIBLE ASSETS-AMORTIZABLE"/>
    <s v="2023–2024"/>
    <x v="0"/>
    <x v="6"/>
    <s v="TRANSPORTATION"/>
    <s v="STATE HIGHWAY ACCOUNT"/>
    <x v="1"/>
    <s v="150"/>
    <s v="G"/>
    <s v="001"/>
    <s v="001"/>
    <s v="000"/>
    <s v="000"/>
    <s v="SPECIAL REVENUE"/>
    <s v="TRANSPORTATION FUND"/>
    <m/>
  </r>
  <r>
    <s v="0.4BB"/>
    <s v="9125000"/>
    <x v="4"/>
    <x v="58"/>
    <n v="511"/>
    <s v="A2660AF511"/>
    <n v="350000"/>
    <n v="349545"/>
    <n v="350000"/>
    <s v="D"/>
    <x v="8"/>
    <x v="7"/>
    <s v="GOAA"/>
    <s v="BEGINNING FUND BALANCE"/>
    <s v="2023–2024"/>
    <x v="0"/>
    <x v="6"/>
    <s v="TRANSPORTATION"/>
    <s v="STATE HIGHWAY ACCOUNT"/>
    <x v="1"/>
    <s v="150"/>
    <s v="G"/>
    <s v="001"/>
    <s v="001"/>
    <s v="000"/>
    <s v="000"/>
    <s v="SPECIAL REVENUE"/>
    <s v="TRANSPORTATION FUND"/>
    <m/>
  </r>
  <r>
    <s v="0.8BB"/>
    <s v="9125000"/>
    <x v="4"/>
    <x v="58"/>
    <n v="511"/>
    <s v="A2660AF511"/>
    <n v="37365000"/>
    <n v="-37365048"/>
    <n v="-37365000"/>
    <s v="C"/>
    <x v="2"/>
    <x v="2"/>
    <s v="GABW"/>
    <s v="ACCUMULATED DEPRECIATION/AMORTIZATION"/>
    <s v="2023–2024"/>
    <x v="0"/>
    <x v="6"/>
    <s v="TRANSPORTATION"/>
    <s v="STATE HIGHWAY ACCOUNT"/>
    <x v="1"/>
    <s v="150"/>
    <s v="G"/>
    <s v="001"/>
    <s v="001"/>
    <s v="000"/>
    <s v="000"/>
    <s v="SPECIAL REVENUE"/>
    <s v="TRANSPORTATION FUND"/>
    <m/>
  </r>
  <r>
    <s v="0.9BB"/>
    <s v="9125000"/>
    <x v="4"/>
    <x v="58"/>
    <n v="511"/>
    <s v="A2660AF511"/>
    <n v="54502000"/>
    <n v="-54501002"/>
    <n v="-54502000"/>
    <s v="C"/>
    <x v="3"/>
    <x v="3"/>
    <s v="GBBR"/>
    <s v="RIGHT-TO-USE LEASE LIABILITY"/>
    <s v="2023–2024"/>
    <x v="0"/>
    <x v="6"/>
    <s v="TRANSPORTATION"/>
    <s v="STATE HIGHWAY ACCOUNT"/>
    <x v="1"/>
    <s v="150"/>
    <s v="G"/>
    <s v="001"/>
    <s v="001"/>
    <s v="000"/>
    <s v="000"/>
    <s v="SPECIAL REVENUE"/>
    <s v="TRANSPORTATION FUND"/>
    <m/>
  </r>
  <r>
    <s v="1.1"/>
    <s v="0042000"/>
    <x v="4"/>
    <x v="58"/>
    <n v="511"/>
    <s v="A2660AF511"/>
    <n v="22461000"/>
    <n v="22460939"/>
    <n v="22461000"/>
    <s v="D"/>
    <x v="11"/>
    <x v="10"/>
    <s v="GODR"/>
    <s v="CAPITAL OUTLAY"/>
    <s v="2023–2024"/>
    <x v="0"/>
    <x v="6"/>
    <s v="TRANSPORTATION"/>
    <s v="STATE HIGHWAY ACCOUNT"/>
    <x v="1"/>
    <s v="150"/>
    <s v="G"/>
    <s v="001"/>
    <s v="001"/>
    <s v="000"/>
    <s v="000"/>
    <s v="SPECIAL REVENUE"/>
    <s v="TRANSPORTATION FUND"/>
    <m/>
  </r>
  <r>
    <s v="1.2"/>
    <s v="0042000"/>
    <x v="4"/>
    <x v="58"/>
    <n v="511"/>
    <s v="A2660AF511"/>
    <n v="22400000"/>
    <n v="-22400435"/>
    <n v="-22400000"/>
    <s v="C"/>
    <x v="12"/>
    <x v="11"/>
    <s v="GOLK"/>
    <s v="LEASE AND OTHER FINANCING PROCEEDS"/>
    <s v="2023–2024"/>
    <x v="0"/>
    <x v="6"/>
    <s v="TRANSPORTATION"/>
    <s v="STATE HIGHWAY ACCOUNT"/>
    <x v="1"/>
    <s v="150"/>
    <s v="G"/>
    <s v="001"/>
    <s v="001"/>
    <s v="000"/>
    <s v="000"/>
    <s v="SPECIAL REVENUE"/>
    <s v="TRANSPORTATION FUND"/>
    <m/>
  </r>
  <r>
    <s v="1.3"/>
    <s v="0042000"/>
    <x v="4"/>
    <x v="58"/>
    <n v="511"/>
    <s v="A2660AF511"/>
    <n v="61000"/>
    <n v="-60503"/>
    <n v="-61000"/>
    <s v="C"/>
    <x v="20"/>
    <x v="17"/>
    <s v="GODL"/>
    <s v="TRANSPORTATION"/>
    <s v="2023–2024"/>
    <x v="0"/>
    <x v="6"/>
    <s v="TRANSPORTATION"/>
    <s v="STATE HIGHWAY ACCOUNT"/>
    <x v="1"/>
    <s v="150"/>
    <s v="G"/>
    <s v="001"/>
    <s v="001"/>
    <s v="000"/>
    <s v="000"/>
    <s v="SPECIAL REVENUE"/>
    <s v="TRANSPORTATION FUND"/>
    <m/>
  </r>
  <r>
    <s v="2.3"/>
    <s v="9125000"/>
    <x v="4"/>
    <x v="58"/>
    <n v="511"/>
    <s v="A2660AF511"/>
    <n v="22461000"/>
    <n v="22460939"/>
    <n v="22461000"/>
    <s v="D"/>
    <x v="0"/>
    <x v="0"/>
    <s v="GABX"/>
    <s v="INTANGIBLE ASSETS-AMORTIZABLE"/>
    <s v="2023–2024"/>
    <x v="0"/>
    <x v="6"/>
    <s v="TRANSPORTATION"/>
    <s v="STATE HIGHWAY ACCOUNT"/>
    <x v="1"/>
    <s v="150"/>
    <s v="G"/>
    <s v="001"/>
    <s v="001"/>
    <s v="000"/>
    <s v="000"/>
    <s v="SPECIAL REVENUE"/>
    <s v="TRANSPORTATION FUND"/>
    <m/>
  </r>
  <r>
    <s v="2.4"/>
    <s v="9125000"/>
    <x v="4"/>
    <x v="58"/>
    <n v="511"/>
    <s v="A2660AF511"/>
    <n v="22461000"/>
    <n v="-22460939"/>
    <n v="-22461000"/>
    <s v="C"/>
    <x v="11"/>
    <x v="10"/>
    <s v="GODR"/>
    <s v="CAPITAL OUTLAY"/>
    <s v="2023–2024"/>
    <x v="0"/>
    <x v="6"/>
    <s v="TRANSPORTATION"/>
    <s v="STATE HIGHWAY ACCOUNT"/>
    <x v="1"/>
    <s v="150"/>
    <s v="G"/>
    <s v="001"/>
    <s v="001"/>
    <s v="000"/>
    <s v="000"/>
    <s v="SPECIAL REVENUE"/>
    <s v="TRANSPORTATION FUND"/>
    <m/>
  </r>
  <r>
    <s v="3.1"/>
    <s v="9125000"/>
    <x v="4"/>
    <x v="58"/>
    <n v="511"/>
    <s v="A2660AF511"/>
    <n v="22400000"/>
    <n v="22400435"/>
    <n v="22400000"/>
    <s v="D"/>
    <x v="12"/>
    <x v="11"/>
    <s v="GOLK"/>
    <s v="LEASE AND OTHER FINANCING PROCEEDS"/>
    <s v="2023–2024"/>
    <x v="0"/>
    <x v="6"/>
    <s v="TRANSPORTATION"/>
    <s v="STATE HIGHWAY ACCOUNT"/>
    <x v="1"/>
    <s v="150"/>
    <s v="G"/>
    <s v="001"/>
    <s v="001"/>
    <s v="000"/>
    <s v="000"/>
    <s v="SPECIAL REVENUE"/>
    <s v="TRANSPORTATION FUND"/>
    <m/>
  </r>
  <r>
    <s v="3.2"/>
    <s v="9125000"/>
    <x v="4"/>
    <x v="58"/>
    <n v="511"/>
    <s v="A2660AF511"/>
    <n v="22400000"/>
    <n v="-22400435"/>
    <n v="-22400000"/>
    <s v="C"/>
    <x v="3"/>
    <x v="3"/>
    <s v="GBBR"/>
    <s v="RIGHT-TO-USE LEASE LIABILITY"/>
    <s v="2023–2024"/>
    <x v="0"/>
    <x v="6"/>
    <s v="TRANSPORTATION"/>
    <s v="STATE HIGHWAY ACCOUNT"/>
    <x v="1"/>
    <s v="150"/>
    <s v="G"/>
    <s v="001"/>
    <s v="001"/>
    <s v="000"/>
    <s v="000"/>
    <s v="SPECIAL REVENUE"/>
    <s v="TRANSPORTATION FUND"/>
    <m/>
  </r>
  <r>
    <s v="4.1"/>
    <s v="9125000"/>
    <x v="4"/>
    <x v="58"/>
    <n v="511"/>
    <s v="A2660AF511"/>
    <n v="20113000"/>
    <n v="20113220"/>
    <n v="20113000"/>
    <s v="D"/>
    <x v="20"/>
    <x v="17"/>
    <s v="GODL"/>
    <s v="TRANSPORTATION"/>
    <s v="2023–2024"/>
    <x v="0"/>
    <x v="6"/>
    <s v="TRANSPORTATION"/>
    <s v="STATE HIGHWAY ACCOUNT"/>
    <x v="1"/>
    <s v="150"/>
    <s v="G"/>
    <s v="001"/>
    <s v="001"/>
    <s v="000"/>
    <s v="000"/>
    <s v="SPECIAL REVENUE"/>
    <s v="TRANSPORTATION FUND"/>
    <m/>
  </r>
  <r>
    <s v="4.4"/>
    <s v="9125000"/>
    <x v="4"/>
    <x v="58"/>
    <n v="511"/>
    <s v="A2660AF511"/>
    <n v="20113000"/>
    <n v="-20113220"/>
    <n v="-20113000"/>
    <s v="C"/>
    <x v="2"/>
    <x v="2"/>
    <s v="GABW"/>
    <s v="ACCUMULATED DEPRECIATION/AMORTIZATION"/>
    <s v="2023–2024"/>
    <x v="0"/>
    <x v="6"/>
    <s v="TRANSPORTATION"/>
    <s v="STATE HIGHWAY ACCOUNT"/>
    <x v="1"/>
    <s v="150"/>
    <s v="G"/>
    <s v="001"/>
    <s v="001"/>
    <s v="000"/>
    <s v="000"/>
    <s v="SPECIAL REVENUE"/>
    <s v="TRANSPORTATION FUND"/>
    <m/>
  </r>
  <r>
    <s v="5.1"/>
    <s v="0042000"/>
    <x v="4"/>
    <x v="58"/>
    <n v="511"/>
    <s v="A2660AF511"/>
    <n v="19938000"/>
    <n v="19938325"/>
    <n v="19938000"/>
    <s v="D"/>
    <x v="5"/>
    <x v="5"/>
    <s v="GODT"/>
    <s v="DEBT SERVICE-PRINCIPAL RETIREMENT"/>
    <s v="2023–2024"/>
    <x v="0"/>
    <x v="6"/>
    <s v="TRANSPORTATION"/>
    <s v="STATE HIGHWAY ACCOUNT"/>
    <x v="1"/>
    <s v="150"/>
    <s v="G"/>
    <s v="001"/>
    <s v="001"/>
    <s v="000"/>
    <s v="000"/>
    <s v="SPECIAL REVENUE"/>
    <s v="TRANSPORTATION FUND"/>
    <m/>
  </r>
  <r>
    <s v="5.2"/>
    <s v="0042000"/>
    <x v="4"/>
    <x v="58"/>
    <n v="511"/>
    <s v="A2660AF511"/>
    <n v="304000"/>
    <n v="304299"/>
    <n v="304000"/>
    <s v="D"/>
    <x v="6"/>
    <x v="6"/>
    <s v="GODV"/>
    <s v="DEBT SERVICE-INTEREST &amp; FISCAL CHARGES"/>
    <s v="2023–2024"/>
    <x v="0"/>
    <x v="6"/>
    <s v="TRANSPORTATION"/>
    <s v="STATE HIGHWAY ACCOUNT"/>
    <x v="1"/>
    <s v="150"/>
    <s v="G"/>
    <s v="001"/>
    <s v="001"/>
    <s v="000"/>
    <s v="000"/>
    <s v="SPECIAL REVENUE"/>
    <s v="TRANSPORTATION FUND"/>
    <m/>
  </r>
  <r>
    <s v="5.3"/>
    <s v="0042000"/>
    <x v="4"/>
    <x v="58"/>
    <n v="511"/>
    <s v="A2660AF511"/>
    <n v="20242000"/>
    <n v="-20242624"/>
    <n v="-20242000"/>
    <s v="C"/>
    <x v="20"/>
    <x v="17"/>
    <s v="GODL"/>
    <s v="TRANSPORTATION"/>
    <s v="2023–2024"/>
    <x v="0"/>
    <x v="6"/>
    <s v="TRANSPORTATION"/>
    <s v="STATE HIGHWAY ACCOUNT"/>
    <x v="1"/>
    <s v="150"/>
    <s v="G"/>
    <s v="001"/>
    <s v="001"/>
    <s v="000"/>
    <s v="000"/>
    <s v="SPECIAL REVENUE"/>
    <s v="TRANSPORTATION FUND"/>
    <m/>
  </r>
  <r>
    <s v="6.1"/>
    <s v="9125000"/>
    <x v="4"/>
    <x v="58"/>
    <n v="511"/>
    <s v="A2660AF511"/>
    <n v="19938000"/>
    <n v="19938325"/>
    <n v="19938000"/>
    <s v="D"/>
    <x v="3"/>
    <x v="3"/>
    <s v="GBBR"/>
    <s v="RIGHT-TO-USE LEASE LIABILITY"/>
    <s v="2023–2024"/>
    <x v="0"/>
    <x v="6"/>
    <s v="TRANSPORTATION"/>
    <s v="STATE HIGHWAY ACCOUNT"/>
    <x v="1"/>
    <s v="150"/>
    <s v="G"/>
    <s v="001"/>
    <s v="001"/>
    <s v="000"/>
    <s v="000"/>
    <s v="SPECIAL REVENUE"/>
    <s v="TRANSPORTATION FUND"/>
    <m/>
  </r>
  <r>
    <s v="6.2"/>
    <s v="9125000"/>
    <x v="4"/>
    <x v="58"/>
    <n v="511"/>
    <s v="A2660AF511"/>
    <n v="19938000"/>
    <n v="-19938325"/>
    <n v="-19938000"/>
    <s v="C"/>
    <x v="5"/>
    <x v="5"/>
    <s v="GODT"/>
    <s v="DEBT SERVICE-PRINCIPAL RETIREMENT"/>
    <s v="2023–2024"/>
    <x v="0"/>
    <x v="6"/>
    <s v="TRANSPORTATION"/>
    <s v="STATE HIGHWAY ACCOUNT"/>
    <x v="1"/>
    <s v="150"/>
    <s v="G"/>
    <s v="001"/>
    <s v="001"/>
    <s v="000"/>
    <s v="000"/>
    <s v="SPECIAL REVENUE"/>
    <s v="TRANSPORTATION FUND"/>
    <m/>
  </r>
  <r>
    <s v="7.1"/>
    <s v="9125000"/>
    <x v="4"/>
    <x v="58"/>
    <n v="511"/>
    <s v="A2660AF511"/>
    <n v="20973000"/>
    <n v="20973205"/>
    <n v="20973000"/>
    <s v="D"/>
    <x v="3"/>
    <x v="3"/>
    <s v="GBBR"/>
    <s v="RIGHT-TO-USE LEASE LIABILITY"/>
    <s v="2023–2024"/>
    <x v="0"/>
    <x v="6"/>
    <s v="TRANSPORTATION"/>
    <s v="STATE HIGHWAY ACCOUNT"/>
    <x v="1"/>
    <s v="150"/>
    <s v="G"/>
    <s v="001"/>
    <s v="001"/>
    <s v="000"/>
    <s v="000"/>
    <s v="SPECIAL REVENUE"/>
    <s v="TRANSPORTATION FUND"/>
    <m/>
  </r>
  <r>
    <s v="7.2"/>
    <s v="9125000"/>
    <x v="4"/>
    <x v="58"/>
    <n v="511"/>
    <s v="A2660AF511"/>
    <n v="20973000"/>
    <n v="-20973205"/>
    <n v="-20973000"/>
    <s v="C"/>
    <x v="7"/>
    <x v="3"/>
    <s v="GBAX"/>
    <s v="CURRENT PORTION OF LONG-TERM OBLIGATIONS"/>
    <s v="2023–2024"/>
    <x v="0"/>
    <x v="6"/>
    <s v="TRANSPORTATION"/>
    <s v="STATE HIGHWAY ACCOUNT"/>
    <x v="1"/>
    <s v="150"/>
    <s v="G"/>
    <s v="001"/>
    <s v="001"/>
    <s v="000"/>
    <s v="000"/>
    <s v="SPECIAL REVENUE"/>
    <s v="TRANSPORTATION FUND"/>
    <m/>
  </r>
  <r>
    <s v="8.3"/>
    <s v="9125000"/>
    <x v="4"/>
    <x v="58"/>
    <n v="511"/>
    <s v="A2660AF511"/>
    <n v="4765000"/>
    <n v="4765378"/>
    <n v="4765000"/>
    <s v="D"/>
    <x v="2"/>
    <x v="2"/>
    <s v="GABW"/>
    <s v="ACCUMULATED DEPRECIATION/AMORTIZATION"/>
    <s v="2023–2024"/>
    <x v="0"/>
    <x v="6"/>
    <s v="TRANSPORTATION"/>
    <s v="STATE HIGHWAY ACCOUNT"/>
    <x v="1"/>
    <s v="150"/>
    <s v="G"/>
    <s v="001"/>
    <s v="001"/>
    <s v="000"/>
    <s v="000"/>
    <s v="SPECIAL REVENUE"/>
    <s v="TRANSPORTATION FUND"/>
    <m/>
  </r>
  <r>
    <s v="8.6"/>
    <s v="9125000"/>
    <x v="4"/>
    <x v="58"/>
    <n v="511"/>
    <s v="A2660AF511"/>
    <n v="4765000"/>
    <n v="-4765378"/>
    <n v="-4765000"/>
    <s v="C"/>
    <x v="0"/>
    <x v="0"/>
    <s v="GABX"/>
    <s v="INTANGIBLE ASSETS-AMORTIZABLE"/>
    <s v="2023–2024"/>
    <x v="0"/>
    <x v="6"/>
    <s v="TRANSPORTATION"/>
    <s v="STATE HIGHWAY ACCOUNT"/>
    <x v="1"/>
    <s v="150"/>
    <s v="G"/>
    <s v="001"/>
    <s v="001"/>
    <s v="000"/>
    <s v="000"/>
    <s v="SPECIAL REVENUE"/>
    <s v="TRANSPORTATION FUND"/>
    <m/>
  </r>
  <r>
    <s v="9.1"/>
    <s v="9125000"/>
    <x v="4"/>
    <x v="58"/>
    <n v="511"/>
    <s v="A2660AF511"/>
    <n v="2032000"/>
    <n v="2031617"/>
    <n v="2032000"/>
    <s v="D"/>
    <x v="3"/>
    <x v="3"/>
    <s v="GBBR"/>
    <s v="RIGHT-TO-USE LEASE LIABILITY"/>
    <s v="2023–2024"/>
    <x v="0"/>
    <x v="6"/>
    <s v="TRANSPORTATION"/>
    <s v="STATE HIGHWAY ACCOUNT"/>
    <x v="1"/>
    <s v="150"/>
    <s v="G"/>
    <s v="001"/>
    <s v="001"/>
    <s v="000"/>
    <s v="000"/>
    <s v="SPECIAL REVENUE"/>
    <s v="TRANSPORTATION FUND"/>
    <m/>
  </r>
  <r>
    <s v="9.4"/>
    <s v="9125000"/>
    <x v="4"/>
    <x v="58"/>
    <n v="511"/>
    <s v="A2660AF511"/>
    <n v="548000"/>
    <n v="548353"/>
    <n v="548000"/>
    <s v="D"/>
    <x v="2"/>
    <x v="2"/>
    <s v="GABW"/>
    <s v="ACCUMULATED DEPRECIATION/AMORTIZATION"/>
    <s v="2023–2024"/>
    <x v="0"/>
    <x v="6"/>
    <s v="TRANSPORTATION"/>
    <s v="STATE HIGHWAY ACCOUNT"/>
    <x v="1"/>
    <s v="150"/>
    <s v="G"/>
    <s v="001"/>
    <s v="001"/>
    <s v="000"/>
    <s v="000"/>
    <s v="SPECIAL REVENUE"/>
    <s v="TRANSPORTATION FUND"/>
    <m/>
  </r>
  <r>
    <s v="9.8"/>
    <s v="9125000"/>
    <x v="4"/>
    <x v="58"/>
    <n v="511"/>
    <s v="A2660AF511"/>
    <n v="2546000"/>
    <n v="-2545927"/>
    <n v="-2546000"/>
    <s v="C"/>
    <x v="0"/>
    <x v="0"/>
    <s v="GABX"/>
    <s v="INTANGIBLE ASSETS-AMORTIZABLE"/>
    <s v="2023–2024"/>
    <x v="0"/>
    <x v="6"/>
    <s v="TRANSPORTATION"/>
    <s v="STATE HIGHWAY ACCOUNT"/>
    <x v="1"/>
    <s v="150"/>
    <s v="G"/>
    <s v="001"/>
    <s v="001"/>
    <s v="000"/>
    <s v="000"/>
    <s v="SPECIAL REVENUE"/>
    <s v="TRANSPORTATION FUND"/>
    <m/>
  </r>
  <r>
    <s v="9.9"/>
    <s v="9125000"/>
    <x v="4"/>
    <x v="58"/>
    <n v="511"/>
    <s v="A2660AF511"/>
    <n v="34000"/>
    <n v="-34044"/>
    <n v="-34000"/>
    <s v="C"/>
    <x v="20"/>
    <x v="17"/>
    <s v="GODL"/>
    <s v="TRANSPORTATION"/>
    <s v="2023–2024"/>
    <x v="0"/>
    <x v="6"/>
    <s v="TRANSPORTATION"/>
    <s v="STATE HIGHWAY ACCOUNT"/>
    <x v="1"/>
    <s v="150"/>
    <s v="G"/>
    <s v="001"/>
    <s v="001"/>
    <s v="000"/>
    <s v="000"/>
    <s v="SPECIAL REVENUE"/>
    <s v="TRANSPORTATION FUND"/>
    <m/>
  </r>
  <r>
    <s v="0.3BB"/>
    <s v="9125000"/>
    <x v="5"/>
    <x v="57"/>
    <n v="511"/>
    <s v="A0521AF511"/>
    <n v="2702000"/>
    <n v="2701752"/>
    <n v="2702000"/>
    <s v="D"/>
    <x v="0"/>
    <x v="0"/>
    <s v="GABX"/>
    <s v="INTANGIBLE ASSETS-AMORTIZABLE"/>
    <s v="2023–2024"/>
    <x v="0"/>
    <x v="6"/>
    <s v="TRANSPORTATION"/>
    <s v="MOTOR VEHICLE ACCOUNT"/>
    <x v="1"/>
    <s v="150"/>
    <s v="G"/>
    <s v="001"/>
    <s v="001"/>
    <s v="000"/>
    <s v="000"/>
    <s v="SPECIAL REVENUE FUND"/>
    <s v="TRANSPORTATION FUND"/>
    <m/>
  </r>
  <r>
    <s v="0.8BB"/>
    <s v="9125000"/>
    <x v="5"/>
    <x v="57"/>
    <n v="511"/>
    <s v="A0521AF511"/>
    <n v="314000"/>
    <n v="-313961"/>
    <n v="-314000"/>
    <s v="C"/>
    <x v="2"/>
    <x v="2"/>
    <s v="GABW"/>
    <s v="ACCUMULATED DEPRECIATION/AMORTIZATION"/>
    <s v="2023–2024"/>
    <x v="0"/>
    <x v="6"/>
    <s v="TRANSPORTATION"/>
    <s v="MOTOR VEHICLE ACCOUNT"/>
    <x v="1"/>
    <s v="150"/>
    <s v="G"/>
    <s v="001"/>
    <s v="001"/>
    <s v="000"/>
    <s v="000"/>
    <s v="SPECIAL REVENUE FUND"/>
    <s v="TRANSPORTATION FUND"/>
    <m/>
  </r>
  <r>
    <s v="0.9BB"/>
    <s v="9125000"/>
    <x v="5"/>
    <x v="57"/>
    <n v="511"/>
    <s v="A0521AF511"/>
    <n v="2216000"/>
    <n v="-2215813"/>
    <n v="-2216000"/>
    <s v="C"/>
    <x v="3"/>
    <x v="3"/>
    <s v="GBBR"/>
    <s v="RIGHT-TO-USE LEASE LIABILITY"/>
    <s v="2023–2024"/>
    <x v="0"/>
    <x v="6"/>
    <s v="TRANSPORTATION"/>
    <s v="MOTOR VEHICLE ACCOUNT"/>
    <x v="1"/>
    <s v="150"/>
    <s v="G"/>
    <s v="001"/>
    <s v="001"/>
    <s v="000"/>
    <s v="000"/>
    <s v="SPECIAL REVENUE FUND"/>
    <s v="TRANSPORTATION FUND"/>
    <m/>
  </r>
  <r>
    <s v="0.10BB"/>
    <s v="9125000"/>
    <x v="5"/>
    <x v="57"/>
    <n v="511"/>
    <s v="A0521AF511"/>
    <n v="172000"/>
    <n v="-171978"/>
    <n v="-172000"/>
    <s v="C"/>
    <x v="8"/>
    <x v="7"/>
    <s v="GOAA"/>
    <s v="BEGINNING FUND BALANCE"/>
    <s v="2023–2024"/>
    <x v="0"/>
    <x v="6"/>
    <s v="TRANSPORTATION"/>
    <s v="MOTOR VEHICLE ACCOUNT"/>
    <x v="1"/>
    <s v="150"/>
    <s v="G"/>
    <s v="001"/>
    <s v="001"/>
    <s v="000"/>
    <s v="000"/>
    <s v="SPECIAL REVENUE FUND"/>
    <s v="TRANSPORTATION FUND"/>
    <m/>
  </r>
  <r>
    <s v="0.3ADJ"/>
    <s v="9125000"/>
    <x v="5"/>
    <x v="57"/>
    <n v="511"/>
    <s v="A0521AF511"/>
    <n v="2999000"/>
    <n v="2999342"/>
    <n v="2999000"/>
    <s v="D"/>
    <x v="0"/>
    <x v="0"/>
    <s v="GABX"/>
    <s v="INTANGIBLE ASSETS-AMORTIZABLE"/>
    <s v="2023–2024"/>
    <x v="0"/>
    <x v="6"/>
    <s v="TRANSPORTATION"/>
    <s v="MOTOR VEHICLE ACCOUNT"/>
    <x v="1"/>
    <s v="150"/>
    <s v="G"/>
    <s v="001"/>
    <s v="001"/>
    <s v="000"/>
    <s v="000"/>
    <s v="SPECIAL REVENUE FUND"/>
    <s v="TRANSPORTATION FUND"/>
    <m/>
  </r>
  <r>
    <s v="0.5ADJ"/>
    <s v="9125000"/>
    <x v="5"/>
    <x v="57"/>
    <n v="511"/>
    <s v="A0521AF511"/>
    <n v="263000"/>
    <n v="262955"/>
    <n v="263000"/>
    <s v="D"/>
    <x v="1"/>
    <x v="1"/>
    <s v="GOAA"/>
    <s v="BEGINNING FUND BALANCE"/>
    <s v="2023–2024"/>
    <x v="0"/>
    <x v="6"/>
    <s v="TRANSPORTATION"/>
    <s v="MOTOR VEHICLE ACCOUNT"/>
    <x v="1"/>
    <s v="150"/>
    <s v="G"/>
    <s v="001"/>
    <s v="001"/>
    <s v="000"/>
    <s v="000"/>
    <s v="SPECIAL REVENUE FUND"/>
    <s v="TRANSPORTATION FUND"/>
    <m/>
  </r>
  <r>
    <s v="0.8ADJ"/>
    <s v="9125000"/>
    <x v="5"/>
    <x v="57"/>
    <n v="511"/>
    <s v="A0521AF511"/>
    <n v="531000"/>
    <n v="-530905"/>
    <n v="-531000"/>
    <s v="C"/>
    <x v="2"/>
    <x v="2"/>
    <s v="GABW"/>
    <s v="ACCUMULATED DEPRECIATION/AMORTIZATION"/>
    <s v="2023–2024"/>
    <x v="0"/>
    <x v="6"/>
    <s v="TRANSPORTATION"/>
    <s v="MOTOR VEHICLE ACCOUNT"/>
    <x v="1"/>
    <s v="150"/>
    <s v="G"/>
    <s v="001"/>
    <s v="001"/>
    <s v="000"/>
    <s v="000"/>
    <s v="SPECIAL REVENUE FUND"/>
    <s v="TRANSPORTATION FUND"/>
    <m/>
  </r>
  <r>
    <s v="0.9ADJ"/>
    <s v="9125000"/>
    <x v="5"/>
    <x v="57"/>
    <n v="511"/>
    <s v="A0521AF511"/>
    <n v="2731000"/>
    <n v="-2731392"/>
    <n v="-2731000"/>
    <s v="C"/>
    <x v="3"/>
    <x v="3"/>
    <s v="GBBR"/>
    <s v="RIGHT-TO-USE LEASE LIABILITY"/>
    <s v="2023–2024"/>
    <x v="0"/>
    <x v="6"/>
    <s v="TRANSPORTATION"/>
    <s v="MOTOR VEHICLE ACCOUNT"/>
    <x v="1"/>
    <s v="150"/>
    <s v="G"/>
    <s v="001"/>
    <s v="001"/>
    <s v="000"/>
    <s v="000"/>
    <s v="SPECIAL REVENUE FUND"/>
    <s v="TRANSPORTATION FUND"/>
    <m/>
  </r>
  <r>
    <s v="4.1"/>
    <s v="9125000"/>
    <x v="5"/>
    <x v="57"/>
    <n v="511"/>
    <s v="A0521AF511"/>
    <n v="643000"/>
    <n v="642886"/>
    <n v="643000"/>
    <s v="D"/>
    <x v="20"/>
    <x v="17"/>
    <s v="GODL"/>
    <s v="TRANSPORTATION"/>
    <s v="2023–2024"/>
    <x v="0"/>
    <x v="6"/>
    <s v="TRANSPORTATION"/>
    <s v="MOTOR VEHICLE ACCOUNT"/>
    <x v="1"/>
    <s v="150"/>
    <s v="G"/>
    <s v="001"/>
    <s v="001"/>
    <s v="000"/>
    <s v="000"/>
    <s v="SPECIAL REVENUE FUND"/>
    <s v="TRANSPORTATION FUND"/>
    <m/>
  </r>
  <r>
    <s v="4.4"/>
    <s v="9125000"/>
    <x v="5"/>
    <x v="57"/>
    <n v="511"/>
    <s v="A0521AF511"/>
    <n v="643000"/>
    <n v="-642886"/>
    <n v="-643000"/>
    <s v="C"/>
    <x v="2"/>
    <x v="2"/>
    <s v="GABW"/>
    <s v="ACCUMULATED DEPRECIATION/AMORTIZATION"/>
    <s v="2023–2024"/>
    <x v="0"/>
    <x v="6"/>
    <s v="TRANSPORTATION"/>
    <s v="MOTOR VEHICLE ACCOUNT"/>
    <x v="1"/>
    <s v="150"/>
    <s v="G"/>
    <s v="001"/>
    <s v="001"/>
    <s v="000"/>
    <s v="000"/>
    <s v="SPECIAL REVENUE FUND"/>
    <s v="TRANSPORTATION FUND"/>
    <m/>
  </r>
  <r>
    <s v="5.1"/>
    <s v="0044000"/>
    <x v="5"/>
    <x v="57"/>
    <n v="511"/>
    <s v="A0521AF511"/>
    <n v="558000"/>
    <n v="557665"/>
    <n v="558000"/>
    <s v="D"/>
    <x v="5"/>
    <x v="5"/>
    <s v="GODT"/>
    <s v="DEBT SERVICE-PRINCIPAL RETIREMENT"/>
    <s v="2023–2024"/>
    <x v="0"/>
    <x v="6"/>
    <s v="TRANSPORTATION"/>
    <s v="MOTOR VEHICLE ACCOUNT"/>
    <x v="1"/>
    <s v="150"/>
    <s v="G"/>
    <s v="001"/>
    <s v="001"/>
    <s v="000"/>
    <s v="000"/>
    <s v="SPECIAL REVENUE FUND"/>
    <s v="TRANSPORTATION FUND"/>
    <m/>
  </r>
  <r>
    <s v="5.2"/>
    <s v="0044000"/>
    <x v="5"/>
    <x v="57"/>
    <n v="511"/>
    <s v="A0521AF511"/>
    <n v="42000"/>
    <n v="42244"/>
    <n v="42000"/>
    <s v="D"/>
    <x v="6"/>
    <x v="6"/>
    <s v="GODV"/>
    <s v="DEBT SERVICE-INTEREST &amp; FISCAL CHARGES"/>
    <s v="2023–2024"/>
    <x v="0"/>
    <x v="6"/>
    <s v="TRANSPORTATION"/>
    <s v="MOTOR VEHICLE ACCOUNT"/>
    <x v="1"/>
    <s v="150"/>
    <s v="G"/>
    <s v="001"/>
    <s v="001"/>
    <s v="000"/>
    <s v="000"/>
    <s v="SPECIAL REVENUE FUND"/>
    <s v="TRANSPORTATION FUND"/>
    <m/>
  </r>
  <r>
    <s v="5.3"/>
    <s v="0044000"/>
    <x v="5"/>
    <x v="57"/>
    <n v="511"/>
    <s v="A0521AF511"/>
    <n v="600000"/>
    <n v="-599909"/>
    <n v="-600000"/>
    <s v="C"/>
    <x v="20"/>
    <x v="17"/>
    <s v="GODL"/>
    <s v="TRANSPORTATION"/>
    <s v="2023–2024"/>
    <x v="0"/>
    <x v="6"/>
    <s v="TRANSPORTATION"/>
    <s v="MOTOR VEHICLE ACCOUNT"/>
    <x v="1"/>
    <s v="150"/>
    <s v="G"/>
    <s v="001"/>
    <s v="001"/>
    <s v="000"/>
    <s v="000"/>
    <s v="SPECIAL REVENUE FUND"/>
    <s v="TRANSPORTATION FUND"/>
    <m/>
  </r>
  <r>
    <s v="6.1"/>
    <s v="9125000"/>
    <x v="5"/>
    <x v="57"/>
    <n v="511"/>
    <s v="A0521AF511"/>
    <n v="558000"/>
    <n v="557665"/>
    <n v="558000"/>
    <s v="D"/>
    <x v="3"/>
    <x v="3"/>
    <s v="GBBR"/>
    <s v="RIGHT-TO-USE LEASE LIABILITY"/>
    <s v="2023–2024"/>
    <x v="0"/>
    <x v="6"/>
    <s v="TRANSPORTATION"/>
    <s v="MOTOR VEHICLE ACCOUNT"/>
    <x v="1"/>
    <s v="150"/>
    <s v="G"/>
    <s v="001"/>
    <s v="001"/>
    <s v="000"/>
    <s v="000"/>
    <s v="SPECIAL REVENUE FUND"/>
    <s v="TRANSPORTATION FUND"/>
    <m/>
  </r>
  <r>
    <s v="6.2"/>
    <s v="9125000"/>
    <x v="5"/>
    <x v="57"/>
    <n v="511"/>
    <s v="A0521AF511"/>
    <n v="558000"/>
    <n v="-557665"/>
    <n v="-558000"/>
    <s v="C"/>
    <x v="5"/>
    <x v="5"/>
    <s v="GODT"/>
    <s v="DEBT SERVICE-PRINCIPAL RETIREMENT"/>
    <s v="2023–2024"/>
    <x v="0"/>
    <x v="6"/>
    <s v="TRANSPORTATION"/>
    <s v="MOTOR VEHICLE ACCOUNT"/>
    <x v="1"/>
    <s v="150"/>
    <s v="G"/>
    <s v="001"/>
    <s v="001"/>
    <s v="000"/>
    <s v="000"/>
    <s v="SPECIAL REVENUE FUND"/>
    <s v="TRANSPORTATION FUND"/>
    <m/>
  </r>
  <r>
    <s v="7.1"/>
    <s v="9125000"/>
    <x v="5"/>
    <x v="57"/>
    <n v="511"/>
    <s v="A0521AF511"/>
    <n v="578000"/>
    <n v="577579"/>
    <n v="578000"/>
    <s v="D"/>
    <x v="3"/>
    <x v="3"/>
    <s v="GBBR"/>
    <s v="RIGHT-TO-USE LEASE LIABILITY"/>
    <s v="2023–2024"/>
    <x v="0"/>
    <x v="6"/>
    <s v="TRANSPORTATION"/>
    <s v="MOTOR VEHICLE ACCOUNT"/>
    <x v="1"/>
    <s v="150"/>
    <s v="G"/>
    <s v="001"/>
    <s v="001"/>
    <s v="000"/>
    <s v="000"/>
    <s v="SPECIAL REVENUE FUND"/>
    <s v="TRANSPORTATION FUND"/>
    <m/>
  </r>
  <r>
    <s v="7.2"/>
    <s v="9125000"/>
    <x v="5"/>
    <x v="57"/>
    <n v="511"/>
    <s v="A0521AF511"/>
    <n v="578000"/>
    <n v="-577579"/>
    <n v="-578000"/>
    <s v="C"/>
    <x v="7"/>
    <x v="3"/>
    <s v="GBAX"/>
    <s v="CURRENT PORTION OF LONG-TERM OBLIGATIONS"/>
    <s v="2023–2024"/>
    <x v="0"/>
    <x v="6"/>
    <s v="TRANSPORTATION"/>
    <s v="MOTOR VEHICLE ACCOUNT"/>
    <x v="1"/>
    <s v="150"/>
    <s v="G"/>
    <s v="001"/>
    <s v="001"/>
    <s v="000"/>
    <s v="000"/>
    <s v="SPECIAL REVENUE FUND"/>
    <s v="TRANSPORTATION FUND"/>
    <m/>
  </r>
  <r>
    <s v="0.3BB"/>
    <s v="9125000"/>
    <x v="5"/>
    <x v="7"/>
    <n v="511"/>
    <s v="A0820AF511"/>
    <n v="4099000"/>
    <n v="4099348"/>
    <n v="4099000"/>
    <s v="D"/>
    <x v="0"/>
    <x v="0"/>
    <s v="GABX"/>
    <s v="INTANGIBLE ASSETS-AMORTIZABLE"/>
    <s v="2023–2024"/>
    <x v="0"/>
    <x v="0"/>
    <s v="GENERAL GOVERNMENT"/>
    <s v="MOTOR VEHICLE ACCOUNT"/>
    <x v="1"/>
    <s v="150"/>
    <s v="G"/>
    <s v="001"/>
    <s v="001"/>
    <s v="000"/>
    <s v="000"/>
    <s v="SPECIAL REVENUE FUND"/>
    <s v="TRANSPORTATION FUND"/>
    <m/>
  </r>
  <r>
    <s v="0.4BB"/>
    <s v="9125000"/>
    <x v="5"/>
    <x v="7"/>
    <n v="511"/>
    <s v="A0820AF511"/>
    <n v="109000"/>
    <n v="108667"/>
    <n v="109000"/>
    <s v="D"/>
    <x v="8"/>
    <x v="7"/>
    <s v="GOAA"/>
    <s v="BEGINNING FUND BALANCE"/>
    <s v="2023–2024"/>
    <x v="0"/>
    <x v="0"/>
    <s v="GENERAL GOVERNMENT"/>
    <s v="MOTOR VEHICLE ACCOUNT"/>
    <x v="1"/>
    <s v="150"/>
    <s v="G"/>
    <s v="001"/>
    <s v="001"/>
    <s v="000"/>
    <s v="000"/>
    <s v="SPECIAL REVENUE FUND"/>
    <s v="TRANSPORTATION FUND"/>
    <m/>
  </r>
  <r>
    <s v="0.8BB"/>
    <s v="9125000"/>
    <x v="5"/>
    <x v="7"/>
    <n v="511"/>
    <s v="A0820AF511"/>
    <n v="816000"/>
    <n v="-816378"/>
    <n v="-816000"/>
    <s v="C"/>
    <x v="2"/>
    <x v="2"/>
    <s v="GABW"/>
    <s v="ACCUMULATED DEPRECIATION/AMORTIZATION"/>
    <s v="2023–2024"/>
    <x v="0"/>
    <x v="0"/>
    <s v="GENERAL GOVERNMENT"/>
    <s v="MOTOR VEHICLE ACCOUNT"/>
    <x v="1"/>
    <s v="150"/>
    <s v="G"/>
    <s v="001"/>
    <s v="001"/>
    <s v="000"/>
    <s v="000"/>
    <s v="SPECIAL REVENUE FUND"/>
    <s v="TRANSPORTATION FUND"/>
    <m/>
  </r>
  <r>
    <s v="0.9BB"/>
    <s v="9125000"/>
    <x v="5"/>
    <x v="7"/>
    <n v="511"/>
    <s v="A0820AF511"/>
    <n v="3392000"/>
    <n v="-3391637"/>
    <n v="-3392000"/>
    <s v="C"/>
    <x v="3"/>
    <x v="3"/>
    <s v="GBBR"/>
    <s v="RIGHT-TO-USE LEASE LIABILITY"/>
    <s v="2023–2024"/>
    <x v="0"/>
    <x v="0"/>
    <s v="GENERAL GOVERNMENT"/>
    <s v="MOTOR VEHICLE ACCOUNT"/>
    <x v="1"/>
    <s v="150"/>
    <s v="G"/>
    <s v="001"/>
    <s v="001"/>
    <s v="000"/>
    <s v="000"/>
    <s v="SPECIAL REVENUE FUND"/>
    <s v="TRANSPORTATION FUND"/>
    <m/>
  </r>
  <r>
    <s v="4.1"/>
    <s v="9125000"/>
    <x v="5"/>
    <x v="7"/>
    <n v="511"/>
    <s v="A0820AF511"/>
    <n v="408000"/>
    <n v="408189"/>
    <n v="408000"/>
    <s v="D"/>
    <x v="4"/>
    <x v="4"/>
    <s v="GODB"/>
    <s v="GENERAL GOVERNMENT AND GOVERNMENT OPERATIONS"/>
    <s v="2023–2024"/>
    <x v="0"/>
    <x v="0"/>
    <s v="GENERAL GOVERNMENT"/>
    <s v="MOTOR VEHICLE ACCOUNT"/>
    <x v="1"/>
    <s v="150"/>
    <s v="G"/>
    <s v="001"/>
    <s v="001"/>
    <s v="000"/>
    <s v="000"/>
    <s v="SPECIAL REVENUE FUND"/>
    <s v="TRANSPORTATION FUND"/>
    <m/>
  </r>
  <r>
    <s v="4.4"/>
    <s v="9125000"/>
    <x v="5"/>
    <x v="7"/>
    <n v="511"/>
    <s v="A0820AF511"/>
    <n v="408000"/>
    <n v="-408189"/>
    <n v="-408000"/>
    <s v="C"/>
    <x v="2"/>
    <x v="2"/>
    <s v="GABW"/>
    <s v="ACCUMULATED DEPRECIATION/AMORTIZATION"/>
    <s v="2023–2024"/>
    <x v="0"/>
    <x v="0"/>
    <s v="GENERAL GOVERNMENT"/>
    <s v="MOTOR VEHICLE ACCOUNT"/>
    <x v="1"/>
    <s v="150"/>
    <s v="G"/>
    <s v="001"/>
    <s v="001"/>
    <s v="000"/>
    <s v="000"/>
    <s v="SPECIAL REVENUE FUND"/>
    <s v="TRANSPORTATION FUND"/>
    <m/>
  </r>
  <r>
    <s v="5.1"/>
    <s v="0044000"/>
    <x v="5"/>
    <x v="7"/>
    <n v="511"/>
    <s v="A0820AF511"/>
    <n v="373000"/>
    <n v="372563"/>
    <n v="373000"/>
    <s v="D"/>
    <x v="5"/>
    <x v="5"/>
    <s v="GODT"/>
    <s v="DEBT SERVICE-PRINCIPAL RETIREMENT"/>
    <s v="2023–2024"/>
    <x v="0"/>
    <x v="0"/>
    <s v="GENERAL GOVERNMENT"/>
    <s v="MOTOR VEHICLE ACCOUNT"/>
    <x v="1"/>
    <s v="150"/>
    <s v="G"/>
    <s v="001"/>
    <s v="001"/>
    <s v="000"/>
    <s v="000"/>
    <s v="SPECIAL REVENUE FUND"/>
    <s v="TRANSPORTATION FUND"/>
    <m/>
  </r>
  <r>
    <s v="5.2"/>
    <s v="0044000"/>
    <x v="5"/>
    <x v="7"/>
    <n v="511"/>
    <s v="A0820AF511"/>
    <n v="48000"/>
    <n v="47652"/>
    <n v="48000"/>
    <s v="D"/>
    <x v="6"/>
    <x v="6"/>
    <s v="GODV"/>
    <s v="DEBT SERVICE-INTEREST &amp; FISCAL CHARGES"/>
    <s v="2023–2024"/>
    <x v="0"/>
    <x v="0"/>
    <s v="GENERAL GOVERNMENT"/>
    <s v="MOTOR VEHICLE ACCOUNT"/>
    <x v="1"/>
    <s v="150"/>
    <s v="G"/>
    <s v="001"/>
    <s v="001"/>
    <s v="000"/>
    <s v="000"/>
    <s v="SPECIAL REVENUE FUND"/>
    <s v="TRANSPORTATION FUND"/>
    <m/>
  </r>
  <r>
    <s v="5.3"/>
    <s v="0044000"/>
    <x v="5"/>
    <x v="7"/>
    <n v="511"/>
    <s v="A0820AF511"/>
    <n v="421000"/>
    <n v="-420215"/>
    <n v="-421000"/>
    <s v="C"/>
    <x v="4"/>
    <x v="4"/>
    <s v="GODB"/>
    <s v="GENERAL GOVERNMENT AND GOVERNMENT OPERATIONS"/>
    <s v="2023–2024"/>
    <x v="0"/>
    <x v="0"/>
    <s v="GENERAL GOVERNMENT"/>
    <s v="MOTOR VEHICLE ACCOUNT"/>
    <x v="1"/>
    <s v="150"/>
    <s v="G"/>
    <s v="001"/>
    <s v="001"/>
    <s v="000"/>
    <s v="000"/>
    <s v="SPECIAL REVENUE FUND"/>
    <s v="TRANSPORTATION FUND"/>
    <m/>
  </r>
  <r>
    <s v="6.1"/>
    <s v="9125000"/>
    <x v="5"/>
    <x v="7"/>
    <n v="511"/>
    <s v="A0820AF511"/>
    <n v="373000"/>
    <n v="372563"/>
    <n v="373000"/>
    <s v="D"/>
    <x v="3"/>
    <x v="3"/>
    <s v="GBBR"/>
    <s v="RIGHT-TO-USE LEASE LIABILITY"/>
    <s v="2023–2024"/>
    <x v="0"/>
    <x v="0"/>
    <s v="GENERAL GOVERNMENT"/>
    <s v="MOTOR VEHICLE ACCOUNT"/>
    <x v="1"/>
    <s v="150"/>
    <s v="G"/>
    <s v="001"/>
    <s v="001"/>
    <s v="000"/>
    <s v="000"/>
    <s v="SPECIAL REVENUE FUND"/>
    <s v="TRANSPORTATION FUND"/>
    <m/>
  </r>
  <r>
    <s v="6.2"/>
    <s v="9125000"/>
    <x v="5"/>
    <x v="7"/>
    <n v="511"/>
    <s v="A0820AF511"/>
    <n v="373000"/>
    <n v="-372563"/>
    <n v="-373000"/>
    <s v="C"/>
    <x v="5"/>
    <x v="5"/>
    <s v="GODT"/>
    <s v="DEBT SERVICE-PRINCIPAL RETIREMENT"/>
    <s v="2023–2024"/>
    <x v="0"/>
    <x v="0"/>
    <s v="GENERAL GOVERNMENT"/>
    <s v="MOTOR VEHICLE ACCOUNT"/>
    <x v="1"/>
    <s v="150"/>
    <s v="G"/>
    <s v="001"/>
    <s v="001"/>
    <s v="000"/>
    <s v="000"/>
    <s v="SPECIAL REVENUE FUND"/>
    <s v="TRANSPORTATION FUND"/>
    <m/>
  </r>
  <r>
    <s v="7.1"/>
    <s v="9125000"/>
    <x v="5"/>
    <x v="7"/>
    <n v="511"/>
    <s v="A0820AF511"/>
    <n v="386000"/>
    <n v="385660"/>
    <n v="386000"/>
    <s v="D"/>
    <x v="3"/>
    <x v="3"/>
    <s v="GBBR"/>
    <s v="RIGHT-TO-USE LEASE LIABILITY"/>
    <s v="2023–2024"/>
    <x v="0"/>
    <x v="0"/>
    <s v="GENERAL GOVERNMENT"/>
    <s v="MOTOR VEHICLE ACCOUNT"/>
    <x v="1"/>
    <s v="150"/>
    <s v="G"/>
    <s v="001"/>
    <s v="001"/>
    <s v="000"/>
    <s v="000"/>
    <s v="SPECIAL REVENUE FUND"/>
    <s v="TRANSPORTATION FUND"/>
    <m/>
  </r>
  <r>
    <s v="7.2"/>
    <s v="9125000"/>
    <x v="5"/>
    <x v="7"/>
    <n v="511"/>
    <s v="A0820AF511"/>
    <n v="386000"/>
    <n v="-385660"/>
    <n v="-386000"/>
    <s v="C"/>
    <x v="7"/>
    <x v="3"/>
    <s v="GBAX"/>
    <s v="CURRENT PORTION OF LONG-TERM OBLIGATIONS"/>
    <s v="2023–2024"/>
    <x v="0"/>
    <x v="0"/>
    <s v="GENERAL GOVERNMENT"/>
    <s v="MOTOR VEHICLE ACCOUNT"/>
    <x v="1"/>
    <s v="150"/>
    <s v="G"/>
    <s v="001"/>
    <s v="001"/>
    <s v="000"/>
    <s v="000"/>
    <s v="SPECIAL REVENUE FUND"/>
    <s v="TRANSPORTATION FUND"/>
    <m/>
  </r>
  <r>
    <s v="0.1BB"/>
    <s v="9125000"/>
    <x v="5"/>
    <x v="59"/>
    <n v="511"/>
    <s v="A2720AF511"/>
    <n v="24821000"/>
    <n v="24821892"/>
    <n v="24821000"/>
    <s v="D"/>
    <x v="16"/>
    <x v="14"/>
    <s v="GABX"/>
    <s v="INTANGIBLE ASSETS-AMORTIZABLE"/>
    <s v="2023–2024"/>
    <x v="0"/>
    <x v="6"/>
    <s v="TRANSPORTATION"/>
    <s v="MOTOR VEHICLE ACCOUNT"/>
    <x v="1"/>
    <s v="150"/>
    <s v="G"/>
    <s v="001"/>
    <s v="001"/>
    <s v="000"/>
    <s v="000"/>
    <s v="SPECIAL REVENUE FUND"/>
    <s v="TRANSPORTATION FUND"/>
    <m/>
  </r>
  <r>
    <s v="0.3BB"/>
    <s v="9125000"/>
    <x v="5"/>
    <x v="59"/>
    <n v="511"/>
    <s v="A2720AF511"/>
    <n v="356133000"/>
    <n v="356133662"/>
    <n v="356133000"/>
    <s v="D"/>
    <x v="0"/>
    <x v="0"/>
    <s v="GABX"/>
    <s v="INTANGIBLE ASSETS-AMORTIZABLE"/>
    <s v="2023–2024"/>
    <x v="0"/>
    <x v="6"/>
    <s v="TRANSPORTATION"/>
    <s v="MOTOR VEHICLE ACCOUNT"/>
    <x v="1"/>
    <s v="150"/>
    <s v="G"/>
    <s v="001"/>
    <s v="001"/>
    <s v="000"/>
    <s v="000"/>
    <s v="SPECIAL REVENUE FUND"/>
    <s v="TRANSPORTATION FUND"/>
    <m/>
  </r>
  <r>
    <s v="0.4BB"/>
    <s v="9125000"/>
    <x v="5"/>
    <x v="59"/>
    <n v="511"/>
    <s v="A2720AF511"/>
    <n v="1004000"/>
    <n v="1001448"/>
    <n v="1004000"/>
    <s v="D"/>
    <x v="8"/>
    <x v="7"/>
    <s v="GOAA"/>
    <s v="BEGINNING FUND BALANCE"/>
    <s v="2023–2024"/>
    <x v="0"/>
    <x v="6"/>
    <s v="TRANSPORTATION"/>
    <s v="MOTOR VEHICLE ACCOUNT"/>
    <x v="1"/>
    <s v="150"/>
    <s v="G"/>
    <s v="001"/>
    <s v="001"/>
    <s v="000"/>
    <s v="000"/>
    <s v="SPECIAL REVENUE FUND"/>
    <s v="TRANSPORTATION FUND"/>
    <m/>
  </r>
  <r>
    <s v="0.6BB"/>
    <s v="9125000"/>
    <x v="5"/>
    <x v="59"/>
    <n v="511"/>
    <s v="A2720AF511"/>
    <n v="4183000"/>
    <n v="-4182480"/>
    <n v="-4183000"/>
    <s v="C"/>
    <x v="17"/>
    <x v="2"/>
    <s v="GABW"/>
    <s v="ACCUMULATED DEPRECIATION/AMORTIZATION"/>
    <s v="2023–2024"/>
    <x v="0"/>
    <x v="6"/>
    <s v="TRANSPORTATION"/>
    <s v="MOTOR VEHICLE ACCOUNT"/>
    <x v="1"/>
    <s v="150"/>
    <s v="G"/>
    <s v="001"/>
    <s v="001"/>
    <s v="000"/>
    <s v="000"/>
    <s v="SPECIAL REVENUE FUND"/>
    <s v="TRANSPORTATION FUND"/>
    <m/>
  </r>
  <r>
    <s v="0.8BB"/>
    <s v="9125000"/>
    <x v="5"/>
    <x v="59"/>
    <n v="511"/>
    <s v="A2720AF511"/>
    <n v="53890000"/>
    <n v="-53889015"/>
    <n v="-53890000"/>
    <s v="C"/>
    <x v="2"/>
    <x v="2"/>
    <s v="GABW"/>
    <s v="ACCUMULATED DEPRECIATION/AMORTIZATION"/>
    <s v="2023–2024"/>
    <x v="0"/>
    <x v="6"/>
    <s v="TRANSPORTATION"/>
    <s v="MOTOR VEHICLE ACCOUNT"/>
    <x v="1"/>
    <s v="150"/>
    <s v="G"/>
    <s v="001"/>
    <s v="001"/>
    <s v="000"/>
    <s v="000"/>
    <s v="SPECIAL REVENUE FUND"/>
    <s v="TRANSPORTATION FUND"/>
    <m/>
  </r>
  <r>
    <s v="0.9BB"/>
    <s v="9125000"/>
    <x v="5"/>
    <x v="59"/>
    <n v="511"/>
    <s v="A2720AF511"/>
    <n v="323885000"/>
    <n v="-323885507"/>
    <n v="-323885000"/>
    <s v="C"/>
    <x v="3"/>
    <x v="3"/>
    <s v="GBBR"/>
    <s v="RIGHT-TO-USE LEASE LIABILITY"/>
    <s v="2023–2024"/>
    <x v="0"/>
    <x v="6"/>
    <s v="TRANSPORTATION"/>
    <s v="MOTOR VEHICLE ACCOUNT"/>
    <x v="1"/>
    <s v="150"/>
    <s v="G"/>
    <s v="001"/>
    <s v="001"/>
    <s v="000"/>
    <s v="000"/>
    <s v="SPECIAL REVENUE FUND"/>
    <s v="TRANSPORTATION FUND"/>
    <m/>
  </r>
  <r>
    <s v="0.1ADJ"/>
    <s v="9125000"/>
    <x v="5"/>
    <x v="59"/>
    <n v="511"/>
    <s v="A2720AF511"/>
    <n v="1000"/>
    <n v="0"/>
    <n v="1000"/>
    <s v="D"/>
    <x v="16"/>
    <x v="14"/>
    <s v="GABX"/>
    <s v="INTANGIBLE ASSETS-AMORTIZABLE"/>
    <s v="2023–2024"/>
    <x v="0"/>
    <x v="6"/>
    <s v="TRANSPORTATION"/>
    <s v="MOTOR VEHICLE ACCOUNT"/>
    <x v="1"/>
    <s v="150"/>
    <s v="G"/>
    <s v="001"/>
    <s v="001"/>
    <s v="000"/>
    <s v="000"/>
    <s v="SPECIAL REVENUE FUND"/>
    <s v="TRANSPORTATION FUND"/>
    <m/>
  </r>
  <r>
    <s v="0.5ADJ"/>
    <s v="9125000"/>
    <x v="5"/>
    <x v="59"/>
    <n v="511"/>
    <s v="A2720AF511"/>
    <n v="1266000"/>
    <n v="1267122"/>
    <n v="1266000"/>
    <s v="D"/>
    <x v="1"/>
    <x v="1"/>
    <s v="GOAA"/>
    <s v="BEGINNING FUND BALANCE"/>
    <s v="2023–2024"/>
    <x v="0"/>
    <x v="6"/>
    <s v="TRANSPORTATION"/>
    <s v="MOTOR VEHICLE ACCOUNT"/>
    <x v="1"/>
    <s v="150"/>
    <s v="G"/>
    <s v="001"/>
    <s v="001"/>
    <s v="000"/>
    <s v="000"/>
    <s v="SPECIAL REVENUE FUND"/>
    <s v="TRANSPORTATION FUND"/>
    <m/>
  </r>
  <r>
    <s v="0.6ADJ"/>
    <s v="9125000"/>
    <x v="5"/>
    <x v="59"/>
    <n v="511"/>
    <s v="A2720AF511"/>
    <n v="1369000"/>
    <n v="-1369342"/>
    <n v="-1369000"/>
    <s v="C"/>
    <x v="17"/>
    <x v="2"/>
    <s v="GABW"/>
    <s v="ACCUMULATED DEPRECIATION/AMORTIZATION"/>
    <s v="2023–2024"/>
    <x v="0"/>
    <x v="6"/>
    <s v="TRANSPORTATION"/>
    <s v="MOTOR VEHICLE ACCOUNT"/>
    <x v="1"/>
    <s v="150"/>
    <s v="G"/>
    <s v="001"/>
    <s v="001"/>
    <s v="000"/>
    <s v="000"/>
    <s v="SPECIAL REVENUE FUND"/>
    <s v="TRANSPORTATION FUND"/>
    <m/>
  </r>
  <r>
    <s v="0.8ADJ"/>
    <s v="9125000"/>
    <x v="5"/>
    <x v="59"/>
    <n v="511"/>
    <s v="A2720AF511"/>
    <n v="102000"/>
    <n v="102220"/>
    <n v="102000"/>
    <s v="D"/>
    <x v="2"/>
    <x v="2"/>
    <s v="GABW"/>
    <s v="ACCUMULATED DEPRECIATION/AMORTIZATION"/>
    <s v="2023–2024"/>
    <x v="0"/>
    <x v="6"/>
    <s v="TRANSPORTATION"/>
    <s v="MOTOR VEHICLE ACCOUNT"/>
    <x v="1"/>
    <s v="150"/>
    <s v="G"/>
    <s v="001"/>
    <s v="001"/>
    <s v="000"/>
    <s v="000"/>
    <s v="SPECIAL REVENUE FUND"/>
    <s v="TRANSPORTATION FUND"/>
    <m/>
  </r>
  <r>
    <s v="1.1"/>
    <s v="0044000"/>
    <x v="5"/>
    <x v="59"/>
    <n v="511"/>
    <s v="A2720AF511"/>
    <n v="107937000"/>
    <n v="107936510"/>
    <n v="107937000"/>
    <s v="D"/>
    <x v="11"/>
    <x v="10"/>
    <s v="GODR"/>
    <s v="CAPITAL OUTLAY"/>
    <s v="2023–2024"/>
    <x v="0"/>
    <x v="6"/>
    <s v="TRANSPORTATION"/>
    <s v="MOTOR VEHICLE ACCOUNT"/>
    <x v="1"/>
    <s v="150"/>
    <s v="G"/>
    <s v="001"/>
    <s v="001"/>
    <s v="000"/>
    <s v="000"/>
    <s v="SPECIAL REVENUE FUND"/>
    <s v="TRANSPORTATION FUND"/>
    <m/>
  </r>
  <r>
    <s v="1.2"/>
    <s v="0044000"/>
    <x v="5"/>
    <x v="59"/>
    <n v="511"/>
    <s v="A2720AF511"/>
    <n v="104890000"/>
    <n v="-104890086"/>
    <n v="-104890000"/>
    <s v="C"/>
    <x v="12"/>
    <x v="11"/>
    <s v="GOLK"/>
    <s v="LEASE AND OTHER FINANCING PROCEEDS"/>
    <s v="2023–2024"/>
    <x v="0"/>
    <x v="6"/>
    <s v="TRANSPORTATION"/>
    <s v="MOTOR VEHICLE ACCOUNT"/>
    <x v="1"/>
    <s v="150"/>
    <s v="G"/>
    <s v="001"/>
    <s v="001"/>
    <s v="000"/>
    <s v="000"/>
    <s v="SPECIAL REVENUE FUND"/>
    <s v="TRANSPORTATION FUND"/>
    <m/>
  </r>
  <r>
    <s v="1.3"/>
    <s v="0044000"/>
    <x v="5"/>
    <x v="59"/>
    <n v="511"/>
    <s v="A2720AF511"/>
    <n v="3047000"/>
    <n v="-3046424"/>
    <n v="-3047000"/>
    <s v="C"/>
    <x v="20"/>
    <x v="17"/>
    <s v="GODL"/>
    <s v="TRANSPORTATION"/>
    <s v="2023–2024"/>
    <x v="0"/>
    <x v="6"/>
    <s v="TRANSPORTATION"/>
    <s v="MOTOR VEHICLE ACCOUNT"/>
    <x v="1"/>
    <s v="150"/>
    <s v="G"/>
    <s v="001"/>
    <s v="001"/>
    <s v="000"/>
    <s v="000"/>
    <s v="SPECIAL REVENUE FUND"/>
    <s v="TRANSPORTATION FUND"/>
    <m/>
  </r>
  <r>
    <s v="2.1"/>
    <s v="9125000"/>
    <x v="5"/>
    <x v="59"/>
    <n v="511"/>
    <s v="A2720AF511"/>
    <n v="5278000"/>
    <n v="5278004"/>
    <n v="5278000"/>
    <s v="D"/>
    <x v="16"/>
    <x v="14"/>
    <s v="GABX"/>
    <s v="INTANGIBLE ASSETS-AMORTIZABLE"/>
    <s v="2023–2024"/>
    <x v="0"/>
    <x v="6"/>
    <s v="TRANSPORTATION"/>
    <s v="MOTOR VEHICLE ACCOUNT"/>
    <x v="1"/>
    <s v="150"/>
    <s v="G"/>
    <s v="001"/>
    <s v="001"/>
    <s v="000"/>
    <s v="000"/>
    <s v="SPECIAL REVENUE FUND"/>
    <s v="TRANSPORTATION FUND"/>
    <m/>
  </r>
  <r>
    <s v="2.3"/>
    <s v="9125000"/>
    <x v="5"/>
    <x v="59"/>
    <n v="511"/>
    <s v="A2720AF511"/>
    <n v="102659000"/>
    <n v="102658506"/>
    <n v="102659000"/>
    <s v="D"/>
    <x v="0"/>
    <x v="0"/>
    <s v="GABX"/>
    <s v="INTANGIBLE ASSETS-AMORTIZABLE"/>
    <s v="2023–2024"/>
    <x v="0"/>
    <x v="6"/>
    <s v="TRANSPORTATION"/>
    <s v="MOTOR VEHICLE ACCOUNT"/>
    <x v="1"/>
    <s v="150"/>
    <s v="G"/>
    <s v="001"/>
    <s v="001"/>
    <s v="000"/>
    <s v="000"/>
    <s v="SPECIAL REVENUE FUND"/>
    <s v="TRANSPORTATION FUND"/>
    <m/>
  </r>
  <r>
    <s v="2.4"/>
    <s v="9125000"/>
    <x v="5"/>
    <x v="59"/>
    <n v="511"/>
    <s v="A2720AF511"/>
    <n v="107937000"/>
    <n v="-107936510"/>
    <n v="-107937000"/>
    <s v="C"/>
    <x v="11"/>
    <x v="10"/>
    <s v="GODR"/>
    <s v="CAPITAL OUTLAY"/>
    <s v="2023–2024"/>
    <x v="0"/>
    <x v="6"/>
    <s v="TRANSPORTATION"/>
    <s v="MOTOR VEHICLE ACCOUNT"/>
    <x v="1"/>
    <s v="150"/>
    <s v="G"/>
    <s v="001"/>
    <s v="001"/>
    <s v="000"/>
    <s v="000"/>
    <s v="SPECIAL REVENUE FUND"/>
    <s v="TRANSPORTATION FUND"/>
    <m/>
  </r>
  <r>
    <s v="3.1"/>
    <s v="9125000"/>
    <x v="5"/>
    <x v="59"/>
    <n v="511"/>
    <s v="A2720AF511"/>
    <n v="104890000"/>
    <n v="104890086"/>
    <n v="104890000"/>
    <s v="D"/>
    <x v="12"/>
    <x v="11"/>
    <s v="GOLK"/>
    <s v="LEASE AND OTHER FINANCING PROCEEDS"/>
    <s v="2023–2024"/>
    <x v="0"/>
    <x v="6"/>
    <s v="TRANSPORTATION"/>
    <s v="MOTOR VEHICLE ACCOUNT"/>
    <x v="1"/>
    <s v="150"/>
    <s v="G"/>
    <s v="001"/>
    <s v="001"/>
    <s v="000"/>
    <s v="000"/>
    <s v="SPECIAL REVENUE FUND"/>
    <s v="TRANSPORTATION FUND"/>
    <m/>
  </r>
  <r>
    <s v="3.2"/>
    <s v="9125000"/>
    <x v="5"/>
    <x v="59"/>
    <n v="511"/>
    <s v="A2720AF511"/>
    <n v="104890000"/>
    <n v="-104890086"/>
    <n v="-104890000"/>
    <s v="C"/>
    <x v="3"/>
    <x v="3"/>
    <s v="GBBR"/>
    <s v="RIGHT-TO-USE LEASE LIABILITY"/>
    <s v="2023–2024"/>
    <x v="0"/>
    <x v="6"/>
    <s v="TRANSPORTATION"/>
    <s v="MOTOR VEHICLE ACCOUNT"/>
    <x v="1"/>
    <s v="150"/>
    <s v="G"/>
    <s v="001"/>
    <s v="001"/>
    <s v="000"/>
    <s v="000"/>
    <s v="SPECIAL REVENUE FUND"/>
    <s v="TRANSPORTATION FUND"/>
    <m/>
  </r>
  <r>
    <s v="4.1"/>
    <s v="9125000"/>
    <x v="5"/>
    <x v="59"/>
    <n v="511"/>
    <s v="A2720AF511"/>
    <n v="34880000"/>
    <n v="34879864"/>
    <n v="34880000"/>
    <s v="D"/>
    <x v="20"/>
    <x v="17"/>
    <s v="GODL"/>
    <s v="TRANSPORTATION"/>
    <s v="2023–2024"/>
    <x v="0"/>
    <x v="6"/>
    <s v="TRANSPORTATION"/>
    <s v="MOTOR VEHICLE ACCOUNT"/>
    <x v="1"/>
    <s v="150"/>
    <s v="G"/>
    <s v="001"/>
    <s v="001"/>
    <s v="000"/>
    <s v="000"/>
    <s v="SPECIAL REVENUE FUND"/>
    <s v="TRANSPORTATION FUND"/>
    <m/>
  </r>
  <r>
    <s v="4.2"/>
    <s v="9125000"/>
    <x v="5"/>
    <x v="59"/>
    <n v="511"/>
    <s v="A2720AF511"/>
    <n v="3196000"/>
    <n v="-3196032"/>
    <n v="-3196000"/>
    <s v="C"/>
    <x v="17"/>
    <x v="2"/>
    <s v="GABW"/>
    <s v="ACCUMULATED DEPRECIATION/AMORTIZATION"/>
    <s v="2023–2024"/>
    <x v="0"/>
    <x v="6"/>
    <s v="TRANSPORTATION"/>
    <s v="MOTOR VEHICLE ACCOUNT"/>
    <x v="1"/>
    <s v="150"/>
    <s v="G"/>
    <s v="001"/>
    <s v="001"/>
    <s v="000"/>
    <s v="000"/>
    <s v="SPECIAL REVENUE FUND"/>
    <s v="TRANSPORTATION FUND"/>
    <m/>
  </r>
  <r>
    <s v="4.4"/>
    <s v="9125000"/>
    <x v="5"/>
    <x v="59"/>
    <n v="511"/>
    <s v="A2720AF511"/>
    <n v="31684000"/>
    <n v="-31683832"/>
    <n v="-31684000"/>
    <s v="C"/>
    <x v="2"/>
    <x v="2"/>
    <s v="GABW"/>
    <s v="ACCUMULATED DEPRECIATION/AMORTIZATION"/>
    <s v="2023–2024"/>
    <x v="0"/>
    <x v="6"/>
    <s v="TRANSPORTATION"/>
    <s v="MOTOR VEHICLE ACCOUNT"/>
    <x v="1"/>
    <s v="150"/>
    <s v="G"/>
    <s v="001"/>
    <s v="001"/>
    <s v="000"/>
    <s v="000"/>
    <s v="SPECIAL REVENUE FUND"/>
    <s v="TRANSPORTATION FUND"/>
    <m/>
  </r>
  <r>
    <s v="5.1"/>
    <s v="0044000"/>
    <x v="5"/>
    <x v="59"/>
    <n v="511"/>
    <s v="A2720AF511"/>
    <n v="33361000"/>
    <n v="33361121"/>
    <n v="33361000"/>
    <s v="D"/>
    <x v="5"/>
    <x v="5"/>
    <s v="GODT"/>
    <s v="DEBT SERVICE-PRINCIPAL RETIREMENT"/>
    <s v="2023–2024"/>
    <x v="0"/>
    <x v="6"/>
    <s v="TRANSPORTATION"/>
    <s v="MOTOR VEHICLE ACCOUNT"/>
    <x v="1"/>
    <s v="150"/>
    <s v="G"/>
    <s v="001"/>
    <s v="001"/>
    <s v="000"/>
    <s v="000"/>
    <s v="SPECIAL REVENUE FUND"/>
    <s v="TRANSPORTATION FUND"/>
    <m/>
  </r>
  <r>
    <s v="5.2"/>
    <s v="0044000"/>
    <x v="5"/>
    <x v="59"/>
    <n v="511"/>
    <s v="A2720AF511"/>
    <n v="6767000"/>
    <n v="6767103"/>
    <n v="6767000"/>
    <s v="D"/>
    <x v="6"/>
    <x v="6"/>
    <s v="GODV"/>
    <s v="DEBT SERVICE-INTEREST &amp; FISCAL CHARGES"/>
    <s v="2023–2024"/>
    <x v="0"/>
    <x v="6"/>
    <s v="TRANSPORTATION"/>
    <s v="MOTOR VEHICLE ACCOUNT"/>
    <x v="1"/>
    <s v="150"/>
    <s v="G"/>
    <s v="001"/>
    <s v="001"/>
    <s v="000"/>
    <s v="000"/>
    <s v="SPECIAL REVENUE FUND"/>
    <s v="TRANSPORTATION FUND"/>
    <m/>
  </r>
  <r>
    <s v="5.3"/>
    <s v="0044000"/>
    <x v="5"/>
    <x v="59"/>
    <n v="511"/>
    <s v="A2720AF511"/>
    <n v="40128000"/>
    <n v="-40128224"/>
    <n v="-40128000"/>
    <s v="C"/>
    <x v="20"/>
    <x v="17"/>
    <s v="GODL"/>
    <s v="TRANSPORTATION"/>
    <s v="2023–2024"/>
    <x v="0"/>
    <x v="6"/>
    <s v="TRANSPORTATION"/>
    <s v="MOTOR VEHICLE ACCOUNT"/>
    <x v="1"/>
    <s v="150"/>
    <s v="G"/>
    <s v="001"/>
    <s v="001"/>
    <s v="000"/>
    <s v="000"/>
    <s v="SPECIAL REVENUE FUND"/>
    <s v="TRANSPORTATION FUND"/>
    <m/>
  </r>
  <r>
    <s v="6.1"/>
    <s v="9125000"/>
    <x v="5"/>
    <x v="59"/>
    <n v="511"/>
    <s v="A2720AF511"/>
    <n v="33361000"/>
    <n v="33361121"/>
    <n v="33361000"/>
    <s v="D"/>
    <x v="3"/>
    <x v="3"/>
    <s v="GBBR"/>
    <s v="RIGHT-TO-USE LEASE LIABILITY"/>
    <s v="2023–2024"/>
    <x v="0"/>
    <x v="6"/>
    <s v="TRANSPORTATION"/>
    <s v="MOTOR VEHICLE ACCOUNT"/>
    <x v="1"/>
    <s v="150"/>
    <s v="G"/>
    <s v="001"/>
    <s v="001"/>
    <s v="000"/>
    <s v="000"/>
    <s v="SPECIAL REVENUE FUND"/>
    <s v="TRANSPORTATION FUND"/>
    <m/>
  </r>
  <r>
    <s v="6.2"/>
    <s v="9125000"/>
    <x v="5"/>
    <x v="59"/>
    <n v="511"/>
    <s v="A2720AF511"/>
    <n v="33361000"/>
    <n v="-33361121"/>
    <n v="-33361000"/>
    <s v="C"/>
    <x v="5"/>
    <x v="5"/>
    <s v="GODT"/>
    <s v="DEBT SERVICE-PRINCIPAL RETIREMENT"/>
    <s v="2023–2024"/>
    <x v="0"/>
    <x v="6"/>
    <s v="TRANSPORTATION"/>
    <s v="MOTOR VEHICLE ACCOUNT"/>
    <x v="1"/>
    <s v="150"/>
    <s v="G"/>
    <s v="001"/>
    <s v="001"/>
    <s v="000"/>
    <s v="000"/>
    <s v="SPECIAL REVENUE FUND"/>
    <s v="TRANSPORTATION FUND"/>
    <m/>
  </r>
  <r>
    <s v="7.1"/>
    <s v="9125000"/>
    <x v="5"/>
    <x v="59"/>
    <n v="511"/>
    <s v="A2720AF511"/>
    <n v="32549000"/>
    <n v="32549388"/>
    <n v="32549000"/>
    <s v="D"/>
    <x v="3"/>
    <x v="3"/>
    <s v="GBBR"/>
    <s v="RIGHT-TO-USE LEASE LIABILITY"/>
    <s v="2023–2024"/>
    <x v="0"/>
    <x v="6"/>
    <s v="TRANSPORTATION"/>
    <s v="MOTOR VEHICLE ACCOUNT"/>
    <x v="1"/>
    <s v="150"/>
    <s v="G"/>
    <s v="001"/>
    <s v="001"/>
    <s v="000"/>
    <s v="000"/>
    <s v="SPECIAL REVENUE FUND"/>
    <s v="TRANSPORTATION FUND"/>
    <m/>
  </r>
  <r>
    <s v="7.2"/>
    <s v="9125000"/>
    <x v="5"/>
    <x v="59"/>
    <n v="511"/>
    <s v="A2720AF511"/>
    <n v="32549000"/>
    <n v="-32549388"/>
    <n v="-32549000"/>
    <s v="C"/>
    <x v="7"/>
    <x v="3"/>
    <s v="GBAX"/>
    <s v="CURRENT PORTION OF LONG-TERM OBLIGATIONS"/>
    <s v="2023–2024"/>
    <x v="0"/>
    <x v="6"/>
    <s v="TRANSPORTATION"/>
    <s v="MOTOR VEHICLE ACCOUNT"/>
    <x v="1"/>
    <s v="150"/>
    <s v="G"/>
    <s v="001"/>
    <s v="001"/>
    <s v="000"/>
    <s v="000"/>
    <s v="SPECIAL REVENUE FUND"/>
    <s v="TRANSPORTATION FUND"/>
    <m/>
  </r>
  <r>
    <s v="9.1"/>
    <s v="9125000"/>
    <x v="5"/>
    <x v="59"/>
    <n v="511"/>
    <s v="A2720AF511"/>
    <n v="32228000"/>
    <n v="32228342"/>
    <n v="32228000"/>
    <s v="D"/>
    <x v="3"/>
    <x v="3"/>
    <s v="GBBR"/>
    <s v="RIGHT-TO-USE LEASE LIABILITY"/>
    <s v="2023–2024"/>
    <x v="0"/>
    <x v="6"/>
    <s v="TRANSPORTATION"/>
    <s v="MOTOR VEHICLE ACCOUNT"/>
    <x v="1"/>
    <s v="150"/>
    <s v="G"/>
    <s v="001"/>
    <s v="001"/>
    <s v="000"/>
    <s v="000"/>
    <s v="SPECIAL REVENUE FUND"/>
    <s v="TRANSPORTATION FUND"/>
    <m/>
  </r>
  <r>
    <s v="9.2"/>
    <s v="9125000"/>
    <x v="5"/>
    <x v="59"/>
    <n v="511"/>
    <s v="A2720AF511"/>
    <n v="1060000"/>
    <n v="1059634"/>
    <n v="1060000"/>
    <s v="D"/>
    <x v="17"/>
    <x v="2"/>
    <s v="GABW"/>
    <s v="ACCUMULATED DEPRECIATION/AMORTIZATION"/>
    <s v="2023–2024"/>
    <x v="0"/>
    <x v="6"/>
    <s v="TRANSPORTATION"/>
    <s v="MOTOR VEHICLE ACCOUNT"/>
    <x v="1"/>
    <s v="150"/>
    <s v="G"/>
    <s v="001"/>
    <s v="001"/>
    <s v="000"/>
    <s v="000"/>
    <s v="SPECIAL REVENUE FUND"/>
    <s v="TRANSPORTATION FUND"/>
    <m/>
  </r>
  <r>
    <s v="9.4"/>
    <s v="9125000"/>
    <x v="5"/>
    <x v="59"/>
    <n v="511"/>
    <s v="A2720AF511"/>
    <n v="1507000"/>
    <n v="1506651"/>
    <n v="1507000"/>
    <s v="D"/>
    <x v="2"/>
    <x v="2"/>
    <s v="GABW"/>
    <s v="ACCUMULATED DEPRECIATION/AMORTIZATION"/>
    <s v="2023–2024"/>
    <x v="0"/>
    <x v="6"/>
    <s v="TRANSPORTATION"/>
    <s v="MOTOR VEHICLE ACCOUNT"/>
    <x v="1"/>
    <s v="150"/>
    <s v="G"/>
    <s v="001"/>
    <s v="001"/>
    <s v="000"/>
    <s v="000"/>
    <s v="SPECIAL REVENUE FUND"/>
    <s v="TRANSPORTATION FUND"/>
    <m/>
  </r>
  <r>
    <s v="9.6"/>
    <s v="9125000"/>
    <x v="5"/>
    <x v="59"/>
    <n v="511"/>
    <s v="A2720AF511"/>
    <n v="3455000"/>
    <n v="-3454880"/>
    <n v="-3455000"/>
    <s v="C"/>
    <x v="16"/>
    <x v="14"/>
    <s v="GABX"/>
    <s v="INTANGIBLE ASSETS-AMORTIZABLE"/>
    <s v="2023–2024"/>
    <x v="0"/>
    <x v="6"/>
    <s v="TRANSPORTATION"/>
    <s v="MOTOR VEHICLE ACCOUNT"/>
    <x v="1"/>
    <s v="150"/>
    <s v="G"/>
    <s v="001"/>
    <s v="001"/>
    <s v="000"/>
    <s v="000"/>
    <s v="SPECIAL REVENUE FUND"/>
    <s v="TRANSPORTATION FUND"/>
    <m/>
  </r>
  <r>
    <s v="9.8"/>
    <s v="9125000"/>
    <x v="5"/>
    <x v="59"/>
    <n v="511"/>
    <s v="A2720AF511"/>
    <n v="31209000"/>
    <n v="-31208862"/>
    <n v="-31209000"/>
    <s v="C"/>
    <x v="0"/>
    <x v="0"/>
    <s v="GABX"/>
    <s v="INTANGIBLE ASSETS-AMORTIZABLE"/>
    <s v="2023–2024"/>
    <x v="0"/>
    <x v="6"/>
    <s v="TRANSPORTATION"/>
    <s v="MOTOR VEHICLE ACCOUNT"/>
    <x v="1"/>
    <s v="150"/>
    <s v="G"/>
    <s v="001"/>
    <s v="001"/>
    <s v="000"/>
    <s v="000"/>
    <s v="SPECIAL REVENUE FUND"/>
    <s v="TRANSPORTATION FUND"/>
    <m/>
  </r>
  <r>
    <s v="9.9"/>
    <s v="9125000"/>
    <x v="5"/>
    <x v="59"/>
    <n v="511"/>
    <s v="A2720AF511"/>
    <n v="131000"/>
    <n v="-130885"/>
    <n v="-131000"/>
    <s v="C"/>
    <x v="20"/>
    <x v="17"/>
    <s v="GODL"/>
    <s v="TRANSPORTATION"/>
    <s v="2023–2024"/>
    <x v="0"/>
    <x v="6"/>
    <s v="TRANSPORTATION"/>
    <s v="MOTOR VEHICLE ACCOUNT"/>
    <x v="1"/>
    <s v="150"/>
    <s v="G"/>
    <s v="001"/>
    <s v="001"/>
    <s v="000"/>
    <s v="000"/>
    <s v="SPECIAL REVENUE FUND"/>
    <s v="TRANSPORTATION FUND"/>
    <m/>
  </r>
  <r>
    <s v="10.1"/>
    <s v="9125000"/>
    <x v="5"/>
    <x v="59"/>
    <n v="511"/>
    <s v="A2720AF511"/>
    <n v="368000"/>
    <n v="368427"/>
    <n v="368000"/>
    <s v="D"/>
    <x v="16"/>
    <x v="14"/>
    <s v="GABX"/>
    <s v="INTANGIBLE ASSETS-AMORTIZABLE"/>
    <s v="2023–2024"/>
    <x v="0"/>
    <x v="6"/>
    <s v="TRANSPORTATION"/>
    <s v="MOTOR VEHICLE ACCOUNT"/>
    <x v="1"/>
    <s v="150"/>
    <s v="G"/>
    <s v="001"/>
    <s v="001"/>
    <s v="000"/>
    <s v="000"/>
    <s v="SPECIAL REVENUE FUND"/>
    <s v="TRANSPORTATION FUND"/>
    <m/>
  </r>
  <r>
    <s v="10.3"/>
    <s v="9125000"/>
    <x v="5"/>
    <x v="59"/>
    <n v="511"/>
    <s v="A2720AF511"/>
    <n v="132000"/>
    <n v="131690"/>
    <n v="132000"/>
    <s v="D"/>
    <x v="0"/>
    <x v="0"/>
    <s v="GABX"/>
    <s v="INTANGIBLE ASSETS-AMORTIZABLE"/>
    <s v="2023–2024"/>
    <x v="0"/>
    <x v="6"/>
    <s v="TRANSPORTATION"/>
    <s v="MOTOR VEHICLE ACCOUNT"/>
    <x v="1"/>
    <s v="150"/>
    <s v="G"/>
    <s v="001"/>
    <s v="001"/>
    <s v="000"/>
    <s v="000"/>
    <s v="SPECIAL REVENUE FUND"/>
    <s v="TRANSPORTATION FUND"/>
    <m/>
  </r>
  <r>
    <s v="10.4"/>
    <s v="9125000"/>
    <x v="5"/>
    <x v="59"/>
    <n v="511"/>
    <s v="A2720AF511"/>
    <n v="500000"/>
    <n v="-500117"/>
    <n v="-500000"/>
    <s v="C"/>
    <x v="3"/>
    <x v="3"/>
    <s v="GBBR"/>
    <s v="RIGHT-TO-USE LEASE LIABILITY"/>
    <s v="2023–2024"/>
    <x v="0"/>
    <x v="6"/>
    <s v="TRANSPORTATION"/>
    <s v="MOTOR VEHICLE ACCOUNT"/>
    <x v="1"/>
    <s v="150"/>
    <s v="G"/>
    <s v="001"/>
    <s v="001"/>
    <s v="000"/>
    <s v="000"/>
    <s v="SPECIAL REVENUE FUND"/>
    <s v="TRANSPORTATION FUND"/>
    <m/>
  </r>
  <r>
    <s v="0.1BB"/>
    <s v="9125000"/>
    <x v="5"/>
    <x v="60"/>
    <n v="511"/>
    <s v="A2740AF511"/>
    <n v="1027000"/>
    <n v="1027259"/>
    <n v="1027000"/>
    <s v="D"/>
    <x v="16"/>
    <x v="14"/>
    <s v="GABX"/>
    <s v="INTANGIBLE ASSETS-AMORTIZABLE"/>
    <s v="2023–2024"/>
    <x v="0"/>
    <x v="6"/>
    <s v="TRANSPORTATION"/>
    <s v="MOTOR VEHICLE ACCOUNT"/>
    <x v="1"/>
    <s v="150"/>
    <s v="G"/>
    <s v="001"/>
    <s v="001"/>
    <s v="000"/>
    <s v="000"/>
    <s v="SPECIAL REVENUE FUND"/>
    <s v="TRANSPORTATION FUND"/>
    <m/>
  </r>
  <r>
    <s v="0.3BB"/>
    <s v="9125000"/>
    <x v="5"/>
    <x v="60"/>
    <n v="511"/>
    <s v="A2740AF511"/>
    <n v="331504000"/>
    <n v="331504487"/>
    <n v="331504000"/>
    <s v="D"/>
    <x v="0"/>
    <x v="0"/>
    <s v="GABX"/>
    <s v="INTANGIBLE ASSETS-AMORTIZABLE"/>
    <s v="2023–2024"/>
    <x v="0"/>
    <x v="6"/>
    <s v="TRANSPORTATION"/>
    <s v="MOTOR VEHICLE ACCOUNT"/>
    <x v="1"/>
    <s v="150"/>
    <s v="G"/>
    <s v="001"/>
    <s v="001"/>
    <s v="000"/>
    <s v="000"/>
    <s v="SPECIAL REVENUE FUND"/>
    <s v="TRANSPORTATION FUND"/>
    <m/>
  </r>
  <r>
    <s v="0.4BB"/>
    <s v="9125000"/>
    <x v="5"/>
    <x v="60"/>
    <n v="511"/>
    <s v="A2740AF511"/>
    <n v="6473000"/>
    <n v="6472625"/>
    <n v="6473000"/>
    <s v="D"/>
    <x v="8"/>
    <x v="7"/>
    <s v="GOAA"/>
    <s v="BEGINNING FUND BALANCE"/>
    <s v="2023–2024"/>
    <x v="0"/>
    <x v="6"/>
    <s v="TRANSPORTATION"/>
    <s v="MOTOR VEHICLE ACCOUNT"/>
    <x v="1"/>
    <s v="150"/>
    <s v="G"/>
    <s v="001"/>
    <s v="001"/>
    <s v="000"/>
    <s v="000"/>
    <s v="SPECIAL REVENUE FUND"/>
    <s v="TRANSPORTATION FUND"/>
    <m/>
  </r>
  <r>
    <s v="0.6BB"/>
    <s v="9125000"/>
    <x v="5"/>
    <x v="60"/>
    <n v="511"/>
    <s v="A2740AF511"/>
    <n v="235000"/>
    <n v="-234447"/>
    <n v="-235000"/>
    <s v="C"/>
    <x v="17"/>
    <x v="2"/>
    <s v="GABW"/>
    <s v="ACCUMULATED DEPRECIATION/AMORTIZATION"/>
    <s v="2023–2024"/>
    <x v="0"/>
    <x v="6"/>
    <s v="TRANSPORTATION"/>
    <s v="MOTOR VEHICLE ACCOUNT"/>
    <x v="1"/>
    <s v="150"/>
    <s v="G"/>
    <s v="001"/>
    <s v="001"/>
    <s v="000"/>
    <s v="000"/>
    <s v="SPECIAL REVENUE FUND"/>
    <s v="TRANSPORTATION FUND"/>
    <m/>
  </r>
  <r>
    <s v="0.8BB"/>
    <s v="9125000"/>
    <x v="5"/>
    <x v="60"/>
    <n v="511"/>
    <s v="A2740AF511"/>
    <n v="70290000"/>
    <n v="-70290164"/>
    <n v="-70290000"/>
    <s v="C"/>
    <x v="2"/>
    <x v="2"/>
    <s v="GABW"/>
    <s v="ACCUMULATED DEPRECIATION/AMORTIZATION"/>
    <s v="2023–2024"/>
    <x v="0"/>
    <x v="6"/>
    <s v="TRANSPORTATION"/>
    <s v="MOTOR VEHICLE ACCOUNT"/>
    <x v="1"/>
    <s v="150"/>
    <s v="G"/>
    <s v="001"/>
    <s v="001"/>
    <s v="000"/>
    <s v="000"/>
    <s v="SPECIAL REVENUE FUND"/>
    <s v="TRANSPORTATION FUND"/>
    <m/>
  </r>
  <r>
    <s v="0.9BB"/>
    <s v="9125000"/>
    <x v="5"/>
    <x v="60"/>
    <n v="511"/>
    <s v="A2740AF511"/>
    <n v="268480000"/>
    <n v="-268479760"/>
    <n v="-268480000"/>
    <s v="C"/>
    <x v="3"/>
    <x v="3"/>
    <s v="GBBR"/>
    <s v="RIGHT-TO-USE LEASE LIABILITY"/>
    <s v="2023–2024"/>
    <x v="0"/>
    <x v="6"/>
    <s v="TRANSPORTATION"/>
    <s v="MOTOR VEHICLE ACCOUNT"/>
    <x v="1"/>
    <s v="150"/>
    <s v="G"/>
    <s v="001"/>
    <s v="001"/>
    <s v="000"/>
    <s v="000"/>
    <s v="SPECIAL REVENUE FUND"/>
    <s v="TRANSPORTATION FUND"/>
    <m/>
  </r>
  <r>
    <s v="0.1ADJ"/>
    <s v="9125000"/>
    <x v="5"/>
    <x v="60"/>
    <n v="511"/>
    <s v="A2740AF511"/>
    <n v="218000"/>
    <n v="-217728"/>
    <n v="-218000"/>
    <s v="C"/>
    <x v="16"/>
    <x v="14"/>
    <s v="GABX"/>
    <s v="INTANGIBLE ASSETS-AMORTIZABLE"/>
    <s v="2023–2024"/>
    <x v="0"/>
    <x v="6"/>
    <s v="TRANSPORTATION"/>
    <s v="MOTOR VEHICLE ACCOUNT"/>
    <x v="1"/>
    <s v="150"/>
    <s v="G"/>
    <s v="001"/>
    <s v="001"/>
    <s v="000"/>
    <s v="000"/>
    <s v="SPECIAL REVENUE FUND"/>
    <s v="TRANSPORTATION FUND"/>
    <m/>
  </r>
  <r>
    <s v="0.3ADJ"/>
    <s v="9125000"/>
    <x v="5"/>
    <x v="60"/>
    <n v="511"/>
    <s v="A2740AF511"/>
    <n v="456000"/>
    <n v="-456240"/>
    <n v="-456000"/>
    <s v="C"/>
    <x v="0"/>
    <x v="0"/>
    <s v="GABX"/>
    <s v="INTANGIBLE ASSETS-AMORTIZABLE"/>
    <s v="2023–2024"/>
    <x v="0"/>
    <x v="6"/>
    <s v="TRANSPORTATION"/>
    <s v="MOTOR VEHICLE ACCOUNT"/>
    <x v="1"/>
    <s v="150"/>
    <s v="G"/>
    <s v="001"/>
    <s v="001"/>
    <s v="000"/>
    <s v="000"/>
    <s v="SPECIAL REVENUE FUND"/>
    <s v="TRANSPORTATION FUND"/>
    <m/>
  </r>
  <r>
    <s v="0.5ADJ"/>
    <s v="9125000"/>
    <x v="5"/>
    <x v="60"/>
    <n v="511"/>
    <s v="A2740AF511"/>
    <n v="1171000"/>
    <n v="1170020"/>
    <n v="1171000"/>
    <s v="D"/>
    <x v="1"/>
    <x v="1"/>
    <s v="GOAA"/>
    <s v="BEGINNING FUND BALANCE"/>
    <s v="2023–2024"/>
    <x v="0"/>
    <x v="6"/>
    <s v="TRANSPORTATION"/>
    <s v="MOTOR VEHICLE ACCOUNT"/>
    <x v="1"/>
    <s v="150"/>
    <s v="G"/>
    <s v="001"/>
    <s v="001"/>
    <s v="000"/>
    <s v="000"/>
    <s v="SPECIAL REVENUE FUND"/>
    <s v="TRANSPORTATION FUND"/>
    <m/>
  </r>
  <r>
    <s v="0.8ADJ"/>
    <s v="9125000"/>
    <x v="5"/>
    <x v="60"/>
    <n v="511"/>
    <s v="A2740AF511"/>
    <n v="4780000"/>
    <n v="-4779961"/>
    <n v="-4780000"/>
    <s v="C"/>
    <x v="2"/>
    <x v="2"/>
    <s v="GABW"/>
    <s v="ACCUMULATED DEPRECIATION/AMORTIZATION"/>
    <s v="2023–2024"/>
    <x v="0"/>
    <x v="6"/>
    <s v="TRANSPORTATION"/>
    <s v="MOTOR VEHICLE ACCOUNT"/>
    <x v="1"/>
    <s v="150"/>
    <s v="G"/>
    <s v="001"/>
    <s v="001"/>
    <s v="000"/>
    <s v="000"/>
    <s v="SPECIAL REVENUE FUND"/>
    <s v="TRANSPORTATION FUND"/>
    <m/>
  </r>
  <r>
    <s v="0.9ADJ"/>
    <s v="9125000"/>
    <x v="5"/>
    <x v="60"/>
    <n v="511"/>
    <s v="A2740AF511"/>
    <n v="4284000"/>
    <n v="4283909"/>
    <n v="4284000"/>
    <s v="D"/>
    <x v="3"/>
    <x v="3"/>
    <s v="GBBR"/>
    <s v="RIGHT-TO-USE LEASE LIABILITY"/>
    <s v="2023–2024"/>
    <x v="0"/>
    <x v="6"/>
    <s v="TRANSPORTATION"/>
    <s v="MOTOR VEHICLE ACCOUNT"/>
    <x v="1"/>
    <s v="150"/>
    <s v="G"/>
    <s v="001"/>
    <s v="001"/>
    <s v="000"/>
    <s v="000"/>
    <s v="SPECIAL REVENUE FUND"/>
    <s v="TRANSPORTATION FUND"/>
    <m/>
  </r>
  <r>
    <s v="1.1"/>
    <s v="0044000"/>
    <x v="5"/>
    <x v="60"/>
    <n v="511"/>
    <s v="A2740AF511"/>
    <n v="24781000"/>
    <n v="24781411"/>
    <n v="24781000"/>
    <s v="D"/>
    <x v="11"/>
    <x v="10"/>
    <s v="GODR"/>
    <s v="CAPITAL OUTLAY"/>
    <s v="2023–2024"/>
    <x v="0"/>
    <x v="6"/>
    <s v="TRANSPORTATION"/>
    <s v="MOTOR VEHICLE ACCOUNT"/>
    <x v="1"/>
    <s v="150"/>
    <s v="G"/>
    <s v="001"/>
    <s v="001"/>
    <s v="000"/>
    <s v="000"/>
    <s v="SPECIAL REVENUE FUND"/>
    <s v="TRANSPORTATION FUND"/>
    <m/>
  </r>
  <r>
    <s v="1.2"/>
    <s v="0044000"/>
    <x v="5"/>
    <x v="60"/>
    <n v="511"/>
    <s v="A2740AF511"/>
    <n v="24781000"/>
    <n v="-24781411"/>
    <n v="-24781000"/>
    <s v="C"/>
    <x v="12"/>
    <x v="11"/>
    <s v="GOLK"/>
    <s v="LEASE AND OTHER FINANCING PROCEEDS"/>
    <s v="2023–2024"/>
    <x v="0"/>
    <x v="6"/>
    <s v="TRANSPORTATION"/>
    <s v="MOTOR VEHICLE ACCOUNT"/>
    <x v="1"/>
    <s v="150"/>
    <s v="G"/>
    <s v="001"/>
    <s v="001"/>
    <s v="000"/>
    <s v="000"/>
    <s v="SPECIAL REVENUE FUND"/>
    <s v="TRANSPORTATION FUND"/>
    <m/>
  </r>
  <r>
    <s v="2.1"/>
    <s v="9125000"/>
    <x v="5"/>
    <x v="60"/>
    <n v="511"/>
    <s v="A2740AF511"/>
    <n v="1127000"/>
    <n v="1126925"/>
    <n v="1127000"/>
    <s v="D"/>
    <x v="16"/>
    <x v="14"/>
    <s v="GABX"/>
    <s v="INTANGIBLE ASSETS-AMORTIZABLE"/>
    <s v="2023–2024"/>
    <x v="0"/>
    <x v="6"/>
    <s v="TRANSPORTATION"/>
    <s v="MOTOR VEHICLE ACCOUNT"/>
    <x v="1"/>
    <s v="150"/>
    <s v="G"/>
    <s v="001"/>
    <s v="001"/>
    <s v="000"/>
    <s v="000"/>
    <s v="SPECIAL REVENUE FUND"/>
    <s v="TRANSPORTATION FUND"/>
    <m/>
  </r>
  <r>
    <s v="2.3"/>
    <s v="9125000"/>
    <x v="5"/>
    <x v="60"/>
    <n v="511"/>
    <s v="A2740AF511"/>
    <n v="23654000"/>
    <n v="23654486"/>
    <n v="23654000"/>
    <s v="D"/>
    <x v="0"/>
    <x v="0"/>
    <s v="GABX"/>
    <s v="INTANGIBLE ASSETS-AMORTIZABLE"/>
    <s v="2023–2024"/>
    <x v="0"/>
    <x v="6"/>
    <s v="TRANSPORTATION"/>
    <s v="MOTOR VEHICLE ACCOUNT"/>
    <x v="1"/>
    <s v="150"/>
    <s v="G"/>
    <s v="001"/>
    <s v="001"/>
    <s v="000"/>
    <s v="000"/>
    <s v="SPECIAL REVENUE FUND"/>
    <s v="TRANSPORTATION FUND"/>
    <m/>
  </r>
  <r>
    <s v="2.4"/>
    <s v="9125000"/>
    <x v="5"/>
    <x v="60"/>
    <n v="511"/>
    <s v="A2740AF511"/>
    <n v="24781000"/>
    <n v="-24781411"/>
    <n v="-24781000"/>
    <s v="C"/>
    <x v="11"/>
    <x v="10"/>
    <s v="GODR"/>
    <s v="CAPITAL OUTLAY"/>
    <s v="2023–2024"/>
    <x v="0"/>
    <x v="6"/>
    <s v="TRANSPORTATION"/>
    <s v="MOTOR VEHICLE ACCOUNT"/>
    <x v="1"/>
    <s v="150"/>
    <s v="G"/>
    <s v="001"/>
    <s v="001"/>
    <s v="000"/>
    <s v="000"/>
    <s v="SPECIAL REVENUE FUND"/>
    <s v="TRANSPORTATION FUND"/>
    <m/>
  </r>
  <r>
    <s v="3.1"/>
    <s v="9125000"/>
    <x v="5"/>
    <x v="60"/>
    <n v="511"/>
    <s v="A2740AF511"/>
    <n v="24781000"/>
    <n v="24781411"/>
    <n v="24781000"/>
    <s v="D"/>
    <x v="12"/>
    <x v="11"/>
    <s v="GOLK"/>
    <s v="LEASE AND OTHER FINANCING PROCEEDS"/>
    <s v="2023–2024"/>
    <x v="0"/>
    <x v="6"/>
    <s v="TRANSPORTATION"/>
    <s v="MOTOR VEHICLE ACCOUNT"/>
    <x v="1"/>
    <s v="150"/>
    <s v="G"/>
    <s v="001"/>
    <s v="001"/>
    <s v="000"/>
    <s v="000"/>
    <s v="SPECIAL REVENUE FUND"/>
    <s v="TRANSPORTATION FUND"/>
    <m/>
  </r>
  <r>
    <s v="3.2"/>
    <s v="9125000"/>
    <x v="5"/>
    <x v="60"/>
    <n v="511"/>
    <s v="A2740AF511"/>
    <n v="24781000"/>
    <n v="-24781411"/>
    <n v="-24781000"/>
    <s v="C"/>
    <x v="3"/>
    <x v="3"/>
    <s v="GBBR"/>
    <s v="RIGHT-TO-USE LEASE LIABILITY"/>
    <s v="2023–2024"/>
    <x v="0"/>
    <x v="6"/>
    <s v="TRANSPORTATION"/>
    <s v="MOTOR VEHICLE ACCOUNT"/>
    <x v="1"/>
    <s v="150"/>
    <s v="G"/>
    <s v="001"/>
    <s v="001"/>
    <s v="000"/>
    <s v="000"/>
    <s v="SPECIAL REVENUE FUND"/>
    <s v="TRANSPORTATION FUND"/>
    <m/>
  </r>
  <r>
    <s v="4.1"/>
    <s v="9125000"/>
    <x v="5"/>
    <x v="60"/>
    <n v="511"/>
    <s v="A2740AF511"/>
    <n v="40266000"/>
    <n v="40265671"/>
    <n v="40266000"/>
    <s v="D"/>
    <x v="20"/>
    <x v="17"/>
    <s v="GODL"/>
    <s v="TRANSPORTATION"/>
    <s v="2023–2024"/>
    <x v="0"/>
    <x v="6"/>
    <s v="TRANSPORTATION"/>
    <s v="MOTOR VEHICLE ACCOUNT"/>
    <x v="1"/>
    <s v="150"/>
    <s v="G"/>
    <s v="001"/>
    <s v="001"/>
    <s v="000"/>
    <s v="000"/>
    <s v="SPECIAL REVENUE FUND"/>
    <s v="TRANSPORTATION FUND"/>
    <m/>
  </r>
  <r>
    <s v="4.2"/>
    <s v="9125000"/>
    <x v="5"/>
    <x v="60"/>
    <n v="511"/>
    <s v="A2740AF511"/>
    <n v="282000"/>
    <n v="-281981"/>
    <n v="-282000"/>
    <s v="C"/>
    <x v="17"/>
    <x v="2"/>
    <s v="GABW"/>
    <s v="ACCUMULATED DEPRECIATION/AMORTIZATION"/>
    <s v="2023–2024"/>
    <x v="0"/>
    <x v="6"/>
    <s v="TRANSPORTATION"/>
    <s v="MOTOR VEHICLE ACCOUNT"/>
    <x v="1"/>
    <s v="150"/>
    <s v="G"/>
    <s v="001"/>
    <s v="001"/>
    <s v="000"/>
    <s v="000"/>
    <s v="SPECIAL REVENUE FUND"/>
    <s v="TRANSPORTATION FUND"/>
    <m/>
  </r>
  <r>
    <s v="4.4"/>
    <s v="9125000"/>
    <x v="5"/>
    <x v="60"/>
    <n v="511"/>
    <s v="A2740AF511"/>
    <n v="39984000"/>
    <n v="-39983690"/>
    <n v="-39984000"/>
    <s v="C"/>
    <x v="2"/>
    <x v="2"/>
    <s v="GABW"/>
    <s v="ACCUMULATED DEPRECIATION/AMORTIZATION"/>
    <s v="2023–2024"/>
    <x v="0"/>
    <x v="6"/>
    <s v="TRANSPORTATION"/>
    <s v="MOTOR VEHICLE ACCOUNT"/>
    <x v="1"/>
    <s v="150"/>
    <s v="G"/>
    <s v="001"/>
    <s v="001"/>
    <s v="000"/>
    <s v="000"/>
    <s v="SPECIAL REVENUE FUND"/>
    <s v="TRANSPORTATION FUND"/>
    <m/>
  </r>
  <r>
    <s v="5.1"/>
    <s v="0044000"/>
    <x v="5"/>
    <x v="60"/>
    <n v="511"/>
    <s v="A2740AF511"/>
    <n v="37310000"/>
    <n v="37310270"/>
    <n v="37310000"/>
    <s v="D"/>
    <x v="5"/>
    <x v="5"/>
    <s v="GODT"/>
    <s v="DEBT SERVICE-PRINCIPAL RETIREMENT"/>
    <s v="2023–2024"/>
    <x v="0"/>
    <x v="6"/>
    <s v="TRANSPORTATION"/>
    <s v="MOTOR VEHICLE ACCOUNT"/>
    <x v="1"/>
    <s v="150"/>
    <s v="G"/>
    <s v="001"/>
    <s v="001"/>
    <s v="000"/>
    <s v="000"/>
    <s v="SPECIAL REVENUE FUND"/>
    <s v="TRANSPORTATION FUND"/>
    <m/>
  </r>
  <r>
    <s v="5.2"/>
    <s v="0044000"/>
    <x v="5"/>
    <x v="60"/>
    <n v="511"/>
    <s v="A2740AF511"/>
    <n v="3696000"/>
    <n v="3695934"/>
    <n v="3696000"/>
    <s v="D"/>
    <x v="6"/>
    <x v="6"/>
    <s v="GODV"/>
    <s v="DEBT SERVICE-INTEREST &amp; FISCAL CHARGES"/>
    <s v="2023–2024"/>
    <x v="0"/>
    <x v="6"/>
    <s v="TRANSPORTATION"/>
    <s v="MOTOR VEHICLE ACCOUNT"/>
    <x v="1"/>
    <s v="150"/>
    <s v="G"/>
    <s v="001"/>
    <s v="001"/>
    <s v="000"/>
    <s v="000"/>
    <s v="SPECIAL REVENUE FUND"/>
    <s v="TRANSPORTATION FUND"/>
    <m/>
  </r>
  <r>
    <s v="5.3"/>
    <s v="0044000"/>
    <x v="5"/>
    <x v="60"/>
    <n v="511"/>
    <s v="A2740AF511"/>
    <n v="41006000"/>
    <n v="-41006204"/>
    <n v="-41006000"/>
    <s v="C"/>
    <x v="20"/>
    <x v="17"/>
    <s v="GODL"/>
    <s v="TRANSPORTATION"/>
    <s v="2023–2024"/>
    <x v="0"/>
    <x v="6"/>
    <s v="TRANSPORTATION"/>
    <s v="MOTOR VEHICLE ACCOUNT"/>
    <x v="1"/>
    <s v="150"/>
    <s v="G"/>
    <s v="001"/>
    <s v="001"/>
    <s v="000"/>
    <s v="000"/>
    <s v="SPECIAL REVENUE FUND"/>
    <s v="TRANSPORTATION FUND"/>
    <m/>
  </r>
  <r>
    <s v="6.1"/>
    <s v="9125000"/>
    <x v="5"/>
    <x v="60"/>
    <n v="511"/>
    <s v="A2740AF511"/>
    <n v="37310000"/>
    <n v="37310270"/>
    <n v="37310000"/>
    <s v="D"/>
    <x v="3"/>
    <x v="3"/>
    <s v="GBBR"/>
    <s v="RIGHT-TO-USE LEASE LIABILITY"/>
    <s v="2023–2024"/>
    <x v="0"/>
    <x v="6"/>
    <s v="TRANSPORTATION"/>
    <s v="MOTOR VEHICLE ACCOUNT"/>
    <x v="1"/>
    <s v="150"/>
    <s v="G"/>
    <s v="001"/>
    <s v="001"/>
    <s v="000"/>
    <s v="000"/>
    <s v="SPECIAL REVENUE FUND"/>
    <s v="TRANSPORTATION FUND"/>
    <m/>
  </r>
  <r>
    <s v="6.2"/>
    <s v="9125000"/>
    <x v="5"/>
    <x v="60"/>
    <n v="511"/>
    <s v="A2740AF511"/>
    <n v="37310000"/>
    <n v="-37310270"/>
    <n v="-37310000"/>
    <s v="C"/>
    <x v="5"/>
    <x v="5"/>
    <s v="GODT"/>
    <s v="DEBT SERVICE-PRINCIPAL RETIREMENT"/>
    <s v="2023–2024"/>
    <x v="0"/>
    <x v="6"/>
    <s v="TRANSPORTATION"/>
    <s v="MOTOR VEHICLE ACCOUNT"/>
    <x v="1"/>
    <s v="150"/>
    <s v="G"/>
    <s v="001"/>
    <s v="001"/>
    <s v="000"/>
    <s v="000"/>
    <s v="SPECIAL REVENUE FUND"/>
    <s v="TRANSPORTATION FUND"/>
    <m/>
  </r>
  <r>
    <s v="7.1"/>
    <s v="9125000"/>
    <x v="5"/>
    <x v="60"/>
    <n v="511"/>
    <s v="A2740AF511"/>
    <n v="35056000"/>
    <n v="35055579"/>
    <n v="35056000"/>
    <s v="D"/>
    <x v="3"/>
    <x v="3"/>
    <s v="GBBR"/>
    <s v="RIGHT-TO-USE LEASE LIABILITY"/>
    <s v="2023–2024"/>
    <x v="0"/>
    <x v="6"/>
    <s v="TRANSPORTATION"/>
    <s v="MOTOR VEHICLE ACCOUNT"/>
    <x v="1"/>
    <s v="150"/>
    <s v="G"/>
    <s v="001"/>
    <s v="001"/>
    <s v="000"/>
    <s v="000"/>
    <s v="SPECIAL REVENUE FUND"/>
    <s v="TRANSPORTATION FUND"/>
    <m/>
  </r>
  <r>
    <s v="7.2"/>
    <s v="9125000"/>
    <x v="5"/>
    <x v="60"/>
    <n v="511"/>
    <s v="A2740AF511"/>
    <n v="35056000"/>
    <n v="-35055579"/>
    <n v="-35056000"/>
    <s v="C"/>
    <x v="7"/>
    <x v="3"/>
    <s v="GBAX"/>
    <s v="CURRENT PORTION OF LONG-TERM OBLIGATIONS"/>
    <s v="2023–2024"/>
    <x v="0"/>
    <x v="6"/>
    <s v="TRANSPORTATION"/>
    <s v="MOTOR VEHICLE ACCOUNT"/>
    <x v="1"/>
    <s v="150"/>
    <s v="G"/>
    <s v="001"/>
    <s v="001"/>
    <s v="000"/>
    <s v="000"/>
    <s v="SPECIAL REVENUE FUND"/>
    <s v="TRANSPORTATION FUND"/>
    <m/>
  </r>
  <r>
    <s v="8.3"/>
    <s v="9125000"/>
    <x v="5"/>
    <x v="60"/>
    <n v="511"/>
    <s v="A2740AF511"/>
    <n v="10575000"/>
    <n v="10574972"/>
    <n v="10575000"/>
    <s v="D"/>
    <x v="2"/>
    <x v="2"/>
    <s v="GABW"/>
    <s v="ACCUMULATED DEPRECIATION/AMORTIZATION"/>
    <s v="2023–2024"/>
    <x v="0"/>
    <x v="6"/>
    <s v="TRANSPORTATION"/>
    <s v="MOTOR VEHICLE ACCOUNT"/>
    <x v="1"/>
    <s v="150"/>
    <s v="G"/>
    <s v="001"/>
    <s v="001"/>
    <s v="000"/>
    <s v="000"/>
    <s v="SPECIAL REVENUE FUND"/>
    <s v="TRANSPORTATION FUND"/>
    <m/>
  </r>
  <r>
    <s v="8.6"/>
    <s v="9125000"/>
    <x v="5"/>
    <x v="60"/>
    <n v="511"/>
    <s v="A2740AF511"/>
    <n v="10575000"/>
    <n v="-10574972"/>
    <n v="-10575000"/>
    <s v="C"/>
    <x v="0"/>
    <x v="0"/>
    <s v="GABX"/>
    <s v="INTANGIBLE ASSETS-AMORTIZABLE"/>
    <s v="2023–2024"/>
    <x v="0"/>
    <x v="6"/>
    <s v="TRANSPORTATION"/>
    <s v="MOTOR VEHICLE ACCOUNT"/>
    <x v="1"/>
    <s v="150"/>
    <s v="G"/>
    <s v="001"/>
    <s v="001"/>
    <s v="000"/>
    <s v="000"/>
    <s v="SPECIAL REVENUE FUND"/>
    <s v="TRANSPORTATION FUND"/>
    <m/>
  </r>
  <r>
    <s v="9.1"/>
    <s v="9125000"/>
    <x v="5"/>
    <x v="60"/>
    <n v="511"/>
    <s v="A2740AF511"/>
    <n v="12219000"/>
    <n v="12218862"/>
    <n v="12219000"/>
    <s v="D"/>
    <x v="3"/>
    <x v="3"/>
    <s v="GBBR"/>
    <s v="RIGHT-TO-USE LEASE LIABILITY"/>
    <s v="2023–2024"/>
    <x v="0"/>
    <x v="6"/>
    <s v="TRANSPORTATION"/>
    <s v="MOTOR VEHICLE ACCOUNT"/>
    <x v="1"/>
    <s v="150"/>
    <s v="G"/>
    <s v="001"/>
    <s v="001"/>
    <s v="000"/>
    <s v="000"/>
    <s v="SPECIAL REVENUE FUND"/>
    <s v="TRANSPORTATION FUND"/>
    <m/>
  </r>
  <r>
    <s v="9.4"/>
    <s v="9125000"/>
    <x v="5"/>
    <x v="60"/>
    <n v="511"/>
    <s v="A2740AF511"/>
    <n v="5449000"/>
    <n v="5448916"/>
    <n v="5449000"/>
    <s v="D"/>
    <x v="2"/>
    <x v="2"/>
    <s v="GABW"/>
    <s v="ACCUMULATED DEPRECIATION/AMORTIZATION"/>
    <s v="2023–2024"/>
    <x v="0"/>
    <x v="6"/>
    <s v="TRANSPORTATION"/>
    <s v="MOTOR VEHICLE ACCOUNT"/>
    <x v="1"/>
    <s v="150"/>
    <s v="G"/>
    <s v="001"/>
    <s v="001"/>
    <s v="000"/>
    <s v="000"/>
    <s v="SPECIAL REVENUE FUND"/>
    <s v="TRANSPORTATION FUND"/>
    <m/>
  </r>
  <r>
    <s v="9.8"/>
    <s v="9125000"/>
    <x v="5"/>
    <x v="60"/>
    <n v="511"/>
    <s v="A2740AF511"/>
    <n v="17220000"/>
    <n v="-17219619"/>
    <n v="-17220000"/>
    <s v="C"/>
    <x v="0"/>
    <x v="0"/>
    <s v="GABX"/>
    <s v="INTANGIBLE ASSETS-AMORTIZABLE"/>
    <s v="2023–2024"/>
    <x v="0"/>
    <x v="6"/>
    <s v="TRANSPORTATION"/>
    <s v="MOTOR VEHICLE ACCOUNT"/>
    <x v="1"/>
    <s v="150"/>
    <s v="G"/>
    <s v="001"/>
    <s v="001"/>
    <s v="000"/>
    <s v="000"/>
    <s v="SPECIAL REVENUE FUND"/>
    <s v="TRANSPORTATION FUND"/>
    <m/>
  </r>
  <r>
    <s v="9.9"/>
    <s v="9125000"/>
    <x v="5"/>
    <x v="60"/>
    <n v="511"/>
    <s v="A2740AF511"/>
    <n v="448000"/>
    <n v="-448159"/>
    <n v="-448000"/>
    <s v="C"/>
    <x v="20"/>
    <x v="17"/>
    <s v="GODL"/>
    <s v="TRANSPORTATION"/>
    <s v="2023–2024"/>
    <x v="0"/>
    <x v="6"/>
    <s v="TRANSPORTATION"/>
    <s v="MOTOR VEHICLE ACCOUNT"/>
    <x v="1"/>
    <s v="150"/>
    <s v="G"/>
    <s v="001"/>
    <s v="001"/>
    <s v="000"/>
    <s v="000"/>
    <s v="SPECIAL REVENUE FUND"/>
    <s v="TRANSPORTATION FUND"/>
    <m/>
  </r>
  <r>
    <s v="10.3"/>
    <s v="9125000"/>
    <x v="5"/>
    <x v="60"/>
    <n v="511"/>
    <s v="A2740AF511"/>
    <n v="2818000"/>
    <n v="2818142"/>
    <n v="2818000"/>
    <s v="D"/>
    <x v="0"/>
    <x v="0"/>
    <s v="GABX"/>
    <s v="INTANGIBLE ASSETS-AMORTIZABLE"/>
    <s v="2023–2024"/>
    <x v="0"/>
    <x v="6"/>
    <s v="TRANSPORTATION"/>
    <s v="MOTOR VEHICLE ACCOUNT"/>
    <x v="1"/>
    <s v="150"/>
    <s v="G"/>
    <s v="001"/>
    <s v="001"/>
    <s v="000"/>
    <s v="000"/>
    <s v="SPECIAL REVENUE FUND"/>
    <s v="TRANSPORTATION FUND"/>
    <m/>
  </r>
  <r>
    <s v="10.4"/>
    <s v="9125000"/>
    <x v="5"/>
    <x v="60"/>
    <n v="511"/>
    <s v="A2740AF511"/>
    <n v="2818000"/>
    <n v="-2818142"/>
    <n v="-2818000"/>
    <s v="C"/>
    <x v="3"/>
    <x v="3"/>
    <s v="GBBR"/>
    <s v="RIGHT-TO-USE LEASE LIABILITY"/>
    <s v="2023–2024"/>
    <x v="0"/>
    <x v="6"/>
    <s v="TRANSPORTATION"/>
    <s v="MOTOR VEHICLE ACCOUNT"/>
    <x v="1"/>
    <s v="150"/>
    <s v="G"/>
    <s v="001"/>
    <s v="001"/>
    <s v="000"/>
    <s v="000"/>
    <s v="SPECIAL REVENUE FUND"/>
    <s v="TRANSPORTATION FUND"/>
    <m/>
  </r>
  <r>
    <s v="0.1BB"/>
    <s v="9125000"/>
    <x v="5"/>
    <x v="61"/>
    <n v="511"/>
    <s v="A3900AF511"/>
    <n v="103000"/>
    <n v="103256"/>
    <n v="103000"/>
    <s v="D"/>
    <x v="16"/>
    <x v="14"/>
    <s v="GABX"/>
    <s v="INTANGIBLE ASSETS-AMORTIZABLE"/>
    <s v="2023–2024"/>
    <x v="0"/>
    <x v="3"/>
    <s v="RESOURCES"/>
    <s v="MOTOR VEHICLE ACCOUNT"/>
    <x v="1"/>
    <s v="150"/>
    <s v="G"/>
    <s v="001"/>
    <s v="001"/>
    <s v="000"/>
    <s v="000"/>
    <s v="SPECIAL REVENUE FUND"/>
    <s v="TRANSPORTATION FUND"/>
    <m/>
  </r>
  <r>
    <s v="0.3BB"/>
    <s v="9125000"/>
    <x v="5"/>
    <x v="61"/>
    <n v="511"/>
    <s v="A3900AF511"/>
    <n v="25824000"/>
    <n v="25823915"/>
    <n v="25824000"/>
    <s v="D"/>
    <x v="0"/>
    <x v="0"/>
    <s v="GABX"/>
    <s v="INTANGIBLE ASSETS-AMORTIZABLE"/>
    <s v="2023–2024"/>
    <x v="0"/>
    <x v="3"/>
    <s v="RESOURCES"/>
    <s v="MOTOR VEHICLE ACCOUNT"/>
    <x v="1"/>
    <s v="150"/>
    <s v="G"/>
    <s v="001"/>
    <s v="001"/>
    <s v="000"/>
    <s v="000"/>
    <s v="SPECIAL REVENUE FUND"/>
    <s v="TRANSPORTATION FUND"/>
    <m/>
  </r>
  <r>
    <s v="0.4BB"/>
    <s v="9125000"/>
    <x v="5"/>
    <x v="61"/>
    <n v="511"/>
    <s v="A3900AF511"/>
    <n v="2259000"/>
    <n v="2259018"/>
    <n v="2259000"/>
    <s v="D"/>
    <x v="8"/>
    <x v="7"/>
    <s v="GOAA"/>
    <s v="BEGINNING FUND BALANCE"/>
    <s v="2023–2024"/>
    <x v="0"/>
    <x v="3"/>
    <s v="RESOURCES"/>
    <s v="MOTOR VEHICLE ACCOUNT"/>
    <x v="1"/>
    <s v="150"/>
    <s v="G"/>
    <s v="001"/>
    <s v="001"/>
    <s v="000"/>
    <s v="000"/>
    <s v="SPECIAL REVENUE FUND"/>
    <s v="TRANSPORTATION FUND"/>
    <m/>
  </r>
  <r>
    <s v="0.6BB"/>
    <s v="9125000"/>
    <x v="5"/>
    <x v="61"/>
    <n v="511"/>
    <s v="A3900AF511"/>
    <n v="29000"/>
    <n v="-28816"/>
    <n v="-29000"/>
    <s v="C"/>
    <x v="17"/>
    <x v="2"/>
    <s v="GABW"/>
    <s v="ACCUMULATED DEPRECIATION/AMORTIZATION"/>
    <s v="2023–2024"/>
    <x v="0"/>
    <x v="3"/>
    <s v="RESOURCES"/>
    <s v="MOTOR VEHICLE ACCOUNT"/>
    <x v="1"/>
    <s v="150"/>
    <s v="G"/>
    <s v="001"/>
    <s v="001"/>
    <s v="000"/>
    <s v="000"/>
    <s v="SPECIAL REVENUE FUND"/>
    <s v="TRANSPORTATION FUND"/>
    <m/>
  </r>
  <r>
    <s v="0.8BB"/>
    <s v="9125000"/>
    <x v="5"/>
    <x v="61"/>
    <n v="511"/>
    <s v="A3900AF511"/>
    <n v="4971000"/>
    <n v="-4971464"/>
    <n v="-4971000"/>
    <s v="C"/>
    <x v="2"/>
    <x v="2"/>
    <s v="GABW"/>
    <s v="ACCUMULATED DEPRECIATION/AMORTIZATION"/>
    <s v="2023–2024"/>
    <x v="0"/>
    <x v="3"/>
    <s v="RESOURCES"/>
    <s v="MOTOR VEHICLE ACCOUNT"/>
    <x v="1"/>
    <s v="150"/>
    <s v="G"/>
    <s v="001"/>
    <s v="001"/>
    <s v="000"/>
    <s v="000"/>
    <s v="SPECIAL REVENUE FUND"/>
    <s v="TRANSPORTATION FUND"/>
    <m/>
  </r>
  <r>
    <s v="0.9BB"/>
    <s v="9125000"/>
    <x v="5"/>
    <x v="61"/>
    <n v="511"/>
    <s v="A3900AF511"/>
    <n v="23186000"/>
    <n v="-23185909"/>
    <n v="-23186000"/>
    <s v="C"/>
    <x v="3"/>
    <x v="3"/>
    <s v="GBBR"/>
    <s v="RIGHT-TO-USE LEASE LIABILITY"/>
    <s v="2023–2024"/>
    <x v="0"/>
    <x v="3"/>
    <s v="RESOURCES"/>
    <s v="MOTOR VEHICLE ACCOUNT"/>
    <x v="1"/>
    <s v="150"/>
    <s v="G"/>
    <s v="001"/>
    <s v="001"/>
    <s v="000"/>
    <s v="000"/>
    <s v="SPECIAL REVENUE FUND"/>
    <s v="TRANSPORTATION FUND"/>
    <m/>
  </r>
  <r>
    <s v="1.1"/>
    <s v="0044000"/>
    <x v="5"/>
    <x v="61"/>
    <n v="511"/>
    <s v="A3900AF511"/>
    <n v="3920000"/>
    <n v="3919547"/>
    <n v="3920000"/>
    <s v="D"/>
    <x v="11"/>
    <x v="10"/>
    <s v="GODR"/>
    <s v="CAPITAL OUTLAY"/>
    <s v="2023–2024"/>
    <x v="0"/>
    <x v="3"/>
    <s v="RESOURCES"/>
    <s v="MOTOR VEHICLE ACCOUNT"/>
    <x v="1"/>
    <s v="150"/>
    <s v="G"/>
    <s v="001"/>
    <s v="001"/>
    <s v="000"/>
    <s v="000"/>
    <s v="SPECIAL REVENUE FUND"/>
    <s v="TRANSPORTATION FUND"/>
    <m/>
  </r>
  <r>
    <s v="1.2"/>
    <s v="0044000"/>
    <x v="5"/>
    <x v="61"/>
    <n v="511"/>
    <s v="A3900AF511"/>
    <n v="3920000"/>
    <n v="-3919547"/>
    <n v="-3920000"/>
    <s v="C"/>
    <x v="12"/>
    <x v="11"/>
    <s v="GOLK"/>
    <s v="LEASE AND OTHER FINANCING PROCEEDS"/>
    <s v="2023–2024"/>
    <x v="0"/>
    <x v="3"/>
    <s v="RESOURCES"/>
    <s v="MOTOR VEHICLE ACCOUNT"/>
    <x v="1"/>
    <s v="150"/>
    <s v="G"/>
    <s v="001"/>
    <s v="001"/>
    <s v="000"/>
    <s v="000"/>
    <s v="SPECIAL REVENUE FUND"/>
    <s v="TRANSPORTATION FUND"/>
    <m/>
  </r>
  <r>
    <s v="2.3"/>
    <s v="9125000"/>
    <x v="5"/>
    <x v="61"/>
    <n v="511"/>
    <s v="A3900AF511"/>
    <n v="3920000"/>
    <n v="3919547"/>
    <n v="3920000"/>
    <s v="D"/>
    <x v="0"/>
    <x v="0"/>
    <s v="GABX"/>
    <s v="INTANGIBLE ASSETS-AMORTIZABLE"/>
    <s v="2023–2024"/>
    <x v="0"/>
    <x v="3"/>
    <s v="RESOURCES"/>
    <s v="MOTOR VEHICLE ACCOUNT"/>
    <x v="1"/>
    <s v="150"/>
    <s v="G"/>
    <s v="001"/>
    <s v="001"/>
    <s v="000"/>
    <s v="000"/>
    <s v="SPECIAL REVENUE FUND"/>
    <s v="TRANSPORTATION FUND"/>
    <m/>
  </r>
  <r>
    <s v="2.4"/>
    <s v="9125000"/>
    <x v="5"/>
    <x v="61"/>
    <n v="511"/>
    <s v="A3900AF511"/>
    <n v="3920000"/>
    <n v="-3919547"/>
    <n v="-3920000"/>
    <s v="C"/>
    <x v="11"/>
    <x v="10"/>
    <s v="GODR"/>
    <s v="CAPITAL OUTLAY"/>
    <s v="2023–2024"/>
    <x v="0"/>
    <x v="3"/>
    <s v="RESOURCES"/>
    <s v="MOTOR VEHICLE ACCOUNT"/>
    <x v="1"/>
    <s v="150"/>
    <s v="G"/>
    <s v="001"/>
    <s v="001"/>
    <s v="000"/>
    <s v="000"/>
    <s v="SPECIAL REVENUE FUND"/>
    <s v="TRANSPORTATION FUND"/>
    <m/>
  </r>
  <r>
    <s v="3.1"/>
    <s v="9125000"/>
    <x v="5"/>
    <x v="61"/>
    <n v="511"/>
    <s v="A3900AF511"/>
    <n v="3920000"/>
    <n v="3919547"/>
    <n v="3920000"/>
    <s v="D"/>
    <x v="12"/>
    <x v="11"/>
    <s v="GOLK"/>
    <s v="LEASE AND OTHER FINANCING PROCEEDS"/>
    <s v="2023–2024"/>
    <x v="0"/>
    <x v="3"/>
    <s v="RESOURCES"/>
    <s v="MOTOR VEHICLE ACCOUNT"/>
    <x v="1"/>
    <s v="150"/>
    <s v="G"/>
    <s v="001"/>
    <s v="001"/>
    <s v="000"/>
    <s v="000"/>
    <s v="SPECIAL REVENUE FUND"/>
    <s v="TRANSPORTATION FUND"/>
    <m/>
  </r>
  <r>
    <s v="3.2"/>
    <s v="9125000"/>
    <x v="5"/>
    <x v="61"/>
    <n v="511"/>
    <s v="A3900AF511"/>
    <n v="3920000"/>
    <n v="-3919547"/>
    <n v="-3920000"/>
    <s v="C"/>
    <x v="3"/>
    <x v="3"/>
    <s v="GBBR"/>
    <s v="RIGHT-TO-USE LEASE LIABILITY"/>
    <s v="2023–2024"/>
    <x v="0"/>
    <x v="3"/>
    <s v="RESOURCES"/>
    <s v="MOTOR VEHICLE ACCOUNT"/>
    <x v="1"/>
    <s v="150"/>
    <s v="G"/>
    <s v="001"/>
    <s v="001"/>
    <s v="000"/>
    <s v="000"/>
    <s v="SPECIAL REVENUE FUND"/>
    <s v="TRANSPORTATION FUND"/>
    <m/>
  </r>
  <r>
    <s v="4.1"/>
    <s v="9125000"/>
    <x v="5"/>
    <x v="61"/>
    <n v="511"/>
    <s v="A3900AF511"/>
    <n v="2619000"/>
    <n v="2619641"/>
    <n v="2619000"/>
    <s v="D"/>
    <x v="15"/>
    <x v="13"/>
    <s v="GODH"/>
    <s v="NATURAL RESOURCES AND ENVIRONMENTAL PROTECTION"/>
    <s v="2023–2024"/>
    <x v="0"/>
    <x v="3"/>
    <s v="RESOURCES"/>
    <s v="MOTOR VEHICLE ACCOUNT"/>
    <x v="1"/>
    <s v="150"/>
    <s v="G"/>
    <s v="001"/>
    <s v="001"/>
    <s v="000"/>
    <s v="000"/>
    <s v="SPECIAL REVENUE FUND"/>
    <s v="TRANSPORTATION FUND"/>
    <m/>
  </r>
  <r>
    <s v="4.2"/>
    <s v="9125000"/>
    <x v="5"/>
    <x v="61"/>
    <n v="511"/>
    <s v="A3900AF511"/>
    <n v="14000"/>
    <n v="-14408"/>
    <n v="-14000"/>
    <s v="C"/>
    <x v="17"/>
    <x v="2"/>
    <s v="GABW"/>
    <s v="ACCUMULATED DEPRECIATION/AMORTIZATION"/>
    <s v="2023–2024"/>
    <x v="0"/>
    <x v="3"/>
    <s v="RESOURCES"/>
    <s v="MOTOR VEHICLE ACCOUNT"/>
    <x v="1"/>
    <s v="150"/>
    <s v="G"/>
    <s v="001"/>
    <s v="001"/>
    <s v="000"/>
    <s v="000"/>
    <s v="SPECIAL REVENUE FUND"/>
    <s v="TRANSPORTATION FUND"/>
    <m/>
  </r>
  <r>
    <s v="4.4"/>
    <s v="9125000"/>
    <x v="5"/>
    <x v="61"/>
    <n v="511"/>
    <s v="A3900AF511"/>
    <n v="2605000"/>
    <n v="-2605233"/>
    <n v="-2605000"/>
    <s v="C"/>
    <x v="2"/>
    <x v="2"/>
    <s v="GABW"/>
    <s v="ACCUMULATED DEPRECIATION/AMORTIZATION"/>
    <s v="2023–2024"/>
    <x v="0"/>
    <x v="3"/>
    <s v="RESOURCES"/>
    <s v="MOTOR VEHICLE ACCOUNT"/>
    <x v="1"/>
    <s v="150"/>
    <s v="G"/>
    <s v="001"/>
    <s v="001"/>
    <s v="000"/>
    <s v="000"/>
    <s v="SPECIAL REVENUE FUND"/>
    <s v="TRANSPORTATION FUND"/>
    <m/>
  </r>
  <r>
    <s v="5.1"/>
    <s v="0044000"/>
    <x v="5"/>
    <x v="61"/>
    <n v="511"/>
    <s v="A3900AF511"/>
    <n v="2518000"/>
    <n v="2517514"/>
    <n v="2518000"/>
    <s v="D"/>
    <x v="5"/>
    <x v="5"/>
    <s v="GODT"/>
    <s v="DEBT SERVICE-PRINCIPAL RETIREMENT"/>
    <s v="2023–2024"/>
    <x v="0"/>
    <x v="3"/>
    <s v="RESOURCES"/>
    <s v="MOTOR VEHICLE ACCOUNT"/>
    <x v="1"/>
    <s v="150"/>
    <s v="G"/>
    <s v="001"/>
    <s v="001"/>
    <s v="000"/>
    <s v="000"/>
    <s v="SPECIAL REVENUE FUND"/>
    <s v="TRANSPORTATION FUND"/>
    <m/>
  </r>
  <r>
    <s v="5.2"/>
    <s v="0044000"/>
    <x v="5"/>
    <x v="61"/>
    <n v="511"/>
    <s v="A3900AF511"/>
    <n v="298000"/>
    <n v="297731"/>
    <n v="298000"/>
    <s v="D"/>
    <x v="6"/>
    <x v="6"/>
    <s v="GODV"/>
    <s v="DEBT SERVICE-INTEREST &amp; FISCAL CHARGES"/>
    <s v="2023–2024"/>
    <x v="0"/>
    <x v="3"/>
    <s v="RESOURCES"/>
    <s v="MOTOR VEHICLE ACCOUNT"/>
    <x v="1"/>
    <s v="150"/>
    <s v="G"/>
    <s v="001"/>
    <s v="001"/>
    <s v="000"/>
    <s v="000"/>
    <s v="SPECIAL REVENUE FUND"/>
    <s v="TRANSPORTATION FUND"/>
    <m/>
  </r>
  <r>
    <s v="5.3"/>
    <s v="0044000"/>
    <x v="5"/>
    <x v="61"/>
    <n v="511"/>
    <s v="A3900AF511"/>
    <n v="2816000"/>
    <n v="-2815245"/>
    <n v="-2816000"/>
    <s v="C"/>
    <x v="15"/>
    <x v="13"/>
    <s v="GODH"/>
    <s v="NATURAL RESOURCES AND ENVIRONMENTAL PROTECTION"/>
    <s v="2023–2024"/>
    <x v="0"/>
    <x v="3"/>
    <s v="RESOURCES"/>
    <s v="MOTOR VEHICLE ACCOUNT"/>
    <x v="1"/>
    <s v="150"/>
    <s v="G"/>
    <s v="001"/>
    <s v="001"/>
    <s v="000"/>
    <s v="000"/>
    <s v="SPECIAL REVENUE FUND"/>
    <s v="TRANSPORTATION FUND"/>
    <m/>
  </r>
  <r>
    <s v="6.1"/>
    <s v="9125000"/>
    <x v="5"/>
    <x v="61"/>
    <n v="511"/>
    <s v="A3900AF511"/>
    <n v="2518000"/>
    <n v="2517514"/>
    <n v="2518000"/>
    <s v="D"/>
    <x v="3"/>
    <x v="3"/>
    <s v="GBBR"/>
    <s v="RIGHT-TO-USE LEASE LIABILITY"/>
    <s v="2023–2024"/>
    <x v="0"/>
    <x v="3"/>
    <s v="RESOURCES"/>
    <s v="MOTOR VEHICLE ACCOUNT"/>
    <x v="1"/>
    <s v="150"/>
    <s v="G"/>
    <s v="001"/>
    <s v="001"/>
    <s v="000"/>
    <s v="000"/>
    <s v="SPECIAL REVENUE FUND"/>
    <s v="TRANSPORTATION FUND"/>
    <m/>
  </r>
  <r>
    <s v="6.2"/>
    <s v="9125000"/>
    <x v="5"/>
    <x v="61"/>
    <n v="511"/>
    <s v="A3900AF511"/>
    <n v="2518000"/>
    <n v="-2517514"/>
    <n v="-2518000"/>
    <s v="C"/>
    <x v="5"/>
    <x v="5"/>
    <s v="GODT"/>
    <s v="DEBT SERVICE-PRINCIPAL RETIREMENT"/>
    <s v="2023–2024"/>
    <x v="0"/>
    <x v="3"/>
    <s v="RESOURCES"/>
    <s v="MOTOR VEHICLE ACCOUNT"/>
    <x v="1"/>
    <s v="150"/>
    <s v="G"/>
    <s v="001"/>
    <s v="001"/>
    <s v="000"/>
    <s v="000"/>
    <s v="SPECIAL REVENUE FUND"/>
    <s v="TRANSPORTATION FUND"/>
    <m/>
  </r>
  <r>
    <s v="7.1"/>
    <s v="9125000"/>
    <x v="5"/>
    <x v="61"/>
    <n v="511"/>
    <s v="A3900AF511"/>
    <n v="2802000"/>
    <n v="2802395"/>
    <n v="2802000"/>
    <s v="D"/>
    <x v="3"/>
    <x v="3"/>
    <s v="GBBR"/>
    <s v="RIGHT-TO-USE LEASE LIABILITY"/>
    <s v="2023–2024"/>
    <x v="0"/>
    <x v="3"/>
    <s v="RESOURCES"/>
    <s v="MOTOR VEHICLE ACCOUNT"/>
    <x v="1"/>
    <s v="150"/>
    <s v="G"/>
    <s v="001"/>
    <s v="001"/>
    <s v="000"/>
    <s v="000"/>
    <s v="SPECIAL REVENUE FUND"/>
    <s v="TRANSPORTATION FUND"/>
    <m/>
  </r>
  <r>
    <s v="7.2"/>
    <s v="9125000"/>
    <x v="5"/>
    <x v="61"/>
    <n v="511"/>
    <s v="A3900AF511"/>
    <n v="2802000"/>
    <n v="-2802395"/>
    <n v="-2802000"/>
    <s v="C"/>
    <x v="7"/>
    <x v="3"/>
    <s v="GBAX"/>
    <s v="CURRENT PORTION OF LONG-TERM OBLIGATIONS"/>
    <s v="2023–2024"/>
    <x v="0"/>
    <x v="3"/>
    <s v="RESOURCES"/>
    <s v="MOTOR VEHICLE ACCOUNT"/>
    <x v="1"/>
    <s v="150"/>
    <s v="G"/>
    <s v="001"/>
    <s v="001"/>
    <s v="000"/>
    <s v="000"/>
    <s v="SPECIAL REVENUE FUND"/>
    <s v="TRANSPORTATION FUND"/>
    <m/>
  </r>
  <r>
    <s v="8.3"/>
    <s v="9125000"/>
    <x v="5"/>
    <x v="61"/>
    <n v="511"/>
    <s v="A3900AF511"/>
    <n v="624000"/>
    <n v="623988"/>
    <n v="624000"/>
    <s v="D"/>
    <x v="2"/>
    <x v="2"/>
    <s v="GABW"/>
    <s v="ACCUMULATED DEPRECIATION/AMORTIZATION"/>
    <s v="2023–2024"/>
    <x v="0"/>
    <x v="3"/>
    <s v="RESOURCES"/>
    <s v="MOTOR VEHICLE ACCOUNT"/>
    <x v="1"/>
    <s v="150"/>
    <s v="G"/>
    <s v="001"/>
    <s v="001"/>
    <s v="000"/>
    <s v="000"/>
    <s v="SPECIAL REVENUE FUND"/>
    <s v="TRANSPORTATION FUND"/>
    <m/>
  </r>
  <r>
    <s v="8.6"/>
    <s v="9125000"/>
    <x v="5"/>
    <x v="61"/>
    <n v="511"/>
    <s v="A3900AF511"/>
    <n v="624000"/>
    <n v="-623988"/>
    <n v="-624000"/>
    <s v="C"/>
    <x v="0"/>
    <x v="0"/>
    <s v="GABX"/>
    <s v="INTANGIBLE ASSETS-AMORTIZABLE"/>
    <s v="2023–2024"/>
    <x v="0"/>
    <x v="3"/>
    <s v="RESOURCES"/>
    <s v="MOTOR VEHICLE ACCOUNT"/>
    <x v="1"/>
    <s v="150"/>
    <s v="G"/>
    <s v="001"/>
    <s v="001"/>
    <s v="000"/>
    <s v="000"/>
    <s v="SPECIAL REVENUE FUND"/>
    <s v="TRANSPORTATION FUND"/>
    <m/>
  </r>
  <r>
    <s v="9.1"/>
    <s v="9125000"/>
    <x v="5"/>
    <x v="61"/>
    <n v="511"/>
    <s v="A3900AF511"/>
    <n v="686000"/>
    <n v="685674"/>
    <n v="686000"/>
    <s v="D"/>
    <x v="3"/>
    <x v="3"/>
    <s v="GBBR"/>
    <s v="RIGHT-TO-USE LEASE LIABILITY"/>
    <s v="2023–2024"/>
    <x v="0"/>
    <x v="3"/>
    <s v="RESOURCES"/>
    <s v="MOTOR VEHICLE ACCOUNT"/>
    <x v="1"/>
    <s v="150"/>
    <s v="G"/>
    <s v="001"/>
    <s v="001"/>
    <s v="000"/>
    <s v="000"/>
    <s v="SPECIAL REVENUE FUND"/>
    <s v="TRANSPORTATION FUND"/>
    <m/>
  </r>
  <r>
    <s v="9.4"/>
    <s v="9125000"/>
    <x v="5"/>
    <x v="61"/>
    <n v="511"/>
    <s v="A3900AF511"/>
    <n v="862000"/>
    <n v="862313"/>
    <n v="862000"/>
    <s v="D"/>
    <x v="2"/>
    <x v="2"/>
    <s v="GABW"/>
    <s v="ACCUMULATED DEPRECIATION/AMORTIZATION"/>
    <s v="2023–2024"/>
    <x v="0"/>
    <x v="3"/>
    <s v="RESOURCES"/>
    <s v="MOTOR VEHICLE ACCOUNT"/>
    <x v="1"/>
    <s v="150"/>
    <s v="G"/>
    <s v="001"/>
    <s v="001"/>
    <s v="000"/>
    <s v="000"/>
    <s v="SPECIAL REVENUE FUND"/>
    <s v="TRANSPORTATION FUND"/>
    <m/>
  </r>
  <r>
    <s v="9.8"/>
    <s v="9125000"/>
    <x v="5"/>
    <x v="61"/>
    <n v="511"/>
    <s v="A3900AF511"/>
    <n v="862000"/>
    <n v="-862313"/>
    <n v="-862000"/>
    <s v="C"/>
    <x v="0"/>
    <x v="0"/>
    <s v="GABX"/>
    <s v="INTANGIBLE ASSETS-AMORTIZABLE"/>
    <s v="2023–2024"/>
    <x v="0"/>
    <x v="3"/>
    <s v="RESOURCES"/>
    <s v="MOTOR VEHICLE ACCOUNT"/>
    <x v="1"/>
    <s v="150"/>
    <s v="G"/>
    <s v="001"/>
    <s v="001"/>
    <s v="000"/>
    <s v="000"/>
    <s v="SPECIAL REVENUE FUND"/>
    <s v="TRANSPORTATION FUND"/>
    <m/>
  </r>
  <r>
    <s v="9.9"/>
    <s v="9125000"/>
    <x v="5"/>
    <x v="61"/>
    <n v="511"/>
    <s v="A3900AF511"/>
    <n v="686000"/>
    <n v="-685674"/>
    <n v="-686000"/>
    <s v="C"/>
    <x v="15"/>
    <x v="13"/>
    <s v="GODH"/>
    <s v="NATURAL RESOURCES AND ENVIRONMENTAL PROTECTION"/>
    <s v="2023–2024"/>
    <x v="0"/>
    <x v="3"/>
    <s v="RESOURCES"/>
    <s v="MOTOR VEHICLE ACCOUNT"/>
    <x v="1"/>
    <s v="150"/>
    <s v="G"/>
    <s v="001"/>
    <s v="001"/>
    <s v="000"/>
    <s v="000"/>
    <s v="SPECIAL REVENUE FUND"/>
    <s v="TRANSPORTATION FUND"/>
    <m/>
  </r>
  <r>
    <s v="0.3BB"/>
    <s v="9125000"/>
    <x v="5"/>
    <x v="32"/>
    <n v="511"/>
    <s v="A6100AF511"/>
    <n v="1066000"/>
    <n v="1066007"/>
    <n v="1066000"/>
    <s v="D"/>
    <x v="0"/>
    <x v="0"/>
    <s v="GABX"/>
    <s v="INTANGIBLE ASSETS-AMORTIZABLE"/>
    <s v="2023–2024"/>
    <x v="0"/>
    <x v="5"/>
    <s v="EDUCATION"/>
    <s v="MOTOR VEHICLE ACCOUNT"/>
    <x v="1"/>
    <s v="150"/>
    <s v="G"/>
    <s v="001"/>
    <s v="001"/>
    <s v="000"/>
    <s v="000"/>
    <s v="SPECIAL REVENUE FUND"/>
    <s v="TRANSPORTATION FUND"/>
    <m/>
  </r>
  <r>
    <s v="0.4BB"/>
    <s v="9125000"/>
    <x v="5"/>
    <x v="32"/>
    <n v="511"/>
    <s v="A6100AF511"/>
    <n v="11000"/>
    <n v="11363"/>
    <n v="11000"/>
    <s v="D"/>
    <x v="8"/>
    <x v="7"/>
    <s v="GOAA"/>
    <s v="BEGINNING FUND BALANCE"/>
    <s v="2023–2024"/>
    <x v="0"/>
    <x v="5"/>
    <s v="EDUCATION"/>
    <s v="MOTOR VEHICLE ACCOUNT"/>
    <x v="1"/>
    <s v="150"/>
    <s v="G"/>
    <s v="001"/>
    <s v="001"/>
    <s v="000"/>
    <s v="000"/>
    <s v="SPECIAL REVENUE FUND"/>
    <s v="TRANSPORTATION FUND"/>
    <m/>
  </r>
  <r>
    <s v="0.8BB"/>
    <s v="9125000"/>
    <x v="5"/>
    <x v="32"/>
    <n v="511"/>
    <s v="A6100AF511"/>
    <n v="556000"/>
    <n v="-556178"/>
    <n v="-556000"/>
    <s v="C"/>
    <x v="2"/>
    <x v="2"/>
    <s v="GABW"/>
    <s v="ACCUMULATED DEPRECIATION/AMORTIZATION"/>
    <s v="2023–2024"/>
    <x v="0"/>
    <x v="5"/>
    <s v="EDUCATION"/>
    <s v="MOTOR VEHICLE ACCOUNT"/>
    <x v="1"/>
    <s v="150"/>
    <s v="G"/>
    <s v="001"/>
    <s v="001"/>
    <s v="000"/>
    <s v="000"/>
    <s v="SPECIAL REVENUE FUND"/>
    <s v="TRANSPORTATION FUND"/>
    <m/>
  </r>
  <r>
    <s v="0.9BB"/>
    <s v="9125000"/>
    <x v="5"/>
    <x v="32"/>
    <n v="511"/>
    <s v="A6100AF511"/>
    <n v="521000"/>
    <n v="-521192"/>
    <n v="-521000"/>
    <s v="C"/>
    <x v="3"/>
    <x v="3"/>
    <s v="GBBR"/>
    <s v="RIGHT-TO-USE LEASE LIABILITY"/>
    <s v="2023–2024"/>
    <x v="0"/>
    <x v="5"/>
    <s v="EDUCATION"/>
    <s v="MOTOR VEHICLE ACCOUNT"/>
    <x v="1"/>
    <s v="150"/>
    <s v="G"/>
    <s v="001"/>
    <s v="001"/>
    <s v="000"/>
    <s v="000"/>
    <s v="SPECIAL REVENUE FUND"/>
    <s v="TRANSPORTATION FUND"/>
    <m/>
  </r>
  <r>
    <s v="4.1"/>
    <s v="9125000"/>
    <x v="5"/>
    <x v="32"/>
    <n v="511"/>
    <s v="A6100AF511"/>
    <n v="278000"/>
    <n v="278089"/>
    <n v="278000"/>
    <s v="D"/>
    <x v="19"/>
    <x v="16"/>
    <s v="GODD"/>
    <s v="EDUCATION"/>
    <s v="2023–2024"/>
    <x v="0"/>
    <x v="5"/>
    <s v="EDUCATION"/>
    <s v="MOTOR VEHICLE ACCOUNT"/>
    <x v="1"/>
    <s v="150"/>
    <s v="G"/>
    <s v="001"/>
    <s v="001"/>
    <s v="000"/>
    <s v="000"/>
    <s v="SPECIAL REVENUE FUND"/>
    <s v="TRANSPORTATION FUND"/>
    <m/>
  </r>
  <r>
    <s v="4.4"/>
    <s v="9125000"/>
    <x v="5"/>
    <x v="32"/>
    <n v="511"/>
    <s v="A6100AF511"/>
    <n v="278000"/>
    <n v="-278089"/>
    <n v="-278000"/>
    <s v="C"/>
    <x v="2"/>
    <x v="2"/>
    <s v="GABW"/>
    <s v="ACCUMULATED DEPRECIATION/AMORTIZATION"/>
    <s v="2023–2024"/>
    <x v="0"/>
    <x v="5"/>
    <s v="EDUCATION"/>
    <s v="MOTOR VEHICLE ACCOUNT"/>
    <x v="1"/>
    <s v="150"/>
    <s v="G"/>
    <s v="001"/>
    <s v="001"/>
    <s v="000"/>
    <s v="000"/>
    <s v="SPECIAL REVENUE FUND"/>
    <s v="TRANSPORTATION FUND"/>
    <m/>
  </r>
  <r>
    <s v="5.1"/>
    <s v="0044000"/>
    <x v="5"/>
    <x v="32"/>
    <n v="511"/>
    <s v="A6100AF511"/>
    <n v="281000"/>
    <n v="281484"/>
    <n v="281000"/>
    <s v="D"/>
    <x v="5"/>
    <x v="5"/>
    <s v="GODT"/>
    <s v="DEBT SERVICE-PRINCIPAL RETIREMENT"/>
    <s v="2023–2024"/>
    <x v="0"/>
    <x v="5"/>
    <s v="EDUCATION"/>
    <s v="MOTOR VEHICLE ACCOUNT"/>
    <x v="1"/>
    <s v="150"/>
    <s v="G"/>
    <s v="001"/>
    <s v="001"/>
    <s v="000"/>
    <s v="000"/>
    <s v="SPECIAL REVENUE FUND"/>
    <s v="TRANSPORTATION FUND"/>
    <m/>
  </r>
  <r>
    <s v="5.2"/>
    <s v="0044000"/>
    <x v="5"/>
    <x v="32"/>
    <n v="511"/>
    <s v="A6100AF511"/>
    <n v="1000"/>
    <n v="737"/>
    <n v="1000"/>
    <s v="D"/>
    <x v="6"/>
    <x v="6"/>
    <s v="GODV"/>
    <s v="DEBT SERVICE-INTEREST &amp; FISCAL CHARGES"/>
    <s v="2023–2024"/>
    <x v="0"/>
    <x v="5"/>
    <s v="EDUCATION"/>
    <s v="MOTOR VEHICLE ACCOUNT"/>
    <x v="1"/>
    <s v="150"/>
    <s v="G"/>
    <s v="001"/>
    <s v="001"/>
    <s v="000"/>
    <s v="000"/>
    <s v="SPECIAL REVENUE FUND"/>
    <s v="TRANSPORTATION FUND"/>
    <m/>
  </r>
  <r>
    <s v="5.3"/>
    <s v="0044000"/>
    <x v="5"/>
    <x v="32"/>
    <n v="511"/>
    <s v="A6100AF511"/>
    <n v="282000"/>
    <n v="-282221"/>
    <n v="-282000"/>
    <s v="C"/>
    <x v="19"/>
    <x v="16"/>
    <s v="GODD"/>
    <s v="EDUCATION"/>
    <s v="2023–2024"/>
    <x v="0"/>
    <x v="5"/>
    <s v="EDUCATION"/>
    <s v="MOTOR VEHICLE ACCOUNT"/>
    <x v="1"/>
    <s v="150"/>
    <s v="G"/>
    <s v="001"/>
    <s v="001"/>
    <s v="000"/>
    <s v="000"/>
    <s v="SPECIAL REVENUE FUND"/>
    <s v="TRANSPORTATION FUND"/>
    <m/>
  </r>
  <r>
    <s v="6.1"/>
    <s v="9125000"/>
    <x v="5"/>
    <x v="32"/>
    <n v="511"/>
    <s v="A6100AF511"/>
    <n v="281000"/>
    <n v="281484"/>
    <n v="281000"/>
    <s v="D"/>
    <x v="3"/>
    <x v="3"/>
    <s v="GBBR"/>
    <s v="RIGHT-TO-USE LEASE LIABILITY"/>
    <s v="2023–2024"/>
    <x v="0"/>
    <x v="5"/>
    <s v="EDUCATION"/>
    <s v="MOTOR VEHICLE ACCOUNT"/>
    <x v="1"/>
    <s v="150"/>
    <s v="G"/>
    <s v="001"/>
    <s v="001"/>
    <s v="000"/>
    <s v="000"/>
    <s v="SPECIAL REVENUE FUND"/>
    <s v="TRANSPORTATION FUND"/>
    <m/>
  </r>
  <r>
    <s v="6.2"/>
    <s v="9125000"/>
    <x v="5"/>
    <x v="32"/>
    <n v="511"/>
    <s v="A6100AF511"/>
    <n v="281000"/>
    <n v="-281484"/>
    <n v="-281000"/>
    <s v="C"/>
    <x v="5"/>
    <x v="5"/>
    <s v="GODT"/>
    <s v="DEBT SERVICE-PRINCIPAL RETIREMENT"/>
    <s v="2023–2024"/>
    <x v="0"/>
    <x v="5"/>
    <s v="EDUCATION"/>
    <s v="MOTOR VEHICLE ACCOUNT"/>
    <x v="1"/>
    <s v="150"/>
    <s v="G"/>
    <s v="001"/>
    <s v="001"/>
    <s v="000"/>
    <s v="000"/>
    <s v="SPECIAL REVENUE FUND"/>
    <s v="TRANSPORTATION FUND"/>
    <m/>
  </r>
  <r>
    <s v="7.1"/>
    <s v="9125000"/>
    <x v="5"/>
    <x v="32"/>
    <n v="511"/>
    <s v="A6100AF511"/>
    <n v="240000"/>
    <n v="239708"/>
    <n v="240000"/>
    <s v="D"/>
    <x v="3"/>
    <x v="3"/>
    <s v="GBBR"/>
    <s v="RIGHT-TO-USE LEASE LIABILITY"/>
    <s v="2023–2024"/>
    <x v="0"/>
    <x v="5"/>
    <s v="EDUCATION"/>
    <s v="MOTOR VEHICLE ACCOUNT"/>
    <x v="1"/>
    <s v="150"/>
    <s v="G"/>
    <s v="001"/>
    <s v="001"/>
    <s v="000"/>
    <s v="000"/>
    <s v="SPECIAL REVENUE FUND"/>
    <s v="TRANSPORTATION FUND"/>
    <m/>
  </r>
  <r>
    <s v="7.2"/>
    <s v="9125000"/>
    <x v="5"/>
    <x v="32"/>
    <n v="511"/>
    <s v="A6100AF511"/>
    <n v="240000"/>
    <n v="-239708"/>
    <n v="-240000"/>
    <s v="C"/>
    <x v="7"/>
    <x v="3"/>
    <s v="GBAX"/>
    <s v="CURRENT PORTION OF LONG-TERM OBLIGATIONS"/>
    <s v="2023–2024"/>
    <x v="0"/>
    <x v="5"/>
    <s v="EDUCATION"/>
    <s v="MOTOR VEHICLE ACCOUNT"/>
    <x v="1"/>
    <s v="150"/>
    <s v="G"/>
    <s v="001"/>
    <s v="001"/>
    <s v="000"/>
    <s v="000"/>
    <s v="SPECIAL REVENUE FUND"/>
    <s v="TRANSPORTATION FUND"/>
    <m/>
  </r>
  <r>
    <s v="0.3BB"/>
    <s v="9125000"/>
    <x v="6"/>
    <x v="57"/>
    <n v="511"/>
    <s v="A0521AF511"/>
    <n v="745000"/>
    <n v="745203"/>
    <n v="745000"/>
    <s v="D"/>
    <x v="0"/>
    <x v="0"/>
    <s v="GABX"/>
    <s v="INTANGIBLE ASSETS-AMORTIZABLE"/>
    <s v="2023–2024"/>
    <x v="0"/>
    <x v="6"/>
    <s v="TRANSPORTATION"/>
    <s v="PUBLIC TRANSPORTATION ACCT STF"/>
    <x v="1"/>
    <s v="150"/>
    <s v="G"/>
    <s v="001"/>
    <s v="001"/>
    <s v="000"/>
    <s v="000"/>
    <s v="SPECIAL REVENUE"/>
    <s v="TRANSPORTATION FUND"/>
    <m/>
  </r>
  <r>
    <s v="0.4BB"/>
    <s v="9125000"/>
    <x v="6"/>
    <x v="57"/>
    <n v="511"/>
    <s v="A0521AF511"/>
    <n v="12000"/>
    <n v="11186"/>
    <n v="12000"/>
    <s v="D"/>
    <x v="8"/>
    <x v="7"/>
    <s v="GOAA"/>
    <s v="BEGINNING FUND BALANCE"/>
    <s v="2023–2024"/>
    <x v="0"/>
    <x v="6"/>
    <s v="TRANSPORTATION"/>
    <s v="PUBLIC TRANSPORTATION ACCT STF"/>
    <x v="1"/>
    <s v="150"/>
    <s v="G"/>
    <s v="001"/>
    <s v="001"/>
    <s v="000"/>
    <s v="000"/>
    <s v="SPECIAL REVENUE"/>
    <s v="TRANSPORTATION FUND"/>
    <m/>
  </r>
  <r>
    <s v="0.8BB"/>
    <s v="9125000"/>
    <x v="6"/>
    <x v="57"/>
    <n v="511"/>
    <s v="A0521AF511"/>
    <n v="78000"/>
    <n v="-77760"/>
    <n v="-78000"/>
    <s v="C"/>
    <x v="2"/>
    <x v="2"/>
    <s v="GABW"/>
    <s v="ACCUMULATED DEPRECIATION/AMORTIZATION"/>
    <s v="2023–2024"/>
    <x v="0"/>
    <x v="6"/>
    <s v="TRANSPORTATION"/>
    <s v="PUBLIC TRANSPORTATION ACCT STF"/>
    <x v="1"/>
    <s v="150"/>
    <s v="G"/>
    <s v="001"/>
    <s v="001"/>
    <s v="000"/>
    <s v="000"/>
    <s v="SPECIAL REVENUE"/>
    <s v="TRANSPORTATION FUND"/>
    <m/>
  </r>
  <r>
    <s v="0.9BB"/>
    <s v="9125000"/>
    <x v="6"/>
    <x v="57"/>
    <n v="511"/>
    <s v="A0521AF511"/>
    <n v="679000"/>
    <n v="-678629"/>
    <n v="-679000"/>
    <s v="C"/>
    <x v="3"/>
    <x v="3"/>
    <s v="GBBR"/>
    <s v="RIGHT-TO-USE LEASE LIABILITY"/>
    <s v="2023–2024"/>
    <x v="0"/>
    <x v="6"/>
    <s v="TRANSPORTATION"/>
    <s v="PUBLIC TRANSPORTATION ACCT STF"/>
    <x v="1"/>
    <s v="150"/>
    <s v="G"/>
    <s v="001"/>
    <s v="001"/>
    <s v="000"/>
    <s v="000"/>
    <s v="SPECIAL REVENUE"/>
    <s v="TRANSPORTATION FUND"/>
    <m/>
  </r>
  <r>
    <s v="0.3ADJ"/>
    <s v="9125000"/>
    <x v="6"/>
    <x v="57"/>
    <n v="511"/>
    <s v="A0521AF511"/>
    <n v="745000"/>
    <n v="-745203"/>
    <n v="-745000"/>
    <s v="C"/>
    <x v="0"/>
    <x v="0"/>
    <s v="GABX"/>
    <s v="INTANGIBLE ASSETS-AMORTIZABLE"/>
    <s v="2023–2024"/>
    <x v="0"/>
    <x v="6"/>
    <s v="TRANSPORTATION"/>
    <s v="PUBLIC TRANSPORTATION ACCT STF"/>
    <x v="1"/>
    <s v="150"/>
    <s v="G"/>
    <s v="001"/>
    <s v="001"/>
    <s v="000"/>
    <s v="000"/>
    <s v="SPECIAL REVENUE"/>
    <s v="TRANSPORTATION FUND"/>
    <m/>
  </r>
  <r>
    <s v="0.8ADJ"/>
    <s v="9125000"/>
    <x v="6"/>
    <x v="57"/>
    <n v="511"/>
    <s v="A0521AF511"/>
    <n v="78000"/>
    <n v="77760"/>
    <n v="78000"/>
    <s v="D"/>
    <x v="2"/>
    <x v="2"/>
    <s v="GABW"/>
    <s v="ACCUMULATED DEPRECIATION/AMORTIZATION"/>
    <s v="2023–2024"/>
    <x v="0"/>
    <x v="6"/>
    <s v="TRANSPORTATION"/>
    <s v="PUBLIC TRANSPORTATION ACCT STF"/>
    <x v="1"/>
    <s v="150"/>
    <s v="G"/>
    <s v="001"/>
    <s v="001"/>
    <s v="000"/>
    <s v="000"/>
    <s v="SPECIAL REVENUE"/>
    <s v="TRANSPORTATION FUND"/>
    <m/>
  </r>
  <r>
    <s v="0.9ADJ"/>
    <s v="9125000"/>
    <x v="6"/>
    <x v="57"/>
    <n v="511"/>
    <s v="A0521AF511"/>
    <n v="678000"/>
    <n v="678629"/>
    <n v="678000"/>
    <s v="D"/>
    <x v="3"/>
    <x v="3"/>
    <s v="GBBR"/>
    <s v="RIGHT-TO-USE LEASE LIABILITY"/>
    <s v="2023–2024"/>
    <x v="0"/>
    <x v="6"/>
    <s v="TRANSPORTATION"/>
    <s v="PUBLIC TRANSPORTATION ACCT STF"/>
    <x v="1"/>
    <s v="150"/>
    <s v="G"/>
    <s v="001"/>
    <s v="001"/>
    <s v="000"/>
    <s v="000"/>
    <s v="SPECIAL REVENUE"/>
    <s v="TRANSPORTATION FUND"/>
    <m/>
  </r>
  <r>
    <s v="0.11ADJ"/>
    <s v="9125000"/>
    <x v="6"/>
    <x v="57"/>
    <n v="511"/>
    <s v="A0521AF511"/>
    <n v="11000"/>
    <n v="-11186"/>
    <n v="-11000"/>
    <s v="C"/>
    <x v="1"/>
    <x v="1"/>
    <s v="GOAA"/>
    <s v="BEGINNING FUND BALANCE"/>
    <s v="2023–2024"/>
    <x v="0"/>
    <x v="6"/>
    <s v="TRANSPORTATION"/>
    <s v="PUBLIC TRANSPORTATION ACCT STF"/>
    <x v="1"/>
    <s v="150"/>
    <s v="G"/>
    <s v="001"/>
    <s v="001"/>
    <s v="000"/>
    <s v="000"/>
    <s v="SPECIAL REVENUE"/>
    <s v="TRANSPORTATION FUND"/>
    <m/>
  </r>
  <r>
    <s v="0.2BB"/>
    <s v="9125000"/>
    <x v="6"/>
    <x v="58"/>
    <n v="511"/>
    <s v="A2660AF511"/>
    <n v="17090000"/>
    <n v="17089708"/>
    <n v="17090000"/>
    <s v="D"/>
    <x v="13"/>
    <x v="12"/>
    <s v="GABX"/>
    <s v="INTANGIBLE ASSETS-AMORTIZABLE"/>
    <s v="2023–2024"/>
    <x v="0"/>
    <x v="6"/>
    <s v="TRANSPORTATION"/>
    <s v="PUBLIC TRANSPORTATION ACCT STF"/>
    <x v="1"/>
    <s v="150"/>
    <s v="G"/>
    <s v="001"/>
    <s v="001"/>
    <s v="000"/>
    <s v="000"/>
    <s v="SPECIAL REVENUE"/>
    <s v="TRANSPORTATION FUND"/>
    <m/>
  </r>
  <r>
    <s v="0.7BB"/>
    <s v="9125000"/>
    <x v="6"/>
    <x v="58"/>
    <n v="511"/>
    <s v="A2660AF511"/>
    <n v="2011000"/>
    <n v="-2010554"/>
    <n v="-2011000"/>
    <s v="C"/>
    <x v="14"/>
    <x v="2"/>
    <s v="GABW"/>
    <s v="ACCUMULATED DEPRECIATION/AMORTIZATION"/>
    <s v="2023–2024"/>
    <x v="0"/>
    <x v="6"/>
    <s v="TRANSPORTATION"/>
    <s v="PUBLIC TRANSPORTATION ACCT STF"/>
    <x v="1"/>
    <s v="150"/>
    <s v="G"/>
    <s v="001"/>
    <s v="001"/>
    <s v="000"/>
    <s v="000"/>
    <s v="SPECIAL REVENUE"/>
    <s v="TRANSPORTATION FUND"/>
    <m/>
  </r>
  <r>
    <s v="0.9BB"/>
    <s v="9125000"/>
    <x v="6"/>
    <x v="58"/>
    <n v="511"/>
    <s v="A2660AF511"/>
    <n v="15079000"/>
    <n v="-15079153"/>
    <n v="-15079000"/>
    <s v="C"/>
    <x v="3"/>
    <x v="3"/>
    <s v="GBBR"/>
    <s v="RIGHT-TO-USE LEASE LIABILITY"/>
    <s v="2023–2024"/>
    <x v="0"/>
    <x v="6"/>
    <s v="TRANSPORTATION"/>
    <s v="PUBLIC TRANSPORTATION ACCT STF"/>
    <x v="1"/>
    <s v="150"/>
    <s v="G"/>
    <s v="001"/>
    <s v="001"/>
    <s v="000"/>
    <s v="000"/>
    <s v="SPECIAL REVENUE"/>
    <s v="TRANSPORTATION FUND"/>
    <m/>
  </r>
  <r>
    <s v="4.1"/>
    <s v="9125000"/>
    <x v="6"/>
    <x v="58"/>
    <n v="511"/>
    <s v="A2660AF511"/>
    <n v="12063000"/>
    <n v="12063323"/>
    <n v="12063000"/>
    <s v="D"/>
    <x v="20"/>
    <x v="17"/>
    <s v="GODL"/>
    <s v="TRANSPORTATION"/>
    <s v="2023–2024"/>
    <x v="0"/>
    <x v="6"/>
    <s v="TRANSPORTATION"/>
    <s v="PUBLIC TRANSPORTATION ACCT STF"/>
    <x v="1"/>
    <s v="150"/>
    <s v="G"/>
    <s v="001"/>
    <s v="001"/>
    <s v="000"/>
    <s v="000"/>
    <s v="SPECIAL REVENUE"/>
    <s v="TRANSPORTATION FUND"/>
    <m/>
  </r>
  <r>
    <s v="4.3"/>
    <s v="9125000"/>
    <x v="6"/>
    <x v="58"/>
    <n v="511"/>
    <s v="A2660AF511"/>
    <n v="12063000"/>
    <n v="-12063323"/>
    <n v="-12063000"/>
    <s v="C"/>
    <x v="14"/>
    <x v="2"/>
    <s v="GABW"/>
    <s v="ACCUMULATED DEPRECIATION/AMORTIZATION"/>
    <s v="2023–2024"/>
    <x v="0"/>
    <x v="6"/>
    <s v="TRANSPORTATION"/>
    <s v="PUBLIC TRANSPORTATION ACCT STF"/>
    <x v="1"/>
    <s v="150"/>
    <s v="G"/>
    <s v="001"/>
    <s v="001"/>
    <s v="000"/>
    <s v="000"/>
    <s v="SPECIAL REVENUE"/>
    <s v="TRANSPORTATION FUND"/>
    <m/>
  </r>
  <r>
    <s v="5.1"/>
    <s v="0046000"/>
    <x v="6"/>
    <x v="58"/>
    <n v="511"/>
    <s v="A2660AF511"/>
    <n v="12060000"/>
    <n v="12059702"/>
    <n v="12060000"/>
    <s v="D"/>
    <x v="5"/>
    <x v="5"/>
    <s v="GODT"/>
    <s v="DEBT SERVICE-PRINCIPAL RETIREMENT"/>
    <s v="2023–2024"/>
    <x v="0"/>
    <x v="6"/>
    <s v="TRANSPORTATION"/>
    <s v="PUBLIC TRANSPORTATION ACCT STF"/>
    <x v="1"/>
    <s v="150"/>
    <s v="G"/>
    <s v="001"/>
    <s v="001"/>
    <s v="000"/>
    <s v="000"/>
    <s v="SPECIAL REVENUE"/>
    <s v="TRANSPORTATION FUND"/>
    <m/>
  </r>
  <r>
    <s v="5.2"/>
    <s v="0046000"/>
    <x v="6"/>
    <x v="58"/>
    <n v="511"/>
    <s v="A2660AF511"/>
    <n v="23000"/>
    <n v="22930"/>
    <n v="23000"/>
    <s v="D"/>
    <x v="6"/>
    <x v="6"/>
    <s v="GODV"/>
    <s v="DEBT SERVICE-INTEREST &amp; FISCAL CHARGES"/>
    <s v="2023–2024"/>
    <x v="0"/>
    <x v="6"/>
    <s v="TRANSPORTATION"/>
    <s v="PUBLIC TRANSPORTATION ACCT STF"/>
    <x v="1"/>
    <s v="150"/>
    <s v="G"/>
    <s v="001"/>
    <s v="001"/>
    <s v="000"/>
    <s v="000"/>
    <s v="SPECIAL REVENUE"/>
    <s v="TRANSPORTATION FUND"/>
    <m/>
  </r>
  <r>
    <s v="5.3"/>
    <s v="0046000"/>
    <x v="6"/>
    <x v="58"/>
    <n v="511"/>
    <s v="A2660AF511"/>
    <n v="12083000"/>
    <n v="-12082632"/>
    <n v="-12083000"/>
    <s v="C"/>
    <x v="20"/>
    <x v="17"/>
    <s v="GODL"/>
    <s v="TRANSPORTATION"/>
    <s v="2023–2024"/>
    <x v="0"/>
    <x v="6"/>
    <s v="TRANSPORTATION"/>
    <s v="PUBLIC TRANSPORTATION ACCT STF"/>
    <x v="1"/>
    <s v="150"/>
    <s v="G"/>
    <s v="001"/>
    <s v="001"/>
    <s v="000"/>
    <s v="000"/>
    <s v="SPECIAL REVENUE"/>
    <s v="TRANSPORTATION FUND"/>
    <m/>
  </r>
  <r>
    <s v="6.1"/>
    <s v="9125000"/>
    <x v="6"/>
    <x v="58"/>
    <n v="511"/>
    <s v="A2660AF511"/>
    <n v="12060000"/>
    <n v="12059702"/>
    <n v="12060000"/>
    <s v="D"/>
    <x v="3"/>
    <x v="3"/>
    <s v="GBBR"/>
    <s v="RIGHT-TO-USE LEASE LIABILITY"/>
    <s v="2023–2024"/>
    <x v="0"/>
    <x v="6"/>
    <s v="TRANSPORTATION"/>
    <s v="PUBLIC TRANSPORTATION ACCT STF"/>
    <x v="1"/>
    <s v="150"/>
    <s v="G"/>
    <s v="001"/>
    <s v="001"/>
    <s v="000"/>
    <s v="000"/>
    <s v="SPECIAL REVENUE"/>
    <s v="TRANSPORTATION FUND"/>
    <m/>
  </r>
  <r>
    <s v="6.2"/>
    <s v="9125000"/>
    <x v="6"/>
    <x v="58"/>
    <n v="511"/>
    <s v="A2660AF511"/>
    <n v="12060000"/>
    <n v="-12059702"/>
    <n v="-12060000"/>
    <s v="C"/>
    <x v="5"/>
    <x v="5"/>
    <s v="GODT"/>
    <s v="DEBT SERVICE-PRINCIPAL RETIREMENT"/>
    <s v="2023–2024"/>
    <x v="0"/>
    <x v="6"/>
    <s v="TRANSPORTATION"/>
    <s v="PUBLIC TRANSPORTATION ACCT STF"/>
    <x v="1"/>
    <s v="150"/>
    <s v="G"/>
    <s v="001"/>
    <s v="001"/>
    <s v="000"/>
    <s v="000"/>
    <s v="SPECIAL REVENUE"/>
    <s v="TRANSPORTATION FUND"/>
    <m/>
  </r>
  <r>
    <s v="7.1"/>
    <s v="9125000"/>
    <x v="6"/>
    <x v="58"/>
    <n v="511"/>
    <s v="A2660AF511"/>
    <n v="3019000"/>
    <n v="3019450"/>
    <n v="3019000"/>
    <s v="D"/>
    <x v="3"/>
    <x v="3"/>
    <s v="GBBR"/>
    <s v="RIGHT-TO-USE LEASE LIABILITY"/>
    <s v="2023–2024"/>
    <x v="0"/>
    <x v="6"/>
    <s v="TRANSPORTATION"/>
    <s v="PUBLIC TRANSPORTATION ACCT STF"/>
    <x v="1"/>
    <s v="150"/>
    <s v="G"/>
    <s v="001"/>
    <s v="001"/>
    <s v="000"/>
    <s v="000"/>
    <s v="SPECIAL REVENUE"/>
    <s v="TRANSPORTATION FUND"/>
    <m/>
  </r>
  <r>
    <s v="7.2"/>
    <s v="9125000"/>
    <x v="6"/>
    <x v="58"/>
    <n v="511"/>
    <s v="A2660AF511"/>
    <n v="3019000"/>
    <n v="-3019450"/>
    <n v="-3019000"/>
    <s v="C"/>
    <x v="7"/>
    <x v="3"/>
    <s v="GBAX"/>
    <s v="CURRENT PORTION OF LONG-TERM OBLIGATIONS"/>
    <s v="2023–2024"/>
    <x v="0"/>
    <x v="6"/>
    <s v="TRANSPORTATION"/>
    <s v="PUBLIC TRANSPORTATION ACCT STF"/>
    <x v="1"/>
    <s v="150"/>
    <s v="G"/>
    <s v="001"/>
    <s v="001"/>
    <s v="000"/>
    <s v="000"/>
    <s v="SPECIAL REVENUE"/>
    <s v="TRANSPORTATION FUND"/>
    <m/>
  </r>
  <r>
    <s v="0.3BB"/>
    <s v="9125000"/>
    <x v="7"/>
    <x v="62"/>
    <n v="511"/>
    <s v="A1111AF511"/>
    <n v="3651000"/>
    <n v="3651728"/>
    <n v="3651000"/>
    <s v="D"/>
    <x v="0"/>
    <x v="0"/>
    <s v="GABX"/>
    <s v="INTANGIBLE ASSETS-AMORTIZABLE"/>
    <s v="2023–2024"/>
    <x v="0"/>
    <x v="1"/>
    <s v="BUS, CONSUMER SERV, HOUSING"/>
    <s v="BARBERING/COSMTLGY CONTINGENT"/>
    <x v="1"/>
    <s v="250"/>
    <s v="G"/>
    <s v="001"/>
    <s v="002"/>
    <s v="000"/>
    <s v="000"/>
    <s v="SPECIAL REVENUE FUND"/>
    <s v="BUS &amp; PROF REG &amp; LIC FUND"/>
    <m/>
  </r>
  <r>
    <s v="0.4BB"/>
    <s v="9125000"/>
    <x v="7"/>
    <x v="62"/>
    <n v="511"/>
    <s v="A1111AF511"/>
    <n v="12000"/>
    <n v="11814"/>
    <n v="12000"/>
    <s v="D"/>
    <x v="8"/>
    <x v="7"/>
    <s v="GOAA"/>
    <s v="BEGINNING FUND BALANCE"/>
    <s v="2023–2024"/>
    <x v="0"/>
    <x v="1"/>
    <s v="BUS, CONSUMER SERV, HOUSING"/>
    <s v="BARBERING/COSMTLGY CONTINGENT"/>
    <x v="1"/>
    <s v="250"/>
    <s v="G"/>
    <s v="001"/>
    <s v="002"/>
    <s v="000"/>
    <s v="000"/>
    <s v="SPECIAL REVENUE FUND"/>
    <s v="BUS &amp; PROF REG &amp; LIC FUND"/>
    <m/>
  </r>
  <r>
    <s v="0.8BB"/>
    <s v="9125000"/>
    <x v="7"/>
    <x v="62"/>
    <n v="511"/>
    <s v="A1111AF511"/>
    <n v="3119000"/>
    <n v="-3119228"/>
    <n v="-3119000"/>
    <s v="C"/>
    <x v="2"/>
    <x v="2"/>
    <s v="GABW"/>
    <s v="ACCUMULATED DEPRECIATION/AMORTIZATION"/>
    <s v="2023–2024"/>
    <x v="0"/>
    <x v="1"/>
    <s v="BUS, CONSUMER SERV, HOUSING"/>
    <s v="BARBERING/COSMTLGY CONTINGENT"/>
    <x v="1"/>
    <s v="250"/>
    <s v="G"/>
    <s v="001"/>
    <s v="002"/>
    <s v="000"/>
    <s v="000"/>
    <s v="SPECIAL REVENUE FUND"/>
    <s v="BUS &amp; PROF REG &amp; LIC FUND"/>
    <m/>
  </r>
  <r>
    <s v="0.9BB"/>
    <s v="9125000"/>
    <x v="7"/>
    <x v="62"/>
    <n v="511"/>
    <s v="A1111AF511"/>
    <n v="544000"/>
    <n v="-544314"/>
    <n v="-544000"/>
    <s v="C"/>
    <x v="3"/>
    <x v="3"/>
    <s v="GBBR"/>
    <s v="RIGHT-TO-USE LEASE LIABILITY"/>
    <s v="2023–2024"/>
    <x v="0"/>
    <x v="1"/>
    <s v="BUS, CONSUMER SERV, HOUSING"/>
    <s v="BARBERING/COSMTLGY CONTINGENT"/>
    <x v="1"/>
    <s v="250"/>
    <s v="G"/>
    <s v="001"/>
    <s v="002"/>
    <s v="000"/>
    <s v="000"/>
    <s v="SPECIAL REVENUE FUND"/>
    <s v="BUS &amp; PROF REG &amp; LIC FUND"/>
    <m/>
  </r>
  <r>
    <s v="4.1"/>
    <s v="9125000"/>
    <x v="7"/>
    <x v="62"/>
    <n v="511"/>
    <s v="A1111AF511"/>
    <n v="532000"/>
    <n v="532500"/>
    <n v="532000"/>
    <s v="D"/>
    <x v="9"/>
    <x v="8"/>
    <s v="GODJ"/>
    <s v="BUSINESS, CONSUMER SERVICES, AND HOUSING"/>
    <s v="2023–2024"/>
    <x v="0"/>
    <x v="1"/>
    <s v="BUS, CONSUMER SERV, HOUSING"/>
    <s v="BARBERING/COSMTLGY CONTINGENT"/>
    <x v="1"/>
    <s v="250"/>
    <s v="G"/>
    <s v="001"/>
    <s v="002"/>
    <s v="000"/>
    <s v="000"/>
    <s v="SPECIAL REVENUE FUND"/>
    <s v="BUS &amp; PROF REG &amp; LIC FUND"/>
    <m/>
  </r>
  <r>
    <s v="4.4"/>
    <s v="9125000"/>
    <x v="7"/>
    <x v="62"/>
    <n v="511"/>
    <s v="A1111AF511"/>
    <n v="532000"/>
    <n v="-532500"/>
    <n v="-532000"/>
    <s v="C"/>
    <x v="2"/>
    <x v="2"/>
    <s v="GABW"/>
    <s v="ACCUMULATED DEPRECIATION/AMORTIZATION"/>
    <s v="2023–2024"/>
    <x v="0"/>
    <x v="1"/>
    <s v="BUS, CONSUMER SERV, HOUSING"/>
    <s v="BARBERING/COSMTLGY CONTINGENT"/>
    <x v="1"/>
    <s v="250"/>
    <s v="G"/>
    <s v="001"/>
    <s v="002"/>
    <s v="000"/>
    <s v="000"/>
    <s v="SPECIAL REVENUE FUND"/>
    <s v="BUS &amp; PROF REG &amp; LIC FUND"/>
    <m/>
  </r>
  <r>
    <s v="5.1"/>
    <s v="0069000"/>
    <x v="7"/>
    <x v="62"/>
    <n v="511"/>
    <s v="A1111AF511"/>
    <n v="544000"/>
    <n v="544314"/>
    <n v="544000"/>
    <s v="D"/>
    <x v="5"/>
    <x v="5"/>
    <s v="GODT"/>
    <s v="DEBT SERVICE-PRINCIPAL RETIREMENT"/>
    <s v="2023–2024"/>
    <x v="0"/>
    <x v="1"/>
    <s v="BUS, CONSUMER SERV, HOUSING"/>
    <s v="BARBERING/COSMTLGY CONTINGENT"/>
    <x v="1"/>
    <s v="250"/>
    <s v="G"/>
    <s v="001"/>
    <s v="002"/>
    <s v="000"/>
    <s v="000"/>
    <s v="SPECIAL REVENUE FUND"/>
    <s v="BUS &amp; PROF REG &amp; LIC FUND"/>
    <m/>
  </r>
  <r>
    <s v="5.3"/>
    <s v="0069000"/>
    <x v="7"/>
    <x v="62"/>
    <n v="511"/>
    <s v="A1111AF511"/>
    <n v="544000"/>
    <n v="-544566"/>
    <n v="-544000"/>
    <s v="C"/>
    <x v="9"/>
    <x v="8"/>
    <s v="GODJ"/>
    <s v="BUSINESS, CONSUMER SERVICES, AND HOUSING"/>
    <s v="2023–2024"/>
    <x v="0"/>
    <x v="1"/>
    <s v="BUS, CONSUMER SERV, HOUSING"/>
    <s v="BARBERING/COSMTLGY CONTINGENT"/>
    <x v="1"/>
    <s v="250"/>
    <s v="G"/>
    <s v="001"/>
    <s v="002"/>
    <s v="000"/>
    <s v="000"/>
    <s v="SPECIAL REVENUE FUND"/>
    <s v="BUS &amp; PROF REG &amp; LIC FUND"/>
    <m/>
  </r>
  <r>
    <s v="6.1"/>
    <s v="9125000"/>
    <x v="7"/>
    <x v="62"/>
    <n v="511"/>
    <s v="A1111AF511"/>
    <n v="544000"/>
    <n v="544314"/>
    <n v="544000"/>
    <s v="D"/>
    <x v="3"/>
    <x v="3"/>
    <s v="GBBR"/>
    <s v="RIGHT-TO-USE LEASE LIABILITY"/>
    <s v="2023–2024"/>
    <x v="0"/>
    <x v="1"/>
    <s v="BUS, CONSUMER SERV, HOUSING"/>
    <s v="BARBERING/COSMTLGY CONTINGENT"/>
    <x v="1"/>
    <s v="250"/>
    <s v="G"/>
    <s v="001"/>
    <s v="002"/>
    <s v="000"/>
    <s v="000"/>
    <s v="SPECIAL REVENUE FUND"/>
    <s v="BUS &amp; PROF REG &amp; LIC FUND"/>
    <m/>
  </r>
  <r>
    <s v="6.2"/>
    <s v="9125000"/>
    <x v="7"/>
    <x v="62"/>
    <n v="511"/>
    <s v="A1111AF511"/>
    <n v="544000"/>
    <n v="-544314"/>
    <n v="-544000"/>
    <s v="C"/>
    <x v="5"/>
    <x v="5"/>
    <s v="GODT"/>
    <s v="DEBT SERVICE-PRINCIPAL RETIREMENT"/>
    <s v="2023–2024"/>
    <x v="0"/>
    <x v="1"/>
    <s v="BUS, CONSUMER SERV, HOUSING"/>
    <s v="BARBERING/COSMTLGY CONTINGENT"/>
    <x v="1"/>
    <s v="250"/>
    <s v="G"/>
    <s v="001"/>
    <s v="002"/>
    <s v="000"/>
    <s v="000"/>
    <s v="SPECIAL REVENUE FUND"/>
    <s v="BUS &amp; PROF REG &amp; LIC FUND"/>
    <m/>
  </r>
  <r>
    <s v="8.3"/>
    <s v="9125000"/>
    <x v="7"/>
    <x v="62"/>
    <n v="511"/>
    <s v="A1111AF511"/>
    <n v="3652000"/>
    <n v="3651728"/>
    <n v="3652000"/>
    <s v="D"/>
    <x v="2"/>
    <x v="2"/>
    <s v="GABW"/>
    <s v="ACCUMULATED DEPRECIATION/AMORTIZATION"/>
    <s v="2023–2024"/>
    <x v="0"/>
    <x v="1"/>
    <s v="BUS, CONSUMER SERV, HOUSING"/>
    <s v="BARBERING/COSMTLGY CONTINGENT"/>
    <x v="1"/>
    <s v="250"/>
    <s v="G"/>
    <s v="001"/>
    <s v="002"/>
    <s v="000"/>
    <s v="000"/>
    <s v="SPECIAL REVENUE FUND"/>
    <s v="BUS &amp; PROF REG &amp; LIC FUND"/>
    <m/>
  </r>
  <r>
    <s v="8.6"/>
    <s v="9125000"/>
    <x v="7"/>
    <x v="62"/>
    <n v="511"/>
    <s v="A1111AF511"/>
    <n v="3652000"/>
    <n v="-3651728"/>
    <n v="-3652000"/>
    <s v="C"/>
    <x v="0"/>
    <x v="0"/>
    <s v="GABX"/>
    <s v="INTANGIBLE ASSETS-AMORTIZABLE"/>
    <s v="2023–2024"/>
    <x v="0"/>
    <x v="1"/>
    <s v="BUS, CONSUMER SERV, HOUSING"/>
    <s v="BARBERING/COSMTLGY CONTINGENT"/>
    <x v="1"/>
    <s v="250"/>
    <s v="G"/>
    <s v="001"/>
    <s v="002"/>
    <s v="000"/>
    <s v="000"/>
    <s v="SPECIAL REVENUE FUND"/>
    <s v="BUS &amp; PROF REG &amp; LIC FUND"/>
    <m/>
  </r>
  <r>
    <s v="0.3BB"/>
    <s v="9125000"/>
    <x v="8"/>
    <x v="63"/>
    <n v="511"/>
    <s v="A3930AF511"/>
    <n v="10683000"/>
    <n v="10683494"/>
    <n v="10683000"/>
    <s v="D"/>
    <x v="0"/>
    <x v="0"/>
    <s v="GABX"/>
    <s v="INTANGIBLE ASSETS-AMORTIZABLE"/>
    <s v="2023–2024"/>
    <x v="0"/>
    <x v="3"/>
    <s v="RESOURCES"/>
    <s v="PESTICIDE REGULATION FUND"/>
    <x v="1"/>
    <s v="300"/>
    <s v="G"/>
    <s v="001"/>
    <s v="001"/>
    <s v="000"/>
    <s v="000"/>
    <s v="SPECIAL REVENUE FUND"/>
    <s v="NAT RESOURES &amp; ENVIRON PROTECT"/>
    <s v="C"/>
  </r>
  <r>
    <s v="0.4BB"/>
    <s v="9125000"/>
    <x v="8"/>
    <x v="63"/>
    <n v="511"/>
    <s v="A3930AF511"/>
    <n v="116000"/>
    <n v="115671"/>
    <n v="116000"/>
    <s v="D"/>
    <x v="8"/>
    <x v="7"/>
    <s v="GOAA"/>
    <s v="BEGINNING FUND BALANCE"/>
    <s v="2023–2024"/>
    <x v="0"/>
    <x v="3"/>
    <s v="RESOURCES"/>
    <s v="PESTICIDE REGULATION FUND"/>
    <x v="1"/>
    <s v="300"/>
    <s v="G"/>
    <s v="001"/>
    <s v="001"/>
    <s v="000"/>
    <s v="000"/>
    <s v="SPECIAL REVENUE FUND"/>
    <s v="NAT RESOURES &amp; ENVIRON PROTECT"/>
    <s v="C"/>
  </r>
  <r>
    <s v="0.8BB"/>
    <s v="9125000"/>
    <x v="8"/>
    <x v="63"/>
    <n v="511"/>
    <s v="A3930AF511"/>
    <n v="2256000"/>
    <n v="-2256305"/>
    <n v="-2256000"/>
    <s v="C"/>
    <x v="2"/>
    <x v="2"/>
    <s v="GABW"/>
    <s v="ACCUMULATED DEPRECIATION/AMORTIZATION"/>
    <s v="2023–2024"/>
    <x v="0"/>
    <x v="3"/>
    <s v="RESOURCES"/>
    <s v="PESTICIDE REGULATION FUND"/>
    <x v="1"/>
    <s v="300"/>
    <s v="G"/>
    <s v="001"/>
    <s v="001"/>
    <s v="000"/>
    <s v="000"/>
    <s v="SPECIAL REVENUE FUND"/>
    <s v="NAT RESOURES &amp; ENVIRON PROTECT"/>
    <s v="C"/>
  </r>
  <r>
    <s v="0.9BB"/>
    <s v="9125000"/>
    <x v="8"/>
    <x v="63"/>
    <n v="511"/>
    <s v="A3930AF511"/>
    <n v="8543000"/>
    <n v="-8542860"/>
    <n v="-8543000"/>
    <s v="C"/>
    <x v="3"/>
    <x v="3"/>
    <s v="GBBR"/>
    <s v="RIGHT-TO-USE LEASE LIABILITY"/>
    <s v="2023–2024"/>
    <x v="0"/>
    <x v="3"/>
    <s v="RESOURCES"/>
    <s v="PESTICIDE REGULATION FUND"/>
    <x v="1"/>
    <s v="300"/>
    <s v="G"/>
    <s v="001"/>
    <s v="001"/>
    <s v="000"/>
    <s v="000"/>
    <s v="SPECIAL REVENUE FUND"/>
    <s v="NAT RESOURES &amp; ENVIRON PROTECT"/>
    <s v="C"/>
  </r>
  <r>
    <s v="4.1"/>
    <s v="9125000"/>
    <x v="8"/>
    <x v="63"/>
    <n v="511"/>
    <s v="A3930AF511"/>
    <n v="1128000"/>
    <n v="1128153"/>
    <n v="1128000"/>
    <s v="D"/>
    <x v="15"/>
    <x v="13"/>
    <s v="GODH"/>
    <s v="NATURAL RESOURCES AND ENVIRONMENTAL PROTECTION"/>
    <s v="2023–2024"/>
    <x v="0"/>
    <x v="3"/>
    <s v="RESOURCES"/>
    <s v="PESTICIDE REGULATION FUND"/>
    <x v="1"/>
    <s v="300"/>
    <s v="G"/>
    <s v="001"/>
    <s v="001"/>
    <s v="000"/>
    <s v="000"/>
    <s v="SPECIAL REVENUE FUND"/>
    <s v="NAT RESOURES &amp; ENVIRON PROTECT"/>
    <s v="C"/>
  </r>
  <r>
    <s v="4.4"/>
    <s v="9125000"/>
    <x v="8"/>
    <x v="63"/>
    <n v="511"/>
    <s v="A3930AF511"/>
    <n v="1128000"/>
    <n v="-1128153"/>
    <n v="-1128000"/>
    <s v="C"/>
    <x v="2"/>
    <x v="2"/>
    <s v="GABW"/>
    <s v="ACCUMULATED DEPRECIATION/AMORTIZATION"/>
    <s v="2023–2024"/>
    <x v="0"/>
    <x v="3"/>
    <s v="RESOURCES"/>
    <s v="PESTICIDE REGULATION FUND"/>
    <x v="1"/>
    <s v="300"/>
    <s v="G"/>
    <s v="001"/>
    <s v="001"/>
    <s v="000"/>
    <s v="000"/>
    <s v="SPECIAL REVENUE FUND"/>
    <s v="NAT RESOURES &amp; ENVIRON PROTECT"/>
    <s v="C"/>
  </r>
  <r>
    <s v="5.1"/>
    <s v="0106000"/>
    <x v="8"/>
    <x v="63"/>
    <n v="511"/>
    <s v="A3930AF511"/>
    <n v="1009000"/>
    <n v="1009114"/>
    <n v="1009000"/>
    <s v="D"/>
    <x v="5"/>
    <x v="5"/>
    <s v="GODT"/>
    <s v="DEBT SERVICE-PRINCIPAL RETIREMENT"/>
    <s v="2023–2024"/>
    <x v="0"/>
    <x v="3"/>
    <s v="RESOURCES"/>
    <s v="PESTICIDE REGULATION FUND"/>
    <x v="1"/>
    <s v="300"/>
    <s v="G"/>
    <s v="001"/>
    <s v="001"/>
    <s v="000"/>
    <s v="000"/>
    <s v="SPECIAL REVENUE FUND"/>
    <s v="NAT RESOURES &amp; ENVIRON PROTECT"/>
    <s v="C"/>
  </r>
  <r>
    <s v="5.2"/>
    <s v="0106000"/>
    <x v="8"/>
    <x v="63"/>
    <n v="511"/>
    <s v="A3930AF511"/>
    <n v="100000"/>
    <n v="100253"/>
    <n v="100000"/>
    <s v="D"/>
    <x v="6"/>
    <x v="6"/>
    <s v="GODV"/>
    <s v="DEBT SERVICE-INTEREST &amp; FISCAL CHARGES"/>
    <s v="2023–2024"/>
    <x v="0"/>
    <x v="3"/>
    <s v="RESOURCES"/>
    <s v="PESTICIDE REGULATION FUND"/>
    <x v="1"/>
    <s v="300"/>
    <s v="G"/>
    <s v="001"/>
    <s v="001"/>
    <s v="000"/>
    <s v="000"/>
    <s v="SPECIAL REVENUE FUND"/>
    <s v="NAT RESOURES &amp; ENVIRON PROTECT"/>
    <s v="C"/>
  </r>
  <r>
    <s v="5.3"/>
    <s v="0106000"/>
    <x v="8"/>
    <x v="63"/>
    <n v="511"/>
    <s v="A3930AF511"/>
    <n v="1109000"/>
    <n v="-1109367"/>
    <n v="-1109000"/>
    <s v="C"/>
    <x v="15"/>
    <x v="13"/>
    <s v="GODH"/>
    <s v="NATURAL RESOURCES AND ENVIRONMENTAL PROTECTION"/>
    <s v="2023–2024"/>
    <x v="0"/>
    <x v="3"/>
    <s v="RESOURCES"/>
    <s v="PESTICIDE REGULATION FUND"/>
    <x v="1"/>
    <s v="300"/>
    <s v="G"/>
    <s v="001"/>
    <s v="001"/>
    <s v="000"/>
    <s v="000"/>
    <s v="SPECIAL REVENUE FUND"/>
    <s v="NAT RESOURES &amp; ENVIRON PROTECT"/>
    <s v="C"/>
  </r>
  <r>
    <s v="6.1"/>
    <s v="9125000"/>
    <x v="8"/>
    <x v="63"/>
    <n v="511"/>
    <s v="A3930AF511"/>
    <n v="1009000"/>
    <n v="1009114"/>
    <n v="1009000"/>
    <s v="D"/>
    <x v="3"/>
    <x v="3"/>
    <s v="GBBR"/>
    <s v="RIGHT-TO-USE LEASE LIABILITY"/>
    <s v="2023–2024"/>
    <x v="0"/>
    <x v="3"/>
    <s v="RESOURCES"/>
    <s v="PESTICIDE REGULATION FUND"/>
    <x v="1"/>
    <s v="300"/>
    <s v="G"/>
    <s v="001"/>
    <s v="001"/>
    <s v="000"/>
    <s v="000"/>
    <s v="SPECIAL REVENUE FUND"/>
    <s v="NAT RESOURES &amp; ENVIRON PROTECT"/>
    <s v="C"/>
  </r>
  <r>
    <s v="6.2"/>
    <s v="9125000"/>
    <x v="8"/>
    <x v="63"/>
    <n v="511"/>
    <s v="A3930AF511"/>
    <n v="1009000"/>
    <n v="-1009114"/>
    <n v="-1009000"/>
    <s v="C"/>
    <x v="5"/>
    <x v="5"/>
    <s v="GODT"/>
    <s v="DEBT SERVICE-PRINCIPAL RETIREMENT"/>
    <s v="2023–2024"/>
    <x v="0"/>
    <x v="3"/>
    <s v="RESOURCES"/>
    <s v="PESTICIDE REGULATION FUND"/>
    <x v="1"/>
    <s v="300"/>
    <s v="G"/>
    <s v="001"/>
    <s v="001"/>
    <s v="000"/>
    <s v="000"/>
    <s v="SPECIAL REVENUE FUND"/>
    <s v="NAT RESOURES &amp; ENVIRON PROTECT"/>
    <s v="C"/>
  </r>
  <r>
    <s v="7.1"/>
    <s v="9125000"/>
    <x v="8"/>
    <x v="63"/>
    <n v="511"/>
    <s v="A3930AF511"/>
    <n v="1006000"/>
    <n v="1005624"/>
    <n v="1006000"/>
    <s v="D"/>
    <x v="3"/>
    <x v="3"/>
    <s v="GBBR"/>
    <s v="RIGHT-TO-USE LEASE LIABILITY"/>
    <s v="2023–2024"/>
    <x v="0"/>
    <x v="3"/>
    <s v="RESOURCES"/>
    <s v="PESTICIDE REGULATION FUND"/>
    <x v="1"/>
    <s v="300"/>
    <s v="G"/>
    <s v="001"/>
    <s v="001"/>
    <s v="000"/>
    <s v="000"/>
    <s v="SPECIAL REVENUE FUND"/>
    <s v="NAT RESOURES &amp; ENVIRON PROTECT"/>
    <s v="C"/>
  </r>
  <r>
    <s v="7.2"/>
    <s v="9125000"/>
    <x v="8"/>
    <x v="63"/>
    <n v="511"/>
    <s v="A3930AF511"/>
    <n v="1006000"/>
    <n v="-1005624"/>
    <n v="-1006000"/>
    <s v="C"/>
    <x v="7"/>
    <x v="3"/>
    <s v="GBAX"/>
    <s v="CURRENT PORTION OF LONG-TERM OBLIGATIONS"/>
    <s v="2023–2024"/>
    <x v="0"/>
    <x v="3"/>
    <s v="RESOURCES"/>
    <s v="PESTICIDE REGULATION FUND"/>
    <x v="1"/>
    <s v="300"/>
    <s v="G"/>
    <s v="001"/>
    <s v="001"/>
    <s v="000"/>
    <s v="000"/>
    <s v="SPECIAL REVENUE FUND"/>
    <s v="NAT RESOURES &amp; ENVIRON PROTECT"/>
    <s v="C"/>
  </r>
  <r>
    <s v="0.3BB"/>
    <s v="9125000"/>
    <x v="9"/>
    <x v="49"/>
    <n v="511"/>
    <s v="A8570AF511"/>
    <n v="1019000"/>
    <n v="1019225"/>
    <n v="1019000"/>
    <s v="D"/>
    <x v="0"/>
    <x v="0"/>
    <s v="GABX"/>
    <s v="INTANGIBLE ASSETS-AMORTIZABLE"/>
    <s v="2023–2024"/>
    <x v="0"/>
    <x v="0"/>
    <s v="GENERAL GOVERNMENT"/>
    <s v="DEPT OF AGRICULTURE ACCOUNT"/>
    <x v="1"/>
    <s v="250"/>
    <s v="G"/>
    <s v="001"/>
    <s v="002"/>
    <s v="000"/>
    <s v="000"/>
    <s v="SPECIAL REVENUE FUND"/>
    <s v="BUS &amp; PROF REG &amp; LIC FUND"/>
    <m/>
  </r>
  <r>
    <s v="0.4BB"/>
    <s v="9125000"/>
    <x v="9"/>
    <x v="49"/>
    <n v="511"/>
    <s v="A8570AF511"/>
    <n v="50000"/>
    <n v="49386"/>
    <n v="50000"/>
    <s v="D"/>
    <x v="8"/>
    <x v="7"/>
    <s v="GOAA"/>
    <s v="BEGINNING FUND BALANCE"/>
    <s v="2023–2024"/>
    <x v="0"/>
    <x v="0"/>
    <s v="GENERAL GOVERNMENT"/>
    <s v="DEPT OF AGRICULTURE ACCOUNT"/>
    <x v="1"/>
    <s v="250"/>
    <s v="G"/>
    <s v="001"/>
    <s v="002"/>
    <s v="000"/>
    <s v="000"/>
    <s v="SPECIAL REVENUE FUND"/>
    <s v="BUS &amp; PROF REG &amp; LIC FUND"/>
    <m/>
  </r>
  <r>
    <s v="0.8BB"/>
    <s v="9125000"/>
    <x v="9"/>
    <x v="49"/>
    <n v="511"/>
    <s v="A8570AF511"/>
    <n v="446000"/>
    <n v="-445566"/>
    <n v="-446000"/>
    <s v="C"/>
    <x v="2"/>
    <x v="2"/>
    <s v="GABW"/>
    <s v="ACCUMULATED DEPRECIATION/AMORTIZATION"/>
    <s v="2023–2024"/>
    <x v="0"/>
    <x v="0"/>
    <s v="GENERAL GOVERNMENT"/>
    <s v="DEPT OF AGRICULTURE ACCOUNT"/>
    <x v="1"/>
    <s v="250"/>
    <s v="G"/>
    <s v="001"/>
    <s v="002"/>
    <s v="000"/>
    <s v="000"/>
    <s v="SPECIAL REVENUE FUND"/>
    <s v="BUS &amp; PROF REG &amp; LIC FUND"/>
    <m/>
  </r>
  <r>
    <s v="0.9BB"/>
    <s v="9125000"/>
    <x v="9"/>
    <x v="49"/>
    <n v="511"/>
    <s v="A8570AF511"/>
    <n v="623000"/>
    <n v="-623045"/>
    <n v="-623000"/>
    <s v="C"/>
    <x v="3"/>
    <x v="3"/>
    <s v="GBBR"/>
    <s v="RIGHT-TO-USE LEASE LIABILITY"/>
    <s v="2023–2024"/>
    <x v="0"/>
    <x v="0"/>
    <s v="GENERAL GOVERNMENT"/>
    <s v="DEPT OF AGRICULTURE ACCOUNT"/>
    <x v="1"/>
    <s v="250"/>
    <s v="G"/>
    <s v="001"/>
    <s v="002"/>
    <s v="000"/>
    <s v="000"/>
    <s v="SPECIAL REVENUE FUND"/>
    <s v="BUS &amp; PROF REG &amp; LIC FUND"/>
    <m/>
  </r>
  <r>
    <s v="1.1"/>
    <s v="0111000"/>
    <x v="9"/>
    <x v="49"/>
    <n v="511"/>
    <s v="A8570AF511"/>
    <n v="1371000"/>
    <n v="1371333"/>
    <n v="1371000"/>
    <s v="D"/>
    <x v="11"/>
    <x v="10"/>
    <s v="GODR"/>
    <s v="CAPITAL OUTLAY"/>
    <s v="2023–2024"/>
    <x v="0"/>
    <x v="0"/>
    <s v="GENERAL GOVERNMENT"/>
    <s v="DEPT OF AGRICULTURE ACCOUNT"/>
    <x v="1"/>
    <s v="250"/>
    <s v="G"/>
    <s v="001"/>
    <s v="002"/>
    <s v="000"/>
    <s v="000"/>
    <s v="SPECIAL REVENUE FUND"/>
    <s v="BUS &amp; PROF REG &amp; LIC FUND"/>
    <m/>
  </r>
  <r>
    <s v="1.2"/>
    <s v="0111000"/>
    <x v="9"/>
    <x v="49"/>
    <n v="511"/>
    <s v="A8570AF511"/>
    <n v="1371000"/>
    <n v="-1371333"/>
    <n v="-1371000"/>
    <s v="C"/>
    <x v="12"/>
    <x v="11"/>
    <s v="GOLK"/>
    <s v="LEASE AND OTHER FINANCING PROCEEDS"/>
    <s v="2023–2024"/>
    <x v="0"/>
    <x v="0"/>
    <s v="GENERAL GOVERNMENT"/>
    <s v="DEPT OF AGRICULTURE ACCOUNT"/>
    <x v="1"/>
    <s v="250"/>
    <s v="G"/>
    <s v="001"/>
    <s v="002"/>
    <s v="000"/>
    <s v="000"/>
    <s v="SPECIAL REVENUE FUND"/>
    <s v="BUS &amp; PROF REG &amp; LIC FUND"/>
    <m/>
  </r>
  <r>
    <s v="2.3"/>
    <s v="9125000"/>
    <x v="9"/>
    <x v="49"/>
    <n v="511"/>
    <s v="A8570AF511"/>
    <n v="1371000"/>
    <n v="1371333"/>
    <n v="1371000"/>
    <s v="D"/>
    <x v="0"/>
    <x v="0"/>
    <s v="GABX"/>
    <s v="INTANGIBLE ASSETS-AMORTIZABLE"/>
    <s v="2023–2024"/>
    <x v="0"/>
    <x v="0"/>
    <s v="GENERAL GOVERNMENT"/>
    <s v="DEPT OF AGRICULTURE ACCOUNT"/>
    <x v="1"/>
    <s v="250"/>
    <s v="G"/>
    <s v="001"/>
    <s v="002"/>
    <s v="000"/>
    <s v="000"/>
    <s v="SPECIAL REVENUE FUND"/>
    <s v="BUS &amp; PROF REG &amp; LIC FUND"/>
    <m/>
  </r>
  <r>
    <s v="2.4"/>
    <s v="9125000"/>
    <x v="9"/>
    <x v="49"/>
    <n v="511"/>
    <s v="A8570AF511"/>
    <n v="1371000"/>
    <n v="-1371333"/>
    <n v="-1371000"/>
    <s v="C"/>
    <x v="11"/>
    <x v="10"/>
    <s v="GODR"/>
    <s v="CAPITAL OUTLAY"/>
    <s v="2023–2024"/>
    <x v="0"/>
    <x v="0"/>
    <s v="GENERAL GOVERNMENT"/>
    <s v="DEPT OF AGRICULTURE ACCOUNT"/>
    <x v="1"/>
    <s v="250"/>
    <s v="G"/>
    <s v="001"/>
    <s v="002"/>
    <s v="000"/>
    <s v="000"/>
    <s v="SPECIAL REVENUE FUND"/>
    <s v="BUS &amp; PROF REG &amp; LIC FUND"/>
    <m/>
  </r>
  <r>
    <s v="3.1"/>
    <s v="9125000"/>
    <x v="9"/>
    <x v="49"/>
    <n v="511"/>
    <s v="A8570AF511"/>
    <n v="1371000"/>
    <n v="1371333"/>
    <n v="1371000"/>
    <s v="D"/>
    <x v="12"/>
    <x v="11"/>
    <s v="GOLK"/>
    <s v="LEASE AND OTHER FINANCING PROCEEDS"/>
    <s v="2023–2024"/>
    <x v="0"/>
    <x v="0"/>
    <s v="GENERAL GOVERNMENT"/>
    <s v="DEPT OF AGRICULTURE ACCOUNT"/>
    <x v="1"/>
    <s v="250"/>
    <s v="G"/>
    <s v="001"/>
    <s v="002"/>
    <s v="000"/>
    <s v="000"/>
    <s v="SPECIAL REVENUE FUND"/>
    <s v="BUS &amp; PROF REG &amp; LIC FUND"/>
    <m/>
  </r>
  <r>
    <s v="3.2"/>
    <s v="9125000"/>
    <x v="9"/>
    <x v="49"/>
    <n v="511"/>
    <s v="A8570AF511"/>
    <n v="1371000"/>
    <n v="-1371333"/>
    <n v="-1371000"/>
    <s v="C"/>
    <x v="3"/>
    <x v="3"/>
    <s v="GBBR"/>
    <s v="RIGHT-TO-USE LEASE LIABILITY"/>
    <s v="2023–2024"/>
    <x v="0"/>
    <x v="0"/>
    <s v="GENERAL GOVERNMENT"/>
    <s v="DEPT OF AGRICULTURE ACCOUNT"/>
    <x v="1"/>
    <s v="250"/>
    <s v="G"/>
    <s v="001"/>
    <s v="002"/>
    <s v="000"/>
    <s v="000"/>
    <s v="SPECIAL REVENUE FUND"/>
    <s v="BUS &amp; PROF REG &amp; LIC FUND"/>
    <m/>
  </r>
  <r>
    <s v="4.1"/>
    <s v="9125000"/>
    <x v="9"/>
    <x v="49"/>
    <n v="511"/>
    <s v="A8570AF511"/>
    <n v="448000"/>
    <n v="447632"/>
    <n v="448000"/>
    <s v="D"/>
    <x v="4"/>
    <x v="4"/>
    <s v="GODB"/>
    <s v="GENERAL GOVERNMENT AND GOVERNMENT OPERATIONS"/>
    <s v="2023–2024"/>
    <x v="0"/>
    <x v="0"/>
    <s v="GENERAL GOVERNMENT"/>
    <s v="DEPT OF AGRICULTURE ACCOUNT"/>
    <x v="1"/>
    <s v="250"/>
    <s v="G"/>
    <s v="001"/>
    <s v="002"/>
    <s v="000"/>
    <s v="000"/>
    <s v="SPECIAL REVENUE FUND"/>
    <s v="BUS &amp; PROF REG &amp; LIC FUND"/>
    <m/>
  </r>
  <r>
    <s v="4.4"/>
    <s v="9125000"/>
    <x v="9"/>
    <x v="49"/>
    <n v="511"/>
    <s v="A8570AF511"/>
    <n v="448000"/>
    <n v="-447632"/>
    <n v="-448000"/>
    <s v="C"/>
    <x v="2"/>
    <x v="2"/>
    <s v="GABW"/>
    <s v="ACCUMULATED DEPRECIATION/AMORTIZATION"/>
    <s v="2023–2024"/>
    <x v="0"/>
    <x v="0"/>
    <s v="GENERAL GOVERNMENT"/>
    <s v="DEPT OF AGRICULTURE ACCOUNT"/>
    <x v="1"/>
    <s v="250"/>
    <s v="G"/>
    <s v="001"/>
    <s v="002"/>
    <s v="000"/>
    <s v="000"/>
    <s v="SPECIAL REVENUE FUND"/>
    <s v="BUS &amp; PROF REG &amp; LIC FUND"/>
    <m/>
  </r>
  <r>
    <s v="5.1"/>
    <s v="0111000"/>
    <x v="9"/>
    <x v="49"/>
    <n v="511"/>
    <s v="A8570AF511"/>
    <n v="501000"/>
    <n v="501282"/>
    <n v="501000"/>
    <s v="D"/>
    <x v="5"/>
    <x v="5"/>
    <s v="GODT"/>
    <s v="DEBT SERVICE-PRINCIPAL RETIREMENT"/>
    <s v="2023–2024"/>
    <x v="0"/>
    <x v="0"/>
    <s v="GENERAL GOVERNMENT"/>
    <s v="DEPT OF AGRICULTURE ACCOUNT"/>
    <x v="1"/>
    <s v="250"/>
    <s v="G"/>
    <s v="001"/>
    <s v="002"/>
    <s v="000"/>
    <s v="000"/>
    <s v="SPECIAL REVENUE FUND"/>
    <s v="BUS &amp; PROF REG &amp; LIC FUND"/>
    <m/>
  </r>
  <r>
    <s v="5.2"/>
    <s v="0111000"/>
    <x v="9"/>
    <x v="49"/>
    <n v="511"/>
    <s v="A8570AF511"/>
    <n v="1000"/>
    <n v="1038"/>
    <n v="1000"/>
    <s v="D"/>
    <x v="6"/>
    <x v="6"/>
    <s v="GODV"/>
    <s v="DEBT SERVICE-INTEREST &amp; FISCAL CHARGES"/>
    <s v="2023–2024"/>
    <x v="0"/>
    <x v="0"/>
    <s v="GENERAL GOVERNMENT"/>
    <s v="DEPT OF AGRICULTURE ACCOUNT"/>
    <x v="1"/>
    <s v="250"/>
    <s v="G"/>
    <s v="001"/>
    <s v="002"/>
    <s v="000"/>
    <s v="000"/>
    <s v="SPECIAL REVENUE FUND"/>
    <s v="BUS &amp; PROF REG &amp; LIC FUND"/>
    <m/>
  </r>
  <r>
    <s v="5.3"/>
    <s v="0111000"/>
    <x v="9"/>
    <x v="49"/>
    <n v="511"/>
    <s v="A8570AF511"/>
    <n v="502000"/>
    <n v="-502320"/>
    <n v="-502000"/>
    <s v="C"/>
    <x v="4"/>
    <x v="4"/>
    <s v="GODB"/>
    <s v="GENERAL GOVERNMENT AND GOVERNMENT OPERATIONS"/>
    <s v="2023–2024"/>
    <x v="0"/>
    <x v="0"/>
    <s v="GENERAL GOVERNMENT"/>
    <s v="DEPT OF AGRICULTURE ACCOUNT"/>
    <x v="1"/>
    <s v="250"/>
    <s v="G"/>
    <s v="001"/>
    <s v="002"/>
    <s v="000"/>
    <s v="000"/>
    <s v="SPECIAL REVENUE FUND"/>
    <s v="BUS &amp; PROF REG &amp; LIC FUND"/>
    <m/>
  </r>
  <r>
    <s v="6.1"/>
    <s v="9125000"/>
    <x v="9"/>
    <x v="49"/>
    <n v="511"/>
    <s v="A8570AF511"/>
    <n v="501000"/>
    <n v="501282"/>
    <n v="501000"/>
    <s v="D"/>
    <x v="3"/>
    <x v="3"/>
    <s v="GBBR"/>
    <s v="RIGHT-TO-USE LEASE LIABILITY"/>
    <s v="2023–2024"/>
    <x v="0"/>
    <x v="0"/>
    <s v="GENERAL GOVERNMENT"/>
    <s v="DEPT OF AGRICULTURE ACCOUNT"/>
    <x v="1"/>
    <s v="250"/>
    <s v="G"/>
    <s v="001"/>
    <s v="002"/>
    <s v="000"/>
    <s v="000"/>
    <s v="SPECIAL REVENUE FUND"/>
    <s v="BUS &amp; PROF REG &amp; LIC FUND"/>
    <m/>
  </r>
  <r>
    <s v="6.2"/>
    <s v="9125000"/>
    <x v="9"/>
    <x v="49"/>
    <n v="511"/>
    <s v="A8570AF511"/>
    <n v="501000"/>
    <n v="-501282"/>
    <n v="-501000"/>
    <s v="C"/>
    <x v="5"/>
    <x v="5"/>
    <s v="GODT"/>
    <s v="DEBT SERVICE-PRINCIPAL RETIREMENT"/>
    <s v="2023–2024"/>
    <x v="0"/>
    <x v="0"/>
    <s v="GENERAL GOVERNMENT"/>
    <s v="DEPT OF AGRICULTURE ACCOUNT"/>
    <x v="1"/>
    <s v="250"/>
    <s v="G"/>
    <s v="001"/>
    <s v="002"/>
    <s v="000"/>
    <s v="000"/>
    <s v="SPECIAL REVENUE FUND"/>
    <s v="BUS &amp; PROF REG &amp; LIC FUND"/>
    <m/>
  </r>
  <r>
    <s v="7.1"/>
    <s v="9125000"/>
    <x v="9"/>
    <x v="49"/>
    <n v="511"/>
    <s v="A8570AF511"/>
    <n v="454000"/>
    <n v="453824"/>
    <n v="454000"/>
    <s v="D"/>
    <x v="3"/>
    <x v="3"/>
    <s v="GBBR"/>
    <s v="RIGHT-TO-USE LEASE LIABILITY"/>
    <s v="2023–2024"/>
    <x v="0"/>
    <x v="0"/>
    <s v="GENERAL GOVERNMENT"/>
    <s v="DEPT OF AGRICULTURE ACCOUNT"/>
    <x v="1"/>
    <s v="250"/>
    <s v="G"/>
    <s v="001"/>
    <s v="002"/>
    <s v="000"/>
    <s v="000"/>
    <s v="SPECIAL REVENUE FUND"/>
    <s v="BUS &amp; PROF REG &amp; LIC FUND"/>
    <m/>
  </r>
  <r>
    <s v="7.2"/>
    <s v="9125000"/>
    <x v="9"/>
    <x v="49"/>
    <n v="511"/>
    <s v="A8570AF511"/>
    <n v="454000"/>
    <n v="-453824"/>
    <n v="-454000"/>
    <s v="C"/>
    <x v="7"/>
    <x v="3"/>
    <s v="GBAX"/>
    <s v="CURRENT PORTION OF LONG-TERM OBLIGATIONS"/>
    <s v="2023–2024"/>
    <x v="0"/>
    <x v="0"/>
    <s v="GENERAL GOVERNMENT"/>
    <s v="DEPT OF AGRICULTURE ACCOUNT"/>
    <x v="1"/>
    <s v="250"/>
    <s v="G"/>
    <s v="001"/>
    <s v="002"/>
    <s v="000"/>
    <s v="000"/>
    <s v="SPECIAL REVENUE FUND"/>
    <s v="BUS &amp; PROF REG &amp; LIC FUND"/>
    <m/>
  </r>
  <r>
    <s v="0.3ADJ"/>
    <s v="9125000"/>
    <x v="10"/>
    <x v="64"/>
    <n v="511"/>
    <s v="A4140AF511"/>
    <n v="51431000"/>
    <n v="51431374"/>
    <n v="51431000"/>
    <s v="D"/>
    <x v="0"/>
    <x v="0"/>
    <s v="GABX"/>
    <s v="INTANGIBLE ASSETS-AMORTIZABLE"/>
    <s v="2023–2024"/>
    <x v="0"/>
    <x v="2"/>
    <s v="HEALTH AND HUMAN SERVICES"/>
    <s v="ARCH PUB BLDG-HOSPITL BLDG PGM"/>
    <x v="1"/>
    <s v="950"/>
    <s v="G"/>
    <s v="001"/>
    <s v="002"/>
    <s v="000"/>
    <s v="000"/>
    <s v="SPECIAL REVENUE FUND"/>
    <s v="BUILDING REGULATIONS"/>
    <m/>
  </r>
  <r>
    <s v="0.5ADJ"/>
    <s v="9125000"/>
    <x v="10"/>
    <x v="64"/>
    <n v="511"/>
    <s v="A4140AF511"/>
    <n v="1808000"/>
    <n v="1807512"/>
    <n v="1808000"/>
    <s v="D"/>
    <x v="1"/>
    <x v="1"/>
    <s v="GOAA"/>
    <s v="BEGINNING FUND BALANCE"/>
    <s v="2023–2024"/>
    <x v="0"/>
    <x v="2"/>
    <s v="HEALTH AND HUMAN SERVICES"/>
    <s v="ARCH PUB BLDG-HOSPITL BLDG PGM"/>
    <x v="1"/>
    <s v="950"/>
    <s v="G"/>
    <s v="001"/>
    <s v="002"/>
    <s v="000"/>
    <s v="000"/>
    <s v="SPECIAL REVENUE FUND"/>
    <s v="BUILDING REGULATIONS"/>
    <m/>
  </r>
  <r>
    <s v="0.8ADJ"/>
    <s v="9125000"/>
    <x v="10"/>
    <x v="64"/>
    <n v="511"/>
    <s v="A4140AF511"/>
    <n v="11861000"/>
    <n v="-11861153"/>
    <n v="-11861000"/>
    <s v="C"/>
    <x v="2"/>
    <x v="2"/>
    <s v="GABW"/>
    <s v="ACCUMULATED DEPRECIATION/AMORTIZATION"/>
    <s v="2023–2024"/>
    <x v="0"/>
    <x v="2"/>
    <s v="HEALTH AND HUMAN SERVICES"/>
    <s v="ARCH PUB BLDG-HOSPITL BLDG PGM"/>
    <x v="1"/>
    <s v="950"/>
    <s v="G"/>
    <s v="001"/>
    <s v="002"/>
    <s v="000"/>
    <s v="000"/>
    <s v="SPECIAL REVENUE FUND"/>
    <s v="BUILDING REGULATIONS"/>
    <m/>
  </r>
  <r>
    <s v="0.9ADJ"/>
    <s v="9125000"/>
    <x v="10"/>
    <x v="64"/>
    <n v="511"/>
    <s v="A4140AF511"/>
    <n v="41378000"/>
    <n v="-41377733"/>
    <n v="-41378000"/>
    <s v="C"/>
    <x v="3"/>
    <x v="3"/>
    <s v="GBBR"/>
    <s v="RIGHT-TO-USE LEASE LIABILITY"/>
    <s v="2023–2024"/>
    <x v="0"/>
    <x v="2"/>
    <s v="HEALTH AND HUMAN SERVICES"/>
    <s v="ARCH PUB BLDG-HOSPITL BLDG PGM"/>
    <x v="1"/>
    <s v="950"/>
    <s v="G"/>
    <s v="001"/>
    <s v="002"/>
    <s v="000"/>
    <s v="000"/>
    <s v="SPECIAL REVENUE FUND"/>
    <s v="BUILDING REGULATIONS"/>
    <m/>
  </r>
  <r>
    <s v="4.1"/>
    <s v="9125000"/>
    <x v="10"/>
    <x v="64"/>
    <n v="511"/>
    <s v="A4140AF511"/>
    <n v="5931000"/>
    <n v="5930577"/>
    <n v="5931000"/>
    <s v="D"/>
    <x v="10"/>
    <x v="9"/>
    <s v="GODF"/>
    <s v="HEALTH &amp; HUMAN SERVICES AND LABOR &amp; WORKFORCE DEV"/>
    <s v="2023–2024"/>
    <x v="0"/>
    <x v="2"/>
    <s v="HEALTH AND HUMAN SERVICES"/>
    <s v="ARCH PUB BLDG-HOSPITL BLDG PGM"/>
    <x v="1"/>
    <s v="950"/>
    <s v="G"/>
    <s v="001"/>
    <s v="002"/>
    <s v="000"/>
    <s v="000"/>
    <s v="SPECIAL REVENUE FUND"/>
    <s v="BUILDING REGULATIONS"/>
    <m/>
  </r>
  <r>
    <s v="4.4"/>
    <s v="9125000"/>
    <x v="10"/>
    <x v="64"/>
    <n v="511"/>
    <s v="A4140AF511"/>
    <n v="5931000"/>
    <n v="-5930577"/>
    <n v="-5931000"/>
    <s v="C"/>
    <x v="2"/>
    <x v="2"/>
    <s v="GABW"/>
    <s v="ACCUMULATED DEPRECIATION/AMORTIZATION"/>
    <s v="2023–2024"/>
    <x v="0"/>
    <x v="2"/>
    <s v="HEALTH AND HUMAN SERVICES"/>
    <s v="ARCH PUB BLDG-HOSPITL BLDG PGM"/>
    <x v="1"/>
    <s v="950"/>
    <s v="G"/>
    <s v="001"/>
    <s v="002"/>
    <s v="000"/>
    <s v="000"/>
    <s v="SPECIAL REVENUE FUND"/>
    <s v="BUILDING REGULATIONS"/>
    <m/>
  </r>
  <r>
    <s v="5.1"/>
    <s v="0121000"/>
    <x v="10"/>
    <x v="64"/>
    <n v="511"/>
    <s v="A4140AF511"/>
    <n v="5341000"/>
    <n v="5340502"/>
    <n v="5341000"/>
    <s v="D"/>
    <x v="5"/>
    <x v="5"/>
    <s v="GODT"/>
    <s v="DEBT SERVICE-PRINCIPAL RETIREMENT"/>
    <s v="2023–2024"/>
    <x v="0"/>
    <x v="2"/>
    <s v="HEALTH AND HUMAN SERVICES"/>
    <s v="ARCH PUB BLDG-HOSPITL BLDG PGM"/>
    <x v="1"/>
    <s v="950"/>
    <s v="G"/>
    <s v="001"/>
    <s v="002"/>
    <s v="000"/>
    <s v="000"/>
    <s v="SPECIAL REVENUE FUND"/>
    <s v="BUILDING REGULATIONS"/>
    <m/>
  </r>
  <r>
    <s v="5.2"/>
    <s v="0121000"/>
    <x v="10"/>
    <x v="64"/>
    <n v="511"/>
    <s v="A4140AF511"/>
    <n v="583000"/>
    <n v="583151"/>
    <n v="583000"/>
    <s v="D"/>
    <x v="6"/>
    <x v="6"/>
    <s v="GODV"/>
    <s v="DEBT SERVICE-INTEREST &amp; FISCAL CHARGES"/>
    <s v="2023–2024"/>
    <x v="0"/>
    <x v="2"/>
    <s v="HEALTH AND HUMAN SERVICES"/>
    <s v="ARCH PUB BLDG-HOSPITL BLDG PGM"/>
    <x v="1"/>
    <s v="950"/>
    <s v="G"/>
    <s v="001"/>
    <s v="002"/>
    <s v="000"/>
    <s v="000"/>
    <s v="SPECIAL REVENUE FUND"/>
    <s v="BUILDING REGULATIONS"/>
    <m/>
  </r>
  <r>
    <s v="5.3"/>
    <s v="0121000"/>
    <x v="10"/>
    <x v="64"/>
    <n v="511"/>
    <s v="A4140AF511"/>
    <n v="5924000"/>
    <n v="-5923653"/>
    <n v="-5924000"/>
    <s v="C"/>
    <x v="10"/>
    <x v="9"/>
    <s v="GODF"/>
    <s v="HEALTH &amp; HUMAN SERVICES AND LABOR &amp; WORKFORCE DEV"/>
    <s v="2023–2024"/>
    <x v="0"/>
    <x v="2"/>
    <s v="HEALTH AND HUMAN SERVICES"/>
    <s v="ARCH PUB BLDG-HOSPITL BLDG PGM"/>
    <x v="1"/>
    <s v="950"/>
    <s v="G"/>
    <s v="001"/>
    <s v="002"/>
    <s v="000"/>
    <s v="000"/>
    <s v="SPECIAL REVENUE FUND"/>
    <s v="BUILDING REGULATIONS"/>
    <m/>
  </r>
  <r>
    <s v="6.1"/>
    <s v="9125000"/>
    <x v="10"/>
    <x v="64"/>
    <n v="511"/>
    <s v="A4140AF511"/>
    <n v="5341000"/>
    <n v="5340502"/>
    <n v="5341000"/>
    <s v="D"/>
    <x v="3"/>
    <x v="3"/>
    <s v="GBBR"/>
    <s v="RIGHT-TO-USE LEASE LIABILITY"/>
    <s v="2023–2024"/>
    <x v="0"/>
    <x v="2"/>
    <s v="HEALTH AND HUMAN SERVICES"/>
    <s v="ARCH PUB BLDG-HOSPITL BLDG PGM"/>
    <x v="1"/>
    <s v="950"/>
    <s v="G"/>
    <s v="001"/>
    <s v="002"/>
    <s v="000"/>
    <s v="000"/>
    <s v="SPECIAL REVENUE FUND"/>
    <s v="BUILDING REGULATIONS"/>
    <m/>
  </r>
  <r>
    <s v="6.2"/>
    <s v="9125000"/>
    <x v="10"/>
    <x v="64"/>
    <n v="511"/>
    <s v="A4140AF511"/>
    <n v="5341000"/>
    <n v="-5340502"/>
    <n v="-5341000"/>
    <s v="C"/>
    <x v="5"/>
    <x v="5"/>
    <s v="GODT"/>
    <s v="DEBT SERVICE-PRINCIPAL RETIREMENT"/>
    <s v="2023–2024"/>
    <x v="0"/>
    <x v="2"/>
    <s v="HEALTH AND HUMAN SERVICES"/>
    <s v="ARCH PUB BLDG-HOSPITL BLDG PGM"/>
    <x v="1"/>
    <s v="950"/>
    <s v="G"/>
    <s v="001"/>
    <s v="002"/>
    <s v="000"/>
    <s v="000"/>
    <s v="SPECIAL REVENUE FUND"/>
    <s v="BUILDING REGULATIONS"/>
    <m/>
  </r>
  <r>
    <s v="7.1"/>
    <s v="9125000"/>
    <x v="10"/>
    <x v="64"/>
    <n v="511"/>
    <s v="A4140AF511"/>
    <n v="5472000"/>
    <n v="5471919"/>
    <n v="5472000"/>
    <s v="D"/>
    <x v="3"/>
    <x v="3"/>
    <s v="GBBR"/>
    <s v="RIGHT-TO-USE LEASE LIABILITY"/>
    <s v="2023–2024"/>
    <x v="0"/>
    <x v="2"/>
    <s v="HEALTH AND HUMAN SERVICES"/>
    <s v="ARCH PUB BLDG-HOSPITL BLDG PGM"/>
    <x v="1"/>
    <s v="950"/>
    <s v="G"/>
    <s v="001"/>
    <s v="002"/>
    <s v="000"/>
    <s v="000"/>
    <s v="SPECIAL REVENUE FUND"/>
    <s v="BUILDING REGULATIONS"/>
    <m/>
  </r>
  <r>
    <s v="7.2"/>
    <s v="9125000"/>
    <x v="10"/>
    <x v="64"/>
    <n v="511"/>
    <s v="A4140AF511"/>
    <n v="5472000"/>
    <n v="-5471919"/>
    <n v="-5472000"/>
    <s v="C"/>
    <x v="7"/>
    <x v="3"/>
    <s v="GBAX"/>
    <s v="CURRENT PORTION OF LONG-TERM OBLIGATIONS"/>
    <s v="2023–2024"/>
    <x v="0"/>
    <x v="2"/>
    <s v="HEALTH AND HUMAN SERVICES"/>
    <s v="ARCH PUB BLDG-HOSPITL BLDG PGM"/>
    <x v="1"/>
    <s v="950"/>
    <s v="G"/>
    <s v="001"/>
    <s v="002"/>
    <s v="000"/>
    <s v="000"/>
    <s v="SPECIAL REVENUE FUND"/>
    <s v="BUILDING REGULATIONS"/>
    <m/>
  </r>
  <r>
    <s v="0.3ADJ"/>
    <s v="9125000"/>
    <x v="11"/>
    <x v="65"/>
    <n v="511"/>
    <s v="A8855AF511"/>
    <n v="13480000"/>
    <n v="13479816"/>
    <n v="13480000"/>
    <s v="D"/>
    <x v="0"/>
    <x v="0"/>
    <s v="GABX"/>
    <s v="INTANGIBLE ASSETS-AMORTIZABLE"/>
    <s v="2023–2024"/>
    <x v="0"/>
    <x v="0"/>
    <s v="GENERAL GOVERNMENT"/>
    <s v="AUDIT FUND STATE"/>
    <x v="0"/>
    <s v="100"/>
    <s v="G"/>
    <s v="001"/>
    <s v="001"/>
    <s v="000"/>
    <s v="000"/>
    <s v="GENERAL FUND"/>
    <s v="GENERAL FUND"/>
    <m/>
  </r>
  <r>
    <s v="0.5ADJ"/>
    <s v="9125000"/>
    <x v="11"/>
    <x v="65"/>
    <n v="511"/>
    <s v="A8855AF511"/>
    <n v="100000"/>
    <n v="100085"/>
    <n v="100000"/>
    <s v="D"/>
    <x v="1"/>
    <x v="1"/>
    <s v="GOAA"/>
    <s v="BEGINNING FUND BALANCE"/>
    <s v="2023–2024"/>
    <x v="0"/>
    <x v="0"/>
    <s v="GENERAL GOVERNMENT"/>
    <s v="AUDIT FUND STATE"/>
    <x v="0"/>
    <s v="100"/>
    <s v="G"/>
    <s v="001"/>
    <s v="001"/>
    <s v="000"/>
    <s v="000"/>
    <s v="GENERAL FUND"/>
    <s v="GENERAL FUND"/>
    <m/>
  </r>
  <r>
    <s v="0.8ADJ"/>
    <s v="9125000"/>
    <x v="11"/>
    <x v="65"/>
    <n v="511"/>
    <s v="A8855AF511"/>
    <n v="4372000"/>
    <n v="-4371832"/>
    <n v="-4372000"/>
    <s v="C"/>
    <x v="2"/>
    <x v="2"/>
    <s v="GABW"/>
    <s v="ACCUMULATED DEPRECIATION/AMORTIZATION"/>
    <s v="2023–2024"/>
    <x v="0"/>
    <x v="0"/>
    <s v="GENERAL GOVERNMENT"/>
    <s v="AUDIT FUND STATE"/>
    <x v="0"/>
    <s v="100"/>
    <s v="G"/>
    <s v="001"/>
    <s v="001"/>
    <s v="000"/>
    <s v="000"/>
    <s v="GENERAL FUND"/>
    <s v="GENERAL FUND"/>
    <m/>
  </r>
  <r>
    <s v="0.9ADJ"/>
    <s v="9125000"/>
    <x v="11"/>
    <x v="65"/>
    <n v="511"/>
    <s v="A8855AF511"/>
    <n v="9208000"/>
    <n v="-9208069"/>
    <n v="-9208000"/>
    <s v="C"/>
    <x v="3"/>
    <x v="3"/>
    <s v="GBBR"/>
    <s v="RIGHT-TO-USE LEASE LIABILITY"/>
    <s v="2023–2024"/>
    <x v="0"/>
    <x v="0"/>
    <s v="GENERAL GOVERNMENT"/>
    <s v="AUDIT FUND STATE"/>
    <x v="0"/>
    <s v="100"/>
    <s v="G"/>
    <s v="001"/>
    <s v="001"/>
    <s v="000"/>
    <s v="000"/>
    <s v="GENERAL FUND"/>
    <s v="GENERAL FUND"/>
    <m/>
  </r>
  <r>
    <s v="4.1"/>
    <s v="9125000"/>
    <x v="11"/>
    <x v="65"/>
    <n v="511"/>
    <s v="A8855AF511"/>
    <n v="2186000"/>
    <n v="2185916"/>
    <n v="2186000"/>
    <s v="D"/>
    <x v="4"/>
    <x v="4"/>
    <s v="GODB"/>
    <s v="GENERAL GOVERNMENT AND GOVERNMENT OPERATIONS"/>
    <s v="2023–2024"/>
    <x v="0"/>
    <x v="0"/>
    <s v="GENERAL GOVERNMENT"/>
    <s v="AUDIT FUND STATE"/>
    <x v="0"/>
    <s v="100"/>
    <s v="G"/>
    <s v="001"/>
    <s v="001"/>
    <s v="000"/>
    <s v="000"/>
    <s v="GENERAL FUND"/>
    <s v="GENERAL FUND"/>
    <m/>
  </r>
  <r>
    <s v="4.4"/>
    <s v="9125000"/>
    <x v="11"/>
    <x v="65"/>
    <n v="511"/>
    <s v="A8855AF511"/>
    <n v="2186000"/>
    <n v="-2185916"/>
    <n v="-2186000"/>
    <s v="C"/>
    <x v="2"/>
    <x v="2"/>
    <s v="GABW"/>
    <s v="ACCUMULATED DEPRECIATION/AMORTIZATION"/>
    <s v="2023–2024"/>
    <x v="0"/>
    <x v="0"/>
    <s v="GENERAL GOVERNMENT"/>
    <s v="AUDIT FUND STATE"/>
    <x v="0"/>
    <s v="100"/>
    <s v="G"/>
    <s v="001"/>
    <s v="001"/>
    <s v="000"/>
    <s v="000"/>
    <s v="GENERAL FUND"/>
    <s v="GENERAL FUND"/>
    <m/>
  </r>
  <r>
    <s v="5.1"/>
    <s v="0126000"/>
    <x v="11"/>
    <x v="65"/>
    <n v="511"/>
    <s v="A8855AF511"/>
    <n v="2215000"/>
    <n v="2214688"/>
    <n v="2215000"/>
    <s v="D"/>
    <x v="5"/>
    <x v="5"/>
    <s v="GODT"/>
    <s v="DEBT SERVICE-PRINCIPAL RETIREMENT"/>
    <s v="2023–2024"/>
    <x v="0"/>
    <x v="0"/>
    <s v="GENERAL GOVERNMENT"/>
    <s v="AUDIT FUND STATE"/>
    <x v="0"/>
    <s v="100"/>
    <s v="G"/>
    <s v="001"/>
    <s v="001"/>
    <s v="000"/>
    <s v="000"/>
    <s v="GENERAL FUND"/>
    <s v="GENERAL FUND"/>
    <m/>
  </r>
  <r>
    <s v="5.2"/>
    <s v="0126000"/>
    <x v="11"/>
    <x v="65"/>
    <n v="511"/>
    <s v="A8855AF511"/>
    <n v="74000"/>
    <n v="73775"/>
    <n v="74000"/>
    <s v="D"/>
    <x v="6"/>
    <x v="6"/>
    <s v="GODV"/>
    <s v="DEBT SERVICE-INTEREST &amp; FISCAL CHARGES"/>
    <s v="2023–2024"/>
    <x v="0"/>
    <x v="0"/>
    <s v="GENERAL GOVERNMENT"/>
    <s v="AUDIT FUND STATE"/>
    <x v="0"/>
    <s v="100"/>
    <s v="G"/>
    <s v="001"/>
    <s v="001"/>
    <s v="000"/>
    <s v="000"/>
    <s v="GENERAL FUND"/>
    <s v="GENERAL FUND"/>
    <m/>
  </r>
  <r>
    <s v="5.3"/>
    <s v="0126000"/>
    <x v="11"/>
    <x v="65"/>
    <n v="511"/>
    <s v="A8855AF511"/>
    <n v="2289000"/>
    <n v="-2288463"/>
    <n v="-2289000"/>
    <s v="C"/>
    <x v="4"/>
    <x v="4"/>
    <s v="GODB"/>
    <s v="GENERAL GOVERNMENT AND GOVERNMENT OPERATIONS"/>
    <s v="2023–2024"/>
    <x v="0"/>
    <x v="0"/>
    <s v="GENERAL GOVERNMENT"/>
    <s v="AUDIT FUND STATE"/>
    <x v="0"/>
    <s v="100"/>
    <s v="G"/>
    <s v="001"/>
    <s v="001"/>
    <s v="000"/>
    <s v="000"/>
    <s v="GENERAL FUND"/>
    <s v="GENERAL FUND"/>
    <m/>
  </r>
  <r>
    <s v="6.1"/>
    <s v="9125000"/>
    <x v="11"/>
    <x v="65"/>
    <n v="511"/>
    <s v="A8855AF511"/>
    <n v="2215000"/>
    <n v="2214688"/>
    <n v="2215000"/>
    <s v="D"/>
    <x v="3"/>
    <x v="3"/>
    <s v="GBBR"/>
    <s v="RIGHT-TO-USE LEASE LIABILITY"/>
    <s v="2023–2024"/>
    <x v="0"/>
    <x v="0"/>
    <s v="GENERAL GOVERNMENT"/>
    <s v="AUDIT FUND STATE"/>
    <x v="0"/>
    <s v="100"/>
    <s v="G"/>
    <s v="001"/>
    <s v="001"/>
    <s v="000"/>
    <s v="000"/>
    <s v="GENERAL FUND"/>
    <s v="GENERAL FUND"/>
    <m/>
  </r>
  <r>
    <s v="6.2"/>
    <s v="9125000"/>
    <x v="11"/>
    <x v="65"/>
    <n v="511"/>
    <s v="A8855AF511"/>
    <n v="2215000"/>
    <n v="-2214688"/>
    <n v="-2215000"/>
    <s v="C"/>
    <x v="5"/>
    <x v="5"/>
    <s v="GODT"/>
    <s v="DEBT SERVICE-PRINCIPAL RETIREMENT"/>
    <s v="2023–2024"/>
    <x v="0"/>
    <x v="0"/>
    <s v="GENERAL GOVERNMENT"/>
    <s v="AUDIT FUND STATE"/>
    <x v="0"/>
    <s v="100"/>
    <s v="G"/>
    <s v="001"/>
    <s v="001"/>
    <s v="000"/>
    <s v="000"/>
    <s v="GENERAL FUND"/>
    <s v="GENERAL FUND"/>
    <m/>
  </r>
  <r>
    <s v="7.1"/>
    <s v="9125000"/>
    <x v="11"/>
    <x v="65"/>
    <n v="511"/>
    <s v="A8855AF511"/>
    <n v="1886000"/>
    <n v="1885832"/>
    <n v="1886000"/>
    <s v="D"/>
    <x v="3"/>
    <x v="3"/>
    <s v="GBBR"/>
    <s v="RIGHT-TO-USE LEASE LIABILITY"/>
    <s v="2023–2024"/>
    <x v="0"/>
    <x v="0"/>
    <s v="GENERAL GOVERNMENT"/>
    <s v="AUDIT FUND STATE"/>
    <x v="0"/>
    <s v="100"/>
    <s v="G"/>
    <s v="001"/>
    <s v="001"/>
    <s v="000"/>
    <s v="000"/>
    <s v="GENERAL FUND"/>
    <s v="GENERAL FUND"/>
    <m/>
  </r>
  <r>
    <s v="7.2"/>
    <s v="9125000"/>
    <x v="11"/>
    <x v="65"/>
    <n v="511"/>
    <s v="A8855AF511"/>
    <n v="1886000"/>
    <n v="-1885832"/>
    <n v="-1886000"/>
    <s v="C"/>
    <x v="7"/>
    <x v="3"/>
    <s v="GBAX"/>
    <s v="CURRENT PORTION OF LONG-TERM OBLIGATIONS"/>
    <s v="2023–2024"/>
    <x v="0"/>
    <x v="0"/>
    <s v="GENERAL GOVERNMENT"/>
    <s v="AUDIT FUND STATE"/>
    <x v="0"/>
    <s v="100"/>
    <s v="G"/>
    <s v="001"/>
    <s v="001"/>
    <s v="000"/>
    <s v="000"/>
    <s v="GENERAL FUND"/>
    <s v="GENERAL FUND"/>
    <m/>
  </r>
  <r>
    <s v="0.3BB"/>
    <s v="9125000"/>
    <x v="12"/>
    <x v="66"/>
    <n v="511"/>
    <s v="A3970AF511"/>
    <n v="1427000"/>
    <n v="1427175"/>
    <n v="1427000"/>
    <s v="D"/>
    <x v="0"/>
    <x v="0"/>
    <s v="GABX"/>
    <s v="INTANGIBLE ASSETS-AMORTIZABLE"/>
    <s v="2023–2024"/>
    <x v="0"/>
    <x v="3"/>
    <s v="RESOURCES"/>
    <s v="CALIF BEVERAGE CONT RECYCLE FD"/>
    <x v="1"/>
    <s v="300"/>
    <s v="G"/>
    <s v="001"/>
    <s v="001"/>
    <s v="000"/>
    <s v="000"/>
    <s v="SPECIAL REVENUE FUND"/>
    <s v="NAT RESOURES &amp; ENVIRON PROTECT"/>
    <m/>
  </r>
  <r>
    <s v="0.4BB"/>
    <s v="9125000"/>
    <x v="12"/>
    <x v="66"/>
    <n v="511"/>
    <s v="A3970AF511"/>
    <n v="15000"/>
    <n v="14986"/>
    <n v="15000"/>
    <s v="D"/>
    <x v="8"/>
    <x v="7"/>
    <s v="GOAA"/>
    <s v="BEGINNING FUND BALANCE"/>
    <s v="2023–2024"/>
    <x v="0"/>
    <x v="3"/>
    <s v="RESOURCES"/>
    <s v="CALIF BEVERAGE CONT RECYCLE FD"/>
    <x v="1"/>
    <s v="300"/>
    <s v="G"/>
    <s v="001"/>
    <s v="001"/>
    <s v="000"/>
    <s v="000"/>
    <s v="SPECIAL REVENUE FUND"/>
    <s v="NAT RESOURES &amp; ENVIRON PROTECT"/>
    <m/>
  </r>
  <r>
    <s v="0.8BB"/>
    <s v="9125000"/>
    <x v="12"/>
    <x v="66"/>
    <n v="511"/>
    <s v="A3970AF511"/>
    <n v="1029000"/>
    <n v="-1029382"/>
    <n v="-1029000"/>
    <s v="C"/>
    <x v="2"/>
    <x v="2"/>
    <s v="GABW"/>
    <s v="ACCUMULATED DEPRECIATION/AMORTIZATION"/>
    <s v="2023–2024"/>
    <x v="0"/>
    <x v="3"/>
    <s v="RESOURCES"/>
    <s v="CALIF BEVERAGE CONT RECYCLE FD"/>
    <x v="1"/>
    <s v="300"/>
    <s v="G"/>
    <s v="001"/>
    <s v="001"/>
    <s v="000"/>
    <s v="000"/>
    <s v="SPECIAL REVENUE FUND"/>
    <s v="NAT RESOURES &amp; ENVIRON PROTECT"/>
    <m/>
  </r>
  <r>
    <s v="0.9BB"/>
    <s v="9125000"/>
    <x v="12"/>
    <x v="66"/>
    <n v="511"/>
    <s v="A3970AF511"/>
    <n v="413000"/>
    <n v="-412779"/>
    <n v="-413000"/>
    <s v="C"/>
    <x v="3"/>
    <x v="3"/>
    <s v="GBBR"/>
    <s v="RIGHT-TO-USE LEASE LIABILITY"/>
    <s v="2023–2024"/>
    <x v="0"/>
    <x v="3"/>
    <s v="RESOURCES"/>
    <s v="CALIF BEVERAGE CONT RECYCLE FD"/>
    <x v="1"/>
    <s v="300"/>
    <s v="G"/>
    <s v="001"/>
    <s v="001"/>
    <s v="000"/>
    <s v="000"/>
    <s v="SPECIAL REVENUE FUND"/>
    <s v="NAT RESOURES &amp; ENVIRON PROTECT"/>
    <m/>
  </r>
  <r>
    <s v="4.1"/>
    <s v="9125000"/>
    <x v="12"/>
    <x v="66"/>
    <n v="511"/>
    <s v="A3970AF511"/>
    <n v="387000"/>
    <n v="386858"/>
    <n v="387000"/>
    <s v="D"/>
    <x v="15"/>
    <x v="13"/>
    <s v="GODH"/>
    <s v="NATURAL RESOURCES AND ENVIRONMENTAL PROTECTION"/>
    <s v="2023–2024"/>
    <x v="0"/>
    <x v="3"/>
    <s v="RESOURCES"/>
    <s v="CALIF BEVERAGE CONT RECYCLE FD"/>
    <x v="1"/>
    <s v="300"/>
    <s v="G"/>
    <s v="001"/>
    <s v="001"/>
    <s v="000"/>
    <s v="000"/>
    <s v="SPECIAL REVENUE FUND"/>
    <s v="NAT RESOURES &amp; ENVIRON PROTECT"/>
    <m/>
  </r>
  <r>
    <s v="4.4"/>
    <s v="9125000"/>
    <x v="12"/>
    <x v="66"/>
    <n v="511"/>
    <s v="A3970AF511"/>
    <n v="387000"/>
    <n v="-386858"/>
    <n v="-387000"/>
    <s v="C"/>
    <x v="2"/>
    <x v="2"/>
    <s v="GABW"/>
    <s v="ACCUMULATED DEPRECIATION/AMORTIZATION"/>
    <s v="2023–2024"/>
    <x v="0"/>
    <x v="3"/>
    <s v="RESOURCES"/>
    <s v="CALIF BEVERAGE CONT RECYCLE FD"/>
    <x v="1"/>
    <s v="300"/>
    <s v="G"/>
    <s v="001"/>
    <s v="001"/>
    <s v="000"/>
    <s v="000"/>
    <s v="SPECIAL REVENUE FUND"/>
    <s v="NAT RESOURES &amp; ENVIRON PROTECT"/>
    <m/>
  </r>
  <r>
    <s v="5.1"/>
    <s v="0133000"/>
    <x v="12"/>
    <x v="66"/>
    <n v="511"/>
    <s v="A3970AF511"/>
    <n v="401000"/>
    <n v="401349"/>
    <n v="401000"/>
    <s v="D"/>
    <x v="5"/>
    <x v="5"/>
    <s v="GODT"/>
    <s v="DEBT SERVICE-PRINCIPAL RETIREMENT"/>
    <s v="2023–2024"/>
    <x v="0"/>
    <x v="3"/>
    <s v="RESOURCES"/>
    <s v="CALIF BEVERAGE CONT RECYCLE FD"/>
    <x v="1"/>
    <s v="300"/>
    <s v="G"/>
    <s v="001"/>
    <s v="001"/>
    <s v="000"/>
    <s v="000"/>
    <s v="SPECIAL REVENUE FUND"/>
    <s v="NAT RESOURES &amp; ENVIRON PROTECT"/>
    <m/>
  </r>
  <r>
    <s v="5.2"/>
    <s v="0133000"/>
    <x v="12"/>
    <x v="66"/>
    <n v="511"/>
    <s v="A3970AF511"/>
    <n v="2000"/>
    <n v="1665"/>
    <n v="2000"/>
    <s v="D"/>
    <x v="6"/>
    <x v="6"/>
    <s v="GODV"/>
    <s v="DEBT SERVICE-INTEREST &amp; FISCAL CHARGES"/>
    <s v="2023–2024"/>
    <x v="0"/>
    <x v="3"/>
    <s v="RESOURCES"/>
    <s v="CALIF BEVERAGE CONT RECYCLE FD"/>
    <x v="1"/>
    <s v="300"/>
    <s v="G"/>
    <s v="001"/>
    <s v="001"/>
    <s v="000"/>
    <s v="000"/>
    <s v="SPECIAL REVENUE FUND"/>
    <s v="NAT RESOURES &amp; ENVIRON PROTECT"/>
    <m/>
  </r>
  <r>
    <s v="5.3"/>
    <s v="0133000"/>
    <x v="12"/>
    <x v="66"/>
    <n v="511"/>
    <s v="A3970AF511"/>
    <n v="403000"/>
    <n v="-403014"/>
    <n v="-403000"/>
    <s v="C"/>
    <x v="15"/>
    <x v="13"/>
    <s v="GODH"/>
    <s v="NATURAL RESOURCES AND ENVIRONMENTAL PROTECTION"/>
    <s v="2023–2024"/>
    <x v="0"/>
    <x v="3"/>
    <s v="RESOURCES"/>
    <s v="CALIF BEVERAGE CONT RECYCLE FD"/>
    <x v="1"/>
    <s v="300"/>
    <s v="G"/>
    <s v="001"/>
    <s v="001"/>
    <s v="000"/>
    <s v="000"/>
    <s v="SPECIAL REVENUE FUND"/>
    <s v="NAT RESOURES &amp; ENVIRON PROTECT"/>
    <m/>
  </r>
  <r>
    <s v="6.1"/>
    <s v="9125000"/>
    <x v="12"/>
    <x v="66"/>
    <n v="511"/>
    <s v="A3970AF511"/>
    <n v="401000"/>
    <n v="401349"/>
    <n v="401000"/>
    <s v="D"/>
    <x v="3"/>
    <x v="3"/>
    <s v="GBBR"/>
    <s v="RIGHT-TO-USE LEASE LIABILITY"/>
    <s v="2023–2024"/>
    <x v="0"/>
    <x v="3"/>
    <s v="RESOURCES"/>
    <s v="CALIF BEVERAGE CONT RECYCLE FD"/>
    <x v="1"/>
    <s v="300"/>
    <s v="G"/>
    <s v="001"/>
    <s v="001"/>
    <s v="000"/>
    <s v="000"/>
    <s v="SPECIAL REVENUE FUND"/>
    <s v="NAT RESOURES &amp; ENVIRON PROTECT"/>
    <m/>
  </r>
  <r>
    <s v="6.2"/>
    <s v="9125000"/>
    <x v="12"/>
    <x v="66"/>
    <n v="511"/>
    <s v="A3970AF511"/>
    <n v="401000"/>
    <n v="-401349"/>
    <n v="-401000"/>
    <s v="C"/>
    <x v="5"/>
    <x v="5"/>
    <s v="GODT"/>
    <s v="DEBT SERVICE-PRINCIPAL RETIREMENT"/>
    <s v="2023–2024"/>
    <x v="0"/>
    <x v="3"/>
    <s v="RESOURCES"/>
    <s v="CALIF BEVERAGE CONT RECYCLE FD"/>
    <x v="1"/>
    <s v="300"/>
    <s v="G"/>
    <s v="001"/>
    <s v="001"/>
    <s v="000"/>
    <s v="000"/>
    <s v="SPECIAL REVENUE FUND"/>
    <s v="NAT RESOURES &amp; ENVIRON PROTECT"/>
    <m/>
  </r>
  <r>
    <s v="7.1"/>
    <s v="9125000"/>
    <x v="12"/>
    <x v="66"/>
    <n v="511"/>
    <s v="A3970AF511"/>
    <n v="11000"/>
    <n v="11430"/>
    <n v="11000"/>
    <s v="D"/>
    <x v="3"/>
    <x v="3"/>
    <s v="GBBR"/>
    <s v="RIGHT-TO-USE LEASE LIABILITY"/>
    <s v="2023–2024"/>
    <x v="0"/>
    <x v="3"/>
    <s v="RESOURCES"/>
    <s v="CALIF BEVERAGE CONT RECYCLE FD"/>
    <x v="1"/>
    <s v="300"/>
    <s v="G"/>
    <s v="001"/>
    <s v="001"/>
    <s v="000"/>
    <s v="000"/>
    <s v="SPECIAL REVENUE FUND"/>
    <s v="NAT RESOURES &amp; ENVIRON PROTECT"/>
    <m/>
  </r>
  <r>
    <s v="7.2"/>
    <s v="9125000"/>
    <x v="12"/>
    <x v="66"/>
    <n v="511"/>
    <s v="A3970AF511"/>
    <n v="11000"/>
    <n v="-11430"/>
    <n v="-11000"/>
    <s v="C"/>
    <x v="7"/>
    <x v="3"/>
    <s v="GBAX"/>
    <s v="CURRENT PORTION OF LONG-TERM OBLIGATIONS"/>
    <s v="2023–2024"/>
    <x v="0"/>
    <x v="3"/>
    <s v="RESOURCES"/>
    <s v="CALIF BEVERAGE CONT RECYCLE FD"/>
    <x v="1"/>
    <s v="300"/>
    <s v="G"/>
    <s v="001"/>
    <s v="001"/>
    <s v="000"/>
    <s v="000"/>
    <s v="SPECIAL REVENUE FUND"/>
    <s v="NAT RESOURES &amp; ENVIRON PROTECT"/>
    <m/>
  </r>
  <r>
    <s v="8.3"/>
    <s v="9125000"/>
    <x v="12"/>
    <x v="66"/>
    <n v="511"/>
    <s v="A3970AF511"/>
    <n v="1023000"/>
    <n v="1022662"/>
    <n v="1023000"/>
    <s v="D"/>
    <x v="2"/>
    <x v="2"/>
    <s v="GABW"/>
    <s v="ACCUMULATED DEPRECIATION/AMORTIZATION"/>
    <s v="2023–2024"/>
    <x v="0"/>
    <x v="3"/>
    <s v="RESOURCES"/>
    <s v="CALIF BEVERAGE CONT RECYCLE FD"/>
    <x v="1"/>
    <s v="300"/>
    <s v="G"/>
    <s v="001"/>
    <s v="001"/>
    <s v="000"/>
    <s v="000"/>
    <s v="SPECIAL REVENUE FUND"/>
    <s v="NAT RESOURES &amp; ENVIRON PROTECT"/>
    <m/>
  </r>
  <r>
    <s v="8.6"/>
    <s v="9125000"/>
    <x v="12"/>
    <x v="66"/>
    <n v="511"/>
    <s v="A3970AF511"/>
    <n v="1023000"/>
    <n v="-1022662"/>
    <n v="-1023000"/>
    <s v="C"/>
    <x v="0"/>
    <x v="0"/>
    <s v="GABX"/>
    <s v="INTANGIBLE ASSETS-AMORTIZABLE"/>
    <s v="2023–2024"/>
    <x v="0"/>
    <x v="3"/>
    <s v="RESOURCES"/>
    <s v="CALIF BEVERAGE CONT RECYCLE FD"/>
    <x v="1"/>
    <s v="300"/>
    <s v="G"/>
    <s v="001"/>
    <s v="001"/>
    <s v="000"/>
    <s v="000"/>
    <s v="SPECIAL REVENUE FUND"/>
    <s v="NAT RESOURES &amp; ENVIRON PROTECT"/>
    <m/>
  </r>
  <r>
    <s v="0.3BB"/>
    <s v="9125000"/>
    <x v="13"/>
    <x v="67"/>
    <n v="511"/>
    <s v="A3125AF511"/>
    <n v="246000"/>
    <n v="245588"/>
    <n v="246000"/>
    <s v="D"/>
    <x v="0"/>
    <x v="0"/>
    <s v="GABX"/>
    <s v="INTANGIBLE ASSETS-AMORTIZABLE"/>
    <s v="2023–2024"/>
    <x v="0"/>
    <x v="3"/>
    <s v="RESOURCES"/>
    <s v="ENVIRONMENTL LICENSE PLATE FD"/>
    <x v="1"/>
    <s v="300"/>
    <s v="G"/>
    <s v="001"/>
    <s v="001"/>
    <s v="000"/>
    <s v="000"/>
    <s v="SPECIAL REVENUE FUND"/>
    <s v="NAT RESOURES &amp; ENVIRON PROTECT"/>
    <m/>
  </r>
  <r>
    <s v="0.8BB"/>
    <s v="9125000"/>
    <x v="13"/>
    <x v="67"/>
    <n v="511"/>
    <s v="A3125AF511"/>
    <n v="196000"/>
    <n v="-196470"/>
    <n v="-196000"/>
    <s v="C"/>
    <x v="2"/>
    <x v="2"/>
    <s v="GABW"/>
    <s v="ACCUMULATED DEPRECIATION/AMORTIZATION"/>
    <s v="2023–2024"/>
    <x v="0"/>
    <x v="3"/>
    <s v="RESOURCES"/>
    <s v="ENVIRONMENTL LICENSE PLATE FD"/>
    <x v="1"/>
    <s v="300"/>
    <s v="G"/>
    <s v="001"/>
    <s v="001"/>
    <s v="000"/>
    <s v="000"/>
    <s v="SPECIAL REVENUE FUND"/>
    <s v="NAT RESOURES &amp; ENVIRON PROTECT"/>
    <m/>
  </r>
  <r>
    <s v="0.9BB"/>
    <s v="9125000"/>
    <x v="13"/>
    <x v="67"/>
    <n v="511"/>
    <s v="A3125AF511"/>
    <n v="49000"/>
    <n v="-49354"/>
    <n v="-49000"/>
    <s v="C"/>
    <x v="3"/>
    <x v="3"/>
    <s v="GBBR"/>
    <s v="RIGHT-TO-USE LEASE LIABILITY"/>
    <s v="2023–2024"/>
    <x v="0"/>
    <x v="3"/>
    <s v="RESOURCES"/>
    <s v="ENVIRONMENTL LICENSE PLATE FD"/>
    <x v="1"/>
    <s v="300"/>
    <s v="G"/>
    <s v="001"/>
    <s v="001"/>
    <s v="000"/>
    <s v="000"/>
    <s v="SPECIAL REVENUE FUND"/>
    <s v="NAT RESOURES &amp; ENVIRON PROTECT"/>
    <m/>
  </r>
  <r>
    <s v="0.11ADJ"/>
    <s v="9125000"/>
    <x v="13"/>
    <x v="67"/>
    <n v="511"/>
    <s v="A3125AF511"/>
    <n v="1000"/>
    <n v="0"/>
    <n v="-1000"/>
    <s v="C"/>
    <x v="1"/>
    <x v="1"/>
    <s v="GOAA"/>
    <s v="BEGINNING FUND BALANCE"/>
    <s v="2023–2024"/>
    <x v="0"/>
    <x v="3"/>
    <s v="RESOURCES"/>
    <s v="ENVIRONMENTL LICENSE PLATE FD"/>
    <x v="1"/>
    <s v="300"/>
    <s v="G"/>
    <s v="001"/>
    <s v="001"/>
    <s v="000"/>
    <s v="000"/>
    <s v="SPECIAL REVENUE FUND"/>
    <s v="NAT RESOURES &amp; ENVIRON PROTECT"/>
    <m/>
  </r>
  <r>
    <s v="4.1"/>
    <s v="9125000"/>
    <x v="13"/>
    <x v="67"/>
    <n v="511"/>
    <s v="A3125AF511"/>
    <n v="49000"/>
    <n v="49118"/>
    <n v="49000"/>
    <s v="D"/>
    <x v="15"/>
    <x v="13"/>
    <s v="GODH"/>
    <s v="NATURAL RESOURCES AND ENVIRONMENTAL PROTECTION"/>
    <s v="2023–2024"/>
    <x v="0"/>
    <x v="3"/>
    <s v="RESOURCES"/>
    <s v="ENVIRONMENTL LICENSE PLATE FD"/>
    <x v="1"/>
    <s v="300"/>
    <s v="G"/>
    <s v="001"/>
    <s v="001"/>
    <s v="000"/>
    <s v="000"/>
    <s v="SPECIAL REVENUE FUND"/>
    <s v="NAT RESOURES &amp; ENVIRON PROTECT"/>
    <m/>
  </r>
  <r>
    <s v="4.4"/>
    <s v="9125000"/>
    <x v="13"/>
    <x v="67"/>
    <n v="511"/>
    <s v="A3125AF511"/>
    <n v="49000"/>
    <n v="-49118"/>
    <n v="-49000"/>
    <s v="C"/>
    <x v="2"/>
    <x v="2"/>
    <s v="GABW"/>
    <s v="ACCUMULATED DEPRECIATION/AMORTIZATION"/>
    <s v="2023–2024"/>
    <x v="0"/>
    <x v="3"/>
    <s v="RESOURCES"/>
    <s v="ENVIRONMENTL LICENSE PLATE FD"/>
    <x v="1"/>
    <s v="300"/>
    <s v="G"/>
    <s v="001"/>
    <s v="001"/>
    <s v="000"/>
    <s v="000"/>
    <s v="SPECIAL REVENUE FUND"/>
    <s v="NAT RESOURES &amp; ENVIRON PROTECT"/>
    <m/>
  </r>
  <r>
    <s v="5.1"/>
    <s v="0140000"/>
    <x v="13"/>
    <x v="67"/>
    <n v="511"/>
    <s v="A3125AF511"/>
    <n v="49000"/>
    <n v="49354"/>
    <n v="49000"/>
    <s v="D"/>
    <x v="5"/>
    <x v="5"/>
    <s v="GODT"/>
    <s v="DEBT SERVICE-PRINCIPAL RETIREMENT"/>
    <s v="2023–2024"/>
    <x v="0"/>
    <x v="3"/>
    <s v="RESOURCES"/>
    <s v="ENVIRONMENTL LICENSE PLATE FD"/>
    <x v="1"/>
    <s v="300"/>
    <s v="G"/>
    <s v="001"/>
    <s v="001"/>
    <s v="000"/>
    <s v="000"/>
    <s v="SPECIAL REVENUE FUND"/>
    <s v="NAT RESOURES &amp; ENVIRON PROTECT"/>
    <m/>
  </r>
  <r>
    <s v="5.3"/>
    <s v="0140000"/>
    <x v="13"/>
    <x v="67"/>
    <n v="511"/>
    <s v="A3125AF511"/>
    <n v="49000"/>
    <n v="-49383"/>
    <n v="-49000"/>
    <s v="C"/>
    <x v="15"/>
    <x v="13"/>
    <s v="GODH"/>
    <s v="NATURAL RESOURCES AND ENVIRONMENTAL PROTECTION"/>
    <s v="2023–2024"/>
    <x v="0"/>
    <x v="3"/>
    <s v="RESOURCES"/>
    <s v="ENVIRONMENTL LICENSE PLATE FD"/>
    <x v="1"/>
    <s v="300"/>
    <s v="G"/>
    <s v="001"/>
    <s v="001"/>
    <s v="000"/>
    <s v="000"/>
    <s v="SPECIAL REVENUE FUND"/>
    <s v="NAT RESOURES &amp; ENVIRON PROTECT"/>
    <m/>
  </r>
  <r>
    <s v="6.1"/>
    <s v="9125000"/>
    <x v="13"/>
    <x v="67"/>
    <n v="511"/>
    <s v="A3125AF511"/>
    <n v="49000"/>
    <n v="49354"/>
    <n v="49000"/>
    <s v="D"/>
    <x v="3"/>
    <x v="3"/>
    <s v="GBBR"/>
    <s v="RIGHT-TO-USE LEASE LIABILITY"/>
    <s v="2023–2024"/>
    <x v="0"/>
    <x v="3"/>
    <s v="RESOURCES"/>
    <s v="ENVIRONMENTL LICENSE PLATE FD"/>
    <x v="1"/>
    <s v="300"/>
    <s v="G"/>
    <s v="001"/>
    <s v="001"/>
    <s v="000"/>
    <s v="000"/>
    <s v="SPECIAL REVENUE FUND"/>
    <s v="NAT RESOURES &amp; ENVIRON PROTECT"/>
    <m/>
  </r>
  <r>
    <s v="6.2"/>
    <s v="9125000"/>
    <x v="13"/>
    <x v="67"/>
    <n v="511"/>
    <s v="A3125AF511"/>
    <n v="49000"/>
    <n v="-49354"/>
    <n v="-49000"/>
    <s v="C"/>
    <x v="5"/>
    <x v="5"/>
    <s v="GODT"/>
    <s v="DEBT SERVICE-PRINCIPAL RETIREMENT"/>
    <s v="2023–2024"/>
    <x v="0"/>
    <x v="3"/>
    <s v="RESOURCES"/>
    <s v="ENVIRONMENTL LICENSE PLATE FD"/>
    <x v="1"/>
    <s v="300"/>
    <s v="G"/>
    <s v="001"/>
    <s v="001"/>
    <s v="000"/>
    <s v="000"/>
    <s v="SPECIAL REVENUE FUND"/>
    <s v="NAT RESOURES &amp; ENVIRON PROTECT"/>
    <m/>
  </r>
  <r>
    <s v="8.3"/>
    <s v="9125000"/>
    <x v="13"/>
    <x v="67"/>
    <n v="511"/>
    <s v="A3125AF511"/>
    <n v="246000"/>
    <n v="245588"/>
    <n v="246000"/>
    <s v="D"/>
    <x v="2"/>
    <x v="2"/>
    <s v="GABW"/>
    <s v="ACCUMULATED DEPRECIATION/AMORTIZATION"/>
    <s v="2023–2024"/>
    <x v="0"/>
    <x v="3"/>
    <s v="RESOURCES"/>
    <s v="ENVIRONMENTL LICENSE PLATE FD"/>
    <x v="1"/>
    <s v="300"/>
    <s v="G"/>
    <s v="001"/>
    <s v="001"/>
    <s v="000"/>
    <s v="000"/>
    <s v="SPECIAL REVENUE FUND"/>
    <s v="NAT RESOURES &amp; ENVIRON PROTECT"/>
    <m/>
  </r>
  <r>
    <s v="8.6"/>
    <s v="9125000"/>
    <x v="13"/>
    <x v="67"/>
    <n v="511"/>
    <s v="A3125AF511"/>
    <n v="246000"/>
    <n v="-245588"/>
    <n v="-246000"/>
    <s v="C"/>
    <x v="0"/>
    <x v="0"/>
    <s v="GABX"/>
    <s v="INTANGIBLE ASSETS-AMORTIZABLE"/>
    <s v="2023–2024"/>
    <x v="0"/>
    <x v="3"/>
    <s v="RESOURCES"/>
    <s v="ENVIRONMENTL LICENSE PLATE FD"/>
    <x v="1"/>
    <s v="300"/>
    <s v="G"/>
    <s v="001"/>
    <s v="001"/>
    <s v="000"/>
    <s v="000"/>
    <s v="SPECIAL REVENUE FUND"/>
    <s v="NAT RESOURES &amp; ENVIRON PROTECT"/>
    <m/>
  </r>
  <r>
    <s v="0.3BB"/>
    <s v="9125000"/>
    <x v="13"/>
    <x v="68"/>
    <n v="511"/>
    <s v="A3840AF511"/>
    <n v="441000"/>
    <n v="441275"/>
    <n v="441000"/>
    <s v="D"/>
    <x v="0"/>
    <x v="0"/>
    <s v="GABX"/>
    <s v="INTANGIBLE ASSETS-AMORTIZABLE"/>
    <s v="2023–2024"/>
    <x v="0"/>
    <x v="3"/>
    <s v="RESOURCES"/>
    <s v="ENVIRONMENTL LICENSE PLATE FD"/>
    <x v="1"/>
    <s v="300"/>
    <s v="G"/>
    <s v="001"/>
    <s v="001"/>
    <s v="000"/>
    <s v="000"/>
    <s v="SPECIAL REVENUE FUND"/>
    <s v="NAT RESOURES &amp; ENVIRON PROTECT"/>
    <m/>
  </r>
  <r>
    <s v="0.8BB"/>
    <s v="9125000"/>
    <x v="13"/>
    <x v="68"/>
    <n v="511"/>
    <s v="A3840AF511"/>
    <n v="95000"/>
    <n v="-94558"/>
    <n v="-95000"/>
    <s v="C"/>
    <x v="2"/>
    <x v="2"/>
    <s v="GABW"/>
    <s v="ACCUMULATED DEPRECIATION/AMORTIZATION"/>
    <s v="2023–2024"/>
    <x v="0"/>
    <x v="3"/>
    <s v="RESOURCES"/>
    <s v="ENVIRONMENTL LICENSE PLATE FD"/>
    <x v="1"/>
    <s v="300"/>
    <s v="G"/>
    <s v="001"/>
    <s v="001"/>
    <s v="000"/>
    <s v="000"/>
    <s v="SPECIAL REVENUE FUND"/>
    <s v="NAT RESOURES &amp; ENVIRON PROTECT"/>
    <m/>
  </r>
  <r>
    <s v="0.9BB"/>
    <s v="9125000"/>
    <x v="13"/>
    <x v="68"/>
    <n v="511"/>
    <s v="A3840AF511"/>
    <n v="317000"/>
    <n v="-317298"/>
    <n v="-317000"/>
    <s v="C"/>
    <x v="3"/>
    <x v="3"/>
    <s v="GBBR"/>
    <s v="RIGHT-TO-USE LEASE LIABILITY"/>
    <s v="2023–2024"/>
    <x v="0"/>
    <x v="3"/>
    <s v="RESOURCES"/>
    <s v="ENVIRONMENTL LICENSE PLATE FD"/>
    <x v="1"/>
    <s v="300"/>
    <s v="G"/>
    <s v="001"/>
    <s v="001"/>
    <s v="000"/>
    <s v="000"/>
    <s v="SPECIAL REVENUE FUND"/>
    <s v="NAT RESOURES &amp; ENVIRON PROTECT"/>
    <m/>
  </r>
  <r>
    <s v="0.10BB"/>
    <s v="9125000"/>
    <x v="13"/>
    <x v="68"/>
    <n v="511"/>
    <s v="A3840AF511"/>
    <n v="29000"/>
    <n v="-29419"/>
    <n v="-29000"/>
    <s v="C"/>
    <x v="8"/>
    <x v="7"/>
    <s v="GOAA"/>
    <s v="BEGINNING FUND BALANCE"/>
    <s v="2023–2024"/>
    <x v="0"/>
    <x v="3"/>
    <s v="RESOURCES"/>
    <s v="ENVIRONMENTL LICENSE PLATE FD"/>
    <x v="1"/>
    <s v="300"/>
    <s v="G"/>
    <s v="001"/>
    <s v="001"/>
    <s v="000"/>
    <s v="000"/>
    <s v="SPECIAL REVENUE FUND"/>
    <s v="NAT RESOURES &amp; ENVIRON PROTECT"/>
    <m/>
  </r>
  <r>
    <s v="4.1"/>
    <s v="9125000"/>
    <x v="13"/>
    <x v="68"/>
    <n v="511"/>
    <s v="A3840AF511"/>
    <n v="35000"/>
    <n v="34950"/>
    <n v="35000"/>
    <s v="D"/>
    <x v="15"/>
    <x v="13"/>
    <s v="GODH"/>
    <s v="NATURAL RESOURCES AND ENVIRONMENTAL PROTECTION"/>
    <s v="2023–2024"/>
    <x v="0"/>
    <x v="3"/>
    <s v="RESOURCES"/>
    <s v="ENVIRONMENTL LICENSE PLATE FD"/>
    <x v="1"/>
    <s v="300"/>
    <s v="G"/>
    <s v="001"/>
    <s v="001"/>
    <s v="000"/>
    <s v="000"/>
    <s v="SPECIAL REVENUE FUND"/>
    <s v="NAT RESOURES &amp; ENVIRON PROTECT"/>
    <m/>
  </r>
  <r>
    <s v="4.4"/>
    <s v="9125000"/>
    <x v="13"/>
    <x v="68"/>
    <n v="511"/>
    <s v="A3840AF511"/>
    <n v="35000"/>
    <n v="-34950"/>
    <n v="-35000"/>
    <s v="C"/>
    <x v="2"/>
    <x v="2"/>
    <s v="GABW"/>
    <s v="ACCUMULATED DEPRECIATION/AMORTIZATION"/>
    <s v="2023–2024"/>
    <x v="0"/>
    <x v="3"/>
    <s v="RESOURCES"/>
    <s v="ENVIRONMENTL LICENSE PLATE FD"/>
    <x v="1"/>
    <s v="300"/>
    <s v="G"/>
    <s v="001"/>
    <s v="001"/>
    <s v="000"/>
    <s v="000"/>
    <s v="SPECIAL REVENUE FUND"/>
    <s v="NAT RESOURES &amp; ENVIRON PROTECT"/>
    <m/>
  </r>
  <r>
    <s v="5.1"/>
    <s v="0140000"/>
    <x v="13"/>
    <x v="68"/>
    <n v="511"/>
    <s v="A3840AF511"/>
    <n v="35000"/>
    <n v="35010"/>
    <n v="35000"/>
    <s v="D"/>
    <x v="5"/>
    <x v="5"/>
    <s v="GODT"/>
    <s v="DEBT SERVICE-PRINCIPAL RETIREMENT"/>
    <s v="2023–2024"/>
    <x v="0"/>
    <x v="3"/>
    <s v="RESOURCES"/>
    <s v="ENVIRONMENTL LICENSE PLATE FD"/>
    <x v="1"/>
    <s v="300"/>
    <s v="G"/>
    <s v="001"/>
    <s v="001"/>
    <s v="000"/>
    <s v="000"/>
    <s v="SPECIAL REVENUE FUND"/>
    <s v="NAT RESOURES &amp; ENVIRON PROTECT"/>
    <m/>
  </r>
  <r>
    <s v="5.2"/>
    <s v="0140000"/>
    <x v="13"/>
    <x v="68"/>
    <n v="511"/>
    <s v="A3840AF511"/>
    <n v="9000"/>
    <n v="9044"/>
    <n v="9000"/>
    <s v="D"/>
    <x v="6"/>
    <x v="6"/>
    <s v="GODV"/>
    <s v="DEBT SERVICE-INTEREST &amp; FISCAL CHARGES"/>
    <s v="2023–2024"/>
    <x v="0"/>
    <x v="3"/>
    <s v="RESOURCES"/>
    <s v="ENVIRONMENTL LICENSE PLATE FD"/>
    <x v="1"/>
    <s v="300"/>
    <s v="G"/>
    <s v="001"/>
    <s v="001"/>
    <s v="000"/>
    <s v="000"/>
    <s v="SPECIAL REVENUE FUND"/>
    <s v="NAT RESOURES &amp; ENVIRON PROTECT"/>
    <m/>
  </r>
  <r>
    <s v="5.3"/>
    <s v="0140000"/>
    <x v="13"/>
    <x v="68"/>
    <n v="511"/>
    <s v="A3840AF511"/>
    <n v="44000"/>
    <n v="-44054"/>
    <n v="-44000"/>
    <s v="C"/>
    <x v="15"/>
    <x v="13"/>
    <s v="GODH"/>
    <s v="NATURAL RESOURCES AND ENVIRONMENTAL PROTECTION"/>
    <s v="2023–2024"/>
    <x v="0"/>
    <x v="3"/>
    <s v="RESOURCES"/>
    <s v="ENVIRONMENTL LICENSE PLATE FD"/>
    <x v="1"/>
    <s v="300"/>
    <s v="G"/>
    <s v="001"/>
    <s v="001"/>
    <s v="000"/>
    <s v="000"/>
    <s v="SPECIAL REVENUE FUND"/>
    <s v="NAT RESOURES &amp; ENVIRON PROTECT"/>
    <m/>
  </r>
  <r>
    <s v="6.1"/>
    <s v="9125000"/>
    <x v="13"/>
    <x v="68"/>
    <n v="511"/>
    <s v="A3840AF511"/>
    <n v="35000"/>
    <n v="35010"/>
    <n v="35000"/>
    <s v="D"/>
    <x v="3"/>
    <x v="3"/>
    <s v="GBBR"/>
    <s v="RIGHT-TO-USE LEASE LIABILITY"/>
    <s v="2023–2024"/>
    <x v="0"/>
    <x v="3"/>
    <s v="RESOURCES"/>
    <s v="ENVIRONMENTL LICENSE PLATE FD"/>
    <x v="1"/>
    <s v="300"/>
    <s v="G"/>
    <s v="001"/>
    <s v="001"/>
    <s v="000"/>
    <s v="000"/>
    <s v="SPECIAL REVENUE FUND"/>
    <s v="NAT RESOURES &amp; ENVIRON PROTECT"/>
    <m/>
  </r>
  <r>
    <s v="6.2"/>
    <s v="9125000"/>
    <x v="13"/>
    <x v="68"/>
    <n v="511"/>
    <s v="A3840AF511"/>
    <n v="35000"/>
    <n v="-35010"/>
    <n v="-35000"/>
    <s v="C"/>
    <x v="5"/>
    <x v="5"/>
    <s v="GODT"/>
    <s v="DEBT SERVICE-PRINCIPAL RETIREMENT"/>
    <s v="2023–2024"/>
    <x v="0"/>
    <x v="3"/>
    <s v="RESOURCES"/>
    <s v="ENVIRONMENTL LICENSE PLATE FD"/>
    <x v="1"/>
    <s v="300"/>
    <s v="G"/>
    <s v="001"/>
    <s v="001"/>
    <s v="000"/>
    <s v="000"/>
    <s v="SPECIAL REVENUE FUND"/>
    <s v="NAT RESOURES &amp; ENVIRON PROTECT"/>
    <m/>
  </r>
  <r>
    <s v="7.1"/>
    <s v="9125000"/>
    <x v="13"/>
    <x v="68"/>
    <n v="511"/>
    <s v="A3840AF511"/>
    <n v="37000"/>
    <n v="37415"/>
    <n v="37000"/>
    <s v="D"/>
    <x v="3"/>
    <x v="3"/>
    <s v="GBBR"/>
    <s v="RIGHT-TO-USE LEASE LIABILITY"/>
    <s v="2023–2024"/>
    <x v="0"/>
    <x v="3"/>
    <s v="RESOURCES"/>
    <s v="ENVIRONMENTL LICENSE PLATE FD"/>
    <x v="1"/>
    <s v="300"/>
    <s v="G"/>
    <s v="001"/>
    <s v="001"/>
    <s v="000"/>
    <s v="000"/>
    <s v="SPECIAL REVENUE FUND"/>
    <s v="NAT RESOURES &amp; ENVIRON PROTECT"/>
    <m/>
  </r>
  <r>
    <s v="7.2"/>
    <s v="9125000"/>
    <x v="13"/>
    <x v="68"/>
    <n v="511"/>
    <s v="A3840AF511"/>
    <n v="37000"/>
    <n v="-37415"/>
    <n v="-37000"/>
    <s v="C"/>
    <x v="7"/>
    <x v="3"/>
    <s v="GBAX"/>
    <s v="CURRENT PORTION OF LONG-TERM OBLIGATIONS"/>
    <s v="2023–2024"/>
    <x v="0"/>
    <x v="3"/>
    <s v="RESOURCES"/>
    <s v="ENVIRONMENTL LICENSE PLATE FD"/>
    <x v="1"/>
    <s v="300"/>
    <s v="G"/>
    <s v="001"/>
    <s v="001"/>
    <s v="000"/>
    <s v="000"/>
    <s v="SPECIAL REVENUE FUND"/>
    <s v="NAT RESOURES &amp; ENVIRON PROTECT"/>
    <m/>
  </r>
  <r>
    <s v="0.3BB"/>
    <s v="9125000"/>
    <x v="13"/>
    <x v="69"/>
    <n v="511"/>
    <s v="A3845AF511"/>
    <n v="238000"/>
    <n v="237975"/>
    <n v="238000"/>
    <s v="D"/>
    <x v="0"/>
    <x v="0"/>
    <s v="GABX"/>
    <s v="INTANGIBLE ASSETS-AMORTIZABLE"/>
    <s v="2023–2024"/>
    <x v="0"/>
    <x v="3"/>
    <s v="RESOURCES"/>
    <s v="ENVIRONMENTL LICENSE PLATE FD"/>
    <x v="1"/>
    <s v="300"/>
    <s v="G"/>
    <s v="001"/>
    <s v="001"/>
    <s v="000"/>
    <s v="000"/>
    <s v="SPECIAL REVENUE FUND"/>
    <s v="NAT RESOURES &amp; ENVIRON PROTECT"/>
    <m/>
  </r>
  <r>
    <s v="0.4BB"/>
    <s v="9125000"/>
    <x v="13"/>
    <x v="69"/>
    <n v="511"/>
    <s v="A3845AF511"/>
    <n v="9000"/>
    <n v="9510"/>
    <n v="9000"/>
    <s v="D"/>
    <x v="8"/>
    <x v="7"/>
    <s v="GOAA"/>
    <s v="BEGINNING FUND BALANCE"/>
    <s v="2023–2024"/>
    <x v="0"/>
    <x v="3"/>
    <s v="RESOURCES"/>
    <s v="ENVIRONMENTL LICENSE PLATE FD"/>
    <x v="1"/>
    <s v="300"/>
    <s v="G"/>
    <s v="001"/>
    <s v="001"/>
    <s v="000"/>
    <s v="000"/>
    <s v="SPECIAL REVENUE FUND"/>
    <s v="NAT RESOURES &amp; ENVIRON PROTECT"/>
    <m/>
  </r>
  <r>
    <s v="0.8BB"/>
    <s v="9125000"/>
    <x v="13"/>
    <x v="69"/>
    <n v="511"/>
    <s v="A3845AF511"/>
    <n v="71000"/>
    <n v="-71392"/>
    <n v="-71000"/>
    <s v="C"/>
    <x v="2"/>
    <x v="2"/>
    <s v="GABW"/>
    <s v="ACCUMULATED DEPRECIATION/AMORTIZATION"/>
    <s v="2023–2024"/>
    <x v="0"/>
    <x v="3"/>
    <s v="RESOURCES"/>
    <s v="ENVIRONMENTL LICENSE PLATE FD"/>
    <x v="1"/>
    <s v="300"/>
    <s v="G"/>
    <s v="001"/>
    <s v="001"/>
    <s v="000"/>
    <s v="000"/>
    <s v="SPECIAL REVENUE FUND"/>
    <s v="NAT RESOURES &amp; ENVIRON PROTECT"/>
    <m/>
  </r>
  <r>
    <s v="0.9BB"/>
    <s v="9125000"/>
    <x v="13"/>
    <x v="69"/>
    <n v="511"/>
    <s v="A3845AF511"/>
    <n v="176000"/>
    <n v="-176093"/>
    <n v="-176000"/>
    <s v="C"/>
    <x v="3"/>
    <x v="3"/>
    <s v="GBBR"/>
    <s v="RIGHT-TO-USE LEASE LIABILITY"/>
    <s v="2023–2024"/>
    <x v="0"/>
    <x v="3"/>
    <s v="RESOURCES"/>
    <s v="ENVIRONMENTL LICENSE PLATE FD"/>
    <x v="1"/>
    <s v="300"/>
    <s v="G"/>
    <s v="001"/>
    <s v="001"/>
    <s v="000"/>
    <s v="000"/>
    <s v="SPECIAL REVENUE FUND"/>
    <s v="NAT RESOURES &amp; ENVIRON PROTECT"/>
    <m/>
  </r>
  <r>
    <s v="4.1"/>
    <s v="9125000"/>
    <x v="13"/>
    <x v="69"/>
    <n v="511"/>
    <s v="A3845AF511"/>
    <n v="36000"/>
    <n v="35696"/>
    <n v="36000"/>
    <s v="D"/>
    <x v="15"/>
    <x v="13"/>
    <s v="GODH"/>
    <s v="NATURAL RESOURCES AND ENVIRONMENTAL PROTECTION"/>
    <s v="2023–2024"/>
    <x v="0"/>
    <x v="3"/>
    <s v="RESOURCES"/>
    <s v="ENVIRONMENTL LICENSE PLATE FD"/>
    <x v="1"/>
    <s v="300"/>
    <s v="G"/>
    <s v="001"/>
    <s v="001"/>
    <s v="000"/>
    <s v="000"/>
    <s v="SPECIAL REVENUE FUND"/>
    <s v="NAT RESOURES &amp; ENVIRON PROTECT"/>
    <m/>
  </r>
  <r>
    <s v="4.4"/>
    <s v="9125000"/>
    <x v="13"/>
    <x v="69"/>
    <n v="511"/>
    <s v="A3845AF511"/>
    <n v="36000"/>
    <n v="-35696"/>
    <n v="-36000"/>
    <s v="C"/>
    <x v="2"/>
    <x v="2"/>
    <s v="GABW"/>
    <s v="ACCUMULATED DEPRECIATION/AMORTIZATION"/>
    <s v="2023–2024"/>
    <x v="0"/>
    <x v="3"/>
    <s v="RESOURCES"/>
    <s v="ENVIRONMENTL LICENSE PLATE FD"/>
    <x v="1"/>
    <s v="300"/>
    <s v="G"/>
    <s v="001"/>
    <s v="001"/>
    <s v="000"/>
    <s v="000"/>
    <s v="SPECIAL REVENUE FUND"/>
    <s v="NAT RESOURES &amp; ENVIRON PROTECT"/>
    <m/>
  </r>
  <r>
    <s v="5.1"/>
    <s v="0140000"/>
    <x v="13"/>
    <x v="69"/>
    <n v="511"/>
    <s v="A3845AF511"/>
    <n v="34000"/>
    <n v="33845"/>
    <n v="34000"/>
    <s v="D"/>
    <x v="5"/>
    <x v="5"/>
    <s v="GODT"/>
    <s v="DEBT SERVICE-PRINCIPAL RETIREMENT"/>
    <s v="2023–2024"/>
    <x v="0"/>
    <x v="3"/>
    <s v="RESOURCES"/>
    <s v="ENVIRONMENTL LICENSE PLATE FD"/>
    <x v="1"/>
    <s v="300"/>
    <s v="G"/>
    <s v="001"/>
    <s v="001"/>
    <s v="000"/>
    <s v="000"/>
    <s v="SPECIAL REVENUE FUND"/>
    <s v="NAT RESOURES &amp; ENVIRON PROTECT"/>
    <m/>
  </r>
  <r>
    <s v="5.2"/>
    <s v="0140000"/>
    <x v="13"/>
    <x v="69"/>
    <n v="511"/>
    <s v="A3845AF511"/>
    <n v="1000"/>
    <n v="1447"/>
    <n v="1000"/>
    <s v="D"/>
    <x v="6"/>
    <x v="6"/>
    <s v="GODV"/>
    <s v="DEBT SERVICE-INTEREST &amp; FISCAL CHARGES"/>
    <s v="2023–2024"/>
    <x v="0"/>
    <x v="3"/>
    <s v="RESOURCES"/>
    <s v="ENVIRONMENTL LICENSE PLATE FD"/>
    <x v="1"/>
    <s v="300"/>
    <s v="G"/>
    <s v="001"/>
    <s v="001"/>
    <s v="000"/>
    <s v="000"/>
    <s v="SPECIAL REVENUE FUND"/>
    <s v="NAT RESOURES &amp; ENVIRON PROTECT"/>
    <m/>
  </r>
  <r>
    <s v="5.3"/>
    <s v="0140000"/>
    <x v="13"/>
    <x v="69"/>
    <n v="511"/>
    <s v="A3845AF511"/>
    <n v="35000"/>
    <n v="-35292"/>
    <n v="-35000"/>
    <s v="C"/>
    <x v="15"/>
    <x v="13"/>
    <s v="GODH"/>
    <s v="NATURAL RESOURCES AND ENVIRONMENTAL PROTECTION"/>
    <s v="2023–2024"/>
    <x v="0"/>
    <x v="3"/>
    <s v="RESOURCES"/>
    <s v="ENVIRONMENTL LICENSE PLATE FD"/>
    <x v="1"/>
    <s v="300"/>
    <s v="G"/>
    <s v="001"/>
    <s v="001"/>
    <s v="000"/>
    <s v="000"/>
    <s v="SPECIAL REVENUE FUND"/>
    <s v="NAT RESOURES &amp; ENVIRON PROTECT"/>
    <m/>
  </r>
  <r>
    <s v="6.1"/>
    <s v="9125000"/>
    <x v="13"/>
    <x v="69"/>
    <n v="511"/>
    <s v="A3845AF511"/>
    <n v="34000"/>
    <n v="33845"/>
    <n v="34000"/>
    <s v="D"/>
    <x v="3"/>
    <x v="3"/>
    <s v="GBBR"/>
    <s v="RIGHT-TO-USE LEASE LIABILITY"/>
    <s v="2023–2024"/>
    <x v="0"/>
    <x v="3"/>
    <s v="RESOURCES"/>
    <s v="ENVIRONMENTL LICENSE PLATE FD"/>
    <x v="1"/>
    <s v="300"/>
    <s v="G"/>
    <s v="001"/>
    <s v="001"/>
    <s v="000"/>
    <s v="000"/>
    <s v="SPECIAL REVENUE FUND"/>
    <s v="NAT RESOURES &amp; ENVIRON PROTECT"/>
    <m/>
  </r>
  <r>
    <s v="6.2"/>
    <s v="9125000"/>
    <x v="13"/>
    <x v="69"/>
    <n v="511"/>
    <s v="A3845AF511"/>
    <n v="34000"/>
    <n v="-33845"/>
    <n v="-34000"/>
    <s v="C"/>
    <x v="5"/>
    <x v="5"/>
    <s v="GODT"/>
    <s v="DEBT SERVICE-PRINCIPAL RETIREMENT"/>
    <s v="2023–2024"/>
    <x v="0"/>
    <x v="3"/>
    <s v="RESOURCES"/>
    <s v="ENVIRONMENTL LICENSE PLATE FD"/>
    <x v="1"/>
    <s v="300"/>
    <s v="G"/>
    <s v="001"/>
    <s v="001"/>
    <s v="000"/>
    <s v="000"/>
    <s v="SPECIAL REVENUE FUND"/>
    <s v="NAT RESOURES &amp; ENVIRON PROTECT"/>
    <m/>
  </r>
  <r>
    <s v="7.1"/>
    <s v="9125000"/>
    <x v="13"/>
    <x v="69"/>
    <n v="511"/>
    <s v="A3845AF511"/>
    <n v="36000"/>
    <n v="35914"/>
    <n v="36000"/>
    <s v="D"/>
    <x v="3"/>
    <x v="3"/>
    <s v="GBBR"/>
    <s v="RIGHT-TO-USE LEASE LIABILITY"/>
    <s v="2023–2024"/>
    <x v="0"/>
    <x v="3"/>
    <s v="RESOURCES"/>
    <s v="ENVIRONMENTL LICENSE PLATE FD"/>
    <x v="1"/>
    <s v="300"/>
    <s v="G"/>
    <s v="001"/>
    <s v="001"/>
    <s v="000"/>
    <s v="000"/>
    <s v="SPECIAL REVENUE FUND"/>
    <s v="NAT RESOURES &amp; ENVIRON PROTECT"/>
    <m/>
  </r>
  <r>
    <s v="7.2"/>
    <s v="9125000"/>
    <x v="13"/>
    <x v="69"/>
    <n v="511"/>
    <s v="A3845AF511"/>
    <n v="36000"/>
    <n v="-35914"/>
    <n v="-36000"/>
    <s v="C"/>
    <x v="7"/>
    <x v="3"/>
    <s v="GBAX"/>
    <s v="CURRENT PORTION OF LONG-TERM OBLIGATIONS"/>
    <s v="2023–2024"/>
    <x v="0"/>
    <x v="3"/>
    <s v="RESOURCES"/>
    <s v="ENVIRONMENTL LICENSE PLATE FD"/>
    <x v="1"/>
    <s v="300"/>
    <s v="G"/>
    <s v="001"/>
    <s v="001"/>
    <s v="000"/>
    <s v="000"/>
    <s v="SPECIAL REVENUE FUND"/>
    <s v="NAT RESOURES &amp; ENVIRON PROTECT"/>
    <m/>
  </r>
  <r>
    <s v="0.3BB"/>
    <s v="9125000"/>
    <x v="13"/>
    <x v="70"/>
    <n v="511"/>
    <s v="A3855AF511"/>
    <n v="1536000"/>
    <n v="1535523"/>
    <n v="1536000"/>
    <s v="D"/>
    <x v="0"/>
    <x v="0"/>
    <s v="GABX"/>
    <s v="INTANGIBLE ASSETS-AMORTIZABLE"/>
    <s v="2023–2024"/>
    <x v="0"/>
    <x v="3"/>
    <s v="RESOURCES"/>
    <s v="ENVIRONMENTL LICENSE PLATE FD"/>
    <x v="1"/>
    <s v="300"/>
    <s v="G"/>
    <s v="001"/>
    <s v="001"/>
    <s v="000"/>
    <s v="000"/>
    <s v="SPECIAL REVENUE FUND"/>
    <s v="NAT RESOURES &amp; ENVIRON PROTECT"/>
    <m/>
  </r>
  <r>
    <s v="0.4BB"/>
    <s v="9125000"/>
    <x v="13"/>
    <x v="70"/>
    <n v="511"/>
    <s v="A3855AF511"/>
    <n v="24000"/>
    <n v="24671"/>
    <n v="24000"/>
    <s v="D"/>
    <x v="8"/>
    <x v="7"/>
    <s v="GOAA"/>
    <s v="BEGINNING FUND BALANCE"/>
    <s v="2023–2024"/>
    <x v="0"/>
    <x v="3"/>
    <s v="RESOURCES"/>
    <s v="ENVIRONMENTL LICENSE PLATE FD"/>
    <x v="1"/>
    <s v="300"/>
    <s v="G"/>
    <s v="001"/>
    <s v="001"/>
    <s v="000"/>
    <s v="000"/>
    <s v="SPECIAL REVENUE FUND"/>
    <s v="NAT RESOURES &amp; ENVIRON PROTECT"/>
    <m/>
  </r>
  <r>
    <s v="0.8BB"/>
    <s v="9125000"/>
    <x v="13"/>
    <x v="70"/>
    <n v="511"/>
    <s v="A3855AF511"/>
    <n v="505000"/>
    <n v="-504830"/>
    <n v="-505000"/>
    <s v="C"/>
    <x v="2"/>
    <x v="2"/>
    <s v="GABW"/>
    <s v="ACCUMULATED DEPRECIATION/AMORTIZATION"/>
    <s v="2023–2024"/>
    <x v="0"/>
    <x v="3"/>
    <s v="RESOURCES"/>
    <s v="ENVIRONMENTL LICENSE PLATE FD"/>
    <x v="1"/>
    <s v="300"/>
    <s v="G"/>
    <s v="001"/>
    <s v="001"/>
    <s v="000"/>
    <s v="000"/>
    <s v="SPECIAL REVENUE FUND"/>
    <s v="NAT RESOURES &amp; ENVIRON PROTECT"/>
    <m/>
  </r>
  <r>
    <s v="0.9BB"/>
    <s v="9125000"/>
    <x v="13"/>
    <x v="70"/>
    <n v="511"/>
    <s v="A3855AF511"/>
    <n v="1055000"/>
    <n v="-1055364"/>
    <n v="-1055000"/>
    <s v="C"/>
    <x v="3"/>
    <x v="3"/>
    <s v="GBBR"/>
    <s v="RIGHT-TO-USE LEASE LIABILITY"/>
    <s v="2023–2024"/>
    <x v="0"/>
    <x v="3"/>
    <s v="RESOURCES"/>
    <s v="ENVIRONMENTL LICENSE PLATE FD"/>
    <x v="1"/>
    <s v="300"/>
    <s v="G"/>
    <s v="001"/>
    <s v="001"/>
    <s v="000"/>
    <s v="000"/>
    <s v="SPECIAL REVENUE FUND"/>
    <s v="NAT RESOURES &amp; ENVIRON PROTECT"/>
    <m/>
  </r>
  <r>
    <s v="4.1"/>
    <s v="9125000"/>
    <x v="13"/>
    <x v="70"/>
    <n v="511"/>
    <s v="A3855AF511"/>
    <n v="252000"/>
    <n v="252415"/>
    <n v="252000"/>
    <s v="D"/>
    <x v="15"/>
    <x v="13"/>
    <s v="GODH"/>
    <s v="NATURAL RESOURCES AND ENVIRONMENTAL PROTECTION"/>
    <s v="2023–2024"/>
    <x v="0"/>
    <x v="3"/>
    <s v="RESOURCES"/>
    <s v="ENVIRONMENTL LICENSE PLATE FD"/>
    <x v="1"/>
    <s v="300"/>
    <s v="G"/>
    <s v="001"/>
    <s v="001"/>
    <s v="000"/>
    <s v="000"/>
    <s v="SPECIAL REVENUE FUND"/>
    <s v="NAT RESOURES &amp; ENVIRON PROTECT"/>
    <m/>
  </r>
  <r>
    <s v="4.4"/>
    <s v="9125000"/>
    <x v="13"/>
    <x v="70"/>
    <n v="511"/>
    <s v="A3855AF511"/>
    <n v="252000"/>
    <n v="-252415"/>
    <n v="-252000"/>
    <s v="C"/>
    <x v="2"/>
    <x v="2"/>
    <s v="GABW"/>
    <s v="ACCUMULATED DEPRECIATION/AMORTIZATION"/>
    <s v="2023–2024"/>
    <x v="0"/>
    <x v="3"/>
    <s v="RESOURCES"/>
    <s v="ENVIRONMENTL LICENSE PLATE FD"/>
    <x v="1"/>
    <s v="300"/>
    <s v="G"/>
    <s v="001"/>
    <s v="001"/>
    <s v="000"/>
    <s v="000"/>
    <s v="SPECIAL REVENUE FUND"/>
    <s v="NAT RESOURES &amp; ENVIRON PROTECT"/>
    <m/>
  </r>
  <r>
    <s v="5.1"/>
    <s v="0140000"/>
    <x v="13"/>
    <x v="70"/>
    <n v="511"/>
    <s v="A3855AF511"/>
    <n v="251000"/>
    <n v="250609"/>
    <n v="251000"/>
    <s v="D"/>
    <x v="5"/>
    <x v="5"/>
    <s v="GODT"/>
    <s v="DEBT SERVICE-PRINCIPAL RETIREMENT"/>
    <s v="2023–2024"/>
    <x v="0"/>
    <x v="3"/>
    <s v="RESOURCES"/>
    <s v="ENVIRONMENTL LICENSE PLATE FD"/>
    <x v="1"/>
    <s v="300"/>
    <s v="G"/>
    <s v="001"/>
    <s v="001"/>
    <s v="000"/>
    <s v="000"/>
    <s v="SPECIAL REVENUE FUND"/>
    <s v="NAT RESOURES &amp; ENVIRON PROTECT"/>
    <m/>
  </r>
  <r>
    <s v="5.2"/>
    <s v="0140000"/>
    <x v="13"/>
    <x v="70"/>
    <n v="511"/>
    <s v="A3855AF511"/>
    <n v="8000"/>
    <n v="8469"/>
    <n v="8000"/>
    <s v="D"/>
    <x v="6"/>
    <x v="6"/>
    <s v="GODV"/>
    <s v="DEBT SERVICE-INTEREST &amp; FISCAL CHARGES"/>
    <s v="2023–2024"/>
    <x v="0"/>
    <x v="3"/>
    <s v="RESOURCES"/>
    <s v="ENVIRONMENTL LICENSE PLATE FD"/>
    <x v="1"/>
    <s v="300"/>
    <s v="G"/>
    <s v="001"/>
    <s v="001"/>
    <s v="000"/>
    <s v="000"/>
    <s v="SPECIAL REVENUE FUND"/>
    <s v="NAT RESOURES &amp; ENVIRON PROTECT"/>
    <m/>
  </r>
  <r>
    <s v="5.3"/>
    <s v="0140000"/>
    <x v="13"/>
    <x v="70"/>
    <n v="511"/>
    <s v="A3855AF511"/>
    <n v="259000"/>
    <n v="-259078"/>
    <n v="-259000"/>
    <s v="C"/>
    <x v="15"/>
    <x v="13"/>
    <s v="GODH"/>
    <s v="NATURAL RESOURCES AND ENVIRONMENTAL PROTECTION"/>
    <s v="2023–2024"/>
    <x v="0"/>
    <x v="3"/>
    <s v="RESOURCES"/>
    <s v="ENVIRONMENTL LICENSE PLATE FD"/>
    <x v="1"/>
    <s v="300"/>
    <s v="G"/>
    <s v="001"/>
    <s v="001"/>
    <s v="000"/>
    <s v="000"/>
    <s v="SPECIAL REVENUE FUND"/>
    <s v="NAT RESOURES &amp; ENVIRON PROTECT"/>
    <m/>
  </r>
  <r>
    <s v="6.1"/>
    <s v="9125000"/>
    <x v="13"/>
    <x v="70"/>
    <n v="511"/>
    <s v="A3855AF511"/>
    <n v="251000"/>
    <n v="250609"/>
    <n v="251000"/>
    <s v="D"/>
    <x v="3"/>
    <x v="3"/>
    <s v="GBBR"/>
    <s v="RIGHT-TO-USE LEASE LIABILITY"/>
    <s v="2023–2024"/>
    <x v="0"/>
    <x v="3"/>
    <s v="RESOURCES"/>
    <s v="ENVIRONMENTL LICENSE PLATE FD"/>
    <x v="1"/>
    <s v="300"/>
    <s v="G"/>
    <s v="001"/>
    <s v="001"/>
    <s v="000"/>
    <s v="000"/>
    <s v="SPECIAL REVENUE FUND"/>
    <s v="NAT RESOURES &amp; ENVIRON PROTECT"/>
    <m/>
  </r>
  <r>
    <s v="6.2"/>
    <s v="9125000"/>
    <x v="13"/>
    <x v="70"/>
    <n v="511"/>
    <s v="A3855AF511"/>
    <n v="251000"/>
    <n v="-250609"/>
    <n v="-251000"/>
    <s v="C"/>
    <x v="5"/>
    <x v="5"/>
    <s v="GODT"/>
    <s v="DEBT SERVICE-PRINCIPAL RETIREMENT"/>
    <s v="2023–2024"/>
    <x v="0"/>
    <x v="3"/>
    <s v="RESOURCES"/>
    <s v="ENVIRONMENTL LICENSE PLATE FD"/>
    <x v="1"/>
    <s v="300"/>
    <s v="G"/>
    <s v="001"/>
    <s v="001"/>
    <s v="000"/>
    <s v="000"/>
    <s v="SPECIAL REVENUE FUND"/>
    <s v="NAT RESOURES &amp; ENVIRON PROTECT"/>
    <m/>
  </r>
  <r>
    <s v="7.1"/>
    <s v="9125000"/>
    <x v="13"/>
    <x v="70"/>
    <n v="511"/>
    <s v="A3855AF511"/>
    <n v="254000"/>
    <n v="253510"/>
    <n v="254000"/>
    <s v="D"/>
    <x v="3"/>
    <x v="3"/>
    <s v="GBBR"/>
    <s v="RIGHT-TO-USE LEASE LIABILITY"/>
    <s v="2023–2024"/>
    <x v="0"/>
    <x v="3"/>
    <s v="RESOURCES"/>
    <s v="ENVIRONMENTL LICENSE PLATE FD"/>
    <x v="1"/>
    <s v="300"/>
    <s v="G"/>
    <s v="001"/>
    <s v="001"/>
    <s v="000"/>
    <s v="000"/>
    <s v="SPECIAL REVENUE FUND"/>
    <s v="NAT RESOURES &amp; ENVIRON PROTECT"/>
    <m/>
  </r>
  <r>
    <s v="7.2"/>
    <s v="9125000"/>
    <x v="13"/>
    <x v="70"/>
    <n v="511"/>
    <s v="A3855AF511"/>
    <n v="254000"/>
    <n v="-253510"/>
    <n v="-254000"/>
    <s v="C"/>
    <x v="7"/>
    <x v="3"/>
    <s v="GBAX"/>
    <s v="CURRENT PORTION OF LONG-TERM OBLIGATIONS"/>
    <s v="2023–2024"/>
    <x v="0"/>
    <x v="3"/>
    <s v="RESOURCES"/>
    <s v="ENVIRONMENTL LICENSE PLATE FD"/>
    <x v="1"/>
    <s v="300"/>
    <s v="G"/>
    <s v="001"/>
    <s v="001"/>
    <s v="000"/>
    <s v="000"/>
    <s v="SPECIAL REVENUE FUND"/>
    <s v="NAT RESOURES &amp; ENVIRON PROTECT"/>
    <m/>
  </r>
  <r>
    <s v="0.3BB"/>
    <s v="9125000"/>
    <x v="13"/>
    <x v="20"/>
    <n v="511"/>
    <s v="A3860AF511"/>
    <n v="214000"/>
    <n v="214084"/>
    <n v="214000"/>
    <s v="D"/>
    <x v="0"/>
    <x v="0"/>
    <s v="GABX"/>
    <s v="INTANGIBLE ASSETS-AMORTIZABLE"/>
    <s v="2023–2024"/>
    <x v="0"/>
    <x v="3"/>
    <s v="RESOURCES"/>
    <s v="ENVIRONMENTL LICENSE PLATE FD"/>
    <x v="1"/>
    <s v="300"/>
    <s v="G"/>
    <s v="001"/>
    <s v="001"/>
    <s v="000"/>
    <s v="000"/>
    <s v="SPECIAL REVENUE FUND"/>
    <s v="NAT RESOURES &amp; ENVIRON PROTECT"/>
    <m/>
  </r>
  <r>
    <s v="0.4BB"/>
    <s v="9125000"/>
    <x v="13"/>
    <x v="20"/>
    <n v="511"/>
    <s v="A3860AF511"/>
    <n v="5000"/>
    <n v="4572"/>
    <n v="5000"/>
    <s v="D"/>
    <x v="8"/>
    <x v="7"/>
    <s v="GOAA"/>
    <s v="BEGINNING FUND BALANCE"/>
    <s v="2023–2024"/>
    <x v="0"/>
    <x v="3"/>
    <s v="RESOURCES"/>
    <s v="ENVIRONMENTL LICENSE PLATE FD"/>
    <x v="1"/>
    <s v="300"/>
    <s v="G"/>
    <s v="001"/>
    <s v="001"/>
    <s v="000"/>
    <s v="000"/>
    <s v="SPECIAL REVENUE FUND"/>
    <s v="NAT RESOURES &amp; ENVIRON PROTECT"/>
    <m/>
  </r>
  <r>
    <s v="0.8BB"/>
    <s v="9125000"/>
    <x v="13"/>
    <x v="20"/>
    <n v="511"/>
    <s v="A3860AF511"/>
    <n v="61000"/>
    <n v="-60619"/>
    <n v="-61000"/>
    <s v="C"/>
    <x v="2"/>
    <x v="2"/>
    <s v="GABW"/>
    <s v="ACCUMULATED DEPRECIATION/AMORTIZATION"/>
    <s v="2023–2024"/>
    <x v="0"/>
    <x v="3"/>
    <s v="RESOURCES"/>
    <s v="ENVIRONMENTL LICENSE PLATE FD"/>
    <x v="1"/>
    <s v="300"/>
    <s v="G"/>
    <s v="001"/>
    <s v="001"/>
    <s v="000"/>
    <s v="000"/>
    <s v="SPECIAL REVENUE FUND"/>
    <s v="NAT RESOURES &amp; ENVIRON PROTECT"/>
    <m/>
  </r>
  <r>
    <s v="0.9BB"/>
    <s v="9125000"/>
    <x v="13"/>
    <x v="20"/>
    <n v="511"/>
    <s v="A3860AF511"/>
    <n v="158000"/>
    <n v="-158037"/>
    <n v="-158000"/>
    <s v="C"/>
    <x v="3"/>
    <x v="3"/>
    <s v="GBBR"/>
    <s v="RIGHT-TO-USE LEASE LIABILITY"/>
    <s v="2023–2024"/>
    <x v="0"/>
    <x v="3"/>
    <s v="RESOURCES"/>
    <s v="ENVIRONMENTL LICENSE PLATE FD"/>
    <x v="1"/>
    <s v="300"/>
    <s v="G"/>
    <s v="001"/>
    <s v="001"/>
    <s v="000"/>
    <s v="000"/>
    <s v="SPECIAL REVENUE FUND"/>
    <s v="NAT RESOURES &amp; ENVIRON PROTECT"/>
    <m/>
  </r>
  <r>
    <s v="0.3ADJ"/>
    <s v="9125000"/>
    <x v="13"/>
    <x v="20"/>
    <n v="511"/>
    <s v="A3860AF511"/>
    <n v="36000"/>
    <n v="-35659"/>
    <n v="-36000"/>
    <s v="C"/>
    <x v="0"/>
    <x v="0"/>
    <s v="GABX"/>
    <s v="INTANGIBLE ASSETS-AMORTIZABLE"/>
    <s v="2023–2024"/>
    <x v="0"/>
    <x v="3"/>
    <s v="RESOURCES"/>
    <s v="ENVIRONMENTL LICENSE PLATE FD"/>
    <x v="1"/>
    <s v="300"/>
    <s v="G"/>
    <s v="001"/>
    <s v="001"/>
    <s v="000"/>
    <s v="000"/>
    <s v="SPECIAL REVENUE FUND"/>
    <s v="NAT RESOURES &amp; ENVIRON PROTECT"/>
    <m/>
  </r>
  <r>
    <s v="0.8ADJ"/>
    <s v="9125000"/>
    <x v="13"/>
    <x v="20"/>
    <n v="511"/>
    <s v="A3860AF511"/>
    <n v="11000"/>
    <n v="10097"/>
    <n v="11000"/>
    <s v="D"/>
    <x v="2"/>
    <x v="2"/>
    <s v="GABW"/>
    <s v="ACCUMULATED DEPRECIATION/AMORTIZATION"/>
    <s v="2023–2024"/>
    <x v="0"/>
    <x v="3"/>
    <s v="RESOURCES"/>
    <s v="ENVIRONMENTL LICENSE PLATE FD"/>
    <x v="1"/>
    <s v="300"/>
    <s v="G"/>
    <s v="001"/>
    <s v="001"/>
    <s v="000"/>
    <s v="000"/>
    <s v="SPECIAL REVENUE FUND"/>
    <s v="NAT RESOURES &amp; ENVIRON PROTECT"/>
    <m/>
  </r>
  <r>
    <s v="0.9ADJ"/>
    <s v="9125000"/>
    <x v="13"/>
    <x v="20"/>
    <n v="511"/>
    <s v="A3860AF511"/>
    <n v="26000"/>
    <n v="26323"/>
    <n v="26000"/>
    <s v="D"/>
    <x v="3"/>
    <x v="3"/>
    <s v="GBBR"/>
    <s v="RIGHT-TO-USE LEASE LIABILITY"/>
    <s v="2023–2024"/>
    <x v="0"/>
    <x v="3"/>
    <s v="RESOURCES"/>
    <s v="ENVIRONMENTL LICENSE PLATE FD"/>
    <x v="1"/>
    <s v="300"/>
    <s v="G"/>
    <s v="001"/>
    <s v="001"/>
    <s v="000"/>
    <s v="000"/>
    <s v="SPECIAL REVENUE FUND"/>
    <s v="NAT RESOURES &amp; ENVIRON PROTECT"/>
    <m/>
  </r>
  <r>
    <s v="0.11ADJ"/>
    <s v="9125000"/>
    <x v="13"/>
    <x v="20"/>
    <n v="511"/>
    <s v="A3860AF511"/>
    <n v="1000"/>
    <n v="-761"/>
    <n v="-1000"/>
    <s v="C"/>
    <x v="1"/>
    <x v="1"/>
    <s v="GOAA"/>
    <s v="BEGINNING FUND BALANCE"/>
    <s v="2023–2024"/>
    <x v="0"/>
    <x v="3"/>
    <s v="RESOURCES"/>
    <s v="ENVIRONMENTL LICENSE PLATE FD"/>
    <x v="1"/>
    <s v="300"/>
    <s v="G"/>
    <s v="001"/>
    <s v="001"/>
    <s v="000"/>
    <s v="000"/>
    <s v="SPECIAL REVENUE FUND"/>
    <s v="NAT RESOURES &amp; ENVIRON PROTECT"/>
    <m/>
  </r>
  <r>
    <s v="1.1"/>
    <s v="0140000"/>
    <x v="13"/>
    <x v="20"/>
    <n v="511"/>
    <s v="A3860AF511"/>
    <n v="41000"/>
    <n v="41326"/>
    <n v="41000"/>
    <s v="D"/>
    <x v="11"/>
    <x v="10"/>
    <s v="GODR"/>
    <s v="CAPITAL OUTLAY"/>
    <s v="2023–2024"/>
    <x v="0"/>
    <x v="3"/>
    <s v="RESOURCES"/>
    <s v="ENVIRONMENTL LICENSE PLATE FD"/>
    <x v="1"/>
    <s v="300"/>
    <s v="G"/>
    <s v="001"/>
    <s v="001"/>
    <s v="000"/>
    <s v="000"/>
    <s v="SPECIAL REVENUE FUND"/>
    <s v="NAT RESOURES &amp; ENVIRON PROTECT"/>
    <m/>
  </r>
  <r>
    <s v="1.2"/>
    <s v="0140000"/>
    <x v="13"/>
    <x v="20"/>
    <n v="511"/>
    <s v="A3860AF511"/>
    <n v="41000"/>
    <n v="-41326"/>
    <n v="-41000"/>
    <s v="C"/>
    <x v="12"/>
    <x v="11"/>
    <s v="GOLK"/>
    <s v="LEASE AND OTHER FINANCING PROCEEDS"/>
    <s v="2023–2024"/>
    <x v="0"/>
    <x v="3"/>
    <s v="RESOURCES"/>
    <s v="ENVIRONMENTL LICENSE PLATE FD"/>
    <x v="1"/>
    <s v="300"/>
    <s v="G"/>
    <s v="001"/>
    <s v="001"/>
    <s v="000"/>
    <s v="000"/>
    <s v="SPECIAL REVENUE FUND"/>
    <s v="NAT RESOURES &amp; ENVIRON PROTECT"/>
    <m/>
  </r>
  <r>
    <s v="2.3"/>
    <s v="9125000"/>
    <x v="13"/>
    <x v="20"/>
    <n v="511"/>
    <s v="A3860AF511"/>
    <n v="41000"/>
    <n v="41326"/>
    <n v="41000"/>
    <s v="D"/>
    <x v="0"/>
    <x v="0"/>
    <s v="GABX"/>
    <s v="INTANGIBLE ASSETS-AMORTIZABLE"/>
    <s v="2023–2024"/>
    <x v="0"/>
    <x v="3"/>
    <s v="RESOURCES"/>
    <s v="ENVIRONMENTL LICENSE PLATE FD"/>
    <x v="1"/>
    <s v="300"/>
    <s v="G"/>
    <s v="001"/>
    <s v="001"/>
    <s v="000"/>
    <s v="000"/>
    <s v="SPECIAL REVENUE FUND"/>
    <s v="NAT RESOURES &amp; ENVIRON PROTECT"/>
    <m/>
  </r>
  <r>
    <s v="2.4"/>
    <s v="9125000"/>
    <x v="13"/>
    <x v="20"/>
    <n v="511"/>
    <s v="A3860AF511"/>
    <n v="41000"/>
    <n v="-41326"/>
    <n v="-41000"/>
    <s v="C"/>
    <x v="11"/>
    <x v="10"/>
    <s v="GODR"/>
    <s v="CAPITAL OUTLAY"/>
    <s v="2023–2024"/>
    <x v="0"/>
    <x v="3"/>
    <s v="RESOURCES"/>
    <s v="ENVIRONMENTL LICENSE PLATE FD"/>
    <x v="1"/>
    <s v="300"/>
    <s v="G"/>
    <s v="001"/>
    <s v="001"/>
    <s v="000"/>
    <s v="000"/>
    <s v="SPECIAL REVENUE FUND"/>
    <s v="NAT RESOURES &amp; ENVIRON PROTECT"/>
    <m/>
  </r>
  <r>
    <s v="3.1"/>
    <s v="9125000"/>
    <x v="13"/>
    <x v="20"/>
    <n v="511"/>
    <s v="A3860AF511"/>
    <n v="41000"/>
    <n v="41326"/>
    <n v="41000"/>
    <s v="D"/>
    <x v="12"/>
    <x v="11"/>
    <s v="GOLK"/>
    <s v="LEASE AND OTHER FINANCING PROCEEDS"/>
    <s v="2023–2024"/>
    <x v="0"/>
    <x v="3"/>
    <s v="RESOURCES"/>
    <s v="ENVIRONMENTL LICENSE PLATE FD"/>
    <x v="1"/>
    <s v="300"/>
    <s v="G"/>
    <s v="001"/>
    <s v="001"/>
    <s v="000"/>
    <s v="000"/>
    <s v="SPECIAL REVENUE FUND"/>
    <s v="NAT RESOURES &amp; ENVIRON PROTECT"/>
    <m/>
  </r>
  <r>
    <s v="3.2"/>
    <s v="9125000"/>
    <x v="13"/>
    <x v="20"/>
    <n v="511"/>
    <s v="A3860AF511"/>
    <n v="41000"/>
    <n v="-41326"/>
    <n v="-41000"/>
    <s v="C"/>
    <x v="3"/>
    <x v="3"/>
    <s v="GBBR"/>
    <s v="RIGHT-TO-USE LEASE LIABILITY"/>
    <s v="2023–2024"/>
    <x v="0"/>
    <x v="3"/>
    <s v="RESOURCES"/>
    <s v="ENVIRONMENTL LICENSE PLATE FD"/>
    <x v="1"/>
    <s v="300"/>
    <s v="G"/>
    <s v="001"/>
    <s v="001"/>
    <s v="000"/>
    <s v="000"/>
    <s v="SPECIAL REVENUE FUND"/>
    <s v="NAT RESOURES &amp; ENVIRON PROTECT"/>
    <m/>
  </r>
  <r>
    <s v="4.1"/>
    <s v="9125000"/>
    <x v="13"/>
    <x v="20"/>
    <n v="511"/>
    <s v="A3860AF511"/>
    <n v="27000"/>
    <n v="27055"/>
    <n v="27000"/>
    <s v="D"/>
    <x v="15"/>
    <x v="13"/>
    <s v="GODH"/>
    <s v="NATURAL RESOURCES AND ENVIRONMENTAL PROTECTION"/>
    <s v="2023–2024"/>
    <x v="0"/>
    <x v="3"/>
    <s v="RESOURCES"/>
    <s v="ENVIRONMENTL LICENSE PLATE FD"/>
    <x v="1"/>
    <s v="300"/>
    <s v="G"/>
    <s v="001"/>
    <s v="001"/>
    <s v="000"/>
    <s v="000"/>
    <s v="SPECIAL REVENUE FUND"/>
    <s v="NAT RESOURES &amp; ENVIRON PROTECT"/>
    <m/>
  </r>
  <r>
    <s v="4.4"/>
    <s v="9125000"/>
    <x v="13"/>
    <x v="20"/>
    <n v="511"/>
    <s v="A3860AF511"/>
    <n v="27000"/>
    <n v="-27055"/>
    <n v="-27000"/>
    <s v="C"/>
    <x v="2"/>
    <x v="2"/>
    <s v="GABW"/>
    <s v="ACCUMULATED DEPRECIATION/AMORTIZATION"/>
    <s v="2023–2024"/>
    <x v="0"/>
    <x v="3"/>
    <s v="RESOURCES"/>
    <s v="ENVIRONMENTL LICENSE PLATE FD"/>
    <x v="1"/>
    <s v="300"/>
    <s v="G"/>
    <s v="001"/>
    <s v="001"/>
    <s v="000"/>
    <s v="000"/>
    <s v="SPECIAL REVENUE FUND"/>
    <s v="NAT RESOURES &amp; ENVIRON PROTECT"/>
    <m/>
  </r>
  <r>
    <s v="5.1"/>
    <s v="0140000"/>
    <x v="13"/>
    <x v="20"/>
    <n v="511"/>
    <s v="A3860AF511"/>
    <n v="25000"/>
    <n v="24597"/>
    <n v="25000"/>
    <s v="D"/>
    <x v="5"/>
    <x v="5"/>
    <s v="GODT"/>
    <s v="DEBT SERVICE-PRINCIPAL RETIREMENT"/>
    <s v="2023–2024"/>
    <x v="0"/>
    <x v="3"/>
    <s v="RESOURCES"/>
    <s v="ENVIRONMENTL LICENSE PLATE FD"/>
    <x v="1"/>
    <s v="300"/>
    <s v="G"/>
    <s v="001"/>
    <s v="001"/>
    <s v="000"/>
    <s v="000"/>
    <s v="SPECIAL REVENUE FUND"/>
    <s v="NAT RESOURES &amp; ENVIRON PROTECT"/>
    <m/>
  </r>
  <r>
    <s v="5.2"/>
    <s v="0140000"/>
    <x v="13"/>
    <x v="20"/>
    <n v="511"/>
    <s v="A3860AF511"/>
    <n v="3000"/>
    <n v="3023"/>
    <n v="3000"/>
    <s v="D"/>
    <x v="6"/>
    <x v="6"/>
    <s v="GODV"/>
    <s v="DEBT SERVICE-INTEREST &amp; FISCAL CHARGES"/>
    <s v="2023–2024"/>
    <x v="0"/>
    <x v="3"/>
    <s v="RESOURCES"/>
    <s v="ENVIRONMENTL LICENSE PLATE FD"/>
    <x v="1"/>
    <s v="300"/>
    <s v="G"/>
    <s v="001"/>
    <s v="001"/>
    <s v="000"/>
    <s v="000"/>
    <s v="SPECIAL REVENUE FUND"/>
    <s v="NAT RESOURES &amp; ENVIRON PROTECT"/>
    <m/>
  </r>
  <r>
    <s v="5.3"/>
    <s v="0140000"/>
    <x v="13"/>
    <x v="20"/>
    <n v="511"/>
    <s v="A3860AF511"/>
    <n v="28000"/>
    <n v="-27620"/>
    <n v="-28000"/>
    <s v="C"/>
    <x v="15"/>
    <x v="13"/>
    <s v="GODH"/>
    <s v="NATURAL RESOURCES AND ENVIRONMENTAL PROTECTION"/>
    <s v="2023–2024"/>
    <x v="0"/>
    <x v="3"/>
    <s v="RESOURCES"/>
    <s v="ENVIRONMENTL LICENSE PLATE FD"/>
    <x v="1"/>
    <s v="300"/>
    <s v="G"/>
    <s v="001"/>
    <s v="001"/>
    <s v="000"/>
    <s v="000"/>
    <s v="SPECIAL REVENUE FUND"/>
    <s v="NAT RESOURES &amp; ENVIRON PROTECT"/>
    <m/>
  </r>
  <r>
    <s v="6.1"/>
    <s v="9125000"/>
    <x v="13"/>
    <x v="20"/>
    <n v="511"/>
    <s v="A3860AF511"/>
    <n v="25000"/>
    <n v="24597"/>
    <n v="25000"/>
    <s v="D"/>
    <x v="3"/>
    <x v="3"/>
    <s v="GBBR"/>
    <s v="RIGHT-TO-USE LEASE LIABILITY"/>
    <s v="2023–2024"/>
    <x v="0"/>
    <x v="3"/>
    <s v="RESOURCES"/>
    <s v="ENVIRONMENTL LICENSE PLATE FD"/>
    <x v="1"/>
    <s v="300"/>
    <s v="G"/>
    <s v="001"/>
    <s v="001"/>
    <s v="000"/>
    <s v="000"/>
    <s v="SPECIAL REVENUE FUND"/>
    <s v="NAT RESOURES &amp; ENVIRON PROTECT"/>
    <m/>
  </r>
  <r>
    <s v="6.2"/>
    <s v="9125000"/>
    <x v="13"/>
    <x v="20"/>
    <n v="511"/>
    <s v="A3860AF511"/>
    <n v="25000"/>
    <n v="-24597"/>
    <n v="-25000"/>
    <s v="C"/>
    <x v="5"/>
    <x v="5"/>
    <s v="GODT"/>
    <s v="DEBT SERVICE-PRINCIPAL RETIREMENT"/>
    <s v="2023–2024"/>
    <x v="0"/>
    <x v="3"/>
    <s v="RESOURCES"/>
    <s v="ENVIRONMENTL LICENSE PLATE FD"/>
    <x v="1"/>
    <s v="300"/>
    <s v="G"/>
    <s v="001"/>
    <s v="001"/>
    <s v="000"/>
    <s v="000"/>
    <s v="SPECIAL REVENUE FUND"/>
    <s v="NAT RESOURES &amp; ENVIRON PROTECT"/>
    <m/>
  </r>
  <r>
    <s v="7.1"/>
    <s v="9125000"/>
    <x v="13"/>
    <x v="20"/>
    <n v="511"/>
    <s v="A3860AF511"/>
    <n v="25000"/>
    <n v="25176"/>
    <n v="25000"/>
    <s v="D"/>
    <x v="3"/>
    <x v="3"/>
    <s v="GBBR"/>
    <s v="RIGHT-TO-USE LEASE LIABILITY"/>
    <s v="2023–2024"/>
    <x v="0"/>
    <x v="3"/>
    <s v="RESOURCES"/>
    <s v="ENVIRONMENTL LICENSE PLATE FD"/>
    <x v="1"/>
    <s v="300"/>
    <s v="G"/>
    <s v="001"/>
    <s v="001"/>
    <s v="000"/>
    <s v="000"/>
    <s v="SPECIAL REVENUE FUND"/>
    <s v="NAT RESOURES &amp; ENVIRON PROTECT"/>
    <m/>
  </r>
  <r>
    <s v="7.2"/>
    <s v="9125000"/>
    <x v="13"/>
    <x v="20"/>
    <n v="511"/>
    <s v="A3860AF511"/>
    <n v="25000"/>
    <n v="-25176"/>
    <n v="-25000"/>
    <s v="C"/>
    <x v="7"/>
    <x v="3"/>
    <s v="GBAX"/>
    <s v="CURRENT PORTION OF LONG-TERM OBLIGATIONS"/>
    <s v="2023–2024"/>
    <x v="0"/>
    <x v="3"/>
    <s v="RESOURCES"/>
    <s v="ENVIRONMENTL LICENSE PLATE FD"/>
    <x v="1"/>
    <s v="300"/>
    <s v="G"/>
    <s v="001"/>
    <s v="001"/>
    <s v="000"/>
    <s v="000"/>
    <s v="SPECIAL REVENUE FUND"/>
    <s v="NAT RESOURES &amp; ENVIRON PROTECT"/>
    <m/>
  </r>
  <r>
    <s v="8.3"/>
    <s v="9125000"/>
    <x v="13"/>
    <x v="20"/>
    <n v="511"/>
    <s v="A3860AF511"/>
    <n v="10000"/>
    <n v="9881"/>
    <n v="10000"/>
    <s v="D"/>
    <x v="2"/>
    <x v="2"/>
    <s v="GABW"/>
    <s v="ACCUMULATED DEPRECIATION/AMORTIZATION"/>
    <s v="2023–2024"/>
    <x v="0"/>
    <x v="3"/>
    <s v="RESOURCES"/>
    <s v="ENVIRONMENTL LICENSE PLATE FD"/>
    <x v="1"/>
    <s v="300"/>
    <s v="G"/>
    <s v="001"/>
    <s v="001"/>
    <s v="000"/>
    <s v="000"/>
    <s v="SPECIAL REVENUE FUND"/>
    <s v="NAT RESOURES &amp; ENVIRON PROTECT"/>
    <m/>
  </r>
  <r>
    <s v="8.6"/>
    <s v="9125000"/>
    <x v="13"/>
    <x v="20"/>
    <n v="511"/>
    <s v="A3860AF511"/>
    <n v="10000"/>
    <n v="-9881"/>
    <n v="-10000"/>
    <s v="C"/>
    <x v="0"/>
    <x v="0"/>
    <s v="GABX"/>
    <s v="INTANGIBLE ASSETS-AMORTIZABLE"/>
    <s v="2023–2024"/>
    <x v="0"/>
    <x v="3"/>
    <s v="RESOURCES"/>
    <s v="ENVIRONMENTL LICENSE PLATE FD"/>
    <x v="1"/>
    <s v="300"/>
    <s v="G"/>
    <s v="001"/>
    <s v="001"/>
    <s v="000"/>
    <s v="000"/>
    <s v="SPECIAL REVENUE FUND"/>
    <s v="NAT RESOURES &amp; ENVIRON PROTECT"/>
    <m/>
  </r>
  <r>
    <s v="0.3BB"/>
    <s v="9125000"/>
    <x v="13"/>
    <x v="71"/>
    <n v="511"/>
    <s v="A3875AF511"/>
    <n v="229000"/>
    <n v="229012"/>
    <n v="229000"/>
    <s v="D"/>
    <x v="0"/>
    <x v="0"/>
    <s v="GABX"/>
    <s v="INTANGIBLE ASSETS-AMORTIZABLE"/>
    <s v="2023–2024"/>
    <x v="0"/>
    <x v="3"/>
    <s v="RESOURCES"/>
    <s v="ENVIRONMENTL LICENSE PLATE FD"/>
    <x v="1"/>
    <s v="300"/>
    <s v="G"/>
    <s v="001"/>
    <s v="001"/>
    <s v="000"/>
    <s v="000"/>
    <s v="SPECIAL REVENUE FUND"/>
    <s v="NAT RESOURES &amp; ENVIRON PROTECT"/>
    <m/>
  </r>
  <r>
    <s v="0.4BB"/>
    <s v="9125000"/>
    <x v="13"/>
    <x v="71"/>
    <n v="511"/>
    <s v="A3875AF511"/>
    <n v="1000"/>
    <n v="684"/>
    <n v="1000"/>
    <s v="D"/>
    <x v="8"/>
    <x v="7"/>
    <s v="GOAA"/>
    <s v="BEGINNING FUND BALANCE"/>
    <s v="2023–2024"/>
    <x v="0"/>
    <x v="3"/>
    <s v="RESOURCES"/>
    <s v="ENVIRONMENTL LICENSE PLATE FD"/>
    <x v="1"/>
    <s v="300"/>
    <s v="G"/>
    <s v="001"/>
    <s v="001"/>
    <s v="000"/>
    <s v="000"/>
    <s v="SPECIAL REVENUE FUND"/>
    <s v="NAT RESOURES &amp; ENVIRON PROTECT"/>
    <m/>
  </r>
  <r>
    <s v="0.8BB"/>
    <s v="9125000"/>
    <x v="13"/>
    <x v="71"/>
    <n v="511"/>
    <s v="A3875AF511"/>
    <n v="204000"/>
    <n v="-203566"/>
    <n v="-204000"/>
    <s v="C"/>
    <x v="2"/>
    <x v="2"/>
    <s v="GABW"/>
    <s v="ACCUMULATED DEPRECIATION/AMORTIZATION"/>
    <s v="2023–2024"/>
    <x v="0"/>
    <x v="3"/>
    <s v="RESOURCES"/>
    <s v="ENVIRONMENTL LICENSE PLATE FD"/>
    <x v="1"/>
    <s v="300"/>
    <s v="G"/>
    <s v="001"/>
    <s v="001"/>
    <s v="000"/>
    <s v="000"/>
    <s v="SPECIAL REVENUE FUND"/>
    <s v="NAT RESOURES &amp; ENVIRON PROTECT"/>
    <m/>
  </r>
  <r>
    <s v="0.9BB"/>
    <s v="9125000"/>
    <x v="13"/>
    <x v="71"/>
    <n v="511"/>
    <s v="A3875AF511"/>
    <n v="26000"/>
    <n v="-26130"/>
    <n v="-26000"/>
    <s v="C"/>
    <x v="3"/>
    <x v="3"/>
    <s v="GBBR"/>
    <s v="RIGHT-TO-USE LEASE LIABILITY"/>
    <s v="2023–2024"/>
    <x v="0"/>
    <x v="3"/>
    <s v="RESOURCES"/>
    <s v="ENVIRONMENTL LICENSE PLATE FD"/>
    <x v="1"/>
    <s v="300"/>
    <s v="G"/>
    <s v="001"/>
    <s v="001"/>
    <s v="000"/>
    <s v="000"/>
    <s v="SPECIAL REVENUE FUND"/>
    <s v="NAT RESOURES &amp; ENVIRON PROTECT"/>
    <m/>
  </r>
  <r>
    <s v="4.1"/>
    <s v="9125000"/>
    <x v="13"/>
    <x v="71"/>
    <n v="511"/>
    <s v="A3875AF511"/>
    <n v="25000"/>
    <n v="25446"/>
    <n v="25000"/>
    <s v="D"/>
    <x v="15"/>
    <x v="13"/>
    <s v="GODH"/>
    <s v="NATURAL RESOURCES AND ENVIRONMENTAL PROTECTION"/>
    <s v="2023–2024"/>
    <x v="0"/>
    <x v="3"/>
    <s v="RESOURCES"/>
    <s v="ENVIRONMENTL LICENSE PLATE FD"/>
    <x v="1"/>
    <s v="300"/>
    <s v="G"/>
    <s v="001"/>
    <s v="001"/>
    <s v="000"/>
    <s v="000"/>
    <s v="SPECIAL REVENUE FUND"/>
    <s v="NAT RESOURES &amp; ENVIRON PROTECT"/>
    <m/>
  </r>
  <r>
    <s v="4.4"/>
    <s v="9125000"/>
    <x v="13"/>
    <x v="71"/>
    <n v="511"/>
    <s v="A3875AF511"/>
    <n v="25000"/>
    <n v="-25446"/>
    <n v="-25000"/>
    <s v="C"/>
    <x v="2"/>
    <x v="2"/>
    <s v="GABW"/>
    <s v="ACCUMULATED DEPRECIATION/AMORTIZATION"/>
    <s v="2023–2024"/>
    <x v="0"/>
    <x v="3"/>
    <s v="RESOURCES"/>
    <s v="ENVIRONMENTL LICENSE PLATE FD"/>
    <x v="1"/>
    <s v="300"/>
    <s v="G"/>
    <s v="001"/>
    <s v="001"/>
    <s v="000"/>
    <s v="000"/>
    <s v="SPECIAL REVENUE FUND"/>
    <s v="NAT RESOURES &amp; ENVIRON PROTECT"/>
    <m/>
  </r>
  <r>
    <s v="5.1"/>
    <s v="0140000"/>
    <x v="13"/>
    <x v="71"/>
    <n v="511"/>
    <s v="A3875AF511"/>
    <n v="26000"/>
    <n v="26130"/>
    <n v="26000"/>
    <s v="D"/>
    <x v="5"/>
    <x v="5"/>
    <s v="GODT"/>
    <s v="DEBT SERVICE-PRINCIPAL RETIREMENT"/>
    <s v="2023–2024"/>
    <x v="0"/>
    <x v="3"/>
    <s v="RESOURCES"/>
    <s v="ENVIRONMENTL LICENSE PLATE FD"/>
    <x v="1"/>
    <s v="300"/>
    <s v="G"/>
    <s v="001"/>
    <s v="001"/>
    <s v="000"/>
    <s v="000"/>
    <s v="SPECIAL REVENUE FUND"/>
    <s v="NAT RESOURES &amp; ENVIRON PROTECT"/>
    <m/>
  </r>
  <r>
    <s v="5.3"/>
    <s v="0140000"/>
    <x v="13"/>
    <x v="71"/>
    <n v="511"/>
    <s v="A3875AF511"/>
    <n v="26000"/>
    <n v="-26169"/>
    <n v="-26000"/>
    <s v="C"/>
    <x v="15"/>
    <x v="13"/>
    <s v="GODH"/>
    <s v="NATURAL RESOURCES AND ENVIRONMENTAL PROTECTION"/>
    <s v="2023–2024"/>
    <x v="0"/>
    <x v="3"/>
    <s v="RESOURCES"/>
    <s v="ENVIRONMENTL LICENSE PLATE FD"/>
    <x v="1"/>
    <s v="300"/>
    <s v="G"/>
    <s v="001"/>
    <s v="001"/>
    <s v="000"/>
    <s v="000"/>
    <s v="SPECIAL REVENUE FUND"/>
    <s v="NAT RESOURES &amp; ENVIRON PROTECT"/>
    <m/>
  </r>
  <r>
    <s v="6.1"/>
    <s v="9125000"/>
    <x v="13"/>
    <x v="71"/>
    <n v="511"/>
    <s v="A3875AF511"/>
    <n v="26000"/>
    <n v="26130"/>
    <n v="26000"/>
    <s v="D"/>
    <x v="3"/>
    <x v="3"/>
    <s v="GBBR"/>
    <s v="RIGHT-TO-USE LEASE LIABILITY"/>
    <s v="2023–2024"/>
    <x v="0"/>
    <x v="3"/>
    <s v="RESOURCES"/>
    <s v="ENVIRONMENTL LICENSE PLATE FD"/>
    <x v="1"/>
    <s v="300"/>
    <s v="G"/>
    <s v="001"/>
    <s v="001"/>
    <s v="000"/>
    <s v="000"/>
    <s v="SPECIAL REVENUE FUND"/>
    <s v="NAT RESOURES &amp; ENVIRON PROTECT"/>
    <m/>
  </r>
  <r>
    <s v="6.2"/>
    <s v="9125000"/>
    <x v="13"/>
    <x v="71"/>
    <n v="511"/>
    <s v="A3875AF511"/>
    <n v="26000"/>
    <n v="-26130"/>
    <n v="-26000"/>
    <s v="C"/>
    <x v="5"/>
    <x v="5"/>
    <s v="GODT"/>
    <s v="DEBT SERVICE-PRINCIPAL RETIREMENT"/>
    <s v="2023–2024"/>
    <x v="0"/>
    <x v="3"/>
    <s v="RESOURCES"/>
    <s v="ENVIRONMENTL LICENSE PLATE FD"/>
    <x v="1"/>
    <s v="300"/>
    <s v="G"/>
    <s v="001"/>
    <s v="001"/>
    <s v="000"/>
    <s v="000"/>
    <s v="SPECIAL REVENUE FUND"/>
    <s v="NAT RESOURES &amp; ENVIRON PROTECT"/>
    <m/>
  </r>
  <r>
    <s v="8.3"/>
    <s v="9125000"/>
    <x v="13"/>
    <x v="71"/>
    <n v="511"/>
    <s v="A3875AF511"/>
    <n v="229000"/>
    <n v="229012"/>
    <n v="229000"/>
    <s v="D"/>
    <x v="2"/>
    <x v="2"/>
    <s v="GABW"/>
    <s v="ACCUMULATED DEPRECIATION/AMORTIZATION"/>
    <s v="2023–2024"/>
    <x v="0"/>
    <x v="3"/>
    <s v="RESOURCES"/>
    <s v="ENVIRONMENTL LICENSE PLATE FD"/>
    <x v="1"/>
    <s v="300"/>
    <s v="G"/>
    <s v="001"/>
    <s v="001"/>
    <s v="000"/>
    <s v="000"/>
    <s v="SPECIAL REVENUE FUND"/>
    <s v="NAT RESOURES &amp; ENVIRON PROTECT"/>
    <m/>
  </r>
  <r>
    <s v="8.6"/>
    <s v="9125000"/>
    <x v="13"/>
    <x v="71"/>
    <n v="511"/>
    <s v="A3875AF511"/>
    <n v="229000"/>
    <n v="-229012"/>
    <n v="-229000"/>
    <s v="C"/>
    <x v="0"/>
    <x v="0"/>
    <s v="GABX"/>
    <s v="INTANGIBLE ASSETS-AMORTIZABLE"/>
    <s v="2023–2024"/>
    <x v="0"/>
    <x v="3"/>
    <s v="RESOURCES"/>
    <s v="ENVIRONMENTL LICENSE PLATE FD"/>
    <x v="1"/>
    <s v="300"/>
    <s v="G"/>
    <s v="001"/>
    <s v="001"/>
    <s v="000"/>
    <s v="000"/>
    <s v="SPECIAL REVENUE FUND"/>
    <s v="NAT RESOURES &amp; ENVIRON PROTECT"/>
    <m/>
  </r>
  <r>
    <s v="0.3BB"/>
    <s v="9125000"/>
    <x v="14"/>
    <x v="7"/>
    <n v="511"/>
    <s v="A0820AF511"/>
    <n v="409000"/>
    <n v="409243"/>
    <n v="409000"/>
    <s v="D"/>
    <x v="0"/>
    <x v="0"/>
    <s v="GABX"/>
    <s v="INTANGIBLE ASSETS-AMORTIZABLE"/>
    <s v="2023–2024"/>
    <x v="0"/>
    <x v="0"/>
    <s v="GENERAL GOVERNMENT"/>
    <s v="SEXUAL HABITUAL OFFENDER  DOJ"/>
    <x v="1"/>
    <s v="950"/>
    <s v="G"/>
    <s v="001"/>
    <s v="002"/>
    <s v="000"/>
    <s v="000"/>
    <s v="SPECIAL REVENUE FUND"/>
    <s v="REGISTRY-STATISTICS"/>
    <m/>
  </r>
  <r>
    <s v="0.4BB"/>
    <s v="9125000"/>
    <x v="14"/>
    <x v="7"/>
    <n v="511"/>
    <s v="A0820AF511"/>
    <n v="11000"/>
    <n v="10848"/>
    <n v="11000"/>
    <s v="D"/>
    <x v="8"/>
    <x v="7"/>
    <s v="GOAA"/>
    <s v="BEGINNING FUND BALANCE"/>
    <s v="2023–2024"/>
    <x v="0"/>
    <x v="0"/>
    <s v="GENERAL GOVERNMENT"/>
    <s v="SEXUAL HABITUAL OFFENDER  DOJ"/>
    <x v="1"/>
    <s v="950"/>
    <s v="G"/>
    <s v="001"/>
    <s v="002"/>
    <s v="000"/>
    <s v="000"/>
    <s v="SPECIAL REVENUE FUND"/>
    <s v="REGISTRY-STATISTICS"/>
    <m/>
  </r>
  <r>
    <s v="0.8BB"/>
    <s v="9125000"/>
    <x v="14"/>
    <x v="7"/>
    <n v="511"/>
    <s v="A0820AF511"/>
    <n v="81000"/>
    <n v="-81500"/>
    <n v="-81000"/>
    <s v="C"/>
    <x v="2"/>
    <x v="2"/>
    <s v="GABW"/>
    <s v="ACCUMULATED DEPRECIATION/AMORTIZATION"/>
    <s v="2023–2024"/>
    <x v="0"/>
    <x v="0"/>
    <s v="GENERAL GOVERNMENT"/>
    <s v="SEXUAL HABITUAL OFFENDER  DOJ"/>
    <x v="1"/>
    <s v="950"/>
    <s v="G"/>
    <s v="001"/>
    <s v="002"/>
    <s v="000"/>
    <s v="000"/>
    <s v="SPECIAL REVENUE FUND"/>
    <s v="REGISTRY-STATISTICS"/>
    <m/>
  </r>
  <r>
    <s v="0.9BB"/>
    <s v="9125000"/>
    <x v="14"/>
    <x v="7"/>
    <n v="511"/>
    <s v="A0820AF511"/>
    <n v="339000"/>
    <n v="-338591"/>
    <n v="-339000"/>
    <s v="C"/>
    <x v="3"/>
    <x v="3"/>
    <s v="GBBR"/>
    <s v="RIGHT-TO-USE LEASE LIABILITY"/>
    <s v="2023–2024"/>
    <x v="0"/>
    <x v="0"/>
    <s v="GENERAL GOVERNMENT"/>
    <s v="SEXUAL HABITUAL OFFENDER  DOJ"/>
    <x v="1"/>
    <s v="950"/>
    <s v="G"/>
    <s v="001"/>
    <s v="002"/>
    <s v="000"/>
    <s v="000"/>
    <s v="SPECIAL REVENUE FUND"/>
    <s v="REGISTRY-STATISTICS"/>
    <m/>
  </r>
  <r>
    <s v="4.1"/>
    <s v="9125000"/>
    <x v="14"/>
    <x v="7"/>
    <n v="511"/>
    <s v="A0820AF511"/>
    <n v="41000"/>
    <n v="40750"/>
    <n v="41000"/>
    <s v="D"/>
    <x v="4"/>
    <x v="4"/>
    <s v="GODB"/>
    <s v="GENERAL GOVERNMENT AND GOVERNMENT OPERATIONS"/>
    <s v="2023–2024"/>
    <x v="0"/>
    <x v="0"/>
    <s v="GENERAL GOVERNMENT"/>
    <s v="SEXUAL HABITUAL OFFENDER  DOJ"/>
    <x v="1"/>
    <s v="950"/>
    <s v="G"/>
    <s v="001"/>
    <s v="002"/>
    <s v="000"/>
    <s v="000"/>
    <s v="SPECIAL REVENUE FUND"/>
    <s v="REGISTRY-STATISTICS"/>
    <m/>
  </r>
  <r>
    <s v="4.4"/>
    <s v="9125000"/>
    <x v="14"/>
    <x v="7"/>
    <n v="511"/>
    <s v="A0820AF511"/>
    <n v="41000"/>
    <n v="-40750"/>
    <n v="-41000"/>
    <s v="C"/>
    <x v="2"/>
    <x v="2"/>
    <s v="GABW"/>
    <s v="ACCUMULATED DEPRECIATION/AMORTIZATION"/>
    <s v="2023–2024"/>
    <x v="0"/>
    <x v="0"/>
    <s v="GENERAL GOVERNMENT"/>
    <s v="SEXUAL HABITUAL OFFENDER  DOJ"/>
    <x v="1"/>
    <s v="950"/>
    <s v="G"/>
    <s v="001"/>
    <s v="002"/>
    <s v="000"/>
    <s v="000"/>
    <s v="SPECIAL REVENUE FUND"/>
    <s v="REGISTRY-STATISTICS"/>
    <m/>
  </r>
  <r>
    <s v="5.1"/>
    <s v="0142000"/>
    <x v="14"/>
    <x v="7"/>
    <n v="511"/>
    <s v="A0820AF511"/>
    <n v="37000"/>
    <n v="37193"/>
    <n v="37000"/>
    <s v="D"/>
    <x v="5"/>
    <x v="5"/>
    <s v="GODT"/>
    <s v="DEBT SERVICE-PRINCIPAL RETIREMENT"/>
    <s v="2023–2024"/>
    <x v="0"/>
    <x v="0"/>
    <s v="GENERAL GOVERNMENT"/>
    <s v="SEXUAL HABITUAL OFFENDER  DOJ"/>
    <x v="1"/>
    <s v="950"/>
    <s v="G"/>
    <s v="001"/>
    <s v="002"/>
    <s v="000"/>
    <s v="000"/>
    <s v="SPECIAL REVENUE FUND"/>
    <s v="REGISTRY-STATISTICS"/>
    <m/>
  </r>
  <r>
    <s v="5.2"/>
    <s v="0142000"/>
    <x v="14"/>
    <x v="7"/>
    <n v="511"/>
    <s v="A0820AF511"/>
    <n v="5000"/>
    <n v="4757"/>
    <n v="5000"/>
    <s v="D"/>
    <x v="6"/>
    <x v="6"/>
    <s v="GODV"/>
    <s v="DEBT SERVICE-INTEREST &amp; FISCAL CHARGES"/>
    <s v="2023–2024"/>
    <x v="0"/>
    <x v="0"/>
    <s v="GENERAL GOVERNMENT"/>
    <s v="SEXUAL HABITUAL OFFENDER  DOJ"/>
    <x v="1"/>
    <s v="950"/>
    <s v="G"/>
    <s v="001"/>
    <s v="002"/>
    <s v="000"/>
    <s v="000"/>
    <s v="SPECIAL REVENUE FUND"/>
    <s v="REGISTRY-STATISTICS"/>
    <m/>
  </r>
  <r>
    <s v="5.3"/>
    <s v="0142000"/>
    <x v="14"/>
    <x v="7"/>
    <n v="511"/>
    <s v="A0820AF511"/>
    <n v="42000"/>
    <n v="-41950"/>
    <n v="-42000"/>
    <s v="C"/>
    <x v="4"/>
    <x v="4"/>
    <s v="GODB"/>
    <s v="GENERAL GOVERNMENT AND GOVERNMENT OPERATIONS"/>
    <s v="2023–2024"/>
    <x v="0"/>
    <x v="0"/>
    <s v="GENERAL GOVERNMENT"/>
    <s v="SEXUAL HABITUAL OFFENDER  DOJ"/>
    <x v="1"/>
    <s v="950"/>
    <s v="G"/>
    <s v="001"/>
    <s v="002"/>
    <s v="000"/>
    <s v="000"/>
    <s v="SPECIAL REVENUE FUND"/>
    <s v="REGISTRY-STATISTICS"/>
    <m/>
  </r>
  <r>
    <s v="6.1"/>
    <s v="9125000"/>
    <x v="14"/>
    <x v="7"/>
    <n v="511"/>
    <s v="A0820AF511"/>
    <n v="37000"/>
    <n v="37193"/>
    <n v="37000"/>
    <s v="D"/>
    <x v="3"/>
    <x v="3"/>
    <s v="GBBR"/>
    <s v="RIGHT-TO-USE LEASE LIABILITY"/>
    <s v="2023–2024"/>
    <x v="0"/>
    <x v="0"/>
    <s v="GENERAL GOVERNMENT"/>
    <s v="SEXUAL HABITUAL OFFENDER  DOJ"/>
    <x v="1"/>
    <s v="950"/>
    <s v="G"/>
    <s v="001"/>
    <s v="002"/>
    <s v="000"/>
    <s v="000"/>
    <s v="SPECIAL REVENUE FUND"/>
    <s v="REGISTRY-STATISTICS"/>
    <m/>
  </r>
  <r>
    <s v="6.2"/>
    <s v="9125000"/>
    <x v="14"/>
    <x v="7"/>
    <n v="511"/>
    <s v="A0820AF511"/>
    <n v="37000"/>
    <n v="-37193"/>
    <n v="-37000"/>
    <s v="C"/>
    <x v="5"/>
    <x v="5"/>
    <s v="GODT"/>
    <s v="DEBT SERVICE-PRINCIPAL RETIREMENT"/>
    <s v="2023–2024"/>
    <x v="0"/>
    <x v="0"/>
    <s v="GENERAL GOVERNMENT"/>
    <s v="SEXUAL HABITUAL OFFENDER  DOJ"/>
    <x v="1"/>
    <s v="950"/>
    <s v="G"/>
    <s v="001"/>
    <s v="002"/>
    <s v="000"/>
    <s v="000"/>
    <s v="SPECIAL REVENUE FUND"/>
    <s v="REGISTRY-STATISTICS"/>
    <m/>
  </r>
  <r>
    <s v="7.1"/>
    <s v="9125000"/>
    <x v="14"/>
    <x v="7"/>
    <n v="511"/>
    <s v="A0820AF511"/>
    <n v="39000"/>
    <n v="38501"/>
    <n v="39000"/>
    <s v="D"/>
    <x v="3"/>
    <x v="3"/>
    <s v="GBBR"/>
    <s v="RIGHT-TO-USE LEASE LIABILITY"/>
    <s v="2023–2024"/>
    <x v="0"/>
    <x v="0"/>
    <s v="GENERAL GOVERNMENT"/>
    <s v="SEXUAL HABITUAL OFFENDER  DOJ"/>
    <x v="1"/>
    <s v="950"/>
    <s v="G"/>
    <s v="001"/>
    <s v="002"/>
    <s v="000"/>
    <s v="000"/>
    <s v="SPECIAL REVENUE FUND"/>
    <s v="REGISTRY-STATISTICS"/>
    <m/>
  </r>
  <r>
    <s v="7.2"/>
    <s v="9125000"/>
    <x v="14"/>
    <x v="7"/>
    <n v="511"/>
    <s v="A0820AF511"/>
    <n v="39000"/>
    <n v="-38501"/>
    <n v="-39000"/>
    <s v="C"/>
    <x v="7"/>
    <x v="3"/>
    <s v="GBAX"/>
    <s v="CURRENT PORTION OF LONG-TERM OBLIGATIONS"/>
    <s v="2023–2024"/>
    <x v="0"/>
    <x v="0"/>
    <s v="GENERAL GOVERNMENT"/>
    <s v="SEXUAL HABITUAL OFFENDER  DOJ"/>
    <x v="1"/>
    <s v="950"/>
    <s v="G"/>
    <s v="001"/>
    <s v="002"/>
    <s v="000"/>
    <s v="000"/>
    <s v="SPECIAL REVENUE FUND"/>
    <s v="REGISTRY-STATISTICS"/>
    <m/>
  </r>
  <r>
    <s v="0.3BB"/>
    <s v="9125000"/>
    <x v="15"/>
    <x v="1"/>
    <n v="511"/>
    <s v="A0250AF511"/>
    <n v="439000"/>
    <n v="439288"/>
    <n v="439000"/>
    <s v="D"/>
    <x v="0"/>
    <x v="0"/>
    <s v="GABX"/>
    <s v="INTANGIBLE ASSETS-AMORTIZABLE"/>
    <s v="2023–2024"/>
    <x v="0"/>
    <x v="0"/>
    <s v="GENERAL GOVERNMENT"/>
    <s v="TRIAL COURT IMPROVEMENT FUND"/>
    <x v="1"/>
    <s v="800"/>
    <s v="G"/>
    <s v="001"/>
    <s v="002"/>
    <s v="000"/>
    <s v="000"/>
    <s v="SPECIAL REVENUE FUND"/>
    <s v="TRIAL COURT FUND"/>
    <m/>
  </r>
  <r>
    <s v="0.4BB"/>
    <s v="9125000"/>
    <x v="15"/>
    <x v="1"/>
    <n v="511"/>
    <s v="A0250AF511"/>
    <n v="11000"/>
    <n v="10160"/>
    <n v="11000"/>
    <s v="D"/>
    <x v="8"/>
    <x v="7"/>
    <s v="GOAA"/>
    <s v="BEGINNING FUND BALANCE"/>
    <s v="2023–2024"/>
    <x v="0"/>
    <x v="0"/>
    <s v="GENERAL GOVERNMENT"/>
    <s v="TRIAL COURT IMPROVEMENT FUND"/>
    <x v="1"/>
    <s v="800"/>
    <s v="G"/>
    <s v="001"/>
    <s v="002"/>
    <s v="000"/>
    <s v="000"/>
    <s v="SPECIAL REVENUE FUND"/>
    <s v="TRIAL COURT FUND"/>
    <m/>
  </r>
  <r>
    <s v="0.8BB"/>
    <s v="9125000"/>
    <x v="15"/>
    <x v="1"/>
    <n v="511"/>
    <s v="A0250AF511"/>
    <n v="123000"/>
    <n v="-122938"/>
    <n v="-123000"/>
    <s v="C"/>
    <x v="2"/>
    <x v="2"/>
    <s v="GABW"/>
    <s v="ACCUMULATED DEPRECIATION/AMORTIZATION"/>
    <s v="2023–2024"/>
    <x v="0"/>
    <x v="0"/>
    <s v="GENERAL GOVERNMENT"/>
    <s v="TRIAL COURT IMPROVEMENT FUND"/>
    <x v="1"/>
    <s v="800"/>
    <s v="G"/>
    <s v="001"/>
    <s v="002"/>
    <s v="000"/>
    <s v="000"/>
    <s v="SPECIAL REVENUE FUND"/>
    <s v="TRIAL COURT FUND"/>
    <m/>
  </r>
  <r>
    <s v="0.9BB"/>
    <s v="9125000"/>
    <x v="15"/>
    <x v="1"/>
    <n v="511"/>
    <s v="A0250AF511"/>
    <n v="327000"/>
    <n v="-326510"/>
    <n v="-327000"/>
    <s v="C"/>
    <x v="3"/>
    <x v="3"/>
    <s v="GBBR"/>
    <s v="RIGHT-TO-USE LEASE LIABILITY"/>
    <s v="2023–2024"/>
    <x v="0"/>
    <x v="0"/>
    <s v="GENERAL GOVERNMENT"/>
    <s v="TRIAL COURT IMPROVEMENT FUND"/>
    <x v="1"/>
    <s v="800"/>
    <s v="G"/>
    <s v="001"/>
    <s v="002"/>
    <s v="000"/>
    <s v="000"/>
    <s v="SPECIAL REVENUE FUND"/>
    <s v="TRIAL COURT FUND"/>
    <m/>
  </r>
  <r>
    <s v="4.1"/>
    <s v="9125000"/>
    <x v="15"/>
    <x v="1"/>
    <n v="511"/>
    <s v="A0250AF511"/>
    <n v="61000"/>
    <n v="61469"/>
    <n v="61000"/>
    <s v="D"/>
    <x v="4"/>
    <x v="4"/>
    <s v="GODB"/>
    <s v="GENERAL GOVERNMENT AND GOVERNMENT OPERATIONS"/>
    <s v="2023–2024"/>
    <x v="0"/>
    <x v="0"/>
    <s v="GENERAL GOVERNMENT"/>
    <s v="TRIAL COURT IMPROVEMENT FUND"/>
    <x v="1"/>
    <s v="800"/>
    <s v="G"/>
    <s v="001"/>
    <s v="002"/>
    <s v="000"/>
    <s v="000"/>
    <s v="SPECIAL REVENUE FUND"/>
    <s v="TRIAL COURT FUND"/>
    <m/>
  </r>
  <r>
    <s v="4.4"/>
    <s v="9125000"/>
    <x v="15"/>
    <x v="1"/>
    <n v="511"/>
    <s v="A0250AF511"/>
    <n v="61000"/>
    <n v="-61469"/>
    <n v="-61000"/>
    <s v="C"/>
    <x v="2"/>
    <x v="2"/>
    <s v="GABW"/>
    <s v="ACCUMULATED DEPRECIATION/AMORTIZATION"/>
    <s v="2023–2024"/>
    <x v="0"/>
    <x v="0"/>
    <s v="GENERAL GOVERNMENT"/>
    <s v="TRIAL COURT IMPROVEMENT FUND"/>
    <x v="1"/>
    <s v="800"/>
    <s v="G"/>
    <s v="001"/>
    <s v="002"/>
    <s v="000"/>
    <s v="000"/>
    <s v="SPECIAL REVENUE FUND"/>
    <s v="TRIAL COURT FUND"/>
    <m/>
  </r>
  <r>
    <s v="5.1"/>
    <s v="0159000"/>
    <x v="15"/>
    <x v="1"/>
    <n v="511"/>
    <s v="A0250AF511"/>
    <n v="57000"/>
    <n v="57347"/>
    <n v="57000"/>
    <s v="D"/>
    <x v="5"/>
    <x v="5"/>
    <s v="GODT"/>
    <s v="DEBT SERVICE-PRINCIPAL RETIREMENT"/>
    <s v="2023–2024"/>
    <x v="0"/>
    <x v="0"/>
    <s v="GENERAL GOVERNMENT"/>
    <s v="TRIAL COURT IMPROVEMENT FUND"/>
    <x v="1"/>
    <s v="800"/>
    <s v="G"/>
    <s v="001"/>
    <s v="002"/>
    <s v="000"/>
    <s v="000"/>
    <s v="SPECIAL REVENUE FUND"/>
    <s v="TRIAL COURT FUND"/>
    <m/>
  </r>
  <r>
    <s v="5.2"/>
    <s v="0159000"/>
    <x v="15"/>
    <x v="1"/>
    <n v="511"/>
    <s v="A0250AF511"/>
    <n v="3000"/>
    <n v="2712"/>
    <n v="3000"/>
    <s v="D"/>
    <x v="6"/>
    <x v="6"/>
    <s v="GODV"/>
    <s v="DEBT SERVICE-INTEREST &amp; FISCAL CHARGES"/>
    <s v="2023–2024"/>
    <x v="0"/>
    <x v="0"/>
    <s v="GENERAL GOVERNMENT"/>
    <s v="TRIAL COURT IMPROVEMENT FUND"/>
    <x v="1"/>
    <s v="800"/>
    <s v="G"/>
    <s v="001"/>
    <s v="002"/>
    <s v="000"/>
    <s v="000"/>
    <s v="SPECIAL REVENUE FUND"/>
    <s v="TRIAL COURT FUND"/>
    <m/>
  </r>
  <r>
    <s v="5.3"/>
    <s v="0159000"/>
    <x v="15"/>
    <x v="1"/>
    <n v="511"/>
    <s v="A0250AF511"/>
    <n v="60000"/>
    <n v="-60059"/>
    <n v="-60000"/>
    <s v="C"/>
    <x v="4"/>
    <x v="4"/>
    <s v="GODB"/>
    <s v="GENERAL GOVERNMENT AND GOVERNMENT OPERATIONS"/>
    <s v="2023–2024"/>
    <x v="0"/>
    <x v="0"/>
    <s v="GENERAL GOVERNMENT"/>
    <s v="TRIAL COURT IMPROVEMENT FUND"/>
    <x v="1"/>
    <s v="800"/>
    <s v="G"/>
    <s v="001"/>
    <s v="002"/>
    <s v="000"/>
    <s v="000"/>
    <s v="SPECIAL REVENUE FUND"/>
    <s v="TRIAL COURT FUND"/>
    <m/>
  </r>
  <r>
    <s v="6.1"/>
    <s v="9125000"/>
    <x v="15"/>
    <x v="1"/>
    <n v="511"/>
    <s v="A0250AF511"/>
    <n v="57000"/>
    <n v="57347"/>
    <n v="57000"/>
    <s v="D"/>
    <x v="3"/>
    <x v="3"/>
    <s v="GBBR"/>
    <s v="RIGHT-TO-USE LEASE LIABILITY"/>
    <s v="2023–2024"/>
    <x v="0"/>
    <x v="0"/>
    <s v="GENERAL GOVERNMENT"/>
    <s v="TRIAL COURT IMPROVEMENT FUND"/>
    <x v="1"/>
    <s v="800"/>
    <s v="G"/>
    <s v="001"/>
    <s v="002"/>
    <s v="000"/>
    <s v="000"/>
    <s v="SPECIAL REVENUE FUND"/>
    <s v="TRIAL COURT FUND"/>
    <m/>
  </r>
  <r>
    <s v="6.2"/>
    <s v="9125000"/>
    <x v="15"/>
    <x v="1"/>
    <n v="511"/>
    <s v="A0250AF511"/>
    <n v="57000"/>
    <n v="-57347"/>
    <n v="-57000"/>
    <s v="C"/>
    <x v="5"/>
    <x v="5"/>
    <s v="GODT"/>
    <s v="DEBT SERVICE-PRINCIPAL RETIREMENT"/>
    <s v="2023–2024"/>
    <x v="0"/>
    <x v="0"/>
    <s v="GENERAL GOVERNMENT"/>
    <s v="TRIAL COURT IMPROVEMENT FUND"/>
    <x v="1"/>
    <s v="800"/>
    <s v="G"/>
    <s v="001"/>
    <s v="002"/>
    <s v="000"/>
    <s v="000"/>
    <s v="SPECIAL REVENUE FUND"/>
    <s v="TRIAL COURT FUND"/>
    <m/>
  </r>
  <r>
    <s v="7.1"/>
    <s v="9125000"/>
    <x v="15"/>
    <x v="1"/>
    <n v="511"/>
    <s v="A0250AF511"/>
    <n v="62000"/>
    <n v="61572"/>
    <n v="62000"/>
    <s v="D"/>
    <x v="3"/>
    <x v="3"/>
    <s v="GBBR"/>
    <s v="RIGHT-TO-USE LEASE LIABILITY"/>
    <s v="2023–2024"/>
    <x v="0"/>
    <x v="0"/>
    <s v="GENERAL GOVERNMENT"/>
    <s v="TRIAL COURT IMPROVEMENT FUND"/>
    <x v="1"/>
    <s v="800"/>
    <s v="G"/>
    <s v="001"/>
    <s v="002"/>
    <s v="000"/>
    <s v="000"/>
    <s v="SPECIAL REVENUE FUND"/>
    <s v="TRIAL COURT FUND"/>
    <m/>
  </r>
  <r>
    <s v="7.2"/>
    <s v="9125000"/>
    <x v="15"/>
    <x v="1"/>
    <n v="511"/>
    <s v="A0250AF511"/>
    <n v="62000"/>
    <n v="-61572"/>
    <n v="-62000"/>
    <s v="C"/>
    <x v="7"/>
    <x v="3"/>
    <s v="GBAX"/>
    <s v="CURRENT PORTION OF LONG-TERM OBLIGATIONS"/>
    <s v="2023–2024"/>
    <x v="0"/>
    <x v="0"/>
    <s v="GENERAL GOVERNMENT"/>
    <s v="TRIAL COURT IMPROVEMENT FUND"/>
    <x v="1"/>
    <s v="800"/>
    <s v="G"/>
    <s v="001"/>
    <s v="002"/>
    <s v="000"/>
    <s v="000"/>
    <s v="SPECIAL REVENUE FUND"/>
    <s v="TRIAL COURT FUND"/>
    <m/>
  </r>
  <r>
    <s v="0.3BB"/>
    <s v="9125000"/>
    <x v="16"/>
    <x v="30"/>
    <n v="511"/>
    <s v="A5180AF511"/>
    <n v="6000"/>
    <n v="5779"/>
    <n v="6000"/>
    <s v="D"/>
    <x v="0"/>
    <x v="0"/>
    <s v="GABX"/>
    <s v="INTANGIBLE ASSETS-AMORTIZABLE"/>
    <s v="2023–2024"/>
    <x v="0"/>
    <x v="2"/>
    <s v="HEALTH AND HUMAN SERVICES"/>
    <s v="LIFE CARE PROVIDER FEE FUND"/>
    <x v="1"/>
    <s v="250"/>
    <s v="G"/>
    <s v="001"/>
    <s v="002"/>
    <s v="000"/>
    <s v="000"/>
    <s v="SPECIAL REVENUE FUND"/>
    <s v="BUS &amp; PROF REG &amp; LIC FUND"/>
    <s v="7"/>
  </r>
  <r>
    <s v="0.8BB"/>
    <s v="9125000"/>
    <x v="16"/>
    <x v="30"/>
    <n v="511"/>
    <s v="A5180AF511"/>
    <n v="3000"/>
    <n v="-3371"/>
    <n v="-3000"/>
    <s v="C"/>
    <x v="2"/>
    <x v="2"/>
    <s v="GABW"/>
    <s v="ACCUMULATED DEPRECIATION/AMORTIZATION"/>
    <s v="2023–2024"/>
    <x v="0"/>
    <x v="2"/>
    <s v="HEALTH AND HUMAN SERVICES"/>
    <s v="LIFE CARE PROVIDER FEE FUND"/>
    <x v="1"/>
    <s v="250"/>
    <s v="G"/>
    <s v="001"/>
    <s v="002"/>
    <s v="000"/>
    <s v="000"/>
    <s v="SPECIAL REVENUE FUND"/>
    <s v="BUS &amp; PROF REG &amp; LIC FUND"/>
    <s v="7"/>
  </r>
  <r>
    <s v="0.9BB"/>
    <s v="9125000"/>
    <x v="16"/>
    <x v="30"/>
    <n v="511"/>
    <s v="A5180AF511"/>
    <n v="2000"/>
    <n v="-2498"/>
    <n v="-2000"/>
    <s v="C"/>
    <x v="3"/>
    <x v="3"/>
    <s v="GBBR"/>
    <s v="RIGHT-TO-USE LEASE LIABILITY"/>
    <s v="2023–2024"/>
    <x v="0"/>
    <x v="2"/>
    <s v="HEALTH AND HUMAN SERVICES"/>
    <s v="LIFE CARE PROVIDER FEE FUND"/>
    <x v="1"/>
    <s v="250"/>
    <s v="G"/>
    <s v="001"/>
    <s v="002"/>
    <s v="000"/>
    <s v="000"/>
    <s v="SPECIAL REVENUE FUND"/>
    <s v="BUS &amp; PROF REG &amp; LIC FUND"/>
    <s v="7"/>
  </r>
  <r>
    <s v="0.10BB"/>
    <s v="9125000"/>
    <x v="16"/>
    <x v="30"/>
    <n v="511"/>
    <s v="A5180AF511"/>
    <n v="1000"/>
    <n v="0"/>
    <n v="-1000"/>
    <s v="C"/>
    <x v="8"/>
    <x v="7"/>
    <s v="GOAA"/>
    <s v="BEGINNING FUND BALANCE"/>
    <s v="2023–2024"/>
    <x v="0"/>
    <x v="2"/>
    <s v="HEALTH AND HUMAN SERVICES"/>
    <s v="LIFE CARE PROVIDER FEE FUND"/>
    <x v="1"/>
    <s v="250"/>
    <s v="G"/>
    <s v="001"/>
    <s v="002"/>
    <s v="000"/>
    <s v="000"/>
    <s v="SPECIAL REVENUE FUND"/>
    <s v="BUS &amp; PROF REG &amp; LIC FUND"/>
    <s v="7"/>
  </r>
  <r>
    <s v="1.1"/>
    <s v="0163000"/>
    <x v="16"/>
    <x v="30"/>
    <n v="511"/>
    <s v="A5180AF511"/>
    <n v="6000"/>
    <n v="6122"/>
    <n v="6000"/>
    <s v="D"/>
    <x v="11"/>
    <x v="10"/>
    <s v="GODR"/>
    <s v="CAPITAL OUTLAY"/>
    <s v="2023–2024"/>
    <x v="0"/>
    <x v="2"/>
    <s v="HEALTH AND HUMAN SERVICES"/>
    <s v="LIFE CARE PROVIDER FEE FUND"/>
    <x v="1"/>
    <s v="250"/>
    <s v="G"/>
    <s v="001"/>
    <s v="002"/>
    <s v="000"/>
    <s v="000"/>
    <s v="SPECIAL REVENUE FUND"/>
    <s v="BUS &amp; PROF REG &amp; LIC FUND"/>
    <s v="7"/>
  </r>
  <r>
    <s v="1.2"/>
    <s v="0163000"/>
    <x v="16"/>
    <x v="30"/>
    <n v="511"/>
    <s v="A5180AF511"/>
    <n v="6000"/>
    <n v="-6122"/>
    <n v="-6000"/>
    <s v="C"/>
    <x v="12"/>
    <x v="11"/>
    <s v="GOLK"/>
    <s v="LEASE AND OTHER FINANCING PROCEEDS"/>
    <s v="2023–2024"/>
    <x v="0"/>
    <x v="2"/>
    <s v="HEALTH AND HUMAN SERVICES"/>
    <s v="LIFE CARE PROVIDER FEE FUND"/>
    <x v="1"/>
    <s v="250"/>
    <s v="G"/>
    <s v="001"/>
    <s v="002"/>
    <s v="000"/>
    <s v="000"/>
    <s v="SPECIAL REVENUE FUND"/>
    <s v="BUS &amp; PROF REG &amp; LIC FUND"/>
    <s v="7"/>
  </r>
  <r>
    <s v="2.3"/>
    <s v="9125000"/>
    <x v="16"/>
    <x v="30"/>
    <n v="511"/>
    <s v="A5180AF511"/>
    <n v="6000"/>
    <n v="6122"/>
    <n v="6000"/>
    <s v="D"/>
    <x v="0"/>
    <x v="0"/>
    <s v="GABX"/>
    <s v="INTANGIBLE ASSETS-AMORTIZABLE"/>
    <s v="2023–2024"/>
    <x v="0"/>
    <x v="2"/>
    <s v="HEALTH AND HUMAN SERVICES"/>
    <s v="LIFE CARE PROVIDER FEE FUND"/>
    <x v="1"/>
    <s v="250"/>
    <s v="G"/>
    <s v="001"/>
    <s v="002"/>
    <s v="000"/>
    <s v="000"/>
    <s v="SPECIAL REVENUE FUND"/>
    <s v="BUS &amp; PROF REG &amp; LIC FUND"/>
    <s v="7"/>
  </r>
  <r>
    <s v="2.4"/>
    <s v="9125000"/>
    <x v="16"/>
    <x v="30"/>
    <n v="511"/>
    <s v="A5180AF511"/>
    <n v="6000"/>
    <n v="-6122"/>
    <n v="-6000"/>
    <s v="C"/>
    <x v="11"/>
    <x v="10"/>
    <s v="GODR"/>
    <s v="CAPITAL OUTLAY"/>
    <s v="2023–2024"/>
    <x v="0"/>
    <x v="2"/>
    <s v="HEALTH AND HUMAN SERVICES"/>
    <s v="LIFE CARE PROVIDER FEE FUND"/>
    <x v="1"/>
    <s v="250"/>
    <s v="G"/>
    <s v="001"/>
    <s v="002"/>
    <s v="000"/>
    <s v="000"/>
    <s v="SPECIAL REVENUE FUND"/>
    <s v="BUS &amp; PROF REG &amp; LIC FUND"/>
    <s v="7"/>
  </r>
  <r>
    <s v="3.1"/>
    <s v="9125000"/>
    <x v="16"/>
    <x v="30"/>
    <n v="511"/>
    <s v="A5180AF511"/>
    <n v="6000"/>
    <n v="6122"/>
    <n v="6000"/>
    <s v="D"/>
    <x v="12"/>
    <x v="11"/>
    <s v="GOLK"/>
    <s v="LEASE AND OTHER FINANCING PROCEEDS"/>
    <s v="2023–2024"/>
    <x v="0"/>
    <x v="2"/>
    <s v="HEALTH AND HUMAN SERVICES"/>
    <s v="LIFE CARE PROVIDER FEE FUND"/>
    <x v="1"/>
    <s v="250"/>
    <s v="G"/>
    <s v="001"/>
    <s v="002"/>
    <s v="000"/>
    <s v="000"/>
    <s v="SPECIAL REVENUE FUND"/>
    <s v="BUS &amp; PROF REG &amp; LIC FUND"/>
    <s v="7"/>
  </r>
  <r>
    <s v="3.2"/>
    <s v="9125000"/>
    <x v="16"/>
    <x v="30"/>
    <n v="511"/>
    <s v="A5180AF511"/>
    <n v="6000"/>
    <n v="-6122"/>
    <n v="-6000"/>
    <s v="C"/>
    <x v="3"/>
    <x v="3"/>
    <s v="GBBR"/>
    <s v="RIGHT-TO-USE LEASE LIABILITY"/>
    <s v="2023–2024"/>
    <x v="0"/>
    <x v="2"/>
    <s v="HEALTH AND HUMAN SERVICES"/>
    <s v="LIFE CARE PROVIDER FEE FUND"/>
    <x v="1"/>
    <s v="250"/>
    <s v="G"/>
    <s v="001"/>
    <s v="002"/>
    <s v="000"/>
    <s v="000"/>
    <s v="SPECIAL REVENUE FUND"/>
    <s v="BUS &amp; PROF REG &amp; LIC FUND"/>
    <s v="7"/>
  </r>
  <r>
    <s v="4.1"/>
    <s v="9125000"/>
    <x v="16"/>
    <x v="30"/>
    <n v="511"/>
    <s v="A5180AF511"/>
    <n v="2000"/>
    <n v="2461"/>
    <n v="2000"/>
    <s v="D"/>
    <x v="10"/>
    <x v="9"/>
    <s v="GODF"/>
    <s v="HEALTH &amp; HUMAN SERVICES AND LABOR &amp; WORKFORCE DEV"/>
    <s v="2023–2024"/>
    <x v="0"/>
    <x v="2"/>
    <s v="HEALTH AND HUMAN SERVICES"/>
    <s v="LIFE CARE PROVIDER FEE FUND"/>
    <x v="1"/>
    <s v="250"/>
    <s v="G"/>
    <s v="001"/>
    <s v="002"/>
    <s v="000"/>
    <s v="000"/>
    <s v="SPECIAL REVENUE FUND"/>
    <s v="BUS &amp; PROF REG &amp; LIC FUND"/>
    <s v="7"/>
  </r>
  <r>
    <s v="4.4"/>
    <s v="9125000"/>
    <x v="16"/>
    <x v="30"/>
    <n v="511"/>
    <s v="A5180AF511"/>
    <n v="2000"/>
    <n v="-2461"/>
    <n v="-2000"/>
    <s v="C"/>
    <x v="2"/>
    <x v="2"/>
    <s v="GABW"/>
    <s v="ACCUMULATED DEPRECIATION/AMORTIZATION"/>
    <s v="2023–2024"/>
    <x v="0"/>
    <x v="2"/>
    <s v="HEALTH AND HUMAN SERVICES"/>
    <s v="LIFE CARE PROVIDER FEE FUND"/>
    <x v="1"/>
    <s v="250"/>
    <s v="G"/>
    <s v="001"/>
    <s v="002"/>
    <s v="000"/>
    <s v="000"/>
    <s v="SPECIAL REVENUE FUND"/>
    <s v="BUS &amp; PROF REG &amp; LIC FUND"/>
    <s v="7"/>
  </r>
  <r>
    <s v="5.1"/>
    <s v="0163000"/>
    <x v="16"/>
    <x v="30"/>
    <n v="511"/>
    <s v="A5180AF511"/>
    <n v="2000"/>
    <n v="1888"/>
    <n v="2000"/>
    <s v="D"/>
    <x v="5"/>
    <x v="5"/>
    <s v="GODT"/>
    <s v="DEBT SERVICE-PRINCIPAL RETIREMENT"/>
    <s v="2023–2024"/>
    <x v="0"/>
    <x v="2"/>
    <s v="HEALTH AND HUMAN SERVICES"/>
    <s v="LIFE CARE PROVIDER FEE FUND"/>
    <x v="1"/>
    <s v="250"/>
    <s v="G"/>
    <s v="001"/>
    <s v="002"/>
    <s v="000"/>
    <s v="000"/>
    <s v="SPECIAL REVENUE FUND"/>
    <s v="BUS &amp; PROF REG &amp; LIC FUND"/>
    <s v="7"/>
  </r>
  <r>
    <s v="5.3"/>
    <s v="0163000"/>
    <x v="16"/>
    <x v="30"/>
    <n v="511"/>
    <s v="A5180AF511"/>
    <n v="2000"/>
    <n v="-2000"/>
    <n v="-2000"/>
    <s v="C"/>
    <x v="10"/>
    <x v="9"/>
    <s v="GODF"/>
    <s v="HEALTH &amp; HUMAN SERVICES AND LABOR &amp; WORKFORCE DEV"/>
    <s v="2023–2024"/>
    <x v="0"/>
    <x v="2"/>
    <s v="HEALTH AND HUMAN SERVICES"/>
    <s v="LIFE CARE PROVIDER FEE FUND"/>
    <x v="1"/>
    <s v="250"/>
    <s v="G"/>
    <s v="001"/>
    <s v="002"/>
    <s v="000"/>
    <s v="000"/>
    <s v="SPECIAL REVENUE FUND"/>
    <s v="BUS &amp; PROF REG &amp; LIC FUND"/>
    <s v="7"/>
  </r>
  <r>
    <s v="6.1"/>
    <s v="9125000"/>
    <x v="16"/>
    <x v="30"/>
    <n v="511"/>
    <s v="A5180AF511"/>
    <n v="2000"/>
    <n v="1888"/>
    <n v="2000"/>
    <s v="D"/>
    <x v="3"/>
    <x v="3"/>
    <s v="GBBR"/>
    <s v="RIGHT-TO-USE LEASE LIABILITY"/>
    <s v="2023–2024"/>
    <x v="0"/>
    <x v="2"/>
    <s v="HEALTH AND HUMAN SERVICES"/>
    <s v="LIFE CARE PROVIDER FEE FUND"/>
    <x v="1"/>
    <s v="250"/>
    <s v="G"/>
    <s v="001"/>
    <s v="002"/>
    <s v="000"/>
    <s v="000"/>
    <s v="SPECIAL REVENUE FUND"/>
    <s v="BUS &amp; PROF REG &amp; LIC FUND"/>
    <s v="7"/>
  </r>
  <r>
    <s v="6.2"/>
    <s v="9125000"/>
    <x v="16"/>
    <x v="30"/>
    <n v="511"/>
    <s v="A5180AF511"/>
    <n v="2000"/>
    <n v="-1888"/>
    <n v="-2000"/>
    <s v="C"/>
    <x v="5"/>
    <x v="5"/>
    <s v="GODT"/>
    <s v="DEBT SERVICE-PRINCIPAL RETIREMENT"/>
    <s v="2023–2024"/>
    <x v="0"/>
    <x v="2"/>
    <s v="HEALTH AND HUMAN SERVICES"/>
    <s v="LIFE CARE PROVIDER FEE FUND"/>
    <x v="1"/>
    <s v="250"/>
    <s v="G"/>
    <s v="001"/>
    <s v="002"/>
    <s v="000"/>
    <s v="000"/>
    <s v="SPECIAL REVENUE FUND"/>
    <s v="BUS &amp; PROF REG &amp; LIC FUND"/>
    <s v="7"/>
  </r>
  <r>
    <s v="7.1"/>
    <s v="9125000"/>
    <x v="16"/>
    <x v="30"/>
    <n v="511"/>
    <s v="A5180AF511"/>
    <n v="2000"/>
    <n v="1914"/>
    <n v="2000"/>
    <s v="D"/>
    <x v="3"/>
    <x v="3"/>
    <s v="GBBR"/>
    <s v="RIGHT-TO-USE LEASE LIABILITY"/>
    <s v="2023–2024"/>
    <x v="0"/>
    <x v="2"/>
    <s v="HEALTH AND HUMAN SERVICES"/>
    <s v="LIFE CARE PROVIDER FEE FUND"/>
    <x v="1"/>
    <s v="250"/>
    <s v="G"/>
    <s v="001"/>
    <s v="002"/>
    <s v="000"/>
    <s v="000"/>
    <s v="SPECIAL REVENUE FUND"/>
    <s v="BUS &amp; PROF REG &amp; LIC FUND"/>
    <s v="7"/>
  </r>
  <r>
    <s v="7.2"/>
    <s v="9125000"/>
    <x v="16"/>
    <x v="30"/>
    <n v="511"/>
    <s v="A5180AF511"/>
    <n v="2000"/>
    <n v="-1914"/>
    <n v="-2000"/>
    <s v="C"/>
    <x v="7"/>
    <x v="3"/>
    <s v="GBAX"/>
    <s v="CURRENT PORTION OF LONG-TERM OBLIGATIONS"/>
    <s v="2023–2024"/>
    <x v="0"/>
    <x v="2"/>
    <s v="HEALTH AND HUMAN SERVICES"/>
    <s v="LIFE CARE PROVIDER FEE FUND"/>
    <x v="1"/>
    <s v="250"/>
    <s v="G"/>
    <s v="001"/>
    <s v="002"/>
    <s v="000"/>
    <s v="000"/>
    <s v="SPECIAL REVENUE FUND"/>
    <s v="BUS &amp; PROF REG &amp; LIC FUND"/>
    <s v="7"/>
  </r>
  <r>
    <s v="0.3BB"/>
    <s v="9125000"/>
    <x v="17"/>
    <x v="21"/>
    <n v="511"/>
    <s v="A3940AF511"/>
    <n v="8885000"/>
    <n v="8885140"/>
    <n v="8885000"/>
    <s v="D"/>
    <x v="0"/>
    <x v="0"/>
    <s v="GABX"/>
    <s v="INTANGIBLE ASSETS-AMORTIZABLE"/>
    <s v="2023–2024"/>
    <x v="0"/>
    <x v="3"/>
    <s v="RESOURCES"/>
    <s v="WASTE DISCHARGE PERMIT FUND"/>
    <x v="1"/>
    <s v="300"/>
    <s v="G"/>
    <s v="001"/>
    <s v="001"/>
    <s v="000"/>
    <s v="000"/>
    <s v="SPECIAL REVENUE FUND"/>
    <s v="NAT RESOURES &amp; ENVIRON PROTECT"/>
    <m/>
  </r>
  <r>
    <s v="0.8BB"/>
    <s v="9125000"/>
    <x v="17"/>
    <x v="21"/>
    <n v="511"/>
    <s v="A3940AF511"/>
    <n v="659000"/>
    <n v="-659025"/>
    <n v="-659000"/>
    <s v="C"/>
    <x v="2"/>
    <x v="2"/>
    <s v="GABW"/>
    <s v="ACCUMULATED DEPRECIATION/AMORTIZATION"/>
    <s v="2023–2024"/>
    <x v="0"/>
    <x v="3"/>
    <s v="RESOURCES"/>
    <s v="WASTE DISCHARGE PERMIT FUND"/>
    <x v="1"/>
    <s v="300"/>
    <s v="G"/>
    <s v="001"/>
    <s v="001"/>
    <s v="000"/>
    <s v="000"/>
    <s v="SPECIAL REVENUE FUND"/>
    <s v="NAT RESOURES &amp; ENVIRON PROTECT"/>
    <m/>
  </r>
  <r>
    <s v="0.9BB"/>
    <s v="9125000"/>
    <x v="17"/>
    <x v="21"/>
    <n v="511"/>
    <s v="A3940AF511"/>
    <n v="5477000"/>
    <n v="-5477093"/>
    <n v="-5477000"/>
    <s v="C"/>
    <x v="3"/>
    <x v="3"/>
    <s v="GBBR"/>
    <s v="RIGHT-TO-USE LEASE LIABILITY"/>
    <s v="2023–2024"/>
    <x v="0"/>
    <x v="3"/>
    <s v="RESOURCES"/>
    <s v="WASTE DISCHARGE PERMIT FUND"/>
    <x v="1"/>
    <s v="300"/>
    <s v="G"/>
    <s v="001"/>
    <s v="001"/>
    <s v="000"/>
    <s v="000"/>
    <s v="SPECIAL REVENUE FUND"/>
    <s v="NAT RESOURES &amp; ENVIRON PROTECT"/>
    <m/>
  </r>
  <r>
    <s v="0.10BB"/>
    <s v="9125000"/>
    <x v="17"/>
    <x v="21"/>
    <n v="511"/>
    <s v="A3940AF511"/>
    <n v="2749000"/>
    <n v="-2749022"/>
    <n v="-2749000"/>
    <s v="C"/>
    <x v="8"/>
    <x v="7"/>
    <s v="GOAA"/>
    <s v="BEGINNING FUND BALANCE"/>
    <s v="2023–2024"/>
    <x v="0"/>
    <x v="3"/>
    <s v="RESOURCES"/>
    <s v="WASTE DISCHARGE PERMIT FUND"/>
    <x v="1"/>
    <s v="300"/>
    <s v="G"/>
    <s v="001"/>
    <s v="001"/>
    <s v="000"/>
    <s v="000"/>
    <s v="SPECIAL REVENUE FUND"/>
    <s v="NAT RESOURES &amp; ENVIRON PROTECT"/>
    <m/>
  </r>
  <r>
    <s v="0.3ADJ"/>
    <s v="9125000"/>
    <x v="17"/>
    <x v="21"/>
    <n v="511"/>
    <s v="A3940AF511"/>
    <n v="1601000"/>
    <n v="1601215"/>
    <n v="1601000"/>
    <s v="D"/>
    <x v="0"/>
    <x v="0"/>
    <s v="GABX"/>
    <s v="INTANGIBLE ASSETS-AMORTIZABLE"/>
    <s v="2023–2024"/>
    <x v="0"/>
    <x v="3"/>
    <s v="RESOURCES"/>
    <s v="WASTE DISCHARGE PERMIT FUND"/>
    <x v="1"/>
    <s v="300"/>
    <s v="G"/>
    <s v="001"/>
    <s v="001"/>
    <s v="000"/>
    <s v="000"/>
    <s v="SPECIAL REVENUE FUND"/>
    <s v="NAT RESOURES &amp; ENVIRON PROTECT"/>
    <m/>
  </r>
  <r>
    <s v="0.5ADJ"/>
    <s v="9125000"/>
    <x v="17"/>
    <x v="21"/>
    <n v="511"/>
    <s v="A3940AF511"/>
    <n v="2542000"/>
    <n v="2542350"/>
    <n v="2542000"/>
    <s v="D"/>
    <x v="1"/>
    <x v="1"/>
    <s v="GOAA"/>
    <s v="BEGINNING FUND BALANCE"/>
    <s v="2023–2024"/>
    <x v="0"/>
    <x v="3"/>
    <s v="RESOURCES"/>
    <s v="WASTE DISCHARGE PERMIT FUND"/>
    <x v="1"/>
    <s v="300"/>
    <s v="G"/>
    <s v="001"/>
    <s v="001"/>
    <s v="000"/>
    <s v="000"/>
    <s v="SPECIAL REVENUE FUND"/>
    <s v="NAT RESOURES &amp; ENVIRON PROTECT"/>
    <m/>
  </r>
  <r>
    <s v="0.8ADJ"/>
    <s v="9125000"/>
    <x v="17"/>
    <x v="21"/>
    <n v="511"/>
    <s v="A3940AF511"/>
    <n v="2664000"/>
    <n v="-2664962"/>
    <n v="-2664000"/>
    <s v="C"/>
    <x v="2"/>
    <x v="2"/>
    <s v="GABW"/>
    <s v="ACCUMULATED DEPRECIATION/AMORTIZATION"/>
    <s v="2023–2024"/>
    <x v="0"/>
    <x v="3"/>
    <s v="RESOURCES"/>
    <s v="WASTE DISCHARGE PERMIT FUND"/>
    <x v="1"/>
    <s v="300"/>
    <s v="G"/>
    <s v="001"/>
    <s v="001"/>
    <s v="000"/>
    <s v="000"/>
    <s v="SPECIAL REVENUE FUND"/>
    <s v="NAT RESOURES &amp; ENVIRON PROTECT"/>
    <m/>
  </r>
  <r>
    <s v="0.9ADJ"/>
    <s v="9125000"/>
    <x v="17"/>
    <x v="21"/>
    <n v="511"/>
    <s v="A3940AF511"/>
    <n v="1479000"/>
    <n v="-1478603"/>
    <n v="-1479000"/>
    <s v="C"/>
    <x v="3"/>
    <x v="3"/>
    <s v="GBBR"/>
    <s v="RIGHT-TO-USE LEASE LIABILITY"/>
    <s v="2023–2024"/>
    <x v="0"/>
    <x v="3"/>
    <s v="RESOURCES"/>
    <s v="WASTE DISCHARGE PERMIT FUND"/>
    <x v="1"/>
    <s v="300"/>
    <s v="G"/>
    <s v="001"/>
    <s v="001"/>
    <s v="000"/>
    <s v="000"/>
    <s v="SPECIAL REVENUE FUND"/>
    <s v="NAT RESOURES &amp; ENVIRON PROTECT"/>
    <m/>
  </r>
  <r>
    <s v="4.1"/>
    <s v="9125000"/>
    <x v="17"/>
    <x v="21"/>
    <n v="511"/>
    <s v="A3940AF511"/>
    <n v="1939000"/>
    <n v="1938526"/>
    <n v="1939000"/>
    <s v="D"/>
    <x v="15"/>
    <x v="13"/>
    <s v="GODH"/>
    <s v="NATURAL RESOURCES AND ENVIRONMENTAL PROTECTION"/>
    <s v="2023–2024"/>
    <x v="0"/>
    <x v="3"/>
    <s v="RESOURCES"/>
    <s v="WASTE DISCHARGE PERMIT FUND"/>
    <x v="1"/>
    <s v="300"/>
    <s v="G"/>
    <s v="001"/>
    <s v="001"/>
    <s v="000"/>
    <s v="000"/>
    <s v="SPECIAL REVENUE FUND"/>
    <s v="NAT RESOURES &amp; ENVIRON PROTECT"/>
    <m/>
  </r>
  <r>
    <s v="4.4"/>
    <s v="9125000"/>
    <x v="17"/>
    <x v="21"/>
    <n v="511"/>
    <s v="A3940AF511"/>
    <n v="1939000"/>
    <n v="-1938526"/>
    <n v="-1939000"/>
    <s v="C"/>
    <x v="2"/>
    <x v="2"/>
    <s v="GABW"/>
    <s v="ACCUMULATED DEPRECIATION/AMORTIZATION"/>
    <s v="2023–2024"/>
    <x v="0"/>
    <x v="3"/>
    <s v="RESOURCES"/>
    <s v="WASTE DISCHARGE PERMIT FUND"/>
    <x v="1"/>
    <s v="300"/>
    <s v="G"/>
    <s v="001"/>
    <s v="001"/>
    <s v="000"/>
    <s v="000"/>
    <s v="SPECIAL REVENUE FUND"/>
    <s v="NAT RESOURES &amp; ENVIRON PROTECT"/>
    <m/>
  </r>
  <r>
    <s v="5.1"/>
    <s v="0193000"/>
    <x v="17"/>
    <x v="21"/>
    <n v="511"/>
    <s v="A3940AF511"/>
    <n v="1822000"/>
    <n v="1821826"/>
    <n v="1822000"/>
    <s v="D"/>
    <x v="5"/>
    <x v="5"/>
    <s v="GODT"/>
    <s v="DEBT SERVICE-PRINCIPAL RETIREMENT"/>
    <s v="2023–2024"/>
    <x v="0"/>
    <x v="3"/>
    <s v="RESOURCES"/>
    <s v="WASTE DISCHARGE PERMIT FUND"/>
    <x v="1"/>
    <s v="300"/>
    <s v="G"/>
    <s v="001"/>
    <s v="001"/>
    <s v="000"/>
    <s v="000"/>
    <s v="SPECIAL REVENUE FUND"/>
    <s v="NAT RESOURES &amp; ENVIRON PROTECT"/>
    <m/>
  </r>
  <r>
    <s v="5.2"/>
    <s v="0193000"/>
    <x v="17"/>
    <x v="21"/>
    <n v="511"/>
    <s v="A3940AF511"/>
    <n v="44000"/>
    <n v="44411"/>
    <n v="44000"/>
    <s v="D"/>
    <x v="6"/>
    <x v="6"/>
    <s v="GODV"/>
    <s v="DEBT SERVICE-INTEREST &amp; FISCAL CHARGES"/>
    <s v="2023–2024"/>
    <x v="0"/>
    <x v="3"/>
    <s v="RESOURCES"/>
    <s v="WASTE DISCHARGE PERMIT FUND"/>
    <x v="1"/>
    <s v="300"/>
    <s v="G"/>
    <s v="001"/>
    <s v="001"/>
    <s v="000"/>
    <s v="000"/>
    <s v="SPECIAL REVENUE FUND"/>
    <s v="NAT RESOURES &amp; ENVIRON PROTECT"/>
    <m/>
  </r>
  <r>
    <s v="5.3"/>
    <s v="0193000"/>
    <x v="17"/>
    <x v="21"/>
    <n v="511"/>
    <s v="A3940AF511"/>
    <n v="1866000"/>
    <n v="-1866237"/>
    <n v="-1866000"/>
    <s v="C"/>
    <x v="15"/>
    <x v="13"/>
    <s v="GODH"/>
    <s v="NATURAL RESOURCES AND ENVIRONMENTAL PROTECTION"/>
    <s v="2023–2024"/>
    <x v="0"/>
    <x v="3"/>
    <s v="RESOURCES"/>
    <s v="WASTE DISCHARGE PERMIT FUND"/>
    <x v="1"/>
    <s v="300"/>
    <s v="G"/>
    <s v="001"/>
    <s v="001"/>
    <s v="000"/>
    <s v="000"/>
    <s v="SPECIAL REVENUE FUND"/>
    <s v="NAT RESOURES &amp; ENVIRON PROTECT"/>
    <m/>
  </r>
  <r>
    <s v="6.1"/>
    <s v="9125000"/>
    <x v="17"/>
    <x v="21"/>
    <n v="511"/>
    <s v="A3940AF511"/>
    <n v="1822000"/>
    <n v="1821826"/>
    <n v="1822000"/>
    <s v="D"/>
    <x v="3"/>
    <x v="3"/>
    <s v="GBBR"/>
    <s v="RIGHT-TO-USE LEASE LIABILITY"/>
    <s v="2023–2024"/>
    <x v="0"/>
    <x v="3"/>
    <s v="RESOURCES"/>
    <s v="WASTE DISCHARGE PERMIT FUND"/>
    <x v="1"/>
    <s v="300"/>
    <s v="G"/>
    <s v="001"/>
    <s v="001"/>
    <s v="000"/>
    <s v="000"/>
    <s v="SPECIAL REVENUE FUND"/>
    <s v="NAT RESOURES &amp; ENVIRON PROTECT"/>
    <m/>
  </r>
  <r>
    <s v="6.2"/>
    <s v="9125000"/>
    <x v="17"/>
    <x v="21"/>
    <n v="511"/>
    <s v="A3940AF511"/>
    <n v="1822000"/>
    <n v="-1821826"/>
    <n v="-1822000"/>
    <s v="C"/>
    <x v="5"/>
    <x v="5"/>
    <s v="GODT"/>
    <s v="DEBT SERVICE-PRINCIPAL RETIREMENT"/>
    <s v="2023–2024"/>
    <x v="0"/>
    <x v="3"/>
    <s v="RESOURCES"/>
    <s v="WASTE DISCHARGE PERMIT FUND"/>
    <x v="1"/>
    <s v="300"/>
    <s v="G"/>
    <s v="001"/>
    <s v="001"/>
    <s v="000"/>
    <s v="000"/>
    <s v="SPECIAL REVENUE FUND"/>
    <s v="NAT RESOURES &amp; ENVIRON PROTECT"/>
    <m/>
  </r>
  <r>
    <s v="7.1"/>
    <s v="9125000"/>
    <x v="17"/>
    <x v="21"/>
    <n v="511"/>
    <s v="A3940AF511"/>
    <n v="1672000"/>
    <n v="1671839"/>
    <n v="1672000"/>
    <s v="D"/>
    <x v="3"/>
    <x v="3"/>
    <s v="GBBR"/>
    <s v="RIGHT-TO-USE LEASE LIABILITY"/>
    <s v="2023–2024"/>
    <x v="0"/>
    <x v="3"/>
    <s v="RESOURCES"/>
    <s v="WASTE DISCHARGE PERMIT FUND"/>
    <x v="1"/>
    <s v="300"/>
    <s v="G"/>
    <s v="001"/>
    <s v="001"/>
    <s v="000"/>
    <s v="000"/>
    <s v="SPECIAL REVENUE FUND"/>
    <s v="NAT RESOURES &amp; ENVIRON PROTECT"/>
    <m/>
  </r>
  <r>
    <s v="7.2"/>
    <s v="9125000"/>
    <x v="17"/>
    <x v="21"/>
    <n v="511"/>
    <s v="A3940AF511"/>
    <n v="1672000"/>
    <n v="-1671839"/>
    <n v="-1672000"/>
    <s v="C"/>
    <x v="7"/>
    <x v="3"/>
    <s v="GBAX"/>
    <s v="CURRENT PORTION OF LONG-TERM OBLIGATIONS"/>
    <s v="2023–2024"/>
    <x v="0"/>
    <x v="3"/>
    <s v="RESOURCES"/>
    <s v="WASTE DISCHARGE PERMIT FUND"/>
    <x v="1"/>
    <s v="300"/>
    <s v="G"/>
    <s v="001"/>
    <s v="001"/>
    <s v="000"/>
    <s v="000"/>
    <s v="SPECIAL REVENUE FUND"/>
    <s v="NAT RESOURES &amp; ENVIRON PROTECT"/>
    <m/>
  </r>
  <r>
    <s v="9.1"/>
    <s v="9125000"/>
    <x v="17"/>
    <x v="21"/>
    <n v="511"/>
    <s v="A3940AF511"/>
    <n v="8000"/>
    <n v="8194"/>
    <n v="8000"/>
    <s v="D"/>
    <x v="3"/>
    <x v="3"/>
    <s v="GBBR"/>
    <s v="RIGHT-TO-USE LEASE LIABILITY"/>
    <s v="2023–2024"/>
    <x v="0"/>
    <x v="3"/>
    <s v="RESOURCES"/>
    <s v="WASTE DISCHARGE PERMIT FUND"/>
    <x v="1"/>
    <s v="300"/>
    <s v="G"/>
    <s v="001"/>
    <s v="001"/>
    <s v="000"/>
    <s v="000"/>
    <s v="SPECIAL REVENUE FUND"/>
    <s v="NAT RESOURES &amp; ENVIRON PROTECT"/>
    <m/>
  </r>
  <r>
    <s v="9.8"/>
    <s v="9125000"/>
    <x v="17"/>
    <x v="21"/>
    <n v="511"/>
    <s v="A3940AF511"/>
    <n v="8000"/>
    <n v="-8194"/>
    <n v="-8000"/>
    <s v="C"/>
    <x v="0"/>
    <x v="0"/>
    <s v="GABX"/>
    <s v="INTANGIBLE ASSETS-AMORTIZABLE"/>
    <s v="2023–2024"/>
    <x v="0"/>
    <x v="3"/>
    <s v="RESOURCES"/>
    <s v="WASTE DISCHARGE PERMIT FUND"/>
    <x v="1"/>
    <s v="300"/>
    <s v="G"/>
    <s v="001"/>
    <s v="001"/>
    <s v="000"/>
    <s v="000"/>
    <s v="SPECIAL REVENUE FUND"/>
    <s v="NAT RESOURES &amp; ENVIRON PROTECT"/>
    <m/>
  </r>
  <r>
    <s v="10.3"/>
    <s v="9125000"/>
    <x v="17"/>
    <x v="21"/>
    <n v="511"/>
    <s v="A3940AF511"/>
    <n v="586000"/>
    <n v="586008"/>
    <n v="586000"/>
    <s v="D"/>
    <x v="0"/>
    <x v="0"/>
    <s v="GABX"/>
    <s v="INTANGIBLE ASSETS-AMORTIZABLE"/>
    <s v="2023–2024"/>
    <x v="0"/>
    <x v="3"/>
    <s v="RESOURCES"/>
    <s v="WASTE DISCHARGE PERMIT FUND"/>
    <x v="1"/>
    <s v="300"/>
    <s v="G"/>
    <s v="001"/>
    <s v="001"/>
    <s v="000"/>
    <s v="000"/>
    <s v="SPECIAL REVENUE FUND"/>
    <s v="NAT RESOURES &amp; ENVIRON PROTECT"/>
    <m/>
  </r>
  <r>
    <s v="10.4"/>
    <s v="9125000"/>
    <x v="17"/>
    <x v="21"/>
    <n v="511"/>
    <s v="A3940AF511"/>
    <n v="586000"/>
    <n v="-586008"/>
    <n v="-586000"/>
    <s v="C"/>
    <x v="3"/>
    <x v="3"/>
    <s v="GBBR"/>
    <s v="RIGHT-TO-USE LEASE LIABILITY"/>
    <s v="2023–2024"/>
    <x v="0"/>
    <x v="3"/>
    <s v="RESOURCES"/>
    <s v="WASTE DISCHARGE PERMIT FUND"/>
    <x v="1"/>
    <s v="300"/>
    <s v="G"/>
    <s v="001"/>
    <s v="001"/>
    <s v="000"/>
    <s v="000"/>
    <s v="SPECIAL REVENUE FUND"/>
    <s v="NAT RESOURES &amp; ENVIRON PROTECT"/>
    <m/>
  </r>
  <r>
    <s v="0.3BB"/>
    <s v="9125000"/>
    <x v="18"/>
    <x v="72"/>
    <n v="511"/>
    <s v="A3600AF511"/>
    <n v="57631000"/>
    <n v="57630783"/>
    <n v="57631000"/>
    <s v="D"/>
    <x v="0"/>
    <x v="0"/>
    <s v="GABX"/>
    <s v="INTANGIBLE ASSETS-AMORTIZABLE"/>
    <s v="2023–2024"/>
    <x v="0"/>
    <x v="3"/>
    <s v="RESOURCES"/>
    <s v="FISH &amp; GAME PRESERVATION FUND"/>
    <x v="1"/>
    <s v="300"/>
    <s v="G"/>
    <s v="001"/>
    <s v="001"/>
    <s v="000"/>
    <s v="000"/>
    <s v="SPECIAL REVENUE FUND"/>
    <s v="NAT RESOURES &amp; ENVIRON PROTECT"/>
    <m/>
  </r>
  <r>
    <s v="0.8BB"/>
    <s v="9125000"/>
    <x v="18"/>
    <x v="72"/>
    <n v="511"/>
    <s v="A3600AF511"/>
    <n v="18740000"/>
    <n v="-18739799"/>
    <n v="-18740000"/>
    <s v="C"/>
    <x v="2"/>
    <x v="2"/>
    <s v="GABW"/>
    <s v="ACCUMULATED DEPRECIATION/AMORTIZATION"/>
    <s v="2023–2024"/>
    <x v="0"/>
    <x v="3"/>
    <s v="RESOURCES"/>
    <s v="FISH &amp; GAME PRESERVATION FUND"/>
    <x v="1"/>
    <s v="300"/>
    <s v="G"/>
    <s v="001"/>
    <s v="001"/>
    <s v="000"/>
    <s v="000"/>
    <s v="SPECIAL REVENUE FUND"/>
    <s v="NAT RESOURES &amp; ENVIRON PROTECT"/>
    <m/>
  </r>
  <r>
    <s v="0.9BB"/>
    <s v="9125000"/>
    <x v="18"/>
    <x v="72"/>
    <n v="511"/>
    <s v="A3600AF511"/>
    <n v="38628000"/>
    <n v="-38628170"/>
    <n v="-38628000"/>
    <s v="C"/>
    <x v="3"/>
    <x v="3"/>
    <s v="GBBR"/>
    <s v="RIGHT-TO-USE LEASE LIABILITY"/>
    <s v="2023–2024"/>
    <x v="0"/>
    <x v="3"/>
    <s v="RESOURCES"/>
    <s v="FISH &amp; GAME PRESERVATION FUND"/>
    <x v="1"/>
    <s v="300"/>
    <s v="G"/>
    <s v="001"/>
    <s v="001"/>
    <s v="000"/>
    <s v="000"/>
    <s v="SPECIAL REVENUE FUND"/>
    <s v="NAT RESOURES &amp; ENVIRON PROTECT"/>
    <m/>
  </r>
  <r>
    <s v="0.10BB"/>
    <s v="9125000"/>
    <x v="18"/>
    <x v="72"/>
    <n v="511"/>
    <s v="A3600AF511"/>
    <n v="263000"/>
    <n v="-262814"/>
    <n v="-263000"/>
    <s v="C"/>
    <x v="8"/>
    <x v="7"/>
    <s v="GOAA"/>
    <s v="BEGINNING FUND BALANCE"/>
    <s v="2023–2024"/>
    <x v="0"/>
    <x v="3"/>
    <s v="RESOURCES"/>
    <s v="FISH &amp; GAME PRESERVATION FUND"/>
    <x v="1"/>
    <s v="300"/>
    <s v="G"/>
    <s v="001"/>
    <s v="001"/>
    <s v="000"/>
    <s v="000"/>
    <s v="SPECIAL REVENUE FUND"/>
    <s v="NAT RESOURES &amp; ENVIRON PROTECT"/>
    <m/>
  </r>
  <r>
    <s v="0.3ADJ"/>
    <s v="9125000"/>
    <x v="18"/>
    <x v="72"/>
    <n v="511"/>
    <s v="A3600AF511"/>
    <n v="2235000"/>
    <n v="2234778"/>
    <n v="2235000"/>
    <s v="D"/>
    <x v="0"/>
    <x v="0"/>
    <s v="GABX"/>
    <s v="INTANGIBLE ASSETS-AMORTIZABLE"/>
    <s v="2023–2024"/>
    <x v="0"/>
    <x v="3"/>
    <s v="RESOURCES"/>
    <s v="FISH &amp; GAME PRESERVATION FUND"/>
    <x v="1"/>
    <s v="300"/>
    <s v="G"/>
    <s v="001"/>
    <s v="001"/>
    <s v="000"/>
    <s v="000"/>
    <s v="SPECIAL REVENUE FUND"/>
    <s v="NAT RESOURES &amp; ENVIRON PROTECT"/>
    <m/>
  </r>
  <r>
    <s v="0.5ADJ"/>
    <s v="9125000"/>
    <x v="18"/>
    <x v="72"/>
    <n v="511"/>
    <s v="A3600AF511"/>
    <n v="197000"/>
    <n v="197067"/>
    <n v="197000"/>
    <s v="D"/>
    <x v="1"/>
    <x v="1"/>
    <s v="GOAA"/>
    <s v="BEGINNING FUND BALANCE"/>
    <s v="2023–2024"/>
    <x v="0"/>
    <x v="3"/>
    <s v="RESOURCES"/>
    <s v="FISH &amp; GAME PRESERVATION FUND"/>
    <x v="1"/>
    <s v="300"/>
    <s v="G"/>
    <s v="001"/>
    <s v="001"/>
    <s v="000"/>
    <s v="000"/>
    <s v="SPECIAL REVENUE FUND"/>
    <s v="NAT RESOURES &amp; ENVIRON PROTECT"/>
    <m/>
  </r>
  <r>
    <s v="0.8ADJ"/>
    <s v="9125000"/>
    <x v="18"/>
    <x v="72"/>
    <n v="511"/>
    <s v="A3600AF511"/>
    <n v="61000"/>
    <n v="-60551"/>
    <n v="-61000"/>
    <s v="C"/>
    <x v="2"/>
    <x v="2"/>
    <s v="GABW"/>
    <s v="ACCUMULATED DEPRECIATION/AMORTIZATION"/>
    <s v="2023–2024"/>
    <x v="0"/>
    <x v="3"/>
    <s v="RESOURCES"/>
    <s v="FISH &amp; GAME PRESERVATION FUND"/>
    <x v="1"/>
    <s v="300"/>
    <s v="G"/>
    <s v="001"/>
    <s v="001"/>
    <s v="000"/>
    <s v="000"/>
    <s v="SPECIAL REVENUE FUND"/>
    <s v="NAT RESOURES &amp; ENVIRON PROTECT"/>
    <m/>
  </r>
  <r>
    <s v="0.9ADJ"/>
    <s v="9125000"/>
    <x v="18"/>
    <x v="72"/>
    <n v="511"/>
    <s v="A3600AF511"/>
    <n v="2371000"/>
    <n v="-2371294"/>
    <n v="-2371000"/>
    <s v="C"/>
    <x v="3"/>
    <x v="3"/>
    <s v="GBBR"/>
    <s v="RIGHT-TO-USE LEASE LIABILITY"/>
    <s v="2023–2024"/>
    <x v="0"/>
    <x v="3"/>
    <s v="RESOURCES"/>
    <s v="FISH &amp; GAME PRESERVATION FUND"/>
    <x v="1"/>
    <s v="300"/>
    <s v="G"/>
    <s v="001"/>
    <s v="001"/>
    <s v="000"/>
    <s v="000"/>
    <s v="SPECIAL REVENUE FUND"/>
    <s v="NAT RESOURES &amp; ENVIRON PROTECT"/>
    <m/>
  </r>
  <r>
    <s v="4.1"/>
    <s v="9125000"/>
    <x v="18"/>
    <x v="72"/>
    <n v="511"/>
    <s v="A3600AF511"/>
    <n v="10333000"/>
    <n v="10332924"/>
    <n v="10333000"/>
    <s v="D"/>
    <x v="15"/>
    <x v="13"/>
    <s v="GODH"/>
    <s v="NATURAL RESOURCES AND ENVIRONMENTAL PROTECTION"/>
    <s v="2023–2024"/>
    <x v="0"/>
    <x v="3"/>
    <s v="RESOURCES"/>
    <s v="FISH &amp; GAME PRESERVATION FUND"/>
    <x v="1"/>
    <s v="300"/>
    <s v="G"/>
    <s v="001"/>
    <s v="001"/>
    <s v="000"/>
    <s v="000"/>
    <s v="SPECIAL REVENUE FUND"/>
    <s v="NAT RESOURES &amp; ENVIRON PROTECT"/>
    <m/>
  </r>
  <r>
    <s v="4.4"/>
    <s v="9125000"/>
    <x v="18"/>
    <x v="72"/>
    <n v="511"/>
    <s v="A3600AF511"/>
    <n v="10333000"/>
    <n v="-10332924"/>
    <n v="-10333000"/>
    <s v="C"/>
    <x v="2"/>
    <x v="2"/>
    <s v="GABW"/>
    <s v="ACCUMULATED DEPRECIATION/AMORTIZATION"/>
    <s v="2023–2024"/>
    <x v="0"/>
    <x v="3"/>
    <s v="RESOURCES"/>
    <s v="FISH &amp; GAME PRESERVATION FUND"/>
    <x v="1"/>
    <s v="300"/>
    <s v="G"/>
    <s v="001"/>
    <s v="001"/>
    <s v="000"/>
    <s v="000"/>
    <s v="SPECIAL REVENUE FUND"/>
    <s v="NAT RESOURES &amp; ENVIRON PROTECT"/>
    <m/>
  </r>
  <r>
    <s v="5.1"/>
    <s v="0200000"/>
    <x v="18"/>
    <x v="72"/>
    <n v="511"/>
    <s v="A3600AF511"/>
    <n v="10078000"/>
    <n v="10077767"/>
    <n v="10078000"/>
    <s v="D"/>
    <x v="5"/>
    <x v="5"/>
    <s v="GODT"/>
    <s v="DEBT SERVICE-PRINCIPAL RETIREMENT"/>
    <s v="2023–2024"/>
    <x v="0"/>
    <x v="3"/>
    <s v="RESOURCES"/>
    <s v="FISH &amp; GAME PRESERVATION FUND"/>
    <x v="1"/>
    <s v="300"/>
    <s v="G"/>
    <s v="001"/>
    <s v="001"/>
    <s v="000"/>
    <s v="000"/>
    <s v="SPECIAL REVENUE FUND"/>
    <s v="NAT RESOURES &amp; ENVIRON PROTECT"/>
    <m/>
  </r>
  <r>
    <s v="5.2"/>
    <s v="0200000"/>
    <x v="18"/>
    <x v="72"/>
    <n v="511"/>
    <s v="A3600AF511"/>
    <n v="417000"/>
    <n v="417293"/>
    <n v="417000"/>
    <s v="D"/>
    <x v="6"/>
    <x v="6"/>
    <s v="GODV"/>
    <s v="DEBT SERVICE-INTEREST &amp; FISCAL CHARGES"/>
    <s v="2023–2024"/>
    <x v="0"/>
    <x v="3"/>
    <s v="RESOURCES"/>
    <s v="FISH &amp; GAME PRESERVATION FUND"/>
    <x v="1"/>
    <s v="300"/>
    <s v="G"/>
    <s v="001"/>
    <s v="001"/>
    <s v="000"/>
    <s v="000"/>
    <s v="SPECIAL REVENUE FUND"/>
    <s v="NAT RESOURES &amp; ENVIRON PROTECT"/>
    <m/>
  </r>
  <r>
    <s v="5.3"/>
    <s v="0200000"/>
    <x v="18"/>
    <x v="72"/>
    <n v="511"/>
    <s v="A3600AF511"/>
    <n v="10495000"/>
    <n v="-10495060"/>
    <n v="-10495000"/>
    <s v="C"/>
    <x v="15"/>
    <x v="13"/>
    <s v="GODH"/>
    <s v="NATURAL RESOURCES AND ENVIRONMENTAL PROTECTION"/>
    <s v="2023–2024"/>
    <x v="0"/>
    <x v="3"/>
    <s v="RESOURCES"/>
    <s v="FISH &amp; GAME PRESERVATION FUND"/>
    <x v="1"/>
    <s v="300"/>
    <s v="G"/>
    <s v="001"/>
    <s v="001"/>
    <s v="000"/>
    <s v="000"/>
    <s v="SPECIAL REVENUE FUND"/>
    <s v="NAT RESOURES &amp; ENVIRON PROTECT"/>
    <m/>
  </r>
  <r>
    <s v="6.1"/>
    <s v="9125000"/>
    <x v="18"/>
    <x v="72"/>
    <n v="511"/>
    <s v="A3600AF511"/>
    <n v="10078000"/>
    <n v="10077767"/>
    <n v="10078000"/>
    <s v="D"/>
    <x v="3"/>
    <x v="3"/>
    <s v="GBBR"/>
    <s v="RIGHT-TO-USE LEASE LIABILITY"/>
    <s v="2023–2024"/>
    <x v="0"/>
    <x v="3"/>
    <s v="RESOURCES"/>
    <s v="FISH &amp; GAME PRESERVATION FUND"/>
    <x v="1"/>
    <s v="300"/>
    <s v="G"/>
    <s v="001"/>
    <s v="001"/>
    <s v="000"/>
    <s v="000"/>
    <s v="SPECIAL REVENUE FUND"/>
    <s v="NAT RESOURES &amp; ENVIRON PROTECT"/>
    <m/>
  </r>
  <r>
    <s v="6.2"/>
    <s v="9125000"/>
    <x v="18"/>
    <x v="72"/>
    <n v="511"/>
    <s v="A3600AF511"/>
    <n v="10078000"/>
    <n v="-10077767"/>
    <n v="-10078000"/>
    <s v="C"/>
    <x v="5"/>
    <x v="5"/>
    <s v="GODT"/>
    <s v="DEBT SERVICE-PRINCIPAL RETIREMENT"/>
    <s v="2023–2024"/>
    <x v="0"/>
    <x v="3"/>
    <s v="RESOURCES"/>
    <s v="FISH &amp; GAME PRESERVATION FUND"/>
    <x v="1"/>
    <s v="300"/>
    <s v="G"/>
    <s v="001"/>
    <s v="001"/>
    <s v="000"/>
    <s v="000"/>
    <s v="SPECIAL REVENUE FUND"/>
    <s v="NAT RESOURES &amp; ENVIRON PROTECT"/>
    <m/>
  </r>
  <r>
    <s v="7.1"/>
    <s v="9125000"/>
    <x v="18"/>
    <x v="72"/>
    <n v="511"/>
    <s v="A3600AF511"/>
    <n v="9540000"/>
    <n v="9539549"/>
    <n v="9540000"/>
    <s v="D"/>
    <x v="3"/>
    <x v="3"/>
    <s v="GBBR"/>
    <s v="RIGHT-TO-USE LEASE LIABILITY"/>
    <s v="2023–2024"/>
    <x v="0"/>
    <x v="3"/>
    <s v="RESOURCES"/>
    <s v="FISH &amp; GAME PRESERVATION FUND"/>
    <x v="1"/>
    <s v="300"/>
    <s v="G"/>
    <s v="001"/>
    <s v="001"/>
    <s v="000"/>
    <s v="000"/>
    <s v="SPECIAL REVENUE FUND"/>
    <s v="NAT RESOURES &amp; ENVIRON PROTECT"/>
    <m/>
  </r>
  <r>
    <s v="7.2"/>
    <s v="9125000"/>
    <x v="18"/>
    <x v="72"/>
    <n v="511"/>
    <s v="A3600AF511"/>
    <n v="9540000"/>
    <n v="-9539549"/>
    <n v="-9540000"/>
    <s v="C"/>
    <x v="7"/>
    <x v="3"/>
    <s v="GBAX"/>
    <s v="CURRENT PORTION OF LONG-TERM OBLIGATIONS"/>
    <s v="2023–2024"/>
    <x v="0"/>
    <x v="3"/>
    <s v="RESOURCES"/>
    <s v="FISH &amp; GAME PRESERVATION FUND"/>
    <x v="1"/>
    <s v="300"/>
    <s v="G"/>
    <s v="001"/>
    <s v="001"/>
    <s v="000"/>
    <s v="000"/>
    <s v="SPECIAL REVENUE FUND"/>
    <s v="NAT RESOURES &amp; ENVIRON PROTECT"/>
    <m/>
  </r>
  <r>
    <s v="8.3"/>
    <s v="9125000"/>
    <x v="18"/>
    <x v="72"/>
    <n v="511"/>
    <s v="A3600AF511"/>
    <n v="685000"/>
    <n v="684842"/>
    <n v="685000"/>
    <s v="D"/>
    <x v="2"/>
    <x v="2"/>
    <s v="GABW"/>
    <s v="ACCUMULATED DEPRECIATION/AMORTIZATION"/>
    <s v="2023–2024"/>
    <x v="0"/>
    <x v="3"/>
    <s v="RESOURCES"/>
    <s v="FISH &amp; GAME PRESERVATION FUND"/>
    <x v="1"/>
    <s v="300"/>
    <s v="G"/>
    <s v="001"/>
    <s v="001"/>
    <s v="000"/>
    <s v="000"/>
    <s v="SPECIAL REVENUE FUND"/>
    <s v="NAT RESOURES &amp; ENVIRON PROTECT"/>
    <m/>
  </r>
  <r>
    <s v="8.6"/>
    <s v="9125000"/>
    <x v="18"/>
    <x v="72"/>
    <n v="511"/>
    <s v="A3600AF511"/>
    <n v="685000"/>
    <n v="-684842"/>
    <n v="-685000"/>
    <s v="C"/>
    <x v="0"/>
    <x v="0"/>
    <s v="GABX"/>
    <s v="INTANGIBLE ASSETS-AMORTIZABLE"/>
    <s v="2023–2024"/>
    <x v="0"/>
    <x v="3"/>
    <s v="RESOURCES"/>
    <s v="FISH &amp; GAME PRESERVATION FUND"/>
    <x v="1"/>
    <s v="300"/>
    <s v="G"/>
    <s v="001"/>
    <s v="001"/>
    <s v="000"/>
    <s v="000"/>
    <s v="SPECIAL REVENUE FUND"/>
    <s v="NAT RESOURES &amp; ENVIRON PROTECT"/>
    <m/>
  </r>
  <r>
    <s v="0.3BB"/>
    <s v="9125000"/>
    <x v="19"/>
    <x v="15"/>
    <n v="511"/>
    <s v="A3540AF511"/>
    <n v="2105000"/>
    <n v="2105422"/>
    <n v="2105000"/>
    <s v="D"/>
    <x v="0"/>
    <x v="0"/>
    <s v="GABX"/>
    <s v="INTANGIBLE ASSETS-AMORTIZABLE"/>
    <s v="2023–2024"/>
    <x v="0"/>
    <x v="3"/>
    <s v="RESOURCES"/>
    <s v="CA HAZARD LIQUID PIPELINE SAFT"/>
    <x v="1"/>
    <s v="950"/>
    <s v="G"/>
    <s v="001"/>
    <s v="002"/>
    <s v="000"/>
    <s v="000"/>
    <s v="SPECIAL REVENUE FUND"/>
    <s v="TRAINING"/>
    <m/>
  </r>
  <r>
    <s v="0.8BB"/>
    <s v="9125000"/>
    <x v="19"/>
    <x v="15"/>
    <n v="511"/>
    <s v="A3540AF511"/>
    <n v="743000"/>
    <n v="-743090"/>
    <n v="-743000"/>
    <s v="C"/>
    <x v="2"/>
    <x v="2"/>
    <s v="GABW"/>
    <s v="ACCUMULATED DEPRECIATION/AMORTIZATION"/>
    <s v="2023–2024"/>
    <x v="0"/>
    <x v="3"/>
    <s v="RESOURCES"/>
    <s v="CA HAZARD LIQUID PIPELINE SAFT"/>
    <x v="1"/>
    <s v="950"/>
    <s v="G"/>
    <s v="001"/>
    <s v="002"/>
    <s v="000"/>
    <s v="000"/>
    <s v="SPECIAL REVENUE FUND"/>
    <s v="TRAINING"/>
    <m/>
  </r>
  <r>
    <s v="0.9BB"/>
    <s v="9125000"/>
    <x v="19"/>
    <x v="15"/>
    <n v="511"/>
    <s v="A3540AF511"/>
    <n v="1264000"/>
    <n v="-1263505"/>
    <n v="-1264000"/>
    <s v="C"/>
    <x v="3"/>
    <x v="3"/>
    <s v="GBBR"/>
    <s v="RIGHT-TO-USE LEASE LIABILITY"/>
    <s v="2023–2024"/>
    <x v="0"/>
    <x v="3"/>
    <s v="RESOURCES"/>
    <s v="CA HAZARD LIQUID PIPELINE SAFT"/>
    <x v="1"/>
    <s v="950"/>
    <s v="G"/>
    <s v="001"/>
    <s v="002"/>
    <s v="000"/>
    <s v="000"/>
    <s v="SPECIAL REVENUE FUND"/>
    <s v="TRAINING"/>
    <m/>
  </r>
  <r>
    <s v="0.10BB"/>
    <s v="9125000"/>
    <x v="19"/>
    <x v="15"/>
    <n v="511"/>
    <s v="A3540AF511"/>
    <n v="98000"/>
    <n v="-98827"/>
    <n v="-98000"/>
    <s v="C"/>
    <x v="8"/>
    <x v="7"/>
    <s v="GOAA"/>
    <s v="BEGINNING FUND BALANCE"/>
    <s v="2023–2024"/>
    <x v="0"/>
    <x v="3"/>
    <s v="RESOURCES"/>
    <s v="CA HAZARD LIQUID PIPELINE SAFT"/>
    <x v="1"/>
    <s v="950"/>
    <s v="G"/>
    <s v="001"/>
    <s v="002"/>
    <s v="000"/>
    <s v="000"/>
    <s v="SPECIAL REVENUE FUND"/>
    <s v="TRAINING"/>
    <m/>
  </r>
  <r>
    <s v="4.1"/>
    <s v="9125000"/>
    <x v="19"/>
    <x v="15"/>
    <n v="511"/>
    <s v="A3540AF511"/>
    <n v="372000"/>
    <n v="371545"/>
    <n v="372000"/>
    <s v="D"/>
    <x v="15"/>
    <x v="13"/>
    <s v="GODH"/>
    <s v="NATURAL RESOURCES AND ENVIRONMENTAL PROTECTION"/>
    <s v="2023–2024"/>
    <x v="0"/>
    <x v="3"/>
    <s v="RESOURCES"/>
    <s v="CA HAZARD LIQUID PIPELINE SAFT"/>
    <x v="1"/>
    <s v="950"/>
    <s v="G"/>
    <s v="001"/>
    <s v="002"/>
    <s v="000"/>
    <s v="000"/>
    <s v="SPECIAL REVENUE FUND"/>
    <s v="TRAINING"/>
    <m/>
  </r>
  <r>
    <s v="4.4"/>
    <s v="9125000"/>
    <x v="19"/>
    <x v="15"/>
    <n v="511"/>
    <s v="A3540AF511"/>
    <n v="372000"/>
    <n v="-371545"/>
    <n v="-372000"/>
    <s v="C"/>
    <x v="2"/>
    <x v="2"/>
    <s v="GABW"/>
    <s v="ACCUMULATED DEPRECIATION/AMORTIZATION"/>
    <s v="2023–2024"/>
    <x v="0"/>
    <x v="3"/>
    <s v="RESOURCES"/>
    <s v="CA HAZARD LIQUID PIPELINE SAFT"/>
    <x v="1"/>
    <s v="950"/>
    <s v="G"/>
    <s v="001"/>
    <s v="002"/>
    <s v="000"/>
    <s v="000"/>
    <s v="SPECIAL REVENUE FUND"/>
    <s v="TRAINING"/>
    <m/>
  </r>
  <r>
    <s v="5.1"/>
    <s v="0209001"/>
    <x v="19"/>
    <x v="15"/>
    <n v="511"/>
    <s v="A3540AF511"/>
    <n v="327000"/>
    <n v="327126"/>
    <n v="327000"/>
    <s v="D"/>
    <x v="5"/>
    <x v="5"/>
    <s v="GODT"/>
    <s v="DEBT SERVICE-PRINCIPAL RETIREMENT"/>
    <s v="2023–2024"/>
    <x v="0"/>
    <x v="3"/>
    <s v="RESOURCES"/>
    <s v="CA HAZARD LIQUID PIPELINE SAFT"/>
    <x v="1"/>
    <s v="950"/>
    <s v="G"/>
    <s v="001"/>
    <s v="002"/>
    <s v="000"/>
    <s v="000"/>
    <s v="SPECIAL REVENUE FUND"/>
    <s v="TRAINING"/>
    <m/>
  </r>
  <r>
    <s v="5.2"/>
    <s v="0209001"/>
    <x v="19"/>
    <x v="15"/>
    <n v="511"/>
    <s v="A3540AF511"/>
    <n v="10000"/>
    <n v="10034"/>
    <n v="10000"/>
    <s v="D"/>
    <x v="6"/>
    <x v="6"/>
    <s v="GODV"/>
    <s v="DEBT SERVICE-INTEREST &amp; FISCAL CHARGES"/>
    <s v="2023–2024"/>
    <x v="0"/>
    <x v="3"/>
    <s v="RESOURCES"/>
    <s v="CA HAZARD LIQUID PIPELINE SAFT"/>
    <x v="1"/>
    <s v="950"/>
    <s v="G"/>
    <s v="001"/>
    <s v="002"/>
    <s v="000"/>
    <s v="000"/>
    <s v="SPECIAL REVENUE FUND"/>
    <s v="TRAINING"/>
    <m/>
  </r>
  <r>
    <s v="5.3"/>
    <s v="0209001"/>
    <x v="19"/>
    <x v="15"/>
    <n v="511"/>
    <s v="A3540AF511"/>
    <n v="337000"/>
    <n v="-337160"/>
    <n v="-337000"/>
    <s v="C"/>
    <x v="15"/>
    <x v="13"/>
    <s v="GODH"/>
    <s v="NATURAL RESOURCES AND ENVIRONMENTAL PROTECTION"/>
    <s v="2023–2024"/>
    <x v="0"/>
    <x v="3"/>
    <s v="RESOURCES"/>
    <s v="CA HAZARD LIQUID PIPELINE SAFT"/>
    <x v="1"/>
    <s v="950"/>
    <s v="G"/>
    <s v="001"/>
    <s v="002"/>
    <s v="000"/>
    <s v="000"/>
    <s v="SPECIAL REVENUE FUND"/>
    <s v="TRAINING"/>
    <m/>
  </r>
  <r>
    <s v="6.1"/>
    <s v="9125000"/>
    <x v="19"/>
    <x v="15"/>
    <n v="511"/>
    <s v="A3540AF511"/>
    <n v="327000"/>
    <n v="327126"/>
    <n v="327000"/>
    <s v="D"/>
    <x v="3"/>
    <x v="3"/>
    <s v="GBBR"/>
    <s v="RIGHT-TO-USE LEASE LIABILITY"/>
    <s v="2023–2024"/>
    <x v="0"/>
    <x v="3"/>
    <s v="RESOURCES"/>
    <s v="CA HAZARD LIQUID PIPELINE SAFT"/>
    <x v="1"/>
    <s v="950"/>
    <s v="G"/>
    <s v="001"/>
    <s v="002"/>
    <s v="000"/>
    <s v="000"/>
    <s v="SPECIAL REVENUE FUND"/>
    <s v="TRAINING"/>
    <m/>
  </r>
  <r>
    <s v="6.2"/>
    <s v="9125000"/>
    <x v="19"/>
    <x v="15"/>
    <n v="511"/>
    <s v="A3540AF511"/>
    <n v="327000"/>
    <n v="-327126"/>
    <n v="-327000"/>
    <s v="C"/>
    <x v="5"/>
    <x v="5"/>
    <s v="GODT"/>
    <s v="DEBT SERVICE-PRINCIPAL RETIREMENT"/>
    <s v="2023–2024"/>
    <x v="0"/>
    <x v="3"/>
    <s v="RESOURCES"/>
    <s v="CA HAZARD LIQUID PIPELINE SAFT"/>
    <x v="1"/>
    <s v="950"/>
    <s v="G"/>
    <s v="001"/>
    <s v="002"/>
    <s v="000"/>
    <s v="000"/>
    <s v="SPECIAL REVENUE FUND"/>
    <s v="TRAINING"/>
    <m/>
  </r>
  <r>
    <s v="7.1"/>
    <s v="9125000"/>
    <x v="19"/>
    <x v="15"/>
    <n v="511"/>
    <s v="A3540AF511"/>
    <n v="340000"/>
    <n v="340239"/>
    <n v="340000"/>
    <s v="D"/>
    <x v="3"/>
    <x v="3"/>
    <s v="GBBR"/>
    <s v="RIGHT-TO-USE LEASE LIABILITY"/>
    <s v="2023–2024"/>
    <x v="0"/>
    <x v="3"/>
    <s v="RESOURCES"/>
    <s v="CA HAZARD LIQUID PIPELINE SAFT"/>
    <x v="1"/>
    <s v="950"/>
    <s v="G"/>
    <s v="001"/>
    <s v="002"/>
    <s v="000"/>
    <s v="000"/>
    <s v="SPECIAL REVENUE FUND"/>
    <s v="TRAINING"/>
    <m/>
  </r>
  <r>
    <s v="7.2"/>
    <s v="9125000"/>
    <x v="19"/>
    <x v="15"/>
    <n v="511"/>
    <s v="A3540AF511"/>
    <n v="340000"/>
    <n v="-340239"/>
    <n v="-340000"/>
    <s v="C"/>
    <x v="7"/>
    <x v="3"/>
    <s v="GBAX"/>
    <s v="CURRENT PORTION OF LONG-TERM OBLIGATIONS"/>
    <s v="2023–2024"/>
    <x v="0"/>
    <x v="3"/>
    <s v="RESOURCES"/>
    <s v="CA HAZARD LIQUID PIPELINE SAFT"/>
    <x v="1"/>
    <s v="950"/>
    <s v="G"/>
    <s v="001"/>
    <s v="002"/>
    <s v="000"/>
    <s v="000"/>
    <s v="SPECIAL REVENUE FUND"/>
    <s v="TRAINING"/>
    <m/>
  </r>
  <r>
    <s v="0.3BB"/>
    <s v="9125000"/>
    <x v="20"/>
    <x v="16"/>
    <n v="511"/>
    <s v="A3560AF511"/>
    <n v="765000"/>
    <n v="764663"/>
    <n v="765000"/>
    <s v="D"/>
    <x v="0"/>
    <x v="0"/>
    <s v="GABX"/>
    <s v="INTANGIBLE ASSETS-AMORTIZABLE"/>
    <s v="2023–2024"/>
    <x v="0"/>
    <x v="3"/>
    <s v="RESOURCES"/>
    <s v="MARINE INVASIVE SPECIES CNTRL"/>
    <x v="1"/>
    <s v="300"/>
    <s v="G"/>
    <s v="001"/>
    <s v="001"/>
    <s v="000"/>
    <s v="000"/>
    <s v="SPECIAL REVENUE FUND"/>
    <s v="NAT RESOURES &amp; ENVIRON PROTECT"/>
    <m/>
  </r>
  <r>
    <s v="0.4BB"/>
    <s v="9125000"/>
    <x v="20"/>
    <x v="16"/>
    <n v="511"/>
    <s v="A3560AF511"/>
    <n v="17000"/>
    <n v="16851"/>
    <n v="17000"/>
    <s v="D"/>
    <x v="8"/>
    <x v="7"/>
    <s v="GOAA"/>
    <s v="BEGINNING FUND BALANCE"/>
    <s v="2023–2024"/>
    <x v="0"/>
    <x v="3"/>
    <s v="RESOURCES"/>
    <s v="MARINE INVASIVE SPECIES CNTRL"/>
    <x v="1"/>
    <s v="300"/>
    <s v="G"/>
    <s v="001"/>
    <s v="001"/>
    <s v="000"/>
    <s v="000"/>
    <s v="SPECIAL REVENUE FUND"/>
    <s v="NAT RESOURES &amp; ENVIRON PROTECT"/>
    <m/>
  </r>
  <r>
    <s v="0.8BB"/>
    <s v="9125000"/>
    <x v="20"/>
    <x v="16"/>
    <n v="511"/>
    <s v="A3560AF511"/>
    <n v="312000"/>
    <n v="-311870"/>
    <n v="-312000"/>
    <s v="C"/>
    <x v="2"/>
    <x v="2"/>
    <s v="GABW"/>
    <s v="ACCUMULATED DEPRECIATION/AMORTIZATION"/>
    <s v="2023–2024"/>
    <x v="0"/>
    <x v="3"/>
    <s v="RESOURCES"/>
    <s v="MARINE INVASIVE SPECIES CNTRL"/>
    <x v="1"/>
    <s v="300"/>
    <s v="G"/>
    <s v="001"/>
    <s v="001"/>
    <s v="000"/>
    <s v="000"/>
    <s v="SPECIAL REVENUE FUND"/>
    <s v="NAT RESOURES &amp; ENVIRON PROTECT"/>
    <m/>
  </r>
  <r>
    <s v="0.9BB"/>
    <s v="9125000"/>
    <x v="20"/>
    <x v="16"/>
    <n v="511"/>
    <s v="A3560AF511"/>
    <n v="470000"/>
    <n v="-469644"/>
    <n v="-470000"/>
    <s v="C"/>
    <x v="3"/>
    <x v="3"/>
    <s v="GBBR"/>
    <s v="RIGHT-TO-USE LEASE LIABILITY"/>
    <s v="2023–2024"/>
    <x v="0"/>
    <x v="3"/>
    <s v="RESOURCES"/>
    <s v="MARINE INVASIVE SPECIES CNTRL"/>
    <x v="1"/>
    <s v="300"/>
    <s v="G"/>
    <s v="001"/>
    <s v="001"/>
    <s v="000"/>
    <s v="000"/>
    <s v="SPECIAL REVENUE FUND"/>
    <s v="NAT RESOURES &amp; ENVIRON PROTECT"/>
    <m/>
  </r>
  <r>
    <s v="4.1"/>
    <s v="9125000"/>
    <x v="20"/>
    <x v="16"/>
    <n v="511"/>
    <s v="A3560AF511"/>
    <n v="117000"/>
    <n v="116573"/>
    <n v="117000"/>
    <s v="D"/>
    <x v="15"/>
    <x v="13"/>
    <s v="GODH"/>
    <s v="NATURAL RESOURCES AND ENVIRONMENTAL PROTECTION"/>
    <s v="2023–2024"/>
    <x v="0"/>
    <x v="3"/>
    <s v="RESOURCES"/>
    <s v="MARINE INVASIVE SPECIES CNTRL"/>
    <x v="1"/>
    <s v="300"/>
    <s v="G"/>
    <s v="001"/>
    <s v="001"/>
    <s v="000"/>
    <s v="000"/>
    <s v="SPECIAL REVENUE FUND"/>
    <s v="NAT RESOURES &amp; ENVIRON PROTECT"/>
    <m/>
  </r>
  <r>
    <s v="4.4"/>
    <s v="9125000"/>
    <x v="20"/>
    <x v="16"/>
    <n v="511"/>
    <s v="A3560AF511"/>
    <n v="117000"/>
    <n v="-116573"/>
    <n v="-117000"/>
    <s v="C"/>
    <x v="2"/>
    <x v="2"/>
    <s v="GABW"/>
    <s v="ACCUMULATED DEPRECIATION/AMORTIZATION"/>
    <s v="2023–2024"/>
    <x v="0"/>
    <x v="3"/>
    <s v="RESOURCES"/>
    <s v="MARINE INVASIVE SPECIES CNTRL"/>
    <x v="1"/>
    <s v="300"/>
    <s v="G"/>
    <s v="001"/>
    <s v="001"/>
    <s v="000"/>
    <s v="000"/>
    <s v="SPECIAL REVENUE FUND"/>
    <s v="NAT RESOURES &amp; ENVIRON PROTECT"/>
    <m/>
  </r>
  <r>
    <s v="5.1"/>
    <s v="0212000"/>
    <x v="20"/>
    <x v="16"/>
    <n v="511"/>
    <s v="A3560AF511"/>
    <n v="155000"/>
    <n v="154736"/>
    <n v="155000"/>
    <s v="D"/>
    <x v="5"/>
    <x v="5"/>
    <s v="GODT"/>
    <s v="DEBT SERVICE-PRINCIPAL RETIREMENT"/>
    <s v="2023–2024"/>
    <x v="0"/>
    <x v="3"/>
    <s v="RESOURCES"/>
    <s v="MARINE INVASIVE SPECIES CNTRL"/>
    <x v="1"/>
    <s v="300"/>
    <s v="G"/>
    <s v="001"/>
    <s v="001"/>
    <s v="000"/>
    <s v="000"/>
    <s v="SPECIAL REVENUE FUND"/>
    <s v="NAT RESOURES &amp; ENVIRON PROTECT"/>
    <m/>
  </r>
  <r>
    <s v="5.2"/>
    <s v="0212000"/>
    <x v="20"/>
    <x v="16"/>
    <n v="511"/>
    <s v="A3560AF511"/>
    <n v="4000"/>
    <n v="4465"/>
    <n v="4000"/>
    <s v="D"/>
    <x v="6"/>
    <x v="6"/>
    <s v="GODV"/>
    <s v="DEBT SERVICE-INTEREST &amp; FISCAL CHARGES"/>
    <s v="2023–2024"/>
    <x v="0"/>
    <x v="3"/>
    <s v="RESOURCES"/>
    <s v="MARINE INVASIVE SPECIES CNTRL"/>
    <x v="1"/>
    <s v="300"/>
    <s v="G"/>
    <s v="001"/>
    <s v="001"/>
    <s v="000"/>
    <s v="000"/>
    <s v="SPECIAL REVENUE FUND"/>
    <s v="NAT RESOURES &amp; ENVIRON PROTECT"/>
    <m/>
  </r>
  <r>
    <s v="5.3"/>
    <s v="0212000"/>
    <x v="20"/>
    <x v="16"/>
    <n v="511"/>
    <s v="A3560AF511"/>
    <n v="159000"/>
    <n v="-159201"/>
    <n v="-159000"/>
    <s v="C"/>
    <x v="15"/>
    <x v="13"/>
    <s v="GODH"/>
    <s v="NATURAL RESOURCES AND ENVIRONMENTAL PROTECTION"/>
    <s v="2023–2024"/>
    <x v="0"/>
    <x v="3"/>
    <s v="RESOURCES"/>
    <s v="MARINE INVASIVE SPECIES CNTRL"/>
    <x v="1"/>
    <s v="300"/>
    <s v="G"/>
    <s v="001"/>
    <s v="001"/>
    <s v="000"/>
    <s v="000"/>
    <s v="SPECIAL REVENUE FUND"/>
    <s v="NAT RESOURES &amp; ENVIRON PROTECT"/>
    <m/>
  </r>
  <r>
    <s v="6.1"/>
    <s v="9125000"/>
    <x v="20"/>
    <x v="16"/>
    <n v="511"/>
    <s v="A3560AF511"/>
    <n v="155000"/>
    <n v="154736"/>
    <n v="155000"/>
    <s v="D"/>
    <x v="3"/>
    <x v="3"/>
    <s v="GBBR"/>
    <s v="RIGHT-TO-USE LEASE LIABILITY"/>
    <s v="2023–2024"/>
    <x v="0"/>
    <x v="3"/>
    <s v="RESOURCES"/>
    <s v="MARINE INVASIVE SPECIES CNTRL"/>
    <x v="1"/>
    <s v="300"/>
    <s v="G"/>
    <s v="001"/>
    <s v="001"/>
    <s v="000"/>
    <s v="000"/>
    <s v="SPECIAL REVENUE FUND"/>
    <s v="NAT RESOURES &amp; ENVIRON PROTECT"/>
    <m/>
  </r>
  <r>
    <s v="6.2"/>
    <s v="9125000"/>
    <x v="20"/>
    <x v="16"/>
    <n v="511"/>
    <s v="A3560AF511"/>
    <n v="155000"/>
    <n v="-154736"/>
    <n v="-155000"/>
    <s v="C"/>
    <x v="5"/>
    <x v="5"/>
    <s v="GODT"/>
    <s v="DEBT SERVICE-PRINCIPAL RETIREMENT"/>
    <s v="2023–2024"/>
    <x v="0"/>
    <x v="3"/>
    <s v="RESOURCES"/>
    <s v="MARINE INVASIVE SPECIES CNTRL"/>
    <x v="1"/>
    <s v="300"/>
    <s v="G"/>
    <s v="001"/>
    <s v="001"/>
    <s v="000"/>
    <s v="000"/>
    <s v="SPECIAL REVENUE FUND"/>
    <s v="NAT RESOURES &amp; ENVIRON PROTECT"/>
    <m/>
  </r>
  <r>
    <s v="7.1"/>
    <s v="9125000"/>
    <x v="20"/>
    <x v="16"/>
    <n v="511"/>
    <s v="A3560AF511"/>
    <n v="151000"/>
    <n v="151403"/>
    <n v="151000"/>
    <s v="D"/>
    <x v="3"/>
    <x v="3"/>
    <s v="GBBR"/>
    <s v="RIGHT-TO-USE LEASE LIABILITY"/>
    <s v="2023–2024"/>
    <x v="0"/>
    <x v="3"/>
    <s v="RESOURCES"/>
    <s v="MARINE INVASIVE SPECIES CNTRL"/>
    <x v="1"/>
    <s v="300"/>
    <s v="G"/>
    <s v="001"/>
    <s v="001"/>
    <s v="000"/>
    <s v="000"/>
    <s v="SPECIAL REVENUE FUND"/>
    <s v="NAT RESOURES &amp; ENVIRON PROTECT"/>
    <m/>
  </r>
  <r>
    <s v="7.2"/>
    <s v="9125000"/>
    <x v="20"/>
    <x v="16"/>
    <n v="511"/>
    <s v="A3560AF511"/>
    <n v="151000"/>
    <n v="-151403"/>
    <n v="-151000"/>
    <s v="C"/>
    <x v="7"/>
    <x v="3"/>
    <s v="GBAX"/>
    <s v="CURRENT PORTION OF LONG-TERM OBLIGATIONS"/>
    <s v="2023–2024"/>
    <x v="0"/>
    <x v="3"/>
    <s v="RESOURCES"/>
    <s v="MARINE INVASIVE SPECIES CNTRL"/>
    <x v="1"/>
    <s v="300"/>
    <s v="G"/>
    <s v="001"/>
    <s v="001"/>
    <s v="000"/>
    <s v="000"/>
    <s v="SPECIAL REVENUE FUND"/>
    <s v="NAT RESOURES &amp; ENVIRON PROTECT"/>
    <m/>
  </r>
  <r>
    <s v="10.3"/>
    <s v="9125000"/>
    <x v="20"/>
    <x v="16"/>
    <n v="511"/>
    <s v="A3560AF511"/>
    <n v="374000"/>
    <n v="374398"/>
    <n v="374000"/>
    <s v="D"/>
    <x v="0"/>
    <x v="0"/>
    <s v="GABX"/>
    <s v="INTANGIBLE ASSETS-AMORTIZABLE"/>
    <s v="2023–2024"/>
    <x v="0"/>
    <x v="3"/>
    <s v="RESOURCES"/>
    <s v="MARINE INVASIVE SPECIES CNTRL"/>
    <x v="1"/>
    <s v="300"/>
    <s v="G"/>
    <s v="001"/>
    <s v="001"/>
    <s v="000"/>
    <s v="000"/>
    <s v="SPECIAL REVENUE FUND"/>
    <s v="NAT RESOURES &amp; ENVIRON PROTECT"/>
    <m/>
  </r>
  <r>
    <s v="10.4"/>
    <s v="9125000"/>
    <x v="20"/>
    <x v="16"/>
    <n v="511"/>
    <s v="A3560AF511"/>
    <n v="374000"/>
    <n v="-374398"/>
    <n v="-374000"/>
    <s v="C"/>
    <x v="3"/>
    <x v="3"/>
    <s v="GBBR"/>
    <s v="RIGHT-TO-USE LEASE LIABILITY"/>
    <s v="2023–2024"/>
    <x v="0"/>
    <x v="3"/>
    <s v="RESOURCES"/>
    <s v="MARINE INVASIVE SPECIES CNTRL"/>
    <x v="1"/>
    <s v="300"/>
    <s v="G"/>
    <s v="001"/>
    <s v="001"/>
    <s v="000"/>
    <s v="000"/>
    <s v="SPECIAL REVENUE FUND"/>
    <s v="NAT RESOURES &amp; ENVIRON PROTECT"/>
    <m/>
  </r>
  <r>
    <s v="0.3BB"/>
    <s v="9125000"/>
    <x v="21"/>
    <x v="73"/>
    <n v="511"/>
    <s v="A7870AF511"/>
    <n v="12700000"/>
    <n v="12700352"/>
    <n v="12700000"/>
    <s v="D"/>
    <x v="0"/>
    <x v="0"/>
    <s v="GABX"/>
    <s v="INTANGIBLE ASSETS-AMORTIZABLE"/>
    <s v="2023–2024"/>
    <x v="0"/>
    <x v="0"/>
    <s v="GENERAL GOVERNMENT"/>
    <s v="RESTITUTION FUND"/>
    <x v="1"/>
    <s v="950"/>
    <s v="G"/>
    <s v="001"/>
    <s v="002"/>
    <s v="000"/>
    <s v="000"/>
    <s v="SPECIAL REVENUE FUND"/>
    <s v="RESTITUTION-CLAIMS"/>
    <m/>
  </r>
  <r>
    <s v="0.4BB"/>
    <s v="9125000"/>
    <x v="21"/>
    <x v="73"/>
    <n v="511"/>
    <s v="A7870AF511"/>
    <n v="94000"/>
    <n v="94413"/>
    <n v="94000"/>
    <s v="D"/>
    <x v="8"/>
    <x v="7"/>
    <s v="GOAA"/>
    <s v="BEGINNING FUND BALANCE"/>
    <s v="2023–2024"/>
    <x v="0"/>
    <x v="0"/>
    <s v="GENERAL GOVERNMENT"/>
    <s v="RESTITUTION FUND"/>
    <x v="1"/>
    <s v="950"/>
    <s v="G"/>
    <s v="001"/>
    <s v="002"/>
    <s v="000"/>
    <s v="000"/>
    <s v="SPECIAL REVENUE FUND"/>
    <s v="RESTITUTION-CLAIMS"/>
    <m/>
  </r>
  <r>
    <s v="0.8BB"/>
    <s v="9125000"/>
    <x v="21"/>
    <x v="73"/>
    <n v="511"/>
    <s v="A7870AF511"/>
    <n v="641000"/>
    <n v="-641477"/>
    <n v="-641000"/>
    <s v="C"/>
    <x v="2"/>
    <x v="2"/>
    <s v="GABW"/>
    <s v="ACCUMULATED DEPRECIATION/AMORTIZATION"/>
    <s v="2023–2024"/>
    <x v="0"/>
    <x v="0"/>
    <s v="GENERAL GOVERNMENT"/>
    <s v="RESTITUTION FUND"/>
    <x v="1"/>
    <s v="950"/>
    <s v="G"/>
    <s v="001"/>
    <s v="002"/>
    <s v="000"/>
    <s v="000"/>
    <s v="SPECIAL REVENUE FUND"/>
    <s v="RESTITUTION-CLAIMS"/>
    <m/>
  </r>
  <r>
    <s v="0.9BB"/>
    <s v="9125000"/>
    <x v="21"/>
    <x v="73"/>
    <n v="511"/>
    <s v="A7870AF511"/>
    <n v="12153000"/>
    <n v="-12153288"/>
    <n v="-12153000"/>
    <s v="C"/>
    <x v="3"/>
    <x v="3"/>
    <s v="GBBR"/>
    <s v="RIGHT-TO-USE LEASE LIABILITY"/>
    <s v="2023–2024"/>
    <x v="0"/>
    <x v="0"/>
    <s v="GENERAL GOVERNMENT"/>
    <s v="RESTITUTION FUND"/>
    <x v="1"/>
    <s v="950"/>
    <s v="G"/>
    <s v="001"/>
    <s v="002"/>
    <s v="000"/>
    <s v="000"/>
    <s v="SPECIAL REVENUE FUND"/>
    <s v="RESTITUTION-CLAIMS"/>
    <m/>
  </r>
  <r>
    <s v="0.5ADJ"/>
    <s v="9125000"/>
    <x v="21"/>
    <x v="73"/>
    <n v="511"/>
    <s v="A7870AF511"/>
    <n v="20000"/>
    <n v="20000"/>
    <n v="20000"/>
    <s v="D"/>
    <x v="1"/>
    <x v="1"/>
    <s v="GOAA"/>
    <s v="BEGINNING FUND BALANCE"/>
    <s v="2023–2024"/>
    <x v="0"/>
    <x v="0"/>
    <s v="GENERAL GOVERNMENT"/>
    <s v="RESTITUTION FUND"/>
    <x v="1"/>
    <s v="950"/>
    <s v="G"/>
    <s v="001"/>
    <s v="002"/>
    <s v="000"/>
    <s v="000"/>
    <s v="SPECIAL REVENUE FUND"/>
    <s v="RESTITUTION-CLAIMS"/>
    <m/>
  </r>
  <r>
    <s v="0.8ADJ"/>
    <s v="9125000"/>
    <x v="21"/>
    <x v="73"/>
    <n v="511"/>
    <s v="A7870AF511"/>
    <n v="20000"/>
    <n v="-20000"/>
    <n v="-20000"/>
    <s v="C"/>
    <x v="2"/>
    <x v="2"/>
    <s v="GABW"/>
    <s v="ACCUMULATED DEPRECIATION/AMORTIZATION"/>
    <s v="2023–2024"/>
    <x v="0"/>
    <x v="0"/>
    <s v="GENERAL GOVERNMENT"/>
    <s v="RESTITUTION FUND"/>
    <x v="1"/>
    <s v="950"/>
    <s v="G"/>
    <s v="001"/>
    <s v="002"/>
    <s v="000"/>
    <s v="000"/>
    <s v="SPECIAL REVENUE FUND"/>
    <s v="RESTITUTION-CLAIMS"/>
    <m/>
  </r>
  <r>
    <s v="4.1"/>
    <s v="9125000"/>
    <x v="21"/>
    <x v="73"/>
    <n v="511"/>
    <s v="A7870AF511"/>
    <n v="1588000"/>
    <n v="1587544"/>
    <n v="1588000"/>
    <s v="D"/>
    <x v="4"/>
    <x v="4"/>
    <s v="GODB"/>
    <s v="GENERAL GOVERNMENT AND GOVERNMENT OPERATIONS"/>
    <s v="2023–2024"/>
    <x v="0"/>
    <x v="0"/>
    <s v="GENERAL GOVERNMENT"/>
    <s v="RESTITUTION FUND"/>
    <x v="1"/>
    <s v="950"/>
    <s v="G"/>
    <s v="001"/>
    <s v="002"/>
    <s v="000"/>
    <s v="000"/>
    <s v="SPECIAL REVENUE FUND"/>
    <s v="RESTITUTION-CLAIMS"/>
    <m/>
  </r>
  <r>
    <s v="4.4"/>
    <s v="9125000"/>
    <x v="21"/>
    <x v="73"/>
    <n v="511"/>
    <s v="A7870AF511"/>
    <n v="1588000"/>
    <n v="-1587544"/>
    <n v="-1588000"/>
    <s v="C"/>
    <x v="2"/>
    <x v="2"/>
    <s v="GABW"/>
    <s v="ACCUMULATED DEPRECIATION/AMORTIZATION"/>
    <s v="2023–2024"/>
    <x v="0"/>
    <x v="0"/>
    <s v="GENERAL GOVERNMENT"/>
    <s v="RESTITUTION FUND"/>
    <x v="1"/>
    <s v="950"/>
    <s v="G"/>
    <s v="001"/>
    <s v="002"/>
    <s v="000"/>
    <s v="000"/>
    <s v="SPECIAL REVENUE FUND"/>
    <s v="RESTITUTION-CLAIMS"/>
    <m/>
  </r>
  <r>
    <s v="5.1"/>
    <s v="0214000"/>
    <x v="21"/>
    <x v="73"/>
    <n v="511"/>
    <s v="A7870AF511"/>
    <n v="1073000"/>
    <n v="1072588"/>
    <n v="1073000"/>
    <s v="D"/>
    <x v="5"/>
    <x v="5"/>
    <s v="GODT"/>
    <s v="DEBT SERVICE-PRINCIPAL RETIREMENT"/>
    <s v="2023–2024"/>
    <x v="0"/>
    <x v="0"/>
    <s v="GENERAL GOVERNMENT"/>
    <s v="RESTITUTION FUND"/>
    <x v="1"/>
    <s v="950"/>
    <s v="G"/>
    <s v="001"/>
    <s v="002"/>
    <s v="000"/>
    <s v="000"/>
    <s v="SPECIAL REVENUE FUND"/>
    <s v="RESTITUTION-CLAIMS"/>
    <m/>
  </r>
  <r>
    <s v="5.2"/>
    <s v="0214000"/>
    <x v="21"/>
    <x v="73"/>
    <n v="511"/>
    <s v="A7870AF511"/>
    <n v="332000"/>
    <n v="331894"/>
    <n v="332000"/>
    <s v="D"/>
    <x v="6"/>
    <x v="6"/>
    <s v="GODV"/>
    <s v="DEBT SERVICE-INTEREST &amp; FISCAL CHARGES"/>
    <s v="2023–2024"/>
    <x v="0"/>
    <x v="0"/>
    <s v="GENERAL GOVERNMENT"/>
    <s v="RESTITUTION FUND"/>
    <x v="1"/>
    <s v="950"/>
    <s v="G"/>
    <s v="001"/>
    <s v="002"/>
    <s v="000"/>
    <s v="000"/>
    <s v="SPECIAL REVENUE FUND"/>
    <s v="RESTITUTION-CLAIMS"/>
    <m/>
  </r>
  <r>
    <s v="5.3"/>
    <s v="0214000"/>
    <x v="21"/>
    <x v="73"/>
    <n v="511"/>
    <s v="A7870AF511"/>
    <n v="1405000"/>
    <n v="-1404482"/>
    <n v="-1405000"/>
    <s v="C"/>
    <x v="4"/>
    <x v="4"/>
    <s v="GODB"/>
    <s v="GENERAL GOVERNMENT AND GOVERNMENT OPERATIONS"/>
    <s v="2023–2024"/>
    <x v="0"/>
    <x v="0"/>
    <s v="GENERAL GOVERNMENT"/>
    <s v="RESTITUTION FUND"/>
    <x v="1"/>
    <s v="950"/>
    <s v="G"/>
    <s v="001"/>
    <s v="002"/>
    <s v="000"/>
    <s v="000"/>
    <s v="SPECIAL REVENUE FUND"/>
    <s v="RESTITUTION-CLAIMS"/>
    <m/>
  </r>
  <r>
    <s v="6.1"/>
    <s v="9125000"/>
    <x v="21"/>
    <x v="73"/>
    <n v="511"/>
    <s v="A7870AF511"/>
    <n v="1073000"/>
    <n v="1072588"/>
    <n v="1073000"/>
    <s v="D"/>
    <x v="3"/>
    <x v="3"/>
    <s v="GBBR"/>
    <s v="RIGHT-TO-USE LEASE LIABILITY"/>
    <s v="2023–2024"/>
    <x v="0"/>
    <x v="0"/>
    <s v="GENERAL GOVERNMENT"/>
    <s v="RESTITUTION FUND"/>
    <x v="1"/>
    <s v="950"/>
    <s v="G"/>
    <s v="001"/>
    <s v="002"/>
    <s v="000"/>
    <s v="000"/>
    <s v="SPECIAL REVENUE FUND"/>
    <s v="RESTITUTION-CLAIMS"/>
    <m/>
  </r>
  <r>
    <s v="6.2"/>
    <s v="9125000"/>
    <x v="21"/>
    <x v="73"/>
    <n v="511"/>
    <s v="A7870AF511"/>
    <n v="1073000"/>
    <n v="-1072588"/>
    <n v="-1073000"/>
    <s v="C"/>
    <x v="5"/>
    <x v="5"/>
    <s v="GODT"/>
    <s v="DEBT SERVICE-PRINCIPAL RETIREMENT"/>
    <s v="2023–2024"/>
    <x v="0"/>
    <x v="0"/>
    <s v="GENERAL GOVERNMENT"/>
    <s v="RESTITUTION FUND"/>
    <x v="1"/>
    <s v="950"/>
    <s v="G"/>
    <s v="001"/>
    <s v="002"/>
    <s v="000"/>
    <s v="000"/>
    <s v="SPECIAL REVENUE FUND"/>
    <s v="RESTITUTION-CLAIMS"/>
    <m/>
  </r>
  <r>
    <s v="7.1"/>
    <s v="9125000"/>
    <x v="21"/>
    <x v="73"/>
    <n v="511"/>
    <s v="A7870AF511"/>
    <n v="1431000"/>
    <n v="1430872"/>
    <n v="1431000"/>
    <s v="D"/>
    <x v="3"/>
    <x v="3"/>
    <s v="GBBR"/>
    <s v="RIGHT-TO-USE LEASE LIABILITY"/>
    <s v="2023–2024"/>
    <x v="0"/>
    <x v="0"/>
    <s v="GENERAL GOVERNMENT"/>
    <s v="RESTITUTION FUND"/>
    <x v="1"/>
    <s v="950"/>
    <s v="G"/>
    <s v="001"/>
    <s v="002"/>
    <s v="000"/>
    <s v="000"/>
    <s v="SPECIAL REVENUE FUND"/>
    <s v="RESTITUTION-CLAIMS"/>
    <m/>
  </r>
  <r>
    <s v="7.2"/>
    <s v="9125000"/>
    <x v="21"/>
    <x v="73"/>
    <n v="511"/>
    <s v="A7870AF511"/>
    <n v="1431000"/>
    <n v="-1430872"/>
    <n v="-1431000"/>
    <s v="C"/>
    <x v="7"/>
    <x v="3"/>
    <s v="GBAX"/>
    <s v="CURRENT PORTION OF LONG-TERM OBLIGATIONS"/>
    <s v="2023–2024"/>
    <x v="0"/>
    <x v="0"/>
    <s v="GENERAL GOVERNMENT"/>
    <s v="RESTITUTION FUND"/>
    <x v="1"/>
    <s v="950"/>
    <s v="G"/>
    <s v="001"/>
    <s v="002"/>
    <s v="000"/>
    <s v="000"/>
    <s v="SPECIAL REVENUE FUND"/>
    <s v="RESTITUTION-CLAIMS"/>
    <m/>
  </r>
  <r>
    <s v="0.3BB"/>
    <s v="9125000"/>
    <x v="22"/>
    <x v="9"/>
    <n v="511"/>
    <s v="A0845AF511"/>
    <n v="44877000"/>
    <n v="44876547"/>
    <n v="44877000"/>
    <s v="D"/>
    <x v="0"/>
    <x v="0"/>
    <s v="GABX"/>
    <s v="INTANGIBLE ASSETS-AMORTIZABLE"/>
    <s v="2023–2024"/>
    <x v="0"/>
    <x v="0"/>
    <s v="GENERAL GOVERNMENT"/>
    <s v="INSURANCE FUND"/>
    <x v="1"/>
    <s v="250"/>
    <s v="G"/>
    <s v="001"/>
    <s v="002"/>
    <s v="000"/>
    <s v="000"/>
    <s v="SPECIAL REVENUE FUND"/>
    <s v="BUS &amp; PROF REG &amp; LIC FUND"/>
    <m/>
  </r>
  <r>
    <s v="0.4BB"/>
    <s v="9125000"/>
    <x v="22"/>
    <x v="9"/>
    <n v="511"/>
    <s v="A0845AF511"/>
    <n v="253000"/>
    <n v="253457"/>
    <n v="253000"/>
    <s v="D"/>
    <x v="8"/>
    <x v="7"/>
    <s v="GOAA"/>
    <s v="BEGINNING FUND BALANCE"/>
    <s v="2023–2024"/>
    <x v="0"/>
    <x v="0"/>
    <s v="GENERAL GOVERNMENT"/>
    <s v="INSURANCE FUND"/>
    <x v="1"/>
    <s v="250"/>
    <s v="G"/>
    <s v="001"/>
    <s v="002"/>
    <s v="000"/>
    <s v="000"/>
    <s v="SPECIAL REVENUE FUND"/>
    <s v="BUS &amp; PROF REG &amp; LIC FUND"/>
    <m/>
  </r>
  <r>
    <s v="0.8BB"/>
    <s v="9125000"/>
    <x v="22"/>
    <x v="9"/>
    <n v="511"/>
    <s v="A0845AF511"/>
    <n v="14701000"/>
    <n v="-14701322"/>
    <n v="-14701000"/>
    <s v="C"/>
    <x v="2"/>
    <x v="2"/>
    <s v="GABW"/>
    <s v="ACCUMULATED DEPRECIATION/AMORTIZATION"/>
    <s v="2023–2024"/>
    <x v="0"/>
    <x v="0"/>
    <s v="GENERAL GOVERNMENT"/>
    <s v="INSURANCE FUND"/>
    <x v="1"/>
    <s v="250"/>
    <s v="G"/>
    <s v="001"/>
    <s v="002"/>
    <s v="000"/>
    <s v="000"/>
    <s v="SPECIAL REVENUE FUND"/>
    <s v="BUS &amp; PROF REG &amp; LIC FUND"/>
    <m/>
  </r>
  <r>
    <s v="0.9BB"/>
    <s v="9125000"/>
    <x v="22"/>
    <x v="9"/>
    <n v="511"/>
    <s v="A0845AF511"/>
    <n v="30429000"/>
    <n v="-30428682"/>
    <n v="-30429000"/>
    <s v="C"/>
    <x v="3"/>
    <x v="3"/>
    <s v="GBBR"/>
    <s v="RIGHT-TO-USE LEASE LIABILITY"/>
    <s v="2023–2024"/>
    <x v="0"/>
    <x v="0"/>
    <s v="GENERAL GOVERNMENT"/>
    <s v="INSURANCE FUND"/>
    <x v="1"/>
    <s v="250"/>
    <s v="G"/>
    <s v="001"/>
    <s v="002"/>
    <s v="000"/>
    <s v="000"/>
    <s v="SPECIAL REVENUE FUND"/>
    <s v="BUS &amp; PROF REG &amp; LIC FUND"/>
    <m/>
  </r>
  <r>
    <s v="4.1"/>
    <s v="9125000"/>
    <x v="22"/>
    <x v="9"/>
    <n v="511"/>
    <s v="A0845AF511"/>
    <n v="10709000"/>
    <n v="10709331"/>
    <n v="10709000"/>
    <s v="D"/>
    <x v="4"/>
    <x v="4"/>
    <s v="GODB"/>
    <s v="GENERAL GOVERNMENT AND GOVERNMENT OPERATIONS"/>
    <s v="2023–2024"/>
    <x v="0"/>
    <x v="0"/>
    <s v="GENERAL GOVERNMENT"/>
    <s v="INSURANCE FUND"/>
    <x v="1"/>
    <s v="250"/>
    <s v="G"/>
    <s v="001"/>
    <s v="002"/>
    <s v="000"/>
    <s v="000"/>
    <s v="SPECIAL REVENUE FUND"/>
    <s v="BUS &amp; PROF REG &amp; LIC FUND"/>
    <m/>
  </r>
  <r>
    <s v="4.4"/>
    <s v="9125000"/>
    <x v="22"/>
    <x v="9"/>
    <n v="511"/>
    <s v="A0845AF511"/>
    <n v="10709000"/>
    <n v="-10709331"/>
    <n v="-10709000"/>
    <s v="C"/>
    <x v="2"/>
    <x v="2"/>
    <s v="GABW"/>
    <s v="ACCUMULATED DEPRECIATION/AMORTIZATION"/>
    <s v="2023–2024"/>
    <x v="0"/>
    <x v="0"/>
    <s v="GENERAL GOVERNMENT"/>
    <s v="INSURANCE FUND"/>
    <x v="1"/>
    <s v="250"/>
    <s v="G"/>
    <s v="001"/>
    <s v="002"/>
    <s v="000"/>
    <s v="000"/>
    <s v="SPECIAL REVENUE FUND"/>
    <s v="BUS &amp; PROF REG &amp; LIC FUND"/>
    <m/>
  </r>
  <r>
    <s v="5.1"/>
    <s v="0217000"/>
    <x v="22"/>
    <x v="9"/>
    <n v="511"/>
    <s v="A0845AF511"/>
    <n v="10474000"/>
    <n v="10474445"/>
    <n v="10474000"/>
    <s v="D"/>
    <x v="5"/>
    <x v="5"/>
    <s v="GODT"/>
    <s v="DEBT SERVICE-PRINCIPAL RETIREMENT"/>
    <s v="2023–2024"/>
    <x v="0"/>
    <x v="0"/>
    <s v="GENERAL GOVERNMENT"/>
    <s v="INSURANCE FUND"/>
    <x v="1"/>
    <s v="250"/>
    <s v="G"/>
    <s v="001"/>
    <s v="002"/>
    <s v="000"/>
    <s v="000"/>
    <s v="SPECIAL REVENUE FUND"/>
    <s v="BUS &amp; PROF REG &amp; LIC FUND"/>
    <m/>
  </r>
  <r>
    <s v="5.2"/>
    <s v="0217000"/>
    <x v="22"/>
    <x v="9"/>
    <n v="511"/>
    <s v="A0845AF511"/>
    <n v="232000"/>
    <n v="231841"/>
    <n v="232000"/>
    <s v="D"/>
    <x v="6"/>
    <x v="6"/>
    <s v="GODV"/>
    <s v="DEBT SERVICE-INTEREST &amp; FISCAL CHARGES"/>
    <s v="2023–2024"/>
    <x v="0"/>
    <x v="0"/>
    <s v="GENERAL GOVERNMENT"/>
    <s v="INSURANCE FUND"/>
    <x v="1"/>
    <s v="250"/>
    <s v="G"/>
    <s v="001"/>
    <s v="002"/>
    <s v="000"/>
    <s v="000"/>
    <s v="SPECIAL REVENUE FUND"/>
    <s v="BUS &amp; PROF REG &amp; LIC FUND"/>
    <m/>
  </r>
  <r>
    <s v="5.3"/>
    <s v="0217000"/>
    <x v="22"/>
    <x v="9"/>
    <n v="511"/>
    <s v="A0845AF511"/>
    <n v="10706000"/>
    <n v="-10706286"/>
    <n v="-10706000"/>
    <s v="C"/>
    <x v="4"/>
    <x v="4"/>
    <s v="GODB"/>
    <s v="GENERAL GOVERNMENT AND GOVERNMENT OPERATIONS"/>
    <s v="2023–2024"/>
    <x v="0"/>
    <x v="0"/>
    <s v="GENERAL GOVERNMENT"/>
    <s v="INSURANCE FUND"/>
    <x v="1"/>
    <s v="250"/>
    <s v="G"/>
    <s v="001"/>
    <s v="002"/>
    <s v="000"/>
    <s v="000"/>
    <s v="SPECIAL REVENUE FUND"/>
    <s v="BUS &amp; PROF REG &amp; LIC FUND"/>
    <m/>
  </r>
  <r>
    <s v="6.1"/>
    <s v="9125000"/>
    <x v="22"/>
    <x v="9"/>
    <n v="511"/>
    <s v="A0845AF511"/>
    <n v="10474000"/>
    <n v="10474445"/>
    <n v="10474000"/>
    <s v="D"/>
    <x v="3"/>
    <x v="3"/>
    <s v="GBBR"/>
    <s v="RIGHT-TO-USE LEASE LIABILITY"/>
    <s v="2023–2024"/>
    <x v="0"/>
    <x v="0"/>
    <s v="GENERAL GOVERNMENT"/>
    <s v="INSURANCE FUND"/>
    <x v="1"/>
    <s v="250"/>
    <s v="G"/>
    <s v="001"/>
    <s v="002"/>
    <s v="000"/>
    <s v="000"/>
    <s v="SPECIAL REVENUE FUND"/>
    <s v="BUS &amp; PROF REG &amp; LIC FUND"/>
    <m/>
  </r>
  <r>
    <s v="6.2"/>
    <s v="9125000"/>
    <x v="22"/>
    <x v="9"/>
    <n v="511"/>
    <s v="A0845AF511"/>
    <n v="10474000"/>
    <n v="-10474445"/>
    <n v="-10474000"/>
    <s v="C"/>
    <x v="5"/>
    <x v="5"/>
    <s v="GODT"/>
    <s v="DEBT SERVICE-PRINCIPAL RETIREMENT"/>
    <s v="2023–2024"/>
    <x v="0"/>
    <x v="0"/>
    <s v="GENERAL GOVERNMENT"/>
    <s v="INSURANCE FUND"/>
    <x v="1"/>
    <s v="250"/>
    <s v="G"/>
    <s v="001"/>
    <s v="002"/>
    <s v="000"/>
    <s v="000"/>
    <s v="SPECIAL REVENUE FUND"/>
    <s v="BUS &amp; PROF REG &amp; LIC FUND"/>
    <m/>
  </r>
  <r>
    <s v="7.1"/>
    <s v="9125000"/>
    <x v="22"/>
    <x v="9"/>
    <n v="511"/>
    <s v="A0845AF511"/>
    <n v="7640000"/>
    <n v="7639762"/>
    <n v="7640000"/>
    <s v="D"/>
    <x v="3"/>
    <x v="3"/>
    <s v="GBBR"/>
    <s v="RIGHT-TO-USE LEASE LIABILITY"/>
    <s v="2023–2024"/>
    <x v="0"/>
    <x v="0"/>
    <s v="GENERAL GOVERNMENT"/>
    <s v="INSURANCE FUND"/>
    <x v="1"/>
    <s v="250"/>
    <s v="G"/>
    <s v="001"/>
    <s v="002"/>
    <s v="000"/>
    <s v="000"/>
    <s v="SPECIAL REVENUE FUND"/>
    <s v="BUS &amp; PROF REG &amp; LIC FUND"/>
    <m/>
  </r>
  <r>
    <s v="7.2"/>
    <s v="9125000"/>
    <x v="22"/>
    <x v="9"/>
    <n v="511"/>
    <s v="A0845AF511"/>
    <n v="7640000"/>
    <n v="-7639762"/>
    <n v="-7640000"/>
    <s v="C"/>
    <x v="7"/>
    <x v="3"/>
    <s v="GBAX"/>
    <s v="CURRENT PORTION OF LONG-TERM OBLIGATIONS"/>
    <s v="2023–2024"/>
    <x v="0"/>
    <x v="0"/>
    <s v="GENERAL GOVERNMENT"/>
    <s v="INSURANCE FUND"/>
    <x v="1"/>
    <s v="250"/>
    <s v="G"/>
    <s v="001"/>
    <s v="002"/>
    <s v="000"/>
    <s v="000"/>
    <s v="SPECIAL REVENUE FUND"/>
    <s v="BUS &amp; PROF REG &amp; LIC FUND"/>
    <m/>
  </r>
  <r>
    <s v="0.2ADJ"/>
    <s v="9125000"/>
    <x v="23"/>
    <x v="38"/>
    <n v="511"/>
    <s v="A7350AF511"/>
    <n v="5524000"/>
    <n v="5523763"/>
    <n v="5524000"/>
    <s v="D"/>
    <x v="13"/>
    <x v="12"/>
    <s v="GABX"/>
    <s v="INTANGIBLE ASSETS-AMORTIZABLE"/>
    <s v="2023–2024"/>
    <x v="0"/>
    <x v="2"/>
    <s v="HEALTH AND HUMAN SERVICES"/>
    <s v="WORKERS' COMP ADMIN REVOLV FD"/>
    <x v="1"/>
    <s v="950"/>
    <s v="G"/>
    <s v="001"/>
    <s v="002"/>
    <s v="000"/>
    <s v="000"/>
    <s v="SPECIAL REVENUE FUND"/>
    <s v="WORKERS COMPENSATION-OCCUPATIO"/>
    <m/>
  </r>
  <r>
    <s v="0.3ADJ"/>
    <s v="9125000"/>
    <x v="23"/>
    <x v="38"/>
    <n v="511"/>
    <s v="A7350AF511"/>
    <n v="145120000"/>
    <n v="145120979"/>
    <n v="145120000"/>
    <s v="D"/>
    <x v="0"/>
    <x v="0"/>
    <s v="GABX"/>
    <s v="INTANGIBLE ASSETS-AMORTIZABLE"/>
    <s v="2023–2024"/>
    <x v="0"/>
    <x v="2"/>
    <s v="HEALTH AND HUMAN SERVICES"/>
    <s v="WORKERS' COMP ADMIN REVOLV FD"/>
    <x v="1"/>
    <s v="950"/>
    <s v="G"/>
    <s v="001"/>
    <s v="002"/>
    <s v="000"/>
    <s v="000"/>
    <s v="SPECIAL REVENUE FUND"/>
    <s v="WORKERS COMPENSATION-OCCUPATIO"/>
    <m/>
  </r>
  <r>
    <s v="0.5ADJ"/>
    <s v="9125000"/>
    <x v="23"/>
    <x v="38"/>
    <n v="511"/>
    <s v="A7350AF511"/>
    <n v="7429000"/>
    <n v="7428856"/>
    <n v="7429000"/>
    <s v="D"/>
    <x v="1"/>
    <x v="1"/>
    <s v="GOAA"/>
    <s v="BEGINNING FUND BALANCE"/>
    <s v="2023–2024"/>
    <x v="0"/>
    <x v="2"/>
    <s v="HEALTH AND HUMAN SERVICES"/>
    <s v="WORKERS' COMP ADMIN REVOLV FD"/>
    <x v="1"/>
    <s v="950"/>
    <s v="G"/>
    <s v="001"/>
    <s v="002"/>
    <s v="000"/>
    <s v="000"/>
    <s v="SPECIAL REVENUE FUND"/>
    <s v="WORKERS COMPENSATION-OCCUPATIO"/>
    <m/>
  </r>
  <r>
    <s v="0.7ADJ"/>
    <s v="9125000"/>
    <x v="23"/>
    <x v="38"/>
    <n v="511"/>
    <s v="A7350AF511"/>
    <n v="329000"/>
    <n v="-328795"/>
    <n v="-329000"/>
    <s v="C"/>
    <x v="14"/>
    <x v="2"/>
    <s v="GABW"/>
    <s v="ACCUMULATED DEPRECIATION/AMORTIZATION"/>
    <s v="2023–2024"/>
    <x v="0"/>
    <x v="2"/>
    <s v="HEALTH AND HUMAN SERVICES"/>
    <s v="WORKERS' COMP ADMIN REVOLV FD"/>
    <x v="1"/>
    <s v="950"/>
    <s v="G"/>
    <s v="001"/>
    <s v="002"/>
    <s v="000"/>
    <s v="000"/>
    <s v="SPECIAL REVENUE FUND"/>
    <s v="WORKERS COMPENSATION-OCCUPATIO"/>
    <m/>
  </r>
  <r>
    <s v="0.8ADJ"/>
    <s v="9125000"/>
    <x v="23"/>
    <x v="38"/>
    <n v="511"/>
    <s v="A7350AF511"/>
    <n v="30120000"/>
    <n v="-30120408"/>
    <n v="-30120000"/>
    <s v="C"/>
    <x v="2"/>
    <x v="2"/>
    <s v="GABW"/>
    <s v="ACCUMULATED DEPRECIATION/AMORTIZATION"/>
    <s v="2023–2024"/>
    <x v="0"/>
    <x v="2"/>
    <s v="HEALTH AND HUMAN SERVICES"/>
    <s v="WORKERS' COMP ADMIN REVOLV FD"/>
    <x v="1"/>
    <s v="950"/>
    <s v="G"/>
    <s v="001"/>
    <s v="002"/>
    <s v="000"/>
    <s v="000"/>
    <s v="SPECIAL REVENUE FUND"/>
    <s v="WORKERS COMPENSATION-OCCUPATIO"/>
    <m/>
  </r>
  <r>
    <s v="0.9ADJ"/>
    <s v="9125000"/>
    <x v="23"/>
    <x v="38"/>
    <n v="511"/>
    <s v="A7350AF511"/>
    <n v="127624000"/>
    <n v="-127624395"/>
    <n v="-127624000"/>
    <s v="C"/>
    <x v="3"/>
    <x v="3"/>
    <s v="GBBR"/>
    <s v="RIGHT-TO-USE LEASE LIABILITY"/>
    <s v="2023–2024"/>
    <x v="0"/>
    <x v="2"/>
    <s v="HEALTH AND HUMAN SERVICES"/>
    <s v="WORKERS' COMP ADMIN REVOLV FD"/>
    <x v="1"/>
    <s v="950"/>
    <s v="G"/>
    <s v="001"/>
    <s v="002"/>
    <s v="000"/>
    <s v="000"/>
    <s v="SPECIAL REVENUE FUND"/>
    <s v="WORKERS COMPENSATION-OCCUPATIO"/>
    <m/>
  </r>
  <r>
    <s v="1.1"/>
    <s v="0223000"/>
    <x v="23"/>
    <x v="38"/>
    <n v="511"/>
    <s v="A7350AF511"/>
    <n v="34013000"/>
    <n v="34013073"/>
    <n v="34013000"/>
    <s v="D"/>
    <x v="11"/>
    <x v="10"/>
    <s v="GODR"/>
    <s v="CAPITAL OUTLAY"/>
    <s v="2023–2024"/>
    <x v="0"/>
    <x v="2"/>
    <s v="HEALTH AND HUMAN SERVICES"/>
    <s v="WORKERS' COMP ADMIN REVOLV FD"/>
    <x v="1"/>
    <s v="950"/>
    <s v="G"/>
    <s v="001"/>
    <s v="002"/>
    <s v="000"/>
    <s v="000"/>
    <s v="SPECIAL REVENUE FUND"/>
    <s v="WORKERS COMPENSATION-OCCUPATIO"/>
    <m/>
  </r>
  <r>
    <s v="1.2"/>
    <s v="0223000"/>
    <x v="23"/>
    <x v="38"/>
    <n v="511"/>
    <s v="A7350AF511"/>
    <n v="34013000"/>
    <n v="-34013073"/>
    <n v="-34013000"/>
    <s v="C"/>
    <x v="12"/>
    <x v="11"/>
    <s v="GOLK"/>
    <s v="LEASE AND OTHER FINANCING PROCEEDS"/>
    <s v="2023–2024"/>
    <x v="0"/>
    <x v="2"/>
    <s v="HEALTH AND HUMAN SERVICES"/>
    <s v="WORKERS' COMP ADMIN REVOLV FD"/>
    <x v="1"/>
    <s v="950"/>
    <s v="G"/>
    <s v="001"/>
    <s v="002"/>
    <s v="000"/>
    <s v="000"/>
    <s v="SPECIAL REVENUE FUND"/>
    <s v="WORKERS COMPENSATION-OCCUPATIO"/>
    <m/>
  </r>
  <r>
    <s v="2.3"/>
    <s v="9125000"/>
    <x v="23"/>
    <x v="38"/>
    <n v="511"/>
    <s v="A7350AF511"/>
    <n v="34013000"/>
    <n v="34013073"/>
    <n v="34013000"/>
    <s v="D"/>
    <x v="0"/>
    <x v="0"/>
    <s v="GABX"/>
    <s v="INTANGIBLE ASSETS-AMORTIZABLE"/>
    <s v="2023–2024"/>
    <x v="0"/>
    <x v="2"/>
    <s v="HEALTH AND HUMAN SERVICES"/>
    <s v="WORKERS' COMP ADMIN REVOLV FD"/>
    <x v="1"/>
    <s v="950"/>
    <s v="G"/>
    <s v="001"/>
    <s v="002"/>
    <s v="000"/>
    <s v="000"/>
    <s v="SPECIAL REVENUE FUND"/>
    <s v="WORKERS COMPENSATION-OCCUPATIO"/>
    <m/>
  </r>
  <r>
    <s v="2.4"/>
    <s v="9125000"/>
    <x v="23"/>
    <x v="38"/>
    <n v="511"/>
    <s v="A7350AF511"/>
    <n v="34013000"/>
    <n v="-34013073"/>
    <n v="-34013000"/>
    <s v="C"/>
    <x v="11"/>
    <x v="10"/>
    <s v="GODR"/>
    <s v="CAPITAL OUTLAY"/>
    <s v="2023–2024"/>
    <x v="0"/>
    <x v="2"/>
    <s v="HEALTH AND HUMAN SERVICES"/>
    <s v="WORKERS' COMP ADMIN REVOLV FD"/>
    <x v="1"/>
    <s v="950"/>
    <s v="G"/>
    <s v="001"/>
    <s v="002"/>
    <s v="000"/>
    <s v="000"/>
    <s v="SPECIAL REVENUE FUND"/>
    <s v="WORKERS COMPENSATION-OCCUPATIO"/>
    <m/>
  </r>
  <r>
    <s v="3.1"/>
    <s v="9125000"/>
    <x v="23"/>
    <x v="38"/>
    <n v="511"/>
    <s v="A7350AF511"/>
    <n v="34013000"/>
    <n v="34013073"/>
    <n v="34013000"/>
    <s v="D"/>
    <x v="12"/>
    <x v="11"/>
    <s v="GOLK"/>
    <s v="LEASE AND OTHER FINANCING PROCEEDS"/>
    <s v="2023–2024"/>
    <x v="0"/>
    <x v="2"/>
    <s v="HEALTH AND HUMAN SERVICES"/>
    <s v="WORKERS' COMP ADMIN REVOLV FD"/>
    <x v="1"/>
    <s v="950"/>
    <s v="G"/>
    <s v="001"/>
    <s v="002"/>
    <s v="000"/>
    <s v="000"/>
    <s v="SPECIAL REVENUE FUND"/>
    <s v="WORKERS COMPENSATION-OCCUPATIO"/>
    <m/>
  </r>
  <r>
    <s v="3.2"/>
    <s v="9125000"/>
    <x v="23"/>
    <x v="38"/>
    <n v="511"/>
    <s v="A7350AF511"/>
    <n v="34013000"/>
    <n v="-34013073"/>
    <n v="-34013000"/>
    <s v="C"/>
    <x v="3"/>
    <x v="3"/>
    <s v="GBBR"/>
    <s v="RIGHT-TO-USE LEASE LIABILITY"/>
    <s v="2023–2024"/>
    <x v="0"/>
    <x v="2"/>
    <s v="HEALTH AND HUMAN SERVICES"/>
    <s v="WORKERS' COMP ADMIN REVOLV FD"/>
    <x v="1"/>
    <s v="950"/>
    <s v="G"/>
    <s v="001"/>
    <s v="002"/>
    <s v="000"/>
    <s v="000"/>
    <s v="SPECIAL REVENUE FUND"/>
    <s v="WORKERS COMPENSATION-OCCUPATIO"/>
    <m/>
  </r>
  <r>
    <s v="4.1"/>
    <s v="9125000"/>
    <x v="23"/>
    <x v="38"/>
    <n v="511"/>
    <s v="A7350AF511"/>
    <n v="16451000"/>
    <n v="16451389"/>
    <n v="16451000"/>
    <s v="D"/>
    <x v="10"/>
    <x v="9"/>
    <s v="GODF"/>
    <s v="HEALTH &amp; HUMAN SERVICES AND LABOR &amp; WORKFORCE DEV"/>
    <s v="2023–2024"/>
    <x v="0"/>
    <x v="2"/>
    <s v="HEALTH AND HUMAN SERVICES"/>
    <s v="WORKERS' COMP ADMIN REVOLV FD"/>
    <x v="1"/>
    <s v="950"/>
    <s v="G"/>
    <s v="001"/>
    <s v="002"/>
    <s v="000"/>
    <s v="000"/>
    <s v="SPECIAL REVENUE FUND"/>
    <s v="WORKERS COMPENSATION-OCCUPATIO"/>
    <m/>
  </r>
  <r>
    <s v="4.3"/>
    <s v="9125000"/>
    <x v="23"/>
    <x v="38"/>
    <n v="511"/>
    <s v="A7350AF511"/>
    <n v="789000"/>
    <n v="-789109"/>
    <n v="-789000"/>
    <s v="C"/>
    <x v="14"/>
    <x v="2"/>
    <s v="GABW"/>
    <s v="ACCUMULATED DEPRECIATION/AMORTIZATION"/>
    <s v="2023–2024"/>
    <x v="0"/>
    <x v="2"/>
    <s v="HEALTH AND HUMAN SERVICES"/>
    <s v="WORKERS' COMP ADMIN REVOLV FD"/>
    <x v="1"/>
    <s v="950"/>
    <s v="G"/>
    <s v="001"/>
    <s v="002"/>
    <s v="000"/>
    <s v="000"/>
    <s v="SPECIAL REVENUE FUND"/>
    <s v="WORKERS COMPENSATION-OCCUPATIO"/>
    <m/>
  </r>
  <r>
    <s v="4.4"/>
    <s v="9125000"/>
    <x v="23"/>
    <x v="38"/>
    <n v="511"/>
    <s v="A7350AF511"/>
    <n v="15662000"/>
    <n v="-15662280"/>
    <n v="-15662000"/>
    <s v="C"/>
    <x v="2"/>
    <x v="2"/>
    <s v="GABW"/>
    <s v="ACCUMULATED DEPRECIATION/AMORTIZATION"/>
    <s v="2023–2024"/>
    <x v="0"/>
    <x v="2"/>
    <s v="HEALTH AND HUMAN SERVICES"/>
    <s v="WORKERS' COMP ADMIN REVOLV FD"/>
    <x v="1"/>
    <s v="950"/>
    <s v="G"/>
    <s v="001"/>
    <s v="002"/>
    <s v="000"/>
    <s v="000"/>
    <s v="SPECIAL REVENUE FUND"/>
    <s v="WORKERS COMPENSATION-OCCUPATIO"/>
    <m/>
  </r>
  <r>
    <s v="5.1"/>
    <s v="0223000"/>
    <x v="23"/>
    <x v="38"/>
    <n v="511"/>
    <s v="A7350AF511"/>
    <n v="16741000"/>
    <n v="16741066"/>
    <n v="16741000"/>
    <s v="D"/>
    <x v="5"/>
    <x v="5"/>
    <s v="GODT"/>
    <s v="DEBT SERVICE-PRINCIPAL RETIREMENT"/>
    <s v="2023–2024"/>
    <x v="0"/>
    <x v="2"/>
    <s v="HEALTH AND HUMAN SERVICES"/>
    <s v="WORKERS' COMP ADMIN REVOLV FD"/>
    <x v="1"/>
    <s v="950"/>
    <s v="G"/>
    <s v="001"/>
    <s v="002"/>
    <s v="000"/>
    <s v="000"/>
    <s v="SPECIAL REVENUE FUND"/>
    <s v="WORKERS COMPENSATION-OCCUPATIO"/>
    <m/>
  </r>
  <r>
    <s v="5.2"/>
    <s v="0223000"/>
    <x v="23"/>
    <x v="38"/>
    <n v="511"/>
    <s v="A7350AF511"/>
    <n v="2974000"/>
    <n v="2974430"/>
    <n v="2974000"/>
    <s v="D"/>
    <x v="6"/>
    <x v="6"/>
    <s v="GODV"/>
    <s v="DEBT SERVICE-INTEREST &amp; FISCAL CHARGES"/>
    <s v="2023–2024"/>
    <x v="0"/>
    <x v="2"/>
    <s v="HEALTH AND HUMAN SERVICES"/>
    <s v="WORKERS' COMP ADMIN REVOLV FD"/>
    <x v="1"/>
    <s v="950"/>
    <s v="G"/>
    <s v="001"/>
    <s v="002"/>
    <s v="000"/>
    <s v="000"/>
    <s v="SPECIAL REVENUE FUND"/>
    <s v="WORKERS COMPENSATION-OCCUPATIO"/>
    <m/>
  </r>
  <r>
    <s v="5.3"/>
    <s v="0223000"/>
    <x v="23"/>
    <x v="38"/>
    <n v="511"/>
    <s v="A7350AF511"/>
    <n v="19715000"/>
    <n v="-19715496"/>
    <n v="-19715000"/>
    <s v="C"/>
    <x v="10"/>
    <x v="9"/>
    <s v="GODF"/>
    <s v="HEALTH &amp; HUMAN SERVICES AND LABOR &amp; WORKFORCE DEV"/>
    <s v="2023–2024"/>
    <x v="0"/>
    <x v="2"/>
    <s v="HEALTH AND HUMAN SERVICES"/>
    <s v="WORKERS' COMP ADMIN REVOLV FD"/>
    <x v="1"/>
    <s v="950"/>
    <s v="G"/>
    <s v="001"/>
    <s v="002"/>
    <s v="000"/>
    <s v="000"/>
    <s v="SPECIAL REVENUE FUND"/>
    <s v="WORKERS COMPENSATION-OCCUPATIO"/>
    <m/>
  </r>
  <r>
    <s v="6.1"/>
    <s v="9125000"/>
    <x v="23"/>
    <x v="38"/>
    <n v="511"/>
    <s v="A7350AF511"/>
    <n v="16741000"/>
    <n v="16741066"/>
    <n v="16741000"/>
    <s v="D"/>
    <x v="3"/>
    <x v="3"/>
    <s v="GBBR"/>
    <s v="RIGHT-TO-USE LEASE LIABILITY"/>
    <s v="2023–2024"/>
    <x v="0"/>
    <x v="2"/>
    <s v="HEALTH AND HUMAN SERVICES"/>
    <s v="WORKERS' COMP ADMIN REVOLV FD"/>
    <x v="1"/>
    <s v="950"/>
    <s v="G"/>
    <s v="001"/>
    <s v="002"/>
    <s v="000"/>
    <s v="000"/>
    <s v="SPECIAL REVENUE FUND"/>
    <s v="WORKERS COMPENSATION-OCCUPATIO"/>
    <m/>
  </r>
  <r>
    <s v="6.2"/>
    <s v="9125000"/>
    <x v="23"/>
    <x v="38"/>
    <n v="511"/>
    <s v="A7350AF511"/>
    <n v="16741000"/>
    <n v="-16741066"/>
    <n v="-16741000"/>
    <s v="C"/>
    <x v="5"/>
    <x v="5"/>
    <s v="GODT"/>
    <s v="DEBT SERVICE-PRINCIPAL RETIREMENT"/>
    <s v="2023–2024"/>
    <x v="0"/>
    <x v="2"/>
    <s v="HEALTH AND HUMAN SERVICES"/>
    <s v="WORKERS' COMP ADMIN REVOLV FD"/>
    <x v="1"/>
    <s v="950"/>
    <s v="G"/>
    <s v="001"/>
    <s v="002"/>
    <s v="000"/>
    <s v="000"/>
    <s v="SPECIAL REVENUE FUND"/>
    <s v="WORKERS COMPENSATION-OCCUPATIO"/>
    <m/>
  </r>
  <r>
    <s v="7.1"/>
    <s v="9125000"/>
    <x v="23"/>
    <x v="38"/>
    <n v="511"/>
    <s v="A7350AF511"/>
    <n v="18150000"/>
    <n v="18149916"/>
    <n v="18150000"/>
    <s v="D"/>
    <x v="3"/>
    <x v="3"/>
    <s v="GBBR"/>
    <s v="RIGHT-TO-USE LEASE LIABILITY"/>
    <s v="2023–2024"/>
    <x v="0"/>
    <x v="2"/>
    <s v="HEALTH AND HUMAN SERVICES"/>
    <s v="WORKERS' COMP ADMIN REVOLV FD"/>
    <x v="1"/>
    <s v="950"/>
    <s v="G"/>
    <s v="001"/>
    <s v="002"/>
    <s v="000"/>
    <s v="000"/>
    <s v="SPECIAL REVENUE FUND"/>
    <s v="WORKERS COMPENSATION-OCCUPATIO"/>
    <m/>
  </r>
  <r>
    <s v="7.2"/>
    <s v="9125000"/>
    <x v="23"/>
    <x v="38"/>
    <n v="511"/>
    <s v="A7350AF511"/>
    <n v="18150000"/>
    <n v="-18149916"/>
    <n v="-18150000"/>
    <s v="C"/>
    <x v="7"/>
    <x v="3"/>
    <s v="GBAX"/>
    <s v="CURRENT PORTION OF LONG-TERM OBLIGATIONS"/>
    <s v="2023–2024"/>
    <x v="0"/>
    <x v="2"/>
    <s v="HEALTH AND HUMAN SERVICES"/>
    <s v="WORKERS' COMP ADMIN REVOLV FD"/>
    <x v="1"/>
    <s v="950"/>
    <s v="G"/>
    <s v="001"/>
    <s v="002"/>
    <s v="000"/>
    <s v="000"/>
    <s v="SPECIAL REVENUE FUND"/>
    <s v="WORKERS COMPENSATION-OCCUPATIO"/>
    <m/>
  </r>
  <r>
    <s v="1.1"/>
    <s v="0239000"/>
    <x v="24"/>
    <x v="62"/>
    <n v="511"/>
    <s v="A1111AF511"/>
    <n v="2789000"/>
    <n v="2789016"/>
    <n v="2789000"/>
    <s v="D"/>
    <x v="11"/>
    <x v="10"/>
    <s v="GODR"/>
    <s v="CAPITAL OUTLAY"/>
    <s v="2023–2024"/>
    <x v="0"/>
    <x v="1"/>
    <s v="BUS, CONSUMER SERV, HOUSING"/>
    <s v="PRIVATE SECURITY SERVICES FUND"/>
    <x v="1"/>
    <s v="250"/>
    <s v="G"/>
    <s v="001"/>
    <s v="002"/>
    <s v="000"/>
    <s v="000"/>
    <s v="SPECIAL REVENUE FUND"/>
    <s v="BUS &amp; PROF REG &amp; LIC FUND"/>
    <m/>
  </r>
  <r>
    <s v="1.2"/>
    <s v="0239000"/>
    <x v="24"/>
    <x v="62"/>
    <n v="511"/>
    <s v="A1111AF511"/>
    <n v="2789000"/>
    <n v="-2789016"/>
    <n v="-2789000"/>
    <s v="C"/>
    <x v="12"/>
    <x v="11"/>
    <s v="GOLK"/>
    <s v="LEASE AND OTHER FINANCING PROCEEDS"/>
    <s v="2023–2024"/>
    <x v="0"/>
    <x v="1"/>
    <s v="BUS, CONSUMER SERV, HOUSING"/>
    <s v="PRIVATE SECURITY SERVICES FUND"/>
    <x v="1"/>
    <s v="250"/>
    <s v="G"/>
    <s v="001"/>
    <s v="002"/>
    <s v="000"/>
    <s v="000"/>
    <s v="SPECIAL REVENUE FUND"/>
    <s v="BUS &amp; PROF REG &amp; LIC FUND"/>
    <m/>
  </r>
  <r>
    <s v="2.3"/>
    <s v="9125000"/>
    <x v="24"/>
    <x v="62"/>
    <n v="511"/>
    <s v="A1111AF511"/>
    <n v="2789000"/>
    <n v="2789016"/>
    <n v="2789000"/>
    <s v="D"/>
    <x v="0"/>
    <x v="0"/>
    <s v="GABX"/>
    <s v="INTANGIBLE ASSETS-AMORTIZABLE"/>
    <s v="2023–2024"/>
    <x v="0"/>
    <x v="1"/>
    <s v="BUS, CONSUMER SERV, HOUSING"/>
    <s v="PRIVATE SECURITY SERVICES FUND"/>
    <x v="1"/>
    <s v="250"/>
    <s v="G"/>
    <s v="001"/>
    <s v="002"/>
    <s v="000"/>
    <s v="000"/>
    <s v="SPECIAL REVENUE FUND"/>
    <s v="BUS &amp; PROF REG &amp; LIC FUND"/>
    <m/>
  </r>
  <r>
    <s v="2.4"/>
    <s v="9125000"/>
    <x v="24"/>
    <x v="62"/>
    <n v="511"/>
    <s v="A1111AF511"/>
    <n v="2789000"/>
    <n v="-2789016"/>
    <n v="-2789000"/>
    <s v="C"/>
    <x v="11"/>
    <x v="10"/>
    <s v="GODR"/>
    <s v="CAPITAL OUTLAY"/>
    <s v="2023–2024"/>
    <x v="0"/>
    <x v="1"/>
    <s v="BUS, CONSUMER SERV, HOUSING"/>
    <s v="PRIVATE SECURITY SERVICES FUND"/>
    <x v="1"/>
    <s v="250"/>
    <s v="G"/>
    <s v="001"/>
    <s v="002"/>
    <s v="000"/>
    <s v="000"/>
    <s v="SPECIAL REVENUE FUND"/>
    <s v="BUS &amp; PROF REG &amp; LIC FUND"/>
    <m/>
  </r>
  <r>
    <s v="3.1"/>
    <s v="9125000"/>
    <x v="24"/>
    <x v="62"/>
    <n v="511"/>
    <s v="A1111AF511"/>
    <n v="2789000"/>
    <n v="2789016"/>
    <n v="2789000"/>
    <s v="D"/>
    <x v="12"/>
    <x v="11"/>
    <s v="GOLK"/>
    <s v="LEASE AND OTHER FINANCING PROCEEDS"/>
    <s v="2023–2024"/>
    <x v="0"/>
    <x v="1"/>
    <s v="BUS, CONSUMER SERV, HOUSING"/>
    <s v="PRIVATE SECURITY SERVICES FUND"/>
    <x v="1"/>
    <s v="250"/>
    <s v="G"/>
    <s v="001"/>
    <s v="002"/>
    <s v="000"/>
    <s v="000"/>
    <s v="SPECIAL REVENUE FUND"/>
    <s v="BUS &amp; PROF REG &amp; LIC FUND"/>
    <m/>
  </r>
  <r>
    <s v="3.2"/>
    <s v="9125000"/>
    <x v="24"/>
    <x v="62"/>
    <n v="511"/>
    <s v="A1111AF511"/>
    <n v="2789000"/>
    <n v="-2789016"/>
    <n v="-2789000"/>
    <s v="C"/>
    <x v="3"/>
    <x v="3"/>
    <s v="GBBR"/>
    <s v="RIGHT-TO-USE LEASE LIABILITY"/>
    <s v="2023–2024"/>
    <x v="0"/>
    <x v="1"/>
    <s v="BUS, CONSUMER SERV, HOUSING"/>
    <s v="PRIVATE SECURITY SERVICES FUND"/>
    <x v="1"/>
    <s v="250"/>
    <s v="G"/>
    <s v="001"/>
    <s v="002"/>
    <s v="000"/>
    <s v="000"/>
    <s v="SPECIAL REVENUE FUND"/>
    <s v="BUS &amp; PROF REG &amp; LIC FUND"/>
    <m/>
  </r>
  <r>
    <s v="4.1"/>
    <s v="9125000"/>
    <x v="24"/>
    <x v="62"/>
    <n v="511"/>
    <s v="A1111AF511"/>
    <n v="174000"/>
    <n v="174313"/>
    <n v="174000"/>
    <s v="D"/>
    <x v="9"/>
    <x v="8"/>
    <s v="GODJ"/>
    <s v="BUSINESS, CONSUMER SERVICES, AND HOUSING"/>
    <s v="2023–2024"/>
    <x v="0"/>
    <x v="1"/>
    <s v="BUS, CONSUMER SERV, HOUSING"/>
    <s v="PRIVATE SECURITY SERVICES FUND"/>
    <x v="1"/>
    <s v="250"/>
    <s v="G"/>
    <s v="001"/>
    <s v="002"/>
    <s v="000"/>
    <s v="000"/>
    <s v="SPECIAL REVENUE FUND"/>
    <s v="BUS &amp; PROF REG &amp; LIC FUND"/>
    <m/>
  </r>
  <r>
    <s v="4.4"/>
    <s v="9125000"/>
    <x v="24"/>
    <x v="62"/>
    <n v="511"/>
    <s v="A1111AF511"/>
    <n v="174000"/>
    <n v="-174313"/>
    <n v="-174000"/>
    <s v="C"/>
    <x v="2"/>
    <x v="2"/>
    <s v="GABW"/>
    <s v="ACCUMULATED DEPRECIATION/AMORTIZATION"/>
    <s v="2023–2024"/>
    <x v="0"/>
    <x v="1"/>
    <s v="BUS, CONSUMER SERV, HOUSING"/>
    <s v="PRIVATE SECURITY SERVICES FUND"/>
    <x v="1"/>
    <s v="250"/>
    <s v="G"/>
    <s v="001"/>
    <s v="002"/>
    <s v="000"/>
    <s v="000"/>
    <s v="SPECIAL REVENUE FUND"/>
    <s v="BUS &amp; PROF REG &amp; LIC FUND"/>
    <m/>
  </r>
  <r>
    <s v="5.1"/>
    <s v="0239000"/>
    <x v="24"/>
    <x v="62"/>
    <n v="511"/>
    <s v="A1111AF511"/>
    <n v="48000"/>
    <n v="47897"/>
    <n v="48000"/>
    <s v="D"/>
    <x v="5"/>
    <x v="5"/>
    <s v="GODT"/>
    <s v="DEBT SERVICE-PRINCIPAL RETIREMENT"/>
    <s v="2023–2024"/>
    <x v="0"/>
    <x v="1"/>
    <s v="BUS, CONSUMER SERV, HOUSING"/>
    <s v="PRIVATE SECURITY SERVICES FUND"/>
    <x v="1"/>
    <s v="250"/>
    <s v="G"/>
    <s v="001"/>
    <s v="002"/>
    <s v="000"/>
    <s v="000"/>
    <s v="SPECIAL REVENUE FUND"/>
    <s v="BUS &amp; PROF REG &amp; LIC FUND"/>
    <m/>
  </r>
  <r>
    <s v="5.2"/>
    <s v="0239000"/>
    <x v="24"/>
    <x v="62"/>
    <n v="511"/>
    <s v="A1111AF511"/>
    <n v="18000"/>
    <n v="18362"/>
    <n v="18000"/>
    <s v="D"/>
    <x v="6"/>
    <x v="6"/>
    <s v="GODV"/>
    <s v="DEBT SERVICE-INTEREST &amp; FISCAL CHARGES"/>
    <s v="2023–2024"/>
    <x v="0"/>
    <x v="1"/>
    <s v="BUS, CONSUMER SERV, HOUSING"/>
    <s v="PRIVATE SECURITY SERVICES FUND"/>
    <x v="1"/>
    <s v="250"/>
    <s v="G"/>
    <s v="001"/>
    <s v="002"/>
    <s v="000"/>
    <s v="000"/>
    <s v="SPECIAL REVENUE FUND"/>
    <s v="BUS &amp; PROF REG &amp; LIC FUND"/>
    <m/>
  </r>
  <r>
    <s v="5.3"/>
    <s v="0239000"/>
    <x v="24"/>
    <x v="62"/>
    <n v="511"/>
    <s v="A1111AF511"/>
    <n v="66000"/>
    <n v="-66259"/>
    <n v="-66000"/>
    <s v="C"/>
    <x v="9"/>
    <x v="8"/>
    <s v="GODJ"/>
    <s v="BUSINESS, CONSUMER SERVICES, AND HOUSING"/>
    <s v="2023–2024"/>
    <x v="0"/>
    <x v="1"/>
    <s v="BUS, CONSUMER SERV, HOUSING"/>
    <s v="PRIVATE SECURITY SERVICES FUND"/>
    <x v="1"/>
    <s v="250"/>
    <s v="G"/>
    <s v="001"/>
    <s v="002"/>
    <s v="000"/>
    <s v="000"/>
    <s v="SPECIAL REVENUE FUND"/>
    <s v="BUS &amp; PROF REG &amp; LIC FUND"/>
    <m/>
  </r>
  <r>
    <s v="6.1"/>
    <s v="9125000"/>
    <x v="24"/>
    <x v="62"/>
    <n v="511"/>
    <s v="A1111AF511"/>
    <n v="48000"/>
    <n v="47897"/>
    <n v="48000"/>
    <s v="D"/>
    <x v="3"/>
    <x v="3"/>
    <s v="GBBR"/>
    <s v="RIGHT-TO-USE LEASE LIABILITY"/>
    <s v="2023–2024"/>
    <x v="0"/>
    <x v="1"/>
    <s v="BUS, CONSUMER SERV, HOUSING"/>
    <s v="PRIVATE SECURITY SERVICES FUND"/>
    <x v="1"/>
    <s v="250"/>
    <s v="G"/>
    <s v="001"/>
    <s v="002"/>
    <s v="000"/>
    <s v="000"/>
    <s v="SPECIAL REVENUE FUND"/>
    <s v="BUS &amp; PROF REG &amp; LIC FUND"/>
    <m/>
  </r>
  <r>
    <s v="6.2"/>
    <s v="9125000"/>
    <x v="24"/>
    <x v="62"/>
    <n v="511"/>
    <s v="A1111AF511"/>
    <n v="48000"/>
    <n v="-47897"/>
    <n v="-48000"/>
    <s v="C"/>
    <x v="5"/>
    <x v="5"/>
    <s v="GODT"/>
    <s v="DEBT SERVICE-PRINCIPAL RETIREMENT"/>
    <s v="2023–2024"/>
    <x v="0"/>
    <x v="1"/>
    <s v="BUS, CONSUMER SERV, HOUSING"/>
    <s v="PRIVATE SECURITY SERVICES FUND"/>
    <x v="1"/>
    <s v="250"/>
    <s v="G"/>
    <s v="001"/>
    <s v="002"/>
    <s v="000"/>
    <s v="000"/>
    <s v="SPECIAL REVENUE FUND"/>
    <s v="BUS &amp; PROF REG &amp; LIC FUND"/>
    <m/>
  </r>
  <r>
    <s v="7.1"/>
    <s v="9125000"/>
    <x v="24"/>
    <x v="62"/>
    <n v="511"/>
    <s v="A1111AF511"/>
    <n v="679000"/>
    <n v="678608"/>
    <n v="679000"/>
    <s v="D"/>
    <x v="3"/>
    <x v="3"/>
    <s v="GBBR"/>
    <s v="RIGHT-TO-USE LEASE LIABILITY"/>
    <s v="2023–2024"/>
    <x v="0"/>
    <x v="1"/>
    <s v="BUS, CONSUMER SERV, HOUSING"/>
    <s v="PRIVATE SECURITY SERVICES FUND"/>
    <x v="1"/>
    <s v="250"/>
    <s v="G"/>
    <s v="001"/>
    <s v="002"/>
    <s v="000"/>
    <s v="000"/>
    <s v="SPECIAL REVENUE FUND"/>
    <s v="BUS &amp; PROF REG &amp; LIC FUND"/>
    <m/>
  </r>
  <r>
    <s v="7.2"/>
    <s v="9125000"/>
    <x v="24"/>
    <x v="62"/>
    <n v="511"/>
    <s v="A1111AF511"/>
    <n v="679000"/>
    <n v="-678608"/>
    <n v="-679000"/>
    <s v="C"/>
    <x v="7"/>
    <x v="3"/>
    <s v="GBAX"/>
    <s v="CURRENT PORTION OF LONG-TERM OBLIGATIONS"/>
    <s v="2023–2024"/>
    <x v="0"/>
    <x v="1"/>
    <s v="BUS, CONSUMER SERV, HOUSING"/>
    <s v="PRIVATE SECURITY SERVICES FUND"/>
    <x v="1"/>
    <s v="250"/>
    <s v="G"/>
    <s v="001"/>
    <s v="002"/>
    <s v="000"/>
    <s v="000"/>
    <s v="SPECIAL REVENUE FUND"/>
    <s v="BUS &amp; PROF REG &amp; LIC FUND"/>
    <m/>
  </r>
  <r>
    <s v="0.3BB"/>
    <s v="9125000"/>
    <x v="25"/>
    <x v="7"/>
    <n v="511"/>
    <s v="A0820AF511"/>
    <n v="69000"/>
    <n v="69364"/>
    <n v="69000"/>
    <s v="D"/>
    <x v="0"/>
    <x v="0"/>
    <s v="GABX"/>
    <s v="INTANGIBLE ASSETS-AMORTIZABLE"/>
    <s v="2023–2024"/>
    <x v="0"/>
    <x v="0"/>
    <s v="GENERAL GOVERNMENT"/>
    <s v="SEXUAL PREDATOR PUB INFO ACCT"/>
    <x v="1"/>
    <s v="950"/>
    <s v="G"/>
    <s v="001"/>
    <s v="002"/>
    <s v="000"/>
    <s v="000"/>
    <s v="SPECIAL REVENUE FUND"/>
    <s v="REGISTRY-STATISTICS"/>
    <m/>
  </r>
  <r>
    <s v="0.4BB"/>
    <s v="9125000"/>
    <x v="25"/>
    <x v="7"/>
    <n v="511"/>
    <s v="A0820AF511"/>
    <n v="2000"/>
    <n v="1840"/>
    <n v="2000"/>
    <s v="D"/>
    <x v="8"/>
    <x v="7"/>
    <s v="GOAA"/>
    <s v="BEGINNING FUND BALANCE"/>
    <s v="2023–2024"/>
    <x v="0"/>
    <x v="0"/>
    <s v="GENERAL GOVERNMENT"/>
    <s v="SEXUAL PREDATOR PUB INFO ACCT"/>
    <x v="1"/>
    <s v="950"/>
    <s v="G"/>
    <s v="001"/>
    <s v="002"/>
    <s v="000"/>
    <s v="000"/>
    <s v="SPECIAL REVENUE FUND"/>
    <s v="REGISTRY-STATISTICS"/>
    <m/>
  </r>
  <r>
    <s v="0.8BB"/>
    <s v="9125000"/>
    <x v="25"/>
    <x v="7"/>
    <n v="511"/>
    <s v="A0820AF511"/>
    <n v="14000"/>
    <n v="-13814"/>
    <n v="-14000"/>
    <s v="C"/>
    <x v="2"/>
    <x v="2"/>
    <s v="GABW"/>
    <s v="ACCUMULATED DEPRECIATION/AMORTIZATION"/>
    <s v="2023–2024"/>
    <x v="0"/>
    <x v="0"/>
    <s v="GENERAL GOVERNMENT"/>
    <s v="SEXUAL PREDATOR PUB INFO ACCT"/>
    <x v="1"/>
    <s v="950"/>
    <s v="G"/>
    <s v="001"/>
    <s v="002"/>
    <s v="000"/>
    <s v="000"/>
    <s v="SPECIAL REVENUE FUND"/>
    <s v="REGISTRY-STATISTICS"/>
    <m/>
  </r>
  <r>
    <s v="0.9BB"/>
    <s v="9125000"/>
    <x v="25"/>
    <x v="7"/>
    <n v="511"/>
    <s v="A0820AF511"/>
    <n v="57000"/>
    <n v="-57390"/>
    <n v="-57000"/>
    <s v="C"/>
    <x v="3"/>
    <x v="3"/>
    <s v="GBBR"/>
    <s v="RIGHT-TO-USE LEASE LIABILITY"/>
    <s v="2023–2024"/>
    <x v="0"/>
    <x v="0"/>
    <s v="GENERAL GOVERNMENT"/>
    <s v="SEXUAL PREDATOR PUB INFO ACCT"/>
    <x v="1"/>
    <s v="950"/>
    <s v="G"/>
    <s v="001"/>
    <s v="002"/>
    <s v="000"/>
    <s v="000"/>
    <s v="SPECIAL REVENUE FUND"/>
    <s v="REGISTRY-STATISTICS"/>
    <m/>
  </r>
  <r>
    <s v="4.1"/>
    <s v="9125000"/>
    <x v="25"/>
    <x v="7"/>
    <n v="511"/>
    <s v="A0820AF511"/>
    <n v="7000"/>
    <n v="6907"/>
    <n v="7000"/>
    <s v="D"/>
    <x v="4"/>
    <x v="4"/>
    <s v="GODB"/>
    <s v="GENERAL GOVERNMENT AND GOVERNMENT OPERATIONS"/>
    <s v="2023–2024"/>
    <x v="0"/>
    <x v="0"/>
    <s v="GENERAL GOVERNMENT"/>
    <s v="SEXUAL PREDATOR PUB INFO ACCT"/>
    <x v="1"/>
    <s v="950"/>
    <s v="G"/>
    <s v="001"/>
    <s v="002"/>
    <s v="000"/>
    <s v="000"/>
    <s v="SPECIAL REVENUE FUND"/>
    <s v="REGISTRY-STATISTICS"/>
    <m/>
  </r>
  <r>
    <s v="4.4"/>
    <s v="9125000"/>
    <x v="25"/>
    <x v="7"/>
    <n v="511"/>
    <s v="A0820AF511"/>
    <n v="7000"/>
    <n v="-6907"/>
    <n v="-7000"/>
    <s v="C"/>
    <x v="2"/>
    <x v="2"/>
    <s v="GABW"/>
    <s v="ACCUMULATED DEPRECIATION/AMORTIZATION"/>
    <s v="2023–2024"/>
    <x v="0"/>
    <x v="0"/>
    <s v="GENERAL GOVERNMENT"/>
    <s v="SEXUAL PREDATOR PUB INFO ACCT"/>
    <x v="1"/>
    <s v="950"/>
    <s v="G"/>
    <s v="001"/>
    <s v="002"/>
    <s v="000"/>
    <s v="000"/>
    <s v="SPECIAL REVENUE FUND"/>
    <s v="REGISTRY-STATISTICS"/>
    <m/>
  </r>
  <r>
    <s v="5.1"/>
    <s v="0256000"/>
    <x v="25"/>
    <x v="7"/>
    <n v="511"/>
    <s v="A0820AF511"/>
    <n v="6000"/>
    <n v="6304"/>
    <n v="6000"/>
    <s v="D"/>
    <x v="5"/>
    <x v="5"/>
    <s v="GODT"/>
    <s v="DEBT SERVICE-PRINCIPAL RETIREMENT"/>
    <s v="2023–2024"/>
    <x v="0"/>
    <x v="0"/>
    <s v="GENERAL GOVERNMENT"/>
    <s v="SEXUAL PREDATOR PUB INFO ACCT"/>
    <x v="1"/>
    <s v="950"/>
    <s v="G"/>
    <s v="001"/>
    <s v="002"/>
    <s v="000"/>
    <s v="000"/>
    <s v="SPECIAL REVENUE FUND"/>
    <s v="REGISTRY-STATISTICS"/>
    <m/>
  </r>
  <r>
    <s v="5.2"/>
    <s v="0256000"/>
    <x v="25"/>
    <x v="7"/>
    <n v="511"/>
    <s v="A0820AF511"/>
    <n v="1000"/>
    <n v="806"/>
    <n v="1000"/>
    <s v="D"/>
    <x v="6"/>
    <x v="6"/>
    <s v="GODV"/>
    <s v="DEBT SERVICE-INTEREST &amp; FISCAL CHARGES"/>
    <s v="2023–2024"/>
    <x v="0"/>
    <x v="0"/>
    <s v="GENERAL GOVERNMENT"/>
    <s v="SEXUAL PREDATOR PUB INFO ACCT"/>
    <x v="1"/>
    <s v="950"/>
    <s v="G"/>
    <s v="001"/>
    <s v="002"/>
    <s v="000"/>
    <s v="000"/>
    <s v="SPECIAL REVENUE FUND"/>
    <s v="REGISTRY-STATISTICS"/>
    <m/>
  </r>
  <r>
    <s v="5.3"/>
    <s v="0256000"/>
    <x v="25"/>
    <x v="7"/>
    <n v="511"/>
    <s v="A0820AF511"/>
    <n v="7000"/>
    <n v="-7110"/>
    <n v="-7000"/>
    <s v="C"/>
    <x v="4"/>
    <x v="4"/>
    <s v="GODB"/>
    <s v="GENERAL GOVERNMENT AND GOVERNMENT OPERATIONS"/>
    <s v="2023–2024"/>
    <x v="0"/>
    <x v="0"/>
    <s v="GENERAL GOVERNMENT"/>
    <s v="SEXUAL PREDATOR PUB INFO ACCT"/>
    <x v="1"/>
    <s v="950"/>
    <s v="G"/>
    <s v="001"/>
    <s v="002"/>
    <s v="000"/>
    <s v="000"/>
    <s v="SPECIAL REVENUE FUND"/>
    <s v="REGISTRY-STATISTICS"/>
    <m/>
  </r>
  <r>
    <s v="6.1"/>
    <s v="9125000"/>
    <x v="25"/>
    <x v="7"/>
    <n v="511"/>
    <s v="A0820AF511"/>
    <n v="6000"/>
    <n v="6304"/>
    <n v="6000"/>
    <s v="D"/>
    <x v="3"/>
    <x v="3"/>
    <s v="GBBR"/>
    <s v="RIGHT-TO-USE LEASE LIABILITY"/>
    <s v="2023–2024"/>
    <x v="0"/>
    <x v="0"/>
    <s v="GENERAL GOVERNMENT"/>
    <s v="SEXUAL PREDATOR PUB INFO ACCT"/>
    <x v="1"/>
    <s v="950"/>
    <s v="G"/>
    <s v="001"/>
    <s v="002"/>
    <s v="000"/>
    <s v="000"/>
    <s v="SPECIAL REVENUE FUND"/>
    <s v="REGISTRY-STATISTICS"/>
    <m/>
  </r>
  <r>
    <s v="6.2"/>
    <s v="9125000"/>
    <x v="25"/>
    <x v="7"/>
    <n v="511"/>
    <s v="A0820AF511"/>
    <n v="6000"/>
    <n v="-6304"/>
    <n v="-6000"/>
    <s v="C"/>
    <x v="5"/>
    <x v="5"/>
    <s v="GODT"/>
    <s v="DEBT SERVICE-PRINCIPAL RETIREMENT"/>
    <s v="2023–2024"/>
    <x v="0"/>
    <x v="0"/>
    <s v="GENERAL GOVERNMENT"/>
    <s v="SEXUAL PREDATOR PUB INFO ACCT"/>
    <x v="1"/>
    <s v="950"/>
    <s v="G"/>
    <s v="001"/>
    <s v="002"/>
    <s v="000"/>
    <s v="000"/>
    <s v="SPECIAL REVENUE FUND"/>
    <s v="REGISTRY-STATISTICS"/>
    <m/>
  </r>
  <r>
    <s v="7.1"/>
    <s v="9125000"/>
    <x v="25"/>
    <x v="7"/>
    <n v="511"/>
    <s v="A0820AF511"/>
    <n v="7000"/>
    <n v="6526"/>
    <n v="7000"/>
    <s v="D"/>
    <x v="3"/>
    <x v="3"/>
    <s v="GBBR"/>
    <s v="RIGHT-TO-USE LEASE LIABILITY"/>
    <s v="2023–2024"/>
    <x v="0"/>
    <x v="0"/>
    <s v="GENERAL GOVERNMENT"/>
    <s v="SEXUAL PREDATOR PUB INFO ACCT"/>
    <x v="1"/>
    <s v="950"/>
    <s v="G"/>
    <s v="001"/>
    <s v="002"/>
    <s v="000"/>
    <s v="000"/>
    <s v="SPECIAL REVENUE FUND"/>
    <s v="REGISTRY-STATISTICS"/>
    <m/>
  </r>
  <r>
    <s v="7.2"/>
    <s v="9125000"/>
    <x v="25"/>
    <x v="7"/>
    <n v="511"/>
    <s v="A0820AF511"/>
    <n v="7000"/>
    <n v="-6526"/>
    <n v="-7000"/>
    <s v="C"/>
    <x v="7"/>
    <x v="3"/>
    <s v="GBAX"/>
    <s v="CURRENT PORTION OF LONG-TERM OBLIGATIONS"/>
    <s v="2023–2024"/>
    <x v="0"/>
    <x v="0"/>
    <s v="GENERAL GOVERNMENT"/>
    <s v="SEXUAL PREDATOR PUB INFO ACCT"/>
    <x v="1"/>
    <s v="950"/>
    <s v="G"/>
    <s v="001"/>
    <s v="002"/>
    <s v="000"/>
    <s v="000"/>
    <s v="SPECIAL REVENUE FUND"/>
    <s v="REGISTRY-STATISTICS"/>
    <m/>
  </r>
  <r>
    <s v="0.3BB"/>
    <s v="9125000"/>
    <x v="26"/>
    <x v="30"/>
    <n v="511"/>
    <s v="A5180AF511"/>
    <n v="921000"/>
    <n v="920617"/>
    <n v="921000"/>
    <s v="D"/>
    <x v="0"/>
    <x v="0"/>
    <s v="GABX"/>
    <s v="INTANGIBLE ASSETS-AMORTIZABLE"/>
    <s v="2023–2024"/>
    <x v="0"/>
    <x v="2"/>
    <s v="HEALTH AND HUMAN SERVICES"/>
    <s v="TECHNICAL ASSISTANCE FUND"/>
    <x v="1"/>
    <s v="250"/>
    <s v="G"/>
    <s v="001"/>
    <s v="002"/>
    <s v="000"/>
    <s v="000"/>
    <s v="SPECIAL REVENUE FUND"/>
    <s v="BUS &amp; PROF REG &amp; LIC FUND"/>
    <m/>
  </r>
  <r>
    <s v="0.4BB"/>
    <s v="9125000"/>
    <x v="26"/>
    <x v="30"/>
    <n v="511"/>
    <s v="A5180AF511"/>
    <n v="13000"/>
    <n v="13311"/>
    <n v="13000"/>
    <s v="D"/>
    <x v="8"/>
    <x v="7"/>
    <s v="GOAA"/>
    <s v="BEGINNING FUND BALANCE"/>
    <s v="2023–2024"/>
    <x v="0"/>
    <x v="2"/>
    <s v="HEALTH AND HUMAN SERVICES"/>
    <s v="TECHNICAL ASSISTANCE FUND"/>
    <x v="1"/>
    <s v="250"/>
    <s v="G"/>
    <s v="001"/>
    <s v="002"/>
    <s v="000"/>
    <s v="000"/>
    <s v="SPECIAL REVENUE FUND"/>
    <s v="BUS &amp; PROF REG &amp; LIC FUND"/>
    <m/>
  </r>
  <r>
    <s v="0.8BB"/>
    <s v="9125000"/>
    <x v="26"/>
    <x v="30"/>
    <n v="511"/>
    <s v="A5180AF511"/>
    <n v="568000"/>
    <n v="-568163"/>
    <n v="-568000"/>
    <s v="C"/>
    <x v="2"/>
    <x v="2"/>
    <s v="GABW"/>
    <s v="ACCUMULATED DEPRECIATION/AMORTIZATION"/>
    <s v="2023–2024"/>
    <x v="0"/>
    <x v="2"/>
    <s v="HEALTH AND HUMAN SERVICES"/>
    <s v="TECHNICAL ASSISTANCE FUND"/>
    <x v="1"/>
    <s v="250"/>
    <s v="G"/>
    <s v="001"/>
    <s v="002"/>
    <s v="000"/>
    <s v="000"/>
    <s v="SPECIAL REVENUE FUND"/>
    <s v="BUS &amp; PROF REG &amp; LIC FUND"/>
    <m/>
  </r>
  <r>
    <s v="0.9BB"/>
    <s v="9125000"/>
    <x v="26"/>
    <x v="30"/>
    <n v="511"/>
    <s v="A5180AF511"/>
    <n v="366000"/>
    <n v="-365765"/>
    <n v="-366000"/>
    <s v="C"/>
    <x v="3"/>
    <x v="3"/>
    <s v="GBBR"/>
    <s v="RIGHT-TO-USE LEASE LIABILITY"/>
    <s v="2023–2024"/>
    <x v="0"/>
    <x v="2"/>
    <s v="HEALTH AND HUMAN SERVICES"/>
    <s v="TECHNICAL ASSISTANCE FUND"/>
    <x v="1"/>
    <s v="250"/>
    <s v="G"/>
    <s v="001"/>
    <s v="002"/>
    <s v="000"/>
    <s v="000"/>
    <s v="SPECIAL REVENUE FUND"/>
    <s v="BUS &amp; PROF REG &amp; LIC FUND"/>
    <m/>
  </r>
  <r>
    <s v="1.1"/>
    <s v="0270000"/>
    <x v="26"/>
    <x v="30"/>
    <n v="511"/>
    <s v="A5180AF511"/>
    <n v="716000"/>
    <n v="716105"/>
    <n v="716000"/>
    <s v="D"/>
    <x v="11"/>
    <x v="10"/>
    <s v="GODR"/>
    <s v="CAPITAL OUTLAY"/>
    <s v="2023–2024"/>
    <x v="0"/>
    <x v="2"/>
    <s v="HEALTH AND HUMAN SERVICES"/>
    <s v="TECHNICAL ASSISTANCE FUND"/>
    <x v="1"/>
    <s v="250"/>
    <s v="G"/>
    <s v="001"/>
    <s v="002"/>
    <s v="000"/>
    <s v="000"/>
    <s v="SPECIAL REVENUE FUND"/>
    <s v="BUS &amp; PROF REG &amp; LIC FUND"/>
    <m/>
  </r>
  <r>
    <s v="1.2"/>
    <s v="0270000"/>
    <x v="26"/>
    <x v="30"/>
    <n v="511"/>
    <s v="A5180AF511"/>
    <n v="716000"/>
    <n v="-716105"/>
    <n v="-716000"/>
    <s v="C"/>
    <x v="12"/>
    <x v="11"/>
    <s v="GOLK"/>
    <s v="LEASE AND OTHER FINANCING PROCEEDS"/>
    <s v="2023–2024"/>
    <x v="0"/>
    <x v="2"/>
    <s v="HEALTH AND HUMAN SERVICES"/>
    <s v="TECHNICAL ASSISTANCE FUND"/>
    <x v="1"/>
    <s v="250"/>
    <s v="G"/>
    <s v="001"/>
    <s v="002"/>
    <s v="000"/>
    <s v="000"/>
    <s v="SPECIAL REVENUE FUND"/>
    <s v="BUS &amp; PROF REG &amp; LIC FUND"/>
    <m/>
  </r>
  <r>
    <s v="2.3"/>
    <s v="9125000"/>
    <x v="26"/>
    <x v="30"/>
    <n v="511"/>
    <s v="A5180AF511"/>
    <n v="716000"/>
    <n v="716105"/>
    <n v="716000"/>
    <s v="D"/>
    <x v="0"/>
    <x v="0"/>
    <s v="GABX"/>
    <s v="INTANGIBLE ASSETS-AMORTIZABLE"/>
    <s v="2023–2024"/>
    <x v="0"/>
    <x v="2"/>
    <s v="HEALTH AND HUMAN SERVICES"/>
    <s v="TECHNICAL ASSISTANCE FUND"/>
    <x v="1"/>
    <s v="250"/>
    <s v="G"/>
    <s v="001"/>
    <s v="002"/>
    <s v="000"/>
    <s v="000"/>
    <s v="SPECIAL REVENUE FUND"/>
    <s v="BUS &amp; PROF REG &amp; LIC FUND"/>
    <m/>
  </r>
  <r>
    <s v="2.4"/>
    <s v="9125000"/>
    <x v="26"/>
    <x v="30"/>
    <n v="511"/>
    <s v="A5180AF511"/>
    <n v="716000"/>
    <n v="-716105"/>
    <n v="-716000"/>
    <s v="C"/>
    <x v="11"/>
    <x v="10"/>
    <s v="GODR"/>
    <s v="CAPITAL OUTLAY"/>
    <s v="2023–2024"/>
    <x v="0"/>
    <x v="2"/>
    <s v="HEALTH AND HUMAN SERVICES"/>
    <s v="TECHNICAL ASSISTANCE FUND"/>
    <x v="1"/>
    <s v="250"/>
    <s v="G"/>
    <s v="001"/>
    <s v="002"/>
    <s v="000"/>
    <s v="000"/>
    <s v="SPECIAL REVENUE FUND"/>
    <s v="BUS &amp; PROF REG &amp; LIC FUND"/>
    <m/>
  </r>
  <r>
    <s v="3.1"/>
    <s v="9125000"/>
    <x v="26"/>
    <x v="30"/>
    <n v="511"/>
    <s v="A5180AF511"/>
    <n v="716000"/>
    <n v="716105"/>
    <n v="716000"/>
    <s v="D"/>
    <x v="12"/>
    <x v="11"/>
    <s v="GOLK"/>
    <s v="LEASE AND OTHER FINANCING PROCEEDS"/>
    <s v="2023–2024"/>
    <x v="0"/>
    <x v="2"/>
    <s v="HEALTH AND HUMAN SERVICES"/>
    <s v="TECHNICAL ASSISTANCE FUND"/>
    <x v="1"/>
    <s v="250"/>
    <s v="G"/>
    <s v="001"/>
    <s v="002"/>
    <s v="000"/>
    <s v="000"/>
    <s v="SPECIAL REVENUE FUND"/>
    <s v="BUS &amp; PROF REG &amp; LIC FUND"/>
    <m/>
  </r>
  <r>
    <s v="3.2"/>
    <s v="9125000"/>
    <x v="26"/>
    <x v="30"/>
    <n v="511"/>
    <s v="A5180AF511"/>
    <n v="716000"/>
    <n v="-716105"/>
    <n v="-716000"/>
    <s v="C"/>
    <x v="3"/>
    <x v="3"/>
    <s v="GBBR"/>
    <s v="RIGHT-TO-USE LEASE LIABILITY"/>
    <s v="2023–2024"/>
    <x v="0"/>
    <x v="2"/>
    <s v="HEALTH AND HUMAN SERVICES"/>
    <s v="TECHNICAL ASSISTANCE FUND"/>
    <x v="1"/>
    <s v="250"/>
    <s v="G"/>
    <s v="001"/>
    <s v="002"/>
    <s v="000"/>
    <s v="000"/>
    <s v="SPECIAL REVENUE FUND"/>
    <s v="BUS &amp; PROF REG &amp; LIC FUND"/>
    <m/>
  </r>
  <r>
    <s v="4.1"/>
    <s v="9125000"/>
    <x v="26"/>
    <x v="30"/>
    <n v="511"/>
    <s v="A5180AF511"/>
    <n v="336000"/>
    <n v="336417"/>
    <n v="336000"/>
    <s v="D"/>
    <x v="10"/>
    <x v="9"/>
    <s v="GODF"/>
    <s v="HEALTH &amp; HUMAN SERVICES AND LABOR &amp; WORKFORCE DEV"/>
    <s v="2023–2024"/>
    <x v="0"/>
    <x v="2"/>
    <s v="HEALTH AND HUMAN SERVICES"/>
    <s v="TECHNICAL ASSISTANCE FUND"/>
    <x v="1"/>
    <s v="250"/>
    <s v="G"/>
    <s v="001"/>
    <s v="002"/>
    <s v="000"/>
    <s v="000"/>
    <s v="SPECIAL REVENUE FUND"/>
    <s v="BUS &amp; PROF REG &amp; LIC FUND"/>
    <m/>
  </r>
  <r>
    <s v="4.4"/>
    <s v="9125000"/>
    <x v="26"/>
    <x v="30"/>
    <n v="511"/>
    <s v="A5180AF511"/>
    <n v="336000"/>
    <n v="-336417"/>
    <n v="-336000"/>
    <s v="C"/>
    <x v="2"/>
    <x v="2"/>
    <s v="GABW"/>
    <s v="ACCUMULATED DEPRECIATION/AMORTIZATION"/>
    <s v="2023–2024"/>
    <x v="0"/>
    <x v="2"/>
    <s v="HEALTH AND HUMAN SERVICES"/>
    <s v="TECHNICAL ASSISTANCE FUND"/>
    <x v="1"/>
    <s v="250"/>
    <s v="G"/>
    <s v="001"/>
    <s v="002"/>
    <s v="000"/>
    <s v="000"/>
    <s v="SPECIAL REVENUE FUND"/>
    <s v="BUS &amp; PROF REG &amp; LIC FUND"/>
    <m/>
  </r>
  <r>
    <s v="5.1"/>
    <s v="0270000"/>
    <x v="26"/>
    <x v="30"/>
    <n v="511"/>
    <s v="A5180AF511"/>
    <n v="272000"/>
    <n v="272029"/>
    <n v="272000"/>
    <s v="D"/>
    <x v="5"/>
    <x v="5"/>
    <s v="GODT"/>
    <s v="DEBT SERVICE-PRINCIPAL RETIREMENT"/>
    <s v="2023–2024"/>
    <x v="0"/>
    <x v="2"/>
    <s v="HEALTH AND HUMAN SERVICES"/>
    <s v="TECHNICAL ASSISTANCE FUND"/>
    <x v="1"/>
    <s v="250"/>
    <s v="G"/>
    <s v="001"/>
    <s v="002"/>
    <s v="000"/>
    <s v="000"/>
    <s v="SPECIAL REVENUE FUND"/>
    <s v="BUS &amp; PROF REG &amp; LIC FUND"/>
    <m/>
  </r>
  <r>
    <s v="5.2"/>
    <s v="0270000"/>
    <x v="26"/>
    <x v="30"/>
    <n v="511"/>
    <s v="A5180AF511"/>
    <n v="13000"/>
    <n v="13302"/>
    <n v="13000"/>
    <s v="D"/>
    <x v="6"/>
    <x v="6"/>
    <s v="GODV"/>
    <s v="DEBT SERVICE-INTEREST &amp; FISCAL CHARGES"/>
    <s v="2023–2024"/>
    <x v="0"/>
    <x v="2"/>
    <s v="HEALTH AND HUMAN SERVICES"/>
    <s v="TECHNICAL ASSISTANCE FUND"/>
    <x v="1"/>
    <s v="250"/>
    <s v="G"/>
    <s v="001"/>
    <s v="002"/>
    <s v="000"/>
    <s v="000"/>
    <s v="SPECIAL REVENUE FUND"/>
    <s v="BUS &amp; PROF REG &amp; LIC FUND"/>
    <m/>
  </r>
  <r>
    <s v="5.3"/>
    <s v="0270000"/>
    <x v="26"/>
    <x v="30"/>
    <n v="511"/>
    <s v="A5180AF511"/>
    <n v="285000"/>
    <n v="-285331"/>
    <n v="-285000"/>
    <s v="C"/>
    <x v="10"/>
    <x v="9"/>
    <s v="GODF"/>
    <s v="HEALTH &amp; HUMAN SERVICES AND LABOR &amp; WORKFORCE DEV"/>
    <s v="2023–2024"/>
    <x v="0"/>
    <x v="2"/>
    <s v="HEALTH AND HUMAN SERVICES"/>
    <s v="TECHNICAL ASSISTANCE FUND"/>
    <x v="1"/>
    <s v="250"/>
    <s v="G"/>
    <s v="001"/>
    <s v="002"/>
    <s v="000"/>
    <s v="000"/>
    <s v="SPECIAL REVENUE FUND"/>
    <s v="BUS &amp; PROF REG &amp; LIC FUND"/>
    <m/>
  </r>
  <r>
    <s v="6.1"/>
    <s v="9125000"/>
    <x v="26"/>
    <x v="30"/>
    <n v="511"/>
    <s v="A5180AF511"/>
    <n v="272000"/>
    <n v="272029"/>
    <n v="272000"/>
    <s v="D"/>
    <x v="3"/>
    <x v="3"/>
    <s v="GBBR"/>
    <s v="RIGHT-TO-USE LEASE LIABILITY"/>
    <s v="2023–2024"/>
    <x v="0"/>
    <x v="2"/>
    <s v="HEALTH AND HUMAN SERVICES"/>
    <s v="TECHNICAL ASSISTANCE FUND"/>
    <x v="1"/>
    <s v="250"/>
    <s v="G"/>
    <s v="001"/>
    <s v="002"/>
    <s v="000"/>
    <s v="000"/>
    <s v="SPECIAL REVENUE FUND"/>
    <s v="BUS &amp; PROF REG &amp; LIC FUND"/>
    <m/>
  </r>
  <r>
    <s v="6.2"/>
    <s v="9125000"/>
    <x v="26"/>
    <x v="30"/>
    <n v="511"/>
    <s v="A5180AF511"/>
    <n v="272000"/>
    <n v="-272029"/>
    <n v="-272000"/>
    <s v="C"/>
    <x v="5"/>
    <x v="5"/>
    <s v="GODT"/>
    <s v="DEBT SERVICE-PRINCIPAL RETIREMENT"/>
    <s v="2023–2024"/>
    <x v="0"/>
    <x v="2"/>
    <s v="HEALTH AND HUMAN SERVICES"/>
    <s v="TECHNICAL ASSISTANCE FUND"/>
    <x v="1"/>
    <s v="250"/>
    <s v="G"/>
    <s v="001"/>
    <s v="002"/>
    <s v="000"/>
    <s v="000"/>
    <s v="SPECIAL REVENUE FUND"/>
    <s v="BUS &amp; PROF REG &amp; LIC FUND"/>
    <m/>
  </r>
  <r>
    <s v="7.1"/>
    <s v="9125000"/>
    <x v="26"/>
    <x v="30"/>
    <n v="511"/>
    <s v="A5180AF511"/>
    <n v="235000"/>
    <n v="235493"/>
    <n v="235000"/>
    <s v="D"/>
    <x v="3"/>
    <x v="3"/>
    <s v="GBBR"/>
    <s v="RIGHT-TO-USE LEASE LIABILITY"/>
    <s v="2023–2024"/>
    <x v="0"/>
    <x v="2"/>
    <s v="HEALTH AND HUMAN SERVICES"/>
    <s v="TECHNICAL ASSISTANCE FUND"/>
    <x v="1"/>
    <s v="250"/>
    <s v="G"/>
    <s v="001"/>
    <s v="002"/>
    <s v="000"/>
    <s v="000"/>
    <s v="SPECIAL REVENUE FUND"/>
    <s v="BUS &amp; PROF REG &amp; LIC FUND"/>
    <m/>
  </r>
  <r>
    <s v="7.2"/>
    <s v="9125000"/>
    <x v="26"/>
    <x v="30"/>
    <n v="511"/>
    <s v="A5180AF511"/>
    <n v="235000"/>
    <n v="-235493"/>
    <n v="-235000"/>
    <s v="C"/>
    <x v="7"/>
    <x v="3"/>
    <s v="GBAX"/>
    <s v="CURRENT PORTION OF LONG-TERM OBLIGATIONS"/>
    <s v="2023–2024"/>
    <x v="0"/>
    <x v="2"/>
    <s v="HEALTH AND HUMAN SERVICES"/>
    <s v="TECHNICAL ASSISTANCE FUND"/>
    <x v="1"/>
    <s v="250"/>
    <s v="G"/>
    <s v="001"/>
    <s v="002"/>
    <s v="000"/>
    <s v="000"/>
    <s v="SPECIAL REVENUE FUND"/>
    <s v="BUS &amp; PROF REG &amp; LIC FUND"/>
    <m/>
  </r>
  <r>
    <s v="8.3"/>
    <s v="9125000"/>
    <x v="26"/>
    <x v="30"/>
    <n v="511"/>
    <s v="A5180AF511"/>
    <n v="48000"/>
    <n v="47756"/>
    <n v="48000"/>
    <s v="D"/>
    <x v="2"/>
    <x v="2"/>
    <s v="GABW"/>
    <s v="ACCUMULATED DEPRECIATION/AMORTIZATION"/>
    <s v="2023–2024"/>
    <x v="0"/>
    <x v="2"/>
    <s v="HEALTH AND HUMAN SERVICES"/>
    <s v="TECHNICAL ASSISTANCE FUND"/>
    <x v="1"/>
    <s v="250"/>
    <s v="G"/>
    <s v="001"/>
    <s v="002"/>
    <s v="000"/>
    <s v="000"/>
    <s v="SPECIAL REVENUE FUND"/>
    <s v="BUS &amp; PROF REG &amp; LIC FUND"/>
    <m/>
  </r>
  <r>
    <s v="8.6"/>
    <s v="9125000"/>
    <x v="26"/>
    <x v="30"/>
    <n v="511"/>
    <s v="A5180AF511"/>
    <n v="48000"/>
    <n v="-47756"/>
    <n v="-48000"/>
    <s v="C"/>
    <x v="0"/>
    <x v="0"/>
    <s v="GABX"/>
    <s v="INTANGIBLE ASSETS-AMORTIZABLE"/>
    <s v="2023–2024"/>
    <x v="0"/>
    <x v="2"/>
    <s v="HEALTH AND HUMAN SERVICES"/>
    <s v="TECHNICAL ASSISTANCE FUND"/>
    <x v="1"/>
    <s v="250"/>
    <s v="G"/>
    <s v="001"/>
    <s v="002"/>
    <s v="000"/>
    <s v="000"/>
    <s v="SPECIAL REVENUE FUND"/>
    <s v="BUS &amp; PROF REG &amp; LIC FUND"/>
    <m/>
  </r>
  <r>
    <s v="0.3BB"/>
    <s v="9125000"/>
    <x v="27"/>
    <x v="30"/>
    <n v="511"/>
    <s v="A5180AF511"/>
    <n v="38000"/>
    <n v="38387"/>
    <n v="38000"/>
    <s v="D"/>
    <x v="0"/>
    <x v="0"/>
    <s v="GABX"/>
    <s v="INTANGIBLE ASSETS-AMORTIZABLE"/>
    <s v="2023–2024"/>
    <x v="0"/>
    <x v="2"/>
    <s v="HEALTH AND HUMAN SERVICES"/>
    <s v="CERTIFICATION FUND"/>
    <x v="1"/>
    <s v="250"/>
    <s v="G"/>
    <s v="001"/>
    <s v="002"/>
    <s v="000"/>
    <s v="000"/>
    <s v="SPECIAL REVENUE FUND"/>
    <s v="BUS &amp; PROF REG &amp; LIC FUND"/>
    <m/>
  </r>
  <r>
    <s v="0.4BB"/>
    <s v="9125000"/>
    <x v="27"/>
    <x v="30"/>
    <n v="511"/>
    <s v="A5180AF511"/>
    <n v="1000"/>
    <n v="717"/>
    <n v="1000"/>
    <s v="D"/>
    <x v="8"/>
    <x v="7"/>
    <s v="GOAA"/>
    <s v="BEGINNING FUND BALANCE"/>
    <s v="2023–2024"/>
    <x v="0"/>
    <x v="2"/>
    <s v="HEALTH AND HUMAN SERVICES"/>
    <s v="CERTIFICATION FUND"/>
    <x v="1"/>
    <s v="250"/>
    <s v="G"/>
    <s v="001"/>
    <s v="002"/>
    <s v="000"/>
    <s v="000"/>
    <s v="SPECIAL REVENUE FUND"/>
    <s v="BUS &amp; PROF REG &amp; LIC FUND"/>
    <m/>
  </r>
  <r>
    <s v="0.8BB"/>
    <s v="9125000"/>
    <x v="27"/>
    <x v="30"/>
    <n v="511"/>
    <s v="A5180AF511"/>
    <n v="18000"/>
    <n v="-18190"/>
    <n v="-18000"/>
    <s v="C"/>
    <x v="2"/>
    <x v="2"/>
    <s v="GABW"/>
    <s v="ACCUMULATED DEPRECIATION/AMORTIZATION"/>
    <s v="2023–2024"/>
    <x v="0"/>
    <x v="2"/>
    <s v="HEALTH AND HUMAN SERVICES"/>
    <s v="CERTIFICATION FUND"/>
    <x v="1"/>
    <s v="250"/>
    <s v="G"/>
    <s v="001"/>
    <s v="002"/>
    <s v="000"/>
    <s v="000"/>
    <s v="SPECIAL REVENUE FUND"/>
    <s v="BUS &amp; PROF REG &amp; LIC FUND"/>
    <m/>
  </r>
  <r>
    <s v="0.9BB"/>
    <s v="9125000"/>
    <x v="27"/>
    <x v="30"/>
    <n v="511"/>
    <s v="A5180AF511"/>
    <n v="21000"/>
    <n v="-20914"/>
    <n v="-21000"/>
    <s v="C"/>
    <x v="3"/>
    <x v="3"/>
    <s v="GBBR"/>
    <s v="RIGHT-TO-USE LEASE LIABILITY"/>
    <s v="2023–2024"/>
    <x v="0"/>
    <x v="2"/>
    <s v="HEALTH AND HUMAN SERVICES"/>
    <s v="CERTIFICATION FUND"/>
    <x v="1"/>
    <s v="250"/>
    <s v="G"/>
    <s v="001"/>
    <s v="002"/>
    <s v="000"/>
    <s v="000"/>
    <s v="SPECIAL REVENUE FUND"/>
    <s v="BUS &amp; PROF REG &amp; LIC FUND"/>
    <m/>
  </r>
  <r>
    <s v="1.1"/>
    <s v="0271000"/>
    <x v="27"/>
    <x v="30"/>
    <n v="511"/>
    <s v="A5180AF511"/>
    <n v="76000"/>
    <n v="75785"/>
    <n v="76000"/>
    <s v="D"/>
    <x v="11"/>
    <x v="10"/>
    <s v="GODR"/>
    <s v="CAPITAL OUTLAY"/>
    <s v="2023–2024"/>
    <x v="0"/>
    <x v="2"/>
    <s v="HEALTH AND HUMAN SERVICES"/>
    <s v="CERTIFICATION FUND"/>
    <x v="1"/>
    <s v="250"/>
    <s v="G"/>
    <s v="001"/>
    <s v="002"/>
    <s v="000"/>
    <s v="000"/>
    <s v="SPECIAL REVENUE FUND"/>
    <s v="BUS &amp; PROF REG &amp; LIC FUND"/>
    <m/>
  </r>
  <r>
    <s v="1.2"/>
    <s v="0271000"/>
    <x v="27"/>
    <x v="30"/>
    <n v="511"/>
    <s v="A5180AF511"/>
    <n v="76000"/>
    <n v="-75785"/>
    <n v="-76000"/>
    <s v="C"/>
    <x v="12"/>
    <x v="11"/>
    <s v="GOLK"/>
    <s v="LEASE AND OTHER FINANCING PROCEEDS"/>
    <s v="2023–2024"/>
    <x v="0"/>
    <x v="2"/>
    <s v="HEALTH AND HUMAN SERVICES"/>
    <s v="CERTIFICATION FUND"/>
    <x v="1"/>
    <s v="250"/>
    <s v="G"/>
    <s v="001"/>
    <s v="002"/>
    <s v="000"/>
    <s v="000"/>
    <s v="SPECIAL REVENUE FUND"/>
    <s v="BUS &amp; PROF REG &amp; LIC FUND"/>
    <m/>
  </r>
  <r>
    <s v="2.3"/>
    <s v="9125000"/>
    <x v="27"/>
    <x v="30"/>
    <n v="511"/>
    <s v="A5180AF511"/>
    <n v="76000"/>
    <n v="75785"/>
    <n v="76000"/>
    <s v="D"/>
    <x v="0"/>
    <x v="0"/>
    <s v="GABX"/>
    <s v="INTANGIBLE ASSETS-AMORTIZABLE"/>
    <s v="2023–2024"/>
    <x v="0"/>
    <x v="2"/>
    <s v="HEALTH AND HUMAN SERVICES"/>
    <s v="CERTIFICATION FUND"/>
    <x v="1"/>
    <s v="250"/>
    <s v="G"/>
    <s v="001"/>
    <s v="002"/>
    <s v="000"/>
    <s v="000"/>
    <s v="SPECIAL REVENUE FUND"/>
    <s v="BUS &amp; PROF REG &amp; LIC FUND"/>
    <m/>
  </r>
  <r>
    <s v="2.4"/>
    <s v="9125000"/>
    <x v="27"/>
    <x v="30"/>
    <n v="511"/>
    <s v="A5180AF511"/>
    <n v="76000"/>
    <n v="-75785"/>
    <n v="-76000"/>
    <s v="C"/>
    <x v="11"/>
    <x v="10"/>
    <s v="GODR"/>
    <s v="CAPITAL OUTLAY"/>
    <s v="2023–2024"/>
    <x v="0"/>
    <x v="2"/>
    <s v="HEALTH AND HUMAN SERVICES"/>
    <s v="CERTIFICATION FUND"/>
    <x v="1"/>
    <s v="250"/>
    <s v="G"/>
    <s v="001"/>
    <s v="002"/>
    <s v="000"/>
    <s v="000"/>
    <s v="SPECIAL REVENUE FUND"/>
    <s v="BUS &amp; PROF REG &amp; LIC FUND"/>
    <m/>
  </r>
  <r>
    <s v="3.1"/>
    <s v="9125000"/>
    <x v="27"/>
    <x v="30"/>
    <n v="511"/>
    <s v="A5180AF511"/>
    <n v="76000"/>
    <n v="75785"/>
    <n v="76000"/>
    <s v="D"/>
    <x v="12"/>
    <x v="11"/>
    <s v="GOLK"/>
    <s v="LEASE AND OTHER FINANCING PROCEEDS"/>
    <s v="2023–2024"/>
    <x v="0"/>
    <x v="2"/>
    <s v="HEALTH AND HUMAN SERVICES"/>
    <s v="CERTIFICATION FUND"/>
    <x v="1"/>
    <s v="250"/>
    <s v="G"/>
    <s v="001"/>
    <s v="002"/>
    <s v="000"/>
    <s v="000"/>
    <s v="SPECIAL REVENUE FUND"/>
    <s v="BUS &amp; PROF REG &amp; LIC FUND"/>
    <m/>
  </r>
  <r>
    <s v="3.2"/>
    <s v="9125000"/>
    <x v="27"/>
    <x v="30"/>
    <n v="511"/>
    <s v="A5180AF511"/>
    <n v="76000"/>
    <n v="-75785"/>
    <n v="-76000"/>
    <s v="C"/>
    <x v="3"/>
    <x v="3"/>
    <s v="GBBR"/>
    <s v="RIGHT-TO-USE LEASE LIABILITY"/>
    <s v="2023–2024"/>
    <x v="0"/>
    <x v="2"/>
    <s v="HEALTH AND HUMAN SERVICES"/>
    <s v="CERTIFICATION FUND"/>
    <x v="1"/>
    <s v="250"/>
    <s v="G"/>
    <s v="001"/>
    <s v="002"/>
    <s v="000"/>
    <s v="000"/>
    <s v="SPECIAL REVENUE FUND"/>
    <s v="BUS &amp; PROF REG &amp; LIC FUND"/>
    <m/>
  </r>
  <r>
    <s v="4.1"/>
    <s v="9125000"/>
    <x v="27"/>
    <x v="30"/>
    <n v="511"/>
    <s v="A5180AF511"/>
    <n v="24000"/>
    <n v="23893"/>
    <n v="24000"/>
    <s v="D"/>
    <x v="10"/>
    <x v="9"/>
    <s v="GODF"/>
    <s v="HEALTH &amp; HUMAN SERVICES AND LABOR &amp; WORKFORCE DEV"/>
    <s v="2023–2024"/>
    <x v="0"/>
    <x v="2"/>
    <s v="HEALTH AND HUMAN SERVICES"/>
    <s v="CERTIFICATION FUND"/>
    <x v="1"/>
    <s v="250"/>
    <s v="G"/>
    <s v="001"/>
    <s v="002"/>
    <s v="000"/>
    <s v="000"/>
    <s v="SPECIAL REVENUE FUND"/>
    <s v="BUS &amp; PROF REG &amp; LIC FUND"/>
    <m/>
  </r>
  <r>
    <s v="4.4"/>
    <s v="9125000"/>
    <x v="27"/>
    <x v="30"/>
    <n v="511"/>
    <s v="A5180AF511"/>
    <n v="24000"/>
    <n v="-23893"/>
    <n v="-24000"/>
    <s v="C"/>
    <x v="2"/>
    <x v="2"/>
    <s v="GABW"/>
    <s v="ACCUMULATED DEPRECIATION/AMORTIZATION"/>
    <s v="2023–2024"/>
    <x v="0"/>
    <x v="2"/>
    <s v="HEALTH AND HUMAN SERVICES"/>
    <s v="CERTIFICATION FUND"/>
    <x v="1"/>
    <s v="250"/>
    <s v="G"/>
    <s v="001"/>
    <s v="002"/>
    <s v="000"/>
    <s v="000"/>
    <s v="SPECIAL REVENUE FUND"/>
    <s v="BUS &amp; PROF REG &amp; LIC FUND"/>
    <m/>
  </r>
  <r>
    <s v="5.1"/>
    <s v="0271000"/>
    <x v="27"/>
    <x v="30"/>
    <n v="511"/>
    <s v="A5180AF511"/>
    <n v="16000"/>
    <n v="16448"/>
    <n v="16000"/>
    <s v="D"/>
    <x v="5"/>
    <x v="5"/>
    <s v="GODT"/>
    <s v="DEBT SERVICE-PRINCIPAL RETIREMENT"/>
    <s v="2023–2024"/>
    <x v="0"/>
    <x v="2"/>
    <s v="HEALTH AND HUMAN SERVICES"/>
    <s v="CERTIFICATION FUND"/>
    <x v="1"/>
    <s v="250"/>
    <s v="G"/>
    <s v="001"/>
    <s v="002"/>
    <s v="000"/>
    <s v="000"/>
    <s v="SPECIAL REVENUE FUND"/>
    <s v="BUS &amp; PROF REG &amp; LIC FUND"/>
    <m/>
  </r>
  <r>
    <s v="5.2"/>
    <s v="0271000"/>
    <x v="27"/>
    <x v="30"/>
    <n v="511"/>
    <s v="A5180AF511"/>
    <n v="1000"/>
    <n v="1375"/>
    <n v="1000"/>
    <s v="D"/>
    <x v="6"/>
    <x v="6"/>
    <s v="GODV"/>
    <s v="DEBT SERVICE-INTEREST &amp; FISCAL CHARGES"/>
    <s v="2023–2024"/>
    <x v="0"/>
    <x v="2"/>
    <s v="HEALTH AND HUMAN SERVICES"/>
    <s v="CERTIFICATION FUND"/>
    <x v="1"/>
    <s v="250"/>
    <s v="G"/>
    <s v="001"/>
    <s v="002"/>
    <s v="000"/>
    <s v="000"/>
    <s v="SPECIAL REVENUE FUND"/>
    <s v="BUS &amp; PROF REG &amp; LIC FUND"/>
    <m/>
  </r>
  <r>
    <s v="5.3"/>
    <s v="0271000"/>
    <x v="27"/>
    <x v="30"/>
    <n v="511"/>
    <s v="A5180AF511"/>
    <n v="17000"/>
    <n v="-17823"/>
    <n v="-17000"/>
    <s v="C"/>
    <x v="10"/>
    <x v="9"/>
    <s v="GODF"/>
    <s v="HEALTH &amp; HUMAN SERVICES AND LABOR &amp; WORKFORCE DEV"/>
    <s v="2023–2024"/>
    <x v="0"/>
    <x v="2"/>
    <s v="HEALTH AND HUMAN SERVICES"/>
    <s v="CERTIFICATION FUND"/>
    <x v="1"/>
    <s v="250"/>
    <s v="G"/>
    <s v="001"/>
    <s v="002"/>
    <s v="000"/>
    <s v="000"/>
    <s v="SPECIAL REVENUE FUND"/>
    <s v="BUS &amp; PROF REG &amp; LIC FUND"/>
    <m/>
  </r>
  <r>
    <s v="6.1"/>
    <s v="9125000"/>
    <x v="27"/>
    <x v="30"/>
    <n v="511"/>
    <s v="A5180AF511"/>
    <n v="16000"/>
    <n v="16448"/>
    <n v="16000"/>
    <s v="D"/>
    <x v="3"/>
    <x v="3"/>
    <s v="GBBR"/>
    <s v="RIGHT-TO-USE LEASE LIABILITY"/>
    <s v="2023–2024"/>
    <x v="0"/>
    <x v="2"/>
    <s v="HEALTH AND HUMAN SERVICES"/>
    <s v="CERTIFICATION FUND"/>
    <x v="1"/>
    <s v="250"/>
    <s v="G"/>
    <s v="001"/>
    <s v="002"/>
    <s v="000"/>
    <s v="000"/>
    <s v="SPECIAL REVENUE FUND"/>
    <s v="BUS &amp; PROF REG &amp; LIC FUND"/>
    <m/>
  </r>
  <r>
    <s v="6.2"/>
    <s v="9125000"/>
    <x v="27"/>
    <x v="30"/>
    <n v="511"/>
    <s v="A5180AF511"/>
    <n v="16000"/>
    <n v="-16448"/>
    <n v="-16000"/>
    <s v="C"/>
    <x v="5"/>
    <x v="5"/>
    <s v="GODT"/>
    <s v="DEBT SERVICE-PRINCIPAL RETIREMENT"/>
    <s v="2023–2024"/>
    <x v="0"/>
    <x v="2"/>
    <s v="HEALTH AND HUMAN SERVICES"/>
    <s v="CERTIFICATION FUND"/>
    <x v="1"/>
    <s v="250"/>
    <s v="G"/>
    <s v="001"/>
    <s v="002"/>
    <s v="000"/>
    <s v="000"/>
    <s v="SPECIAL REVENUE FUND"/>
    <s v="BUS &amp; PROF REG &amp; LIC FUND"/>
    <m/>
  </r>
  <r>
    <s v="7.1"/>
    <s v="9125000"/>
    <x v="27"/>
    <x v="30"/>
    <n v="511"/>
    <s v="A5180AF511"/>
    <n v="22000"/>
    <n v="22131"/>
    <n v="22000"/>
    <s v="D"/>
    <x v="3"/>
    <x v="3"/>
    <s v="GBBR"/>
    <s v="RIGHT-TO-USE LEASE LIABILITY"/>
    <s v="2023–2024"/>
    <x v="0"/>
    <x v="2"/>
    <s v="HEALTH AND HUMAN SERVICES"/>
    <s v="CERTIFICATION FUND"/>
    <x v="1"/>
    <s v="250"/>
    <s v="G"/>
    <s v="001"/>
    <s v="002"/>
    <s v="000"/>
    <s v="000"/>
    <s v="SPECIAL REVENUE FUND"/>
    <s v="BUS &amp; PROF REG &amp; LIC FUND"/>
    <m/>
  </r>
  <r>
    <s v="7.2"/>
    <s v="9125000"/>
    <x v="27"/>
    <x v="30"/>
    <n v="511"/>
    <s v="A5180AF511"/>
    <n v="22000"/>
    <n v="-22131"/>
    <n v="-22000"/>
    <s v="C"/>
    <x v="7"/>
    <x v="3"/>
    <s v="GBAX"/>
    <s v="CURRENT PORTION OF LONG-TERM OBLIGATIONS"/>
    <s v="2023–2024"/>
    <x v="0"/>
    <x v="2"/>
    <s v="HEALTH AND HUMAN SERVICES"/>
    <s v="CERTIFICATION FUND"/>
    <x v="1"/>
    <s v="250"/>
    <s v="G"/>
    <s v="001"/>
    <s v="002"/>
    <s v="000"/>
    <s v="000"/>
    <s v="SPECIAL REVENUE FUND"/>
    <s v="BUS &amp; PROF REG &amp; LIC FUND"/>
    <m/>
  </r>
  <r>
    <s v="8.3"/>
    <s v="9125000"/>
    <x v="27"/>
    <x v="30"/>
    <n v="511"/>
    <s v="A5180AF511"/>
    <n v="2000"/>
    <n v="1507"/>
    <n v="2000"/>
    <s v="D"/>
    <x v="2"/>
    <x v="2"/>
    <s v="GABW"/>
    <s v="ACCUMULATED DEPRECIATION/AMORTIZATION"/>
    <s v="2023–2024"/>
    <x v="0"/>
    <x v="2"/>
    <s v="HEALTH AND HUMAN SERVICES"/>
    <s v="CERTIFICATION FUND"/>
    <x v="1"/>
    <s v="250"/>
    <s v="G"/>
    <s v="001"/>
    <s v="002"/>
    <s v="000"/>
    <s v="000"/>
    <s v="SPECIAL REVENUE FUND"/>
    <s v="BUS &amp; PROF REG &amp; LIC FUND"/>
    <m/>
  </r>
  <r>
    <s v="8.6"/>
    <s v="9125000"/>
    <x v="27"/>
    <x v="30"/>
    <n v="511"/>
    <s v="A5180AF511"/>
    <n v="2000"/>
    <n v="-1507"/>
    <n v="-2000"/>
    <s v="C"/>
    <x v="0"/>
    <x v="0"/>
    <s v="GABX"/>
    <s v="INTANGIBLE ASSETS-AMORTIZABLE"/>
    <s v="2023–2024"/>
    <x v="0"/>
    <x v="2"/>
    <s v="HEALTH AND HUMAN SERVICES"/>
    <s v="CERTIFICATION FUND"/>
    <x v="1"/>
    <s v="250"/>
    <s v="G"/>
    <s v="001"/>
    <s v="002"/>
    <s v="000"/>
    <s v="000"/>
    <s v="SPECIAL REVENUE FUND"/>
    <s v="BUS &amp; PROF REG &amp; LIC FUND"/>
    <m/>
  </r>
  <r>
    <s v="0.3BB"/>
    <s v="9125000"/>
    <x v="28"/>
    <x v="30"/>
    <n v="511"/>
    <s v="A5180AF511"/>
    <n v="95000"/>
    <n v="95155"/>
    <n v="95000"/>
    <s v="D"/>
    <x v="0"/>
    <x v="0"/>
    <s v="GABX"/>
    <s v="INTANGIBLE ASSETS-AMORTIZABLE"/>
    <s v="2023–2024"/>
    <x v="0"/>
    <x v="2"/>
    <s v="HEALTH AND HUMAN SERVICES"/>
    <s v="CHILD HEALTH AND SAFETY FUND"/>
    <x v="1"/>
    <s v="250"/>
    <s v="G"/>
    <s v="001"/>
    <s v="002"/>
    <s v="000"/>
    <s v="000"/>
    <s v="SPECIAL REVENUE FUND"/>
    <s v="BUS &amp; PROF REG &amp; LIC FUND"/>
    <m/>
  </r>
  <r>
    <s v="0.4BB"/>
    <s v="9125000"/>
    <x v="28"/>
    <x v="30"/>
    <n v="511"/>
    <s v="A5180AF511"/>
    <n v="1000"/>
    <n v="1137"/>
    <n v="1000"/>
    <s v="D"/>
    <x v="8"/>
    <x v="7"/>
    <s v="GOAA"/>
    <s v="BEGINNING FUND BALANCE"/>
    <s v="2023–2024"/>
    <x v="0"/>
    <x v="2"/>
    <s v="HEALTH AND HUMAN SERVICES"/>
    <s v="CHILD HEALTH AND SAFETY FUND"/>
    <x v="1"/>
    <s v="250"/>
    <s v="G"/>
    <s v="001"/>
    <s v="002"/>
    <s v="000"/>
    <s v="000"/>
    <s v="SPECIAL REVENUE FUND"/>
    <s v="BUS &amp; PROF REG &amp; LIC FUND"/>
    <m/>
  </r>
  <r>
    <s v="0.8BB"/>
    <s v="9125000"/>
    <x v="28"/>
    <x v="30"/>
    <n v="511"/>
    <s v="A5180AF511"/>
    <n v="67000"/>
    <n v="-66855"/>
    <n v="-67000"/>
    <s v="C"/>
    <x v="2"/>
    <x v="2"/>
    <s v="GABW"/>
    <s v="ACCUMULATED DEPRECIATION/AMORTIZATION"/>
    <s v="2023–2024"/>
    <x v="0"/>
    <x v="2"/>
    <s v="HEALTH AND HUMAN SERVICES"/>
    <s v="CHILD HEALTH AND SAFETY FUND"/>
    <x v="1"/>
    <s v="250"/>
    <s v="G"/>
    <s v="001"/>
    <s v="002"/>
    <s v="000"/>
    <s v="000"/>
    <s v="SPECIAL REVENUE FUND"/>
    <s v="BUS &amp; PROF REG &amp; LIC FUND"/>
    <m/>
  </r>
  <r>
    <s v="0.9BB"/>
    <s v="9125000"/>
    <x v="28"/>
    <x v="30"/>
    <n v="511"/>
    <s v="A5180AF511"/>
    <n v="29000"/>
    <n v="-29437"/>
    <n v="-29000"/>
    <s v="C"/>
    <x v="3"/>
    <x v="3"/>
    <s v="GBBR"/>
    <s v="RIGHT-TO-USE LEASE LIABILITY"/>
    <s v="2023–2024"/>
    <x v="0"/>
    <x v="2"/>
    <s v="HEALTH AND HUMAN SERVICES"/>
    <s v="CHILD HEALTH AND SAFETY FUND"/>
    <x v="1"/>
    <s v="250"/>
    <s v="G"/>
    <s v="001"/>
    <s v="002"/>
    <s v="000"/>
    <s v="000"/>
    <s v="SPECIAL REVENUE FUND"/>
    <s v="BUS &amp; PROF REG &amp; LIC FUND"/>
    <m/>
  </r>
  <r>
    <s v="1.1"/>
    <s v="0279000"/>
    <x v="28"/>
    <x v="30"/>
    <n v="511"/>
    <s v="A5180AF511"/>
    <n v="6000"/>
    <n v="6107"/>
    <n v="6000"/>
    <s v="D"/>
    <x v="11"/>
    <x v="10"/>
    <s v="GODR"/>
    <s v="CAPITAL OUTLAY"/>
    <s v="2023–2024"/>
    <x v="0"/>
    <x v="2"/>
    <s v="HEALTH AND HUMAN SERVICES"/>
    <s v="CHILD HEALTH AND SAFETY FUND"/>
    <x v="1"/>
    <s v="250"/>
    <s v="G"/>
    <s v="001"/>
    <s v="002"/>
    <s v="000"/>
    <s v="000"/>
    <s v="SPECIAL REVENUE FUND"/>
    <s v="BUS &amp; PROF REG &amp; LIC FUND"/>
    <m/>
  </r>
  <r>
    <s v="1.2"/>
    <s v="0279000"/>
    <x v="28"/>
    <x v="30"/>
    <n v="511"/>
    <s v="A5180AF511"/>
    <n v="6000"/>
    <n v="-6107"/>
    <n v="-6000"/>
    <s v="C"/>
    <x v="12"/>
    <x v="11"/>
    <s v="GOLK"/>
    <s v="LEASE AND OTHER FINANCING PROCEEDS"/>
    <s v="2023–2024"/>
    <x v="0"/>
    <x v="2"/>
    <s v="HEALTH AND HUMAN SERVICES"/>
    <s v="CHILD HEALTH AND SAFETY FUND"/>
    <x v="1"/>
    <s v="250"/>
    <s v="G"/>
    <s v="001"/>
    <s v="002"/>
    <s v="000"/>
    <s v="000"/>
    <s v="SPECIAL REVENUE FUND"/>
    <s v="BUS &amp; PROF REG &amp; LIC FUND"/>
    <m/>
  </r>
  <r>
    <s v="2.3"/>
    <s v="9125000"/>
    <x v="28"/>
    <x v="30"/>
    <n v="511"/>
    <s v="A5180AF511"/>
    <n v="6000"/>
    <n v="6107"/>
    <n v="6000"/>
    <s v="D"/>
    <x v="0"/>
    <x v="0"/>
    <s v="GABX"/>
    <s v="INTANGIBLE ASSETS-AMORTIZABLE"/>
    <s v="2023–2024"/>
    <x v="0"/>
    <x v="2"/>
    <s v="HEALTH AND HUMAN SERVICES"/>
    <s v="CHILD HEALTH AND SAFETY FUND"/>
    <x v="1"/>
    <s v="250"/>
    <s v="G"/>
    <s v="001"/>
    <s v="002"/>
    <s v="000"/>
    <s v="000"/>
    <s v="SPECIAL REVENUE FUND"/>
    <s v="BUS &amp; PROF REG &amp; LIC FUND"/>
    <m/>
  </r>
  <r>
    <s v="2.4"/>
    <s v="9125000"/>
    <x v="28"/>
    <x v="30"/>
    <n v="511"/>
    <s v="A5180AF511"/>
    <n v="6000"/>
    <n v="-6107"/>
    <n v="-6000"/>
    <s v="C"/>
    <x v="11"/>
    <x v="10"/>
    <s v="GODR"/>
    <s v="CAPITAL OUTLAY"/>
    <s v="2023–2024"/>
    <x v="0"/>
    <x v="2"/>
    <s v="HEALTH AND HUMAN SERVICES"/>
    <s v="CHILD HEALTH AND SAFETY FUND"/>
    <x v="1"/>
    <s v="250"/>
    <s v="G"/>
    <s v="001"/>
    <s v="002"/>
    <s v="000"/>
    <s v="000"/>
    <s v="SPECIAL REVENUE FUND"/>
    <s v="BUS &amp; PROF REG &amp; LIC FUND"/>
    <m/>
  </r>
  <r>
    <s v="3.1"/>
    <s v="9125000"/>
    <x v="28"/>
    <x v="30"/>
    <n v="511"/>
    <s v="A5180AF511"/>
    <n v="6000"/>
    <n v="6107"/>
    <n v="6000"/>
    <s v="D"/>
    <x v="12"/>
    <x v="11"/>
    <s v="GOLK"/>
    <s v="LEASE AND OTHER FINANCING PROCEEDS"/>
    <s v="2023–2024"/>
    <x v="0"/>
    <x v="2"/>
    <s v="HEALTH AND HUMAN SERVICES"/>
    <s v="CHILD HEALTH AND SAFETY FUND"/>
    <x v="1"/>
    <s v="250"/>
    <s v="G"/>
    <s v="001"/>
    <s v="002"/>
    <s v="000"/>
    <s v="000"/>
    <s v="SPECIAL REVENUE FUND"/>
    <s v="BUS &amp; PROF REG &amp; LIC FUND"/>
    <m/>
  </r>
  <r>
    <s v="3.2"/>
    <s v="9125000"/>
    <x v="28"/>
    <x v="30"/>
    <n v="511"/>
    <s v="A5180AF511"/>
    <n v="6000"/>
    <n v="-6107"/>
    <n v="-6000"/>
    <s v="C"/>
    <x v="3"/>
    <x v="3"/>
    <s v="GBBR"/>
    <s v="RIGHT-TO-USE LEASE LIABILITY"/>
    <s v="2023–2024"/>
    <x v="0"/>
    <x v="2"/>
    <s v="HEALTH AND HUMAN SERVICES"/>
    <s v="CHILD HEALTH AND SAFETY FUND"/>
    <x v="1"/>
    <s v="250"/>
    <s v="G"/>
    <s v="001"/>
    <s v="002"/>
    <s v="000"/>
    <s v="000"/>
    <s v="SPECIAL REVENUE FUND"/>
    <s v="BUS &amp; PROF REG &amp; LIC FUND"/>
    <m/>
  </r>
  <r>
    <s v="4.1"/>
    <s v="9125000"/>
    <x v="28"/>
    <x v="30"/>
    <n v="511"/>
    <s v="A5180AF511"/>
    <n v="20000"/>
    <n v="20183"/>
    <n v="20000"/>
    <s v="D"/>
    <x v="10"/>
    <x v="9"/>
    <s v="GODF"/>
    <s v="HEALTH &amp; HUMAN SERVICES AND LABOR &amp; WORKFORCE DEV"/>
    <s v="2023–2024"/>
    <x v="0"/>
    <x v="2"/>
    <s v="HEALTH AND HUMAN SERVICES"/>
    <s v="CHILD HEALTH AND SAFETY FUND"/>
    <x v="1"/>
    <s v="250"/>
    <s v="G"/>
    <s v="001"/>
    <s v="002"/>
    <s v="000"/>
    <s v="000"/>
    <s v="SPECIAL REVENUE FUND"/>
    <s v="BUS &amp; PROF REG &amp; LIC FUND"/>
    <m/>
  </r>
  <r>
    <s v="4.4"/>
    <s v="9125000"/>
    <x v="28"/>
    <x v="30"/>
    <n v="511"/>
    <s v="A5180AF511"/>
    <n v="20000"/>
    <n v="-20183"/>
    <n v="-20000"/>
    <s v="C"/>
    <x v="2"/>
    <x v="2"/>
    <s v="GABW"/>
    <s v="ACCUMULATED DEPRECIATION/AMORTIZATION"/>
    <s v="2023–2024"/>
    <x v="0"/>
    <x v="2"/>
    <s v="HEALTH AND HUMAN SERVICES"/>
    <s v="CHILD HEALTH AND SAFETY FUND"/>
    <x v="1"/>
    <s v="250"/>
    <s v="G"/>
    <s v="001"/>
    <s v="002"/>
    <s v="000"/>
    <s v="000"/>
    <s v="SPECIAL REVENUE FUND"/>
    <s v="BUS &amp; PROF REG &amp; LIC FUND"/>
    <m/>
  </r>
  <r>
    <s v="5.1"/>
    <s v="0279000"/>
    <x v="28"/>
    <x v="30"/>
    <n v="511"/>
    <s v="A5180AF511"/>
    <n v="21000"/>
    <n v="20567"/>
    <n v="21000"/>
    <s v="D"/>
    <x v="5"/>
    <x v="5"/>
    <s v="GODT"/>
    <s v="DEBT SERVICE-PRINCIPAL RETIREMENT"/>
    <s v="2023–2024"/>
    <x v="0"/>
    <x v="2"/>
    <s v="HEALTH AND HUMAN SERVICES"/>
    <s v="CHILD HEALTH AND SAFETY FUND"/>
    <x v="1"/>
    <s v="250"/>
    <s v="G"/>
    <s v="001"/>
    <s v="002"/>
    <s v="000"/>
    <s v="000"/>
    <s v="SPECIAL REVENUE FUND"/>
    <s v="BUS &amp; PROF REG &amp; LIC FUND"/>
    <m/>
  </r>
  <r>
    <s v="5.3"/>
    <s v="0279000"/>
    <x v="28"/>
    <x v="30"/>
    <n v="511"/>
    <s v="A5180AF511"/>
    <n v="21000"/>
    <n v="-20729"/>
    <n v="-21000"/>
    <s v="C"/>
    <x v="10"/>
    <x v="9"/>
    <s v="GODF"/>
    <s v="HEALTH &amp; HUMAN SERVICES AND LABOR &amp; WORKFORCE DEV"/>
    <s v="2023–2024"/>
    <x v="0"/>
    <x v="2"/>
    <s v="HEALTH AND HUMAN SERVICES"/>
    <s v="CHILD HEALTH AND SAFETY FUND"/>
    <x v="1"/>
    <s v="250"/>
    <s v="G"/>
    <s v="001"/>
    <s v="002"/>
    <s v="000"/>
    <s v="000"/>
    <s v="SPECIAL REVENUE FUND"/>
    <s v="BUS &amp; PROF REG &amp; LIC FUND"/>
    <m/>
  </r>
  <r>
    <s v="6.1"/>
    <s v="9125000"/>
    <x v="28"/>
    <x v="30"/>
    <n v="511"/>
    <s v="A5180AF511"/>
    <n v="21000"/>
    <n v="20567"/>
    <n v="21000"/>
    <s v="D"/>
    <x v="3"/>
    <x v="3"/>
    <s v="GBBR"/>
    <s v="RIGHT-TO-USE LEASE LIABILITY"/>
    <s v="2023–2024"/>
    <x v="0"/>
    <x v="2"/>
    <s v="HEALTH AND HUMAN SERVICES"/>
    <s v="CHILD HEALTH AND SAFETY FUND"/>
    <x v="1"/>
    <s v="250"/>
    <s v="G"/>
    <s v="001"/>
    <s v="002"/>
    <s v="000"/>
    <s v="000"/>
    <s v="SPECIAL REVENUE FUND"/>
    <s v="BUS &amp; PROF REG &amp; LIC FUND"/>
    <m/>
  </r>
  <r>
    <s v="6.2"/>
    <s v="9125000"/>
    <x v="28"/>
    <x v="30"/>
    <n v="511"/>
    <s v="A5180AF511"/>
    <n v="21000"/>
    <n v="-20567"/>
    <n v="-21000"/>
    <s v="C"/>
    <x v="5"/>
    <x v="5"/>
    <s v="GODT"/>
    <s v="DEBT SERVICE-PRINCIPAL RETIREMENT"/>
    <s v="2023–2024"/>
    <x v="0"/>
    <x v="2"/>
    <s v="HEALTH AND HUMAN SERVICES"/>
    <s v="CHILD HEALTH AND SAFETY FUND"/>
    <x v="1"/>
    <s v="250"/>
    <s v="G"/>
    <s v="001"/>
    <s v="002"/>
    <s v="000"/>
    <s v="000"/>
    <s v="SPECIAL REVENUE FUND"/>
    <s v="BUS &amp; PROF REG &amp; LIC FUND"/>
    <m/>
  </r>
  <r>
    <s v="7.1"/>
    <s v="9125000"/>
    <x v="28"/>
    <x v="30"/>
    <n v="511"/>
    <s v="A5180AF511"/>
    <n v="6000"/>
    <n v="6135"/>
    <n v="6000"/>
    <s v="D"/>
    <x v="3"/>
    <x v="3"/>
    <s v="GBBR"/>
    <s v="RIGHT-TO-USE LEASE LIABILITY"/>
    <s v="2023–2024"/>
    <x v="0"/>
    <x v="2"/>
    <s v="HEALTH AND HUMAN SERVICES"/>
    <s v="CHILD HEALTH AND SAFETY FUND"/>
    <x v="1"/>
    <s v="250"/>
    <s v="G"/>
    <s v="001"/>
    <s v="002"/>
    <s v="000"/>
    <s v="000"/>
    <s v="SPECIAL REVENUE FUND"/>
    <s v="BUS &amp; PROF REG &amp; LIC FUND"/>
    <m/>
  </r>
  <r>
    <s v="7.2"/>
    <s v="9125000"/>
    <x v="28"/>
    <x v="30"/>
    <n v="511"/>
    <s v="A5180AF511"/>
    <n v="6000"/>
    <n v="-6135"/>
    <n v="-6000"/>
    <s v="C"/>
    <x v="7"/>
    <x v="3"/>
    <s v="GBAX"/>
    <s v="CURRENT PORTION OF LONG-TERM OBLIGATIONS"/>
    <s v="2023–2024"/>
    <x v="0"/>
    <x v="2"/>
    <s v="HEALTH AND HUMAN SERVICES"/>
    <s v="CHILD HEALTH AND SAFETY FUND"/>
    <x v="1"/>
    <s v="250"/>
    <s v="G"/>
    <s v="001"/>
    <s v="002"/>
    <s v="000"/>
    <s v="000"/>
    <s v="SPECIAL REVENUE FUND"/>
    <s v="BUS &amp; PROF REG &amp; LIC FUND"/>
    <m/>
  </r>
  <r>
    <s v="8.3"/>
    <s v="9125000"/>
    <x v="28"/>
    <x v="30"/>
    <n v="511"/>
    <s v="A5180AF511"/>
    <n v="6000"/>
    <n v="5652"/>
    <n v="6000"/>
    <s v="D"/>
    <x v="2"/>
    <x v="2"/>
    <s v="GABW"/>
    <s v="ACCUMULATED DEPRECIATION/AMORTIZATION"/>
    <s v="2023–2024"/>
    <x v="0"/>
    <x v="2"/>
    <s v="HEALTH AND HUMAN SERVICES"/>
    <s v="CHILD HEALTH AND SAFETY FUND"/>
    <x v="1"/>
    <s v="250"/>
    <s v="G"/>
    <s v="001"/>
    <s v="002"/>
    <s v="000"/>
    <s v="000"/>
    <s v="SPECIAL REVENUE FUND"/>
    <s v="BUS &amp; PROF REG &amp; LIC FUND"/>
    <m/>
  </r>
  <r>
    <s v="8.6"/>
    <s v="9125000"/>
    <x v="28"/>
    <x v="30"/>
    <n v="511"/>
    <s v="A5180AF511"/>
    <n v="6000"/>
    <n v="-5652"/>
    <n v="-6000"/>
    <s v="C"/>
    <x v="0"/>
    <x v="0"/>
    <s v="GABX"/>
    <s v="INTANGIBLE ASSETS-AMORTIZABLE"/>
    <s v="2023–2024"/>
    <x v="0"/>
    <x v="2"/>
    <s v="HEALTH AND HUMAN SERVICES"/>
    <s v="CHILD HEALTH AND SAFETY FUND"/>
    <x v="1"/>
    <s v="250"/>
    <s v="G"/>
    <s v="001"/>
    <s v="002"/>
    <s v="000"/>
    <s v="000"/>
    <s v="SPECIAL REVENUE FUND"/>
    <s v="BUS &amp; PROF REG &amp; LIC FUND"/>
    <m/>
  </r>
  <r>
    <s v="0.3BB"/>
    <s v="9125000"/>
    <x v="29"/>
    <x v="74"/>
    <n v="511"/>
    <s v="A2670AF511"/>
    <n v="1774000"/>
    <n v="1773616"/>
    <n v="1774000"/>
    <s v="D"/>
    <x v="0"/>
    <x v="0"/>
    <s v="GABX"/>
    <s v="INTANGIBLE ASSETS-AMORTIZABLE"/>
    <s v="2023–2024"/>
    <x v="0"/>
    <x v="6"/>
    <s v="TRANSPORTATION"/>
    <s v="PILOT COMMISSIONERS SPEC FD BD"/>
    <x v="1"/>
    <s v="250"/>
    <s v="G"/>
    <s v="001"/>
    <s v="002"/>
    <s v="000"/>
    <s v="000"/>
    <s v="SPECIAL REVENUE FUND"/>
    <s v="BUS &amp; PROF REG &amp; LIC FUND"/>
    <m/>
  </r>
  <r>
    <s v="0.4BB"/>
    <s v="9125000"/>
    <x v="29"/>
    <x v="74"/>
    <n v="511"/>
    <s v="A2670AF511"/>
    <n v="33000"/>
    <n v="32825"/>
    <n v="33000"/>
    <s v="D"/>
    <x v="8"/>
    <x v="7"/>
    <s v="GOAA"/>
    <s v="BEGINNING FUND BALANCE"/>
    <s v="2023–2024"/>
    <x v="0"/>
    <x v="6"/>
    <s v="TRANSPORTATION"/>
    <s v="PILOT COMMISSIONERS SPEC FD BD"/>
    <x v="1"/>
    <s v="250"/>
    <s v="G"/>
    <s v="001"/>
    <s v="002"/>
    <s v="000"/>
    <s v="000"/>
    <s v="SPECIAL REVENUE FUND"/>
    <s v="BUS &amp; PROF REG &amp; LIC FUND"/>
    <m/>
  </r>
  <r>
    <s v="0.8BB"/>
    <s v="9125000"/>
    <x v="29"/>
    <x v="74"/>
    <n v="511"/>
    <s v="A2670AF511"/>
    <n v="577000"/>
    <n v="-577035"/>
    <n v="-577000"/>
    <s v="C"/>
    <x v="2"/>
    <x v="2"/>
    <s v="GABW"/>
    <s v="ACCUMULATED DEPRECIATION/AMORTIZATION"/>
    <s v="2023–2024"/>
    <x v="0"/>
    <x v="6"/>
    <s v="TRANSPORTATION"/>
    <s v="PILOT COMMISSIONERS SPEC FD BD"/>
    <x v="1"/>
    <s v="250"/>
    <s v="G"/>
    <s v="001"/>
    <s v="002"/>
    <s v="000"/>
    <s v="000"/>
    <s v="SPECIAL REVENUE FUND"/>
    <s v="BUS &amp; PROF REG &amp; LIC FUND"/>
    <m/>
  </r>
  <r>
    <s v="0.9BB"/>
    <s v="9125000"/>
    <x v="29"/>
    <x v="74"/>
    <n v="511"/>
    <s v="A2670AF511"/>
    <n v="1229000"/>
    <n v="-1229406"/>
    <n v="-1229000"/>
    <s v="C"/>
    <x v="3"/>
    <x v="3"/>
    <s v="GBBR"/>
    <s v="RIGHT-TO-USE LEASE LIABILITY"/>
    <s v="2023–2024"/>
    <x v="0"/>
    <x v="6"/>
    <s v="TRANSPORTATION"/>
    <s v="PILOT COMMISSIONERS SPEC FD BD"/>
    <x v="1"/>
    <s v="250"/>
    <s v="G"/>
    <s v="001"/>
    <s v="002"/>
    <s v="000"/>
    <s v="000"/>
    <s v="SPECIAL REVENUE FUND"/>
    <s v="BUS &amp; PROF REG &amp; LIC FUND"/>
    <m/>
  </r>
  <r>
    <s v="0.11ADJ"/>
    <s v="9125000"/>
    <x v="29"/>
    <x v="74"/>
    <n v="511"/>
    <s v="A2670AF511"/>
    <n v="1000"/>
    <n v="0"/>
    <n v="-1000"/>
    <s v="C"/>
    <x v="1"/>
    <x v="1"/>
    <s v="GOAA"/>
    <s v="BEGINNING FUND BALANCE"/>
    <s v="2023–2024"/>
    <x v="0"/>
    <x v="6"/>
    <s v="TRANSPORTATION"/>
    <s v="PILOT COMMISSIONERS SPEC FD BD"/>
    <x v="1"/>
    <s v="250"/>
    <s v="G"/>
    <s v="001"/>
    <s v="002"/>
    <s v="000"/>
    <s v="000"/>
    <s v="SPECIAL REVENUE FUND"/>
    <s v="BUS &amp; PROF REG &amp; LIC FUND"/>
    <m/>
  </r>
  <r>
    <s v="4.1"/>
    <s v="9125000"/>
    <x v="29"/>
    <x v="74"/>
    <n v="511"/>
    <s v="A2670AF511"/>
    <n v="287000"/>
    <n v="287180"/>
    <n v="287000"/>
    <s v="D"/>
    <x v="20"/>
    <x v="17"/>
    <s v="GODL"/>
    <s v="TRANSPORTATION"/>
    <s v="2023–2024"/>
    <x v="0"/>
    <x v="6"/>
    <s v="TRANSPORTATION"/>
    <s v="PILOT COMMISSIONERS SPEC FD BD"/>
    <x v="1"/>
    <s v="250"/>
    <s v="G"/>
    <s v="001"/>
    <s v="002"/>
    <s v="000"/>
    <s v="000"/>
    <s v="SPECIAL REVENUE FUND"/>
    <s v="BUS &amp; PROF REG &amp; LIC FUND"/>
    <m/>
  </r>
  <r>
    <s v="4.4"/>
    <s v="9125000"/>
    <x v="29"/>
    <x v="74"/>
    <n v="511"/>
    <s v="A2670AF511"/>
    <n v="287000"/>
    <n v="-287180"/>
    <n v="-287000"/>
    <s v="C"/>
    <x v="2"/>
    <x v="2"/>
    <s v="GABW"/>
    <s v="ACCUMULATED DEPRECIATION/AMORTIZATION"/>
    <s v="2023–2024"/>
    <x v="0"/>
    <x v="6"/>
    <s v="TRANSPORTATION"/>
    <s v="PILOT COMMISSIONERS SPEC FD BD"/>
    <x v="1"/>
    <s v="250"/>
    <s v="G"/>
    <s v="001"/>
    <s v="002"/>
    <s v="000"/>
    <s v="000"/>
    <s v="SPECIAL REVENUE FUND"/>
    <s v="BUS &amp; PROF REG &amp; LIC FUND"/>
    <m/>
  </r>
  <r>
    <s v="5.1"/>
    <s v="0290000"/>
    <x v="29"/>
    <x v="74"/>
    <n v="511"/>
    <s v="A2670AF511"/>
    <n v="280000"/>
    <n v="280448"/>
    <n v="280000"/>
    <s v="D"/>
    <x v="5"/>
    <x v="5"/>
    <s v="GODT"/>
    <s v="DEBT SERVICE-PRINCIPAL RETIREMENT"/>
    <s v="2023–2024"/>
    <x v="0"/>
    <x v="6"/>
    <s v="TRANSPORTATION"/>
    <s v="PILOT COMMISSIONERS SPEC FD BD"/>
    <x v="1"/>
    <s v="250"/>
    <s v="G"/>
    <s v="001"/>
    <s v="002"/>
    <s v="000"/>
    <s v="000"/>
    <s v="SPECIAL REVENUE FUND"/>
    <s v="BUS &amp; PROF REG &amp; LIC FUND"/>
    <m/>
  </r>
  <r>
    <s v="5.2"/>
    <s v="0290000"/>
    <x v="29"/>
    <x v="74"/>
    <n v="511"/>
    <s v="A2670AF511"/>
    <n v="2000"/>
    <n v="2204"/>
    <n v="2000"/>
    <s v="D"/>
    <x v="6"/>
    <x v="6"/>
    <s v="GODV"/>
    <s v="DEBT SERVICE-INTEREST &amp; FISCAL CHARGES"/>
    <s v="2023–2024"/>
    <x v="0"/>
    <x v="6"/>
    <s v="TRANSPORTATION"/>
    <s v="PILOT COMMISSIONERS SPEC FD BD"/>
    <x v="1"/>
    <s v="250"/>
    <s v="G"/>
    <s v="001"/>
    <s v="002"/>
    <s v="000"/>
    <s v="000"/>
    <s v="SPECIAL REVENUE FUND"/>
    <s v="BUS &amp; PROF REG &amp; LIC FUND"/>
    <m/>
  </r>
  <r>
    <s v="5.3"/>
    <s v="0290000"/>
    <x v="29"/>
    <x v="74"/>
    <n v="511"/>
    <s v="A2670AF511"/>
    <n v="282000"/>
    <n v="-282652"/>
    <n v="-282000"/>
    <s v="C"/>
    <x v="20"/>
    <x v="17"/>
    <s v="GODL"/>
    <s v="TRANSPORTATION"/>
    <s v="2023–2024"/>
    <x v="0"/>
    <x v="6"/>
    <s v="TRANSPORTATION"/>
    <s v="PILOT COMMISSIONERS SPEC FD BD"/>
    <x v="1"/>
    <s v="250"/>
    <s v="G"/>
    <s v="001"/>
    <s v="002"/>
    <s v="000"/>
    <s v="000"/>
    <s v="SPECIAL REVENUE FUND"/>
    <s v="BUS &amp; PROF REG &amp; LIC FUND"/>
    <m/>
  </r>
  <r>
    <s v="6.1"/>
    <s v="9125000"/>
    <x v="29"/>
    <x v="74"/>
    <n v="511"/>
    <s v="A2670AF511"/>
    <n v="280000"/>
    <n v="280448"/>
    <n v="280000"/>
    <s v="D"/>
    <x v="3"/>
    <x v="3"/>
    <s v="GBBR"/>
    <s v="RIGHT-TO-USE LEASE LIABILITY"/>
    <s v="2023–2024"/>
    <x v="0"/>
    <x v="6"/>
    <s v="TRANSPORTATION"/>
    <s v="PILOT COMMISSIONERS SPEC FD BD"/>
    <x v="1"/>
    <s v="250"/>
    <s v="G"/>
    <s v="001"/>
    <s v="002"/>
    <s v="000"/>
    <s v="000"/>
    <s v="SPECIAL REVENUE FUND"/>
    <s v="BUS &amp; PROF REG &amp; LIC FUND"/>
    <m/>
  </r>
  <r>
    <s v="6.2"/>
    <s v="9125000"/>
    <x v="29"/>
    <x v="74"/>
    <n v="511"/>
    <s v="A2670AF511"/>
    <n v="280000"/>
    <n v="-280448"/>
    <n v="-280000"/>
    <s v="C"/>
    <x v="5"/>
    <x v="5"/>
    <s v="GODT"/>
    <s v="DEBT SERVICE-PRINCIPAL RETIREMENT"/>
    <s v="2023–2024"/>
    <x v="0"/>
    <x v="6"/>
    <s v="TRANSPORTATION"/>
    <s v="PILOT COMMISSIONERS SPEC FD BD"/>
    <x v="1"/>
    <s v="250"/>
    <s v="G"/>
    <s v="001"/>
    <s v="002"/>
    <s v="000"/>
    <s v="000"/>
    <s v="SPECIAL REVENUE FUND"/>
    <s v="BUS &amp; PROF REG &amp; LIC FUND"/>
    <m/>
  </r>
  <r>
    <s v="7.1"/>
    <s v="9125000"/>
    <x v="29"/>
    <x v="74"/>
    <n v="511"/>
    <s v="A2670AF511"/>
    <n v="289000"/>
    <n v="289496"/>
    <n v="289000"/>
    <s v="D"/>
    <x v="3"/>
    <x v="3"/>
    <s v="GBBR"/>
    <s v="RIGHT-TO-USE LEASE LIABILITY"/>
    <s v="2023–2024"/>
    <x v="0"/>
    <x v="6"/>
    <s v="TRANSPORTATION"/>
    <s v="PILOT COMMISSIONERS SPEC FD BD"/>
    <x v="1"/>
    <s v="250"/>
    <s v="G"/>
    <s v="001"/>
    <s v="002"/>
    <s v="000"/>
    <s v="000"/>
    <s v="SPECIAL REVENUE FUND"/>
    <s v="BUS &amp; PROF REG &amp; LIC FUND"/>
    <m/>
  </r>
  <r>
    <s v="7.2"/>
    <s v="9125000"/>
    <x v="29"/>
    <x v="74"/>
    <n v="511"/>
    <s v="A2670AF511"/>
    <n v="289000"/>
    <n v="-289496"/>
    <n v="-289000"/>
    <s v="C"/>
    <x v="7"/>
    <x v="3"/>
    <s v="GBAX"/>
    <s v="CURRENT PORTION OF LONG-TERM OBLIGATIONS"/>
    <s v="2023–2024"/>
    <x v="0"/>
    <x v="6"/>
    <s v="TRANSPORTATION"/>
    <s v="PILOT COMMISSIONERS SPEC FD BD"/>
    <x v="1"/>
    <s v="250"/>
    <s v="G"/>
    <s v="001"/>
    <s v="002"/>
    <s v="000"/>
    <s v="000"/>
    <s v="SPECIAL REVENUE FUND"/>
    <s v="BUS &amp; PROF REG &amp; LIC FUND"/>
    <m/>
  </r>
  <r>
    <s v="0.3BB"/>
    <s v="9125000"/>
    <x v="30"/>
    <x v="62"/>
    <n v="511"/>
    <s v="A1111AF511"/>
    <n v="1346000"/>
    <n v="1346693"/>
    <n v="1346000"/>
    <s v="D"/>
    <x v="0"/>
    <x v="0"/>
    <s v="GABX"/>
    <s v="INTANGIBLE ASSETS-AMORTIZABLE"/>
    <s v="2023–2024"/>
    <x v="0"/>
    <x v="1"/>
    <s v="BUS, CONSUMER SERV, HOUSING"/>
    <s v="PRIVATE POST SECONDARY ADMIN"/>
    <x v="1"/>
    <s v="950"/>
    <s v="G"/>
    <s v="001"/>
    <s v="002"/>
    <s v="000"/>
    <s v="000"/>
    <s v="SPECIAL REVENUE FUND"/>
    <s v="EDUCATION"/>
    <m/>
  </r>
  <r>
    <s v="0.4BB"/>
    <s v="9125000"/>
    <x v="30"/>
    <x v="62"/>
    <n v="511"/>
    <s v="A1111AF511"/>
    <n v="8000"/>
    <n v="7839"/>
    <n v="8000"/>
    <s v="D"/>
    <x v="8"/>
    <x v="7"/>
    <s v="GOAA"/>
    <s v="BEGINNING FUND BALANCE"/>
    <s v="2023–2024"/>
    <x v="0"/>
    <x v="1"/>
    <s v="BUS, CONSUMER SERV, HOUSING"/>
    <s v="PRIVATE POST SECONDARY ADMIN"/>
    <x v="1"/>
    <s v="950"/>
    <s v="G"/>
    <s v="001"/>
    <s v="002"/>
    <s v="000"/>
    <s v="000"/>
    <s v="SPECIAL REVENUE FUND"/>
    <s v="EDUCATION"/>
    <m/>
  </r>
  <r>
    <s v="0.8BB"/>
    <s v="9125000"/>
    <x v="30"/>
    <x v="62"/>
    <n v="511"/>
    <s v="A1111AF511"/>
    <n v="979000"/>
    <n v="-979414"/>
    <n v="-979000"/>
    <s v="C"/>
    <x v="2"/>
    <x v="2"/>
    <s v="GABW"/>
    <s v="ACCUMULATED DEPRECIATION/AMORTIZATION"/>
    <s v="2023–2024"/>
    <x v="0"/>
    <x v="1"/>
    <s v="BUS, CONSUMER SERV, HOUSING"/>
    <s v="PRIVATE POST SECONDARY ADMIN"/>
    <x v="1"/>
    <s v="950"/>
    <s v="G"/>
    <s v="001"/>
    <s v="002"/>
    <s v="000"/>
    <s v="000"/>
    <s v="SPECIAL REVENUE FUND"/>
    <s v="EDUCATION"/>
    <m/>
  </r>
  <r>
    <s v="0.9BB"/>
    <s v="9125000"/>
    <x v="30"/>
    <x v="62"/>
    <n v="511"/>
    <s v="A1111AF511"/>
    <n v="375000"/>
    <n v="-375118"/>
    <n v="-375000"/>
    <s v="C"/>
    <x v="3"/>
    <x v="3"/>
    <s v="GBBR"/>
    <s v="RIGHT-TO-USE LEASE LIABILITY"/>
    <s v="2023–2024"/>
    <x v="0"/>
    <x v="1"/>
    <s v="BUS, CONSUMER SERV, HOUSING"/>
    <s v="PRIVATE POST SECONDARY ADMIN"/>
    <x v="1"/>
    <s v="950"/>
    <s v="G"/>
    <s v="001"/>
    <s v="002"/>
    <s v="000"/>
    <s v="000"/>
    <s v="SPECIAL REVENUE FUND"/>
    <s v="EDUCATION"/>
    <m/>
  </r>
  <r>
    <s v="4.1"/>
    <s v="9125000"/>
    <x v="30"/>
    <x v="62"/>
    <n v="511"/>
    <s v="A1111AF511"/>
    <n v="367000"/>
    <n v="367279"/>
    <n v="367000"/>
    <s v="D"/>
    <x v="9"/>
    <x v="8"/>
    <s v="GODJ"/>
    <s v="BUSINESS, CONSUMER SERVICES, AND HOUSING"/>
    <s v="2023–2024"/>
    <x v="0"/>
    <x v="1"/>
    <s v="BUS, CONSUMER SERV, HOUSING"/>
    <s v="PRIVATE POST SECONDARY ADMIN"/>
    <x v="1"/>
    <s v="950"/>
    <s v="G"/>
    <s v="001"/>
    <s v="002"/>
    <s v="000"/>
    <s v="000"/>
    <s v="SPECIAL REVENUE FUND"/>
    <s v="EDUCATION"/>
    <m/>
  </r>
  <r>
    <s v="4.4"/>
    <s v="9125000"/>
    <x v="30"/>
    <x v="62"/>
    <n v="511"/>
    <s v="A1111AF511"/>
    <n v="367000"/>
    <n v="-367279"/>
    <n v="-367000"/>
    <s v="C"/>
    <x v="2"/>
    <x v="2"/>
    <s v="GABW"/>
    <s v="ACCUMULATED DEPRECIATION/AMORTIZATION"/>
    <s v="2023–2024"/>
    <x v="0"/>
    <x v="1"/>
    <s v="BUS, CONSUMER SERV, HOUSING"/>
    <s v="PRIVATE POST SECONDARY ADMIN"/>
    <x v="1"/>
    <s v="950"/>
    <s v="G"/>
    <s v="001"/>
    <s v="002"/>
    <s v="000"/>
    <s v="000"/>
    <s v="SPECIAL REVENUE FUND"/>
    <s v="EDUCATION"/>
    <m/>
  </r>
  <r>
    <s v="5.1"/>
    <s v="0305000"/>
    <x v="30"/>
    <x v="62"/>
    <n v="511"/>
    <s v="A1111AF511"/>
    <n v="375000"/>
    <n v="375118"/>
    <n v="375000"/>
    <s v="D"/>
    <x v="5"/>
    <x v="5"/>
    <s v="GODT"/>
    <s v="DEBT SERVICE-PRINCIPAL RETIREMENT"/>
    <s v="2023–2024"/>
    <x v="0"/>
    <x v="1"/>
    <s v="BUS, CONSUMER SERV, HOUSING"/>
    <s v="PRIVATE POST SECONDARY ADMIN"/>
    <x v="1"/>
    <s v="950"/>
    <s v="G"/>
    <s v="001"/>
    <s v="002"/>
    <s v="000"/>
    <s v="000"/>
    <s v="SPECIAL REVENUE FUND"/>
    <s v="EDUCATION"/>
    <m/>
  </r>
  <r>
    <s v="5.3"/>
    <s v="0305000"/>
    <x v="30"/>
    <x v="62"/>
    <n v="511"/>
    <s v="A1111AF511"/>
    <n v="375000"/>
    <n v="-375432"/>
    <n v="-375000"/>
    <s v="C"/>
    <x v="9"/>
    <x v="8"/>
    <s v="GODJ"/>
    <s v="BUSINESS, CONSUMER SERVICES, AND HOUSING"/>
    <s v="2023–2024"/>
    <x v="0"/>
    <x v="1"/>
    <s v="BUS, CONSUMER SERV, HOUSING"/>
    <s v="PRIVATE POST SECONDARY ADMIN"/>
    <x v="1"/>
    <s v="950"/>
    <s v="G"/>
    <s v="001"/>
    <s v="002"/>
    <s v="000"/>
    <s v="000"/>
    <s v="SPECIAL REVENUE FUND"/>
    <s v="EDUCATION"/>
    <m/>
  </r>
  <r>
    <s v="6.1"/>
    <s v="9125000"/>
    <x v="30"/>
    <x v="62"/>
    <n v="511"/>
    <s v="A1111AF511"/>
    <n v="375000"/>
    <n v="375118"/>
    <n v="375000"/>
    <s v="D"/>
    <x v="3"/>
    <x v="3"/>
    <s v="GBBR"/>
    <s v="RIGHT-TO-USE LEASE LIABILITY"/>
    <s v="2023–2024"/>
    <x v="0"/>
    <x v="1"/>
    <s v="BUS, CONSUMER SERV, HOUSING"/>
    <s v="PRIVATE POST SECONDARY ADMIN"/>
    <x v="1"/>
    <s v="950"/>
    <s v="G"/>
    <s v="001"/>
    <s v="002"/>
    <s v="000"/>
    <s v="000"/>
    <s v="SPECIAL REVENUE FUND"/>
    <s v="EDUCATION"/>
    <m/>
  </r>
  <r>
    <s v="6.2"/>
    <s v="9125000"/>
    <x v="30"/>
    <x v="62"/>
    <n v="511"/>
    <s v="A1111AF511"/>
    <n v="375000"/>
    <n v="-375118"/>
    <n v="-375000"/>
    <s v="C"/>
    <x v="5"/>
    <x v="5"/>
    <s v="GODT"/>
    <s v="DEBT SERVICE-PRINCIPAL RETIREMENT"/>
    <s v="2023–2024"/>
    <x v="0"/>
    <x v="1"/>
    <s v="BUS, CONSUMER SERV, HOUSING"/>
    <s v="PRIVATE POST SECONDARY ADMIN"/>
    <x v="1"/>
    <s v="950"/>
    <s v="G"/>
    <s v="001"/>
    <s v="002"/>
    <s v="000"/>
    <s v="000"/>
    <s v="SPECIAL REVENUE FUND"/>
    <s v="EDUCATION"/>
    <m/>
  </r>
  <r>
    <s v="8.3"/>
    <s v="9125000"/>
    <x v="30"/>
    <x v="62"/>
    <n v="511"/>
    <s v="A1111AF511"/>
    <n v="1347000"/>
    <n v="1346693"/>
    <n v="1347000"/>
    <s v="D"/>
    <x v="2"/>
    <x v="2"/>
    <s v="GABW"/>
    <s v="ACCUMULATED DEPRECIATION/AMORTIZATION"/>
    <s v="2023–2024"/>
    <x v="0"/>
    <x v="1"/>
    <s v="BUS, CONSUMER SERV, HOUSING"/>
    <s v="PRIVATE POST SECONDARY ADMIN"/>
    <x v="1"/>
    <s v="950"/>
    <s v="G"/>
    <s v="001"/>
    <s v="002"/>
    <s v="000"/>
    <s v="000"/>
    <s v="SPECIAL REVENUE FUND"/>
    <s v="EDUCATION"/>
    <m/>
  </r>
  <r>
    <s v="8.6"/>
    <s v="9125000"/>
    <x v="30"/>
    <x v="62"/>
    <n v="511"/>
    <s v="A1111AF511"/>
    <n v="1347000"/>
    <n v="-1346693"/>
    <n v="-1347000"/>
    <s v="C"/>
    <x v="0"/>
    <x v="0"/>
    <s v="GABX"/>
    <s v="INTANGIBLE ASSETS-AMORTIZABLE"/>
    <s v="2023–2024"/>
    <x v="0"/>
    <x v="1"/>
    <s v="BUS, CONSUMER SERV, HOUSING"/>
    <s v="PRIVATE POST SECONDARY ADMIN"/>
    <x v="1"/>
    <s v="950"/>
    <s v="G"/>
    <s v="001"/>
    <s v="002"/>
    <s v="000"/>
    <s v="000"/>
    <s v="SPECIAL REVENUE FUND"/>
    <s v="EDUCATION"/>
    <m/>
  </r>
  <r>
    <s v="0.3BB"/>
    <s v="9125000"/>
    <x v="31"/>
    <x v="21"/>
    <n v="511"/>
    <s v="A3940AF511"/>
    <n v="3144000"/>
    <n v="3144169"/>
    <n v="3144000"/>
    <s v="D"/>
    <x v="0"/>
    <x v="0"/>
    <s v="GABX"/>
    <s v="INTANGIBLE ASSETS-AMORTIZABLE"/>
    <s v="2023–2024"/>
    <x v="0"/>
    <x v="3"/>
    <s v="RESOURCES"/>
    <s v="SAFE DRINKING WATER ACCOUNT"/>
    <x v="1"/>
    <s v="300"/>
    <s v="G"/>
    <s v="001"/>
    <s v="001"/>
    <s v="000"/>
    <s v="000"/>
    <s v="SPECIAL REVENUE FUND"/>
    <s v="NAT RESOURES &amp; ENVIRON PROTECT"/>
    <m/>
  </r>
  <r>
    <s v="0.8BB"/>
    <s v="9125000"/>
    <x v="31"/>
    <x v="21"/>
    <n v="511"/>
    <s v="A3940AF511"/>
    <n v="233000"/>
    <n v="-233208"/>
    <n v="-233000"/>
    <s v="C"/>
    <x v="2"/>
    <x v="2"/>
    <s v="GABW"/>
    <s v="ACCUMULATED DEPRECIATION/AMORTIZATION"/>
    <s v="2023–2024"/>
    <x v="0"/>
    <x v="3"/>
    <s v="RESOURCES"/>
    <s v="SAFE DRINKING WATER ACCOUNT"/>
    <x v="1"/>
    <s v="300"/>
    <s v="G"/>
    <s v="001"/>
    <s v="001"/>
    <s v="000"/>
    <s v="000"/>
    <s v="SPECIAL REVENUE FUND"/>
    <s v="NAT RESOURES &amp; ENVIRON PROTECT"/>
    <m/>
  </r>
  <r>
    <s v="0.9BB"/>
    <s v="9125000"/>
    <x v="31"/>
    <x v="21"/>
    <n v="511"/>
    <s v="A3940AF511"/>
    <n v="1938000"/>
    <n v="-1938170"/>
    <n v="-1938000"/>
    <s v="C"/>
    <x v="3"/>
    <x v="3"/>
    <s v="GBBR"/>
    <s v="RIGHT-TO-USE LEASE LIABILITY"/>
    <s v="2023–2024"/>
    <x v="0"/>
    <x v="3"/>
    <s v="RESOURCES"/>
    <s v="SAFE DRINKING WATER ACCOUNT"/>
    <x v="1"/>
    <s v="300"/>
    <s v="G"/>
    <s v="001"/>
    <s v="001"/>
    <s v="000"/>
    <s v="000"/>
    <s v="SPECIAL REVENUE FUND"/>
    <s v="NAT RESOURES &amp; ENVIRON PROTECT"/>
    <m/>
  </r>
  <r>
    <s v="0.10BB"/>
    <s v="9125000"/>
    <x v="31"/>
    <x v="21"/>
    <n v="511"/>
    <s v="A3940AF511"/>
    <n v="973000"/>
    <n v="-972791"/>
    <n v="-973000"/>
    <s v="C"/>
    <x v="8"/>
    <x v="7"/>
    <s v="GOAA"/>
    <s v="BEGINNING FUND BALANCE"/>
    <s v="2023–2024"/>
    <x v="0"/>
    <x v="3"/>
    <s v="RESOURCES"/>
    <s v="SAFE DRINKING WATER ACCOUNT"/>
    <x v="1"/>
    <s v="300"/>
    <s v="G"/>
    <s v="001"/>
    <s v="001"/>
    <s v="000"/>
    <s v="000"/>
    <s v="SPECIAL REVENUE FUND"/>
    <s v="NAT RESOURES &amp; ENVIRON PROTECT"/>
    <m/>
  </r>
  <r>
    <s v="0.3ADJ"/>
    <s v="9125000"/>
    <x v="31"/>
    <x v="21"/>
    <n v="511"/>
    <s v="A3940AF511"/>
    <n v="567000"/>
    <n v="566619"/>
    <n v="567000"/>
    <s v="D"/>
    <x v="0"/>
    <x v="0"/>
    <s v="GABX"/>
    <s v="INTANGIBLE ASSETS-AMORTIZABLE"/>
    <s v="2023–2024"/>
    <x v="0"/>
    <x v="3"/>
    <s v="RESOURCES"/>
    <s v="SAFE DRINKING WATER ACCOUNT"/>
    <x v="1"/>
    <s v="300"/>
    <s v="G"/>
    <s v="001"/>
    <s v="001"/>
    <s v="000"/>
    <s v="000"/>
    <s v="SPECIAL REVENUE FUND"/>
    <s v="NAT RESOURES &amp; ENVIRON PROTECT"/>
    <m/>
  </r>
  <r>
    <s v="0.5ADJ"/>
    <s v="9125000"/>
    <x v="31"/>
    <x v="21"/>
    <n v="511"/>
    <s v="A3940AF511"/>
    <n v="899000"/>
    <n v="899656"/>
    <n v="899000"/>
    <s v="D"/>
    <x v="1"/>
    <x v="1"/>
    <s v="GOAA"/>
    <s v="BEGINNING FUND BALANCE"/>
    <s v="2023–2024"/>
    <x v="0"/>
    <x v="3"/>
    <s v="RESOURCES"/>
    <s v="SAFE DRINKING WATER ACCOUNT"/>
    <x v="1"/>
    <s v="300"/>
    <s v="G"/>
    <s v="001"/>
    <s v="001"/>
    <s v="000"/>
    <s v="000"/>
    <s v="SPECIAL REVENUE FUND"/>
    <s v="NAT RESOURES &amp; ENVIRON PROTECT"/>
    <m/>
  </r>
  <r>
    <s v="0.8ADJ"/>
    <s v="9125000"/>
    <x v="31"/>
    <x v="21"/>
    <n v="511"/>
    <s v="A3940AF511"/>
    <n v="943000"/>
    <n v="-943045"/>
    <n v="-943000"/>
    <s v="C"/>
    <x v="2"/>
    <x v="2"/>
    <s v="GABW"/>
    <s v="ACCUMULATED DEPRECIATION/AMORTIZATION"/>
    <s v="2023–2024"/>
    <x v="0"/>
    <x v="3"/>
    <s v="RESOURCES"/>
    <s v="SAFE DRINKING WATER ACCOUNT"/>
    <x v="1"/>
    <s v="300"/>
    <s v="G"/>
    <s v="001"/>
    <s v="001"/>
    <s v="000"/>
    <s v="000"/>
    <s v="SPECIAL REVENUE FUND"/>
    <s v="NAT RESOURES &amp; ENVIRON PROTECT"/>
    <m/>
  </r>
  <r>
    <s v="0.9ADJ"/>
    <s v="9125000"/>
    <x v="31"/>
    <x v="21"/>
    <n v="511"/>
    <s v="A3940AF511"/>
    <n v="523000"/>
    <n v="-523230"/>
    <n v="-523000"/>
    <s v="C"/>
    <x v="3"/>
    <x v="3"/>
    <s v="GBBR"/>
    <s v="RIGHT-TO-USE LEASE LIABILITY"/>
    <s v="2023–2024"/>
    <x v="0"/>
    <x v="3"/>
    <s v="RESOURCES"/>
    <s v="SAFE DRINKING WATER ACCOUNT"/>
    <x v="1"/>
    <s v="300"/>
    <s v="G"/>
    <s v="001"/>
    <s v="001"/>
    <s v="000"/>
    <s v="000"/>
    <s v="SPECIAL REVENUE FUND"/>
    <s v="NAT RESOURES &amp; ENVIRON PROTECT"/>
    <m/>
  </r>
  <r>
    <s v="4.1"/>
    <s v="9125000"/>
    <x v="31"/>
    <x v="21"/>
    <n v="511"/>
    <s v="A3940AF511"/>
    <n v="686000"/>
    <n v="685983"/>
    <n v="686000"/>
    <s v="D"/>
    <x v="15"/>
    <x v="13"/>
    <s v="GODH"/>
    <s v="NATURAL RESOURCES AND ENVIRONMENTAL PROTECTION"/>
    <s v="2023–2024"/>
    <x v="0"/>
    <x v="3"/>
    <s v="RESOURCES"/>
    <s v="SAFE DRINKING WATER ACCOUNT"/>
    <x v="1"/>
    <s v="300"/>
    <s v="G"/>
    <s v="001"/>
    <s v="001"/>
    <s v="000"/>
    <s v="000"/>
    <s v="SPECIAL REVENUE FUND"/>
    <s v="NAT RESOURES &amp; ENVIRON PROTECT"/>
    <m/>
  </r>
  <r>
    <s v="4.4"/>
    <s v="9125000"/>
    <x v="31"/>
    <x v="21"/>
    <n v="511"/>
    <s v="A3940AF511"/>
    <n v="686000"/>
    <n v="-685983"/>
    <n v="-686000"/>
    <s v="C"/>
    <x v="2"/>
    <x v="2"/>
    <s v="GABW"/>
    <s v="ACCUMULATED DEPRECIATION/AMORTIZATION"/>
    <s v="2023–2024"/>
    <x v="0"/>
    <x v="3"/>
    <s v="RESOURCES"/>
    <s v="SAFE DRINKING WATER ACCOUNT"/>
    <x v="1"/>
    <s v="300"/>
    <s v="G"/>
    <s v="001"/>
    <s v="001"/>
    <s v="000"/>
    <s v="000"/>
    <s v="SPECIAL REVENUE FUND"/>
    <s v="NAT RESOURES &amp; ENVIRON PROTECT"/>
    <m/>
  </r>
  <r>
    <s v="5.1"/>
    <s v="0306000"/>
    <x v="31"/>
    <x v="21"/>
    <n v="511"/>
    <s v="A3940AF511"/>
    <n v="645000"/>
    <n v="644686"/>
    <n v="645000"/>
    <s v="D"/>
    <x v="5"/>
    <x v="5"/>
    <s v="GODT"/>
    <s v="DEBT SERVICE-PRINCIPAL RETIREMENT"/>
    <s v="2023–2024"/>
    <x v="0"/>
    <x v="3"/>
    <s v="RESOURCES"/>
    <s v="SAFE DRINKING WATER ACCOUNT"/>
    <x v="1"/>
    <s v="300"/>
    <s v="G"/>
    <s v="001"/>
    <s v="001"/>
    <s v="000"/>
    <s v="000"/>
    <s v="SPECIAL REVENUE FUND"/>
    <s v="NAT RESOURES &amp; ENVIRON PROTECT"/>
    <m/>
  </r>
  <r>
    <s v="5.2"/>
    <s v="0306000"/>
    <x v="31"/>
    <x v="21"/>
    <n v="511"/>
    <s v="A3940AF511"/>
    <n v="16000"/>
    <n v="15716"/>
    <n v="16000"/>
    <s v="D"/>
    <x v="6"/>
    <x v="6"/>
    <s v="GODV"/>
    <s v="DEBT SERVICE-INTEREST &amp; FISCAL CHARGES"/>
    <s v="2023–2024"/>
    <x v="0"/>
    <x v="3"/>
    <s v="RESOURCES"/>
    <s v="SAFE DRINKING WATER ACCOUNT"/>
    <x v="1"/>
    <s v="300"/>
    <s v="G"/>
    <s v="001"/>
    <s v="001"/>
    <s v="000"/>
    <s v="000"/>
    <s v="SPECIAL REVENUE FUND"/>
    <s v="NAT RESOURES &amp; ENVIRON PROTECT"/>
    <m/>
  </r>
  <r>
    <s v="5.3"/>
    <s v="0306000"/>
    <x v="31"/>
    <x v="21"/>
    <n v="511"/>
    <s v="A3940AF511"/>
    <n v="661000"/>
    <n v="-660402"/>
    <n v="-661000"/>
    <s v="C"/>
    <x v="15"/>
    <x v="13"/>
    <s v="GODH"/>
    <s v="NATURAL RESOURCES AND ENVIRONMENTAL PROTECTION"/>
    <s v="2023–2024"/>
    <x v="0"/>
    <x v="3"/>
    <s v="RESOURCES"/>
    <s v="SAFE DRINKING WATER ACCOUNT"/>
    <x v="1"/>
    <s v="300"/>
    <s v="G"/>
    <s v="001"/>
    <s v="001"/>
    <s v="000"/>
    <s v="000"/>
    <s v="SPECIAL REVENUE FUND"/>
    <s v="NAT RESOURES &amp; ENVIRON PROTECT"/>
    <m/>
  </r>
  <r>
    <s v="6.1"/>
    <s v="9125000"/>
    <x v="31"/>
    <x v="21"/>
    <n v="511"/>
    <s v="A3940AF511"/>
    <n v="645000"/>
    <n v="644686"/>
    <n v="645000"/>
    <s v="D"/>
    <x v="3"/>
    <x v="3"/>
    <s v="GBBR"/>
    <s v="RIGHT-TO-USE LEASE LIABILITY"/>
    <s v="2023–2024"/>
    <x v="0"/>
    <x v="3"/>
    <s v="RESOURCES"/>
    <s v="SAFE DRINKING WATER ACCOUNT"/>
    <x v="1"/>
    <s v="300"/>
    <s v="G"/>
    <s v="001"/>
    <s v="001"/>
    <s v="000"/>
    <s v="000"/>
    <s v="SPECIAL REVENUE FUND"/>
    <s v="NAT RESOURES &amp; ENVIRON PROTECT"/>
    <m/>
  </r>
  <r>
    <s v="6.2"/>
    <s v="9125000"/>
    <x v="31"/>
    <x v="21"/>
    <n v="511"/>
    <s v="A3940AF511"/>
    <n v="645000"/>
    <n v="-644686"/>
    <n v="-645000"/>
    <s v="C"/>
    <x v="5"/>
    <x v="5"/>
    <s v="GODT"/>
    <s v="DEBT SERVICE-PRINCIPAL RETIREMENT"/>
    <s v="2023–2024"/>
    <x v="0"/>
    <x v="3"/>
    <s v="RESOURCES"/>
    <s v="SAFE DRINKING WATER ACCOUNT"/>
    <x v="1"/>
    <s v="300"/>
    <s v="G"/>
    <s v="001"/>
    <s v="001"/>
    <s v="000"/>
    <s v="000"/>
    <s v="SPECIAL REVENUE FUND"/>
    <s v="NAT RESOURES &amp; ENVIRON PROTECT"/>
    <m/>
  </r>
  <r>
    <s v="7.1"/>
    <s v="9125000"/>
    <x v="31"/>
    <x v="21"/>
    <n v="511"/>
    <s v="A3940AF511"/>
    <n v="592000"/>
    <n v="591611"/>
    <n v="592000"/>
    <s v="D"/>
    <x v="3"/>
    <x v="3"/>
    <s v="GBBR"/>
    <s v="RIGHT-TO-USE LEASE LIABILITY"/>
    <s v="2023–2024"/>
    <x v="0"/>
    <x v="3"/>
    <s v="RESOURCES"/>
    <s v="SAFE DRINKING WATER ACCOUNT"/>
    <x v="1"/>
    <s v="300"/>
    <s v="G"/>
    <s v="001"/>
    <s v="001"/>
    <s v="000"/>
    <s v="000"/>
    <s v="SPECIAL REVENUE FUND"/>
    <s v="NAT RESOURES &amp; ENVIRON PROTECT"/>
    <m/>
  </r>
  <r>
    <s v="7.2"/>
    <s v="9125000"/>
    <x v="31"/>
    <x v="21"/>
    <n v="511"/>
    <s v="A3940AF511"/>
    <n v="592000"/>
    <n v="-591611"/>
    <n v="-592000"/>
    <s v="C"/>
    <x v="7"/>
    <x v="3"/>
    <s v="GBAX"/>
    <s v="CURRENT PORTION OF LONG-TERM OBLIGATIONS"/>
    <s v="2023–2024"/>
    <x v="0"/>
    <x v="3"/>
    <s v="RESOURCES"/>
    <s v="SAFE DRINKING WATER ACCOUNT"/>
    <x v="1"/>
    <s v="300"/>
    <s v="G"/>
    <s v="001"/>
    <s v="001"/>
    <s v="000"/>
    <s v="000"/>
    <s v="SPECIAL REVENUE FUND"/>
    <s v="NAT RESOURES &amp; ENVIRON PROTECT"/>
    <m/>
  </r>
  <r>
    <s v="9.1"/>
    <s v="9125000"/>
    <x v="31"/>
    <x v="21"/>
    <n v="511"/>
    <s v="A3940AF511"/>
    <n v="3000"/>
    <n v="2900"/>
    <n v="3000"/>
    <s v="D"/>
    <x v="3"/>
    <x v="3"/>
    <s v="GBBR"/>
    <s v="RIGHT-TO-USE LEASE LIABILITY"/>
    <s v="2023–2024"/>
    <x v="0"/>
    <x v="3"/>
    <s v="RESOURCES"/>
    <s v="SAFE DRINKING WATER ACCOUNT"/>
    <x v="1"/>
    <s v="300"/>
    <s v="G"/>
    <s v="001"/>
    <s v="001"/>
    <s v="000"/>
    <s v="000"/>
    <s v="SPECIAL REVENUE FUND"/>
    <s v="NAT RESOURES &amp; ENVIRON PROTECT"/>
    <m/>
  </r>
  <r>
    <s v="9.8"/>
    <s v="9125000"/>
    <x v="31"/>
    <x v="21"/>
    <n v="511"/>
    <s v="A3940AF511"/>
    <n v="3000"/>
    <n v="-2900"/>
    <n v="-3000"/>
    <s v="C"/>
    <x v="0"/>
    <x v="0"/>
    <s v="GABX"/>
    <s v="INTANGIBLE ASSETS-AMORTIZABLE"/>
    <s v="2023–2024"/>
    <x v="0"/>
    <x v="3"/>
    <s v="RESOURCES"/>
    <s v="SAFE DRINKING WATER ACCOUNT"/>
    <x v="1"/>
    <s v="300"/>
    <s v="G"/>
    <s v="001"/>
    <s v="001"/>
    <s v="000"/>
    <s v="000"/>
    <s v="SPECIAL REVENUE FUND"/>
    <s v="NAT RESOURES &amp; ENVIRON PROTECT"/>
    <m/>
  </r>
  <r>
    <s v="10.3"/>
    <s v="9125000"/>
    <x v="31"/>
    <x v="21"/>
    <n v="511"/>
    <s v="A3940AF511"/>
    <n v="207000"/>
    <n v="207370"/>
    <n v="207000"/>
    <s v="D"/>
    <x v="0"/>
    <x v="0"/>
    <s v="GABX"/>
    <s v="INTANGIBLE ASSETS-AMORTIZABLE"/>
    <s v="2023–2024"/>
    <x v="0"/>
    <x v="3"/>
    <s v="RESOURCES"/>
    <s v="SAFE DRINKING WATER ACCOUNT"/>
    <x v="1"/>
    <s v="300"/>
    <s v="G"/>
    <s v="001"/>
    <s v="001"/>
    <s v="000"/>
    <s v="000"/>
    <s v="SPECIAL REVENUE FUND"/>
    <s v="NAT RESOURES &amp; ENVIRON PROTECT"/>
    <m/>
  </r>
  <r>
    <s v="10.4"/>
    <s v="9125000"/>
    <x v="31"/>
    <x v="21"/>
    <n v="511"/>
    <s v="A3940AF511"/>
    <n v="207000"/>
    <n v="-207370"/>
    <n v="-207000"/>
    <s v="C"/>
    <x v="3"/>
    <x v="3"/>
    <s v="GBBR"/>
    <s v="RIGHT-TO-USE LEASE LIABILITY"/>
    <s v="2023–2024"/>
    <x v="0"/>
    <x v="3"/>
    <s v="RESOURCES"/>
    <s v="SAFE DRINKING WATER ACCOUNT"/>
    <x v="1"/>
    <s v="300"/>
    <s v="G"/>
    <s v="001"/>
    <s v="001"/>
    <s v="000"/>
    <s v="000"/>
    <s v="SPECIAL REVENUE FUND"/>
    <s v="NAT RESOURES &amp; ENVIRON PROTECT"/>
    <m/>
  </r>
  <r>
    <s v="0.3BB"/>
    <s v="9125000"/>
    <x v="32"/>
    <x v="75"/>
    <n v="511"/>
    <s v="A2320AF511"/>
    <n v="16974000"/>
    <n v="16973647"/>
    <n v="16974000"/>
    <s v="D"/>
    <x v="0"/>
    <x v="0"/>
    <s v="GABX"/>
    <s v="INTANGIBLE ASSETS-AMORTIZABLE"/>
    <s v="2023–2024"/>
    <x v="0"/>
    <x v="1"/>
    <s v="BUS, CONSUMER SERV, HOUSING"/>
    <s v="REAL ESTATE FUND"/>
    <x v="1"/>
    <s v="250"/>
    <s v="G"/>
    <s v="001"/>
    <s v="002"/>
    <s v="000"/>
    <s v="000"/>
    <s v="SPECIAL REVENUE FUND"/>
    <s v="BUS &amp; PROF REG &amp; LIC FUND"/>
    <m/>
  </r>
  <r>
    <s v="0.4BB"/>
    <s v="9125000"/>
    <x v="32"/>
    <x v="75"/>
    <n v="511"/>
    <s v="A2320AF511"/>
    <n v="521000"/>
    <n v="521106"/>
    <n v="521000"/>
    <s v="D"/>
    <x v="8"/>
    <x v="7"/>
    <s v="GOAA"/>
    <s v="BEGINNING FUND BALANCE"/>
    <s v="2023–2024"/>
    <x v="0"/>
    <x v="1"/>
    <s v="BUS, CONSUMER SERV, HOUSING"/>
    <s v="REAL ESTATE FUND"/>
    <x v="1"/>
    <s v="250"/>
    <s v="G"/>
    <s v="001"/>
    <s v="002"/>
    <s v="000"/>
    <s v="000"/>
    <s v="SPECIAL REVENUE FUND"/>
    <s v="BUS &amp; PROF REG &amp; LIC FUND"/>
    <m/>
  </r>
  <r>
    <s v="0.8BB"/>
    <s v="9125000"/>
    <x v="32"/>
    <x v="75"/>
    <n v="511"/>
    <s v="A2320AF511"/>
    <n v="4350000"/>
    <n v="-4349894"/>
    <n v="-4350000"/>
    <s v="C"/>
    <x v="2"/>
    <x v="2"/>
    <s v="GABW"/>
    <s v="ACCUMULATED DEPRECIATION/AMORTIZATION"/>
    <s v="2023–2024"/>
    <x v="0"/>
    <x v="1"/>
    <s v="BUS, CONSUMER SERV, HOUSING"/>
    <s v="REAL ESTATE FUND"/>
    <x v="1"/>
    <s v="250"/>
    <s v="G"/>
    <s v="001"/>
    <s v="002"/>
    <s v="000"/>
    <s v="000"/>
    <s v="SPECIAL REVENUE FUND"/>
    <s v="BUS &amp; PROF REG &amp; LIC FUND"/>
    <m/>
  </r>
  <r>
    <s v="0.9BB"/>
    <s v="9125000"/>
    <x v="32"/>
    <x v="75"/>
    <n v="511"/>
    <s v="A2320AF511"/>
    <n v="13145000"/>
    <n v="-13144859"/>
    <n v="-13145000"/>
    <s v="C"/>
    <x v="3"/>
    <x v="3"/>
    <s v="GBBR"/>
    <s v="RIGHT-TO-USE LEASE LIABILITY"/>
    <s v="2023–2024"/>
    <x v="0"/>
    <x v="1"/>
    <s v="BUS, CONSUMER SERV, HOUSING"/>
    <s v="REAL ESTATE FUND"/>
    <x v="1"/>
    <s v="250"/>
    <s v="G"/>
    <s v="001"/>
    <s v="002"/>
    <s v="000"/>
    <s v="000"/>
    <s v="SPECIAL REVENUE FUND"/>
    <s v="BUS &amp; PROF REG &amp; LIC FUND"/>
    <m/>
  </r>
  <r>
    <s v="0.3ADJ"/>
    <s v="9125000"/>
    <x v="32"/>
    <x v="75"/>
    <n v="511"/>
    <s v="A2320AF511"/>
    <n v="704000"/>
    <n v="703519"/>
    <n v="704000"/>
    <s v="D"/>
    <x v="0"/>
    <x v="0"/>
    <s v="GABX"/>
    <s v="INTANGIBLE ASSETS-AMORTIZABLE"/>
    <s v="2023–2024"/>
    <x v="0"/>
    <x v="1"/>
    <s v="BUS, CONSUMER SERV, HOUSING"/>
    <s v="REAL ESTATE FUND"/>
    <x v="1"/>
    <s v="250"/>
    <s v="G"/>
    <s v="001"/>
    <s v="002"/>
    <s v="000"/>
    <s v="000"/>
    <s v="SPECIAL REVENUE FUND"/>
    <s v="BUS &amp; PROF REG &amp; LIC FUND"/>
    <m/>
  </r>
  <r>
    <s v="0.8ADJ"/>
    <s v="9125000"/>
    <x v="32"/>
    <x v="75"/>
    <n v="511"/>
    <s v="A2320AF511"/>
    <n v="212000"/>
    <n v="-211558"/>
    <n v="-212000"/>
    <s v="C"/>
    <x v="2"/>
    <x v="2"/>
    <s v="GABW"/>
    <s v="ACCUMULATED DEPRECIATION/AMORTIZATION"/>
    <s v="2023–2024"/>
    <x v="0"/>
    <x v="1"/>
    <s v="BUS, CONSUMER SERV, HOUSING"/>
    <s v="REAL ESTATE FUND"/>
    <x v="1"/>
    <s v="250"/>
    <s v="G"/>
    <s v="001"/>
    <s v="002"/>
    <s v="000"/>
    <s v="000"/>
    <s v="SPECIAL REVENUE FUND"/>
    <s v="BUS &amp; PROF REG &amp; LIC FUND"/>
    <m/>
  </r>
  <r>
    <s v="0.9ADJ"/>
    <s v="9125000"/>
    <x v="32"/>
    <x v="75"/>
    <n v="511"/>
    <s v="A2320AF511"/>
    <n v="362000"/>
    <n v="-362215"/>
    <n v="-362000"/>
    <s v="C"/>
    <x v="3"/>
    <x v="3"/>
    <s v="GBBR"/>
    <s v="RIGHT-TO-USE LEASE LIABILITY"/>
    <s v="2023–2024"/>
    <x v="0"/>
    <x v="1"/>
    <s v="BUS, CONSUMER SERV, HOUSING"/>
    <s v="REAL ESTATE FUND"/>
    <x v="1"/>
    <s v="250"/>
    <s v="G"/>
    <s v="001"/>
    <s v="002"/>
    <s v="000"/>
    <s v="000"/>
    <s v="SPECIAL REVENUE FUND"/>
    <s v="BUS &amp; PROF REG &amp; LIC FUND"/>
    <m/>
  </r>
  <r>
    <s v="0.11ADJ"/>
    <s v="9125000"/>
    <x v="32"/>
    <x v="75"/>
    <n v="511"/>
    <s v="A2320AF511"/>
    <n v="130000"/>
    <n v="-129746"/>
    <n v="-130000"/>
    <s v="C"/>
    <x v="1"/>
    <x v="1"/>
    <s v="GOAA"/>
    <s v="BEGINNING FUND BALANCE"/>
    <s v="2023–2024"/>
    <x v="0"/>
    <x v="1"/>
    <s v="BUS, CONSUMER SERV, HOUSING"/>
    <s v="REAL ESTATE FUND"/>
    <x v="1"/>
    <s v="250"/>
    <s v="G"/>
    <s v="001"/>
    <s v="002"/>
    <s v="000"/>
    <s v="000"/>
    <s v="SPECIAL REVENUE FUND"/>
    <s v="BUS &amp; PROF REG &amp; LIC FUND"/>
    <m/>
  </r>
  <r>
    <s v="4.1"/>
    <s v="9125000"/>
    <x v="32"/>
    <x v="75"/>
    <n v="511"/>
    <s v="A2320AF511"/>
    <n v="2534000"/>
    <n v="2534479"/>
    <n v="2534000"/>
    <s v="D"/>
    <x v="9"/>
    <x v="8"/>
    <s v="GODJ"/>
    <s v="BUSINESS, CONSUMER SERVICES, AND HOUSING"/>
    <s v="2023–2024"/>
    <x v="0"/>
    <x v="1"/>
    <s v="BUS, CONSUMER SERV, HOUSING"/>
    <s v="REAL ESTATE FUND"/>
    <x v="1"/>
    <s v="250"/>
    <s v="G"/>
    <s v="001"/>
    <s v="002"/>
    <s v="000"/>
    <s v="000"/>
    <s v="SPECIAL REVENUE FUND"/>
    <s v="BUS &amp; PROF REG &amp; LIC FUND"/>
    <m/>
  </r>
  <r>
    <s v="4.4"/>
    <s v="9125000"/>
    <x v="32"/>
    <x v="75"/>
    <n v="511"/>
    <s v="A2320AF511"/>
    <n v="2534000"/>
    <n v="-2534479"/>
    <n v="-2534000"/>
    <s v="C"/>
    <x v="2"/>
    <x v="2"/>
    <s v="GABW"/>
    <s v="ACCUMULATED DEPRECIATION/AMORTIZATION"/>
    <s v="2023–2024"/>
    <x v="0"/>
    <x v="1"/>
    <s v="BUS, CONSUMER SERV, HOUSING"/>
    <s v="REAL ESTATE FUND"/>
    <x v="1"/>
    <s v="250"/>
    <s v="G"/>
    <s v="001"/>
    <s v="002"/>
    <s v="000"/>
    <s v="000"/>
    <s v="SPECIAL REVENUE FUND"/>
    <s v="BUS &amp; PROF REG &amp; LIC FUND"/>
    <m/>
  </r>
  <r>
    <s v="5.1"/>
    <s v="0317000"/>
    <x v="32"/>
    <x v="75"/>
    <n v="511"/>
    <s v="A2320AF511"/>
    <n v="2477000"/>
    <n v="2476660"/>
    <n v="2477000"/>
    <s v="D"/>
    <x v="5"/>
    <x v="5"/>
    <s v="GODT"/>
    <s v="DEBT SERVICE-PRINCIPAL RETIREMENT"/>
    <s v="2023–2024"/>
    <x v="0"/>
    <x v="1"/>
    <s v="BUS, CONSUMER SERV, HOUSING"/>
    <s v="REAL ESTATE FUND"/>
    <x v="1"/>
    <s v="250"/>
    <s v="G"/>
    <s v="001"/>
    <s v="002"/>
    <s v="000"/>
    <s v="000"/>
    <s v="SPECIAL REVENUE FUND"/>
    <s v="BUS &amp; PROF REG &amp; LIC FUND"/>
    <m/>
  </r>
  <r>
    <s v="5.2"/>
    <s v="0317000"/>
    <x v="32"/>
    <x v="75"/>
    <n v="511"/>
    <s v="A2320AF511"/>
    <n v="186000"/>
    <n v="186314"/>
    <n v="186000"/>
    <s v="D"/>
    <x v="6"/>
    <x v="6"/>
    <s v="GODV"/>
    <s v="DEBT SERVICE-INTEREST &amp; FISCAL CHARGES"/>
    <s v="2023–2024"/>
    <x v="0"/>
    <x v="1"/>
    <s v="BUS, CONSUMER SERV, HOUSING"/>
    <s v="REAL ESTATE FUND"/>
    <x v="1"/>
    <s v="250"/>
    <s v="G"/>
    <s v="001"/>
    <s v="002"/>
    <s v="000"/>
    <s v="000"/>
    <s v="SPECIAL REVENUE FUND"/>
    <s v="BUS &amp; PROF REG &amp; LIC FUND"/>
    <m/>
  </r>
  <r>
    <s v="5.3"/>
    <s v="0317000"/>
    <x v="32"/>
    <x v="75"/>
    <n v="511"/>
    <s v="A2320AF511"/>
    <n v="2663000"/>
    <n v="-2662974"/>
    <n v="-2663000"/>
    <s v="C"/>
    <x v="9"/>
    <x v="8"/>
    <s v="GODJ"/>
    <s v="BUSINESS, CONSUMER SERVICES, AND HOUSING"/>
    <s v="2023–2024"/>
    <x v="0"/>
    <x v="1"/>
    <s v="BUS, CONSUMER SERV, HOUSING"/>
    <s v="REAL ESTATE FUND"/>
    <x v="1"/>
    <s v="250"/>
    <s v="G"/>
    <s v="001"/>
    <s v="002"/>
    <s v="000"/>
    <s v="000"/>
    <s v="SPECIAL REVENUE FUND"/>
    <s v="BUS &amp; PROF REG &amp; LIC FUND"/>
    <m/>
  </r>
  <r>
    <s v="6.1"/>
    <s v="9125000"/>
    <x v="32"/>
    <x v="75"/>
    <n v="511"/>
    <s v="A2320AF511"/>
    <n v="2477000"/>
    <n v="2476660"/>
    <n v="2477000"/>
    <s v="D"/>
    <x v="3"/>
    <x v="3"/>
    <s v="GBBR"/>
    <s v="RIGHT-TO-USE LEASE LIABILITY"/>
    <s v="2023–2024"/>
    <x v="0"/>
    <x v="1"/>
    <s v="BUS, CONSUMER SERV, HOUSING"/>
    <s v="REAL ESTATE FUND"/>
    <x v="1"/>
    <s v="250"/>
    <s v="G"/>
    <s v="001"/>
    <s v="002"/>
    <s v="000"/>
    <s v="000"/>
    <s v="SPECIAL REVENUE FUND"/>
    <s v="BUS &amp; PROF REG &amp; LIC FUND"/>
    <m/>
  </r>
  <r>
    <s v="6.2"/>
    <s v="9125000"/>
    <x v="32"/>
    <x v="75"/>
    <n v="511"/>
    <s v="A2320AF511"/>
    <n v="2477000"/>
    <n v="-2476660"/>
    <n v="-2477000"/>
    <s v="C"/>
    <x v="5"/>
    <x v="5"/>
    <s v="GODT"/>
    <s v="DEBT SERVICE-PRINCIPAL RETIREMENT"/>
    <s v="2023–2024"/>
    <x v="0"/>
    <x v="1"/>
    <s v="BUS, CONSUMER SERV, HOUSING"/>
    <s v="REAL ESTATE FUND"/>
    <x v="1"/>
    <s v="250"/>
    <s v="G"/>
    <s v="001"/>
    <s v="002"/>
    <s v="000"/>
    <s v="000"/>
    <s v="SPECIAL REVENUE FUND"/>
    <s v="BUS &amp; PROF REG &amp; LIC FUND"/>
    <m/>
  </r>
  <r>
    <s v="7.1"/>
    <s v="9125000"/>
    <x v="32"/>
    <x v="75"/>
    <n v="511"/>
    <s v="A2320AF511"/>
    <n v="2536000"/>
    <n v="2536401"/>
    <n v="2536000"/>
    <s v="D"/>
    <x v="3"/>
    <x v="3"/>
    <s v="GBBR"/>
    <s v="RIGHT-TO-USE LEASE LIABILITY"/>
    <s v="2023–2024"/>
    <x v="0"/>
    <x v="1"/>
    <s v="BUS, CONSUMER SERV, HOUSING"/>
    <s v="REAL ESTATE FUND"/>
    <x v="1"/>
    <s v="250"/>
    <s v="G"/>
    <s v="001"/>
    <s v="002"/>
    <s v="000"/>
    <s v="000"/>
    <s v="SPECIAL REVENUE FUND"/>
    <s v="BUS &amp; PROF REG &amp; LIC FUND"/>
    <m/>
  </r>
  <r>
    <s v="7.2"/>
    <s v="9125000"/>
    <x v="32"/>
    <x v="75"/>
    <n v="511"/>
    <s v="A2320AF511"/>
    <n v="2536000"/>
    <n v="-2536401"/>
    <n v="-2536000"/>
    <s v="C"/>
    <x v="7"/>
    <x v="3"/>
    <s v="GBAX"/>
    <s v="CURRENT PORTION OF LONG-TERM OBLIGATIONS"/>
    <s v="2023–2024"/>
    <x v="0"/>
    <x v="1"/>
    <s v="BUS, CONSUMER SERV, HOUSING"/>
    <s v="REAL ESTATE FUND"/>
    <x v="1"/>
    <s v="250"/>
    <s v="G"/>
    <s v="001"/>
    <s v="002"/>
    <s v="000"/>
    <s v="000"/>
    <s v="SPECIAL REVENUE FUND"/>
    <s v="BUS &amp; PROF REG &amp; LIC FUND"/>
    <m/>
  </r>
  <r>
    <s v="0.3BB"/>
    <s v="9125000"/>
    <x v="33"/>
    <x v="13"/>
    <n v="511"/>
    <s v="A3340AF511"/>
    <n v="1565000"/>
    <n v="1565317"/>
    <n v="1565000"/>
    <s v="D"/>
    <x v="0"/>
    <x v="0"/>
    <s v="GABX"/>
    <s v="INTANGIBLE ASSETS-AMORTIZABLE"/>
    <s v="2023–2024"/>
    <x v="0"/>
    <x v="3"/>
    <s v="RESOURCES"/>
    <s v="COLLINS-DUGAN CALIF CONS CORPS"/>
    <x v="1"/>
    <s v="950"/>
    <s v="G"/>
    <s v="001"/>
    <s v="002"/>
    <s v="000"/>
    <s v="000"/>
    <s v="SPECIAL REVENUE FUND"/>
    <s v="EDUCATION EMPLOYMENT"/>
    <m/>
  </r>
  <r>
    <s v="0.4BB"/>
    <s v="9125000"/>
    <x v="33"/>
    <x v="13"/>
    <n v="511"/>
    <s v="A3340AF511"/>
    <n v="22000"/>
    <n v="21475"/>
    <n v="22000"/>
    <s v="D"/>
    <x v="8"/>
    <x v="7"/>
    <s v="GOAA"/>
    <s v="BEGINNING FUND BALANCE"/>
    <s v="2023–2024"/>
    <x v="0"/>
    <x v="3"/>
    <s v="RESOURCES"/>
    <s v="COLLINS-DUGAN CALIF CONS CORPS"/>
    <x v="1"/>
    <s v="950"/>
    <s v="G"/>
    <s v="001"/>
    <s v="002"/>
    <s v="000"/>
    <s v="000"/>
    <s v="SPECIAL REVENUE FUND"/>
    <s v="EDUCATION EMPLOYMENT"/>
    <m/>
  </r>
  <r>
    <s v="0.8BB"/>
    <s v="9125000"/>
    <x v="33"/>
    <x v="13"/>
    <n v="511"/>
    <s v="A3340AF511"/>
    <n v="570000"/>
    <n v="-570015"/>
    <n v="-570000"/>
    <s v="C"/>
    <x v="2"/>
    <x v="2"/>
    <s v="GABW"/>
    <s v="ACCUMULATED DEPRECIATION/AMORTIZATION"/>
    <s v="2023–2024"/>
    <x v="0"/>
    <x v="3"/>
    <s v="RESOURCES"/>
    <s v="COLLINS-DUGAN CALIF CONS CORPS"/>
    <x v="1"/>
    <s v="950"/>
    <s v="G"/>
    <s v="001"/>
    <s v="002"/>
    <s v="000"/>
    <s v="000"/>
    <s v="SPECIAL REVENUE FUND"/>
    <s v="EDUCATION EMPLOYMENT"/>
    <m/>
  </r>
  <r>
    <s v="0.9BB"/>
    <s v="9125000"/>
    <x v="33"/>
    <x v="13"/>
    <n v="511"/>
    <s v="A3340AF511"/>
    <n v="1017000"/>
    <n v="-1016777"/>
    <n v="-1017000"/>
    <s v="C"/>
    <x v="3"/>
    <x v="3"/>
    <s v="GBBR"/>
    <s v="RIGHT-TO-USE LEASE LIABILITY"/>
    <s v="2023–2024"/>
    <x v="0"/>
    <x v="3"/>
    <s v="RESOURCES"/>
    <s v="COLLINS-DUGAN CALIF CONS CORPS"/>
    <x v="1"/>
    <s v="950"/>
    <s v="G"/>
    <s v="001"/>
    <s v="002"/>
    <s v="000"/>
    <s v="000"/>
    <s v="SPECIAL REVENUE FUND"/>
    <s v="EDUCATION EMPLOYMENT"/>
    <m/>
  </r>
  <r>
    <s v="4.1"/>
    <s v="9125000"/>
    <x v="33"/>
    <x v="13"/>
    <n v="511"/>
    <s v="A3340AF511"/>
    <n v="327000"/>
    <n v="326820"/>
    <n v="327000"/>
    <s v="D"/>
    <x v="15"/>
    <x v="13"/>
    <s v="GODH"/>
    <s v="NATURAL RESOURCES AND ENVIRONMENTAL PROTECTION"/>
    <s v="2023–2024"/>
    <x v="0"/>
    <x v="3"/>
    <s v="RESOURCES"/>
    <s v="COLLINS-DUGAN CALIF CONS CORPS"/>
    <x v="1"/>
    <s v="950"/>
    <s v="G"/>
    <s v="001"/>
    <s v="002"/>
    <s v="000"/>
    <s v="000"/>
    <s v="SPECIAL REVENUE FUND"/>
    <s v="EDUCATION EMPLOYMENT"/>
    <m/>
  </r>
  <r>
    <s v="4.4"/>
    <s v="9125000"/>
    <x v="33"/>
    <x v="13"/>
    <n v="511"/>
    <s v="A3340AF511"/>
    <n v="327000"/>
    <n v="-326820"/>
    <n v="-327000"/>
    <s v="C"/>
    <x v="2"/>
    <x v="2"/>
    <s v="GABW"/>
    <s v="ACCUMULATED DEPRECIATION/AMORTIZATION"/>
    <s v="2023–2024"/>
    <x v="0"/>
    <x v="3"/>
    <s v="RESOURCES"/>
    <s v="COLLINS-DUGAN CALIF CONS CORPS"/>
    <x v="1"/>
    <s v="950"/>
    <s v="G"/>
    <s v="001"/>
    <s v="002"/>
    <s v="000"/>
    <s v="000"/>
    <s v="SPECIAL REVENUE FUND"/>
    <s v="EDUCATION EMPLOYMENT"/>
    <m/>
  </r>
  <r>
    <s v="5.1"/>
    <s v="0318000"/>
    <x v="33"/>
    <x v="13"/>
    <n v="511"/>
    <s v="A3340AF511"/>
    <n v="289000"/>
    <n v="289254"/>
    <n v="289000"/>
    <s v="D"/>
    <x v="5"/>
    <x v="5"/>
    <s v="GODT"/>
    <s v="DEBT SERVICE-PRINCIPAL RETIREMENT"/>
    <s v="2023–2024"/>
    <x v="0"/>
    <x v="3"/>
    <s v="RESOURCES"/>
    <s v="COLLINS-DUGAN CALIF CONS CORPS"/>
    <x v="1"/>
    <s v="950"/>
    <s v="G"/>
    <s v="001"/>
    <s v="002"/>
    <s v="000"/>
    <s v="000"/>
    <s v="SPECIAL REVENUE FUND"/>
    <s v="EDUCATION EMPLOYMENT"/>
    <m/>
  </r>
  <r>
    <s v="5.2"/>
    <s v="0318000"/>
    <x v="33"/>
    <x v="13"/>
    <n v="511"/>
    <s v="A3340AF511"/>
    <n v="9000"/>
    <n v="9147"/>
    <n v="9000"/>
    <s v="D"/>
    <x v="6"/>
    <x v="6"/>
    <s v="GODV"/>
    <s v="DEBT SERVICE-INTEREST &amp; FISCAL CHARGES"/>
    <s v="2023–2024"/>
    <x v="0"/>
    <x v="3"/>
    <s v="RESOURCES"/>
    <s v="COLLINS-DUGAN CALIF CONS CORPS"/>
    <x v="1"/>
    <s v="950"/>
    <s v="G"/>
    <s v="001"/>
    <s v="002"/>
    <s v="000"/>
    <s v="000"/>
    <s v="SPECIAL REVENUE FUND"/>
    <s v="EDUCATION EMPLOYMENT"/>
    <m/>
  </r>
  <r>
    <s v="5.3"/>
    <s v="0318000"/>
    <x v="33"/>
    <x v="13"/>
    <n v="511"/>
    <s v="A3340AF511"/>
    <n v="298000"/>
    <n v="-298401"/>
    <n v="-298000"/>
    <s v="C"/>
    <x v="15"/>
    <x v="13"/>
    <s v="GODH"/>
    <s v="NATURAL RESOURCES AND ENVIRONMENTAL PROTECTION"/>
    <s v="2023–2024"/>
    <x v="0"/>
    <x v="3"/>
    <s v="RESOURCES"/>
    <s v="COLLINS-DUGAN CALIF CONS CORPS"/>
    <x v="1"/>
    <s v="950"/>
    <s v="G"/>
    <s v="001"/>
    <s v="002"/>
    <s v="000"/>
    <s v="000"/>
    <s v="SPECIAL REVENUE FUND"/>
    <s v="EDUCATION EMPLOYMENT"/>
    <m/>
  </r>
  <r>
    <s v="6.1"/>
    <s v="9125000"/>
    <x v="33"/>
    <x v="13"/>
    <n v="511"/>
    <s v="A3340AF511"/>
    <n v="289000"/>
    <n v="289254"/>
    <n v="289000"/>
    <s v="D"/>
    <x v="3"/>
    <x v="3"/>
    <s v="GBBR"/>
    <s v="RIGHT-TO-USE LEASE LIABILITY"/>
    <s v="2023–2024"/>
    <x v="0"/>
    <x v="3"/>
    <s v="RESOURCES"/>
    <s v="COLLINS-DUGAN CALIF CONS CORPS"/>
    <x v="1"/>
    <s v="950"/>
    <s v="G"/>
    <s v="001"/>
    <s v="002"/>
    <s v="000"/>
    <s v="000"/>
    <s v="SPECIAL REVENUE FUND"/>
    <s v="EDUCATION EMPLOYMENT"/>
    <m/>
  </r>
  <r>
    <s v="6.2"/>
    <s v="9125000"/>
    <x v="33"/>
    <x v="13"/>
    <n v="511"/>
    <s v="A3340AF511"/>
    <n v="289000"/>
    <n v="-289254"/>
    <n v="-289000"/>
    <s v="C"/>
    <x v="5"/>
    <x v="5"/>
    <s v="GODT"/>
    <s v="DEBT SERVICE-PRINCIPAL RETIREMENT"/>
    <s v="2023–2024"/>
    <x v="0"/>
    <x v="3"/>
    <s v="RESOURCES"/>
    <s v="COLLINS-DUGAN CALIF CONS CORPS"/>
    <x v="1"/>
    <s v="950"/>
    <s v="G"/>
    <s v="001"/>
    <s v="002"/>
    <s v="000"/>
    <s v="000"/>
    <s v="SPECIAL REVENUE FUND"/>
    <s v="EDUCATION EMPLOYMENT"/>
    <m/>
  </r>
  <r>
    <s v="7.1"/>
    <s v="9125000"/>
    <x v="33"/>
    <x v="13"/>
    <n v="511"/>
    <s v="A3340AF511"/>
    <n v="320000"/>
    <n v="320249"/>
    <n v="320000"/>
    <s v="D"/>
    <x v="3"/>
    <x v="3"/>
    <s v="GBBR"/>
    <s v="RIGHT-TO-USE LEASE LIABILITY"/>
    <s v="2023–2024"/>
    <x v="0"/>
    <x v="3"/>
    <s v="RESOURCES"/>
    <s v="COLLINS-DUGAN CALIF CONS CORPS"/>
    <x v="1"/>
    <s v="950"/>
    <s v="G"/>
    <s v="001"/>
    <s v="002"/>
    <s v="000"/>
    <s v="000"/>
    <s v="SPECIAL REVENUE FUND"/>
    <s v="EDUCATION EMPLOYMENT"/>
    <m/>
  </r>
  <r>
    <s v="7.2"/>
    <s v="9125000"/>
    <x v="33"/>
    <x v="13"/>
    <n v="511"/>
    <s v="A3340AF511"/>
    <n v="320000"/>
    <n v="-320249"/>
    <n v="-320000"/>
    <s v="C"/>
    <x v="7"/>
    <x v="3"/>
    <s v="GBAX"/>
    <s v="CURRENT PORTION OF LONG-TERM OBLIGATIONS"/>
    <s v="2023–2024"/>
    <x v="0"/>
    <x v="3"/>
    <s v="RESOURCES"/>
    <s v="COLLINS-DUGAN CALIF CONS CORPS"/>
    <x v="1"/>
    <s v="950"/>
    <s v="G"/>
    <s v="001"/>
    <s v="002"/>
    <s v="000"/>
    <s v="000"/>
    <s v="SPECIAL REVENUE FUND"/>
    <s v="EDUCATION EMPLOYMENT"/>
    <m/>
  </r>
  <r>
    <s v="10.3"/>
    <s v="9125000"/>
    <x v="33"/>
    <x v="13"/>
    <n v="511"/>
    <s v="A3340AF511"/>
    <n v="527000"/>
    <n v="527444"/>
    <n v="527000"/>
    <s v="D"/>
    <x v="0"/>
    <x v="0"/>
    <s v="GABX"/>
    <s v="INTANGIBLE ASSETS-AMORTIZABLE"/>
    <s v="2023–2024"/>
    <x v="0"/>
    <x v="3"/>
    <s v="RESOURCES"/>
    <s v="COLLINS-DUGAN CALIF CONS CORPS"/>
    <x v="1"/>
    <s v="950"/>
    <s v="G"/>
    <s v="001"/>
    <s v="002"/>
    <s v="000"/>
    <s v="000"/>
    <s v="SPECIAL REVENUE FUND"/>
    <s v="EDUCATION EMPLOYMENT"/>
    <m/>
  </r>
  <r>
    <s v="10.4"/>
    <s v="9125000"/>
    <x v="33"/>
    <x v="13"/>
    <n v="511"/>
    <s v="A3340AF511"/>
    <n v="527000"/>
    <n v="-527444"/>
    <n v="-527000"/>
    <s v="C"/>
    <x v="3"/>
    <x v="3"/>
    <s v="GBBR"/>
    <s v="RIGHT-TO-USE LEASE LIABILITY"/>
    <s v="2023–2024"/>
    <x v="0"/>
    <x v="3"/>
    <s v="RESOURCES"/>
    <s v="COLLINS-DUGAN CALIF CONS CORPS"/>
    <x v="1"/>
    <s v="950"/>
    <s v="G"/>
    <s v="001"/>
    <s v="002"/>
    <s v="000"/>
    <s v="000"/>
    <s v="SPECIAL REVENUE FUND"/>
    <s v="EDUCATION EMPLOYMENT"/>
    <m/>
  </r>
  <r>
    <s v="0.3BB"/>
    <s v="9125000"/>
    <x v="34"/>
    <x v="16"/>
    <n v="511"/>
    <s v="A3560AF511"/>
    <n v="3689000"/>
    <n v="3688987"/>
    <n v="3689000"/>
    <s v="D"/>
    <x v="0"/>
    <x v="0"/>
    <s v="GABX"/>
    <s v="INTANGIBLE ASSETS-AMORTIZABLE"/>
    <s v="2023–2024"/>
    <x v="0"/>
    <x v="3"/>
    <s v="RESOURCES"/>
    <s v="OIL SPILL PREVENTION &amp; ADMIN"/>
    <x v="1"/>
    <s v="300"/>
    <s v="G"/>
    <s v="001"/>
    <s v="001"/>
    <s v="000"/>
    <s v="000"/>
    <s v="SPECIAL REVENUE FUND"/>
    <s v="NAT RESOURES &amp; ENVIRON PROTECT"/>
    <m/>
  </r>
  <r>
    <s v="0.4BB"/>
    <s v="9125000"/>
    <x v="34"/>
    <x v="16"/>
    <n v="511"/>
    <s v="A3560AF511"/>
    <n v="85000"/>
    <n v="85633"/>
    <n v="85000"/>
    <s v="D"/>
    <x v="8"/>
    <x v="7"/>
    <s v="GOAA"/>
    <s v="BEGINNING FUND BALANCE"/>
    <s v="2023–2024"/>
    <x v="0"/>
    <x v="3"/>
    <s v="RESOURCES"/>
    <s v="OIL SPILL PREVENTION &amp; ADMIN"/>
    <x v="1"/>
    <s v="300"/>
    <s v="G"/>
    <s v="001"/>
    <s v="001"/>
    <s v="000"/>
    <s v="000"/>
    <s v="SPECIAL REVENUE FUND"/>
    <s v="NAT RESOURES &amp; ENVIRON PROTECT"/>
    <m/>
  </r>
  <r>
    <s v="0.8BB"/>
    <s v="9125000"/>
    <x v="34"/>
    <x v="16"/>
    <n v="511"/>
    <s v="A3560AF511"/>
    <n v="1376000"/>
    <n v="-1376460"/>
    <n v="-1376000"/>
    <s v="C"/>
    <x v="2"/>
    <x v="2"/>
    <s v="GABW"/>
    <s v="ACCUMULATED DEPRECIATION/AMORTIZATION"/>
    <s v="2023–2024"/>
    <x v="0"/>
    <x v="3"/>
    <s v="RESOURCES"/>
    <s v="OIL SPILL PREVENTION &amp; ADMIN"/>
    <x v="1"/>
    <s v="300"/>
    <s v="G"/>
    <s v="001"/>
    <s v="001"/>
    <s v="000"/>
    <s v="000"/>
    <s v="SPECIAL REVENUE FUND"/>
    <s v="NAT RESOURES &amp; ENVIRON PROTECT"/>
    <m/>
  </r>
  <r>
    <s v="0.9BB"/>
    <s v="9125000"/>
    <x v="34"/>
    <x v="16"/>
    <n v="511"/>
    <s v="A3560AF511"/>
    <n v="2398000"/>
    <n v="-2398160"/>
    <n v="-2398000"/>
    <s v="C"/>
    <x v="3"/>
    <x v="3"/>
    <s v="GBBR"/>
    <s v="RIGHT-TO-USE LEASE LIABILITY"/>
    <s v="2023–2024"/>
    <x v="0"/>
    <x v="3"/>
    <s v="RESOURCES"/>
    <s v="OIL SPILL PREVENTION &amp; ADMIN"/>
    <x v="1"/>
    <s v="300"/>
    <s v="G"/>
    <s v="001"/>
    <s v="001"/>
    <s v="000"/>
    <s v="000"/>
    <s v="SPECIAL REVENUE FUND"/>
    <s v="NAT RESOURES &amp; ENVIRON PROTECT"/>
    <m/>
  </r>
  <r>
    <s v="4.1"/>
    <s v="9125000"/>
    <x v="34"/>
    <x v="16"/>
    <n v="511"/>
    <s v="A3560AF511"/>
    <n v="596000"/>
    <n v="596385"/>
    <n v="596000"/>
    <s v="D"/>
    <x v="15"/>
    <x v="13"/>
    <s v="GODH"/>
    <s v="NATURAL RESOURCES AND ENVIRONMENTAL PROTECTION"/>
    <s v="2023–2024"/>
    <x v="0"/>
    <x v="3"/>
    <s v="RESOURCES"/>
    <s v="OIL SPILL PREVENTION &amp; ADMIN"/>
    <x v="1"/>
    <s v="300"/>
    <s v="G"/>
    <s v="001"/>
    <s v="001"/>
    <s v="000"/>
    <s v="000"/>
    <s v="SPECIAL REVENUE FUND"/>
    <s v="NAT RESOURES &amp; ENVIRON PROTECT"/>
    <m/>
  </r>
  <r>
    <s v="4.4"/>
    <s v="9125000"/>
    <x v="34"/>
    <x v="16"/>
    <n v="511"/>
    <s v="A3560AF511"/>
    <n v="596000"/>
    <n v="-596385"/>
    <n v="-596000"/>
    <s v="C"/>
    <x v="2"/>
    <x v="2"/>
    <s v="GABW"/>
    <s v="ACCUMULATED DEPRECIATION/AMORTIZATION"/>
    <s v="2023–2024"/>
    <x v="0"/>
    <x v="3"/>
    <s v="RESOURCES"/>
    <s v="OIL SPILL PREVENTION &amp; ADMIN"/>
    <x v="1"/>
    <s v="300"/>
    <s v="G"/>
    <s v="001"/>
    <s v="001"/>
    <s v="000"/>
    <s v="000"/>
    <s v="SPECIAL REVENUE FUND"/>
    <s v="NAT RESOURES &amp; ENVIRON PROTECT"/>
    <m/>
  </r>
  <r>
    <s v="5.1"/>
    <s v="0320000"/>
    <x v="34"/>
    <x v="16"/>
    <n v="511"/>
    <s v="A3560AF511"/>
    <n v="680000"/>
    <n v="680060"/>
    <n v="680000"/>
    <s v="D"/>
    <x v="5"/>
    <x v="5"/>
    <s v="GODT"/>
    <s v="DEBT SERVICE-PRINCIPAL RETIREMENT"/>
    <s v="2023–2024"/>
    <x v="0"/>
    <x v="3"/>
    <s v="RESOURCES"/>
    <s v="OIL SPILL PREVENTION &amp; ADMIN"/>
    <x v="1"/>
    <s v="300"/>
    <s v="G"/>
    <s v="001"/>
    <s v="001"/>
    <s v="000"/>
    <s v="000"/>
    <s v="SPECIAL REVENUE FUND"/>
    <s v="NAT RESOURES &amp; ENVIRON PROTECT"/>
    <m/>
  </r>
  <r>
    <s v="5.2"/>
    <s v="0320000"/>
    <x v="34"/>
    <x v="16"/>
    <n v="511"/>
    <s v="A3560AF511"/>
    <n v="21000"/>
    <n v="20835"/>
    <n v="21000"/>
    <s v="D"/>
    <x v="6"/>
    <x v="6"/>
    <s v="GODV"/>
    <s v="DEBT SERVICE-INTEREST &amp; FISCAL CHARGES"/>
    <s v="2023–2024"/>
    <x v="0"/>
    <x v="3"/>
    <s v="RESOURCES"/>
    <s v="OIL SPILL PREVENTION &amp; ADMIN"/>
    <x v="1"/>
    <s v="300"/>
    <s v="G"/>
    <s v="001"/>
    <s v="001"/>
    <s v="000"/>
    <s v="000"/>
    <s v="SPECIAL REVENUE FUND"/>
    <s v="NAT RESOURES &amp; ENVIRON PROTECT"/>
    <m/>
  </r>
  <r>
    <s v="5.3"/>
    <s v="0320000"/>
    <x v="34"/>
    <x v="16"/>
    <n v="511"/>
    <s v="A3560AF511"/>
    <n v="701000"/>
    <n v="-700895"/>
    <n v="-701000"/>
    <s v="C"/>
    <x v="15"/>
    <x v="13"/>
    <s v="GODH"/>
    <s v="NATURAL RESOURCES AND ENVIRONMENTAL PROTECTION"/>
    <s v="2023–2024"/>
    <x v="0"/>
    <x v="3"/>
    <s v="RESOURCES"/>
    <s v="OIL SPILL PREVENTION &amp; ADMIN"/>
    <x v="1"/>
    <s v="300"/>
    <s v="G"/>
    <s v="001"/>
    <s v="001"/>
    <s v="000"/>
    <s v="000"/>
    <s v="SPECIAL REVENUE FUND"/>
    <s v="NAT RESOURES &amp; ENVIRON PROTECT"/>
    <m/>
  </r>
  <r>
    <s v="6.1"/>
    <s v="9125000"/>
    <x v="34"/>
    <x v="16"/>
    <n v="511"/>
    <s v="A3560AF511"/>
    <n v="680000"/>
    <n v="680060"/>
    <n v="680000"/>
    <s v="D"/>
    <x v="3"/>
    <x v="3"/>
    <s v="GBBR"/>
    <s v="RIGHT-TO-USE LEASE LIABILITY"/>
    <s v="2023–2024"/>
    <x v="0"/>
    <x v="3"/>
    <s v="RESOURCES"/>
    <s v="OIL SPILL PREVENTION &amp; ADMIN"/>
    <x v="1"/>
    <s v="300"/>
    <s v="G"/>
    <s v="001"/>
    <s v="001"/>
    <s v="000"/>
    <s v="000"/>
    <s v="SPECIAL REVENUE FUND"/>
    <s v="NAT RESOURES &amp; ENVIRON PROTECT"/>
    <m/>
  </r>
  <r>
    <s v="6.2"/>
    <s v="9125000"/>
    <x v="34"/>
    <x v="16"/>
    <n v="511"/>
    <s v="A3560AF511"/>
    <n v="680000"/>
    <n v="-680060"/>
    <n v="-680000"/>
    <s v="C"/>
    <x v="5"/>
    <x v="5"/>
    <s v="GODT"/>
    <s v="DEBT SERVICE-PRINCIPAL RETIREMENT"/>
    <s v="2023–2024"/>
    <x v="0"/>
    <x v="3"/>
    <s v="RESOURCES"/>
    <s v="OIL SPILL PREVENTION &amp; ADMIN"/>
    <x v="1"/>
    <s v="300"/>
    <s v="G"/>
    <s v="001"/>
    <s v="001"/>
    <s v="000"/>
    <s v="000"/>
    <s v="SPECIAL REVENUE FUND"/>
    <s v="NAT RESOURES &amp; ENVIRON PROTECT"/>
    <m/>
  </r>
  <r>
    <s v="7.1"/>
    <s v="9125000"/>
    <x v="34"/>
    <x v="16"/>
    <n v="511"/>
    <s v="A3560AF511"/>
    <n v="685000"/>
    <n v="684641"/>
    <n v="685000"/>
    <s v="D"/>
    <x v="3"/>
    <x v="3"/>
    <s v="GBBR"/>
    <s v="RIGHT-TO-USE LEASE LIABILITY"/>
    <s v="2023–2024"/>
    <x v="0"/>
    <x v="3"/>
    <s v="RESOURCES"/>
    <s v="OIL SPILL PREVENTION &amp; ADMIN"/>
    <x v="1"/>
    <s v="300"/>
    <s v="G"/>
    <s v="001"/>
    <s v="001"/>
    <s v="000"/>
    <s v="000"/>
    <s v="SPECIAL REVENUE FUND"/>
    <s v="NAT RESOURES &amp; ENVIRON PROTECT"/>
    <m/>
  </r>
  <r>
    <s v="7.2"/>
    <s v="9125000"/>
    <x v="34"/>
    <x v="16"/>
    <n v="511"/>
    <s v="A3560AF511"/>
    <n v="685000"/>
    <n v="-684641"/>
    <n v="-685000"/>
    <s v="C"/>
    <x v="7"/>
    <x v="3"/>
    <s v="GBAX"/>
    <s v="CURRENT PORTION OF LONG-TERM OBLIGATIONS"/>
    <s v="2023–2024"/>
    <x v="0"/>
    <x v="3"/>
    <s v="RESOURCES"/>
    <s v="OIL SPILL PREVENTION &amp; ADMIN"/>
    <x v="1"/>
    <s v="300"/>
    <s v="G"/>
    <s v="001"/>
    <s v="001"/>
    <s v="000"/>
    <s v="000"/>
    <s v="SPECIAL REVENUE FUND"/>
    <s v="NAT RESOURES &amp; ENVIRON PROTECT"/>
    <m/>
  </r>
  <r>
    <s v="10.3"/>
    <s v="9125000"/>
    <x v="34"/>
    <x v="16"/>
    <n v="511"/>
    <s v="A3560AF511"/>
    <n v="874000"/>
    <n v="873596"/>
    <n v="874000"/>
    <s v="D"/>
    <x v="0"/>
    <x v="0"/>
    <s v="GABX"/>
    <s v="INTANGIBLE ASSETS-AMORTIZABLE"/>
    <s v="2023–2024"/>
    <x v="0"/>
    <x v="3"/>
    <s v="RESOURCES"/>
    <s v="OIL SPILL PREVENTION &amp; ADMIN"/>
    <x v="1"/>
    <s v="300"/>
    <s v="G"/>
    <s v="001"/>
    <s v="001"/>
    <s v="000"/>
    <s v="000"/>
    <s v="SPECIAL REVENUE FUND"/>
    <s v="NAT RESOURES &amp; ENVIRON PROTECT"/>
    <m/>
  </r>
  <r>
    <s v="10.4"/>
    <s v="9125000"/>
    <x v="34"/>
    <x v="16"/>
    <n v="511"/>
    <s v="A3560AF511"/>
    <n v="874000"/>
    <n v="-873596"/>
    <n v="-874000"/>
    <s v="C"/>
    <x v="3"/>
    <x v="3"/>
    <s v="GBBR"/>
    <s v="RIGHT-TO-USE LEASE LIABILITY"/>
    <s v="2023–2024"/>
    <x v="0"/>
    <x v="3"/>
    <s v="RESOURCES"/>
    <s v="OIL SPILL PREVENTION &amp; ADMIN"/>
    <x v="1"/>
    <s v="300"/>
    <s v="G"/>
    <s v="001"/>
    <s v="001"/>
    <s v="000"/>
    <s v="000"/>
    <s v="SPECIAL REVENUE FUND"/>
    <s v="NAT RESOURES &amp; ENVIRON PROTECT"/>
    <m/>
  </r>
  <r>
    <s v="0.3BB"/>
    <s v="9125000"/>
    <x v="35"/>
    <x v="14"/>
    <n v="511"/>
    <s v="A3480AF511"/>
    <n v="205000"/>
    <n v="204947"/>
    <n v="205000"/>
    <s v="D"/>
    <x v="0"/>
    <x v="0"/>
    <s v="GABX"/>
    <s v="INTANGIBLE ASSETS-AMORTIZABLE"/>
    <s v="2023–2024"/>
    <x v="0"/>
    <x v="3"/>
    <s v="RESOURCES"/>
    <s v="MINE RECLAMATION ACCOUNT"/>
    <x v="1"/>
    <s v="300"/>
    <s v="G"/>
    <s v="001"/>
    <s v="001"/>
    <s v="000"/>
    <s v="000"/>
    <s v="SPECIAL REVENUE FUND"/>
    <s v="NAT RESOURES &amp; ENVIRON PROTECT"/>
    <m/>
  </r>
  <r>
    <s v="0.8BB"/>
    <s v="9125000"/>
    <x v="35"/>
    <x v="14"/>
    <n v="511"/>
    <s v="A3480AF511"/>
    <n v="108000"/>
    <n v="-108167"/>
    <n v="-108000"/>
    <s v="C"/>
    <x v="2"/>
    <x v="2"/>
    <s v="GABW"/>
    <s v="ACCUMULATED DEPRECIATION/AMORTIZATION"/>
    <s v="2023–2024"/>
    <x v="0"/>
    <x v="3"/>
    <s v="RESOURCES"/>
    <s v="MINE RECLAMATION ACCOUNT"/>
    <x v="1"/>
    <s v="300"/>
    <s v="G"/>
    <s v="001"/>
    <s v="001"/>
    <s v="000"/>
    <s v="000"/>
    <s v="SPECIAL REVENUE FUND"/>
    <s v="NAT RESOURES &amp; ENVIRON PROTECT"/>
    <m/>
  </r>
  <r>
    <s v="0.9BB"/>
    <s v="9125000"/>
    <x v="35"/>
    <x v="14"/>
    <n v="511"/>
    <s v="A3480AF511"/>
    <n v="97000"/>
    <n v="-96933"/>
    <n v="-97000"/>
    <s v="C"/>
    <x v="3"/>
    <x v="3"/>
    <s v="GBBR"/>
    <s v="RIGHT-TO-USE LEASE LIABILITY"/>
    <s v="2023–2024"/>
    <x v="0"/>
    <x v="3"/>
    <s v="RESOURCES"/>
    <s v="MINE RECLAMATION ACCOUNT"/>
    <x v="1"/>
    <s v="300"/>
    <s v="G"/>
    <s v="001"/>
    <s v="001"/>
    <s v="000"/>
    <s v="000"/>
    <s v="SPECIAL REVENUE FUND"/>
    <s v="NAT RESOURES &amp; ENVIRON PROTECT"/>
    <m/>
  </r>
  <r>
    <s v="4.1"/>
    <s v="9125000"/>
    <x v="35"/>
    <x v="14"/>
    <n v="511"/>
    <s v="A3480AF511"/>
    <n v="68000"/>
    <n v="68315"/>
    <n v="68000"/>
    <s v="D"/>
    <x v="15"/>
    <x v="13"/>
    <s v="GODH"/>
    <s v="NATURAL RESOURCES AND ENVIRONMENTAL PROTECTION"/>
    <s v="2023–2024"/>
    <x v="0"/>
    <x v="3"/>
    <s v="RESOURCES"/>
    <s v="MINE RECLAMATION ACCOUNT"/>
    <x v="1"/>
    <s v="300"/>
    <s v="G"/>
    <s v="001"/>
    <s v="001"/>
    <s v="000"/>
    <s v="000"/>
    <s v="SPECIAL REVENUE FUND"/>
    <s v="NAT RESOURES &amp; ENVIRON PROTECT"/>
    <m/>
  </r>
  <r>
    <s v="4.4"/>
    <s v="9125000"/>
    <x v="35"/>
    <x v="14"/>
    <n v="511"/>
    <s v="A3480AF511"/>
    <n v="68000"/>
    <n v="-68315"/>
    <n v="-68000"/>
    <s v="C"/>
    <x v="2"/>
    <x v="2"/>
    <s v="GABW"/>
    <s v="ACCUMULATED DEPRECIATION/AMORTIZATION"/>
    <s v="2023–2024"/>
    <x v="0"/>
    <x v="3"/>
    <s v="RESOURCES"/>
    <s v="MINE RECLAMATION ACCOUNT"/>
    <x v="1"/>
    <s v="300"/>
    <s v="G"/>
    <s v="001"/>
    <s v="001"/>
    <s v="000"/>
    <s v="000"/>
    <s v="SPECIAL REVENUE FUND"/>
    <s v="NAT RESOURES &amp; ENVIRON PROTECT"/>
    <m/>
  </r>
  <r>
    <s v="5.1"/>
    <s v="0336000"/>
    <x v="35"/>
    <x v="14"/>
    <n v="511"/>
    <s v="A3480AF511"/>
    <n v="68000"/>
    <n v="68395"/>
    <n v="68000"/>
    <s v="D"/>
    <x v="5"/>
    <x v="5"/>
    <s v="GODT"/>
    <s v="DEBT SERVICE-PRINCIPAL RETIREMENT"/>
    <s v="2023–2024"/>
    <x v="0"/>
    <x v="3"/>
    <s v="RESOURCES"/>
    <s v="MINE RECLAMATION ACCOUNT"/>
    <x v="1"/>
    <s v="300"/>
    <s v="G"/>
    <s v="001"/>
    <s v="001"/>
    <s v="000"/>
    <s v="000"/>
    <s v="SPECIAL REVENUE FUND"/>
    <s v="NAT RESOURES &amp; ENVIRON PROTECT"/>
    <m/>
  </r>
  <r>
    <s v="5.3"/>
    <s v="0336000"/>
    <x v="35"/>
    <x v="14"/>
    <n v="511"/>
    <s v="A3480AF511"/>
    <n v="68000"/>
    <n v="-68526"/>
    <n v="-68000"/>
    <s v="C"/>
    <x v="15"/>
    <x v="13"/>
    <s v="GODH"/>
    <s v="NATURAL RESOURCES AND ENVIRONMENTAL PROTECTION"/>
    <s v="2023–2024"/>
    <x v="0"/>
    <x v="3"/>
    <s v="RESOURCES"/>
    <s v="MINE RECLAMATION ACCOUNT"/>
    <x v="1"/>
    <s v="300"/>
    <s v="G"/>
    <s v="001"/>
    <s v="001"/>
    <s v="000"/>
    <s v="000"/>
    <s v="SPECIAL REVENUE FUND"/>
    <s v="NAT RESOURES &amp; ENVIRON PROTECT"/>
    <m/>
  </r>
  <r>
    <s v="6.1"/>
    <s v="9125000"/>
    <x v="35"/>
    <x v="14"/>
    <n v="511"/>
    <s v="A3480AF511"/>
    <n v="68000"/>
    <n v="68395"/>
    <n v="68000"/>
    <s v="D"/>
    <x v="3"/>
    <x v="3"/>
    <s v="GBBR"/>
    <s v="RIGHT-TO-USE LEASE LIABILITY"/>
    <s v="2023–2024"/>
    <x v="0"/>
    <x v="3"/>
    <s v="RESOURCES"/>
    <s v="MINE RECLAMATION ACCOUNT"/>
    <x v="1"/>
    <s v="300"/>
    <s v="G"/>
    <s v="001"/>
    <s v="001"/>
    <s v="000"/>
    <s v="000"/>
    <s v="SPECIAL REVENUE FUND"/>
    <s v="NAT RESOURES &amp; ENVIRON PROTECT"/>
    <m/>
  </r>
  <r>
    <s v="6.2"/>
    <s v="9125000"/>
    <x v="35"/>
    <x v="14"/>
    <n v="511"/>
    <s v="A3480AF511"/>
    <n v="68000"/>
    <n v="-68395"/>
    <n v="-68000"/>
    <s v="C"/>
    <x v="5"/>
    <x v="5"/>
    <s v="GODT"/>
    <s v="DEBT SERVICE-PRINCIPAL RETIREMENT"/>
    <s v="2023–2024"/>
    <x v="0"/>
    <x v="3"/>
    <s v="RESOURCES"/>
    <s v="MINE RECLAMATION ACCOUNT"/>
    <x v="1"/>
    <s v="300"/>
    <s v="G"/>
    <s v="001"/>
    <s v="001"/>
    <s v="000"/>
    <s v="000"/>
    <s v="SPECIAL REVENUE FUND"/>
    <s v="NAT RESOURES &amp; ENVIRON PROTECT"/>
    <m/>
  </r>
  <r>
    <s v="7.1"/>
    <s v="9125000"/>
    <x v="35"/>
    <x v="14"/>
    <n v="511"/>
    <s v="A3480AF511"/>
    <n v="29000"/>
    <n v="28539"/>
    <n v="29000"/>
    <s v="D"/>
    <x v="3"/>
    <x v="3"/>
    <s v="GBBR"/>
    <s v="RIGHT-TO-USE LEASE LIABILITY"/>
    <s v="2023–2024"/>
    <x v="0"/>
    <x v="3"/>
    <s v="RESOURCES"/>
    <s v="MINE RECLAMATION ACCOUNT"/>
    <x v="1"/>
    <s v="300"/>
    <s v="G"/>
    <s v="001"/>
    <s v="001"/>
    <s v="000"/>
    <s v="000"/>
    <s v="SPECIAL REVENUE FUND"/>
    <s v="NAT RESOURES &amp; ENVIRON PROTECT"/>
    <m/>
  </r>
  <r>
    <s v="7.2"/>
    <s v="9125000"/>
    <x v="35"/>
    <x v="14"/>
    <n v="511"/>
    <s v="A3480AF511"/>
    <n v="29000"/>
    <n v="-28539"/>
    <n v="-29000"/>
    <s v="C"/>
    <x v="7"/>
    <x v="3"/>
    <s v="GBAX"/>
    <s v="CURRENT PORTION OF LONG-TERM OBLIGATIONS"/>
    <s v="2023–2024"/>
    <x v="0"/>
    <x v="3"/>
    <s v="RESOURCES"/>
    <s v="MINE RECLAMATION ACCOUNT"/>
    <x v="1"/>
    <s v="300"/>
    <s v="G"/>
    <s v="001"/>
    <s v="001"/>
    <s v="000"/>
    <s v="000"/>
    <s v="SPECIAL REVENUE FUND"/>
    <s v="NAT RESOURES &amp; ENVIRON PROTECT"/>
    <m/>
  </r>
  <r>
    <s v="0.3BB"/>
    <s v="9125000"/>
    <x v="36"/>
    <x v="14"/>
    <n v="511"/>
    <s v="A3480AF511"/>
    <n v="1786000"/>
    <n v="1785969"/>
    <n v="1786000"/>
    <s v="D"/>
    <x v="0"/>
    <x v="0"/>
    <s v="GABX"/>
    <s v="INTANGIBLE ASSETS-AMORTIZABLE"/>
    <s v="2023–2024"/>
    <x v="0"/>
    <x v="3"/>
    <s v="RESOURCES"/>
    <s v="SEISMIC HAZARD MAPPING FUND"/>
    <x v="1"/>
    <s v="300"/>
    <s v="G"/>
    <s v="001"/>
    <s v="001"/>
    <s v="000"/>
    <s v="000"/>
    <s v="SPECIAL REVENUE FUND"/>
    <s v="NAT RESOURES &amp; ENVIRON PROTECT"/>
    <m/>
  </r>
  <r>
    <s v="0.4BB"/>
    <s v="9125000"/>
    <x v="36"/>
    <x v="14"/>
    <n v="511"/>
    <s v="A3480AF511"/>
    <n v="2000"/>
    <n v="1336"/>
    <n v="2000"/>
    <s v="D"/>
    <x v="8"/>
    <x v="7"/>
    <s v="GOAA"/>
    <s v="BEGINNING FUND BALANCE"/>
    <s v="2023–2024"/>
    <x v="0"/>
    <x v="3"/>
    <s v="RESOURCES"/>
    <s v="SEISMIC HAZARD MAPPING FUND"/>
    <x v="1"/>
    <s v="300"/>
    <s v="G"/>
    <s v="001"/>
    <s v="001"/>
    <s v="000"/>
    <s v="000"/>
    <s v="SPECIAL REVENUE FUND"/>
    <s v="NAT RESOURES &amp; ENVIRON PROTECT"/>
    <m/>
  </r>
  <r>
    <s v="0.8BB"/>
    <s v="9125000"/>
    <x v="36"/>
    <x v="14"/>
    <n v="511"/>
    <s v="A3480AF511"/>
    <n v="943000"/>
    <n v="-942595"/>
    <n v="-943000"/>
    <s v="C"/>
    <x v="2"/>
    <x v="2"/>
    <s v="GABW"/>
    <s v="ACCUMULATED DEPRECIATION/AMORTIZATION"/>
    <s v="2023–2024"/>
    <x v="0"/>
    <x v="3"/>
    <s v="RESOURCES"/>
    <s v="SEISMIC HAZARD MAPPING FUND"/>
    <x v="1"/>
    <s v="300"/>
    <s v="G"/>
    <s v="001"/>
    <s v="001"/>
    <s v="000"/>
    <s v="000"/>
    <s v="SPECIAL REVENUE FUND"/>
    <s v="NAT RESOURES &amp; ENVIRON PROTECT"/>
    <m/>
  </r>
  <r>
    <s v="0.9BB"/>
    <s v="9125000"/>
    <x v="36"/>
    <x v="14"/>
    <n v="511"/>
    <s v="A3480AF511"/>
    <n v="845000"/>
    <n v="-844710"/>
    <n v="-845000"/>
    <s v="C"/>
    <x v="3"/>
    <x v="3"/>
    <s v="GBBR"/>
    <s v="RIGHT-TO-USE LEASE LIABILITY"/>
    <s v="2023–2024"/>
    <x v="0"/>
    <x v="3"/>
    <s v="RESOURCES"/>
    <s v="SEISMIC HAZARD MAPPING FUND"/>
    <x v="1"/>
    <s v="300"/>
    <s v="G"/>
    <s v="001"/>
    <s v="001"/>
    <s v="000"/>
    <s v="000"/>
    <s v="SPECIAL REVENUE FUND"/>
    <s v="NAT RESOURES &amp; ENVIRON PROTECT"/>
    <m/>
  </r>
  <r>
    <s v="4.1"/>
    <s v="9125000"/>
    <x v="36"/>
    <x v="14"/>
    <n v="511"/>
    <s v="A3480AF511"/>
    <n v="595000"/>
    <n v="595323"/>
    <n v="595000"/>
    <s v="D"/>
    <x v="15"/>
    <x v="13"/>
    <s v="GODH"/>
    <s v="NATURAL RESOURCES AND ENVIRONMENTAL PROTECTION"/>
    <s v="2023–2024"/>
    <x v="0"/>
    <x v="3"/>
    <s v="RESOURCES"/>
    <s v="SEISMIC HAZARD MAPPING FUND"/>
    <x v="1"/>
    <s v="300"/>
    <s v="G"/>
    <s v="001"/>
    <s v="001"/>
    <s v="000"/>
    <s v="000"/>
    <s v="SPECIAL REVENUE FUND"/>
    <s v="NAT RESOURES &amp; ENVIRON PROTECT"/>
    <m/>
  </r>
  <r>
    <s v="4.4"/>
    <s v="9125000"/>
    <x v="36"/>
    <x v="14"/>
    <n v="511"/>
    <s v="A3480AF511"/>
    <n v="595000"/>
    <n v="-595323"/>
    <n v="-595000"/>
    <s v="C"/>
    <x v="2"/>
    <x v="2"/>
    <s v="GABW"/>
    <s v="ACCUMULATED DEPRECIATION/AMORTIZATION"/>
    <s v="2023–2024"/>
    <x v="0"/>
    <x v="3"/>
    <s v="RESOURCES"/>
    <s v="SEISMIC HAZARD MAPPING FUND"/>
    <x v="1"/>
    <s v="300"/>
    <s v="G"/>
    <s v="001"/>
    <s v="001"/>
    <s v="000"/>
    <s v="000"/>
    <s v="SPECIAL REVENUE FUND"/>
    <s v="NAT RESOURES &amp; ENVIRON PROTECT"/>
    <m/>
  </r>
  <r>
    <s v="5.1"/>
    <s v="0338000"/>
    <x v="36"/>
    <x v="14"/>
    <n v="511"/>
    <s v="A3480AF511"/>
    <n v="596000"/>
    <n v="596017"/>
    <n v="596000"/>
    <s v="D"/>
    <x v="5"/>
    <x v="5"/>
    <s v="GODT"/>
    <s v="DEBT SERVICE-PRINCIPAL RETIREMENT"/>
    <s v="2023–2024"/>
    <x v="0"/>
    <x v="3"/>
    <s v="RESOURCES"/>
    <s v="SEISMIC HAZARD MAPPING FUND"/>
    <x v="1"/>
    <s v="300"/>
    <s v="G"/>
    <s v="001"/>
    <s v="001"/>
    <s v="000"/>
    <s v="000"/>
    <s v="SPECIAL REVENUE FUND"/>
    <s v="NAT RESOURES &amp; ENVIRON PROTECT"/>
    <m/>
  </r>
  <r>
    <s v="5.2"/>
    <s v="0338000"/>
    <x v="36"/>
    <x v="14"/>
    <n v="511"/>
    <s v="A3480AF511"/>
    <n v="1000"/>
    <n v="1143"/>
    <n v="1000"/>
    <s v="D"/>
    <x v="6"/>
    <x v="6"/>
    <s v="GODV"/>
    <s v="DEBT SERVICE-INTEREST &amp; FISCAL CHARGES"/>
    <s v="2023–2024"/>
    <x v="0"/>
    <x v="3"/>
    <s v="RESOURCES"/>
    <s v="SEISMIC HAZARD MAPPING FUND"/>
    <x v="1"/>
    <s v="300"/>
    <s v="G"/>
    <s v="001"/>
    <s v="001"/>
    <s v="000"/>
    <s v="000"/>
    <s v="SPECIAL REVENUE FUND"/>
    <s v="NAT RESOURES &amp; ENVIRON PROTECT"/>
    <m/>
  </r>
  <r>
    <s v="5.3"/>
    <s v="0338000"/>
    <x v="36"/>
    <x v="14"/>
    <n v="511"/>
    <s v="A3480AF511"/>
    <n v="597000"/>
    <n v="-597160"/>
    <n v="-597000"/>
    <s v="C"/>
    <x v="15"/>
    <x v="13"/>
    <s v="GODH"/>
    <s v="NATURAL RESOURCES AND ENVIRONMENTAL PROTECTION"/>
    <s v="2023–2024"/>
    <x v="0"/>
    <x v="3"/>
    <s v="RESOURCES"/>
    <s v="SEISMIC HAZARD MAPPING FUND"/>
    <x v="1"/>
    <s v="300"/>
    <s v="G"/>
    <s v="001"/>
    <s v="001"/>
    <s v="000"/>
    <s v="000"/>
    <s v="SPECIAL REVENUE FUND"/>
    <s v="NAT RESOURES &amp; ENVIRON PROTECT"/>
    <m/>
  </r>
  <r>
    <s v="6.1"/>
    <s v="9125000"/>
    <x v="36"/>
    <x v="14"/>
    <n v="511"/>
    <s v="A3480AF511"/>
    <n v="596000"/>
    <n v="596017"/>
    <n v="596000"/>
    <s v="D"/>
    <x v="3"/>
    <x v="3"/>
    <s v="GBBR"/>
    <s v="RIGHT-TO-USE LEASE LIABILITY"/>
    <s v="2023–2024"/>
    <x v="0"/>
    <x v="3"/>
    <s v="RESOURCES"/>
    <s v="SEISMIC HAZARD MAPPING FUND"/>
    <x v="1"/>
    <s v="300"/>
    <s v="G"/>
    <s v="001"/>
    <s v="001"/>
    <s v="000"/>
    <s v="000"/>
    <s v="SPECIAL REVENUE FUND"/>
    <s v="NAT RESOURES &amp; ENVIRON PROTECT"/>
    <m/>
  </r>
  <r>
    <s v="6.2"/>
    <s v="9125000"/>
    <x v="36"/>
    <x v="14"/>
    <n v="511"/>
    <s v="A3480AF511"/>
    <n v="596000"/>
    <n v="-596017"/>
    <n v="-596000"/>
    <s v="C"/>
    <x v="5"/>
    <x v="5"/>
    <s v="GODT"/>
    <s v="DEBT SERVICE-PRINCIPAL RETIREMENT"/>
    <s v="2023–2024"/>
    <x v="0"/>
    <x v="3"/>
    <s v="RESOURCES"/>
    <s v="SEISMIC HAZARD MAPPING FUND"/>
    <x v="1"/>
    <s v="300"/>
    <s v="G"/>
    <s v="001"/>
    <s v="001"/>
    <s v="000"/>
    <s v="000"/>
    <s v="SPECIAL REVENUE FUND"/>
    <s v="NAT RESOURES &amp; ENVIRON PROTECT"/>
    <m/>
  </r>
  <r>
    <s v="7.1"/>
    <s v="9125000"/>
    <x v="36"/>
    <x v="14"/>
    <n v="511"/>
    <s v="A3480AF511"/>
    <n v="249000"/>
    <n v="248693"/>
    <n v="249000"/>
    <s v="D"/>
    <x v="3"/>
    <x v="3"/>
    <s v="GBBR"/>
    <s v="RIGHT-TO-USE LEASE LIABILITY"/>
    <s v="2023–2024"/>
    <x v="0"/>
    <x v="3"/>
    <s v="RESOURCES"/>
    <s v="SEISMIC HAZARD MAPPING FUND"/>
    <x v="1"/>
    <s v="300"/>
    <s v="G"/>
    <s v="001"/>
    <s v="001"/>
    <s v="000"/>
    <s v="000"/>
    <s v="SPECIAL REVENUE FUND"/>
    <s v="NAT RESOURES &amp; ENVIRON PROTECT"/>
    <m/>
  </r>
  <r>
    <s v="7.2"/>
    <s v="9125000"/>
    <x v="36"/>
    <x v="14"/>
    <n v="511"/>
    <s v="A3480AF511"/>
    <n v="249000"/>
    <n v="-248693"/>
    <n v="-249000"/>
    <s v="C"/>
    <x v="7"/>
    <x v="3"/>
    <s v="GBAX"/>
    <s v="CURRENT PORTION OF LONG-TERM OBLIGATIONS"/>
    <s v="2023–2024"/>
    <x v="0"/>
    <x v="3"/>
    <s v="RESOURCES"/>
    <s v="SEISMIC HAZARD MAPPING FUND"/>
    <x v="1"/>
    <s v="300"/>
    <s v="G"/>
    <s v="001"/>
    <s v="001"/>
    <s v="000"/>
    <s v="000"/>
    <s v="SPECIAL REVENUE FUND"/>
    <s v="NAT RESOURES &amp; ENVIRON PROTECT"/>
    <m/>
  </r>
  <r>
    <s v="0.2BB"/>
    <s v="9125000"/>
    <x v="37"/>
    <x v="7"/>
    <n v="511"/>
    <s v="A0820AF511"/>
    <n v="57000"/>
    <n v="56597"/>
    <n v="57000"/>
    <s v="D"/>
    <x v="13"/>
    <x v="12"/>
    <s v="GABX"/>
    <s v="INTANGIBLE ASSETS-AMORTIZABLE"/>
    <s v="2023–2024"/>
    <x v="0"/>
    <x v="0"/>
    <s v="GENERAL GOVERNMENT"/>
    <s v="INDIAN GAME SPEC DISTR FD"/>
    <x v="1"/>
    <s v="950"/>
    <s v="G"/>
    <s v="001"/>
    <s v="002"/>
    <s v="000"/>
    <s v="000"/>
    <s v="SPECIAL REVENUE FUND"/>
    <s v="INDIAN GAMING"/>
    <m/>
  </r>
  <r>
    <s v="0.3BB"/>
    <s v="9125000"/>
    <x v="37"/>
    <x v="7"/>
    <n v="511"/>
    <s v="A0820AF511"/>
    <n v="4891000"/>
    <n v="4890682"/>
    <n v="4891000"/>
    <s v="D"/>
    <x v="0"/>
    <x v="0"/>
    <s v="GABX"/>
    <s v="INTANGIBLE ASSETS-AMORTIZABLE"/>
    <s v="2023–2024"/>
    <x v="0"/>
    <x v="0"/>
    <s v="GENERAL GOVERNMENT"/>
    <s v="INDIAN GAME SPEC DISTR FD"/>
    <x v="1"/>
    <s v="950"/>
    <s v="G"/>
    <s v="001"/>
    <s v="002"/>
    <s v="000"/>
    <s v="000"/>
    <s v="SPECIAL REVENUE FUND"/>
    <s v="INDIAN GAMING"/>
    <m/>
  </r>
  <r>
    <s v="0.4BB"/>
    <s v="9125000"/>
    <x v="37"/>
    <x v="7"/>
    <n v="511"/>
    <s v="A0820AF511"/>
    <n v="29000"/>
    <n v="29157"/>
    <n v="29000"/>
    <s v="D"/>
    <x v="8"/>
    <x v="7"/>
    <s v="GOAA"/>
    <s v="BEGINNING FUND BALANCE"/>
    <s v="2023–2024"/>
    <x v="0"/>
    <x v="0"/>
    <s v="GENERAL GOVERNMENT"/>
    <s v="INDIAN GAME SPEC DISTR FD"/>
    <x v="1"/>
    <s v="950"/>
    <s v="G"/>
    <s v="001"/>
    <s v="002"/>
    <s v="000"/>
    <s v="000"/>
    <s v="SPECIAL REVENUE FUND"/>
    <s v="INDIAN GAMING"/>
    <m/>
  </r>
  <r>
    <s v="0.7BB"/>
    <s v="9125000"/>
    <x v="37"/>
    <x v="7"/>
    <n v="511"/>
    <s v="A0820AF511"/>
    <n v="23000"/>
    <n v="-22640"/>
    <n v="-23000"/>
    <s v="C"/>
    <x v="14"/>
    <x v="2"/>
    <s v="GABW"/>
    <s v="ACCUMULATED DEPRECIATION/AMORTIZATION"/>
    <s v="2023–2024"/>
    <x v="0"/>
    <x v="0"/>
    <s v="GENERAL GOVERNMENT"/>
    <s v="INDIAN GAME SPEC DISTR FD"/>
    <x v="1"/>
    <s v="950"/>
    <s v="G"/>
    <s v="001"/>
    <s v="002"/>
    <s v="000"/>
    <s v="000"/>
    <s v="SPECIAL REVENUE FUND"/>
    <s v="INDIAN GAMING"/>
    <m/>
  </r>
  <r>
    <s v="0.8BB"/>
    <s v="9125000"/>
    <x v="37"/>
    <x v="7"/>
    <n v="511"/>
    <s v="A0820AF511"/>
    <n v="1778000"/>
    <n v="-1778008"/>
    <n v="-1778000"/>
    <s v="C"/>
    <x v="2"/>
    <x v="2"/>
    <s v="GABW"/>
    <s v="ACCUMULATED DEPRECIATION/AMORTIZATION"/>
    <s v="2023–2024"/>
    <x v="0"/>
    <x v="0"/>
    <s v="GENERAL GOVERNMENT"/>
    <s v="INDIAN GAME SPEC DISTR FD"/>
    <x v="1"/>
    <s v="950"/>
    <s v="G"/>
    <s v="001"/>
    <s v="002"/>
    <s v="000"/>
    <s v="000"/>
    <s v="SPECIAL REVENUE FUND"/>
    <s v="INDIAN GAMING"/>
    <m/>
  </r>
  <r>
    <s v="0.9BB"/>
    <s v="9125000"/>
    <x v="37"/>
    <x v="7"/>
    <n v="511"/>
    <s v="A0820AF511"/>
    <n v="3176000"/>
    <n v="-3175788"/>
    <n v="-3176000"/>
    <s v="C"/>
    <x v="3"/>
    <x v="3"/>
    <s v="GBBR"/>
    <s v="RIGHT-TO-USE LEASE LIABILITY"/>
    <s v="2023–2024"/>
    <x v="0"/>
    <x v="0"/>
    <s v="GENERAL GOVERNMENT"/>
    <s v="INDIAN GAME SPEC DISTR FD"/>
    <x v="1"/>
    <s v="950"/>
    <s v="G"/>
    <s v="001"/>
    <s v="002"/>
    <s v="000"/>
    <s v="000"/>
    <s v="SPECIAL REVENUE FUND"/>
    <s v="INDIAN GAMING"/>
    <m/>
  </r>
  <r>
    <s v="0.3ADJ"/>
    <s v="9125000"/>
    <x v="37"/>
    <x v="7"/>
    <n v="511"/>
    <s v="A0820AF511"/>
    <n v="38000"/>
    <n v="-38022"/>
    <n v="-38000"/>
    <s v="C"/>
    <x v="0"/>
    <x v="0"/>
    <s v="GABX"/>
    <s v="INTANGIBLE ASSETS-AMORTIZABLE"/>
    <s v="2023–2024"/>
    <x v="0"/>
    <x v="0"/>
    <s v="GENERAL GOVERNMENT"/>
    <s v="INDIAN GAME SPEC DISTR FD"/>
    <x v="1"/>
    <s v="950"/>
    <s v="G"/>
    <s v="001"/>
    <s v="002"/>
    <s v="000"/>
    <s v="000"/>
    <s v="SPECIAL REVENUE FUND"/>
    <s v="INDIAN GAMING"/>
    <m/>
  </r>
  <r>
    <s v="0.5ADJ"/>
    <s v="9125000"/>
    <x v="37"/>
    <x v="7"/>
    <n v="511"/>
    <s v="A0820AF511"/>
    <n v="3000"/>
    <n v="3210"/>
    <n v="3000"/>
    <s v="D"/>
    <x v="1"/>
    <x v="1"/>
    <s v="GOAA"/>
    <s v="BEGINNING FUND BALANCE"/>
    <s v="2023–2024"/>
    <x v="0"/>
    <x v="0"/>
    <s v="GENERAL GOVERNMENT"/>
    <s v="INDIAN GAME SPEC DISTR FD"/>
    <x v="1"/>
    <s v="950"/>
    <s v="G"/>
    <s v="001"/>
    <s v="002"/>
    <s v="000"/>
    <s v="000"/>
    <s v="SPECIAL REVENUE FUND"/>
    <s v="INDIAN GAMING"/>
    <m/>
  </r>
  <r>
    <s v="0.8ADJ"/>
    <s v="9125000"/>
    <x v="37"/>
    <x v="7"/>
    <n v="511"/>
    <s v="A0820AF511"/>
    <n v="4000"/>
    <n v="4119"/>
    <n v="4000"/>
    <s v="D"/>
    <x v="2"/>
    <x v="2"/>
    <s v="GABW"/>
    <s v="ACCUMULATED DEPRECIATION/AMORTIZATION"/>
    <s v="2023–2024"/>
    <x v="0"/>
    <x v="0"/>
    <s v="GENERAL GOVERNMENT"/>
    <s v="INDIAN GAME SPEC DISTR FD"/>
    <x v="1"/>
    <s v="950"/>
    <s v="G"/>
    <s v="001"/>
    <s v="002"/>
    <s v="000"/>
    <s v="000"/>
    <s v="SPECIAL REVENUE FUND"/>
    <s v="INDIAN GAMING"/>
    <m/>
  </r>
  <r>
    <s v="0.9ADJ"/>
    <s v="9125000"/>
    <x v="37"/>
    <x v="7"/>
    <n v="511"/>
    <s v="A0820AF511"/>
    <n v="31000"/>
    <n v="30693"/>
    <n v="31000"/>
    <s v="D"/>
    <x v="3"/>
    <x v="3"/>
    <s v="GBBR"/>
    <s v="RIGHT-TO-USE LEASE LIABILITY"/>
    <s v="2023–2024"/>
    <x v="0"/>
    <x v="0"/>
    <s v="GENERAL GOVERNMENT"/>
    <s v="INDIAN GAME SPEC DISTR FD"/>
    <x v="1"/>
    <s v="950"/>
    <s v="G"/>
    <s v="001"/>
    <s v="002"/>
    <s v="000"/>
    <s v="000"/>
    <s v="SPECIAL REVENUE FUND"/>
    <s v="INDIAN GAMING"/>
    <m/>
  </r>
  <r>
    <s v="4.1"/>
    <s v="9125000"/>
    <x v="37"/>
    <x v="7"/>
    <n v="511"/>
    <s v="A0820AF511"/>
    <n v="930000"/>
    <n v="930258"/>
    <n v="930000"/>
    <s v="D"/>
    <x v="4"/>
    <x v="4"/>
    <s v="GODB"/>
    <s v="GENERAL GOVERNMENT AND GOVERNMENT OPERATIONS"/>
    <s v="2023–2024"/>
    <x v="0"/>
    <x v="0"/>
    <s v="GENERAL GOVERNMENT"/>
    <s v="INDIAN GAME SPEC DISTR FD"/>
    <x v="1"/>
    <s v="950"/>
    <s v="G"/>
    <s v="001"/>
    <s v="002"/>
    <s v="000"/>
    <s v="000"/>
    <s v="SPECIAL REVENUE FUND"/>
    <s v="INDIAN GAMING"/>
    <m/>
  </r>
  <r>
    <s v="4.3"/>
    <s v="9125000"/>
    <x v="37"/>
    <x v="7"/>
    <n v="511"/>
    <s v="A0820AF511"/>
    <n v="11000"/>
    <n v="-11320"/>
    <n v="-11000"/>
    <s v="C"/>
    <x v="14"/>
    <x v="2"/>
    <s v="GABW"/>
    <s v="ACCUMULATED DEPRECIATION/AMORTIZATION"/>
    <s v="2023–2024"/>
    <x v="0"/>
    <x v="0"/>
    <s v="GENERAL GOVERNMENT"/>
    <s v="INDIAN GAME SPEC DISTR FD"/>
    <x v="1"/>
    <s v="950"/>
    <s v="G"/>
    <s v="001"/>
    <s v="002"/>
    <s v="000"/>
    <s v="000"/>
    <s v="SPECIAL REVENUE FUND"/>
    <s v="INDIAN GAMING"/>
    <m/>
  </r>
  <r>
    <s v="4.4"/>
    <s v="9125000"/>
    <x v="37"/>
    <x v="7"/>
    <n v="511"/>
    <s v="A0820AF511"/>
    <n v="919000"/>
    <n v="-918938"/>
    <n v="-919000"/>
    <s v="C"/>
    <x v="2"/>
    <x v="2"/>
    <s v="GABW"/>
    <s v="ACCUMULATED DEPRECIATION/AMORTIZATION"/>
    <s v="2023–2024"/>
    <x v="0"/>
    <x v="0"/>
    <s v="GENERAL GOVERNMENT"/>
    <s v="INDIAN GAME SPEC DISTR FD"/>
    <x v="1"/>
    <s v="950"/>
    <s v="G"/>
    <s v="001"/>
    <s v="002"/>
    <s v="000"/>
    <s v="000"/>
    <s v="SPECIAL REVENUE FUND"/>
    <s v="INDIAN GAMING"/>
    <m/>
  </r>
  <r>
    <s v="5.1"/>
    <s v="0367000"/>
    <x v="37"/>
    <x v="7"/>
    <n v="511"/>
    <s v="A0820AF511"/>
    <n v="925000"/>
    <n v="925344"/>
    <n v="925000"/>
    <s v="D"/>
    <x v="5"/>
    <x v="5"/>
    <s v="GODT"/>
    <s v="DEBT SERVICE-PRINCIPAL RETIREMENT"/>
    <s v="2023–2024"/>
    <x v="0"/>
    <x v="0"/>
    <s v="GENERAL GOVERNMENT"/>
    <s v="INDIAN GAME SPEC DISTR FD"/>
    <x v="1"/>
    <s v="950"/>
    <s v="G"/>
    <s v="001"/>
    <s v="002"/>
    <s v="000"/>
    <s v="000"/>
    <s v="SPECIAL REVENUE FUND"/>
    <s v="INDIAN GAMING"/>
    <m/>
  </r>
  <r>
    <s v="5.2"/>
    <s v="0367000"/>
    <x v="37"/>
    <x v="7"/>
    <n v="511"/>
    <s v="A0820AF511"/>
    <n v="23000"/>
    <n v="22874"/>
    <n v="23000"/>
    <s v="D"/>
    <x v="6"/>
    <x v="6"/>
    <s v="GODV"/>
    <s v="DEBT SERVICE-INTEREST &amp; FISCAL CHARGES"/>
    <s v="2023–2024"/>
    <x v="0"/>
    <x v="0"/>
    <s v="GENERAL GOVERNMENT"/>
    <s v="INDIAN GAME SPEC DISTR FD"/>
    <x v="1"/>
    <s v="950"/>
    <s v="G"/>
    <s v="001"/>
    <s v="002"/>
    <s v="000"/>
    <s v="000"/>
    <s v="SPECIAL REVENUE FUND"/>
    <s v="INDIAN GAMING"/>
    <m/>
  </r>
  <r>
    <s v="5.3"/>
    <s v="0367000"/>
    <x v="37"/>
    <x v="7"/>
    <n v="511"/>
    <s v="A0820AF511"/>
    <n v="948000"/>
    <n v="-948218"/>
    <n v="-948000"/>
    <s v="C"/>
    <x v="4"/>
    <x v="4"/>
    <s v="GODB"/>
    <s v="GENERAL GOVERNMENT AND GOVERNMENT OPERATIONS"/>
    <s v="2023–2024"/>
    <x v="0"/>
    <x v="0"/>
    <s v="GENERAL GOVERNMENT"/>
    <s v="INDIAN GAME SPEC DISTR FD"/>
    <x v="1"/>
    <s v="950"/>
    <s v="G"/>
    <s v="001"/>
    <s v="002"/>
    <s v="000"/>
    <s v="000"/>
    <s v="SPECIAL REVENUE FUND"/>
    <s v="INDIAN GAMING"/>
    <m/>
  </r>
  <r>
    <s v="6.1"/>
    <s v="9125000"/>
    <x v="37"/>
    <x v="7"/>
    <n v="511"/>
    <s v="A0820AF511"/>
    <n v="925000"/>
    <n v="925344"/>
    <n v="925000"/>
    <s v="D"/>
    <x v="3"/>
    <x v="3"/>
    <s v="GBBR"/>
    <s v="RIGHT-TO-USE LEASE LIABILITY"/>
    <s v="2023–2024"/>
    <x v="0"/>
    <x v="0"/>
    <s v="GENERAL GOVERNMENT"/>
    <s v="INDIAN GAME SPEC DISTR FD"/>
    <x v="1"/>
    <s v="950"/>
    <s v="G"/>
    <s v="001"/>
    <s v="002"/>
    <s v="000"/>
    <s v="000"/>
    <s v="SPECIAL REVENUE FUND"/>
    <s v="INDIAN GAMING"/>
    <m/>
  </r>
  <r>
    <s v="6.2"/>
    <s v="9125000"/>
    <x v="37"/>
    <x v="7"/>
    <n v="511"/>
    <s v="A0820AF511"/>
    <n v="925000"/>
    <n v="-925344"/>
    <n v="-925000"/>
    <s v="C"/>
    <x v="5"/>
    <x v="5"/>
    <s v="GODT"/>
    <s v="DEBT SERVICE-PRINCIPAL RETIREMENT"/>
    <s v="2023–2024"/>
    <x v="0"/>
    <x v="0"/>
    <s v="GENERAL GOVERNMENT"/>
    <s v="INDIAN GAME SPEC DISTR FD"/>
    <x v="1"/>
    <s v="950"/>
    <s v="G"/>
    <s v="001"/>
    <s v="002"/>
    <s v="000"/>
    <s v="000"/>
    <s v="SPECIAL REVENUE FUND"/>
    <s v="INDIAN GAMING"/>
    <m/>
  </r>
  <r>
    <s v="7.1"/>
    <s v="9125000"/>
    <x v="37"/>
    <x v="7"/>
    <n v="511"/>
    <s v="A0820AF511"/>
    <n v="863000"/>
    <n v="862768"/>
    <n v="863000"/>
    <s v="D"/>
    <x v="3"/>
    <x v="3"/>
    <s v="GBBR"/>
    <s v="RIGHT-TO-USE LEASE LIABILITY"/>
    <s v="2023–2024"/>
    <x v="0"/>
    <x v="0"/>
    <s v="GENERAL GOVERNMENT"/>
    <s v="INDIAN GAME SPEC DISTR FD"/>
    <x v="1"/>
    <s v="950"/>
    <s v="G"/>
    <s v="001"/>
    <s v="002"/>
    <s v="000"/>
    <s v="000"/>
    <s v="SPECIAL REVENUE FUND"/>
    <s v="INDIAN GAMING"/>
    <m/>
  </r>
  <r>
    <s v="7.2"/>
    <s v="9125000"/>
    <x v="37"/>
    <x v="7"/>
    <n v="511"/>
    <s v="A0820AF511"/>
    <n v="863000"/>
    <n v="-862768"/>
    <n v="-863000"/>
    <s v="C"/>
    <x v="7"/>
    <x v="3"/>
    <s v="GBAX"/>
    <s v="CURRENT PORTION OF LONG-TERM OBLIGATIONS"/>
    <s v="2023–2024"/>
    <x v="0"/>
    <x v="0"/>
    <s v="GENERAL GOVERNMENT"/>
    <s v="INDIAN GAME SPEC DISTR FD"/>
    <x v="1"/>
    <s v="950"/>
    <s v="G"/>
    <s v="001"/>
    <s v="002"/>
    <s v="000"/>
    <s v="000"/>
    <s v="SPECIAL REVENUE FUND"/>
    <s v="INDIAN GAMING"/>
    <m/>
  </r>
  <r>
    <s v="8.3"/>
    <s v="9125000"/>
    <x v="37"/>
    <x v="7"/>
    <n v="511"/>
    <s v="A0820AF511"/>
    <n v="215000"/>
    <n v="215273"/>
    <n v="215000"/>
    <s v="D"/>
    <x v="2"/>
    <x v="2"/>
    <s v="GABW"/>
    <s v="ACCUMULATED DEPRECIATION/AMORTIZATION"/>
    <s v="2023–2024"/>
    <x v="0"/>
    <x v="0"/>
    <s v="GENERAL GOVERNMENT"/>
    <s v="INDIAN GAME SPEC DISTR FD"/>
    <x v="1"/>
    <s v="950"/>
    <s v="G"/>
    <s v="001"/>
    <s v="002"/>
    <s v="000"/>
    <s v="000"/>
    <s v="SPECIAL REVENUE FUND"/>
    <s v="INDIAN GAMING"/>
    <m/>
  </r>
  <r>
    <s v="8.6"/>
    <s v="9125000"/>
    <x v="37"/>
    <x v="7"/>
    <n v="511"/>
    <s v="A0820AF511"/>
    <n v="215000"/>
    <n v="-215273"/>
    <n v="-215000"/>
    <s v="C"/>
    <x v="0"/>
    <x v="0"/>
    <s v="GABX"/>
    <s v="INTANGIBLE ASSETS-AMORTIZABLE"/>
    <s v="2023–2024"/>
    <x v="0"/>
    <x v="0"/>
    <s v="GENERAL GOVERNMENT"/>
    <s v="INDIAN GAME SPEC DISTR FD"/>
    <x v="1"/>
    <s v="950"/>
    <s v="G"/>
    <s v="001"/>
    <s v="002"/>
    <s v="000"/>
    <s v="000"/>
    <s v="SPECIAL REVENUE FUND"/>
    <s v="INDIAN GAMING"/>
    <m/>
  </r>
  <r>
    <s v="10.3"/>
    <s v="9125000"/>
    <x v="37"/>
    <x v="7"/>
    <n v="511"/>
    <s v="A0820AF511"/>
    <n v="360000"/>
    <n v="360214"/>
    <n v="360000"/>
    <s v="D"/>
    <x v="0"/>
    <x v="0"/>
    <s v="GABX"/>
    <s v="INTANGIBLE ASSETS-AMORTIZABLE"/>
    <s v="2023–2024"/>
    <x v="0"/>
    <x v="0"/>
    <s v="GENERAL GOVERNMENT"/>
    <s v="INDIAN GAME SPEC DISTR FD"/>
    <x v="1"/>
    <s v="950"/>
    <s v="G"/>
    <s v="001"/>
    <s v="002"/>
    <s v="000"/>
    <s v="000"/>
    <s v="SPECIAL REVENUE FUND"/>
    <s v="INDIAN GAMING"/>
    <m/>
  </r>
  <r>
    <s v="10.4"/>
    <s v="9125000"/>
    <x v="37"/>
    <x v="7"/>
    <n v="511"/>
    <s v="A0820AF511"/>
    <n v="360000"/>
    <n v="-360214"/>
    <n v="-360000"/>
    <s v="C"/>
    <x v="3"/>
    <x v="3"/>
    <s v="GBBR"/>
    <s v="RIGHT-TO-USE LEASE LIABILITY"/>
    <s v="2023–2024"/>
    <x v="0"/>
    <x v="0"/>
    <s v="GENERAL GOVERNMENT"/>
    <s v="INDIAN GAME SPEC DISTR FD"/>
    <x v="1"/>
    <s v="950"/>
    <s v="G"/>
    <s v="001"/>
    <s v="002"/>
    <s v="000"/>
    <s v="000"/>
    <s v="SPECIAL REVENUE FUND"/>
    <s v="INDIAN GAMING"/>
    <m/>
  </r>
  <r>
    <s v="0.3BB"/>
    <s v="9125000"/>
    <x v="38"/>
    <x v="62"/>
    <n v="511"/>
    <s v="A1111AF511"/>
    <n v="510000"/>
    <n v="510190"/>
    <n v="510000"/>
    <s v="D"/>
    <x v="0"/>
    <x v="0"/>
    <s v="GABX"/>
    <s v="INTANGIBLE ASSETS-AMORTIZABLE"/>
    <s v="2023–2024"/>
    <x v="0"/>
    <x v="1"/>
    <s v="BUS, CONSUMER SERV, HOUSING"/>
    <s v="SPEECH-LANGUAGE PATH/AUDIOLOGY"/>
    <x v="1"/>
    <s v="250"/>
    <s v="G"/>
    <s v="001"/>
    <s v="002"/>
    <s v="000"/>
    <s v="000"/>
    <s v="SPECIAL REVENUE FUND"/>
    <s v="BUS &amp; PROF REG &amp; LIC FUND"/>
    <m/>
  </r>
  <r>
    <s v="0.4BB"/>
    <s v="9125000"/>
    <x v="38"/>
    <x v="62"/>
    <n v="511"/>
    <s v="A1111AF511"/>
    <n v="5000"/>
    <n v="5494"/>
    <n v="5000"/>
    <s v="D"/>
    <x v="8"/>
    <x v="7"/>
    <s v="GOAA"/>
    <s v="BEGINNING FUND BALANCE"/>
    <s v="2023–2024"/>
    <x v="0"/>
    <x v="1"/>
    <s v="BUS, CONSUMER SERV, HOUSING"/>
    <s v="SPEECH-LANGUAGE PATH/AUDIOLOGY"/>
    <x v="1"/>
    <s v="250"/>
    <s v="G"/>
    <s v="001"/>
    <s v="002"/>
    <s v="000"/>
    <s v="000"/>
    <s v="SPECIAL REVENUE FUND"/>
    <s v="BUS &amp; PROF REG &amp; LIC FUND"/>
    <m/>
  </r>
  <r>
    <s v="0.8BB"/>
    <s v="9125000"/>
    <x v="38"/>
    <x v="62"/>
    <n v="511"/>
    <s v="A1111AF511"/>
    <n v="266000"/>
    <n v="-266186"/>
    <n v="-266000"/>
    <s v="C"/>
    <x v="2"/>
    <x v="2"/>
    <s v="GABW"/>
    <s v="ACCUMULATED DEPRECIATION/AMORTIZATION"/>
    <s v="2023–2024"/>
    <x v="0"/>
    <x v="1"/>
    <s v="BUS, CONSUMER SERV, HOUSING"/>
    <s v="SPEECH-LANGUAGE PATH/AUDIOLOGY"/>
    <x v="1"/>
    <s v="250"/>
    <s v="G"/>
    <s v="001"/>
    <s v="002"/>
    <s v="000"/>
    <s v="000"/>
    <s v="SPECIAL REVENUE FUND"/>
    <s v="BUS &amp; PROF REG &amp; LIC FUND"/>
    <m/>
  </r>
  <r>
    <s v="0.9BB"/>
    <s v="9125000"/>
    <x v="38"/>
    <x v="62"/>
    <n v="511"/>
    <s v="A1111AF511"/>
    <n v="249000"/>
    <n v="-249498"/>
    <n v="-249000"/>
    <s v="C"/>
    <x v="3"/>
    <x v="3"/>
    <s v="GBBR"/>
    <s v="RIGHT-TO-USE LEASE LIABILITY"/>
    <s v="2023–2024"/>
    <x v="0"/>
    <x v="1"/>
    <s v="BUS, CONSUMER SERV, HOUSING"/>
    <s v="SPEECH-LANGUAGE PATH/AUDIOLOGY"/>
    <x v="1"/>
    <s v="250"/>
    <s v="G"/>
    <s v="001"/>
    <s v="002"/>
    <s v="000"/>
    <s v="000"/>
    <s v="SPECIAL REVENUE FUND"/>
    <s v="BUS &amp; PROF REG &amp; LIC FUND"/>
    <m/>
  </r>
  <r>
    <s v="4.1"/>
    <s v="9125000"/>
    <x v="38"/>
    <x v="62"/>
    <n v="511"/>
    <s v="A1111AF511"/>
    <n v="133000"/>
    <n v="133093"/>
    <n v="133000"/>
    <s v="D"/>
    <x v="9"/>
    <x v="8"/>
    <s v="GODJ"/>
    <s v="BUSINESS, CONSUMER SERVICES, AND HOUSING"/>
    <s v="2023–2024"/>
    <x v="0"/>
    <x v="1"/>
    <s v="BUS, CONSUMER SERV, HOUSING"/>
    <s v="SPEECH-LANGUAGE PATH/AUDIOLOGY"/>
    <x v="1"/>
    <s v="250"/>
    <s v="G"/>
    <s v="001"/>
    <s v="002"/>
    <s v="000"/>
    <s v="000"/>
    <s v="SPECIAL REVENUE FUND"/>
    <s v="BUS &amp; PROF REG &amp; LIC FUND"/>
    <m/>
  </r>
  <r>
    <s v="4.4"/>
    <s v="9125000"/>
    <x v="38"/>
    <x v="62"/>
    <n v="511"/>
    <s v="A1111AF511"/>
    <n v="133000"/>
    <n v="-133093"/>
    <n v="-133000"/>
    <s v="C"/>
    <x v="2"/>
    <x v="2"/>
    <s v="GABW"/>
    <s v="ACCUMULATED DEPRECIATION/AMORTIZATION"/>
    <s v="2023–2024"/>
    <x v="0"/>
    <x v="1"/>
    <s v="BUS, CONSUMER SERV, HOUSING"/>
    <s v="SPEECH-LANGUAGE PATH/AUDIOLOGY"/>
    <x v="1"/>
    <s v="250"/>
    <s v="G"/>
    <s v="001"/>
    <s v="002"/>
    <s v="000"/>
    <s v="000"/>
    <s v="SPECIAL REVENUE FUND"/>
    <s v="BUS &amp; PROF REG &amp; LIC FUND"/>
    <m/>
  </r>
  <r>
    <s v="5.1"/>
    <s v="0376000"/>
    <x v="38"/>
    <x v="62"/>
    <n v="511"/>
    <s v="A1111AF511"/>
    <n v="135000"/>
    <n v="134921"/>
    <n v="135000"/>
    <s v="D"/>
    <x v="5"/>
    <x v="5"/>
    <s v="GODT"/>
    <s v="DEBT SERVICE-PRINCIPAL RETIREMENT"/>
    <s v="2023–2024"/>
    <x v="0"/>
    <x v="1"/>
    <s v="BUS, CONSUMER SERV, HOUSING"/>
    <s v="SPEECH-LANGUAGE PATH/AUDIOLOGY"/>
    <x v="1"/>
    <s v="250"/>
    <s v="G"/>
    <s v="001"/>
    <s v="002"/>
    <s v="000"/>
    <s v="000"/>
    <s v="SPECIAL REVENUE FUND"/>
    <s v="BUS &amp; PROF REG &amp; LIC FUND"/>
    <m/>
  </r>
  <r>
    <s v="5.3"/>
    <s v="0376000"/>
    <x v="38"/>
    <x v="62"/>
    <n v="511"/>
    <s v="A1111AF511"/>
    <n v="135000"/>
    <n v="-135297"/>
    <n v="-135000"/>
    <s v="C"/>
    <x v="9"/>
    <x v="8"/>
    <s v="GODJ"/>
    <s v="BUSINESS, CONSUMER SERVICES, AND HOUSING"/>
    <s v="2023–2024"/>
    <x v="0"/>
    <x v="1"/>
    <s v="BUS, CONSUMER SERV, HOUSING"/>
    <s v="SPEECH-LANGUAGE PATH/AUDIOLOGY"/>
    <x v="1"/>
    <s v="250"/>
    <s v="G"/>
    <s v="001"/>
    <s v="002"/>
    <s v="000"/>
    <s v="000"/>
    <s v="SPECIAL REVENUE FUND"/>
    <s v="BUS &amp; PROF REG &amp; LIC FUND"/>
    <m/>
  </r>
  <r>
    <s v="6.1"/>
    <s v="9125000"/>
    <x v="38"/>
    <x v="62"/>
    <n v="511"/>
    <s v="A1111AF511"/>
    <n v="135000"/>
    <n v="134921"/>
    <n v="135000"/>
    <s v="D"/>
    <x v="3"/>
    <x v="3"/>
    <s v="GBBR"/>
    <s v="RIGHT-TO-USE LEASE LIABILITY"/>
    <s v="2023–2024"/>
    <x v="0"/>
    <x v="1"/>
    <s v="BUS, CONSUMER SERV, HOUSING"/>
    <s v="SPEECH-LANGUAGE PATH/AUDIOLOGY"/>
    <x v="1"/>
    <s v="250"/>
    <s v="G"/>
    <s v="001"/>
    <s v="002"/>
    <s v="000"/>
    <s v="000"/>
    <s v="SPECIAL REVENUE FUND"/>
    <s v="BUS &amp; PROF REG &amp; LIC FUND"/>
    <m/>
  </r>
  <r>
    <s v="6.2"/>
    <s v="9125000"/>
    <x v="38"/>
    <x v="62"/>
    <n v="511"/>
    <s v="A1111AF511"/>
    <n v="135000"/>
    <n v="-134921"/>
    <n v="-135000"/>
    <s v="C"/>
    <x v="5"/>
    <x v="5"/>
    <s v="GODT"/>
    <s v="DEBT SERVICE-PRINCIPAL RETIREMENT"/>
    <s v="2023–2024"/>
    <x v="0"/>
    <x v="1"/>
    <s v="BUS, CONSUMER SERV, HOUSING"/>
    <s v="SPEECH-LANGUAGE PATH/AUDIOLOGY"/>
    <x v="1"/>
    <s v="250"/>
    <s v="G"/>
    <s v="001"/>
    <s v="002"/>
    <s v="000"/>
    <s v="000"/>
    <s v="SPECIAL REVENUE FUND"/>
    <s v="BUS &amp; PROF REG &amp; LIC FUND"/>
    <m/>
  </r>
  <r>
    <s v="7.1"/>
    <s v="9125000"/>
    <x v="38"/>
    <x v="62"/>
    <n v="511"/>
    <s v="A1111AF511"/>
    <n v="115000"/>
    <n v="114577"/>
    <n v="115000"/>
    <s v="D"/>
    <x v="3"/>
    <x v="3"/>
    <s v="GBBR"/>
    <s v="RIGHT-TO-USE LEASE LIABILITY"/>
    <s v="2023–2024"/>
    <x v="0"/>
    <x v="1"/>
    <s v="BUS, CONSUMER SERV, HOUSING"/>
    <s v="SPEECH-LANGUAGE PATH/AUDIOLOGY"/>
    <x v="1"/>
    <s v="250"/>
    <s v="G"/>
    <s v="001"/>
    <s v="002"/>
    <s v="000"/>
    <s v="000"/>
    <s v="SPECIAL REVENUE FUND"/>
    <s v="BUS &amp; PROF REG &amp; LIC FUND"/>
    <m/>
  </r>
  <r>
    <s v="7.2"/>
    <s v="9125000"/>
    <x v="38"/>
    <x v="62"/>
    <n v="511"/>
    <s v="A1111AF511"/>
    <n v="115000"/>
    <n v="-114577"/>
    <n v="-115000"/>
    <s v="C"/>
    <x v="7"/>
    <x v="3"/>
    <s v="GBAX"/>
    <s v="CURRENT PORTION OF LONG-TERM OBLIGATIONS"/>
    <s v="2023–2024"/>
    <x v="0"/>
    <x v="1"/>
    <s v="BUS, CONSUMER SERV, HOUSING"/>
    <s v="SPEECH-LANGUAGE PATH/AUDIOLOGY"/>
    <x v="1"/>
    <s v="250"/>
    <s v="G"/>
    <s v="001"/>
    <s v="002"/>
    <s v="000"/>
    <s v="000"/>
    <s v="SPECIAL REVENUE FUND"/>
    <s v="BUS &amp; PROF REG &amp; LIC FUND"/>
    <m/>
  </r>
  <r>
    <s v="0.3BB"/>
    <s v="9125000"/>
    <x v="39"/>
    <x v="7"/>
    <n v="511"/>
    <s v="A0820AF511"/>
    <n v="2654000"/>
    <n v="2654036"/>
    <n v="2654000"/>
    <s v="D"/>
    <x v="0"/>
    <x v="0"/>
    <s v="GABX"/>
    <s v="INTANGIBLE ASSETS-AMORTIZABLE"/>
    <s v="2023–2024"/>
    <x v="0"/>
    <x v="0"/>
    <s v="GENERAL GOVERNMENT"/>
    <s v="ATTORNEY GEN FALSE CLAIMS ACT"/>
    <x v="1"/>
    <s v="950"/>
    <s v="G"/>
    <s v="001"/>
    <s v="002"/>
    <s v="000"/>
    <s v="000"/>
    <s v="SPECIAL REVENUE FUND"/>
    <s v="OTHER - FALSE CLAIMS"/>
    <m/>
  </r>
  <r>
    <s v="0.4BB"/>
    <s v="9125000"/>
    <x v="39"/>
    <x v="7"/>
    <n v="511"/>
    <s v="A0820AF511"/>
    <n v="1000"/>
    <n v="561"/>
    <n v="1000"/>
    <s v="D"/>
    <x v="8"/>
    <x v="7"/>
    <s v="GOAA"/>
    <s v="BEGINNING FUND BALANCE"/>
    <s v="2023–2024"/>
    <x v="0"/>
    <x v="0"/>
    <s v="GENERAL GOVERNMENT"/>
    <s v="ATTORNEY GEN FALSE CLAIMS ACT"/>
    <x v="1"/>
    <s v="950"/>
    <s v="G"/>
    <s v="001"/>
    <s v="002"/>
    <s v="000"/>
    <s v="000"/>
    <s v="SPECIAL REVENUE FUND"/>
    <s v="OTHER - FALSE CLAIMS"/>
    <m/>
  </r>
  <r>
    <s v="0.8BB"/>
    <s v="9125000"/>
    <x v="39"/>
    <x v="7"/>
    <n v="511"/>
    <s v="A0820AF511"/>
    <n v="1014000"/>
    <n v="-1013282"/>
    <n v="-1014000"/>
    <s v="C"/>
    <x v="2"/>
    <x v="2"/>
    <s v="GABW"/>
    <s v="ACCUMULATED DEPRECIATION/AMORTIZATION"/>
    <s v="2023–2024"/>
    <x v="0"/>
    <x v="0"/>
    <s v="GENERAL GOVERNMENT"/>
    <s v="ATTORNEY GEN FALSE CLAIMS ACT"/>
    <x v="1"/>
    <s v="950"/>
    <s v="G"/>
    <s v="001"/>
    <s v="002"/>
    <s v="000"/>
    <s v="000"/>
    <s v="SPECIAL REVENUE FUND"/>
    <s v="OTHER - FALSE CLAIMS"/>
    <m/>
  </r>
  <r>
    <s v="0.9BB"/>
    <s v="9125000"/>
    <x v="39"/>
    <x v="7"/>
    <n v="511"/>
    <s v="A0820AF511"/>
    <n v="1641000"/>
    <n v="-1641315"/>
    <n v="-1641000"/>
    <s v="C"/>
    <x v="3"/>
    <x v="3"/>
    <s v="GBBR"/>
    <s v="RIGHT-TO-USE LEASE LIABILITY"/>
    <s v="2023–2024"/>
    <x v="0"/>
    <x v="0"/>
    <s v="GENERAL GOVERNMENT"/>
    <s v="ATTORNEY GEN FALSE CLAIMS ACT"/>
    <x v="1"/>
    <s v="950"/>
    <s v="G"/>
    <s v="001"/>
    <s v="002"/>
    <s v="000"/>
    <s v="000"/>
    <s v="SPECIAL REVENUE FUND"/>
    <s v="OTHER - FALSE CLAIMS"/>
    <m/>
  </r>
  <r>
    <s v="4.1"/>
    <s v="9125000"/>
    <x v="39"/>
    <x v="7"/>
    <n v="511"/>
    <s v="A0820AF511"/>
    <n v="510000"/>
    <n v="509753"/>
    <n v="510000"/>
    <s v="D"/>
    <x v="4"/>
    <x v="4"/>
    <s v="GODB"/>
    <s v="GENERAL GOVERNMENT AND GOVERNMENT OPERATIONS"/>
    <s v="2023–2024"/>
    <x v="0"/>
    <x v="0"/>
    <s v="GENERAL GOVERNMENT"/>
    <s v="ATTORNEY GEN FALSE CLAIMS ACT"/>
    <x v="1"/>
    <s v="950"/>
    <s v="G"/>
    <s v="001"/>
    <s v="002"/>
    <s v="000"/>
    <s v="000"/>
    <s v="SPECIAL REVENUE FUND"/>
    <s v="OTHER - FALSE CLAIMS"/>
    <m/>
  </r>
  <r>
    <s v="4.4"/>
    <s v="9125000"/>
    <x v="39"/>
    <x v="7"/>
    <n v="511"/>
    <s v="A0820AF511"/>
    <n v="510000"/>
    <n v="-509753"/>
    <n v="-510000"/>
    <s v="C"/>
    <x v="2"/>
    <x v="2"/>
    <s v="GABW"/>
    <s v="ACCUMULATED DEPRECIATION/AMORTIZATION"/>
    <s v="2023–2024"/>
    <x v="0"/>
    <x v="0"/>
    <s v="GENERAL GOVERNMENT"/>
    <s v="ATTORNEY GEN FALSE CLAIMS ACT"/>
    <x v="1"/>
    <s v="950"/>
    <s v="G"/>
    <s v="001"/>
    <s v="002"/>
    <s v="000"/>
    <s v="000"/>
    <s v="SPECIAL REVENUE FUND"/>
    <s v="OTHER - FALSE CLAIMS"/>
    <m/>
  </r>
  <r>
    <s v="5.1"/>
    <s v="0378000"/>
    <x v="39"/>
    <x v="7"/>
    <n v="511"/>
    <s v="A0820AF511"/>
    <n v="518000"/>
    <n v="518200"/>
    <n v="518000"/>
    <s v="D"/>
    <x v="5"/>
    <x v="5"/>
    <s v="GODT"/>
    <s v="DEBT SERVICE-PRINCIPAL RETIREMENT"/>
    <s v="2023–2024"/>
    <x v="0"/>
    <x v="0"/>
    <s v="GENERAL GOVERNMENT"/>
    <s v="ATTORNEY GEN FALSE CLAIMS ACT"/>
    <x v="1"/>
    <s v="950"/>
    <s v="G"/>
    <s v="001"/>
    <s v="002"/>
    <s v="000"/>
    <s v="000"/>
    <s v="SPECIAL REVENUE FUND"/>
    <s v="OTHER - FALSE CLAIMS"/>
    <m/>
  </r>
  <r>
    <s v="5.2"/>
    <s v="0378000"/>
    <x v="39"/>
    <x v="7"/>
    <n v="511"/>
    <s v="A0820AF511"/>
    <n v="15000"/>
    <n v="14849"/>
    <n v="15000"/>
    <s v="D"/>
    <x v="6"/>
    <x v="6"/>
    <s v="GODV"/>
    <s v="DEBT SERVICE-INTEREST &amp; FISCAL CHARGES"/>
    <s v="2023–2024"/>
    <x v="0"/>
    <x v="0"/>
    <s v="GENERAL GOVERNMENT"/>
    <s v="ATTORNEY GEN FALSE CLAIMS ACT"/>
    <x v="1"/>
    <s v="950"/>
    <s v="G"/>
    <s v="001"/>
    <s v="002"/>
    <s v="000"/>
    <s v="000"/>
    <s v="SPECIAL REVENUE FUND"/>
    <s v="OTHER - FALSE CLAIMS"/>
    <m/>
  </r>
  <r>
    <s v="5.3"/>
    <s v="0378000"/>
    <x v="39"/>
    <x v="7"/>
    <n v="511"/>
    <s v="A0820AF511"/>
    <n v="533000"/>
    <n v="-533049"/>
    <n v="-533000"/>
    <s v="C"/>
    <x v="4"/>
    <x v="4"/>
    <s v="GODB"/>
    <s v="GENERAL GOVERNMENT AND GOVERNMENT OPERATIONS"/>
    <s v="2023–2024"/>
    <x v="0"/>
    <x v="0"/>
    <s v="GENERAL GOVERNMENT"/>
    <s v="ATTORNEY GEN FALSE CLAIMS ACT"/>
    <x v="1"/>
    <s v="950"/>
    <s v="G"/>
    <s v="001"/>
    <s v="002"/>
    <s v="000"/>
    <s v="000"/>
    <s v="SPECIAL REVENUE FUND"/>
    <s v="OTHER - FALSE CLAIMS"/>
    <m/>
  </r>
  <r>
    <s v="6.1"/>
    <s v="9125000"/>
    <x v="39"/>
    <x v="7"/>
    <n v="511"/>
    <s v="A0820AF511"/>
    <n v="518000"/>
    <n v="518200"/>
    <n v="518000"/>
    <s v="D"/>
    <x v="3"/>
    <x v="3"/>
    <s v="GBBR"/>
    <s v="RIGHT-TO-USE LEASE LIABILITY"/>
    <s v="2023–2024"/>
    <x v="0"/>
    <x v="0"/>
    <s v="GENERAL GOVERNMENT"/>
    <s v="ATTORNEY GEN FALSE CLAIMS ACT"/>
    <x v="1"/>
    <s v="950"/>
    <s v="G"/>
    <s v="001"/>
    <s v="002"/>
    <s v="000"/>
    <s v="000"/>
    <s v="SPECIAL REVENUE FUND"/>
    <s v="OTHER - FALSE CLAIMS"/>
    <m/>
  </r>
  <r>
    <s v="6.2"/>
    <s v="9125000"/>
    <x v="39"/>
    <x v="7"/>
    <n v="511"/>
    <s v="A0820AF511"/>
    <n v="518000"/>
    <n v="-518200"/>
    <n v="-518000"/>
    <s v="C"/>
    <x v="5"/>
    <x v="5"/>
    <s v="GODT"/>
    <s v="DEBT SERVICE-PRINCIPAL RETIREMENT"/>
    <s v="2023–2024"/>
    <x v="0"/>
    <x v="0"/>
    <s v="GENERAL GOVERNMENT"/>
    <s v="ATTORNEY GEN FALSE CLAIMS ACT"/>
    <x v="1"/>
    <s v="950"/>
    <s v="G"/>
    <s v="001"/>
    <s v="002"/>
    <s v="000"/>
    <s v="000"/>
    <s v="SPECIAL REVENUE FUND"/>
    <s v="OTHER - FALSE CLAIMS"/>
    <m/>
  </r>
  <r>
    <s v="7.1"/>
    <s v="9125000"/>
    <x v="39"/>
    <x v="7"/>
    <n v="511"/>
    <s v="A0820AF511"/>
    <n v="464000"/>
    <n v="463865"/>
    <n v="464000"/>
    <s v="D"/>
    <x v="3"/>
    <x v="3"/>
    <s v="GBBR"/>
    <s v="RIGHT-TO-USE LEASE LIABILITY"/>
    <s v="2023–2024"/>
    <x v="0"/>
    <x v="0"/>
    <s v="GENERAL GOVERNMENT"/>
    <s v="ATTORNEY GEN FALSE CLAIMS ACT"/>
    <x v="1"/>
    <s v="950"/>
    <s v="G"/>
    <s v="001"/>
    <s v="002"/>
    <s v="000"/>
    <s v="000"/>
    <s v="SPECIAL REVENUE FUND"/>
    <s v="OTHER - FALSE CLAIMS"/>
    <m/>
  </r>
  <r>
    <s v="7.2"/>
    <s v="9125000"/>
    <x v="39"/>
    <x v="7"/>
    <n v="511"/>
    <s v="A0820AF511"/>
    <n v="464000"/>
    <n v="-463865"/>
    <n v="-464000"/>
    <s v="C"/>
    <x v="7"/>
    <x v="3"/>
    <s v="GBAX"/>
    <s v="CURRENT PORTION OF LONG-TERM OBLIGATIONS"/>
    <s v="2023–2024"/>
    <x v="0"/>
    <x v="0"/>
    <s v="GENERAL GOVERNMENT"/>
    <s v="ATTORNEY GEN FALSE CLAIMS ACT"/>
    <x v="1"/>
    <s v="950"/>
    <s v="G"/>
    <s v="001"/>
    <s v="002"/>
    <s v="000"/>
    <s v="000"/>
    <s v="SPECIAL REVENUE FUND"/>
    <s v="OTHER - FALSE CLAIMS"/>
    <m/>
  </r>
  <r>
    <s v="10.3"/>
    <s v="9125000"/>
    <x v="39"/>
    <x v="7"/>
    <n v="511"/>
    <s v="A0820AF511"/>
    <n v="151000"/>
    <n v="150603"/>
    <n v="151000"/>
    <s v="D"/>
    <x v="0"/>
    <x v="0"/>
    <s v="GABX"/>
    <s v="INTANGIBLE ASSETS-AMORTIZABLE"/>
    <s v="2023–2024"/>
    <x v="0"/>
    <x v="0"/>
    <s v="GENERAL GOVERNMENT"/>
    <s v="ATTORNEY GEN FALSE CLAIMS ACT"/>
    <x v="1"/>
    <s v="950"/>
    <s v="G"/>
    <s v="001"/>
    <s v="002"/>
    <s v="000"/>
    <s v="000"/>
    <s v="SPECIAL REVENUE FUND"/>
    <s v="OTHER - FALSE CLAIMS"/>
    <m/>
  </r>
  <r>
    <s v="10.4"/>
    <s v="9125000"/>
    <x v="39"/>
    <x v="7"/>
    <n v="511"/>
    <s v="A0820AF511"/>
    <n v="151000"/>
    <n v="-150603"/>
    <n v="-151000"/>
    <s v="C"/>
    <x v="3"/>
    <x v="3"/>
    <s v="GBBR"/>
    <s v="RIGHT-TO-USE LEASE LIABILITY"/>
    <s v="2023–2024"/>
    <x v="0"/>
    <x v="0"/>
    <s v="GENERAL GOVERNMENT"/>
    <s v="ATTORNEY GEN FALSE CLAIMS ACT"/>
    <x v="1"/>
    <s v="950"/>
    <s v="G"/>
    <s v="001"/>
    <s v="002"/>
    <s v="000"/>
    <s v="000"/>
    <s v="SPECIAL REVENUE FUND"/>
    <s v="OTHER - FALSE CLAIMS"/>
    <m/>
  </r>
  <r>
    <s v="0.1ADJ"/>
    <s v="9125000"/>
    <x v="40"/>
    <x v="76"/>
    <n v="511"/>
    <s v="A3790AF511"/>
    <n v="227000"/>
    <n v="227366"/>
    <n v="227000"/>
    <s v="D"/>
    <x v="16"/>
    <x v="14"/>
    <s v="GABX"/>
    <s v="INTANGIBLE ASSETS-AMORTIZABLE"/>
    <s v="2023–2024"/>
    <x v="0"/>
    <x v="3"/>
    <s v="RESOURCES"/>
    <s v="ST PARKS AND RECREATION FUND"/>
    <x v="1"/>
    <s v="300"/>
    <s v="G"/>
    <s v="001"/>
    <s v="001"/>
    <s v="000"/>
    <s v="000"/>
    <s v="SPECIAL REVENUE FUND"/>
    <s v="NAT RESOURES &amp; ENVIRON PROTECT"/>
    <m/>
  </r>
  <r>
    <s v="0.3ADJ"/>
    <s v="9125000"/>
    <x v="40"/>
    <x v="76"/>
    <n v="511"/>
    <s v="A3790AF511"/>
    <n v="51419000"/>
    <n v="51418570"/>
    <n v="51419000"/>
    <s v="D"/>
    <x v="0"/>
    <x v="0"/>
    <s v="GABX"/>
    <s v="INTANGIBLE ASSETS-AMORTIZABLE"/>
    <s v="2023–2024"/>
    <x v="0"/>
    <x v="3"/>
    <s v="RESOURCES"/>
    <s v="ST PARKS AND RECREATION FUND"/>
    <x v="1"/>
    <s v="300"/>
    <s v="G"/>
    <s v="001"/>
    <s v="001"/>
    <s v="000"/>
    <s v="000"/>
    <s v="SPECIAL REVENUE FUND"/>
    <s v="NAT RESOURES &amp; ENVIRON PROTECT"/>
    <m/>
  </r>
  <r>
    <s v="0.5ADJ"/>
    <s v="9125000"/>
    <x v="40"/>
    <x v="76"/>
    <n v="511"/>
    <s v="A3790AF511"/>
    <n v="1224000"/>
    <n v="1224146"/>
    <n v="1224000"/>
    <s v="D"/>
    <x v="1"/>
    <x v="1"/>
    <s v="GOAA"/>
    <s v="BEGINNING FUND BALANCE"/>
    <s v="2023–2024"/>
    <x v="0"/>
    <x v="3"/>
    <s v="RESOURCES"/>
    <s v="ST PARKS AND RECREATION FUND"/>
    <x v="1"/>
    <s v="300"/>
    <s v="G"/>
    <s v="001"/>
    <s v="001"/>
    <s v="000"/>
    <s v="000"/>
    <s v="SPECIAL REVENUE FUND"/>
    <s v="NAT RESOURES &amp; ENVIRON PROTECT"/>
    <m/>
  </r>
  <r>
    <s v="0.6ADJ"/>
    <s v="9125000"/>
    <x v="40"/>
    <x v="76"/>
    <n v="511"/>
    <s v="A3790AF511"/>
    <n v="45000"/>
    <n v="-45027"/>
    <n v="-45000"/>
    <s v="C"/>
    <x v="17"/>
    <x v="2"/>
    <s v="GABW"/>
    <s v="ACCUMULATED DEPRECIATION/AMORTIZATION"/>
    <s v="2023–2024"/>
    <x v="0"/>
    <x v="3"/>
    <s v="RESOURCES"/>
    <s v="ST PARKS AND RECREATION FUND"/>
    <x v="1"/>
    <s v="300"/>
    <s v="G"/>
    <s v="001"/>
    <s v="001"/>
    <s v="000"/>
    <s v="000"/>
    <s v="SPECIAL REVENUE FUND"/>
    <s v="NAT RESOURES &amp; ENVIRON PROTECT"/>
    <m/>
  </r>
  <r>
    <s v="0.8ADJ"/>
    <s v="9125000"/>
    <x v="40"/>
    <x v="76"/>
    <n v="511"/>
    <s v="A3790AF511"/>
    <n v="7333000"/>
    <n v="-7333283"/>
    <n v="-7333000"/>
    <s v="C"/>
    <x v="2"/>
    <x v="2"/>
    <s v="GABW"/>
    <s v="ACCUMULATED DEPRECIATION/AMORTIZATION"/>
    <s v="2023–2024"/>
    <x v="0"/>
    <x v="3"/>
    <s v="RESOURCES"/>
    <s v="ST PARKS AND RECREATION FUND"/>
    <x v="1"/>
    <s v="300"/>
    <s v="G"/>
    <s v="001"/>
    <s v="001"/>
    <s v="000"/>
    <s v="000"/>
    <s v="SPECIAL REVENUE FUND"/>
    <s v="NAT RESOURES &amp; ENVIRON PROTECT"/>
    <m/>
  </r>
  <r>
    <s v="0.9ADJ"/>
    <s v="9125000"/>
    <x v="40"/>
    <x v="76"/>
    <n v="511"/>
    <s v="A3790AF511"/>
    <n v="45492000"/>
    <n v="-45491772"/>
    <n v="-45492000"/>
    <s v="C"/>
    <x v="3"/>
    <x v="3"/>
    <s v="GBBR"/>
    <s v="RIGHT-TO-USE LEASE LIABILITY"/>
    <s v="2023–2024"/>
    <x v="0"/>
    <x v="3"/>
    <s v="RESOURCES"/>
    <s v="ST PARKS AND RECREATION FUND"/>
    <x v="1"/>
    <s v="300"/>
    <s v="G"/>
    <s v="001"/>
    <s v="001"/>
    <s v="000"/>
    <s v="000"/>
    <s v="SPECIAL REVENUE FUND"/>
    <s v="NAT RESOURES &amp; ENVIRON PROTECT"/>
    <m/>
  </r>
  <r>
    <s v="1.1"/>
    <s v="0392000"/>
    <x v="40"/>
    <x v="76"/>
    <n v="511"/>
    <s v="A3790AF511"/>
    <n v="377000"/>
    <n v="376985"/>
    <n v="377000"/>
    <s v="D"/>
    <x v="11"/>
    <x v="10"/>
    <s v="GODR"/>
    <s v="CAPITAL OUTLAY"/>
    <s v="2023–2024"/>
    <x v="0"/>
    <x v="3"/>
    <s v="RESOURCES"/>
    <s v="ST PARKS AND RECREATION FUND"/>
    <x v="1"/>
    <s v="300"/>
    <s v="G"/>
    <s v="001"/>
    <s v="001"/>
    <s v="000"/>
    <s v="000"/>
    <s v="SPECIAL REVENUE FUND"/>
    <s v="NAT RESOURES &amp; ENVIRON PROTECT"/>
    <m/>
  </r>
  <r>
    <s v="1.2"/>
    <s v="0392000"/>
    <x v="40"/>
    <x v="76"/>
    <n v="511"/>
    <s v="A3790AF511"/>
    <n v="377000"/>
    <n v="-376985"/>
    <n v="-377000"/>
    <s v="C"/>
    <x v="12"/>
    <x v="11"/>
    <s v="GOLK"/>
    <s v="LEASE AND OTHER FINANCING PROCEEDS"/>
    <s v="2023–2024"/>
    <x v="0"/>
    <x v="3"/>
    <s v="RESOURCES"/>
    <s v="ST PARKS AND RECREATION FUND"/>
    <x v="1"/>
    <s v="300"/>
    <s v="G"/>
    <s v="001"/>
    <s v="001"/>
    <s v="000"/>
    <s v="000"/>
    <s v="SPECIAL REVENUE FUND"/>
    <s v="NAT RESOURES &amp; ENVIRON PROTECT"/>
    <m/>
  </r>
  <r>
    <s v="2.3"/>
    <s v="9125000"/>
    <x v="40"/>
    <x v="76"/>
    <n v="511"/>
    <s v="A3790AF511"/>
    <n v="377000"/>
    <n v="376985"/>
    <n v="377000"/>
    <s v="D"/>
    <x v="0"/>
    <x v="0"/>
    <s v="GABX"/>
    <s v="INTANGIBLE ASSETS-AMORTIZABLE"/>
    <s v="2023–2024"/>
    <x v="0"/>
    <x v="3"/>
    <s v="RESOURCES"/>
    <s v="ST PARKS AND RECREATION FUND"/>
    <x v="1"/>
    <s v="300"/>
    <s v="G"/>
    <s v="001"/>
    <s v="001"/>
    <s v="000"/>
    <s v="000"/>
    <s v="SPECIAL REVENUE FUND"/>
    <s v="NAT RESOURES &amp; ENVIRON PROTECT"/>
    <m/>
  </r>
  <r>
    <s v="2.4"/>
    <s v="9125000"/>
    <x v="40"/>
    <x v="76"/>
    <n v="511"/>
    <s v="A3790AF511"/>
    <n v="377000"/>
    <n v="-376985"/>
    <n v="-377000"/>
    <s v="C"/>
    <x v="11"/>
    <x v="10"/>
    <s v="GODR"/>
    <s v="CAPITAL OUTLAY"/>
    <s v="2023–2024"/>
    <x v="0"/>
    <x v="3"/>
    <s v="RESOURCES"/>
    <s v="ST PARKS AND RECREATION FUND"/>
    <x v="1"/>
    <s v="300"/>
    <s v="G"/>
    <s v="001"/>
    <s v="001"/>
    <s v="000"/>
    <s v="000"/>
    <s v="SPECIAL REVENUE FUND"/>
    <s v="NAT RESOURES &amp; ENVIRON PROTECT"/>
    <m/>
  </r>
  <r>
    <s v="3.1"/>
    <s v="9125000"/>
    <x v="40"/>
    <x v="76"/>
    <n v="511"/>
    <s v="A3790AF511"/>
    <n v="377000"/>
    <n v="376985"/>
    <n v="377000"/>
    <s v="D"/>
    <x v="12"/>
    <x v="11"/>
    <s v="GOLK"/>
    <s v="LEASE AND OTHER FINANCING PROCEEDS"/>
    <s v="2023–2024"/>
    <x v="0"/>
    <x v="3"/>
    <s v="RESOURCES"/>
    <s v="ST PARKS AND RECREATION FUND"/>
    <x v="1"/>
    <s v="300"/>
    <s v="G"/>
    <s v="001"/>
    <s v="001"/>
    <s v="000"/>
    <s v="000"/>
    <s v="SPECIAL REVENUE FUND"/>
    <s v="NAT RESOURES &amp; ENVIRON PROTECT"/>
    <m/>
  </r>
  <r>
    <s v="3.2"/>
    <s v="9125000"/>
    <x v="40"/>
    <x v="76"/>
    <n v="511"/>
    <s v="A3790AF511"/>
    <n v="377000"/>
    <n v="-376985"/>
    <n v="-377000"/>
    <s v="C"/>
    <x v="3"/>
    <x v="3"/>
    <s v="GBBR"/>
    <s v="RIGHT-TO-USE LEASE LIABILITY"/>
    <s v="2023–2024"/>
    <x v="0"/>
    <x v="3"/>
    <s v="RESOURCES"/>
    <s v="ST PARKS AND RECREATION FUND"/>
    <x v="1"/>
    <s v="300"/>
    <s v="G"/>
    <s v="001"/>
    <s v="001"/>
    <s v="000"/>
    <s v="000"/>
    <s v="SPECIAL REVENUE FUND"/>
    <s v="NAT RESOURES &amp; ENVIRON PROTECT"/>
    <m/>
  </r>
  <r>
    <s v="4.1"/>
    <s v="9125000"/>
    <x v="40"/>
    <x v="76"/>
    <n v="511"/>
    <s v="A3790AF511"/>
    <n v="2194000"/>
    <n v="2193709"/>
    <n v="2194000"/>
    <s v="D"/>
    <x v="15"/>
    <x v="13"/>
    <s v="GODH"/>
    <s v="NATURAL RESOURCES AND ENVIRONMENTAL PROTECTION"/>
    <s v="2023–2024"/>
    <x v="0"/>
    <x v="3"/>
    <s v="RESOURCES"/>
    <s v="ST PARKS AND RECREATION FUND"/>
    <x v="1"/>
    <s v="300"/>
    <s v="G"/>
    <s v="001"/>
    <s v="001"/>
    <s v="000"/>
    <s v="000"/>
    <s v="SPECIAL REVENUE FUND"/>
    <s v="NAT RESOURES &amp; ENVIRON PROTECT"/>
    <m/>
  </r>
  <r>
    <s v="4.2"/>
    <s v="9125000"/>
    <x v="40"/>
    <x v="76"/>
    <n v="511"/>
    <s v="A3790AF511"/>
    <n v="45000"/>
    <n v="-45028"/>
    <n v="-45000"/>
    <s v="C"/>
    <x v="17"/>
    <x v="2"/>
    <s v="GABW"/>
    <s v="ACCUMULATED DEPRECIATION/AMORTIZATION"/>
    <s v="2023–2024"/>
    <x v="0"/>
    <x v="3"/>
    <s v="RESOURCES"/>
    <s v="ST PARKS AND RECREATION FUND"/>
    <x v="1"/>
    <s v="300"/>
    <s v="G"/>
    <s v="001"/>
    <s v="001"/>
    <s v="000"/>
    <s v="000"/>
    <s v="SPECIAL REVENUE FUND"/>
    <s v="NAT RESOURES &amp; ENVIRON PROTECT"/>
    <m/>
  </r>
  <r>
    <s v="4.4"/>
    <s v="9125000"/>
    <x v="40"/>
    <x v="76"/>
    <n v="511"/>
    <s v="A3790AF511"/>
    <n v="2149000"/>
    <n v="-2148681"/>
    <n v="-2149000"/>
    <s v="C"/>
    <x v="2"/>
    <x v="2"/>
    <s v="GABW"/>
    <s v="ACCUMULATED DEPRECIATION/AMORTIZATION"/>
    <s v="2023–2024"/>
    <x v="0"/>
    <x v="3"/>
    <s v="RESOURCES"/>
    <s v="ST PARKS AND RECREATION FUND"/>
    <x v="1"/>
    <s v="300"/>
    <s v="G"/>
    <s v="001"/>
    <s v="001"/>
    <s v="000"/>
    <s v="000"/>
    <s v="SPECIAL REVENUE FUND"/>
    <s v="NAT RESOURES &amp; ENVIRON PROTECT"/>
    <m/>
  </r>
  <r>
    <s v="5.1"/>
    <s v="0392000"/>
    <x v="40"/>
    <x v="76"/>
    <n v="511"/>
    <s v="A3790AF511"/>
    <n v="1768000"/>
    <n v="1768369"/>
    <n v="1768000"/>
    <s v="D"/>
    <x v="5"/>
    <x v="5"/>
    <s v="GODT"/>
    <s v="DEBT SERVICE-PRINCIPAL RETIREMENT"/>
    <s v="2023–2024"/>
    <x v="0"/>
    <x v="3"/>
    <s v="RESOURCES"/>
    <s v="ST PARKS AND RECREATION FUND"/>
    <x v="1"/>
    <s v="300"/>
    <s v="G"/>
    <s v="001"/>
    <s v="001"/>
    <s v="000"/>
    <s v="000"/>
    <s v="SPECIAL REVENUE FUND"/>
    <s v="NAT RESOURES &amp; ENVIRON PROTECT"/>
    <m/>
  </r>
  <r>
    <s v="5.2"/>
    <s v="0392000"/>
    <x v="40"/>
    <x v="76"/>
    <n v="511"/>
    <s v="A3790AF511"/>
    <n v="409000"/>
    <n v="409166"/>
    <n v="409000"/>
    <s v="D"/>
    <x v="6"/>
    <x v="6"/>
    <s v="GODV"/>
    <s v="DEBT SERVICE-INTEREST &amp; FISCAL CHARGES"/>
    <s v="2023–2024"/>
    <x v="0"/>
    <x v="3"/>
    <s v="RESOURCES"/>
    <s v="ST PARKS AND RECREATION FUND"/>
    <x v="1"/>
    <s v="300"/>
    <s v="G"/>
    <s v="001"/>
    <s v="001"/>
    <s v="000"/>
    <s v="000"/>
    <s v="SPECIAL REVENUE FUND"/>
    <s v="NAT RESOURES &amp; ENVIRON PROTECT"/>
    <m/>
  </r>
  <r>
    <s v="5.3"/>
    <s v="0392000"/>
    <x v="40"/>
    <x v="76"/>
    <n v="511"/>
    <s v="A3790AF511"/>
    <n v="2177000"/>
    <n v="-2177535"/>
    <n v="-2177000"/>
    <s v="C"/>
    <x v="15"/>
    <x v="13"/>
    <s v="GODH"/>
    <s v="NATURAL RESOURCES AND ENVIRONMENTAL PROTECTION"/>
    <s v="2023–2024"/>
    <x v="0"/>
    <x v="3"/>
    <s v="RESOURCES"/>
    <s v="ST PARKS AND RECREATION FUND"/>
    <x v="1"/>
    <s v="300"/>
    <s v="G"/>
    <s v="001"/>
    <s v="001"/>
    <s v="000"/>
    <s v="000"/>
    <s v="SPECIAL REVENUE FUND"/>
    <s v="NAT RESOURES &amp; ENVIRON PROTECT"/>
    <m/>
  </r>
  <r>
    <s v="6.1"/>
    <s v="9125000"/>
    <x v="40"/>
    <x v="76"/>
    <n v="511"/>
    <s v="A3790AF511"/>
    <n v="1768000"/>
    <n v="1768369"/>
    <n v="1768000"/>
    <s v="D"/>
    <x v="3"/>
    <x v="3"/>
    <s v="GBBR"/>
    <s v="RIGHT-TO-USE LEASE LIABILITY"/>
    <s v="2023–2024"/>
    <x v="0"/>
    <x v="3"/>
    <s v="RESOURCES"/>
    <s v="ST PARKS AND RECREATION FUND"/>
    <x v="1"/>
    <s v="300"/>
    <s v="G"/>
    <s v="001"/>
    <s v="001"/>
    <s v="000"/>
    <s v="000"/>
    <s v="SPECIAL REVENUE FUND"/>
    <s v="NAT RESOURES &amp; ENVIRON PROTECT"/>
    <m/>
  </r>
  <r>
    <s v="6.2"/>
    <s v="9125000"/>
    <x v="40"/>
    <x v="76"/>
    <n v="511"/>
    <s v="A3790AF511"/>
    <n v="1768000"/>
    <n v="-1768369"/>
    <n v="-1768000"/>
    <s v="C"/>
    <x v="5"/>
    <x v="5"/>
    <s v="GODT"/>
    <s v="DEBT SERVICE-PRINCIPAL RETIREMENT"/>
    <s v="2023–2024"/>
    <x v="0"/>
    <x v="3"/>
    <s v="RESOURCES"/>
    <s v="ST PARKS AND RECREATION FUND"/>
    <x v="1"/>
    <s v="300"/>
    <s v="G"/>
    <s v="001"/>
    <s v="001"/>
    <s v="000"/>
    <s v="000"/>
    <s v="SPECIAL REVENUE FUND"/>
    <s v="NAT RESOURES &amp; ENVIRON PROTECT"/>
    <m/>
  </r>
  <r>
    <s v="7.1"/>
    <s v="9125000"/>
    <x v="40"/>
    <x v="76"/>
    <n v="511"/>
    <s v="A3790AF511"/>
    <n v="1944000"/>
    <n v="1944202"/>
    <n v="1944000"/>
    <s v="D"/>
    <x v="3"/>
    <x v="3"/>
    <s v="GBBR"/>
    <s v="RIGHT-TO-USE LEASE LIABILITY"/>
    <s v="2023–2024"/>
    <x v="0"/>
    <x v="3"/>
    <s v="RESOURCES"/>
    <s v="ST PARKS AND RECREATION FUND"/>
    <x v="1"/>
    <s v="300"/>
    <s v="G"/>
    <s v="001"/>
    <s v="001"/>
    <s v="000"/>
    <s v="000"/>
    <s v="SPECIAL REVENUE FUND"/>
    <s v="NAT RESOURES &amp; ENVIRON PROTECT"/>
    <m/>
  </r>
  <r>
    <s v="7.2"/>
    <s v="9125000"/>
    <x v="40"/>
    <x v="76"/>
    <n v="511"/>
    <s v="A3790AF511"/>
    <n v="1944000"/>
    <n v="-1944202"/>
    <n v="-1944000"/>
    <s v="C"/>
    <x v="7"/>
    <x v="3"/>
    <s v="GBAX"/>
    <s v="CURRENT PORTION OF LONG-TERM OBLIGATIONS"/>
    <s v="2023–2024"/>
    <x v="0"/>
    <x v="3"/>
    <s v="RESOURCES"/>
    <s v="ST PARKS AND RECREATION FUND"/>
    <x v="1"/>
    <s v="300"/>
    <s v="G"/>
    <s v="001"/>
    <s v="001"/>
    <s v="000"/>
    <s v="000"/>
    <s v="SPECIAL REVENUE FUND"/>
    <s v="NAT RESOURES &amp; ENVIRON PROTECT"/>
    <m/>
  </r>
  <r>
    <s v="9.1"/>
    <s v="9125000"/>
    <x v="40"/>
    <x v="76"/>
    <n v="511"/>
    <s v="A3790AF511"/>
    <n v="30522000"/>
    <n v="30522397"/>
    <n v="30522000"/>
    <s v="D"/>
    <x v="3"/>
    <x v="3"/>
    <s v="GBBR"/>
    <s v="RIGHT-TO-USE LEASE LIABILITY"/>
    <s v="2023–2024"/>
    <x v="0"/>
    <x v="3"/>
    <s v="RESOURCES"/>
    <s v="ST PARKS AND RECREATION FUND"/>
    <x v="1"/>
    <s v="300"/>
    <s v="G"/>
    <s v="001"/>
    <s v="001"/>
    <s v="000"/>
    <s v="000"/>
    <s v="SPECIAL REVENUE FUND"/>
    <s v="NAT RESOURES &amp; ENVIRON PROTECT"/>
    <m/>
  </r>
  <r>
    <s v="9.4"/>
    <s v="9125000"/>
    <x v="40"/>
    <x v="76"/>
    <n v="511"/>
    <s v="A3790AF511"/>
    <n v="3975000"/>
    <n v="3974941"/>
    <n v="3975000"/>
    <s v="D"/>
    <x v="2"/>
    <x v="2"/>
    <s v="GABW"/>
    <s v="ACCUMULATED DEPRECIATION/AMORTIZATION"/>
    <s v="2023–2024"/>
    <x v="0"/>
    <x v="3"/>
    <s v="RESOURCES"/>
    <s v="ST PARKS AND RECREATION FUND"/>
    <x v="1"/>
    <s v="300"/>
    <s v="G"/>
    <s v="001"/>
    <s v="001"/>
    <s v="000"/>
    <s v="000"/>
    <s v="SPECIAL REVENUE FUND"/>
    <s v="NAT RESOURES &amp; ENVIRON PROTECT"/>
    <m/>
  </r>
  <r>
    <s v="9.8"/>
    <s v="9125000"/>
    <x v="40"/>
    <x v="76"/>
    <n v="511"/>
    <s v="A3790AF511"/>
    <n v="33456000"/>
    <n v="-33455753"/>
    <n v="-33456000"/>
    <s v="C"/>
    <x v="0"/>
    <x v="0"/>
    <s v="GABX"/>
    <s v="INTANGIBLE ASSETS-AMORTIZABLE"/>
    <s v="2023–2024"/>
    <x v="0"/>
    <x v="3"/>
    <s v="RESOURCES"/>
    <s v="ST PARKS AND RECREATION FUND"/>
    <x v="1"/>
    <s v="300"/>
    <s v="G"/>
    <s v="001"/>
    <s v="001"/>
    <s v="000"/>
    <s v="000"/>
    <s v="SPECIAL REVENUE FUND"/>
    <s v="NAT RESOURES &amp; ENVIRON PROTECT"/>
    <m/>
  </r>
  <r>
    <s v="9.9"/>
    <s v="9125000"/>
    <x v="40"/>
    <x v="76"/>
    <n v="511"/>
    <s v="A3790AF511"/>
    <n v="1041000"/>
    <n v="-1041585"/>
    <n v="-1041000"/>
    <s v="C"/>
    <x v="15"/>
    <x v="13"/>
    <s v="GODH"/>
    <s v="NATURAL RESOURCES AND ENVIRONMENTAL PROTECTION"/>
    <s v="2023–2024"/>
    <x v="0"/>
    <x v="3"/>
    <s v="RESOURCES"/>
    <s v="ST PARKS AND RECREATION FUND"/>
    <x v="1"/>
    <s v="300"/>
    <s v="G"/>
    <s v="001"/>
    <s v="001"/>
    <s v="000"/>
    <s v="000"/>
    <s v="SPECIAL REVENUE FUND"/>
    <s v="NAT RESOURES &amp; ENVIRON PROTECT"/>
    <m/>
  </r>
  <r>
    <s v="10.3"/>
    <s v="9125000"/>
    <x v="40"/>
    <x v="76"/>
    <n v="511"/>
    <s v="A3790AF511"/>
    <n v="403000"/>
    <n v="402918"/>
    <n v="403000"/>
    <s v="D"/>
    <x v="0"/>
    <x v="0"/>
    <s v="GABX"/>
    <s v="INTANGIBLE ASSETS-AMORTIZABLE"/>
    <s v="2023–2024"/>
    <x v="0"/>
    <x v="3"/>
    <s v="RESOURCES"/>
    <s v="ST PARKS AND RECREATION FUND"/>
    <x v="1"/>
    <s v="300"/>
    <s v="G"/>
    <s v="001"/>
    <s v="001"/>
    <s v="000"/>
    <s v="000"/>
    <s v="SPECIAL REVENUE FUND"/>
    <s v="NAT RESOURES &amp; ENVIRON PROTECT"/>
    <m/>
  </r>
  <r>
    <s v="10.4"/>
    <s v="9125000"/>
    <x v="40"/>
    <x v="76"/>
    <n v="511"/>
    <s v="A3790AF511"/>
    <n v="403000"/>
    <n v="-402918"/>
    <n v="-403000"/>
    <s v="C"/>
    <x v="3"/>
    <x v="3"/>
    <s v="GBBR"/>
    <s v="RIGHT-TO-USE LEASE LIABILITY"/>
    <s v="2023–2024"/>
    <x v="0"/>
    <x v="3"/>
    <s v="RESOURCES"/>
    <s v="ST PARKS AND RECREATION FUND"/>
    <x v="1"/>
    <s v="300"/>
    <s v="G"/>
    <s v="001"/>
    <s v="001"/>
    <s v="000"/>
    <s v="000"/>
    <s v="SPECIAL REVENUE FUND"/>
    <s v="NAT RESOURES &amp; ENVIRON PROTECT"/>
    <m/>
  </r>
  <r>
    <s v="0.3BB"/>
    <s v="9125000"/>
    <x v="41"/>
    <x v="77"/>
    <n v="511"/>
    <s v="A6360AF511"/>
    <n v="4286000"/>
    <n v="4285773"/>
    <n v="4286000"/>
    <s v="D"/>
    <x v="0"/>
    <x v="0"/>
    <s v="GABX"/>
    <s v="INTANGIBLE ASSETS-AMORTIZABLE"/>
    <s v="2023–2024"/>
    <x v="0"/>
    <x v="5"/>
    <s v="EDUCATION"/>
    <s v="TEACHER CREDENTIALS"/>
    <x v="1"/>
    <s v="250"/>
    <s v="G"/>
    <s v="001"/>
    <s v="002"/>
    <s v="000"/>
    <s v="000"/>
    <s v="SPECIAL REVENUE FUND"/>
    <s v="BUS &amp; PROF REG &amp; LIC FUND"/>
    <m/>
  </r>
  <r>
    <s v="0.4BB"/>
    <s v="9125000"/>
    <x v="41"/>
    <x v="77"/>
    <n v="511"/>
    <s v="A6360AF511"/>
    <n v="31000"/>
    <n v="30518"/>
    <n v="31000"/>
    <s v="D"/>
    <x v="8"/>
    <x v="7"/>
    <s v="GOAA"/>
    <s v="BEGINNING FUND BALANCE"/>
    <s v="2023–2024"/>
    <x v="0"/>
    <x v="5"/>
    <s v="EDUCATION"/>
    <s v="TEACHER CREDENTIALS"/>
    <x v="1"/>
    <s v="250"/>
    <s v="G"/>
    <s v="001"/>
    <s v="002"/>
    <s v="000"/>
    <s v="000"/>
    <s v="SPECIAL REVENUE FUND"/>
    <s v="BUS &amp; PROF REG &amp; LIC FUND"/>
    <m/>
  </r>
  <r>
    <s v="0.8BB"/>
    <s v="9125000"/>
    <x v="41"/>
    <x v="77"/>
    <n v="511"/>
    <s v="A6360AF511"/>
    <n v="1905000"/>
    <n v="-1904788"/>
    <n v="-1905000"/>
    <s v="C"/>
    <x v="2"/>
    <x v="2"/>
    <s v="GABW"/>
    <s v="ACCUMULATED DEPRECIATION/AMORTIZATION"/>
    <s v="2023–2024"/>
    <x v="0"/>
    <x v="5"/>
    <s v="EDUCATION"/>
    <s v="TEACHER CREDENTIALS"/>
    <x v="1"/>
    <s v="250"/>
    <s v="G"/>
    <s v="001"/>
    <s v="002"/>
    <s v="000"/>
    <s v="000"/>
    <s v="SPECIAL REVENUE FUND"/>
    <s v="BUS &amp; PROF REG &amp; LIC FUND"/>
    <m/>
  </r>
  <r>
    <s v="0.9BB"/>
    <s v="9125000"/>
    <x v="41"/>
    <x v="77"/>
    <n v="511"/>
    <s v="A6360AF511"/>
    <n v="2412000"/>
    <n v="-2411503"/>
    <n v="-2412000"/>
    <s v="C"/>
    <x v="3"/>
    <x v="3"/>
    <s v="GBBR"/>
    <s v="RIGHT-TO-USE LEASE LIABILITY"/>
    <s v="2023–2024"/>
    <x v="0"/>
    <x v="5"/>
    <s v="EDUCATION"/>
    <s v="TEACHER CREDENTIALS"/>
    <x v="1"/>
    <s v="250"/>
    <s v="G"/>
    <s v="001"/>
    <s v="002"/>
    <s v="000"/>
    <s v="000"/>
    <s v="SPECIAL REVENUE FUND"/>
    <s v="BUS &amp; PROF REG &amp; LIC FUND"/>
    <m/>
  </r>
  <r>
    <s v="9.1"/>
    <s v="9125000"/>
    <x v="41"/>
    <x v="77"/>
    <n v="511"/>
    <s v="A6360AF511"/>
    <n v="2412000"/>
    <n v="2411503"/>
    <n v="2412000"/>
    <s v="D"/>
    <x v="3"/>
    <x v="3"/>
    <s v="GBBR"/>
    <s v="RIGHT-TO-USE LEASE LIABILITY"/>
    <s v="2023–2024"/>
    <x v="0"/>
    <x v="5"/>
    <s v="EDUCATION"/>
    <s v="TEACHER CREDENTIALS"/>
    <x v="1"/>
    <s v="250"/>
    <s v="G"/>
    <s v="001"/>
    <s v="002"/>
    <s v="000"/>
    <s v="000"/>
    <s v="SPECIAL REVENUE FUND"/>
    <s v="BUS &amp; PROF REG &amp; LIC FUND"/>
    <m/>
  </r>
  <r>
    <s v="9.4"/>
    <s v="9125000"/>
    <x v="41"/>
    <x v="77"/>
    <n v="511"/>
    <s v="A6360AF511"/>
    <n v="1905000"/>
    <n v="1904788"/>
    <n v="1905000"/>
    <s v="D"/>
    <x v="2"/>
    <x v="2"/>
    <s v="GABW"/>
    <s v="ACCUMULATED DEPRECIATION/AMORTIZATION"/>
    <s v="2023–2024"/>
    <x v="0"/>
    <x v="5"/>
    <s v="EDUCATION"/>
    <s v="TEACHER CREDENTIALS"/>
    <x v="1"/>
    <s v="250"/>
    <s v="G"/>
    <s v="001"/>
    <s v="002"/>
    <s v="000"/>
    <s v="000"/>
    <s v="SPECIAL REVENUE FUND"/>
    <s v="BUS &amp; PROF REG &amp; LIC FUND"/>
    <m/>
  </r>
  <r>
    <s v="9.8"/>
    <s v="9125000"/>
    <x v="41"/>
    <x v="77"/>
    <n v="511"/>
    <s v="A6360AF511"/>
    <n v="4286000"/>
    <n v="-4285773"/>
    <n v="-4286000"/>
    <s v="C"/>
    <x v="0"/>
    <x v="0"/>
    <s v="GABX"/>
    <s v="INTANGIBLE ASSETS-AMORTIZABLE"/>
    <s v="2023–2024"/>
    <x v="0"/>
    <x v="5"/>
    <s v="EDUCATION"/>
    <s v="TEACHER CREDENTIALS"/>
    <x v="1"/>
    <s v="250"/>
    <s v="G"/>
    <s v="001"/>
    <s v="002"/>
    <s v="000"/>
    <s v="000"/>
    <s v="SPECIAL REVENUE FUND"/>
    <s v="BUS &amp; PROF REG &amp; LIC FUND"/>
    <m/>
  </r>
  <r>
    <s v="9.9"/>
    <s v="9125000"/>
    <x v="41"/>
    <x v="77"/>
    <n v="511"/>
    <s v="A6360AF511"/>
    <n v="31000"/>
    <n v="-30518"/>
    <n v="-31000"/>
    <s v="C"/>
    <x v="19"/>
    <x v="16"/>
    <s v="GODD"/>
    <s v="EDUCATION"/>
    <s v="2023–2024"/>
    <x v="0"/>
    <x v="5"/>
    <s v="EDUCATION"/>
    <s v="TEACHER CREDENTIALS"/>
    <x v="1"/>
    <s v="250"/>
    <s v="G"/>
    <s v="001"/>
    <s v="002"/>
    <s v="000"/>
    <s v="000"/>
    <s v="SPECIAL REVENUE FUND"/>
    <s v="BUS &amp; PROF REG &amp; LIC FUND"/>
    <m/>
  </r>
  <r>
    <s v="0.3BB"/>
    <s v="9125000"/>
    <x v="42"/>
    <x v="62"/>
    <n v="511"/>
    <s v="A1111AF511"/>
    <n v="11507000"/>
    <n v="11507652"/>
    <n v="11507000"/>
    <s v="D"/>
    <x v="0"/>
    <x v="0"/>
    <s v="GABX"/>
    <s v="INTANGIBLE ASSETS-AMORTIZABLE"/>
    <s v="2023–2024"/>
    <x v="0"/>
    <x v="1"/>
    <s v="BUS, CONSUMER SERV, HOUSING"/>
    <s v="VEHICLE &amp; INSPECTION REPAIR FD"/>
    <x v="1"/>
    <s v="150"/>
    <s v="G"/>
    <s v="001"/>
    <s v="001"/>
    <s v="000"/>
    <s v="000"/>
    <s v="SPECIAL REVENUE FUND"/>
    <s v="TRANSPORTATION FUND"/>
    <m/>
  </r>
  <r>
    <s v="0.4BB"/>
    <s v="9125000"/>
    <x v="42"/>
    <x v="62"/>
    <n v="511"/>
    <s v="A1111AF511"/>
    <n v="176000"/>
    <n v="176118"/>
    <n v="176000"/>
    <s v="D"/>
    <x v="8"/>
    <x v="7"/>
    <s v="GOAA"/>
    <s v="BEGINNING FUND BALANCE"/>
    <s v="2023–2024"/>
    <x v="0"/>
    <x v="1"/>
    <s v="BUS, CONSUMER SERV, HOUSING"/>
    <s v="VEHICLE &amp; INSPECTION REPAIR FD"/>
    <x v="1"/>
    <s v="150"/>
    <s v="G"/>
    <s v="001"/>
    <s v="001"/>
    <s v="000"/>
    <s v="000"/>
    <s v="SPECIAL REVENUE FUND"/>
    <s v="TRANSPORTATION FUND"/>
    <m/>
  </r>
  <r>
    <s v="0.8BB"/>
    <s v="9125000"/>
    <x v="42"/>
    <x v="62"/>
    <n v="511"/>
    <s v="A1111AF511"/>
    <n v="3673000"/>
    <n v="-3673329"/>
    <n v="-3673000"/>
    <s v="C"/>
    <x v="2"/>
    <x v="2"/>
    <s v="GABW"/>
    <s v="ACCUMULATED DEPRECIATION/AMORTIZATION"/>
    <s v="2023–2024"/>
    <x v="0"/>
    <x v="1"/>
    <s v="BUS, CONSUMER SERV, HOUSING"/>
    <s v="VEHICLE &amp; INSPECTION REPAIR FD"/>
    <x v="1"/>
    <s v="150"/>
    <s v="G"/>
    <s v="001"/>
    <s v="001"/>
    <s v="000"/>
    <s v="000"/>
    <s v="SPECIAL REVENUE FUND"/>
    <s v="TRANSPORTATION FUND"/>
    <m/>
  </r>
  <r>
    <s v="0.9BB"/>
    <s v="9125000"/>
    <x v="42"/>
    <x v="62"/>
    <n v="511"/>
    <s v="A1111AF511"/>
    <n v="8010000"/>
    <n v="-8010441"/>
    <n v="-8010000"/>
    <s v="C"/>
    <x v="3"/>
    <x v="3"/>
    <s v="GBBR"/>
    <s v="RIGHT-TO-USE LEASE LIABILITY"/>
    <s v="2023–2024"/>
    <x v="0"/>
    <x v="1"/>
    <s v="BUS, CONSUMER SERV, HOUSING"/>
    <s v="VEHICLE &amp; INSPECTION REPAIR FD"/>
    <x v="1"/>
    <s v="150"/>
    <s v="G"/>
    <s v="001"/>
    <s v="001"/>
    <s v="000"/>
    <s v="000"/>
    <s v="SPECIAL REVENUE FUND"/>
    <s v="TRANSPORTATION FUND"/>
    <m/>
  </r>
  <r>
    <s v="1.1"/>
    <s v="0421000"/>
    <x v="42"/>
    <x v="62"/>
    <n v="511"/>
    <s v="A1111AF511"/>
    <n v="1841000"/>
    <n v="1840711"/>
    <n v="1841000"/>
    <s v="D"/>
    <x v="11"/>
    <x v="10"/>
    <s v="GODR"/>
    <s v="CAPITAL OUTLAY"/>
    <s v="2023–2024"/>
    <x v="0"/>
    <x v="1"/>
    <s v="BUS, CONSUMER SERV, HOUSING"/>
    <s v="VEHICLE &amp; INSPECTION REPAIR FD"/>
    <x v="1"/>
    <s v="150"/>
    <s v="G"/>
    <s v="001"/>
    <s v="001"/>
    <s v="000"/>
    <s v="000"/>
    <s v="SPECIAL REVENUE FUND"/>
    <s v="TRANSPORTATION FUND"/>
    <m/>
  </r>
  <r>
    <s v="1.2"/>
    <s v="0421000"/>
    <x v="42"/>
    <x v="62"/>
    <n v="511"/>
    <s v="A1111AF511"/>
    <n v="1841000"/>
    <n v="-1840711"/>
    <n v="-1841000"/>
    <s v="C"/>
    <x v="12"/>
    <x v="11"/>
    <s v="GOLK"/>
    <s v="LEASE AND OTHER FINANCING PROCEEDS"/>
    <s v="2023–2024"/>
    <x v="0"/>
    <x v="1"/>
    <s v="BUS, CONSUMER SERV, HOUSING"/>
    <s v="VEHICLE &amp; INSPECTION REPAIR FD"/>
    <x v="1"/>
    <s v="150"/>
    <s v="G"/>
    <s v="001"/>
    <s v="001"/>
    <s v="000"/>
    <s v="000"/>
    <s v="SPECIAL REVENUE FUND"/>
    <s v="TRANSPORTATION FUND"/>
    <m/>
  </r>
  <r>
    <s v="2.3"/>
    <s v="9125000"/>
    <x v="42"/>
    <x v="62"/>
    <n v="511"/>
    <s v="A1111AF511"/>
    <n v="1841000"/>
    <n v="1840711"/>
    <n v="1841000"/>
    <s v="D"/>
    <x v="0"/>
    <x v="0"/>
    <s v="GABX"/>
    <s v="INTANGIBLE ASSETS-AMORTIZABLE"/>
    <s v="2023–2024"/>
    <x v="0"/>
    <x v="1"/>
    <s v="BUS, CONSUMER SERV, HOUSING"/>
    <s v="VEHICLE &amp; INSPECTION REPAIR FD"/>
    <x v="1"/>
    <s v="150"/>
    <s v="G"/>
    <s v="001"/>
    <s v="001"/>
    <s v="000"/>
    <s v="000"/>
    <s v="SPECIAL REVENUE FUND"/>
    <s v="TRANSPORTATION FUND"/>
    <m/>
  </r>
  <r>
    <s v="2.4"/>
    <s v="9125000"/>
    <x v="42"/>
    <x v="62"/>
    <n v="511"/>
    <s v="A1111AF511"/>
    <n v="1841000"/>
    <n v="-1840711"/>
    <n v="-1841000"/>
    <s v="C"/>
    <x v="11"/>
    <x v="10"/>
    <s v="GODR"/>
    <s v="CAPITAL OUTLAY"/>
    <s v="2023–2024"/>
    <x v="0"/>
    <x v="1"/>
    <s v="BUS, CONSUMER SERV, HOUSING"/>
    <s v="VEHICLE &amp; INSPECTION REPAIR FD"/>
    <x v="1"/>
    <s v="150"/>
    <s v="G"/>
    <s v="001"/>
    <s v="001"/>
    <s v="000"/>
    <s v="000"/>
    <s v="SPECIAL REVENUE FUND"/>
    <s v="TRANSPORTATION FUND"/>
    <m/>
  </r>
  <r>
    <s v="3.1"/>
    <s v="9125000"/>
    <x v="42"/>
    <x v="62"/>
    <n v="511"/>
    <s v="A1111AF511"/>
    <n v="1841000"/>
    <n v="1840711"/>
    <n v="1841000"/>
    <s v="D"/>
    <x v="12"/>
    <x v="11"/>
    <s v="GOLK"/>
    <s v="LEASE AND OTHER FINANCING PROCEEDS"/>
    <s v="2023–2024"/>
    <x v="0"/>
    <x v="1"/>
    <s v="BUS, CONSUMER SERV, HOUSING"/>
    <s v="VEHICLE &amp; INSPECTION REPAIR FD"/>
    <x v="1"/>
    <s v="150"/>
    <s v="G"/>
    <s v="001"/>
    <s v="001"/>
    <s v="000"/>
    <s v="000"/>
    <s v="SPECIAL REVENUE FUND"/>
    <s v="TRANSPORTATION FUND"/>
    <m/>
  </r>
  <r>
    <s v="3.2"/>
    <s v="9125000"/>
    <x v="42"/>
    <x v="62"/>
    <n v="511"/>
    <s v="A1111AF511"/>
    <n v="1841000"/>
    <n v="-1840711"/>
    <n v="-1841000"/>
    <s v="C"/>
    <x v="3"/>
    <x v="3"/>
    <s v="GBBR"/>
    <s v="RIGHT-TO-USE LEASE LIABILITY"/>
    <s v="2023–2024"/>
    <x v="0"/>
    <x v="1"/>
    <s v="BUS, CONSUMER SERV, HOUSING"/>
    <s v="VEHICLE &amp; INSPECTION REPAIR FD"/>
    <x v="1"/>
    <s v="150"/>
    <s v="G"/>
    <s v="001"/>
    <s v="001"/>
    <s v="000"/>
    <s v="000"/>
    <s v="SPECIAL REVENUE FUND"/>
    <s v="TRANSPORTATION FUND"/>
    <m/>
  </r>
  <r>
    <s v="4.1"/>
    <s v="9125000"/>
    <x v="42"/>
    <x v="62"/>
    <n v="511"/>
    <s v="A1111AF511"/>
    <n v="2815000"/>
    <n v="2814633"/>
    <n v="2815000"/>
    <s v="D"/>
    <x v="9"/>
    <x v="8"/>
    <s v="GODJ"/>
    <s v="BUSINESS, CONSUMER SERVICES, AND HOUSING"/>
    <s v="2023–2024"/>
    <x v="0"/>
    <x v="1"/>
    <s v="BUS, CONSUMER SERV, HOUSING"/>
    <s v="VEHICLE &amp; INSPECTION REPAIR FD"/>
    <x v="1"/>
    <s v="150"/>
    <s v="G"/>
    <s v="001"/>
    <s v="001"/>
    <s v="000"/>
    <s v="000"/>
    <s v="SPECIAL REVENUE FUND"/>
    <s v="TRANSPORTATION FUND"/>
    <m/>
  </r>
  <r>
    <s v="4.4"/>
    <s v="9125000"/>
    <x v="42"/>
    <x v="62"/>
    <n v="511"/>
    <s v="A1111AF511"/>
    <n v="2815000"/>
    <n v="-2814633"/>
    <n v="-2815000"/>
    <s v="C"/>
    <x v="2"/>
    <x v="2"/>
    <s v="GABW"/>
    <s v="ACCUMULATED DEPRECIATION/AMORTIZATION"/>
    <s v="2023–2024"/>
    <x v="0"/>
    <x v="1"/>
    <s v="BUS, CONSUMER SERV, HOUSING"/>
    <s v="VEHICLE &amp; INSPECTION REPAIR FD"/>
    <x v="1"/>
    <s v="150"/>
    <s v="G"/>
    <s v="001"/>
    <s v="001"/>
    <s v="000"/>
    <s v="000"/>
    <s v="SPECIAL REVENUE FUND"/>
    <s v="TRANSPORTATION FUND"/>
    <m/>
  </r>
  <r>
    <s v="5.1"/>
    <s v="0421000"/>
    <x v="42"/>
    <x v="62"/>
    <n v="511"/>
    <s v="A1111AF511"/>
    <n v="2764000"/>
    <n v="2764127"/>
    <n v="2764000"/>
    <s v="D"/>
    <x v="5"/>
    <x v="5"/>
    <s v="GODT"/>
    <s v="DEBT SERVICE-PRINCIPAL RETIREMENT"/>
    <s v="2023–2024"/>
    <x v="0"/>
    <x v="1"/>
    <s v="BUS, CONSUMER SERV, HOUSING"/>
    <s v="VEHICLE &amp; INSPECTION REPAIR FD"/>
    <x v="1"/>
    <s v="150"/>
    <s v="G"/>
    <s v="001"/>
    <s v="001"/>
    <s v="000"/>
    <s v="000"/>
    <s v="SPECIAL REVENUE FUND"/>
    <s v="TRANSPORTATION FUND"/>
    <m/>
  </r>
  <r>
    <s v="5.2"/>
    <s v="0421000"/>
    <x v="42"/>
    <x v="62"/>
    <n v="511"/>
    <s v="A1111AF511"/>
    <n v="105000"/>
    <n v="105407"/>
    <n v="105000"/>
    <s v="D"/>
    <x v="6"/>
    <x v="6"/>
    <s v="GODV"/>
    <s v="DEBT SERVICE-INTEREST &amp; FISCAL CHARGES"/>
    <s v="2023–2024"/>
    <x v="0"/>
    <x v="1"/>
    <s v="BUS, CONSUMER SERV, HOUSING"/>
    <s v="VEHICLE &amp; INSPECTION REPAIR FD"/>
    <x v="1"/>
    <s v="150"/>
    <s v="G"/>
    <s v="001"/>
    <s v="001"/>
    <s v="000"/>
    <s v="000"/>
    <s v="SPECIAL REVENUE FUND"/>
    <s v="TRANSPORTATION FUND"/>
    <m/>
  </r>
  <r>
    <s v="5.3"/>
    <s v="0421000"/>
    <x v="42"/>
    <x v="62"/>
    <n v="511"/>
    <s v="A1111AF511"/>
    <n v="2869000"/>
    <n v="-2869534"/>
    <n v="-2869000"/>
    <s v="C"/>
    <x v="9"/>
    <x v="8"/>
    <s v="GODJ"/>
    <s v="BUSINESS, CONSUMER SERVICES, AND HOUSING"/>
    <s v="2023–2024"/>
    <x v="0"/>
    <x v="1"/>
    <s v="BUS, CONSUMER SERV, HOUSING"/>
    <s v="VEHICLE &amp; INSPECTION REPAIR FD"/>
    <x v="1"/>
    <s v="150"/>
    <s v="G"/>
    <s v="001"/>
    <s v="001"/>
    <s v="000"/>
    <s v="000"/>
    <s v="SPECIAL REVENUE FUND"/>
    <s v="TRANSPORTATION FUND"/>
    <m/>
  </r>
  <r>
    <s v="6.1"/>
    <s v="9125000"/>
    <x v="42"/>
    <x v="62"/>
    <n v="511"/>
    <s v="A1111AF511"/>
    <n v="2764000"/>
    <n v="2764127"/>
    <n v="2764000"/>
    <s v="D"/>
    <x v="3"/>
    <x v="3"/>
    <s v="GBBR"/>
    <s v="RIGHT-TO-USE LEASE LIABILITY"/>
    <s v="2023–2024"/>
    <x v="0"/>
    <x v="1"/>
    <s v="BUS, CONSUMER SERV, HOUSING"/>
    <s v="VEHICLE &amp; INSPECTION REPAIR FD"/>
    <x v="1"/>
    <s v="150"/>
    <s v="G"/>
    <s v="001"/>
    <s v="001"/>
    <s v="000"/>
    <s v="000"/>
    <s v="SPECIAL REVENUE FUND"/>
    <s v="TRANSPORTATION FUND"/>
    <m/>
  </r>
  <r>
    <s v="6.2"/>
    <s v="9125000"/>
    <x v="42"/>
    <x v="62"/>
    <n v="511"/>
    <s v="A1111AF511"/>
    <n v="2764000"/>
    <n v="-2764127"/>
    <n v="-2764000"/>
    <s v="C"/>
    <x v="5"/>
    <x v="5"/>
    <s v="GODT"/>
    <s v="DEBT SERVICE-PRINCIPAL RETIREMENT"/>
    <s v="2023–2024"/>
    <x v="0"/>
    <x v="1"/>
    <s v="BUS, CONSUMER SERV, HOUSING"/>
    <s v="VEHICLE &amp; INSPECTION REPAIR FD"/>
    <x v="1"/>
    <s v="150"/>
    <s v="G"/>
    <s v="001"/>
    <s v="001"/>
    <s v="000"/>
    <s v="000"/>
    <s v="SPECIAL REVENUE FUND"/>
    <s v="TRANSPORTATION FUND"/>
    <m/>
  </r>
  <r>
    <s v="7.1"/>
    <s v="9125000"/>
    <x v="42"/>
    <x v="62"/>
    <n v="511"/>
    <s v="A1111AF511"/>
    <n v="2701000"/>
    <n v="2700639"/>
    <n v="2701000"/>
    <s v="D"/>
    <x v="3"/>
    <x v="3"/>
    <s v="GBBR"/>
    <s v="RIGHT-TO-USE LEASE LIABILITY"/>
    <s v="2023–2024"/>
    <x v="0"/>
    <x v="1"/>
    <s v="BUS, CONSUMER SERV, HOUSING"/>
    <s v="VEHICLE &amp; INSPECTION REPAIR FD"/>
    <x v="1"/>
    <s v="150"/>
    <s v="G"/>
    <s v="001"/>
    <s v="001"/>
    <s v="000"/>
    <s v="000"/>
    <s v="SPECIAL REVENUE FUND"/>
    <s v="TRANSPORTATION FUND"/>
    <m/>
  </r>
  <r>
    <s v="7.2"/>
    <s v="9125000"/>
    <x v="42"/>
    <x v="62"/>
    <n v="511"/>
    <s v="A1111AF511"/>
    <n v="2701000"/>
    <n v="-2700639"/>
    <n v="-2701000"/>
    <s v="C"/>
    <x v="7"/>
    <x v="3"/>
    <s v="GBAX"/>
    <s v="CURRENT PORTION OF LONG-TERM OBLIGATIONS"/>
    <s v="2023–2024"/>
    <x v="0"/>
    <x v="1"/>
    <s v="BUS, CONSUMER SERV, HOUSING"/>
    <s v="VEHICLE &amp; INSPECTION REPAIR FD"/>
    <x v="1"/>
    <s v="150"/>
    <s v="G"/>
    <s v="001"/>
    <s v="001"/>
    <s v="000"/>
    <s v="000"/>
    <s v="SPECIAL REVENUE FUND"/>
    <s v="TRANSPORTATION FUND"/>
    <m/>
  </r>
  <r>
    <s v="8.3"/>
    <s v="9125000"/>
    <x v="42"/>
    <x v="62"/>
    <n v="511"/>
    <s v="A1111AF511"/>
    <n v="872000"/>
    <n v="872242"/>
    <n v="872000"/>
    <s v="D"/>
    <x v="2"/>
    <x v="2"/>
    <s v="GABW"/>
    <s v="ACCUMULATED DEPRECIATION/AMORTIZATION"/>
    <s v="2023–2024"/>
    <x v="0"/>
    <x v="1"/>
    <s v="BUS, CONSUMER SERV, HOUSING"/>
    <s v="VEHICLE &amp; INSPECTION REPAIR FD"/>
    <x v="1"/>
    <s v="150"/>
    <s v="G"/>
    <s v="001"/>
    <s v="001"/>
    <s v="000"/>
    <s v="000"/>
    <s v="SPECIAL REVENUE FUND"/>
    <s v="TRANSPORTATION FUND"/>
    <m/>
  </r>
  <r>
    <s v="8.6"/>
    <s v="9125000"/>
    <x v="42"/>
    <x v="62"/>
    <n v="511"/>
    <s v="A1111AF511"/>
    <n v="872000"/>
    <n v="-872242"/>
    <n v="-872000"/>
    <s v="C"/>
    <x v="0"/>
    <x v="0"/>
    <s v="GABX"/>
    <s v="INTANGIBLE ASSETS-AMORTIZABLE"/>
    <s v="2023–2024"/>
    <x v="0"/>
    <x v="1"/>
    <s v="BUS, CONSUMER SERV, HOUSING"/>
    <s v="VEHICLE &amp; INSPECTION REPAIR FD"/>
    <x v="1"/>
    <s v="150"/>
    <s v="G"/>
    <s v="001"/>
    <s v="001"/>
    <s v="000"/>
    <s v="000"/>
    <s v="SPECIAL REVENUE FUND"/>
    <s v="TRANSPORTATION FUND"/>
    <m/>
  </r>
  <r>
    <s v="0.3BB"/>
    <s v="9125000"/>
    <x v="43"/>
    <x v="21"/>
    <n v="511"/>
    <s v="A3940AF511"/>
    <n v="3210000"/>
    <n v="3209937"/>
    <n v="3210000"/>
    <s v="D"/>
    <x v="0"/>
    <x v="0"/>
    <s v="GABX"/>
    <s v="INTANGIBLE ASSETS-AMORTIZABLE"/>
    <s v="2023–2024"/>
    <x v="0"/>
    <x v="3"/>
    <s v="RESOURCES"/>
    <s v="UNDERGRD STOR TANK CLEANUP FD"/>
    <x v="1"/>
    <s v="300"/>
    <s v="G"/>
    <s v="001"/>
    <s v="001"/>
    <s v="000"/>
    <s v="000"/>
    <s v="SPECIAL REVENUE FUND"/>
    <s v="NAT RESOURES &amp; ENVIRON PROTECT"/>
    <m/>
  </r>
  <r>
    <s v="0.8BB"/>
    <s v="9125000"/>
    <x v="43"/>
    <x v="21"/>
    <n v="511"/>
    <s v="A3940AF511"/>
    <n v="238000"/>
    <n v="-238087"/>
    <n v="-238000"/>
    <s v="C"/>
    <x v="2"/>
    <x v="2"/>
    <s v="GABW"/>
    <s v="ACCUMULATED DEPRECIATION/AMORTIZATION"/>
    <s v="2023–2024"/>
    <x v="0"/>
    <x v="3"/>
    <s v="RESOURCES"/>
    <s v="UNDERGRD STOR TANK CLEANUP FD"/>
    <x v="1"/>
    <s v="300"/>
    <s v="G"/>
    <s v="001"/>
    <s v="001"/>
    <s v="000"/>
    <s v="000"/>
    <s v="SPECIAL REVENUE FUND"/>
    <s v="NAT RESOURES &amp; ENVIRON PROTECT"/>
    <m/>
  </r>
  <r>
    <s v="0.9BB"/>
    <s v="9125000"/>
    <x v="43"/>
    <x v="21"/>
    <n v="511"/>
    <s v="A3940AF511"/>
    <n v="1979000"/>
    <n v="-1978711"/>
    <n v="-1979000"/>
    <s v="C"/>
    <x v="3"/>
    <x v="3"/>
    <s v="GBBR"/>
    <s v="RIGHT-TO-USE LEASE LIABILITY"/>
    <s v="2023–2024"/>
    <x v="0"/>
    <x v="3"/>
    <s v="RESOURCES"/>
    <s v="UNDERGRD STOR TANK CLEANUP FD"/>
    <x v="1"/>
    <s v="300"/>
    <s v="G"/>
    <s v="001"/>
    <s v="001"/>
    <s v="000"/>
    <s v="000"/>
    <s v="SPECIAL REVENUE FUND"/>
    <s v="NAT RESOURES &amp; ENVIRON PROTECT"/>
    <m/>
  </r>
  <r>
    <s v="0.10BB"/>
    <s v="9125000"/>
    <x v="43"/>
    <x v="21"/>
    <n v="511"/>
    <s v="A3940AF511"/>
    <n v="993000"/>
    <n v="-993139"/>
    <n v="-993000"/>
    <s v="C"/>
    <x v="8"/>
    <x v="7"/>
    <s v="GOAA"/>
    <s v="BEGINNING FUND BALANCE"/>
    <s v="2023–2024"/>
    <x v="0"/>
    <x v="3"/>
    <s v="RESOURCES"/>
    <s v="UNDERGRD STOR TANK CLEANUP FD"/>
    <x v="1"/>
    <s v="300"/>
    <s v="G"/>
    <s v="001"/>
    <s v="001"/>
    <s v="000"/>
    <s v="000"/>
    <s v="SPECIAL REVENUE FUND"/>
    <s v="NAT RESOURES &amp; ENVIRON PROTECT"/>
    <m/>
  </r>
  <r>
    <s v="0.3ADJ"/>
    <s v="9125000"/>
    <x v="43"/>
    <x v="21"/>
    <n v="511"/>
    <s v="A3940AF511"/>
    <n v="578000"/>
    <n v="578472"/>
    <n v="578000"/>
    <s v="D"/>
    <x v="0"/>
    <x v="0"/>
    <s v="GABX"/>
    <s v="INTANGIBLE ASSETS-AMORTIZABLE"/>
    <s v="2023–2024"/>
    <x v="0"/>
    <x v="3"/>
    <s v="RESOURCES"/>
    <s v="UNDERGRD STOR TANK CLEANUP FD"/>
    <x v="1"/>
    <s v="300"/>
    <s v="G"/>
    <s v="001"/>
    <s v="001"/>
    <s v="000"/>
    <s v="000"/>
    <s v="SPECIAL REVENUE FUND"/>
    <s v="NAT RESOURES &amp; ENVIRON PROTECT"/>
    <m/>
  </r>
  <r>
    <s v="0.5ADJ"/>
    <s v="9125000"/>
    <x v="43"/>
    <x v="21"/>
    <n v="511"/>
    <s v="A3940AF511"/>
    <n v="918000"/>
    <n v="918474"/>
    <n v="918000"/>
    <s v="D"/>
    <x v="1"/>
    <x v="1"/>
    <s v="GOAA"/>
    <s v="BEGINNING FUND BALANCE"/>
    <s v="2023–2024"/>
    <x v="0"/>
    <x v="3"/>
    <s v="RESOURCES"/>
    <s v="UNDERGRD STOR TANK CLEANUP FD"/>
    <x v="1"/>
    <s v="300"/>
    <s v="G"/>
    <s v="001"/>
    <s v="001"/>
    <s v="000"/>
    <s v="000"/>
    <s v="SPECIAL REVENUE FUND"/>
    <s v="NAT RESOURES &amp; ENVIRON PROTECT"/>
    <m/>
  </r>
  <r>
    <s v="0.8ADJ"/>
    <s v="9125000"/>
    <x v="43"/>
    <x v="21"/>
    <n v="511"/>
    <s v="A3940AF511"/>
    <n v="962000"/>
    <n v="-962771"/>
    <n v="-962000"/>
    <s v="C"/>
    <x v="2"/>
    <x v="2"/>
    <s v="GABW"/>
    <s v="ACCUMULATED DEPRECIATION/AMORTIZATION"/>
    <s v="2023–2024"/>
    <x v="0"/>
    <x v="3"/>
    <s v="RESOURCES"/>
    <s v="UNDERGRD STOR TANK CLEANUP FD"/>
    <x v="1"/>
    <s v="300"/>
    <s v="G"/>
    <s v="001"/>
    <s v="001"/>
    <s v="000"/>
    <s v="000"/>
    <s v="SPECIAL REVENUE FUND"/>
    <s v="NAT RESOURES &amp; ENVIRON PROTECT"/>
    <m/>
  </r>
  <r>
    <s v="0.9ADJ"/>
    <s v="9125000"/>
    <x v="43"/>
    <x v="21"/>
    <n v="511"/>
    <s v="A3940AF511"/>
    <n v="534000"/>
    <n v="-534175"/>
    <n v="-534000"/>
    <s v="C"/>
    <x v="3"/>
    <x v="3"/>
    <s v="GBBR"/>
    <s v="RIGHT-TO-USE LEASE LIABILITY"/>
    <s v="2023–2024"/>
    <x v="0"/>
    <x v="3"/>
    <s v="RESOURCES"/>
    <s v="UNDERGRD STOR TANK CLEANUP FD"/>
    <x v="1"/>
    <s v="300"/>
    <s v="G"/>
    <s v="001"/>
    <s v="001"/>
    <s v="000"/>
    <s v="000"/>
    <s v="SPECIAL REVENUE FUND"/>
    <s v="NAT RESOURES &amp; ENVIRON PROTECT"/>
    <m/>
  </r>
  <r>
    <s v="4.1"/>
    <s v="9125000"/>
    <x v="43"/>
    <x v="21"/>
    <n v="511"/>
    <s v="A3940AF511"/>
    <n v="700000"/>
    <n v="700332"/>
    <n v="700000"/>
    <s v="D"/>
    <x v="15"/>
    <x v="13"/>
    <s v="GODH"/>
    <s v="NATURAL RESOURCES AND ENVIRONMENTAL PROTECTION"/>
    <s v="2023–2024"/>
    <x v="0"/>
    <x v="3"/>
    <s v="RESOURCES"/>
    <s v="UNDERGRD STOR TANK CLEANUP FD"/>
    <x v="1"/>
    <s v="300"/>
    <s v="G"/>
    <s v="001"/>
    <s v="001"/>
    <s v="000"/>
    <s v="000"/>
    <s v="SPECIAL REVENUE FUND"/>
    <s v="NAT RESOURES &amp; ENVIRON PROTECT"/>
    <m/>
  </r>
  <r>
    <s v="4.4"/>
    <s v="9125000"/>
    <x v="43"/>
    <x v="21"/>
    <n v="511"/>
    <s v="A3940AF511"/>
    <n v="700000"/>
    <n v="-700332"/>
    <n v="-700000"/>
    <s v="C"/>
    <x v="2"/>
    <x v="2"/>
    <s v="GABW"/>
    <s v="ACCUMULATED DEPRECIATION/AMORTIZATION"/>
    <s v="2023–2024"/>
    <x v="0"/>
    <x v="3"/>
    <s v="RESOURCES"/>
    <s v="UNDERGRD STOR TANK CLEANUP FD"/>
    <x v="1"/>
    <s v="300"/>
    <s v="G"/>
    <s v="001"/>
    <s v="001"/>
    <s v="000"/>
    <s v="000"/>
    <s v="SPECIAL REVENUE FUND"/>
    <s v="NAT RESOURES &amp; ENVIRON PROTECT"/>
    <m/>
  </r>
  <r>
    <s v="5.1"/>
    <s v="0439000"/>
    <x v="43"/>
    <x v="21"/>
    <n v="511"/>
    <s v="A3940AF511"/>
    <n v="658000"/>
    <n v="658172"/>
    <n v="658000"/>
    <s v="D"/>
    <x v="5"/>
    <x v="5"/>
    <s v="GODT"/>
    <s v="DEBT SERVICE-PRINCIPAL RETIREMENT"/>
    <s v="2023–2024"/>
    <x v="0"/>
    <x v="3"/>
    <s v="RESOURCES"/>
    <s v="UNDERGRD STOR TANK CLEANUP FD"/>
    <x v="1"/>
    <s v="300"/>
    <s v="G"/>
    <s v="001"/>
    <s v="001"/>
    <s v="000"/>
    <s v="000"/>
    <s v="SPECIAL REVENUE FUND"/>
    <s v="NAT RESOURES &amp; ENVIRON PROTECT"/>
    <m/>
  </r>
  <r>
    <s v="5.2"/>
    <s v="0439000"/>
    <x v="43"/>
    <x v="21"/>
    <n v="511"/>
    <s v="A3940AF511"/>
    <n v="16000"/>
    <n v="16045"/>
    <n v="16000"/>
    <s v="D"/>
    <x v="6"/>
    <x v="6"/>
    <s v="GODV"/>
    <s v="DEBT SERVICE-INTEREST &amp; FISCAL CHARGES"/>
    <s v="2023–2024"/>
    <x v="0"/>
    <x v="3"/>
    <s v="RESOURCES"/>
    <s v="UNDERGRD STOR TANK CLEANUP FD"/>
    <x v="1"/>
    <s v="300"/>
    <s v="G"/>
    <s v="001"/>
    <s v="001"/>
    <s v="000"/>
    <s v="000"/>
    <s v="SPECIAL REVENUE FUND"/>
    <s v="NAT RESOURES &amp; ENVIRON PROTECT"/>
    <m/>
  </r>
  <r>
    <s v="5.3"/>
    <s v="0439000"/>
    <x v="43"/>
    <x v="21"/>
    <n v="511"/>
    <s v="A3940AF511"/>
    <n v="674000"/>
    <n v="-674217"/>
    <n v="-674000"/>
    <s v="C"/>
    <x v="15"/>
    <x v="13"/>
    <s v="GODH"/>
    <s v="NATURAL RESOURCES AND ENVIRONMENTAL PROTECTION"/>
    <s v="2023–2024"/>
    <x v="0"/>
    <x v="3"/>
    <s v="RESOURCES"/>
    <s v="UNDERGRD STOR TANK CLEANUP FD"/>
    <x v="1"/>
    <s v="300"/>
    <s v="G"/>
    <s v="001"/>
    <s v="001"/>
    <s v="000"/>
    <s v="000"/>
    <s v="SPECIAL REVENUE FUND"/>
    <s v="NAT RESOURES &amp; ENVIRON PROTECT"/>
    <m/>
  </r>
  <r>
    <s v="6.1"/>
    <s v="9125000"/>
    <x v="43"/>
    <x v="21"/>
    <n v="511"/>
    <s v="A3940AF511"/>
    <n v="658000"/>
    <n v="658172"/>
    <n v="658000"/>
    <s v="D"/>
    <x v="3"/>
    <x v="3"/>
    <s v="GBBR"/>
    <s v="RIGHT-TO-USE LEASE LIABILITY"/>
    <s v="2023–2024"/>
    <x v="0"/>
    <x v="3"/>
    <s v="RESOURCES"/>
    <s v="UNDERGRD STOR TANK CLEANUP FD"/>
    <x v="1"/>
    <s v="300"/>
    <s v="G"/>
    <s v="001"/>
    <s v="001"/>
    <s v="000"/>
    <s v="000"/>
    <s v="SPECIAL REVENUE FUND"/>
    <s v="NAT RESOURES &amp; ENVIRON PROTECT"/>
    <m/>
  </r>
  <r>
    <s v="6.2"/>
    <s v="9125000"/>
    <x v="43"/>
    <x v="21"/>
    <n v="511"/>
    <s v="A3940AF511"/>
    <n v="658000"/>
    <n v="-658172"/>
    <n v="-658000"/>
    <s v="C"/>
    <x v="5"/>
    <x v="5"/>
    <s v="GODT"/>
    <s v="DEBT SERVICE-PRINCIPAL RETIREMENT"/>
    <s v="2023–2024"/>
    <x v="0"/>
    <x v="3"/>
    <s v="RESOURCES"/>
    <s v="UNDERGRD STOR TANK CLEANUP FD"/>
    <x v="1"/>
    <s v="300"/>
    <s v="G"/>
    <s v="001"/>
    <s v="001"/>
    <s v="000"/>
    <s v="000"/>
    <s v="SPECIAL REVENUE FUND"/>
    <s v="NAT RESOURES &amp; ENVIRON PROTECT"/>
    <m/>
  </r>
  <r>
    <s v="7.1"/>
    <s v="9125000"/>
    <x v="43"/>
    <x v="21"/>
    <n v="511"/>
    <s v="A3940AF511"/>
    <n v="604000"/>
    <n v="603986"/>
    <n v="604000"/>
    <s v="D"/>
    <x v="3"/>
    <x v="3"/>
    <s v="GBBR"/>
    <s v="RIGHT-TO-USE LEASE LIABILITY"/>
    <s v="2023–2024"/>
    <x v="0"/>
    <x v="3"/>
    <s v="RESOURCES"/>
    <s v="UNDERGRD STOR TANK CLEANUP FD"/>
    <x v="1"/>
    <s v="300"/>
    <s v="G"/>
    <s v="001"/>
    <s v="001"/>
    <s v="000"/>
    <s v="000"/>
    <s v="SPECIAL REVENUE FUND"/>
    <s v="NAT RESOURES &amp; ENVIRON PROTECT"/>
    <m/>
  </r>
  <r>
    <s v="7.2"/>
    <s v="9125000"/>
    <x v="43"/>
    <x v="21"/>
    <n v="511"/>
    <s v="A3940AF511"/>
    <n v="604000"/>
    <n v="-603986"/>
    <n v="-604000"/>
    <s v="C"/>
    <x v="7"/>
    <x v="3"/>
    <s v="GBAX"/>
    <s v="CURRENT PORTION OF LONG-TERM OBLIGATIONS"/>
    <s v="2023–2024"/>
    <x v="0"/>
    <x v="3"/>
    <s v="RESOURCES"/>
    <s v="UNDERGRD STOR TANK CLEANUP FD"/>
    <x v="1"/>
    <s v="300"/>
    <s v="G"/>
    <s v="001"/>
    <s v="001"/>
    <s v="000"/>
    <s v="000"/>
    <s v="SPECIAL REVENUE FUND"/>
    <s v="NAT RESOURES &amp; ENVIRON PROTECT"/>
    <m/>
  </r>
  <r>
    <s v="9.1"/>
    <s v="9125000"/>
    <x v="43"/>
    <x v="21"/>
    <n v="511"/>
    <s v="A3940AF511"/>
    <n v="3000"/>
    <n v="2960"/>
    <n v="3000"/>
    <s v="D"/>
    <x v="3"/>
    <x v="3"/>
    <s v="GBBR"/>
    <s v="RIGHT-TO-USE LEASE LIABILITY"/>
    <s v="2023–2024"/>
    <x v="0"/>
    <x v="3"/>
    <s v="RESOURCES"/>
    <s v="UNDERGRD STOR TANK CLEANUP FD"/>
    <x v="1"/>
    <s v="300"/>
    <s v="G"/>
    <s v="001"/>
    <s v="001"/>
    <s v="000"/>
    <s v="000"/>
    <s v="SPECIAL REVENUE FUND"/>
    <s v="NAT RESOURES &amp; ENVIRON PROTECT"/>
    <m/>
  </r>
  <r>
    <s v="9.8"/>
    <s v="9125000"/>
    <x v="43"/>
    <x v="21"/>
    <n v="511"/>
    <s v="A3940AF511"/>
    <n v="3000"/>
    <n v="-2960"/>
    <n v="-3000"/>
    <s v="C"/>
    <x v="0"/>
    <x v="0"/>
    <s v="GABX"/>
    <s v="INTANGIBLE ASSETS-AMORTIZABLE"/>
    <s v="2023–2024"/>
    <x v="0"/>
    <x v="3"/>
    <s v="RESOURCES"/>
    <s v="UNDERGRD STOR TANK CLEANUP FD"/>
    <x v="1"/>
    <s v="300"/>
    <s v="G"/>
    <s v="001"/>
    <s v="001"/>
    <s v="000"/>
    <s v="000"/>
    <s v="SPECIAL REVENUE FUND"/>
    <s v="NAT RESOURES &amp; ENVIRON PROTECT"/>
    <m/>
  </r>
  <r>
    <s v="10.3"/>
    <s v="9125000"/>
    <x v="43"/>
    <x v="21"/>
    <n v="511"/>
    <s v="A3940AF511"/>
    <n v="212000"/>
    <n v="211707"/>
    <n v="212000"/>
    <s v="D"/>
    <x v="0"/>
    <x v="0"/>
    <s v="GABX"/>
    <s v="INTANGIBLE ASSETS-AMORTIZABLE"/>
    <s v="2023–2024"/>
    <x v="0"/>
    <x v="3"/>
    <s v="RESOURCES"/>
    <s v="UNDERGRD STOR TANK CLEANUP FD"/>
    <x v="1"/>
    <s v="300"/>
    <s v="G"/>
    <s v="001"/>
    <s v="001"/>
    <s v="000"/>
    <s v="000"/>
    <s v="SPECIAL REVENUE FUND"/>
    <s v="NAT RESOURES &amp; ENVIRON PROTECT"/>
    <m/>
  </r>
  <r>
    <s v="10.4"/>
    <s v="9125000"/>
    <x v="43"/>
    <x v="21"/>
    <n v="511"/>
    <s v="A3940AF511"/>
    <n v="212000"/>
    <n v="-211707"/>
    <n v="-212000"/>
    <s v="C"/>
    <x v="3"/>
    <x v="3"/>
    <s v="GBBR"/>
    <s v="RIGHT-TO-USE LEASE LIABILITY"/>
    <s v="2023–2024"/>
    <x v="0"/>
    <x v="3"/>
    <s v="RESOURCES"/>
    <s v="UNDERGRD STOR TANK CLEANUP FD"/>
    <x v="1"/>
    <s v="300"/>
    <s v="G"/>
    <s v="001"/>
    <s v="001"/>
    <s v="000"/>
    <s v="000"/>
    <s v="SPECIAL REVENUE FUND"/>
    <s v="NAT RESOURES &amp; ENVIRON PROTECT"/>
    <m/>
  </r>
  <r>
    <s v="0.2BB"/>
    <s v="9125000"/>
    <x v="44"/>
    <x v="7"/>
    <n v="511"/>
    <s v="A0820AF511"/>
    <n v="93000"/>
    <n v="93098"/>
    <n v="93000"/>
    <s v="D"/>
    <x v="13"/>
    <x v="12"/>
    <s v="GABX"/>
    <s v="INTANGIBLE ASSETS-AMORTIZABLE"/>
    <s v="2023–2024"/>
    <x v="0"/>
    <x v="0"/>
    <s v="GENERAL GOVERNMENT"/>
    <s v="DEALERS RECORD OF SALE SP ACT"/>
    <x v="1"/>
    <s v="250"/>
    <s v="G"/>
    <s v="001"/>
    <s v="002"/>
    <s v="000"/>
    <s v="000"/>
    <s v="SPECIAL REVENUE FUND"/>
    <s v="BUS &amp; PROF REG &amp; LIC FUND"/>
    <s v="9"/>
  </r>
  <r>
    <s v="0.3BB"/>
    <s v="9125000"/>
    <x v="44"/>
    <x v="7"/>
    <n v="511"/>
    <s v="A0820AF511"/>
    <n v="688000"/>
    <n v="687570"/>
    <n v="688000"/>
    <s v="D"/>
    <x v="0"/>
    <x v="0"/>
    <s v="GABX"/>
    <s v="INTANGIBLE ASSETS-AMORTIZABLE"/>
    <s v="2023–2024"/>
    <x v="0"/>
    <x v="0"/>
    <s v="GENERAL GOVERNMENT"/>
    <s v="DEALERS RECORD OF SALE SP ACT"/>
    <x v="1"/>
    <s v="250"/>
    <s v="G"/>
    <s v="001"/>
    <s v="002"/>
    <s v="000"/>
    <s v="000"/>
    <s v="SPECIAL REVENUE FUND"/>
    <s v="BUS &amp; PROF REG &amp; LIC FUND"/>
    <s v="9"/>
  </r>
  <r>
    <s v="0.7BB"/>
    <s v="9125000"/>
    <x v="44"/>
    <x v="7"/>
    <n v="511"/>
    <s v="A0820AF511"/>
    <n v="38000"/>
    <n v="-37240"/>
    <n v="-38000"/>
    <s v="C"/>
    <x v="14"/>
    <x v="2"/>
    <s v="GABW"/>
    <s v="ACCUMULATED DEPRECIATION/AMORTIZATION"/>
    <s v="2023–2024"/>
    <x v="0"/>
    <x v="0"/>
    <s v="GENERAL GOVERNMENT"/>
    <s v="DEALERS RECORD OF SALE SP ACT"/>
    <x v="1"/>
    <s v="250"/>
    <s v="G"/>
    <s v="001"/>
    <s v="002"/>
    <s v="000"/>
    <s v="000"/>
    <s v="SPECIAL REVENUE FUND"/>
    <s v="BUS &amp; PROF REG &amp; LIC FUND"/>
    <s v="9"/>
  </r>
  <r>
    <s v="0.8BB"/>
    <s v="9125000"/>
    <x v="44"/>
    <x v="7"/>
    <n v="511"/>
    <s v="A0820AF511"/>
    <n v="209000"/>
    <n v="-208814"/>
    <n v="-209000"/>
    <s v="C"/>
    <x v="2"/>
    <x v="2"/>
    <s v="GABW"/>
    <s v="ACCUMULATED DEPRECIATION/AMORTIZATION"/>
    <s v="2023–2024"/>
    <x v="0"/>
    <x v="0"/>
    <s v="GENERAL GOVERNMENT"/>
    <s v="DEALERS RECORD OF SALE SP ACT"/>
    <x v="1"/>
    <s v="250"/>
    <s v="G"/>
    <s v="001"/>
    <s v="002"/>
    <s v="000"/>
    <s v="000"/>
    <s v="SPECIAL REVENUE FUND"/>
    <s v="BUS &amp; PROF REG &amp; LIC FUND"/>
    <s v="9"/>
  </r>
  <r>
    <s v="0.9BB"/>
    <s v="9125000"/>
    <x v="44"/>
    <x v="7"/>
    <n v="511"/>
    <s v="A0820AF511"/>
    <n v="532000"/>
    <n v="-532293"/>
    <n v="-532000"/>
    <s v="C"/>
    <x v="3"/>
    <x v="3"/>
    <s v="GBBR"/>
    <s v="RIGHT-TO-USE LEASE LIABILITY"/>
    <s v="2023–2024"/>
    <x v="0"/>
    <x v="0"/>
    <s v="GENERAL GOVERNMENT"/>
    <s v="DEALERS RECORD OF SALE SP ACT"/>
    <x v="1"/>
    <s v="250"/>
    <s v="G"/>
    <s v="001"/>
    <s v="002"/>
    <s v="000"/>
    <s v="000"/>
    <s v="SPECIAL REVENUE FUND"/>
    <s v="BUS &amp; PROF REG &amp; LIC FUND"/>
    <s v="9"/>
  </r>
  <r>
    <s v="0.10BB"/>
    <s v="9125000"/>
    <x v="44"/>
    <x v="7"/>
    <n v="511"/>
    <s v="A0820AF511"/>
    <n v="2000"/>
    <n v="-2321"/>
    <n v="-2000"/>
    <s v="C"/>
    <x v="8"/>
    <x v="7"/>
    <s v="GOAA"/>
    <s v="BEGINNING FUND BALANCE"/>
    <s v="2023–2024"/>
    <x v="0"/>
    <x v="0"/>
    <s v="GENERAL GOVERNMENT"/>
    <s v="DEALERS RECORD OF SALE SP ACT"/>
    <x v="1"/>
    <s v="250"/>
    <s v="G"/>
    <s v="001"/>
    <s v="002"/>
    <s v="000"/>
    <s v="000"/>
    <s v="SPECIAL REVENUE FUND"/>
    <s v="BUS &amp; PROF REG &amp; LIC FUND"/>
    <s v="9"/>
  </r>
  <r>
    <s v="4.1"/>
    <s v="9125000"/>
    <x v="44"/>
    <x v="7"/>
    <n v="511"/>
    <s v="A0820AF511"/>
    <n v="119000"/>
    <n v="118470"/>
    <n v="119000"/>
    <s v="D"/>
    <x v="4"/>
    <x v="4"/>
    <s v="GODB"/>
    <s v="GENERAL GOVERNMENT AND GOVERNMENT OPERATIONS"/>
    <s v="2023–2024"/>
    <x v="0"/>
    <x v="0"/>
    <s v="GENERAL GOVERNMENT"/>
    <s v="DEALERS RECORD OF SALE SP ACT"/>
    <x v="1"/>
    <s v="250"/>
    <s v="G"/>
    <s v="001"/>
    <s v="002"/>
    <s v="000"/>
    <s v="000"/>
    <s v="SPECIAL REVENUE FUND"/>
    <s v="BUS &amp; PROF REG &amp; LIC FUND"/>
    <s v="9"/>
  </r>
  <r>
    <s v="4.3"/>
    <s v="9125000"/>
    <x v="44"/>
    <x v="7"/>
    <n v="511"/>
    <s v="A0820AF511"/>
    <n v="19000"/>
    <n v="-18620"/>
    <n v="-19000"/>
    <s v="C"/>
    <x v="14"/>
    <x v="2"/>
    <s v="GABW"/>
    <s v="ACCUMULATED DEPRECIATION/AMORTIZATION"/>
    <s v="2023–2024"/>
    <x v="0"/>
    <x v="0"/>
    <s v="GENERAL GOVERNMENT"/>
    <s v="DEALERS RECORD OF SALE SP ACT"/>
    <x v="1"/>
    <s v="250"/>
    <s v="G"/>
    <s v="001"/>
    <s v="002"/>
    <s v="000"/>
    <s v="000"/>
    <s v="SPECIAL REVENUE FUND"/>
    <s v="BUS &amp; PROF REG &amp; LIC FUND"/>
    <s v="9"/>
  </r>
  <r>
    <s v="4.4"/>
    <s v="9125000"/>
    <x v="44"/>
    <x v="7"/>
    <n v="511"/>
    <s v="A0820AF511"/>
    <n v="100000"/>
    <n v="-99850"/>
    <n v="-100000"/>
    <s v="C"/>
    <x v="2"/>
    <x v="2"/>
    <s v="GABW"/>
    <s v="ACCUMULATED DEPRECIATION/AMORTIZATION"/>
    <s v="2023–2024"/>
    <x v="0"/>
    <x v="0"/>
    <s v="GENERAL GOVERNMENT"/>
    <s v="DEALERS RECORD OF SALE SP ACT"/>
    <x v="1"/>
    <s v="250"/>
    <s v="G"/>
    <s v="001"/>
    <s v="002"/>
    <s v="000"/>
    <s v="000"/>
    <s v="SPECIAL REVENUE FUND"/>
    <s v="BUS &amp; PROF REG &amp; LIC FUND"/>
    <s v="9"/>
  </r>
  <r>
    <s v="5.1"/>
    <s v="0460000"/>
    <x v="44"/>
    <x v="7"/>
    <n v="511"/>
    <s v="A0820AF511"/>
    <n v="121000"/>
    <n v="120714"/>
    <n v="121000"/>
    <s v="D"/>
    <x v="5"/>
    <x v="5"/>
    <s v="GODT"/>
    <s v="DEBT SERVICE-PRINCIPAL RETIREMENT"/>
    <s v="2023–2024"/>
    <x v="0"/>
    <x v="0"/>
    <s v="GENERAL GOVERNMENT"/>
    <s v="DEALERS RECORD OF SALE SP ACT"/>
    <x v="1"/>
    <s v="250"/>
    <s v="G"/>
    <s v="001"/>
    <s v="002"/>
    <s v="000"/>
    <s v="000"/>
    <s v="SPECIAL REVENUE FUND"/>
    <s v="BUS &amp; PROF REG &amp; LIC FUND"/>
    <s v="9"/>
  </r>
  <r>
    <s v="5.2"/>
    <s v="0460000"/>
    <x v="44"/>
    <x v="7"/>
    <n v="511"/>
    <s v="A0820AF511"/>
    <n v="5000"/>
    <n v="4762"/>
    <n v="5000"/>
    <s v="D"/>
    <x v="6"/>
    <x v="6"/>
    <s v="GODV"/>
    <s v="DEBT SERVICE-INTEREST &amp; FISCAL CHARGES"/>
    <s v="2023–2024"/>
    <x v="0"/>
    <x v="0"/>
    <s v="GENERAL GOVERNMENT"/>
    <s v="DEALERS RECORD OF SALE SP ACT"/>
    <x v="1"/>
    <s v="250"/>
    <s v="G"/>
    <s v="001"/>
    <s v="002"/>
    <s v="000"/>
    <s v="000"/>
    <s v="SPECIAL REVENUE FUND"/>
    <s v="BUS &amp; PROF REG &amp; LIC FUND"/>
    <s v="9"/>
  </r>
  <r>
    <s v="5.3"/>
    <s v="0460000"/>
    <x v="44"/>
    <x v="7"/>
    <n v="511"/>
    <s v="A0820AF511"/>
    <n v="126000"/>
    <n v="-125476"/>
    <n v="-126000"/>
    <s v="C"/>
    <x v="4"/>
    <x v="4"/>
    <s v="GODB"/>
    <s v="GENERAL GOVERNMENT AND GOVERNMENT OPERATIONS"/>
    <s v="2023–2024"/>
    <x v="0"/>
    <x v="0"/>
    <s v="GENERAL GOVERNMENT"/>
    <s v="DEALERS RECORD OF SALE SP ACT"/>
    <x v="1"/>
    <s v="250"/>
    <s v="G"/>
    <s v="001"/>
    <s v="002"/>
    <s v="000"/>
    <s v="000"/>
    <s v="SPECIAL REVENUE FUND"/>
    <s v="BUS &amp; PROF REG &amp; LIC FUND"/>
    <s v="9"/>
  </r>
  <r>
    <s v="6.1"/>
    <s v="9125000"/>
    <x v="44"/>
    <x v="7"/>
    <n v="511"/>
    <s v="A0820AF511"/>
    <n v="121000"/>
    <n v="120714"/>
    <n v="121000"/>
    <s v="D"/>
    <x v="3"/>
    <x v="3"/>
    <s v="GBBR"/>
    <s v="RIGHT-TO-USE LEASE LIABILITY"/>
    <s v="2023–2024"/>
    <x v="0"/>
    <x v="0"/>
    <s v="GENERAL GOVERNMENT"/>
    <s v="DEALERS RECORD OF SALE SP ACT"/>
    <x v="1"/>
    <s v="250"/>
    <s v="G"/>
    <s v="001"/>
    <s v="002"/>
    <s v="000"/>
    <s v="000"/>
    <s v="SPECIAL REVENUE FUND"/>
    <s v="BUS &amp; PROF REG &amp; LIC FUND"/>
    <s v="9"/>
  </r>
  <r>
    <s v="6.2"/>
    <s v="9125000"/>
    <x v="44"/>
    <x v="7"/>
    <n v="511"/>
    <s v="A0820AF511"/>
    <n v="121000"/>
    <n v="-120714"/>
    <n v="-121000"/>
    <s v="C"/>
    <x v="5"/>
    <x v="5"/>
    <s v="GODT"/>
    <s v="DEBT SERVICE-PRINCIPAL RETIREMENT"/>
    <s v="2023–2024"/>
    <x v="0"/>
    <x v="0"/>
    <s v="GENERAL GOVERNMENT"/>
    <s v="DEALERS RECORD OF SALE SP ACT"/>
    <x v="1"/>
    <s v="250"/>
    <s v="G"/>
    <s v="001"/>
    <s v="002"/>
    <s v="000"/>
    <s v="000"/>
    <s v="SPECIAL REVENUE FUND"/>
    <s v="BUS &amp; PROF REG &amp; LIC FUND"/>
    <s v="9"/>
  </r>
  <r>
    <s v="7.1"/>
    <s v="9125000"/>
    <x v="44"/>
    <x v="7"/>
    <n v="511"/>
    <s v="A0820AF511"/>
    <n v="87000"/>
    <n v="87085"/>
    <n v="87000"/>
    <s v="D"/>
    <x v="3"/>
    <x v="3"/>
    <s v="GBBR"/>
    <s v="RIGHT-TO-USE LEASE LIABILITY"/>
    <s v="2023–2024"/>
    <x v="0"/>
    <x v="0"/>
    <s v="GENERAL GOVERNMENT"/>
    <s v="DEALERS RECORD OF SALE SP ACT"/>
    <x v="1"/>
    <s v="250"/>
    <s v="G"/>
    <s v="001"/>
    <s v="002"/>
    <s v="000"/>
    <s v="000"/>
    <s v="SPECIAL REVENUE FUND"/>
    <s v="BUS &amp; PROF REG &amp; LIC FUND"/>
    <s v="9"/>
  </r>
  <r>
    <s v="7.2"/>
    <s v="9125000"/>
    <x v="44"/>
    <x v="7"/>
    <n v="511"/>
    <s v="A0820AF511"/>
    <n v="87000"/>
    <n v="-87085"/>
    <n v="-87000"/>
    <s v="C"/>
    <x v="7"/>
    <x v="3"/>
    <s v="GBAX"/>
    <s v="CURRENT PORTION OF LONG-TERM OBLIGATIONS"/>
    <s v="2023–2024"/>
    <x v="0"/>
    <x v="0"/>
    <s v="GENERAL GOVERNMENT"/>
    <s v="DEALERS RECORD OF SALE SP ACT"/>
    <x v="1"/>
    <s v="250"/>
    <s v="G"/>
    <s v="001"/>
    <s v="002"/>
    <s v="000"/>
    <s v="000"/>
    <s v="SPECIAL REVENUE FUND"/>
    <s v="BUS &amp; PROF REG &amp; LIC FUND"/>
    <s v="9"/>
  </r>
  <r>
    <s v="8.3"/>
    <s v="9125000"/>
    <x v="44"/>
    <x v="7"/>
    <n v="511"/>
    <s v="A0820AF511"/>
    <n v="50000"/>
    <n v="50129"/>
    <n v="50000"/>
    <s v="D"/>
    <x v="2"/>
    <x v="2"/>
    <s v="GABW"/>
    <s v="ACCUMULATED DEPRECIATION/AMORTIZATION"/>
    <s v="2023–2024"/>
    <x v="0"/>
    <x v="0"/>
    <s v="GENERAL GOVERNMENT"/>
    <s v="DEALERS RECORD OF SALE SP ACT"/>
    <x v="1"/>
    <s v="250"/>
    <s v="G"/>
    <s v="001"/>
    <s v="002"/>
    <s v="000"/>
    <s v="000"/>
    <s v="SPECIAL REVENUE FUND"/>
    <s v="BUS &amp; PROF REG &amp; LIC FUND"/>
    <s v="9"/>
  </r>
  <r>
    <s v="8.6"/>
    <s v="9125000"/>
    <x v="44"/>
    <x v="7"/>
    <n v="511"/>
    <s v="A0820AF511"/>
    <n v="50000"/>
    <n v="-50129"/>
    <n v="-50000"/>
    <s v="C"/>
    <x v="0"/>
    <x v="0"/>
    <s v="GABX"/>
    <s v="INTANGIBLE ASSETS-AMORTIZABLE"/>
    <s v="2023–2024"/>
    <x v="0"/>
    <x v="0"/>
    <s v="GENERAL GOVERNMENT"/>
    <s v="DEALERS RECORD OF SALE SP ACT"/>
    <x v="1"/>
    <s v="250"/>
    <s v="G"/>
    <s v="001"/>
    <s v="002"/>
    <s v="000"/>
    <s v="000"/>
    <s v="SPECIAL REVENUE FUND"/>
    <s v="BUS &amp; PROF REG &amp; LIC FUND"/>
    <s v="9"/>
  </r>
  <r>
    <s v="0.3ADJ"/>
    <s v="9125000"/>
    <x v="45"/>
    <x v="78"/>
    <n v="511"/>
    <s v="A8660AF511"/>
    <n v="9148000"/>
    <n v="9148181"/>
    <n v="9148000"/>
    <s v="D"/>
    <x v="0"/>
    <x v="0"/>
    <s v="GABX"/>
    <s v="INTANGIBLE ASSETS-AMORTIZABLE"/>
    <s v="2023–2024"/>
    <x v="0"/>
    <x v="0"/>
    <s v="GENERAL GOVERNMENT"/>
    <s v="PUC UTILITIES REIMBMENT ACCT"/>
    <x v="1"/>
    <s v="250"/>
    <s v="G"/>
    <s v="001"/>
    <s v="002"/>
    <s v="000"/>
    <s v="000"/>
    <s v="SPECIAL REVENUE FUND"/>
    <s v="BUS &amp; PROF REG &amp; LIC FUND"/>
    <m/>
  </r>
  <r>
    <s v="0.5ADJ"/>
    <s v="9125000"/>
    <x v="45"/>
    <x v="78"/>
    <n v="511"/>
    <s v="A8660AF511"/>
    <n v="13000"/>
    <n v="12655"/>
    <n v="13000"/>
    <s v="D"/>
    <x v="1"/>
    <x v="1"/>
    <s v="GOAA"/>
    <s v="BEGINNING FUND BALANCE"/>
    <s v="2023–2024"/>
    <x v="0"/>
    <x v="0"/>
    <s v="GENERAL GOVERNMENT"/>
    <s v="PUC UTILITIES REIMBMENT ACCT"/>
    <x v="1"/>
    <s v="250"/>
    <s v="G"/>
    <s v="001"/>
    <s v="002"/>
    <s v="000"/>
    <s v="000"/>
    <s v="SPECIAL REVENUE FUND"/>
    <s v="BUS &amp; PROF REG &amp; LIC FUND"/>
    <m/>
  </r>
  <r>
    <s v="0.8ADJ"/>
    <s v="9125000"/>
    <x v="45"/>
    <x v="78"/>
    <n v="511"/>
    <s v="A8660AF511"/>
    <n v="2815000"/>
    <n v="-2814825"/>
    <n v="-2815000"/>
    <s v="C"/>
    <x v="2"/>
    <x v="2"/>
    <s v="GABW"/>
    <s v="ACCUMULATED DEPRECIATION/AMORTIZATION"/>
    <s v="2023–2024"/>
    <x v="0"/>
    <x v="0"/>
    <s v="GENERAL GOVERNMENT"/>
    <s v="PUC UTILITIES REIMBMENT ACCT"/>
    <x v="1"/>
    <s v="250"/>
    <s v="G"/>
    <s v="001"/>
    <s v="002"/>
    <s v="000"/>
    <s v="000"/>
    <s v="SPECIAL REVENUE FUND"/>
    <s v="BUS &amp; PROF REG &amp; LIC FUND"/>
    <m/>
  </r>
  <r>
    <s v="0.9ADJ"/>
    <s v="9125000"/>
    <x v="45"/>
    <x v="78"/>
    <n v="511"/>
    <s v="A8660AF511"/>
    <n v="6346000"/>
    <n v="-6346011"/>
    <n v="-6346000"/>
    <s v="C"/>
    <x v="3"/>
    <x v="3"/>
    <s v="GBBR"/>
    <s v="RIGHT-TO-USE LEASE LIABILITY"/>
    <s v="2023–2024"/>
    <x v="0"/>
    <x v="0"/>
    <s v="GENERAL GOVERNMENT"/>
    <s v="PUC UTILITIES REIMBMENT ACCT"/>
    <x v="1"/>
    <s v="250"/>
    <s v="G"/>
    <s v="001"/>
    <s v="002"/>
    <s v="000"/>
    <s v="000"/>
    <s v="SPECIAL REVENUE FUND"/>
    <s v="BUS &amp; PROF REG &amp; LIC FUND"/>
    <m/>
  </r>
  <r>
    <s v="4.1"/>
    <s v="9125000"/>
    <x v="45"/>
    <x v="78"/>
    <n v="511"/>
    <s v="A8660AF511"/>
    <n v="1407000"/>
    <n v="1407413"/>
    <n v="1407000"/>
    <s v="D"/>
    <x v="4"/>
    <x v="4"/>
    <s v="GODB"/>
    <s v="GENERAL GOVERNMENT AND GOVERNMENT OPERATIONS"/>
    <s v="2023–2024"/>
    <x v="0"/>
    <x v="0"/>
    <s v="GENERAL GOVERNMENT"/>
    <s v="PUC UTILITIES REIMBMENT ACCT"/>
    <x v="1"/>
    <s v="250"/>
    <s v="G"/>
    <s v="001"/>
    <s v="002"/>
    <s v="000"/>
    <s v="000"/>
    <s v="SPECIAL REVENUE FUND"/>
    <s v="BUS &amp; PROF REG &amp; LIC FUND"/>
    <m/>
  </r>
  <r>
    <s v="4.4"/>
    <s v="9125000"/>
    <x v="45"/>
    <x v="78"/>
    <n v="511"/>
    <s v="A8660AF511"/>
    <n v="1407000"/>
    <n v="-1407413"/>
    <n v="-1407000"/>
    <s v="C"/>
    <x v="2"/>
    <x v="2"/>
    <s v="GABW"/>
    <s v="ACCUMULATED DEPRECIATION/AMORTIZATION"/>
    <s v="2023–2024"/>
    <x v="0"/>
    <x v="0"/>
    <s v="GENERAL GOVERNMENT"/>
    <s v="PUC UTILITIES REIMBMENT ACCT"/>
    <x v="1"/>
    <s v="250"/>
    <s v="G"/>
    <s v="001"/>
    <s v="002"/>
    <s v="000"/>
    <s v="000"/>
    <s v="SPECIAL REVENUE FUND"/>
    <s v="BUS &amp; PROF REG &amp; LIC FUND"/>
    <m/>
  </r>
  <r>
    <s v="5.1"/>
    <s v="0462000"/>
    <x v="45"/>
    <x v="78"/>
    <n v="511"/>
    <s v="A8660AF511"/>
    <n v="1405000"/>
    <n v="1405293"/>
    <n v="1405000"/>
    <s v="D"/>
    <x v="5"/>
    <x v="5"/>
    <s v="GODT"/>
    <s v="DEBT SERVICE-PRINCIPAL RETIREMENT"/>
    <s v="2023–2024"/>
    <x v="0"/>
    <x v="0"/>
    <s v="GENERAL GOVERNMENT"/>
    <s v="PUC UTILITIES REIMBMENT ACCT"/>
    <x v="1"/>
    <s v="250"/>
    <s v="G"/>
    <s v="001"/>
    <s v="002"/>
    <s v="000"/>
    <s v="000"/>
    <s v="SPECIAL REVENUE FUND"/>
    <s v="BUS &amp; PROF REG &amp; LIC FUND"/>
    <m/>
  </r>
  <r>
    <s v="5.2"/>
    <s v="0462000"/>
    <x v="45"/>
    <x v="78"/>
    <n v="511"/>
    <s v="A8660AF511"/>
    <n v="11000"/>
    <n v="11404"/>
    <n v="11000"/>
    <s v="D"/>
    <x v="6"/>
    <x v="6"/>
    <s v="GODV"/>
    <s v="DEBT SERVICE-INTEREST &amp; FISCAL CHARGES"/>
    <s v="2023–2024"/>
    <x v="0"/>
    <x v="0"/>
    <s v="GENERAL GOVERNMENT"/>
    <s v="PUC UTILITIES REIMBMENT ACCT"/>
    <x v="1"/>
    <s v="250"/>
    <s v="G"/>
    <s v="001"/>
    <s v="002"/>
    <s v="000"/>
    <s v="000"/>
    <s v="SPECIAL REVENUE FUND"/>
    <s v="BUS &amp; PROF REG &amp; LIC FUND"/>
    <m/>
  </r>
  <r>
    <s v="5.3"/>
    <s v="0462000"/>
    <x v="45"/>
    <x v="78"/>
    <n v="511"/>
    <s v="A8660AF511"/>
    <n v="1416000"/>
    <n v="-1416697"/>
    <n v="-1416000"/>
    <s v="C"/>
    <x v="4"/>
    <x v="4"/>
    <s v="GODB"/>
    <s v="GENERAL GOVERNMENT AND GOVERNMENT OPERATIONS"/>
    <s v="2023–2024"/>
    <x v="0"/>
    <x v="0"/>
    <s v="GENERAL GOVERNMENT"/>
    <s v="PUC UTILITIES REIMBMENT ACCT"/>
    <x v="1"/>
    <s v="250"/>
    <s v="G"/>
    <s v="001"/>
    <s v="002"/>
    <s v="000"/>
    <s v="000"/>
    <s v="SPECIAL REVENUE FUND"/>
    <s v="BUS &amp; PROF REG &amp; LIC FUND"/>
    <m/>
  </r>
  <r>
    <s v="6.1"/>
    <s v="9125000"/>
    <x v="45"/>
    <x v="78"/>
    <n v="511"/>
    <s v="A8660AF511"/>
    <n v="1405000"/>
    <n v="1405293"/>
    <n v="1405000"/>
    <s v="D"/>
    <x v="3"/>
    <x v="3"/>
    <s v="GBBR"/>
    <s v="RIGHT-TO-USE LEASE LIABILITY"/>
    <s v="2023–2024"/>
    <x v="0"/>
    <x v="0"/>
    <s v="GENERAL GOVERNMENT"/>
    <s v="PUC UTILITIES REIMBMENT ACCT"/>
    <x v="1"/>
    <s v="250"/>
    <s v="G"/>
    <s v="001"/>
    <s v="002"/>
    <s v="000"/>
    <s v="000"/>
    <s v="SPECIAL REVENUE FUND"/>
    <s v="BUS &amp; PROF REG &amp; LIC FUND"/>
    <m/>
  </r>
  <r>
    <s v="6.2"/>
    <s v="9125000"/>
    <x v="45"/>
    <x v="78"/>
    <n v="511"/>
    <s v="A8660AF511"/>
    <n v="1405000"/>
    <n v="-1405293"/>
    <n v="-1405000"/>
    <s v="C"/>
    <x v="5"/>
    <x v="5"/>
    <s v="GODT"/>
    <s v="DEBT SERVICE-PRINCIPAL RETIREMENT"/>
    <s v="2023–2024"/>
    <x v="0"/>
    <x v="0"/>
    <s v="GENERAL GOVERNMENT"/>
    <s v="PUC UTILITIES REIMBMENT ACCT"/>
    <x v="1"/>
    <s v="250"/>
    <s v="G"/>
    <s v="001"/>
    <s v="002"/>
    <s v="000"/>
    <s v="000"/>
    <s v="SPECIAL REVENUE FUND"/>
    <s v="BUS &amp; PROF REG &amp; LIC FUND"/>
    <m/>
  </r>
  <r>
    <s v="7.1"/>
    <s v="9125000"/>
    <x v="45"/>
    <x v="78"/>
    <n v="511"/>
    <s v="A8660AF511"/>
    <n v="1408000"/>
    <n v="1408107"/>
    <n v="1408000"/>
    <s v="D"/>
    <x v="3"/>
    <x v="3"/>
    <s v="GBBR"/>
    <s v="RIGHT-TO-USE LEASE LIABILITY"/>
    <s v="2023–2024"/>
    <x v="0"/>
    <x v="0"/>
    <s v="GENERAL GOVERNMENT"/>
    <s v="PUC UTILITIES REIMBMENT ACCT"/>
    <x v="1"/>
    <s v="250"/>
    <s v="G"/>
    <s v="001"/>
    <s v="002"/>
    <s v="000"/>
    <s v="000"/>
    <s v="SPECIAL REVENUE FUND"/>
    <s v="BUS &amp; PROF REG &amp; LIC FUND"/>
    <m/>
  </r>
  <r>
    <s v="7.2"/>
    <s v="9125000"/>
    <x v="45"/>
    <x v="78"/>
    <n v="511"/>
    <s v="A8660AF511"/>
    <n v="1408000"/>
    <n v="-1408107"/>
    <n v="-1408000"/>
    <s v="C"/>
    <x v="7"/>
    <x v="3"/>
    <s v="GBAX"/>
    <s v="CURRENT PORTION OF LONG-TERM OBLIGATIONS"/>
    <s v="2023–2024"/>
    <x v="0"/>
    <x v="0"/>
    <s v="GENERAL GOVERNMENT"/>
    <s v="PUC UTILITIES REIMBMENT ACCT"/>
    <x v="1"/>
    <s v="250"/>
    <s v="G"/>
    <s v="001"/>
    <s v="002"/>
    <s v="000"/>
    <s v="000"/>
    <s v="SPECIAL REVENUE FUND"/>
    <s v="BUS &amp; PROF REG &amp; LIC FUND"/>
    <m/>
  </r>
  <r>
    <s v="0.3BB"/>
    <s v="9125000"/>
    <x v="46"/>
    <x v="20"/>
    <n v="511"/>
    <s v="A3860AF511"/>
    <n v="409000"/>
    <n v="408703"/>
    <n v="409000"/>
    <s v="D"/>
    <x v="0"/>
    <x v="0"/>
    <s v="GABX"/>
    <s v="INTANGIBLE ASSETS-AMORTIZABLE"/>
    <s v="2023–2024"/>
    <x v="0"/>
    <x v="3"/>
    <s v="RESOURCES"/>
    <s v="ENERGY RESOURCES PROGRAMS A/C"/>
    <x v="1"/>
    <s v="300"/>
    <s v="G"/>
    <s v="001"/>
    <s v="001"/>
    <s v="000"/>
    <s v="000"/>
    <s v="SPECIAL REVENUE FUND"/>
    <s v="NAT RESOURES &amp; ENVIRON PROTECT"/>
    <m/>
  </r>
  <r>
    <s v="0.4BB"/>
    <s v="9125000"/>
    <x v="46"/>
    <x v="20"/>
    <n v="511"/>
    <s v="A3860AF511"/>
    <n v="9000"/>
    <n v="8731"/>
    <n v="9000"/>
    <s v="D"/>
    <x v="8"/>
    <x v="7"/>
    <s v="GOAA"/>
    <s v="BEGINNING FUND BALANCE"/>
    <s v="2023–2024"/>
    <x v="0"/>
    <x v="3"/>
    <s v="RESOURCES"/>
    <s v="ENERGY RESOURCES PROGRAMS A/C"/>
    <x v="1"/>
    <s v="300"/>
    <s v="G"/>
    <s v="001"/>
    <s v="001"/>
    <s v="000"/>
    <s v="000"/>
    <s v="SPECIAL REVENUE FUND"/>
    <s v="NAT RESOURES &amp; ENVIRON PROTECT"/>
    <m/>
  </r>
  <r>
    <s v="0.8BB"/>
    <s v="9125000"/>
    <x v="46"/>
    <x v="20"/>
    <n v="511"/>
    <s v="A3860AF511"/>
    <n v="116000"/>
    <n v="-115727"/>
    <n v="-116000"/>
    <s v="C"/>
    <x v="2"/>
    <x v="2"/>
    <s v="GABW"/>
    <s v="ACCUMULATED DEPRECIATION/AMORTIZATION"/>
    <s v="2023–2024"/>
    <x v="0"/>
    <x v="3"/>
    <s v="RESOURCES"/>
    <s v="ENERGY RESOURCES PROGRAMS A/C"/>
    <x v="1"/>
    <s v="300"/>
    <s v="G"/>
    <s v="001"/>
    <s v="001"/>
    <s v="000"/>
    <s v="000"/>
    <s v="SPECIAL REVENUE FUND"/>
    <s v="NAT RESOURES &amp; ENVIRON PROTECT"/>
    <m/>
  </r>
  <r>
    <s v="0.9BB"/>
    <s v="9125000"/>
    <x v="46"/>
    <x v="20"/>
    <n v="511"/>
    <s v="A3860AF511"/>
    <n v="302000"/>
    <n v="-301707"/>
    <n v="-302000"/>
    <s v="C"/>
    <x v="3"/>
    <x v="3"/>
    <s v="GBBR"/>
    <s v="RIGHT-TO-USE LEASE LIABILITY"/>
    <s v="2023–2024"/>
    <x v="0"/>
    <x v="3"/>
    <s v="RESOURCES"/>
    <s v="ENERGY RESOURCES PROGRAMS A/C"/>
    <x v="1"/>
    <s v="300"/>
    <s v="G"/>
    <s v="001"/>
    <s v="001"/>
    <s v="000"/>
    <s v="000"/>
    <s v="SPECIAL REVENUE FUND"/>
    <s v="NAT RESOURES &amp; ENVIRON PROTECT"/>
    <m/>
  </r>
  <r>
    <s v="0.3ADJ"/>
    <s v="9125000"/>
    <x v="46"/>
    <x v="20"/>
    <n v="511"/>
    <s v="A3860AF511"/>
    <n v="71000"/>
    <n v="-70820"/>
    <n v="-71000"/>
    <s v="C"/>
    <x v="0"/>
    <x v="0"/>
    <s v="GABX"/>
    <s v="INTANGIBLE ASSETS-AMORTIZABLE"/>
    <s v="2023–2024"/>
    <x v="0"/>
    <x v="3"/>
    <s v="RESOURCES"/>
    <s v="ENERGY RESOURCES PROGRAMS A/C"/>
    <x v="1"/>
    <s v="300"/>
    <s v="G"/>
    <s v="001"/>
    <s v="001"/>
    <s v="000"/>
    <s v="000"/>
    <s v="SPECIAL REVENUE FUND"/>
    <s v="NAT RESOURES &amp; ENVIRON PROTECT"/>
    <m/>
  </r>
  <r>
    <s v="0.8ADJ"/>
    <s v="9125000"/>
    <x v="46"/>
    <x v="20"/>
    <n v="511"/>
    <s v="A3860AF511"/>
    <n v="21000"/>
    <n v="20054"/>
    <n v="21000"/>
    <s v="D"/>
    <x v="2"/>
    <x v="2"/>
    <s v="GABW"/>
    <s v="ACCUMULATED DEPRECIATION/AMORTIZATION"/>
    <s v="2023–2024"/>
    <x v="0"/>
    <x v="3"/>
    <s v="RESOURCES"/>
    <s v="ENERGY RESOURCES PROGRAMS A/C"/>
    <x v="1"/>
    <s v="300"/>
    <s v="G"/>
    <s v="001"/>
    <s v="001"/>
    <s v="000"/>
    <s v="000"/>
    <s v="SPECIAL REVENUE FUND"/>
    <s v="NAT RESOURES &amp; ENVIRON PROTECT"/>
    <m/>
  </r>
  <r>
    <s v="0.9ADJ"/>
    <s v="9125000"/>
    <x v="46"/>
    <x v="20"/>
    <n v="511"/>
    <s v="A3860AF511"/>
    <n v="52000"/>
    <n v="52280"/>
    <n v="52000"/>
    <s v="D"/>
    <x v="3"/>
    <x v="3"/>
    <s v="GBBR"/>
    <s v="RIGHT-TO-USE LEASE LIABILITY"/>
    <s v="2023–2024"/>
    <x v="0"/>
    <x v="3"/>
    <s v="RESOURCES"/>
    <s v="ENERGY RESOURCES PROGRAMS A/C"/>
    <x v="1"/>
    <s v="300"/>
    <s v="G"/>
    <s v="001"/>
    <s v="001"/>
    <s v="000"/>
    <s v="000"/>
    <s v="SPECIAL REVENUE FUND"/>
    <s v="NAT RESOURES &amp; ENVIRON PROTECT"/>
    <m/>
  </r>
  <r>
    <s v="0.11ADJ"/>
    <s v="9125000"/>
    <x v="46"/>
    <x v="20"/>
    <n v="511"/>
    <s v="A3860AF511"/>
    <n v="2000"/>
    <n v="-1514"/>
    <n v="-2000"/>
    <s v="C"/>
    <x v="1"/>
    <x v="1"/>
    <s v="GOAA"/>
    <s v="BEGINNING FUND BALANCE"/>
    <s v="2023–2024"/>
    <x v="0"/>
    <x v="3"/>
    <s v="RESOURCES"/>
    <s v="ENERGY RESOURCES PROGRAMS A/C"/>
    <x v="1"/>
    <s v="300"/>
    <s v="G"/>
    <s v="001"/>
    <s v="001"/>
    <s v="000"/>
    <s v="000"/>
    <s v="SPECIAL REVENUE FUND"/>
    <s v="NAT RESOURES &amp; ENVIRON PROTECT"/>
    <m/>
  </r>
  <r>
    <s v="1.1"/>
    <s v="0465000"/>
    <x v="46"/>
    <x v="20"/>
    <n v="511"/>
    <s v="A3860AF511"/>
    <n v="78000"/>
    <n v="78260"/>
    <n v="78000"/>
    <s v="D"/>
    <x v="11"/>
    <x v="10"/>
    <s v="GODR"/>
    <s v="CAPITAL OUTLAY"/>
    <s v="2023–2024"/>
    <x v="0"/>
    <x v="3"/>
    <s v="RESOURCES"/>
    <s v="ENERGY RESOURCES PROGRAMS A/C"/>
    <x v="1"/>
    <s v="300"/>
    <s v="G"/>
    <s v="001"/>
    <s v="001"/>
    <s v="000"/>
    <s v="000"/>
    <s v="SPECIAL REVENUE FUND"/>
    <s v="NAT RESOURES &amp; ENVIRON PROTECT"/>
    <m/>
  </r>
  <r>
    <s v="1.2"/>
    <s v="0465000"/>
    <x v="46"/>
    <x v="20"/>
    <n v="511"/>
    <s v="A3860AF511"/>
    <n v="78000"/>
    <n v="-78260"/>
    <n v="-78000"/>
    <s v="C"/>
    <x v="12"/>
    <x v="11"/>
    <s v="GOLK"/>
    <s v="LEASE AND OTHER FINANCING PROCEEDS"/>
    <s v="2023–2024"/>
    <x v="0"/>
    <x v="3"/>
    <s v="RESOURCES"/>
    <s v="ENERGY RESOURCES PROGRAMS A/C"/>
    <x v="1"/>
    <s v="300"/>
    <s v="G"/>
    <s v="001"/>
    <s v="001"/>
    <s v="000"/>
    <s v="000"/>
    <s v="SPECIAL REVENUE FUND"/>
    <s v="NAT RESOURES &amp; ENVIRON PROTECT"/>
    <m/>
  </r>
  <r>
    <s v="2.3"/>
    <s v="9125000"/>
    <x v="46"/>
    <x v="20"/>
    <n v="511"/>
    <s v="A3860AF511"/>
    <n v="78000"/>
    <n v="78260"/>
    <n v="78000"/>
    <s v="D"/>
    <x v="0"/>
    <x v="0"/>
    <s v="GABX"/>
    <s v="INTANGIBLE ASSETS-AMORTIZABLE"/>
    <s v="2023–2024"/>
    <x v="0"/>
    <x v="3"/>
    <s v="RESOURCES"/>
    <s v="ENERGY RESOURCES PROGRAMS A/C"/>
    <x v="1"/>
    <s v="300"/>
    <s v="G"/>
    <s v="001"/>
    <s v="001"/>
    <s v="000"/>
    <s v="000"/>
    <s v="SPECIAL REVENUE FUND"/>
    <s v="NAT RESOURES &amp; ENVIRON PROTECT"/>
    <m/>
  </r>
  <r>
    <s v="2.4"/>
    <s v="9125000"/>
    <x v="46"/>
    <x v="20"/>
    <n v="511"/>
    <s v="A3860AF511"/>
    <n v="78000"/>
    <n v="-78260"/>
    <n v="-78000"/>
    <s v="C"/>
    <x v="11"/>
    <x v="10"/>
    <s v="GODR"/>
    <s v="CAPITAL OUTLAY"/>
    <s v="2023–2024"/>
    <x v="0"/>
    <x v="3"/>
    <s v="RESOURCES"/>
    <s v="ENERGY RESOURCES PROGRAMS A/C"/>
    <x v="1"/>
    <s v="300"/>
    <s v="G"/>
    <s v="001"/>
    <s v="001"/>
    <s v="000"/>
    <s v="000"/>
    <s v="SPECIAL REVENUE FUND"/>
    <s v="NAT RESOURES &amp; ENVIRON PROTECT"/>
    <m/>
  </r>
  <r>
    <s v="3.1"/>
    <s v="9125000"/>
    <x v="46"/>
    <x v="20"/>
    <n v="511"/>
    <s v="A3860AF511"/>
    <n v="78000"/>
    <n v="78260"/>
    <n v="78000"/>
    <s v="D"/>
    <x v="12"/>
    <x v="11"/>
    <s v="GOLK"/>
    <s v="LEASE AND OTHER FINANCING PROCEEDS"/>
    <s v="2023–2024"/>
    <x v="0"/>
    <x v="3"/>
    <s v="RESOURCES"/>
    <s v="ENERGY RESOURCES PROGRAMS A/C"/>
    <x v="1"/>
    <s v="300"/>
    <s v="G"/>
    <s v="001"/>
    <s v="001"/>
    <s v="000"/>
    <s v="000"/>
    <s v="SPECIAL REVENUE FUND"/>
    <s v="NAT RESOURES &amp; ENVIRON PROTECT"/>
    <m/>
  </r>
  <r>
    <s v="3.2"/>
    <s v="9125000"/>
    <x v="46"/>
    <x v="20"/>
    <n v="511"/>
    <s v="A3860AF511"/>
    <n v="78000"/>
    <n v="-78260"/>
    <n v="-78000"/>
    <s v="C"/>
    <x v="3"/>
    <x v="3"/>
    <s v="GBBR"/>
    <s v="RIGHT-TO-USE LEASE LIABILITY"/>
    <s v="2023–2024"/>
    <x v="0"/>
    <x v="3"/>
    <s v="RESOURCES"/>
    <s v="ENERGY RESOURCES PROGRAMS A/C"/>
    <x v="1"/>
    <s v="300"/>
    <s v="G"/>
    <s v="001"/>
    <s v="001"/>
    <s v="000"/>
    <s v="000"/>
    <s v="SPECIAL REVENUE FUND"/>
    <s v="NAT RESOURES &amp; ENVIRON PROTECT"/>
    <m/>
  </r>
  <r>
    <s v="4.1"/>
    <s v="9125000"/>
    <x v="46"/>
    <x v="20"/>
    <n v="511"/>
    <s v="A3860AF511"/>
    <n v="51000"/>
    <n v="51234"/>
    <n v="51000"/>
    <s v="D"/>
    <x v="15"/>
    <x v="13"/>
    <s v="GODH"/>
    <s v="NATURAL RESOURCES AND ENVIRONMENTAL PROTECTION"/>
    <s v="2023–2024"/>
    <x v="0"/>
    <x v="3"/>
    <s v="RESOURCES"/>
    <s v="ENERGY RESOURCES PROGRAMS A/C"/>
    <x v="1"/>
    <s v="300"/>
    <s v="G"/>
    <s v="001"/>
    <s v="001"/>
    <s v="000"/>
    <s v="000"/>
    <s v="SPECIAL REVENUE FUND"/>
    <s v="NAT RESOURES &amp; ENVIRON PROTECT"/>
    <m/>
  </r>
  <r>
    <s v="4.4"/>
    <s v="9125000"/>
    <x v="46"/>
    <x v="20"/>
    <n v="511"/>
    <s v="A3860AF511"/>
    <n v="51000"/>
    <n v="-51234"/>
    <n v="-51000"/>
    <s v="C"/>
    <x v="2"/>
    <x v="2"/>
    <s v="GABW"/>
    <s v="ACCUMULATED DEPRECIATION/AMORTIZATION"/>
    <s v="2023–2024"/>
    <x v="0"/>
    <x v="3"/>
    <s v="RESOURCES"/>
    <s v="ENERGY RESOURCES PROGRAMS A/C"/>
    <x v="1"/>
    <s v="300"/>
    <s v="G"/>
    <s v="001"/>
    <s v="001"/>
    <s v="000"/>
    <s v="000"/>
    <s v="SPECIAL REVENUE FUND"/>
    <s v="NAT RESOURES &amp; ENVIRON PROTECT"/>
    <m/>
  </r>
  <r>
    <s v="5.1"/>
    <s v="0465000"/>
    <x v="46"/>
    <x v="20"/>
    <n v="511"/>
    <s v="A3860AF511"/>
    <n v="47000"/>
    <n v="46579"/>
    <n v="47000"/>
    <s v="D"/>
    <x v="5"/>
    <x v="5"/>
    <s v="GODT"/>
    <s v="DEBT SERVICE-PRINCIPAL RETIREMENT"/>
    <s v="2023–2024"/>
    <x v="0"/>
    <x v="3"/>
    <s v="RESOURCES"/>
    <s v="ENERGY RESOURCES PROGRAMS A/C"/>
    <x v="1"/>
    <s v="300"/>
    <s v="G"/>
    <s v="001"/>
    <s v="001"/>
    <s v="000"/>
    <s v="000"/>
    <s v="SPECIAL REVENUE FUND"/>
    <s v="NAT RESOURES &amp; ENVIRON PROTECT"/>
    <m/>
  </r>
  <r>
    <s v="5.2"/>
    <s v="0465000"/>
    <x v="46"/>
    <x v="20"/>
    <n v="511"/>
    <s v="A3860AF511"/>
    <n v="6000"/>
    <n v="5724"/>
    <n v="6000"/>
    <s v="D"/>
    <x v="6"/>
    <x v="6"/>
    <s v="GODV"/>
    <s v="DEBT SERVICE-INTEREST &amp; FISCAL CHARGES"/>
    <s v="2023–2024"/>
    <x v="0"/>
    <x v="3"/>
    <s v="RESOURCES"/>
    <s v="ENERGY RESOURCES PROGRAMS A/C"/>
    <x v="1"/>
    <s v="300"/>
    <s v="G"/>
    <s v="001"/>
    <s v="001"/>
    <s v="000"/>
    <s v="000"/>
    <s v="SPECIAL REVENUE FUND"/>
    <s v="NAT RESOURES &amp; ENVIRON PROTECT"/>
    <m/>
  </r>
  <r>
    <s v="5.3"/>
    <s v="0465000"/>
    <x v="46"/>
    <x v="20"/>
    <n v="511"/>
    <s v="A3860AF511"/>
    <n v="53000"/>
    <n v="-52303"/>
    <n v="-53000"/>
    <s v="C"/>
    <x v="15"/>
    <x v="13"/>
    <s v="GODH"/>
    <s v="NATURAL RESOURCES AND ENVIRONMENTAL PROTECTION"/>
    <s v="2023–2024"/>
    <x v="0"/>
    <x v="3"/>
    <s v="RESOURCES"/>
    <s v="ENERGY RESOURCES PROGRAMS A/C"/>
    <x v="1"/>
    <s v="300"/>
    <s v="G"/>
    <s v="001"/>
    <s v="001"/>
    <s v="000"/>
    <s v="000"/>
    <s v="SPECIAL REVENUE FUND"/>
    <s v="NAT RESOURES &amp; ENVIRON PROTECT"/>
    <m/>
  </r>
  <r>
    <s v="6.1"/>
    <s v="9125000"/>
    <x v="46"/>
    <x v="20"/>
    <n v="511"/>
    <s v="A3860AF511"/>
    <n v="47000"/>
    <n v="46579"/>
    <n v="47000"/>
    <s v="D"/>
    <x v="3"/>
    <x v="3"/>
    <s v="GBBR"/>
    <s v="RIGHT-TO-USE LEASE LIABILITY"/>
    <s v="2023–2024"/>
    <x v="0"/>
    <x v="3"/>
    <s v="RESOURCES"/>
    <s v="ENERGY RESOURCES PROGRAMS A/C"/>
    <x v="1"/>
    <s v="300"/>
    <s v="G"/>
    <s v="001"/>
    <s v="001"/>
    <s v="000"/>
    <s v="000"/>
    <s v="SPECIAL REVENUE FUND"/>
    <s v="NAT RESOURES &amp; ENVIRON PROTECT"/>
    <m/>
  </r>
  <r>
    <s v="6.2"/>
    <s v="9125000"/>
    <x v="46"/>
    <x v="20"/>
    <n v="511"/>
    <s v="A3860AF511"/>
    <n v="47000"/>
    <n v="-46579"/>
    <n v="-47000"/>
    <s v="C"/>
    <x v="5"/>
    <x v="5"/>
    <s v="GODT"/>
    <s v="DEBT SERVICE-PRINCIPAL RETIREMENT"/>
    <s v="2023–2024"/>
    <x v="0"/>
    <x v="3"/>
    <s v="RESOURCES"/>
    <s v="ENERGY RESOURCES PROGRAMS A/C"/>
    <x v="1"/>
    <s v="300"/>
    <s v="G"/>
    <s v="001"/>
    <s v="001"/>
    <s v="000"/>
    <s v="000"/>
    <s v="SPECIAL REVENUE FUND"/>
    <s v="NAT RESOURES &amp; ENVIRON PROTECT"/>
    <m/>
  </r>
  <r>
    <s v="7.1"/>
    <s v="9125000"/>
    <x v="46"/>
    <x v="20"/>
    <n v="511"/>
    <s v="A3860AF511"/>
    <n v="48000"/>
    <n v="47675"/>
    <n v="48000"/>
    <s v="D"/>
    <x v="3"/>
    <x v="3"/>
    <s v="GBBR"/>
    <s v="RIGHT-TO-USE LEASE LIABILITY"/>
    <s v="2023–2024"/>
    <x v="0"/>
    <x v="3"/>
    <s v="RESOURCES"/>
    <s v="ENERGY RESOURCES PROGRAMS A/C"/>
    <x v="1"/>
    <s v="300"/>
    <s v="G"/>
    <s v="001"/>
    <s v="001"/>
    <s v="000"/>
    <s v="000"/>
    <s v="SPECIAL REVENUE FUND"/>
    <s v="NAT RESOURES &amp; ENVIRON PROTECT"/>
    <m/>
  </r>
  <r>
    <s v="7.2"/>
    <s v="9125000"/>
    <x v="46"/>
    <x v="20"/>
    <n v="511"/>
    <s v="A3860AF511"/>
    <n v="48000"/>
    <n v="-47675"/>
    <n v="-48000"/>
    <s v="C"/>
    <x v="7"/>
    <x v="3"/>
    <s v="GBAX"/>
    <s v="CURRENT PORTION OF LONG-TERM OBLIGATIONS"/>
    <s v="2023–2024"/>
    <x v="0"/>
    <x v="3"/>
    <s v="RESOURCES"/>
    <s v="ENERGY RESOURCES PROGRAMS A/C"/>
    <x v="1"/>
    <s v="300"/>
    <s v="G"/>
    <s v="001"/>
    <s v="001"/>
    <s v="000"/>
    <s v="000"/>
    <s v="SPECIAL REVENUE FUND"/>
    <s v="NAT RESOURES &amp; ENVIRON PROTECT"/>
    <m/>
  </r>
  <r>
    <s v="8.3"/>
    <s v="9125000"/>
    <x v="46"/>
    <x v="20"/>
    <n v="511"/>
    <s v="A3860AF511"/>
    <n v="19000"/>
    <n v="18711"/>
    <n v="19000"/>
    <s v="D"/>
    <x v="2"/>
    <x v="2"/>
    <s v="GABW"/>
    <s v="ACCUMULATED DEPRECIATION/AMORTIZATION"/>
    <s v="2023–2024"/>
    <x v="0"/>
    <x v="3"/>
    <s v="RESOURCES"/>
    <s v="ENERGY RESOURCES PROGRAMS A/C"/>
    <x v="1"/>
    <s v="300"/>
    <s v="G"/>
    <s v="001"/>
    <s v="001"/>
    <s v="000"/>
    <s v="000"/>
    <s v="SPECIAL REVENUE FUND"/>
    <s v="NAT RESOURES &amp; ENVIRON PROTECT"/>
    <m/>
  </r>
  <r>
    <s v="8.6"/>
    <s v="9125000"/>
    <x v="46"/>
    <x v="20"/>
    <n v="511"/>
    <s v="A3860AF511"/>
    <n v="19000"/>
    <n v="-18711"/>
    <n v="-19000"/>
    <s v="C"/>
    <x v="0"/>
    <x v="0"/>
    <s v="GABX"/>
    <s v="INTANGIBLE ASSETS-AMORTIZABLE"/>
    <s v="2023–2024"/>
    <x v="0"/>
    <x v="3"/>
    <s v="RESOURCES"/>
    <s v="ENERGY RESOURCES PROGRAMS A/C"/>
    <x v="1"/>
    <s v="300"/>
    <s v="G"/>
    <s v="001"/>
    <s v="001"/>
    <s v="000"/>
    <s v="000"/>
    <s v="SPECIAL REVENUE FUND"/>
    <s v="NAT RESOURES &amp; ENVIRON PROTECT"/>
    <m/>
  </r>
  <r>
    <s v="0.3ADJ"/>
    <s v="9125000"/>
    <x v="47"/>
    <x v="20"/>
    <n v="511"/>
    <s v="A3860AF511"/>
    <n v="13000"/>
    <n v="12862"/>
    <n v="13000"/>
    <s v="D"/>
    <x v="0"/>
    <x v="0"/>
    <s v="GABX"/>
    <s v="INTANGIBLE ASSETS-AMORTIZABLE"/>
    <s v="2023–2024"/>
    <x v="0"/>
    <x v="3"/>
    <s v="RESOURCES"/>
    <s v="RIVER PARKWAY SUBACCOUNT"/>
    <x v="1"/>
    <s v="300"/>
    <s v="B"/>
    <s v="001"/>
    <s v="001"/>
    <s v="000"/>
    <s v="000"/>
    <s v="SPECIAL REVENUE FUND"/>
    <s v="NAT RESOURES &amp; ENVIRON PROTECT"/>
    <m/>
  </r>
  <r>
    <s v="0.8ADJ"/>
    <s v="9125000"/>
    <x v="47"/>
    <x v="20"/>
    <n v="511"/>
    <s v="A3860AF511"/>
    <n v="4000"/>
    <n v="-3642"/>
    <n v="-4000"/>
    <s v="C"/>
    <x v="2"/>
    <x v="2"/>
    <s v="GABW"/>
    <s v="ACCUMULATED DEPRECIATION/AMORTIZATION"/>
    <s v="2023–2024"/>
    <x v="0"/>
    <x v="3"/>
    <s v="RESOURCES"/>
    <s v="RIVER PARKWAY SUBACCOUNT"/>
    <x v="1"/>
    <s v="300"/>
    <s v="B"/>
    <s v="001"/>
    <s v="001"/>
    <s v="000"/>
    <s v="000"/>
    <s v="SPECIAL REVENUE FUND"/>
    <s v="NAT RESOURES &amp; ENVIRON PROTECT"/>
    <m/>
  </r>
  <r>
    <s v="0.9ADJ"/>
    <s v="9125000"/>
    <x v="47"/>
    <x v="20"/>
    <n v="511"/>
    <s v="A3860AF511"/>
    <n v="9000"/>
    <n v="-9495"/>
    <n v="-9000"/>
    <s v="C"/>
    <x v="3"/>
    <x v="3"/>
    <s v="GBBR"/>
    <s v="RIGHT-TO-USE LEASE LIABILITY"/>
    <s v="2023–2024"/>
    <x v="0"/>
    <x v="3"/>
    <s v="RESOURCES"/>
    <s v="RIVER PARKWAY SUBACCOUNT"/>
    <x v="1"/>
    <s v="300"/>
    <s v="B"/>
    <s v="001"/>
    <s v="001"/>
    <s v="000"/>
    <s v="000"/>
    <s v="SPECIAL REVENUE FUND"/>
    <s v="NAT RESOURES &amp; ENVIRON PROTECT"/>
    <m/>
  </r>
  <r>
    <s v="1.1"/>
    <s v="0545000"/>
    <x v="47"/>
    <x v="20"/>
    <n v="511"/>
    <s v="A3860AF511"/>
    <n v="3000"/>
    <n v="2979"/>
    <n v="3000"/>
    <s v="D"/>
    <x v="11"/>
    <x v="10"/>
    <s v="GODR"/>
    <s v="CAPITAL OUTLAY"/>
    <s v="2023–2024"/>
    <x v="0"/>
    <x v="3"/>
    <s v="RESOURCES"/>
    <s v="RIVER PARKWAY SUBACCOUNT"/>
    <x v="1"/>
    <s v="300"/>
    <s v="B"/>
    <s v="001"/>
    <s v="001"/>
    <s v="000"/>
    <s v="000"/>
    <s v="SPECIAL REVENUE FUND"/>
    <s v="NAT RESOURES &amp; ENVIRON PROTECT"/>
    <m/>
  </r>
  <r>
    <s v="1.2"/>
    <s v="0545000"/>
    <x v="47"/>
    <x v="20"/>
    <n v="511"/>
    <s v="A3860AF511"/>
    <n v="3000"/>
    <n v="-2979"/>
    <n v="-3000"/>
    <s v="C"/>
    <x v="12"/>
    <x v="11"/>
    <s v="GOLK"/>
    <s v="LEASE AND OTHER FINANCING PROCEEDS"/>
    <s v="2023–2024"/>
    <x v="0"/>
    <x v="3"/>
    <s v="RESOURCES"/>
    <s v="RIVER PARKWAY SUBACCOUNT"/>
    <x v="1"/>
    <s v="300"/>
    <s v="B"/>
    <s v="001"/>
    <s v="001"/>
    <s v="000"/>
    <s v="000"/>
    <s v="SPECIAL REVENUE FUND"/>
    <s v="NAT RESOURES &amp; ENVIRON PROTECT"/>
    <m/>
  </r>
  <r>
    <s v="2.3"/>
    <s v="9125000"/>
    <x v="47"/>
    <x v="20"/>
    <n v="511"/>
    <s v="A3860AF511"/>
    <n v="3000"/>
    <n v="2979"/>
    <n v="3000"/>
    <s v="D"/>
    <x v="0"/>
    <x v="0"/>
    <s v="GABX"/>
    <s v="INTANGIBLE ASSETS-AMORTIZABLE"/>
    <s v="2023–2024"/>
    <x v="0"/>
    <x v="3"/>
    <s v="RESOURCES"/>
    <s v="RIVER PARKWAY SUBACCOUNT"/>
    <x v="1"/>
    <s v="300"/>
    <s v="B"/>
    <s v="001"/>
    <s v="001"/>
    <s v="000"/>
    <s v="000"/>
    <s v="SPECIAL REVENUE FUND"/>
    <s v="NAT RESOURES &amp; ENVIRON PROTECT"/>
    <m/>
  </r>
  <r>
    <s v="2.4"/>
    <s v="9125000"/>
    <x v="47"/>
    <x v="20"/>
    <n v="511"/>
    <s v="A3860AF511"/>
    <n v="3000"/>
    <n v="-2979"/>
    <n v="-3000"/>
    <s v="C"/>
    <x v="11"/>
    <x v="10"/>
    <s v="GODR"/>
    <s v="CAPITAL OUTLAY"/>
    <s v="2023–2024"/>
    <x v="0"/>
    <x v="3"/>
    <s v="RESOURCES"/>
    <s v="RIVER PARKWAY SUBACCOUNT"/>
    <x v="1"/>
    <s v="300"/>
    <s v="B"/>
    <s v="001"/>
    <s v="001"/>
    <s v="000"/>
    <s v="000"/>
    <s v="SPECIAL REVENUE FUND"/>
    <s v="NAT RESOURES &amp; ENVIRON PROTECT"/>
    <m/>
  </r>
  <r>
    <s v="3.1"/>
    <s v="9125000"/>
    <x v="47"/>
    <x v="20"/>
    <n v="511"/>
    <s v="A3860AF511"/>
    <n v="3000"/>
    <n v="2979"/>
    <n v="3000"/>
    <s v="D"/>
    <x v="12"/>
    <x v="11"/>
    <s v="GOLK"/>
    <s v="LEASE AND OTHER FINANCING PROCEEDS"/>
    <s v="2023–2024"/>
    <x v="0"/>
    <x v="3"/>
    <s v="RESOURCES"/>
    <s v="RIVER PARKWAY SUBACCOUNT"/>
    <x v="1"/>
    <s v="300"/>
    <s v="B"/>
    <s v="001"/>
    <s v="001"/>
    <s v="000"/>
    <s v="000"/>
    <s v="SPECIAL REVENUE FUND"/>
    <s v="NAT RESOURES &amp; ENVIRON PROTECT"/>
    <m/>
  </r>
  <r>
    <s v="3.2"/>
    <s v="9125000"/>
    <x v="47"/>
    <x v="20"/>
    <n v="511"/>
    <s v="A3860AF511"/>
    <n v="3000"/>
    <n v="-2979"/>
    <n v="-3000"/>
    <s v="C"/>
    <x v="3"/>
    <x v="3"/>
    <s v="GBBR"/>
    <s v="RIGHT-TO-USE LEASE LIABILITY"/>
    <s v="2023–2024"/>
    <x v="0"/>
    <x v="3"/>
    <s v="RESOURCES"/>
    <s v="RIVER PARKWAY SUBACCOUNT"/>
    <x v="1"/>
    <s v="300"/>
    <s v="B"/>
    <s v="001"/>
    <s v="001"/>
    <s v="000"/>
    <s v="000"/>
    <s v="SPECIAL REVENUE FUND"/>
    <s v="NAT RESOURES &amp; ENVIRON PROTECT"/>
    <m/>
  </r>
  <r>
    <s v="4.1"/>
    <s v="9125000"/>
    <x v="47"/>
    <x v="20"/>
    <n v="511"/>
    <s v="A3860AF511"/>
    <n v="2000"/>
    <n v="1950"/>
    <n v="2000"/>
    <s v="D"/>
    <x v="15"/>
    <x v="13"/>
    <s v="GODH"/>
    <s v="NATURAL RESOURCES AND ENVIRONMENTAL PROTECTION"/>
    <s v="2023–2024"/>
    <x v="0"/>
    <x v="3"/>
    <s v="RESOURCES"/>
    <s v="RIVER PARKWAY SUBACCOUNT"/>
    <x v="1"/>
    <s v="300"/>
    <s v="B"/>
    <s v="001"/>
    <s v="001"/>
    <s v="000"/>
    <s v="000"/>
    <s v="SPECIAL REVENUE FUND"/>
    <s v="NAT RESOURES &amp; ENVIRON PROTECT"/>
    <m/>
  </r>
  <r>
    <s v="4.4"/>
    <s v="9125000"/>
    <x v="47"/>
    <x v="20"/>
    <n v="511"/>
    <s v="A3860AF511"/>
    <n v="2000"/>
    <n v="-1950"/>
    <n v="-2000"/>
    <s v="C"/>
    <x v="2"/>
    <x v="2"/>
    <s v="GABW"/>
    <s v="ACCUMULATED DEPRECIATION/AMORTIZATION"/>
    <s v="2023–2024"/>
    <x v="0"/>
    <x v="3"/>
    <s v="RESOURCES"/>
    <s v="RIVER PARKWAY SUBACCOUNT"/>
    <x v="1"/>
    <s v="300"/>
    <s v="B"/>
    <s v="001"/>
    <s v="001"/>
    <s v="000"/>
    <s v="000"/>
    <s v="SPECIAL REVENUE FUND"/>
    <s v="NAT RESOURES &amp; ENVIRON PROTECT"/>
    <m/>
  </r>
  <r>
    <s v="5.1"/>
    <s v="0545000"/>
    <x v="47"/>
    <x v="20"/>
    <n v="511"/>
    <s v="A3860AF511"/>
    <n v="2000"/>
    <n v="1773"/>
    <n v="2000"/>
    <s v="D"/>
    <x v="5"/>
    <x v="5"/>
    <s v="GODT"/>
    <s v="DEBT SERVICE-PRINCIPAL RETIREMENT"/>
    <s v="2023–2024"/>
    <x v="0"/>
    <x v="3"/>
    <s v="RESOURCES"/>
    <s v="RIVER PARKWAY SUBACCOUNT"/>
    <x v="1"/>
    <s v="300"/>
    <s v="B"/>
    <s v="001"/>
    <s v="001"/>
    <s v="000"/>
    <s v="000"/>
    <s v="SPECIAL REVENUE FUND"/>
    <s v="NAT RESOURES &amp; ENVIRON PROTECT"/>
    <m/>
  </r>
  <r>
    <s v="5.3"/>
    <s v="0545000"/>
    <x v="47"/>
    <x v="20"/>
    <n v="511"/>
    <s v="A3860AF511"/>
    <n v="2000"/>
    <n v="-1991"/>
    <n v="-2000"/>
    <s v="C"/>
    <x v="15"/>
    <x v="13"/>
    <s v="GODH"/>
    <s v="NATURAL RESOURCES AND ENVIRONMENTAL PROTECTION"/>
    <s v="2023–2024"/>
    <x v="0"/>
    <x v="3"/>
    <s v="RESOURCES"/>
    <s v="RIVER PARKWAY SUBACCOUNT"/>
    <x v="1"/>
    <s v="300"/>
    <s v="B"/>
    <s v="001"/>
    <s v="001"/>
    <s v="000"/>
    <s v="000"/>
    <s v="SPECIAL REVENUE FUND"/>
    <s v="NAT RESOURES &amp; ENVIRON PROTECT"/>
    <m/>
  </r>
  <r>
    <s v="6.1"/>
    <s v="9125000"/>
    <x v="47"/>
    <x v="20"/>
    <n v="511"/>
    <s v="A3860AF511"/>
    <n v="2000"/>
    <n v="1773"/>
    <n v="2000"/>
    <s v="D"/>
    <x v="3"/>
    <x v="3"/>
    <s v="GBBR"/>
    <s v="RIGHT-TO-USE LEASE LIABILITY"/>
    <s v="2023–2024"/>
    <x v="0"/>
    <x v="3"/>
    <s v="RESOURCES"/>
    <s v="RIVER PARKWAY SUBACCOUNT"/>
    <x v="1"/>
    <s v="300"/>
    <s v="B"/>
    <s v="001"/>
    <s v="001"/>
    <s v="000"/>
    <s v="000"/>
    <s v="SPECIAL REVENUE FUND"/>
    <s v="NAT RESOURES &amp; ENVIRON PROTECT"/>
    <m/>
  </r>
  <r>
    <s v="6.2"/>
    <s v="9125000"/>
    <x v="47"/>
    <x v="20"/>
    <n v="511"/>
    <s v="A3860AF511"/>
    <n v="2000"/>
    <n v="-1773"/>
    <n v="-2000"/>
    <s v="C"/>
    <x v="5"/>
    <x v="5"/>
    <s v="GODT"/>
    <s v="DEBT SERVICE-PRINCIPAL RETIREMENT"/>
    <s v="2023–2024"/>
    <x v="0"/>
    <x v="3"/>
    <s v="RESOURCES"/>
    <s v="RIVER PARKWAY SUBACCOUNT"/>
    <x v="1"/>
    <s v="300"/>
    <s v="B"/>
    <s v="001"/>
    <s v="001"/>
    <s v="000"/>
    <s v="000"/>
    <s v="SPECIAL REVENUE FUND"/>
    <s v="NAT RESOURES &amp; ENVIRON PROTECT"/>
    <m/>
  </r>
  <r>
    <s v="7.1"/>
    <s v="9125000"/>
    <x v="47"/>
    <x v="20"/>
    <n v="511"/>
    <s v="A3860AF511"/>
    <n v="2000"/>
    <n v="1815"/>
    <n v="2000"/>
    <s v="D"/>
    <x v="3"/>
    <x v="3"/>
    <s v="GBBR"/>
    <s v="RIGHT-TO-USE LEASE LIABILITY"/>
    <s v="2023–2024"/>
    <x v="0"/>
    <x v="3"/>
    <s v="RESOURCES"/>
    <s v="RIVER PARKWAY SUBACCOUNT"/>
    <x v="1"/>
    <s v="300"/>
    <s v="B"/>
    <s v="001"/>
    <s v="001"/>
    <s v="000"/>
    <s v="000"/>
    <s v="SPECIAL REVENUE FUND"/>
    <s v="NAT RESOURES &amp; ENVIRON PROTECT"/>
    <m/>
  </r>
  <r>
    <s v="7.2"/>
    <s v="9125000"/>
    <x v="47"/>
    <x v="20"/>
    <n v="511"/>
    <s v="A3860AF511"/>
    <n v="2000"/>
    <n v="-1815"/>
    <n v="-2000"/>
    <s v="C"/>
    <x v="7"/>
    <x v="3"/>
    <s v="GBAX"/>
    <s v="CURRENT PORTION OF LONG-TERM OBLIGATIONS"/>
    <s v="2023–2024"/>
    <x v="0"/>
    <x v="3"/>
    <s v="RESOURCES"/>
    <s v="RIVER PARKWAY SUBACCOUNT"/>
    <x v="1"/>
    <s v="300"/>
    <s v="B"/>
    <s v="001"/>
    <s v="001"/>
    <s v="000"/>
    <s v="000"/>
    <s v="SPECIAL REVENUE FUND"/>
    <s v="NAT RESOURES &amp; ENVIRON PROTECT"/>
    <m/>
  </r>
  <r>
    <s v="8.3"/>
    <s v="9125000"/>
    <x v="47"/>
    <x v="20"/>
    <n v="511"/>
    <s v="A3860AF511"/>
    <n v="1000"/>
    <n v="712"/>
    <n v="1000"/>
    <s v="D"/>
    <x v="2"/>
    <x v="2"/>
    <s v="GABW"/>
    <s v="ACCUMULATED DEPRECIATION/AMORTIZATION"/>
    <s v="2023–2024"/>
    <x v="0"/>
    <x v="3"/>
    <s v="RESOURCES"/>
    <s v="RIVER PARKWAY SUBACCOUNT"/>
    <x v="1"/>
    <s v="300"/>
    <s v="B"/>
    <s v="001"/>
    <s v="001"/>
    <s v="000"/>
    <s v="000"/>
    <s v="SPECIAL REVENUE FUND"/>
    <s v="NAT RESOURES &amp; ENVIRON PROTECT"/>
    <m/>
  </r>
  <r>
    <s v="8.6"/>
    <s v="9125000"/>
    <x v="47"/>
    <x v="20"/>
    <n v="511"/>
    <s v="A3860AF511"/>
    <n v="1000"/>
    <n v="-712"/>
    <n v="-1000"/>
    <s v="C"/>
    <x v="0"/>
    <x v="0"/>
    <s v="GABX"/>
    <s v="INTANGIBLE ASSETS-AMORTIZABLE"/>
    <s v="2023–2024"/>
    <x v="0"/>
    <x v="3"/>
    <s v="RESOURCES"/>
    <s v="RIVER PARKWAY SUBACCOUNT"/>
    <x v="1"/>
    <s v="300"/>
    <s v="B"/>
    <s v="001"/>
    <s v="001"/>
    <s v="000"/>
    <s v="000"/>
    <s v="SPECIAL REVENUE FUND"/>
    <s v="NAT RESOURES &amp; ENVIRON PROTECT"/>
    <m/>
  </r>
  <r>
    <s v="0.3BB"/>
    <s v="9125000"/>
    <x v="48"/>
    <x v="56"/>
    <n v="511"/>
    <s v="A3960AF511"/>
    <n v="1110000"/>
    <n v="1110317"/>
    <n v="1110000"/>
    <s v="D"/>
    <x v="0"/>
    <x v="0"/>
    <s v="GABX"/>
    <s v="INTANGIBLE ASSETS-AMORTIZABLE"/>
    <s v="2023–2024"/>
    <x v="0"/>
    <x v="3"/>
    <s v="RESOURCES"/>
    <s v="TOXIC SUBSTANCES CONTROL ACCT"/>
    <x v="1"/>
    <s v="300"/>
    <s v="G"/>
    <s v="001"/>
    <s v="001"/>
    <s v="000"/>
    <s v="000"/>
    <s v="SPECIAL REVENUE FUND"/>
    <s v="NAT RESOURES &amp; ENVIRON PROTECT"/>
    <m/>
  </r>
  <r>
    <s v="0.4BB"/>
    <s v="9125000"/>
    <x v="48"/>
    <x v="56"/>
    <n v="511"/>
    <s v="A3960AF511"/>
    <n v="1000"/>
    <n v="833"/>
    <n v="1000"/>
    <s v="D"/>
    <x v="8"/>
    <x v="7"/>
    <s v="GOAA"/>
    <s v="BEGINNING FUND BALANCE"/>
    <s v="2023–2024"/>
    <x v="0"/>
    <x v="3"/>
    <s v="RESOURCES"/>
    <s v="TOXIC SUBSTANCES CONTROL ACCT"/>
    <x v="1"/>
    <s v="300"/>
    <s v="G"/>
    <s v="001"/>
    <s v="001"/>
    <s v="000"/>
    <s v="000"/>
    <s v="SPECIAL REVENUE FUND"/>
    <s v="NAT RESOURES &amp; ENVIRON PROTECT"/>
    <m/>
  </r>
  <r>
    <s v="0.8BB"/>
    <s v="9125000"/>
    <x v="48"/>
    <x v="56"/>
    <n v="511"/>
    <s v="A3960AF511"/>
    <n v="11000"/>
    <n v="-10803"/>
    <n v="-11000"/>
    <s v="C"/>
    <x v="2"/>
    <x v="2"/>
    <s v="GABW"/>
    <s v="ACCUMULATED DEPRECIATION/AMORTIZATION"/>
    <s v="2023–2024"/>
    <x v="0"/>
    <x v="3"/>
    <s v="RESOURCES"/>
    <s v="TOXIC SUBSTANCES CONTROL ACCT"/>
    <x v="1"/>
    <s v="300"/>
    <s v="G"/>
    <s v="001"/>
    <s v="001"/>
    <s v="000"/>
    <s v="000"/>
    <s v="SPECIAL REVENUE FUND"/>
    <s v="NAT RESOURES &amp; ENVIRON PROTECT"/>
    <m/>
  </r>
  <r>
    <s v="0.9BB"/>
    <s v="9125000"/>
    <x v="48"/>
    <x v="56"/>
    <n v="511"/>
    <s v="A3960AF511"/>
    <n v="1100000"/>
    <n v="-1100347"/>
    <n v="-1100000"/>
    <s v="C"/>
    <x v="3"/>
    <x v="3"/>
    <s v="GBBR"/>
    <s v="RIGHT-TO-USE LEASE LIABILITY"/>
    <s v="2023–2024"/>
    <x v="0"/>
    <x v="3"/>
    <s v="RESOURCES"/>
    <s v="TOXIC SUBSTANCES CONTROL ACCT"/>
    <x v="1"/>
    <s v="300"/>
    <s v="G"/>
    <s v="001"/>
    <s v="001"/>
    <s v="000"/>
    <s v="000"/>
    <s v="SPECIAL REVENUE FUND"/>
    <s v="NAT RESOURES &amp; ENVIRON PROTECT"/>
    <m/>
  </r>
  <r>
    <s v="4.1"/>
    <s v="9125000"/>
    <x v="48"/>
    <x v="56"/>
    <n v="511"/>
    <s v="A3960AF511"/>
    <n v="139000"/>
    <n v="138790"/>
    <n v="139000"/>
    <s v="D"/>
    <x v="15"/>
    <x v="13"/>
    <s v="GODH"/>
    <s v="NATURAL RESOURCES AND ENVIRONMENTAL PROTECTION"/>
    <s v="2023–2024"/>
    <x v="0"/>
    <x v="3"/>
    <s v="RESOURCES"/>
    <s v="TOXIC SUBSTANCES CONTROL ACCT"/>
    <x v="1"/>
    <s v="300"/>
    <s v="G"/>
    <s v="001"/>
    <s v="001"/>
    <s v="000"/>
    <s v="000"/>
    <s v="SPECIAL REVENUE FUND"/>
    <s v="NAT RESOURES &amp; ENVIRON PROTECT"/>
    <m/>
  </r>
  <r>
    <s v="4.4"/>
    <s v="9125000"/>
    <x v="48"/>
    <x v="56"/>
    <n v="511"/>
    <s v="A3960AF511"/>
    <n v="139000"/>
    <n v="-138790"/>
    <n v="-139000"/>
    <s v="C"/>
    <x v="2"/>
    <x v="2"/>
    <s v="GABW"/>
    <s v="ACCUMULATED DEPRECIATION/AMORTIZATION"/>
    <s v="2023–2024"/>
    <x v="0"/>
    <x v="3"/>
    <s v="RESOURCES"/>
    <s v="TOXIC SUBSTANCES CONTROL ACCT"/>
    <x v="1"/>
    <s v="300"/>
    <s v="G"/>
    <s v="001"/>
    <s v="001"/>
    <s v="000"/>
    <s v="000"/>
    <s v="SPECIAL REVENUE FUND"/>
    <s v="NAT RESOURES &amp; ENVIRON PROTECT"/>
    <m/>
  </r>
  <r>
    <s v="5.1"/>
    <s v="0557000"/>
    <x v="48"/>
    <x v="56"/>
    <n v="511"/>
    <s v="A3960AF511"/>
    <n v="121000"/>
    <n v="120552"/>
    <n v="121000"/>
    <s v="D"/>
    <x v="5"/>
    <x v="5"/>
    <s v="GODT"/>
    <s v="DEBT SERVICE-PRINCIPAL RETIREMENT"/>
    <s v="2023–2024"/>
    <x v="0"/>
    <x v="3"/>
    <s v="RESOURCES"/>
    <s v="TOXIC SUBSTANCES CONTROL ACCT"/>
    <x v="1"/>
    <s v="300"/>
    <s v="G"/>
    <s v="001"/>
    <s v="001"/>
    <s v="000"/>
    <s v="000"/>
    <s v="SPECIAL REVENUE FUND"/>
    <s v="NAT RESOURES &amp; ENVIRON PROTECT"/>
    <m/>
  </r>
  <r>
    <s v="5.2"/>
    <s v="0557000"/>
    <x v="48"/>
    <x v="56"/>
    <n v="511"/>
    <s v="A3960AF511"/>
    <n v="9000"/>
    <n v="9408"/>
    <n v="9000"/>
    <s v="D"/>
    <x v="6"/>
    <x v="6"/>
    <s v="GODV"/>
    <s v="DEBT SERVICE-INTEREST &amp; FISCAL CHARGES"/>
    <s v="2023–2024"/>
    <x v="0"/>
    <x v="3"/>
    <s v="RESOURCES"/>
    <s v="TOXIC SUBSTANCES CONTROL ACCT"/>
    <x v="1"/>
    <s v="300"/>
    <s v="G"/>
    <s v="001"/>
    <s v="001"/>
    <s v="000"/>
    <s v="000"/>
    <s v="SPECIAL REVENUE FUND"/>
    <s v="NAT RESOURES &amp; ENVIRON PROTECT"/>
    <m/>
  </r>
  <r>
    <s v="5.3"/>
    <s v="0557000"/>
    <x v="48"/>
    <x v="56"/>
    <n v="511"/>
    <s v="A3960AF511"/>
    <n v="130000"/>
    <n v="-129960"/>
    <n v="-130000"/>
    <s v="C"/>
    <x v="15"/>
    <x v="13"/>
    <s v="GODH"/>
    <s v="NATURAL RESOURCES AND ENVIRONMENTAL PROTECTION"/>
    <s v="2023–2024"/>
    <x v="0"/>
    <x v="3"/>
    <s v="RESOURCES"/>
    <s v="TOXIC SUBSTANCES CONTROL ACCT"/>
    <x v="1"/>
    <s v="300"/>
    <s v="G"/>
    <s v="001"/>
    <s v="001"/>
    <s v="000"/>
    <s v="000"/>
    <s v="SPECIAL REVENUE FUND"/>
    <s v="NAT RESOURES &amp; ENVIRON PROTECT"/>
    <m/>
  </r>
  <r>
    <s v="6.1"/>
    <s v="9125000"/>
    <x v="48"/>
    <x v="56"/>
    <n v="511"/>
    <s v="A3960AF511"/>
    <n v="121000"/>
    <n v="120552"/>
    <n v="121000"/>
    <s v="D"/>
    <x v="3"/>
    <x v="3"/>
    <s v="GBBR"/>
    <s v="RIGHT-TO-USE LEASE LIABILITY"/>
    <s v="2023–2024"/>
    <x v="0"/>
    <x v="3"/>
    <s v="RESOURCES"/>
    <s v="TOXIC SUBSTANCES CONTROL ACCT"/>
    <x v="1"/>
    <s v="300"/>
    <s v="G"/>
    <s v="001"/>
    <s v="001"/>
    <s v="000"/>
    <s v="000"/>
    <s v="SPECIAL REVENUE FUND"/>
    <s v="NAT RESOURES &amp; ENVIRON PROTECT"/>
    <m/>
  </r>
  <r>
    <s v="6.2"/>
    <s v="9125000"/>
    <x v="48"/>
    <x v="56"/>
    <n v="511"/>
    <s v="A3960AF511"/>
    <n v="121000"/>
    <n v="-120552"/>
    <n v="-121000"/>
    <s v="C"/>
    <x v="5"/>
    <x v="5"/>
    <s v="GODT"/>
    <s v="DEBT SERVICE-PRINCIPAL RETIREMENT"/>
    <s v="2023–2024"/>
    <x v="0"/>
    <x v="3"/>
    <s v="RESOURCES"/>
    <s v="TOXIC SUBSTANCES CONTROL ACCT"/>
    <x v="1"/>
    <s v="300"/>
    <s v="G"/>
    <s v="001"/>
    <s v="001"/>
    <s v="000"/>
    <s v="000"/>
    <s v="SPECIAL REVENUE FUND"/>
    <s v="NAT RESOURES &amp; ENVIRON PROTECT"/>
    <m/>
  </r>
  <r>
    <s v="7.1"/>
    <s v="9125000"/>
    <x v="48"/>
    <x v="56"/>
    <n v="511"/>
    <s v="A3960AF511"/>
    <n v="126000"/>
    <n v="125556"/>
    <n v="126000"/>
    <s v="D"/>
    <x v="3"/>
    <x v="3"/>
    <s v="GBBR"/>
    <s v="RIGHT-TO-USE LEASE LIABILITY"/>
    <s v="2023–2024"/>
    <x v="0"/>
    <x v="3"/>
    <s v="RESOURCES"/>
    <s v="TOXIC SUBSTANCES CONTROL ACCT"/>
    <x v="1"/>
    <s v="300"/>
    <s v="G"/>
    <s v="001"/>
    <s v="001"/>
    <s v="000"/>
    <s v="000"/>
    <s v="SPECIAL REVENUE FUND"/>
    <s v="NAT RESOURES &amp; ENVIRON PROTECT"/>
    <m/>
  </r>
  <r>
    <s v="7.2"/>
    <s v="9125000"/>
    <x v="48"/>
    <x v="56"/>
    <n v="511"/>
    <s v="A3960AF511"/>
    <n v="126000"/>
    <n v="-125556"/>
    <n v="-126000"/>
    <s v="C"/>
    <x v="7"/>
    <x v="3"/>
    <s v="GBAX"/>
    <s v="CURRENT PORTION OF LONG-TERM OBLIGATIONS"/>
    <s v="2023–2024"/>
    <x v="0"/>
    <x v="3"/>
    <s v="RESOURCES"/>
    <s v="TOXIC SUBSTANCES CONTROL ACCT"/>
    <x v="1"/>
    <s v="300"/>
    <s v="G"/>
    <s v="001"/>
    <s v="001"/>
    <s v="000"/>
    <s v="000"/>
    <s v="SPECIAL REVENUE FUND"/>
    <s v="NAT RESOURES &amp; ENVIRON PROTECT"/>
    <m/>
  </r>
  <r>
    <s v="0.3BB"/>
    <s v="9125000"/>
    <x v="49"/>
    <x v="7"/>
    <n v="511"/>
    <s v="A0820AF511"/>
    <n v="28000"/>
    <n v="27746"/>
    <n v="28000"/>
    <s v="D"/>
    <x v="0"/>
    <x v="0"/>
    <s v="GABX"/>
    <s v="INTANGIBLE ASSETS-AMORTIZABLE"/>
    <s v="2023–2024"/>
    <x v="0"/>
    <x v="0"/>
    <s v="GENERAL GOVERNMENT"/>
    <s v="CHILD ABUSE FUND, DOJ"/>
    <x v="1"/>
    <s v="950"/>
    <s v="G"/>
    <s v="001"/>
    <s v="002"/>
    <s v="000"/>
    <s v="000"/>
    <s v="SPECIAL REVENUE FUND"/>
    <s v="HUMAN SERVICES-CHILD ABUSE"/>
    <m/>
  </r>
  <r>
    <s v="0.4BB"/>
    <s v="9125000"/>
    <x v="49"/>
    <x v="7"/>
    <n v="511"/>
    <s v="A0820AF511"/>
    <n v="1000"/>
    <n v="736"/>
    <n v="1000"/>
    <s v="D"/>
    <x v="8"/>
    <x v="7"/>
    <s v="GOAA"/>
    <s v="BEGINNING FUND BALANCE"/>
    <s v="2023–2024"/>
    <x v="0"/>
    <x v="0"/>
    <s v="GENERAL GOVERNMENT"/>
    <s v="CHILD ABUSE FUND, DOJ"/>
    <x v="1"/>
    <s v="950"/>
    <s v="G"/>
    <s v="001"/>
    <s v="002"/>
    <s v="000"/>
    <s v="000"/>
    <s v="SPECIAL REVENUE FUND"/>
    <s v="HUMAN SERVICES-CHILD ABUSE"/>
    <m/>
  </r>
  <r>
    <s v="0.8BB"/>
    <s v="9125000"/>
    <x v="49"/>
    <x v="7"/>
    <n v="511"/>
    <s v="A0820AF511"/>
    <n v="6000"/>
    <n v="-5526"/>
    <n v="-6000"/>
    <s v="C"/>
    <x v="2"/>
    <x v="2"/>
    <s v="GABW"/>
    <s v="ACCUMULATED DEPRECIATION/AMORTIZATION"/>
    <s v="2023–2024"/>
    <x v="0"/>
    <x v="0"/>
    <s v="GENERAL GOVERNMENT"/>
    <s v="CHILD ABUSE FUND, DOJ"/>
    <x v="1"/>
    <s v="950"/>
    <s v="G"/>
    <s v="001"/>
    <s v="002"/>
    <s v="000"/>
    <s v="000"/>
    <s v="SPECIAL REVENUE FUND"/>
    <s v="HUMAN SERVICES-CHILD ABUSE"/>
    <m/>
  </r>
  <r>
    <s v="0.9BB"/>
    <s v="9125000"/>
    <x v="49"/>
    <x v="7"/>
    <n v="511"/>
    <s v="A0820AF511"/>
    <n v="23000"/>
    <n v="-22956"/>
    <n v="-23000"/>
    <s v="C"/>
    <x v="3"/>
    <x v="3"/>
    <s v="GBBR"/>
    <s v="RIGHT-TO-USE LEASE LIABILITY"/>
    <s v="2023–2024"/>
    <x v="0"/>
    <x v="0"/>
    <s v="GENERAL GOVERNMENT"/>
    <s v="CHILD ABUSE FUND, DOJ"/>
    <x v="1"/>
    <s v="950"/>
    <s v="G"/>
    <s v="001"/>
    <s v="002"/>
    <s v="000"/>
    <s v="000"/>
    <s v="SPECIAL REVENUE FUND"/>
    <s v="HUMAN SERVICES-CHILD ABUSE"/>
    <m/>
  </r>
  <r>
    <s v="4.1"/>
    <s v="9125000"/>
    <x v="49"/>
    <x v="7"/>
    <n v="511"/>
    <s v="A0820AF511"/>
    <n v="3000"/>
    <n v="2763"/>
    <n v="3000"/>
    <s v="D"/>
    <x v="4"/>
    <x v="4"/>
    <s v="GODB"/>
    <s v="GENERAL GOVERNMENT AND GOVERNMENT OPERATIONS"/>
    <s v="2023–2024"/>
    <x v="0"/>
    <x v="0"/>
    <s v="GENERAL GOVERNMENT"/>
    <s v="CHILD ABUSE FUND, DOJ"/>
    <x v="1"/>
    <s v="950"/>
    <s v="G"/>
    <s v="001"/>
    <s v="002"/>
    <s v="000"/>
    <s v="000"/>
    <s v="SPECIAL REVENUE FUND"/>
    <s v="HUMAN SERVICES-CHILD ABUSE"/>
    <m/>
  </r>
  <r>
    <s v="4.4"/>
    <s v="9125000"/>
    <x v="49"/>
    <x v="7"/>
    <n v="511"/>
    <s v="A0820AF511"/>
    <n v="3000"/>
    <n v="-2763"/>
    <n v="-3000"/>
    <s v="C"/>
    <x v="2"/>
    <x v="2"/>
    <s v="GABW"/>
    <s v="ACCUMULATED DEPRECIATION/AMORTIZATION"/>
    <s v="2023–2024"/>
    <x v="0"/>
    <x v="0"/>
    <s v="GENERAL GOVERNMENT"/>
    <s v="CHILD ABUSE FUND, DOJ"/>
    <x v="1"/>
    <s v="950"/>
    <s v="G"/>
    <s v="001"/>
    <s v="002"/>
    <s v="000"/>
    <s v="000"/>
    <s v="SPECIAL REVENUE FUND"/>
    <s v="HUMAN SERVICES-CHILD ABUSE"/>
    <m/>
  </r>
  <r>
    <s v="5.1"/>
    <s v="0566000"/>
    <x v="49"/>
    <x v="7"/>
    <n v="511"/>
    <s v="A0820AF511"/>
    <n v="3000"/>
    <n v="2522"/>
    <n v="3000"/>
    <s v="D"/>
    <x v="5"/>
    <x v="5"/>
    <s v="GODT"/>
    <s v="DEBT SERVICE-PRINCIPAL RETIREMENT"/>
    <s v="2023–2024"/>
    <x v="0"/>
    <x v="0"/>
    <s v="GENERAL GOVERNMENT"/>
    <s v="CHILD ABUSE FUND, DOJ"/>
    <x v="1"/>
    <s v="950"/>
    <s v="G"/>
    <s v="001"/>
    <s v="002"/>
    <s v="000"/>
    <s v="000"/>
    <s v="SPECIAL REVENUE FUND"/>
    <s v="HUMAN SERVICES-CHILD ABUSE"/>
    <m/>
  </r>
  <r>
    <s v="5.3"/>
    <s v="0566000"/>
    <x v="49"/>
    <x v="7"/>
    <n v="511"/>
    <s v="A0820AF511"/>
    <n v="3000"/>
    <n v="-2845"/>
    <n v="-3000"/>
    <s v="C"/>
    <x v="4"/>
    <x v="4"/>
    <s v="GODB"/>
    <s v="GENERAL GOVERNMENT AND GOVERNMENT OPERATIONS"/>
    <s v="2023–2024"/>
    <x v="0"/>
    <x v="0"/>
    <s v="GENERAL GOVERNMENT"/>
    <s v="CHILD ABUSE FUND, DOJ"/>
    <x v="1"/>
    <s v="950"/>
    <s v="G"/>
    <s v="001"/>
    <s v="002"/>
    <s v="000"/>
    <s v="000"/>
    <s v="SPECIAL REVENUE FUND"/>
    <s v="HUMAN SERVICES-CHILD ABUSE"/>
    <m/>
  </r>
  <r>
    <s v="6.1"/>
    <s v="9125000"/>
    <x v="49"/>
    <x v="7"/>
    <n v="511"/>
    <s v="A0820AF511"/>
    <n v="3000"/>
    <n v="2522"/>
    <n v="3000"/>
    <s v="D"/>
    <x v="3"/>
    <x v="3"/>
    <s v="GBBR"/>
    <s v="RIGHT-TO-USE LEASE LIABILITY"/>
    <s v="2023–2024"/>
    <x v="0"/>
    <x v="0"/>
    <s v="GENERAL GOVERNMENT"/>
    <s v="CHILD ABUSE FUND, DOJ"/>
    <x v="1"/>
    <s v="950"/>
    <s v="G"/>
    <s v="001"/>
    <s v="002"/>
    <s v="000"/>
    <s v="000"/>
    <s v="SPECIAL REVENUE FUND"/>
    <s v="HUMAN SERVICES-CHILD ABUSE"/>
    <m/>
  </r>
  <r>
    <s v="6.2"/>
    <s v="9125000"/>
    <x v="49"/>
    <x v="7"/>
    <n v="511"/>
    <s v="A0820AF511"/>
    <n v="3000"/>
    <n v="-2522"/>
    <n v="-3000"/>
    <s v="C"/>
    <x v="5"/>
    <x v="5"/>
    <s v="GODT"/>
    <s v="DEBT SERVICE-PRINCIPAL RETIREMENT"/>
    <s v="2023–2024"/>
    <x v="0"/>
    <x v="0"/>
    <s v="GENERAL GOVERNMENT"/>
    <s v="CHILD ABUSE FUND, DOJ"/>
    <x v="1"/>
    <s v="950"/>
    <s v="G"/>
    <s v="001"/>
    <s v="002"/>
    <s v="000"/>
    <s v="000"/>
    <s v="SPECIAL REVENUE FUND"/>
    <s v="HUMAN SERVICES-CHILD ABUSE"/>
    <m/>
  </r>
  <r>
    <s v="7.1"/>
    <s v="9125000"/>
    <x v="49"/>
    <x v="7"/>
    <n v="511"/>
    <s v="A0820AF511"/>
    <n v="3000"/>
    <n v="2610"/>
    <n v="3000"/>
    <s v="D"/>
    <x v="3"/>
    <x v="3"/>
    <s v="GBBR"/>
    <s v="RIGHT-TO-USE LEASE LIABILITY"/>
    <s v="2023–2024"/>
    <x v="0"/>
    <x v="0"/>
    <s v="GENERAL GOVERNMENT"/>
    <s v="CHILD ABUSE FUND, DOJ"/>
    <x v="1"/>
    <s v="950"/>
    <s v="G"/>
    <s v="001"/>
    <s v="002"/>
    <s v="000"/>
    <s v="000"/>
    <s v="SPECIAL REVENUE FUND"/>
    <s v="HUMAN SERVICES-CHILD ABUSE"/>
    <m/>
  </r>
  <r>
    <s v="7.2"/>
    <s v="9125000"/>
    <x v="49"/>
    <x v="7"/>
    <n v="511"/>
    <s v="A0820AF511"/>
    <n v="3000"/>
    <n v="-2610"/>
    <n v="-3000"/>
    <s v="C"/>
    <x v="7"/>
    <x v="3"/>
    <s v="GBAX"/>
    <s v="CURRENT PORTION OF LONG-TERM OBLIGATIONS"/>
    <s v="2023–2024"/>
    <x v="0"/>
    <x v="0"/>
    <s v="GENERAL GOVERNMENT"/>
    <s v="CHILD ABUSE FUND, DOJ"/>
    <x v="1"/>
    <s v="950"/>
    <s v="G"/>
    <s v="001"/>
    <s v="002"/>
    <s v="000"/>
    <s v="000"/>
    <s v="SPECIAL REVENUE FUND"/>
    <s v="HUMAN SERVICES-CHILD ABUSE"/>
    <m/>
  </r>
  <r>
    <s v="0.2BB"/>
    <s v="9125000"/>
    <x v="50"/>
    <x v="7"/>
    <n v="511"/>
    <s v="A0820AF511"/>
    <n v="65000"/>
    <n v="65210"/>
    <n v="65000"/>
    <s v="D"/>
    <x v="13"/>
    <x v="12"/>
    <s v="GABX"/>
    <s v="INTANGIBLE ASSETS-AMORTIZABLE"/>
    <s v="2023–2024"/>
    <x v="0"/>
    <x v="0"/>
    <s v="GENERAL GOVERNMENT"/>
    <s v="GAMBLING CONTROL FUND"/>
    <x v="1"/>
    <s v="250"/>
    <s v="G"/>
    <s v="001"/>
    <s v="002"/>
    <s v="000"/>
    <s v="000"/>
    <s v="SPECIAL REVENUE FUND"/>
    <s v="BUS &amp; PROF REG &amp; LIC FUND"/>
    <m/>
  </r>
  <r>
    <s v="0.3BB"/>
    <s v="9125000"/>
    <x v="50"/>
    <x v="7"/>
    <n v="511"/>
    <s v="A0820AF511"/>
    <n v="4584000"/>
    <n v="4584022"/>
    <n v="4584000"/>
    <s v="D"/>
    <x v="0"/>
    <x v="0"/>
    <s v="GABX"/>
    <s v="INTANGIBLE ASSETS-AMORTIZABLE"/>
    <s v="2023–2024"/>
    <x v="0"/>
    <x v="0"/>
    <s v="GENERAL GOVERNMENT"/>
    <s v="GAMBLING CONTROL FUND"/>
    <x v="1"/>
    <s v="250"/>
    <s v="G"/>
    <s v="001"/>
    <s v="002"/>
    <s v="000"/>
    <s v="000"/>
    <s v="SPECIAL REVENUE FUND"/>
    <s v="BUS &amp; PROF REG &amp; LIC FUND"/>
    <m/>
  </r>
  <r>
    <s v="0.4BB"/>
    <s v="9125000"/>
    <x v="50"/>
    <x v="7"/>
    <n v="511"/>
    <s v="A0820AF511"/>
    <n v="22000"/>
    <n v="21684"/>
    <n v="22000"/>
    <s v="D"/>
    <x v="8"/>
    <x v="7"/>
    <s v="GOAA"/>
    <s v="BEGINNING FUND BALANCE"/>
    <s v="2023–2024"/>
    <x v="0"/>
    <x v="0"/>
    <s v="GENERAL GOVERNMENT"/>
    <s v="GAMBLING CONTROL FUND"/>
    <x v="1"/>
    <s v="250"/>
    <s v="G"/>
    <s v="001"/>
    <s v="002"/>
    <s v="000"/>
    <s v="000"/>
    <s v="SPECIAL REVENUE FUND"/>
    <s v="BUS &amp; PROF REG &amp; LIC FUND"/>
    <m/>
  </r>
  <r>
    <s v="0.7BB"/>
    <s v="9125000"/>
    <x v="50"/>
    <x v="7"/>
    <n v="511"/>
    <s v="A0820AF511"/>
    <n v="26000"/>
    <n v="-26084"/>
    <n v="-26000"/>
    <s v="C"/>
    <x v="14"/>
    <x v="2"/>
    <s v="GABW"/>
    <s v="ACCUMULATED DEPRECIATION/AMORTIZATION"/>
    <s v="2023–2024"/>
    <x v="0"/>
    <x v="0"/>
    <s v="GENERAL GOVERNMENT"/>
    <s v="GAMBLING CONTROL FUND"/>
    <x v="1"/>
    <s v="250"/>
    <s v="G"/>
    <s v="001"/>
    <s v="002"/>
    <s v="000"/>
    <s v="000"/>
    <s v="SPECIAL REVENUE FUND"/>
    <s v="BUS &amp; PROF REG &amp; LIC FUND"/>
    <m/>
  </r>
  <r>
    <s v="0.8BB"/>
    <s v="9125000"/>
    <x v="50"/>
    <x v="7"/>
    <n v="511"/>
    <s v="A0820AF511"/>
    <n v="1633000"/>
    <n v="-1632785"/>
    <n v="-1633000"/>
    <s v="C"/>
    <x v="2"/>
    <x v="2"/>
    <s v="GABW"/>
    <s v="ACCUMULATED DEPRECIATION/AMORTIZATION"/>
    <s v="2023–2024"/>
    <x v="0"/>
    <x v="0"/>
    <s v="GENERAL GOVERNMENT"/>
    <s v="GAMBLING CONTROL FUND"/>
    <x v="1"/>
    <s v="250"/>
    <s v="G"/>
    <s v="001"/>
    <s v="002"/>
    <s v="000"/>
    <s v="000"/>
    <s v="SPECIAL REVENUE FUND"/>
    <s v="BUS &amp; PROF REG &amp; LIC FUND"/>
    <m/>
  </r>
  <r>
    <s v="0.9BB"/>
    <s v="9125000"/>
    <x v="50"/>
    <x v="7"/>
    <n v="511"/>
    <s v="A0820AF511"/>
    <n v="3012000"/>
    <n v="-3012047"/>
    <n v="-3012000"/>
    <s v="C"/>
    <x v="3"/>
    <x v="3"/>
    <s v="GBBR"/>
    <s v="RIGHT-TO-USE LEASE LIABILITY"/>
    <s v="2023–2024"/>
    <x v="0"/>
    <x v="0"/>
    <s v="GENERAL GOVERNMENT"/>
    <s v="GAMBLING CONTROL FUND"/>
    <x v="1"/>
    <s v="250"/>
    <s v="G"/>
    <s v="001"/>
    <s v="002"/>
    <s v="000"/>
    <s v="000"/>
    <s v="SPECIAL REVENUE FUND"/>
    <s v="BUS &amp; PROF REG &amp; LIC FUND"/>
    <m/>
  </r>
  <r>
    <s v="0.3ADJ"/>
    <s v="9125000"/>
    <x v="50"/>
    <x v="7"/>
    <n v="511"/>
    <s v="A0820AF511"/>
    <n v="41000"/>
    <n v="-40550"/>
    <n v="-41000"/>
    <s v="C"/>
    <x v="0"/>
    <x v="0"/>
    <s v="GABX"/>
    <s v="INTANGIBLE ASSETS-AMORTIZABLE"/>
    <s v="2023–2024"/>
    <x v="0"/>
    <x v="0"/>
    <s v="GENERAL GOVERNMENT"/>
    <s v="GAMBLING CONTROL FUND"/>
    <x v="1"/>
    <s v="250"/>
    <s v="G"/>
    <s v="001"/>
    <s v="002"/>
    <s v="000"/>
    <s v="000"/>
    <s v="SPECIAL REVENUE FUND"/>
    <s v="BUS &amp; PROF REG &amp; LIC FUND"/>
    <m/>
  </r>
  <r>
    <s v="0.5ADJ"/>
    <s v="9125000"/>
    <x v="50"/>
    <x v="7"/>
    <n v="511"/>
    <s v="A0820AF511"/>
    <n v="3000"/>
    <n v="3423"/>
    <n v="3000"/>
    <s v="D"/>
    <x v="1"/>
    <x v="1"/>
    <s v="GOAA"/>
    <s v="BEGINNING FUND BALANCE"/>
    <s v="2023–2024"/>
    <x v="0"/>
    <x v="0"/>
    <s v="GENERAL GOVERNMENT"/>
    <s v="GAMBLING CONTROL FUND"/>
    <x v="1"/>
    <s v="250"/>
    <s v="G"/>
    <s v="001"/>
    <s v="002"/>
    <s v="000"/>
    <s v="000"/>
    <s v="SPECIAL REVENUE FUND"/>
    <s v="BUS &amp; PROF REG &amp; LIC FUND"/>
    <m/>
  </r>
  <r>
    <s v="0.8ADJ"/>
    <s v="9125000"/>
    <x v="50"/>
    <x v="7"/>
    <n v="511"/>
    <s v="A0820AF511"/>
    <n v="5000"/>
    <n v="4393"/>
    <n v="5000"/>
    <s v="D"/>
    <x v="2"/>
    <x v="2"/>
    <s v="GABW"/>
    <s v="ACCUMULATED DEPRECIATION/AMORTIZATION"/>
    <s v="2023–2024"/>
    <x v="0"/>
    <x v="0"/>
    <s v="GENERAL GOVERNMENT"/>
    <s v="GAMBLING CONTROL FUND"/>
    <x v="1"/>
    <s v="250"/>
    <s v="G"/>
    <s v="001"/>
    <s v="002"/>
    <s v="000"/>
    <s v="000"/>
    <s v="SPECIAL REVENUE FUND"/>
    <s v="BUS &amp; PROF REG &amp; LIC FUND"/>
    <m/>
  </r>
  <r>
    <s v="0.9ADJ"/>
    <s v="9125000"/>
    <x v="50"/>
    <x v="7"/>
    <n v="511"/>
    <s v="A0820AF511"/>
    <n v="33000"/>
    <n v="32734"/>
    <n v="33000"/>
    <s v="D"/>
    <x v="3"/>
    <x v="3"/>
    <s v="GBBR"/>
    <s v="RIGHT-TO-USE LEASE LIABILITY"/>
    <s v="2023–2024"/>
    <x v="0"/>
    <x v="0"/>
    <s v="GENERAL GOVERNMENT"/>
    <s v="GAMBLING CONTROL FUND"/>
    <x v="1"/>
    <s v="250"/>
    <s v="G"/>
    <s v="001"/>
    <s v="002"/>
    <s v="000"/>
    <s v="000"/>
    <s v="SPECIAL REVENUE FUND"/>
    <s v="BUS &amp; PROF REG &amp; LIC FUND"/>
    <m/>
  </r>
  <r>
    <s v="4.1"/>
    <s v="9125000"/>
    <x v="50"/>
    <x v="7"/>
    <n v="511"/>
    <s v="A0820AF511"/>
    <n v="861000"/>
    <n v="861160"/>
    <n v="861000"/>
    <s v="D"/>
    <x v="4"/>
    <x v="4"/>
    <s v="GODB"/>
    <s v="GENERAL GOVERNMENT AND GOVERNMENT OPERATIONS"/>
    <s v="2023–2024"/>
    <x v="0"/>
    <x v="0"/>
    <s v="GENERAL GOVERNMENT"/>
    <s v="GAMBLING CONTROL FUND"/>
    <x v="1"/>
    <s v="250"/>
    <s v="G"/>
    <s v="001"/>
    <s v="002"/>
    <s v="000"/>
    <s v="000"/>
    <s v="SPECIAL REVENUE FUND"/>
    <s v="BUS &amp; PROF REG &amp; LIC FUND"/>
    <m/>
  </r>
  <r>
    <s v="4.3"/>
    <s v="9125000"/>
    <x v="50"/>
    <x v="7"/>
    <n v="511"/>
    <s v="A0820AF511"/>
    <n v="13000"/>
    <n v="-13042"/>
    <n v="-13000"/>
    <s v="C"/>
    <x v="14"/>
    <x v="2"/>
    <s v="GABW"/>
    <s v="ACCUMULATED DEPRECIATION/AMORTIZATION"/>
    <s v="2023–2024"/>
    <x v="0"/>
    <x v="0"/>
    <s v="GENERAL GOVERNMENT"/>
    <s v="GAMBLING CONTROL FUND"/>
    <x v="1"/>
    <s v="250"/>
    <s v="G"/>
    <s v="001"/>
    <s v="002"/>
    <s v="000"/>
    <s v="000"/>
    <s v="SPECIAL REVENUE FUND"/>
    <s v="BUS &amp; PROF REG &amp; LIC FUND"/>
    <m/>
  </r>
  <r>
    <s v="4.4"/>
    <s v="9125000"/>
    <x v="50"/>
    <x v="7"/>
    <n v="511"/>
    <s v="A0820AF511"/>
    <n v="848000"/>
    <n v="-848118"/>
    <n v="-848000"/>
    <s v="C"/>
    <x v="2"/>
    <x v="2"/>
    <s v="GABW"/>
    <s v="ACCUMULATED DEPRECIATION/AMORTIZATION"/>
    <s v="2023–2024"/>
    <x v="0"/>
    <x v="0"/>
    <s v="GENERAL GOVERNMENT"/>
    <s v="GAMBLING CONTROL FUND"/>
    <x v="1"/>
    <s v="250"/>
    <s v="G"/>
    <s v="001"/>
    <s v="002"/>
    <s v="000"/>
    <s v="000"/>
    <s v="SPECIAL REVENUE FUND"/>
    <s v="BUS &amp; PROF REG &amp; LIC FUND"/>
    <m/>
  </r>
  <r>
    <s v="5.1"/>
    <s v="0567000"/>
    <x v="50"/>
    <x v="7"/>
    <n v="511"/>
    <s v="A0820AF511"/>
    <n v="866000"/>
    <n v="865531"/>
    <n v="866000"/>
    <s v="D"/>
    <x v="5"/>
    <x v="5"/>
    <s v="GODT"/>
    <s v="DEBT SERVICE-PRINCIPAL RETIREMENT"/>
    <s v="2023–2024"/>
    <x v="0"/>
    <x v="0"/>
    <s v="GENERAL GOVERNMENT"/>
    <s v="GAMBLING CONTROL FUND"/>
    <x v="1"/>
    <s v="250"/>
    <s v="G"/>
    <s v="001"/>
    <s v="002"/>
    <s v="000"/>
    <s v="000"/>
    <s v="SPECIAL REVENUE FUND"/>
    <s v="BUS &amp; PROF REG &amp; LIC FUND"/>
    <m/>
  </r>
  <r>
    <s v="5.2"/>
    <s v="0567000"/>
    <x v="50"/>
    <x v="7"/>
    <n v="511"/>
    <s v="A0820AF511"/>
    <n v="17000"/>
    <n v="17107"/>
    <n v="17000"/>
    <s v="D"/>
    <x v="6"/>
    <x v="6"/>
    <s v="GODV"/>
    <s v="DEBT SERVICE-INTEREST &amp; FISCAL CHARGES"/>
    <s v="2023–2024"/>
    <x v="0"/>
    <x v="0"/>
    <s v="GENERAL GOVERNMENT"/>
    <s v="GAMBLING CONTROL FUND"/>
    <x v="1"/>
    <s v="250"/>
    <s v="G"/>
    <s v="001"/>
    <s v="002"/>
    <s v="000"/>
    <s v="000"/>
    <s v="SPECIAL REVENUE FUND"/>
    <s v="BUS &amp; PROF REG &amp; LIC FUND"/>
    <m/>
  </r>
  <r>
    <s v="5.3"/>
    <s v="0567000"/>
    <x v="50"/>
    <x v="7"/>
    <n v="511"/>
    <s v="A0820AF511"/>
    <n v="883000"/>
    <n v="-882638"/>
    <n v="-883000"/>
    <s v="C"/>
    <x v="4"/>
    <x v="4"/>
    <s v="GODB"/>
    <s v="GENERAL GOVERNMENT AND GOVERNMENT OPERATIONS"/>
    <s v="2023–2024"/>
    <x v="0"/>
    <x v="0"/>
    <s v="GENERAL GOVERNMENT"/>
    <s v="GAMBLING CONTROL FUND"/>
    <x v="1"/>
    <s v="250"/>
    <s v="G"/>
    <s v="001"/>
    <s v="002"/>
    <s v="000"/>
    <s v="000"/>
    <s v="SPECIAL REVENUE FUND"/>
    <s v="BUS &amp; PROF REG &amp; LIC FUND"/>
    <m/>
  </r>
  <r>
    <s v="6.1"/>
    <s v="9125000"/>
    <x v="50"/>
    <x v="7"/>
    <n v="511"/>
    <s v="A0820AF511"/>
    <n v="866000"/>
    <n v="865531"/>
    <n v="866000"/>
    <s v="D"/>
    <x v="3"/>
    <x v="3"/>
    <s v="GBBR"/>
    <s v="RIGHT-TO-USE LEASE LIABILITY"/>
    <s v="2023–2024"/>
    <x v="0"/>
    <x v="0"/>
    <s v="GENERAL GOVERNMENT"/>
    <s v="GAMBLING CONTROL FUND"/>
    <x v="1"/>
    <s v="250"/>
    <s v="G"/>
    <s v="001"/>
    <s v="002"/>
    <s v="000"/>
    <s v="000"/>
    <s v="SPECIAL REVENUE FUND"/>
    <s v="BUS &amp; PROF REG &amp; LIC FUND"/>
    <m/>
  </r>
  <r>
    <s v="6.2"/>
    <s v="9125000"/>
    <x v="50"/>
    <x v="7"/>
    <n v="511"/>
    <s v="A0820AF511"/>
    <n v="866000"/>
    <n v="-865531"/>
    <n v="-866000"/>
    <s v="C"/>
    <x v="5"/>
    <x v="5"/>
    <s v="GODT"/>
    <s v="DEBT SERVICE-PRINCIPAL RETIREMENT"/>
    <s v="2023–2024"/>
    <x v="0"/>
    <x v="0"/>
    <s v="GENERAL GOVERNMENT"/>
    <s v="GAMBLING CONTROL FUND"/>
    <x v="1"/>
    <s v="250"/>
    <s v="G"/>
    <s v="001"/>
    <s v="002"/>
    <s v="000"/>
    <s v="000"/>
    <s v="SPECIAL REVENUE FUND"/>
    <s v="BUS &amp; PROF REG &amp; LIC FUND"/>
    <m/>
  </r>
  <r>
    <s v="7.1"/>
    <s v="9125000"/>
    <x v="50"/>
    <x v="7"/>
    <n v="511"/>
    <s v="A0820AF511"/>
    <n v="806000"/>
    <n v="805559"/>
    <n v="806000"/>
    <s v="D"/>
    <x v="3"/>
    <x v="3"/>
    <s v="GBBR"/>
    <s v="RIGHT-TO-USE LEASE LIABILITY"/>
    <s v="2023–2024"/>
    <x v="0"/>
    <x v="0"/>
    <s v="GENERAL GOVERNMENT"/>
    <s v="GAMBLING CONTROL FUND"/>
    <x v="1"/>
    <s v="250"/>
    <s v="G"/>
    <s v="001"/>
    <s v="002"/>
    <s v="000"/>
    <s v="000"/>
    <s v="SPECIAL REVENUE FUND"/>
    <s v="BUS &amp; PROF REG &amp; LIC FUND"/>
    <m/>
  </r>
  <r>
    <s v="7.2"/>
    <s v="9125000"/>
    <x v="50"/>
    <x v="7"/>
    <n v="511"/>
    <s v="A0820AF511"/>
    <n v="806000"/>
    <n v="-805559"/>
    <n v="-806000"/>
    <s v="C"/>
    <x v="7"/>
    <x v="3"/>
    <s v="GBAX"/>
    <s v="CURRENT PORTION OF LONG-TERM OBLIGATIONS"/>
    <s v="2023–2024"/>
    <x v="0"/>
    <x v="0"/>
    <s v="GENERAL GOVERNMENT"/>
    <s v="GAMBLING CONTROL FUND"/>
    <x v="1"/>
    <s v="250"/>
    <s v="G"/>
    <s v="001"/>
    <s v="002"/>
    <s v="000"/>
    <s v="000"/>
    <s v="SPECIAL REVENUE FUND"/>
    <s v="BUS &amp; PROF REG &amp; LIC FUND"/>
    <m/>
  </r>
  <r>
    <s v="8.3"/>
    <s v="9125000"/>
    <x v="50"/>
    <x v="7"/>
    <n v="511"/>
    <s v="A0820AF511"/>
    <n v="175000"/>
    <n v="175215"/>
    <n v="175000"/>
    <s v="D"/>
    <x v="2"/>
    <x v="2"/>
    <s v="GABW"/>
    <s v="ACCUMULATED DEPRECIATION/AMORTIZATION"/>
    <s v="2023–2024"/>
    <x v="0"/>
    <x v="0"/>
    <s v="GENERAL GOVERNMENT"/>
    <s v="GAMBLING CONTROL FUND"/>
    <x v="1"/>
    <s v="250"/>
    <s v="G"/>
    <s v="001"/>
    <s v="002"/>
    <s v="000"/>
    <s v="000"/>
    <s v="SPECIAL REVENUE FUND"/>
    <s v="BUS &amp; PROF REG &amp; LIC FUND"/>
    <m/>
  </r>
  <r>
    <s v="8.6"/>
    <s v="9125000"/>
    <x v="50"/>
    <x v="7"/>
    <n v="511"/>
    <s v="A0820AF511"/>
    <n v="175000"/>
    <n v="-175215"/>
    <n v="-175000"/>
    <s v="C"/>
    <x v="0"/>
    <x v="0"/>
    <s v="GABX"/>
    <s v="INTANGIBLE ASSETS-AMORTIZABLE"/>
    <s v="2023–2024"/>
    <x v="0"/>
    <x v="0"/>
    <s v="GENERAL GOVERNMENT"/>
    <s v="GAMBLING CONTROL FUND"/>
    <x v="1"/>
    <s v="250"/>
    <s v="G"/>
    <s v="001"/>
    <s v="002"/>
    <s v="000"/>
    <s v="000"/>
    <s v="SPECIAL REVENUE FUND"/>
    <s v="BUS &amp; PROF REG &amp; LIC FUND"/>
    <m/>
  </r>
  <r>
    <s v="10.3"/>
    <s v="9125000"/>
    <x v="50"/>
    <x v="7"/>
    <n v="511"/>
    <s v="A0820AF511"/>
    <n v="6000"/>
    <n v="5626"/>
    <n v="6000"/>
    <s v="D"/>
    <x v="0"/>
    <x v="0"/>
    <s v="GABX"/>
    <s v="INTANGIBLE ASSETS-AMORTIZABLE"/>
    <s v="2023–2024"/>
    <x v="0"/>
    <x v="0"/>
    <s v="GENERAL GOVERNMENT"/>
    <s v="GAMBLING CONTROL FUND"/>
    <x v="1"/>
    <s v="250"/>
    <s v="G"/>
    <s v="001"/>
    <s v="002"/>
    <s v="000"/>
    <s v="000"/>
    <s v="SPECIAL REVENUE FUND"/>
    <s v="BUS &amp; PROF REG &amp; LIC FUND"/>
    <m/>
  </r>
  <r>
    <s v="10.4"/>
    <s v="9125000"/>
    <x v="50"/>
    <x v="7"/>
    <n v="511"/>
    <s v="A0820AF511"/>
    <n v="6000"/>
    <n v="-5626"/>
    <n v="-6000"/>
    <s v="C"/>
    <x v="3"/>
    <x v="3"/>
    <s v="GBBR"/>
    <s v="RIGHT-TO-USE LEASE LIABILITY"/>
    <s v="2023–2024"/>
    <x v="0"/>
    <x v="0"/>
    <s v="GENERAL GOVERNMENT"/>
    <s v="GAMBLING CONTROL FUND"/>
    <x v="1"/>
    <s v="250"/>
    <s v="G"/>
    <s v="001"/>
    <s v="002"/>
    <s v="000"/>
    <s v="000"/>
    <s v="SPECIAL REVENUE FUND"/>
    <s v="BUS &amp; PROF REG &amp; LIC FUND"/>
    <m/>
  </r>
  <r>
    <s v="0.3BB"/>
    <s v="9125000"/>
    <x v="50"/>
    <x v="79"/>
    <n v="511"/>
    <s v="A0855AF511"/>
    <n v="2045000"/>
    <n v="2045119"/>
    <n v="2045000"/>
    <s v="D"/>
    <x v="0"/>
    <x v="0"/>
    <s v="GABX"/>
    <s v="INTANGIBLE ASSETS-AMORTIZABLE"/>
    <s v="2023–2024"/>
    <x v="0"/>
    <x v="0"/>
    <s v="GENERAL GOVERNMENT"/>
    <s v="GAMBLING CONTROL FUND"/>
    <x v="1"/>
    <s v="250"/>
    <s v="G"/>
    <s v="001"/>
    <s v="002"/>
    <s v="000"/>
    <s v="000"/>
    <s v="SPECIAL REVENUE FUND"/>
    <s v="BUS &amp; PROF REG &amp; LIC FUND"/>
    <m/>
  </r>
  <r>
    <s v="0.4BB"/>
    <s v="9125000"/>
    <x v="50"/>
    <x v="79"/>
    <n v="511"/>
    <s v="A0855AF511"/>
    <n v="9000"/>
    <n v="9150"/>
    <n v="9000"/>
    <s v="D"/>
    <x v="8"/>
    <x v="7"/>
    <s v="GOAA"/>
    <s v="BEGINNING FUND BALANCE"/>
    <s v="2023–2024"/>
    <x v="0"/>
    <x v="0"/>
    <s v="GENERAL GOVERNMENT"/>
    <s v="GAMBLING CONTROL FUND"/>
    <x v="1"/>
    <s v="250"/>
    <s v="G"/>
    <s v="001"/>
    <s v="002"/>
    <s v="000"/>
    <s v="000"/>
    <s v="SPECIAL REVENUE FUND"/>
    <s v="BUS &amp; PROF REG &amp; LIC FUND"/>
    <m/>
  </r>
  <r>
    <s v="0.8BB"/>
    <s v="9125000"/>
    <x v="50"/>
    <x v="79"/>
    <n v="511"/>
    <s v="A0855AF511"/>
    <n v="1017000"/>
    <n v="-1017067"/>
    <n v="-1017000"/>
    <s v="C"/>
    <x v="2"/>
    <x v="2"/>
    <s v="GABW"/>
    <s v="ACCUMULATED DEPRECIATION/AMORTIZATION"/>
    <s v="2023–2024"/>
    <x v="0"/>
    <x v="0"/>
    <s v="GENERAL GOVERNMENT"/>
    <s v="GAMBLING CONTROL FUND"/>
    <x v="1"/>
    <s v="250"/>
    <s v="G"/>
    <s v="001"/>
    <s v="002"/>
    <s v="000"/>
    <s v="000"/>
    <s v="SPECIAL REVENUE FUND"/>
    <s v="BUS &amp; PROF REG &amp; LIC FUND"/>
    <m/>
  </r>
  <r>
    <s v="0.9BB"/>
    <s v="9125000"/>
    <x v="50"/>
    <x v="79"/>
    <n v="511"/>
    <s v="A0855AF511"/>
    <n v="1037000"/>
    <n v="-1037202"/>
    <n v="-1037000"/>
    <s v="C"/>
    <x v="3"/>
    <x v="3"/>
    <s v="GBBR"/>
    <s v="RIGHT-TO-USE LEASE LIABILITY"/>
    <s v="2023–2024"/>
    <x v="0"/>
    <x v="0"/>
    <s v="GENERAL GOVERNMENT"/>
    <s v="GAMBLING CONTROL FUND"/>
    <x v="1"/>
    <s v="250"/>
    <s v="G"/>
    <s v="001"/>
    <s v="002"/>
    <s v="000"/>
    <s v="000"/>
    <s v="SPECIAL REVENUE FUND"/>
    <s v="BUS &amp; PROF REG &amp; LIC FUND"/>
    <m/>
  </r>
  <r>
    <s v="4.1"/>
    <s v="9125000"/>
    <x v="50"/>
    <x v="79"/>
    <n v="511"/>
    <s v="A0855AF511"/>
    <n v="548000"/>
    <n v="548459"/>
    <n v="548000"/>
    <s v="D"/>
    <x v="4"/>
    <x v="4"/>
    <s v="GODB"/>
    <s v="GENERAL GOVERNMENT AND GOVERNMENT OPERATIONS"/>
    <s v="2023–2024"/>
    <x v="0"/>
    <x v="0"/>
    <s v="GENERAL GOVERNMENT"/>
    <s v="GAMBLING CONTROL FUND"/>
    <x v="1"/>
    <s v="250"/>
    <s v="G"/>
    <s v="001"/>
    <s v="002"/>
    <s v="000"/>
    <s v="000"/>
    <s v="SPECIAL REVENUE FUND"/>
    <s v="BUS &amp; PROF REG &amp; LIC FUND"/>
    <m/>
  </r>
  <r>
    <s v="4.4"/>
    <s v="9125000"/>
    <x v="50"/>
    <x v="79"/>
    <n v="511"/>
    <s v="A0855AF511"/>
    <n v="548000"/>
    <n v="-548459"/>
    <n v="-548000"/>
    <s v="C"/>
    <x v="2"/>
    <x v="2"/>
    <s v="GABW"/>
    <s v="ACCUMULATED DEPRECIATION/AMORTIZATION"/>
    <s v="2023–2024"/>
    <x v="0"/>
    <x v="0"/>
    <s v="GENERAL GOVERNMENT"/>
    <s v="GAMBLING CONTROL FUND"/>
    <x v="1"/>
    <s v="250"/>
    <s v="G"/>
    <s v="001"/>
    <s v="002"/>
    <s v="000"/>
    <s v="000"/>
    <s v="SPECIAL REVENUE FUND"/>
    <s v="BUS &amp; PROF REG &amp; LIC FUND"/>
    <m/>
  </r>
  <r>
    <s v="5.1"/>
    <s v="0567000"/>
    <x v="50"/>
    <x v="79"/>
    <n v="511"/>
    <s v="A0855AF511"/>
    <n v="551000"/>
    <n v="550542"/>
    <n v="551000"/>
    <s v="D"/>
    <x v="5"/>
    <x v="5"/>
    <s v="GODT"/>
    <s v="DEBT SERVICE-PRINCIPAL RETIREMENT"/>
    <s v="2023–2024"/>
    <x v="0"/>
    <x v="0"/>
    <s v="GENERAL GOVERNMENT"/>
    <s v="GAMBLING CONTROL FUND"/>
    <x v="1"/>
    <s v="250"/>
    <s v="G"/>
    <s v="001"/>
    <s v="002"/>
    <s v="000"/>
    <s v="000"/>
    <s v="SPECIAL REVENUE FUND"/>
    <s v="BUS &amp; PROF REG &amp; LIC FUND"/>
    <m/>
  </r>
  <r>
    <s v="5.2"/>
    <s v="0567000"/>
    <x v="50"/>
    <x v="79"/>
    <n v="511"/>
    <s v="A0855AF511"/>
    <n v="8000"/>
    <n v="7692"/>
    <n v="8000"/>
    <s v="D"/>
    <x v="6"/>
    <x v="6"/>
    <s v="GODV"/>
    <s v="DEBT SERVICE-INTEREST &amp; FISCAL CHARGES"/>
    <s v="2023–2024"/>
    <x v="0"/>
    <x v="0"/>
    <s v="GENERAL GOVERNMENT"/>
    <s v="GAMBLING CONTROL FUND"/>
    <x v="1"/>
    <s v="250"/>
    <s v="G"/>
    <s v="001"/>
    <s v="002"/>
    <s v="000"/>
    <s v="000"/>
    <s v="SPECIAL REVENUE FUND"/>
    <s v="BUS &amp; PROF REG &amp; LIC FUND"/>
    <m/>
  </r>
  <r>
    <s v="5.3"/>
    <s v="0567000"/>
    <x v="50"/>
    <x v="79"/>
    <n v="511"/>
    <s v="A0855AF511"/>
    <n v="559000"/>
    <n v="-558234"/>
    <n v="-559000"/>
    <s v="C"/>
    <x v="4"/>
    <x v="4"/>
    <s v="GODB"/>
    <s v="GENERAL GOVERNMENT AND GOVERNMENT OPERATIONS"/>
    <s v="2023–2024"/>
    <x v="0"/>
    <x v="0"/>
    <s v="GENERAL GOVERNMENT"/>
    <s v="GAMBLING CONTROL FUND"/>
    <x v="1"/>
    <s v="250"/>
    <s v="G"/>
    <s v="001"/>
    <s v="002"/>
    <s v="000"/>
    <s v="000"/>
    <s v="SPECIAL REVENUE FUND"/>
    <s v="BUS &amp; PROF REG &amp; LIC FUND"/>
    <m/>
  </r>
  <r>
    <s v="6.1"/>
    <s v="9125000"/>
    <x v="50"/>
    <x v="79"/>
    <n v="511"/>
    <s v="A0855AF511"/>
    <n v="551000"/>
    <n v="550542"/>
    <n v="551000"/>
    <s v="D"/>
    <x v="3"/>
    <x v="3"/>
    <s v="GBBR"/>
    <s v="RIGHT-TO-USE LEASE LIABILITY"/>
    <s v="2023–2024"/>
    <x v="0"/>
    <x v="0"/>
    <s v="GENERAL GOVERNMENT"/>
    <s v="GAMBLING CONTROL FUND"/>
    <x v="1"/>
    <s v="250"/>
    <s v="G"/>
    <s v="001"/>
    <s v="002"/>
    <s v="000"/>
    <s v="000"/>
    <s v="SPECIAL REVENUE FUND"/>
    <s v="BUS &amp; PROF REG &amp; LIC FUND"/>
    <m/>
  </r>
  <r>
    <s v="6.2"/>
    <s v="9125000"/>
    <x v="50"/>
    <x v="79"/>
    <n v="511"/>
    <s v="A0855AF511"/>
    <n v="551000"/>
    <n v="-550542"/>
    <n v="-551000"/>
    <s v="C"/>
    <x v="5"/>
    <x v="5"/>
    <s v="GODT"/>
    <s v="DEBT SERVICE-PRINCIPAL RETIREMENT"/>
    <s v="2023–2024"/>
    <x v="0"/>
    <x v="0"/>
    <s v="GENERAL GOVERNMENT"/>
    <s v="GAMBLING CONTROL FUND"/>
    <x v="1"/>
    <s v="250"/>
    <s v="G"/>
    <s v="001"/>
    <s v="002"/>
    <s v="000"/>
    <s v="000"/>
    <s v="SPECIAL REVENUE FUND"/>
    <s v="BUS &amp; PROF REG &amp; LIC FUND"/>
    <m/>
  </r>
  <r>
    <s v="7.1"/>
    <s v="9125000"/>
    <x v="50"/>
    <x v="79"/>
    <n v="511"/>
    <s v="A0855AF511"/>
    <n v="556000"/>
    <n v="555527"/>
    <n v="556000"/>
    <s v="D"/>
    <x v="3"/>
    <x v="3"/>
    <s v="GBBR"/>
    <s v="RIGHT-TO-USE LEASE LIABILITY"/>
    <s v="2023–2024"/>
    <x v="0"/>
    <x v="0"/>
    <s v="GENERAL GOVERNMENT"/>
    <s v="GAMBLING CONTROL FUND"/>
    <x v="1"/>
    <s v="250"/>
    <s v="G"/>
    <s v="001"/>
    <s v="002"/>
    <s v="000"/>
    <s v="000"/>
    <s v="SPECIAL REVENUE FUND"/>
    <s v="BUS &amp; PROF REG &amp; LIC FUND"/>
    <m/>
  </r>
  <r>
    <s v="7.2"/>
    <s v="9125000"/>
    <x v="50"/>
    <x v="79"/>
    <n v="511"/>
    <s v="A0855AF511"/>
    <n v="556000"/>
    <n v="-555527"/>
    <n v="-556000"/>
    <s v="C"/>
    <x v="7"/>
    <x v="3"/>
    <s v="GBAX"/>
    <s v="CURRENT PORTION OF LONG-TERM OBLIGATIONS"/>
    <s v="2023–2024"/>
    <x v="0"/>
    <x v="0"/>
    <s v="GENERAL GOVERNMENT"/>
    <s v="GAMBLING CONTROL FUND"/>
    <x v="1"/>
    <s v="250"/>
    <s v="G"/>
    <s v="001"/>
    <s v="002"/>
    <s v="000"/>
    <s v="000"/>
    <s v="SPECIAL REVENUE FUND"/>
    <s v="BUS &amp; PROF REG &amp; LIC FUND"/>
    <m/>
  </r>
  <r>
    <s v="10.3"/>
    <s v="9125000"/>
    <x v="50"/>
    <x v="79"/>
    <n v="511"/>
    <s v="A0855AF511"/>
    <n v="69000"/>
    <n v="68867"/>
    <n v="69000"/>
    <s v="D"/>
    <x v="0"/>
    <x v="0"/>
    <s v="GABX"/>
    <s v="INTANGIBLE ASSETS-AMORTIZABLE"/>
    <s v="2023–2024"/>
    <x v="0"/>
    <x v="0"/>
    <s v="GENERAL GOVERNMENT"/>
    <s v="GAMBLING CONTROL FUND"/>
    <x v="1"/>
    <s v="250"/>
    <s v="G"/>
    <s v="001"/>
    <s v="002"/>
    <s v="000"/>
    <s v="000"/>
    <s v="SPECIAL REVENUE FUND"/>
    <s v="BUS &amp; PROF REG &amp; LIC FUND"/>
    <m/>
  </r>
  <r>
    <s v="10.4"/>
    <s v="9125000"/>
    <x v="50"/>
    <x v="79"/>
    <n v="511"/>
    <s v="A0855AF511"/>
    <n v="69000"/>
    <n v="-68867"/>
    <n v="-69000"/>
    <s v="C"/>
    <x v="3"/>
    <x v="3"/>
    <s v="GBBR"/>
    <s v="RIGHT-TO-USE LEASE LIABILITY"/>
    <s v="2023–2024"/>
    <x v="0"/>
    <x v="0"/>
    <s v="GENERAL GOVERNMENT"/>
    <s v="GAMBLING CONTROL FUND"/>
    <x v="1"/>
    <s v="250"/>
    <s v="G"/>
    <s v="001"/>
    <s v="002"/>
    <s v="000"/>
    <s v="000"/>
    <s v="SPECIAL REVENUE FUND"/>
    <s v="BUS &amp; PROF REG &amp; LIC FUND"/>
    <m/>
  </r>
  <r>
    <s v="0.3BB"/>
    <s v="9125000"/>
    <x v="51"/>
    <x v="7"/>
    <n v="511"/>
    <s v="A0820AF511"/>
    <n v="224000"/>
    <n v="223874"/>
    <n v="224000"/>
    <s v="D"/>
    <x v="0"/>
    <x v="0"/>
    <s v="GABX"/>
    <s v="INTANGIBLE ASSETS-AMORTIZABLE"/>
    <s v="2023–2024"/>
    <x v="0"/>
    <x v="0"/>
    <s v="GENERAL GOVERNMENT"/>
    <s v="GAMBLING CONTROL FINES &amp; PENT"/>
    <x v="1"/>
    <s v="250"/>
    <s v="G"/>
    <s v="001"/>
    <s v="002"/>
    <s v="000"/>
    <s v="000"/>
    <s v="SPECIAL REVENUE FUND"/>
    <s v="BUS &amp; PROF REG &amp; LIC FUND"/>
    <m/>
  </r>
  <r>
    <s v="0.4BB"/>
    <s v="9125000"/>
    <x v="51"/>
    <x v="7"/>
    <n v="511"/>
    <s v="A0820AF511"/>
    <n v="1000"/>
    <n v="522"/>
    <n v="1000"/>
    <s v="D"/>
    <x v="8"/>
    <x v="7"/>
    <s v="GOAA"/>
    <s v="BEGINNING FUND BALANCE"/>
    <s v="2023–2024"/>
    <x v="0"/>
    <x v="0"/>
    <s v="GENERAL GOVERNMENT"/>
    <s v="GAMBLING CONTROL FINES &amp; PENT"/>
    <x v="1"/>
    <s v="250"/>
    <s v="G"/>
    <s v="001"/>
    <s v="002"/>
    <s v="000"/>
    <s v="000"/>
    <s v="SPECIAL REVENUE FUND"/>
    <s v="BUS &amp; PROF REG &amp; LIC FUND"/>
    <m/>
  </r>
  <r>
    <s v="0.8BB"/>
    <s v="9125000"/>
    <x v="51"/>
    <x v="7"/>
    <n v="511"/>
    <s v="A0820AF511"/>
    <n v="148000"/>
    <n v="-147903"/>
    <n v="-148000"/>
    <s v="C"/>
    <x v="2"/>
    <x v="2"/>
    <s v="GABW"/>
    <s v="ACCUMULATED DEPRECIATION/AMORTIZATION"/>
    <s v="2023–2024"/>
    <x v="0"/>
    <x v="0"/>
    <s v="GENERAL GOVERNMENT"/>
    <s v="GAMBLING CONTROL FINES &amp; PENT"/>
    <x v="1"/>
    <s v="250"/>
    <s v="G"/>
    <s v="001"/>
    <s v="002"/>
    <s v="000"/>
    <s v="000"/>
    <s v="SPECIAL REVENUE FUND"/>
    <s v="BUS &amp; PROF REG &amp; LIC FUND"/>
    <m/>
  </r>
  <r>
    <s v="0.9BB"/>
    <s v="9125000"/>
    <x v="51"/>
    <x v="7"/>
    <n v="511"/>
    <s v="A0820AF511"/>
    <n v="77000"/>
    <n v="-76493"/>
    <n v="-77000"/>
    <s v="C"/>
    <x v="3"/>
    <x v="3"/>
    <s v="GBBR"/>
    <s v="RIGHT-TO-USE LEASE LIABILITY"/>
    <s v="2023–2024"/>
    <x v="0"/>
    <x v="0"/>
    <s v="GENERAL GOVERNMENT"/>
    <s v="GAMBLING CONTROL FINES &amp; PENT"/>
    <x v="1"/>
    <s v="250"/>
    <s v="G"/>
    <s v="001"/>
    <s v="002"/>
    <s v="000"/>
    <s v="000"/>
    <s v="SPECIAL REVENUE FUND"/>
    <s v="BUS &amp; PROF REG &amp; LIC FUND"/>
    <m/>
  </r>
  <r>
    <s v="0.9ADJ"/>
    <s v="9125000"/>
    <x v="51"/>
    <x v="7"/>
    <n v="511"/>
    <s v="A0820AF511"/>
    <n v="1000"/>
    <n v="512"/>
    <n v="1000"/>
    <s v="D"/>
    <x v="3"/>
    <x v="3"/>
    <s v="GBBR"/>
    <s v="RIGHT-TO-USE LEASE LIABILITY"/>
    <s v="2023–2024"/>
    <x v="0"/>
    <x v="0"/>
    <s v="GENERAL GOVERNMENT"/>
    <s v="GAMBLING CONTROL FINES &amp; PENT"/>
    <x v="1"/>
    <s v="250"/>
    <s v="G"/>
    <s v="001"/>
    <s v="002"/>
    <s v="000"/>
    <s v="000"/>
    <s v="SPECIAL REVENUE FUND"/>
    <s v="BUS &amp; PROF REG &amp; LIC FUND"/>
    <m/>
  </r>
  <r>
    <s v="0.11ADJ"/>
    <s v="9125000"/>
    <x v="51"/>
    <x v="7"/>
    <n v="511"/>
    <s v="A0820AF511"/>
    <n v="1000"/>
    <n v="-581"/>
    <n v="-1000"/>
    <s v="C"/>
    <x v="1"/>
    <x v="1"/>
    <s v="GOAA"/>
    <s v="BEGINNING FUND BALANCE"/>
    <s v="2023–2024"/>
    <x v="0"/>
    <x v="0"/>
    <s v="GENERAL GOVERNMENT"/>
    <s v="GAMBLING CONTROL FINES &amp; PENT"/>
    <x v="1"/>
    <s v="250"/>
    <s v="G"/>
    <s v="001"/>
    <s v="002"/>
    <s v="000"/>
    <s v="000"/>
    <s v="SPECIAL REVENUE FUND"/>
    <s v="BUS &amp; PROF REG &amp; LIC FUND"/>
    <m/>
  </r>
  <r>
    <s v="4.1"/>
    <s v="9125000"/>
    <x v="51"/>
    <x v="7"/>
    <n v="511"/>
    <s v="A0820AF511"/>
    <n v="84000"/>
    <n v="83680"/>
    <n v="84000"/>
    <s v="D"/>
    <x v="4"/>
    <x v="4"/>
    <s v="GODB"/>
    <s v="GENERAL GOVERNMENT AND GOVERNMENT OPERATIONS"/>
    <s v="2023–2024"/>
    <x v="0"/>
    <x v="0"/>
    <s v="GENERAL GOVERNMENT"/>
    <s v="GAMBLING CONTROL FINES &amp; PENT"/>
    <x v="1"/>
    <s v="250"/>
    <s v="G"/>
    <s v="001"/>
    <s v="002"/>
    <s v="000"/>
    <s v="000"/>
    <s v="SPECIAL REVENUE FUND"/>
    <s v="BUS &amp; PROF REG &amp; LIC FUND"/>
    <m/>
  </r>
  <r>
    <s v="4.4"/>
    <s v="9125000"/>
    <x v="51"/>
    <x v="7"/>
    <n v="511"/>
    <s v="A0820AF511"/>
    <n v="84000"/>
    <n v="-83680"/>
    <n v="-84000"/>
    <s v="C"/>
    <x v="2"/>
    <x v="2"/>
    <s v="GABW"/>
    <s v="ACCUMULATED DEPRECIATION/AMORTIZATION"/>
    <s v="2023–2024"/>
    <x v="0"/>
    <x v="0"/>
    <s v="GENERAL GOVERNMENT"/>
    <s v="GAMBLING CONTROL FINES &amp; PENT"/>
    <x v="1"/>
    <s v="250"/>
    <s v="G"/>
    <s v="001"/>
    <s v="002"/>
    <s v="000"/>
    <s v="000"/>
    <s v="SPECIAL REVENUE FUND"/>
    <s v="BUS &amp; PROF REG &amp; LIC FUND"/>
    <m/>
  </r>
  <r>
    <s v="5.1"/>
    <s v="0569000"/>
    <x v="51"/>
    <x v="7"/>
    <n v="511"/>
    <s v="A0820AF511"/>
    <n v="70000"/>
    <n v="69572"/>
    <n v="70000"/>
    <s v="D"/>
    <x v="5"/>
    <x v="5"/>
    <s v="GODT"/>
    <s v="DEBT SERVICE-PRINCIPAL RETIREMENT"/>
    <s v="2023–2024"/>
    <x v="0"/>
    <x v="0"/>
    <s v="GENERAL GOVERNMENT"/>
    <s v="GAMBLING CONTROL FINES &amp; PENT"/>
    <x v="1"/>
    <s v="250"/>
    <s v="G"/>
    <s v="001"/>
    <s v="002"/>
    <s v="000"/>
    <s v="000"/>
    <s v="SPECIAL REVENUE FUND"/>
    <s v="BUS &amp; PROF REG &amp; LIC FUND"/>
    <m/>
  </r>
  <r>
    <s v="5.2"/>
    <s v="0569000"/>
    <x v="51"/>
    <x v="7"/>
    <n v="511"/>
    <s v="A0820AF511"/>
    <n v="8000"/>
    <n v="8357"/>
    <n v="8000"/>
    <s v="D"/>
    <x v="6"/>
    <x v="6"/>
    <s v="GODV"/>
    <s v="DEBT SERVICE-INTEREST &amp; FISCAL CHARGES"/>
    <s v="2023–2024"/>
    <x v="0"/>
    <x v="0"/>
    <s v="GENERAL GOVERNMENT"/>
    <s v="GAMBLING CONTROL FINES &amp; PENT"/>
    <x v="1"/>
    <s v="250"/>
    <s v="G"/>
    <s v="001"/>
    <s v="002"/>
    <s v="000"/>
    <s v="000"/>
    <s v="SPECIAL REVENUE FUND"/>
    <s v="BUS &amp; PROF REG &amp; LIC FUND"/>
    <m/>
  </r>
  <r>
    <s v="5.3"/>
    <s v="0569000"/>
    <x v="51"/>
    <x v="7"/>
    <n v="511"/>
    <s v="A0820AF511"/>
    <n v="78000"/>
    <n v="-77929"/>
    <n v="-78000"/>
    <s v="C"/>
    <x v="4"/>
    <x v="4"/>
    <s v="GODB"/>
    <s v="GENERAL GOVERNMENT AND GOVERNMENT OPERATIONS"/>
    <s v="2023–2024"/>
    <x v="0"/>
    <x v="0"/>
    <s v="GENERAL GOVERNMENT"/>
    <s v="GAMBLING CONTROL FINES &amp; PENT"/>
    <x v="1"/>
    <s v="250"/>
    <s v="G"/>
    <s v="001"/>
    <s v="002"/>
    <s v="000"/>
    <s v="000"/>
    <s v="SPECIAL REVENUE FUND"/>
    <s v="BUS &amp; PROF REG &amp; LIC FUND"/>
    <m/>
  </r>
  <r>
    <s v="6.1"/>
    <s v="9125000"/>
    <x v="51"/>
    <x v="7"/>
    <n v="511"/>
    <s v="A0820AF511"/>
    <n v="70000"/>
    <n v="69572"/>
    <n v="70000"/>
    <s v="D"/>
    <x v="3"/>
    <x v="3"/>
    <s v="GBBR"/>
    <s v="RIGHT-TO-USE LEASE LIABILITY"/>
    <s v="2023–2024"/>
    <x v="0"/>
    <x v="0"/>
    <s v="GENERAL GOVERNMENT"/>
    <s v="GAMBLING CONTROL FINES &amp; PENT"/>
    <x v="1"/>
    <s v="250"/>
    <s v="G"/>
    <s v="001"/>
    <s v="002"/>
    <s v="000"/>
    <s v="000"/>
    <s v="SPECIAL REVENUE FUND"/>
    <s v="BUS &amp; PROF REG &amp; LIC FUND"/>
    <m/>
  </r>
  <r>
    <s v="6.2"/>
    <s v="9125000"/>
    <x v="51"/>
    <x v="7"/>
    <n v="511"/>
    <s v="A0820AF511"/>
    <n v="70000"/>
    <n v="-69572"/>
    <n v="-70000"/>
    <s v="C"/>
    <x v="5"/>
    <x v="5"/>
    <s v="GODT"/>
    <s v="DEBT SERVICE-PRINCIPAL RETIREMENT"/>
    <s v="2023–2024"/>
    <x v="0"/>
    <x v="0"/>
    <s v="GENERAL GOVERNMENT"/>
    <s v="GAMBLING CONTROL FINES &amp; PENT"/>
    <x v="1"/>
    <s v="250"/>
    <s v="G"/>
    <s v="001"/>
    <s v="002"/>
    <s v="000"/>
    <s v="000"/>
    <s v="SPECIAL REVENUE FUND"/>
    <s v="BUS &amp; PROF REG &amp; LIC FUND"/>
    <m/>
  </r>
  <r>
    <s v="7.1"/>
    <s v="9125000"/>
    <x v="51"/>
    <x v="7"/>
    <n v="511"/>
    <s v="A0820AF511"/>
    <n v="78000"/>
    <n v="78487"/>
    <n v="78000"/>
    <s v="D"/>
    <x v="3"/>
    <x v="3"/>
    <s v="GBBR"/>
    <s v="RIGHT-TO-USE LEASE LIABILITY"/>
    <s v="2023–2024"/>
    <x v="0"/>
    <x v="0"/>
    <s v="GENERAL GOVERNMENT"/>
    <s v="GAMBLING CONTROL FINES &amp; PENT"/>
    <x v="1"/>
    <s v="250"/>
    <s v="G"/>
    <s v="001"/>
    <s v="002"/>
    <s v="000"/>
    <s v="000"/>
    <s v="SPECIAL REVENUE FUND"/>
    <s v="BUS &amp; PROF REG &amp; LIC FUND"/>
    <m/>
  </r>
  <r>
    <s v="7.2"/>
    <s v="9125000"/>
    <x v="51"/>
    <x v="7"/>
    <n v="511"/>
    <s v="A0820AF511"/>
    <n v="78000"/>
    <n v="-78487"/>
    <n v="-78000"/>
    <s v="C"/>
    <x v="7"/>
    <x v="3"/>
    <s v="GBAX"/>
    <s v="CURRENT PORTION OF LONG-TERM OBLIGATIONS"/>
    <s v="2023–2024"/>
    <x v="0"/>
    <x v="0"/>
    <s v="GENERAL GOVERNMENT"/>
    <s v="GAMBLING CONTROL FINES &amp; PENT"/>
    <x v="1"/>
    <s v="250"/>
    <s v="G"/>
    <s v="001"/>
    <s v="002"/>
    <s v="000"/>
    <s v="000"/>
    <s v="SPECIAL REVENUE FUND"/>
    <s v="BUS &amp; PROF REG &amp; LIC FUND"/>
    <m/>
  </r>
  <r>
    <s v="8.3"/>
    <s v="9125000"/>
    <x v="51"/>
    <x v="7"/>
    <n v="511"/>
    <s v="A0820AF511"/>
    <n v="3000"/>
    <n v="2651"/>
    <n v="3000"/>
    <s v="D"/>
    <x v="2"/>
    <x v="2"/>
    <s v="GABW"/>
    <s v="ACCUMULATED DEPRECIATION/AMORTIZATION"/>
    <s v="2023–2024"/>
    <x v="0"/>
    <x v="0"/>
    <s v="GENERAL GOVERNMENT"/>
    <s v="GAMBLING CONTROL FINES &amp; PENT"/>
    <x v="1"/>
    <s v="250"/>
    <s v="G"/>
    <s v="001"/>
    <s v="002"/>
    <s v="000"/>
    <s v="000"/>
    <s v="SPECIAL REVENUE FUND"/>
    <s v="BUS &amp; PROF REG &amp; LIC FUND"/>
    <m/>
  </r>
  <r>
    <s v="8.6"/>
    <s v="9125000"/>
    <x v="51"/>
    <x v="7"/>
    <n v="511"/>
    <s v="A0820AF511"/>
    <n v="3000"/>
    <n v="-2651"/>
    <n v="-3000"/>
    <s v="C"/>
    <x v="0"/>
    <x v="0"/>
    <s v="GABX"/>
    <s v="INTANGIBLE ASSETS-AMORTIZABLE"/>
    <s v="2023–2024"/>
    <x v="0"/>
    <x v="0"/>
    <s v="GENERAL GOVERNMENT"/>
    <s v="GAMBLING CONTROL FINES &amp; PENT"/>
    <x v="1"/>
    <s v="250"/>
    <s v="G"/>
    <s v="001"/>
    <s v="002"/>
    <s v="000"/>
    <s v="000"/>
    <s v="SPECIAL REVENUE FUND"/>
    <s v="BUS &amp; PROF REG &amp; LIC FUND"/>
    <m/>
  </r>
  <r>
    <s v="10.3"/>
    <s v="9125000"/>
    <x v="51"/>
    <x v="7"/>
    <n v="511"/>
    <s v="A0820AF511"/>
    <n v="679000"/>
    <n v="679206"/>
    <n v="679000"/>
    <s v="D"/>
    <x v="0"/>
    <x v="0"/>
    <s v="GABX"/>
    <s v="INTANGIBLE ASSETS-AMORTIZABLE"/>
    <s v="2023–2024"/>
    <x v="0"/>
    <x v="0"/>
    <s v="GENERAL GOVERNMENT"/>
    <s v="GAMBLING CONTROL FINES &amp; PENT"/>
    <x v="1"/>
    <s v="250"/>
    <s v="G"/>
    <s v="001"/>
    <s v="002"/>
    <s v="000"/>
    <s v="000"/>
    <s v="SPECIAL REVENUE FUND"/>
    <s v="BUS &amp; PROF REG &amp; LIC FUND"/>
    <m/>
  </r>
  <r>
    <s v="10.4"/>
    <s v="9125000"/>
    <x v="51"/>
    <x v="7"/>
    <n v="511"/>
    <s v="A0820AF511"/>
    <n v="679000"/>
    <n v="-679206"/>
    <n v="-679000"/>
    <s v="C"/>
    <x v="3"/>
    <x v="3"/>
    <s v="GBBR"/>
    <s v="RIGHT-TO-USE LEASE LIABILITY"/>
    <s v="2023–2024"/>
    <x v="0"/>
    <x v="0"/>
    <s v="GENERAL GOVERNMENT"/>
    <s v="GAMBLING CONTROL FINES &amp; PENT"/>
    <x v="1"/>
    <s v="250"/>
    <s v="G"/>
    <s v="001"/>
    <s v="002"/>
    <s v="000"/>
    <s v="000"/>
    <s v="SPECIAL REVENUE FUND"/>
    <s v="BUS &amp; PROF REG &amp; LIC FUND"/>
    <m/>
  </r>
  <r>
    <s v="0.3BB"/>
    <s v="9125000"/>
    <x v="52"/>
    <x v="1"/>
    <n v="511"/>
    <s v="A0250AF511"/>
    <n v="196000"/>
    <n v="196228"/>
    <n v="196000"/>
    <s v="D"/>
    <x v="0"/>
    <x v="0"/>
    <s v="GABX"/>
    <s v="INTANGIBLE ASSETS-AMORTIZABLE"/>
    <s v="2023–2024"/>
    <x v="0"/>
    <x v="0"/>
    <s v="GENERAL GOVERNMENT"/>
    <s v="FAMILY LAW TRUST FUND"/>
    <x v="1"/>
    <s v="800"/>
    <s v="G"/>
    <s v="001"/>
    <s v="002"/>
    <s v="000"/>
    <s v="000"/>
    <s v="SPECIAL REVENUE FUND"/>
    <s v="TRIAL COURT FUND"/>
    <m/>
  </r>
  <r>
    <s v="0.4BB"/>
    <s v="9125000"/>
    <x v="52"/>
    <x v="1"/>
    <n v="511"/>
    <s v="A0250AF511"/>
    <n v="4000"/>
    <n v="4252"/>
    <n v="4000"/>
    <s v="D"/>
    <x v="8"/>
    <x v="7"/>
    <s v="GOAA"/>
    <s v="BEGINNING FUND BALANCE"/>
    <s v="2023–2024"/>
    <x v="0"/>
    <x v="0"/>
    <s v="GENERAL GOVERNMENT"/>
    <s v="FAMILY LAW TRUST FUND"/>
    <x v="1"/>
    <s v="800"/>
    <s v="G"/>
    <s v="001"/>
    <s v="002"/>
    <s v="000"/>
    <s v="000"/>
    <s v="SPECIAL REVENUE FUND"/>
    <s v="TRIAL COURT FUND"/>
    <m/>
  </r>
  <r>
    <s v="0.8BB"/>
    <s v="9125000"/>
    <x v="52"/>
    <x v="1"/>
    <n v="511"/>
    <s v="A0250AF511"/>
    <n v="54000"/>
    <n v="-54132"/>
    <n v="-54000"/>
    <s v="C"/>
    <x v="2"/>
    <x v="2"/>
    <s v="GABW"/>
    <s v="ACCUMULATED DEPRECIATION/AMORTIZATION"/>
    <s v="2023–2024"/>
    <x v="0"/>
    <x v="0"/>
    <s v="GENERAL GOVERNMENT"/>
    <s v="FAMILY LAW TRUST FUND"/>
    <x v="1"/>
    <s v="800"/>
    <s v="G"/>
    <s v="001"/>
    <s v="002"/>
    <s v="000"/>
    <s v="000"/>
    <s v="SPECIAL REVENUE FUND"/>
    <s v="TRIAL COURT FUND"/>
    <m/>
  </r>
  <r>
    <s v="0.9BB"/>
    <s v="9125000"/>
    <x v="52"/>
    <x v="1"/>
    <n v="511"/>
    <s v="A0250AF511"/>
    <n v="146000"/>
    <n v="-146348"/>
    <n v="-146000"/>
    <s v="C"/>
    <x v="3"/>
    <x v="3"/>
    <s v="GBBR"/>
    <s v="RIGHT-TO-USE LEASE LIABILITY"/>
    <s v="2023–2024"/>
    <x v="0"/>
    <x v="0"/>
    <s v="GENERAL GOVERNMENT"/>
    <s v="FAMILY LAW TRUST FUND"/>
    <x v="1"/>
    <s v="800"/>
    <s v="G"/>
    <s v="001"/>
    <s v="002"/>
    <s v="000"/>
    <s v="000"/>
    <s v="SPECIAL REVENUE FUND"/>
    <s v="TRIAL COURT FUND"/>
    <m/>
  </r>
  <r>
    <s v="4.1"/>
    <s v="9125000"/>
    <x v="52"/>
    <x v="1"/>
    <n v="511"/>
    <s v="A0250AF511"/>
    <n v="27000"/>
    <n v="27066"/>
    <n v="27000"/>
    <s v="D"/>
    <x v="4"/>
    <x v="4"/>
    <s v="GODB"/>
    <s v="GENERAL GOVERNMENT AND GOVERNMENT OPERATIONS"/>
    <s v="2023–2024"/>
    <x v="0"/>
    <x v="0"/>
    <s v="GENERAL GOVERNMENT"/>
    <s v="FAMILY LAW TRUST FUND"/>
    <x v="1"/>
    <s v="800"/>
    <s v="G"/>
    <s v="001"/>
    <s v="002"/>
    <s v="000"/>
    <s v="000"/>
    <s v="SPECIAL REVENUE FUND"/>
    <s v="TRIAL COURT FUND"/>
    <m/>
  </r>
  <r>
    <s v="4.4"/>
    <s v="9125000"/>
    <x v="52"/>
    <x v="1"/>
    <n v="511"/>
    <s v="A0250AF511"/>
    <n v="27000"/>
    <n v="-27066"/>
    <n v="-27000"/>
    <s v="C"/>
    <x v="2"/>
    <x v="2"/>
    <s v="GABW"/>
    <s v="ACCUMULATED DEPRECIATION/AMORTIZATION"/>
    <s v="2023–2024"/>
    <x v="0"/>
    <x v="0"/>
    <s v="GENERAL GOVERNMENT"/>
    <s v="FAMILY LAW TRUST FUND"/>
    <x v="1"/>
    <s v="800"/>
    <s v="G"/>
    <s v="001"/>
    <s v="002"/>
    <s v="000"/>
    <s v="000"/>
    <s v="SPECIAL REVENUE FUND"/>
    <s v="TRIAL COURT FUND"/>
    <m/>
  </r>
  <r>
    <s v="5.1"/>
    <s v="0587000"/>
    <x v="52"/>
    <x v="1"/>
    <n v="511"/>
    <s v="A0250AF511"/>
    <n v="26000"/>
    <n v="26138"/>
    <n v="26000"/>
    <s v="D"/>
    <x v="5"/>
    <x v="5"/>
    <s v="GODT"/>
    <s v="DEBT SERVICE-PRINCIPAL RETIREMENT"/>
    <s v="2023–2024"/>
    <x v="0"/>
    <x v="0"/>
    <s v="GENERAL GOVERNMENT"/>
    <s v="FAMILY LAW TRUST FUND"/>
    <x v="1"/>
    <s v="800"/>
    <s v="G"/>
    <s v="001"/>
    <s v="002"/>
    <s v="000"/>
    <s v="000"/>
    <s v="SPECIAL REVENUE FUND"/>
    <s v="TRIAL COURT FUND"/>
    <m/>
  </r>
  <r>
    <s v="5.2"/>
    <s v="0587000"/>
    <x v="52"/>
    <x v="1"/>
    <n v="511"/>
    <s v="A0250AF511"/>
    <n v="1000"/>
    <n v="1210"/>
    <n v="1000"/>
    <s v="D"/>
    <x v="6"/>
    <x v="6"/>
    <s v="GODV"/>
    <s v="DEBT SERVICE-INTEREST &amp; FISCAL CHARGES"/>
    <s v="2023–2024"/>
    <x v="0"/>
    <x v="0"/>
    <s v="GENERAL GOVERNMENT"/>
    <s v="FAMILY LAW TRUST FUND"/>
    <x v="1"/>
    <s v="800"/>
    <s v="G"/>
    <s v="001"/>
    <s v="002"/>
    <s v="000"/>
    <s v="000"/>
    <s v="SPECIAL REVENUE FUND"/>
    <s v="TRIAL COURT FUND"/>
    <m/>
  </r>
  <r>
    <s v="5.3"/>
    <s v="0587000"/>
    <x v="52"/>
    <x v="1"/>
    <n v="511"/>
    <s v="A0250AF511"/>
    <n v="27000"/>
    <n v="-27348"/>
    <n v="-27000"/>
    <s v="C"/>
    <x v="4"/>
    <x v="4"/>
    <s v="GODB"/>
    <s v="GENERAL GOVERNMENT AND GOVERNMENT OPERATIONS"/>
    <s v="2023–2024"/>
    <x v="0"/>
    <x v="0"/>
    <s v="GENERAL GOVERNMENT"/>
    <s v="FAMILY LAW TRUST FUND"/>
    <x v="1"/>
    <s v="800"/>
    <s v="G"/>
    <s v="001"/>
    <s v="002"/>
    <s v="000"/>
    <s v="000"/>
    <s v="SPECIAL REVENUE FUND"/>
    <s v="TRIAL COURT FUND"/>
    <m/>
  </r>
  <r>
    <s v="6.1"/>
    <s v="9125000"/>
    <x v="52"/>
    <x v="1"/>
    <n v="511"/>
    <s v="A0250AF511"/>
    <n v="26000"/>
    <n v="26138"/>
    <n v="26000"/>
    <s v="D"/>
    <x v="3"/>
    <x v="3"/>
    <s v="GBBR"/>
    <s v="RIGHT-TO-USE LEASE LIABILITY"/>
    <s v="2023–2024"/>
    <x v="0"/>
    <x v="0"/>
    <s v="GENERAL GOVERNMENT"/>
    <s v="FAMILY LAW TRUST FUND"/>
    <x v="1"/>
    <s v="800"/>
    <s v="G"/>
    <s v="001"/>
    <s v="002"/>
    <s v="000"/>
    <s v="000"/>
    <s v="SPECIAL REVENUE FUND"/>
    <s v="TRIAL COURT FUND"/>
    <m/>
  </r>
  <r>
    <s v="6.2"/>
    <s v="9125000"/>
    <x v="52"/>
    <x v="1"/>
    <n v="511"/>
    <s v="A0250AF511"/>
    <n v="26000"/>
    <n v="-26138"/>
    <n v="-26000"/>
    <s v="C"/>
    <x v="5"/>
    <x v="5"/>
    <s v="GODT"/>
    <s v="DEBT SERVICE-PRINCIPAL RETIREMENT"/>
    <s v="2023–2024"/>
    <x v="0"/>
    <x v="0"/>
    <s v="GENERAL GOVERNMENT"/>
    <s v="FAMILY LAW TRUST FUND"/>
    <x v="1"/>
    <s v="800"/>
    <s v="G"/>
    <s v="001"/>
    <s v="002"/>
    <s v="000"/>
    <s v="000"/>
    <s v="SPECIAL REVENUE FUND"/>
    <s v="TRIAL COURT FUND"/>
    <m/>
  </r>
  <r>
    <s v="7.1"/>
    <s v="9125000"/>
    <x v="52"/>
    <x v="1"/>
    <n v="511"/>
    <s v="A0250AF511"/>
    <n v="27000"/>
    <n v="26946"/>
    <n v="27000"/>
    <s v="D"/>
    <x v="3"/>
    <x v="3"/>
    <s v="GBBR"/>
    <s v="RIGHT-TO-USE LEASE LIABILITY"/>
    <s v="2023–2024"/>
    <x v="0"/>
    <x v="0"/>
    <s v="GENERAL GOVERNMENT"/>
    <s v="FAMILY LAW TRUST FUND"/>
    <x v="1"/>
    <s v="800"/>
    <s v="G"/>
    <s v="001"/>
    <s v="002"/>
    <s v="000"/>
    <s v="000"/>
    <s v="SPECIAL REVENUE FUND"/>
    <s v="TRIAL COURT FUND"/>
    <m/>
  </r>
  <r>
    <s v="7.2"/>
    <s v="9125000"/>
    <x v="52"/>
    <x v="1"/>
    <n v="511"/>
    <s v="A0250AF511"/>
    <n v="27000"/>
    <n v="-26946"/>
    <n v="-27000"/>
    <s v="C"/>
    <x v="7"/>
    <x v="3"/>
    <s v="GBAX"/>
    <s v="CURRENT PORTION OF LONG-TERM OBLIGATIONS"/>
    <s v="2023–2024"/>
    <x v="0"/>
    <x v="0"/>
    <s v="GENERAL GOVERNMENT"/>
    <s v="FAMILY LAW TRUST FUND"/>
    <x v="1"/>
    <s v="800"/>
    <s v="G"/>
    <s v="001"/>
    <s v="002"/>
    <s v="000"/>
    <s v="000"/>
    <s v="SPECIAL REVENUE FUND"/>
    <s v="TRIAL COURT FUND"/>
    <m/>
  </r>
  <r>
    <s v="0.3BB"/>
    <s v="9125000"/>
    <x v="53"/>
    <x v="80"/>
    <n v="511"/>
    <s v="A4250AF511"/>
    <n v="718000"/>
    <n v="718374"/>
    <n v="718000"/>
    <s v="D"/>
    <x v="0"/>
    <x v="0"/>
    <s v="GABX"/>
    <s v="INTANGIBLE ASSETS-AMORTIZABLE"/>
    <s v="2023–2024"/>
    <x v="0"/>
    <x v="2"/>
    <s v="HEALTH AND HUMAN SERVICES"/>
    <s v="ADMIN ACCT CHILD/FAM TRUST FD"/>
    <x v="1"/>
    <s v="550"/>
    <s v="G"/>
    <s v="001"/>
    <s v="002"/>
    <s v="000"/>
    <s v="000"/>
    <s v="SPECIAL REVENUE FUND"/>
    <s v="CIGRTE TBCO &amp; CNNBS TAX FUND"/>
    <m/>
  </r>
  <r>
    <s v="0.4BB"/>
    <s v="9125000"/>
    <x v="53"/>
    <x v="80"/>
    <n v="511"/>
    <s v="A4250AF511"/>
    <n v="1000"/>
    <n v="359"/>
    <n v="1000"/>
    <s v="D"/>
    <x v="8"/>
    <x v="7"/>
    <s v="GOAA"/>
    <s v="BEGINNING FUND BALANCE"/>
    <s v="2023–2024"/>
    <x v="0"/>
    <x v="2"/>
    <s v="HEALTH AND HUMAN SERVICES"/>
    <s v="ADMIN ACCT CHILD/FAM TRUST FD"/>
    <x v="1"/>
    <s v="550"/>
    <s v="G"/>
    <s v="001"/>
    <s v="002"/>
    <s v="000"/>
    <s v="000"/>
    <s v="SPECIAL REVENUE FUND"/>
    <s v="CIGRTE TBCO &amp; CNNBS TAX FUND"/>
    <m/>
  </r>
  <r>
    <s v="0.8BB"/>
    <s v="9125000"/>
    <x v="53"/>
    <x v="80"/>
    <n v="511"/>
    <s v="A4250AF511"/>
    <n v="359000"/>
    <n v="-359187"/>
    <n v="-359000"/>
    <s v="C"/>
    <x v="2"/>
    <x v="2"/>
    <s v="GABW"/>
    <s v="ACCUMULATED DEPRECIATION/AMORTIZATION"/>
    <s v="2023–2024"/>
    <x v="0"/>
    <x v="2"/>
    <s v="HEALTH AND HUMAN SERVICES"/>
    <s v="ADMIN ACCT CHILD/FAM TRUST FD"/>
    <x v="1"/>
    <s v="550"/>
    <s v="G"/>
    <s v="001"/>
    <s v="002"/>
    <s v="000"/>
    <s v="000"/>
    <s v="SPECIAL REVENUE FUND"/>
    <s v="CIGRTE TBCO &amp; CNNBS TAX FUND"/>
    <m/>
  </r>
  <r>
    <s v="0.9BB"/>
    <s v="9125000"/>
    <x v="53"/>
    <x v="80"/>
    <n v="511"/>
    <s v="A4250AF511"/>
    <n v="360000"/>
    <n v="-359546"/>
    <n v="-360000"/>
    <s v="C"/>
    <x v="3"/>
    <x v="3"/>
    <s v="GBBR"/>
    <s v="RIGHT-TO-USE LEASE LIABILITY"/>
    <s v="2023–2024"/>
    <x v="0"/>
    <x v="2"/>
    <s v="HEALTH AND HUMAN SERVICES"/>
    <s v="ADMIN ACCT CHILD/FAM TRUST FD"/>
    <x v="1"/>
    <s v="550"/>
    <s v="G"/>
    <s v="001"/>
    <s v="002"/>
    <s v="000"/>
    <s v="000"/>
    <s v="SPECIAL REVENUE FUND"/>
    <s v="CIGRTE TBCO &amp; CNNBS TAX FUND"/>
    <m/>
  </r>
  <r>
    <s v="4.1"/>
    <s v="9125000"/>
    <x v="53"/>
    <x v="80"/>
    <n v="511"/>
    <s v="A4250AF511"/>
    <n v="359000"/>
    <n v="359187"/>
    <n v="359000"/>
    <s v="D"/>
    <x v="10"/>
    <x v="9"/>
    <s v="GODF"/>
    <s v="HEALTH &amp; HUMAN SERVICES AND LABOR &amp; WORKFORCE DEV"/>
    <s v="2023–2024"/>
    <x v="0"/>
    <x v="2"/>
    <s v="HEALTH AND HUMAN SERVICES"/>
    <s v="ADMIN ACCT CHILD/FAM TRUST FD"/>
    <x v="1"/>
    <s v="550"/>
    <s v="G"/>
    <s v="001"/>
    <s v="002"/>
    <s v="000"/>
    <s v="000"/>
    <s v="SPECIAL REVENUE FUND"/>
    <s v="CIGRTE TBCO &amp; CNNBS TAX FUND"/>
    <m/>
  </r>
  <r>
    <s v="4.4"/>
    <s v="9125000"/>
    <x v="53"/>
    <x v="80"/>
    <n v="511"/>
    <s v="A4250AF511"/>
    <n v="359000"/>
    <n v="-359187"/>
    <n v="-359000"/>
    <s v="C"/>
    <x v="2"/>
    <x v="2"/>
    <s v="GABW"/>
    <s v="ACCUMULATED DEPRECIATION/AMORTIZATION"/>
    <s v="2023–2024"/>
    <x v="0"/>
    <x v="2"/>
    <s v="HEALTH AND HUMAN SERVICES"/>
    <s v="ADMIN ACCT CHILD/FAM TRUST FD"/>
    <x v="1"/>
    <s v="550"/>
    <s v="G"/>
    <s v="001"/>
    <s v="002"/>
    <s v="000"/>
    <s v="000"/>
    <s v="SPECIAL REVENUE FUND"/>
    <s v="CIGRTE TBCO &amp; CNNBS TAX FUND"/>
    <m/>
  </r>
  <r>
    <s v="5.1"/>
    <s v="0638000"/>
    <x v="53"/>
    <x v="80"/>
    <n v="511"/>
    <s v="A4250AF511"/>
    <n v="360000"/>
    <n v="359546"/>
    <n v="360000"/>
    <s v="D"/>
    <x v="5"/>
    <x v="5"/>
    <s v="GODT"/>
    <s v="DEBT SERVICE-PRINCIPAL RETIREMENT"/>
    <s v="2023–2024"/>
    <x v="0"/>
    <x v="2"/>
    <s v="HEALTH AND HUMAN SERVICES"/>
    <s v="ADMIN ACCT CHILD/FAM TRUST FD"/>
    <x v="1"/>
    <s v="550"/>
    <s v="G"/>
    <s v="001"/>
    <s v="002"/>
    <s v="000"/>
    <s v="000"/>
    <s v="SPECIAL REVENUE FUND"/>
    <s v="CIGRTE TBCO &amp; CNNBS TAX FUND"/>
    <m/>
  </r>
  <r>
    <s v="5.3"/>
    <s v="0638000"/>
    <x v="53"/>
    <x v="80"/>
    <n v="511"/>
    <s v="A4250AF511"/>
    <n v="360000"/>
    <n v="-359936"/>
    <n v="-360000"/>
    <s v="C"/>
    <x v="10"/>
    <x v="9"/>
    <s v="GODF"/>
    <s v="HEALTH &amp; HUMAN SERVICES AND LABOR &amp; WORKFORCE DEV"/>
    <s v="2023–2024"/>
    <x v="0"/>
    <x v="2"/>
    <s v="HEALTH AND HUMAN SERVICES"/>
    <s v="ADMIN ACCT CHILD/FAM TRUST FD"/>
    <x v="1"/>
    <s v="550"/>
    <s v="G"/>
    <s v="001"/>
    <s v="002"/>
    <s v="000"/>
    <s v="000"/>
    <s v="SPECIAL REVENUE FUND"/>
    <s v="CIGRTE TBCO &amp; CNNBS TAX FUND"/>
    <m/>
  </r>
  <r>
    <s v="6.1"/>
    <s v="9125000"/>
    <x v="53"/>
    <x v="80"/>
    <n v="511"/>
    <s v="A4250AF511"/>
    <n v="360000"/>
    <n v="359546"/>
    <n v="360000"/>
    <s v="D"/>
    <x v="3"/>
    <x v="3"/>
    <s v="GBBR"/>
    <s v="RIGHT-TO-USE LEASE LIABILITY"/>
    <s v="2023–2024"/>
    <x v="0"/>
    <x v="2"/>
    <s v="HEALTH AND HUMAN SERVICES"/>
    <s v="ADMIN ACCT CHILD/FAM TRUST FD"/>
    <x v="1"/>
    <s v="550"/>
    <s v="G"/>
    <s v="001"/>
    <s v="002"/>
    <s v="000"/>
    <s v="000"/>
    <s v="SPECIAL REVENUE FUND"/>
    <s v="CIGRTE TBCO &amp; CNNBS TAX FUND"/>
    <m/>
  </r>
  <r>
    <s v="6.2"/>
    <s v="9125000"/>
    <x v="53"/>
    <x v="80"/>
    <n v="511"/>
    <s v="A4250AF511"/>
    <n v="360000"/>
    <n v="-359546"/>
    <n v="-360000"/>
    <s v="C"/>
    <x v="5"/>
    <x v="5"/>
    <s v="GODT"/>
    <s v="DEBT SERVICE-PRINCIPAL RETIREMENT"/>
    <s v="2023–2024"/>
    <x v="0"/>
    <x v="2"/>
    <s v="HEALTH AND HUMAN SERVICES"/>
    <s v="ADMIN ACCT CHILD/FAM TRUST FD"/>
    <x v="1"/>
    <s v="550"/>
    <s v="G"/>
    <s v="001"/>
    <s v="002"/>
    <s v="000"/>
    <s v="000"/>
    <s v="SPECIAL REVENUE FUND"/>
    <s v="CIGRTE TBCO &amp; CNNBS TAX FUND"/>
    <m/>
  </r>
  <r>
    <s v="8.3"/>
    <s v="9125000"/>
    <x v="53"/>
    <x v="80"/>
    <n v="511"/>
    <s v="A4250AF511"/>
    <n v="718000"/>
    <n v="718374"/>
    <n v="718000"/>
    <s v="D"/>
    <x v="2"/>
    <x v="2"/>
    <s v="GABW"/>
    <s v="ACCUMULATED DEPRECIATION/AMORTIZATION"/>
    <s v="2023–2024"/>
    <x v="0"/>
    <x v="2"/>
    <s v="HEALTH AND HUMAN SERVICES"/>
    <s v="ADMIN ACCT CHILD/FAM TRUST FD"/>
    <x v="1"/>
    <s v="550"/>
    <s v="G"/>
    <s v="001"/>
    <s v="002"/>
    <s v="000"/>
    <s v="000"/>
    <s v="SPECIAL REVENUE FUND"/>
    <s v="CIGRTE TBCO &amp; CNNBS TAX FUND"/>
    <m/>
  </r>
  <r>
    <s v="8.6"/>
    <s v="9125000"/>
    <x v="53"/>
    <x v="80"/>
    <n v="511"/>
    <s v="A4250AF511"/>
    <n v="718000"/>
    <n v="-718374"/>
    <n v="-718000"/>
    <s v="C"/>
    <x v="0"/>
    <x v="0"/>
    <s v="GABX"/>
    <s v="INTANGIBLE ASSETS-AMORTIZABLE"/>
    <s v="2023–2024"/>
    <x v="0"/>
    <x v="2"/>
    <s v="HEALTH AND HUMAN SERVICES"/>
    <s v="ADMIN ACCT CHILD/FAM TRUST FD"/>
    <x v="1"/>
    <s v="550"/>
    <s v="G"/>
    <s v="001"/>
    <s v="002"/>
    <s v="000"/>
    <s v="000"/>
    <s v="SPECIAL REVENUE FUND"/>
    <s v="CIGRTE TBCO &amp; CNNBS TAX FUND"/>
    <m/>
  </r>
  <r>
    <s v="0.3ADJ"/>
    <s v="9125000"/>
    <x v="54"/>
    <x v="81"/>
    <n v="511"/>
    <s v="A2240AF511"/>
    <n v="63384000"/>
    <n v="63383897"/>
    <n v="63384000"/>
    <s v="D"/>
    <x v="0"/>
    <x v="0"/>
    <s v="GABX"/>
    <s v="INTANGIBLE ASSETS-AMORTIZABLE"/>
    <s v="2023–2024"/>
    <x v="0"/>
    <x v="1"/>
    <s v="BUS, CONSUMER SERV, HOUSING"/>
    <s v="MOBILEHOME/MFG HOME REV FUND"/>
    <x v="1"/>
    <s v="250"/>
    <s v="G"/>
    <s v="001"/>
    <s v="002"/>
    <s v="000"/>
    <s v="000"/>
    <s v="SPECIAL REVENUE FUND"/>
    <s v="BUS &amp; PROF REG &amp; LIC FUND"/>
    <s v="0"/>
  </r>
  <r>
    <s v="0.5ADJ"/>
    <s v="9125000"/>
    <x v="54"/>
    <x v="81"/>
    <n v="511"/>
    <s v="A2240AF511"/>
    <n v="5149000"/>
    <n v="5149000"/>
    <n v="5149000"/>
    <s v="D"/>
    <x v="1"/>
    <x v="1"/>
    <s v="GOAA"/>
    <s v="BEGINNING FUND BALANCE"/>
    <s v="2023–2024"/>
    <x v="0"/>
    <x v="1"/>
    <s v="BUS, CONSUMER SERV, HOUSING"/>
    <s v="MOBILEHOME/MFG HOME REV FUND"/>
    <x v="1"/>
    <s v="250"/>
    <s v="G"/>
    <s v="001"/>
    <s v="002"/>
    <s v="000"/>
    <s v="000"/>
    <s v="SPECIAL REVENUE FUND"/>
    <s v="BUS &amp; PROF REG &amp; LIC FUND"/>
    <s v="0"/>
  </r>
  <r>
    <s v="0.8ADJ"/>
    <s v="9125000"/>
    <x v="54"/>
    <x v="81"/>
    <n v="511"/>
    <s v="A2240AF511"/>
    <n v="22151000"/>
    <n v="-22150977"/>
    <n v="-22151000"/>
    <s v="C"/>
    <x v="2"/>
    <x v="2"/>
    <s v="GABW"/>
    <s v="ACCUMULATED DEPRECIATION/AMORTIZATION"/>
    <s v="2023–2024"/>
    <x v="0"/>
    <x v="1"/>
    <s v="BUS, CONSUMER SERV, HOUSING"/>
    <s v="MOBILEHOME/MFG HOME REV FUND"/>
    <x v="1"/>
    <s v="250"/>
    <s v="G"/>
    <s v="001"/>
    <s v="002"/>
    <s v="000"/>
    <s v="000"/>
    <s v="SPECIAL REVENUE FUND"/>
    <s v="BUS &amp; PROF REG &amp; LIC FUND"/>
    <s v="0"/>
  </r>
  <r>
    <s v="0.9ADJ"/>
    <s v="9125000"/>
    <x v="54"/>
    <x v="81"/>
    <n v="511"/>
    <s v="A2240AF511"/>
    <n v="46382000"/>
    <n v="-46381920"/>
    <n v="-46382000"/>
    <s v="C"/>
    <x v="3"/>
    <x v="3"/>
    <s v="GBBR"/>
    <s v="RIGHT-TO-USE LEASE LIABILITY"/>
    <s v="2023–2024"/>
    <x v="0"/>
    <x v="1"/>
    <s v="BUS, CONSUMER SERV, HOUSING"/>
    <s v="MOBILEHOME/MFG HOME REV FUND"/>
    <x v="1"/>
    <s v="250"/>
    <s v="G"/>
    <s v="001"/>
    <s v="002"/>
    <s v="000"/>
    <s v="000"/>
    <s v="SPECIAL REVENUE FUND"/>
    <s v="BUS &amp; PROF REG &amp; LIC FUND"/>
    <s v="0"/>
  </r>
  <r>
    <s v="4.1"/>
    <s v="9125000"/>
    <x v="54"/>
    <x v="81"/>
    <n v="511"/>
    <s v="A2240AF511"/>
    <n v="9043000"/>
    <n v="9043114"/>
    <n v="9043000"/>
    <s v="D"/>
    <x v="9"/>
    <x v="8"/>
    <s v="GODJ"/>
    <s v="BUSINESS, CONSUMER SERVICES, AND HOUSING"/>
    <s v="2023–2024"/>
    <x v="0"/>
    <x v="1"/>
    <s v="BUS, CONSUMER SERV, HOUSING"/>
    <s v="MOBILEHOME/MFG HOME REV FUND"/>
    <x v="1"/>
    <s v="250"/>
    <s v="G"/>
    <s v="001"/>
    <s v="002"/>
    <s v="000"/>
    <s v="000"/>
    <s v="SPECIAL REVENUE FUND"/>
    <s v="BUS &amp; PROF REG &amp; LIC FUND"/>
    <s v="0"/>
  </r>
  <r>
    <s v="4.4"/>
    <s v="9125000"/>
    <x v="54"/>
    <x v="81"/>
    <n v="511"/>
    <s v="A2240AF511"/>
    <n v="9043000"/>
    <n v="-9043114"/>
    <n v="-9043000"/>
    <s v="C"/>
    <x v="2"/>
    <x v="2"/>
    <s v="GABW"/>
    <s v="ACCUMULATED DEPRECIATION/AMORTIZATION"/>
    <s v="2023–2024"/>
    <x v="0"/>
    <x v="1"/>
    <s v="BUS, CONSUMER SERV, HOUSING"/>
    <s v="MOBILEHOME/MFG HOME REV FUND"/>
    <x v="1"/>
    <s v="250"/>
    <s v="G"/>
    <s v="001"/>
    <s v="002"/>
    <s v="000"/>
    <s v="000"/>
    <s v="SPECIAL REVENUE FUND"/>
    <s v="BUS &amp; PROF REG &amp; LIC FUND"/>
    <s v="0"/>
  </r>
  <r>
    <s v="5.1"/>
    <s v="0648000"/>
    <x v="54"/>
    <x v="81"/>
    <n v="511"/>
    <s v="A2240AF511"/>
    <n v="8762000"/>
    <n v="8761705"/>
    <n v="8762000"/>
    <s v="D"/>
    <x v="5"/>
    <x v="5"/>
    <s v="GODT"/>
    <s v="DEBT SERVICE-PRINCIPAL RETIREMENT"/>
    <s v="2023–2024"/>
    <x v="0"/>
    <x v="1"/>
    <s v="BUS, CONSUMER SERV, HOUSING"/>
    <s v="MOBILEHOME/MFG HOME REV FUND"/>
    <x v="1"/>
    <s v="250"/>
    <s v="G"/>
    <s v="001"/>
    <s v="002"/>
    <s v="000"/>
    <s v="000"/>
    <s v="SPECIAL REVENUE FUND"/>
    <s v="BUS &amp; PROF REG &amp; LIC FUND"/>
    <s v="0"/>
  </r>
  <r>
    <s v="5.2"/>
    <s v="0648000"/>
    <x v="54"/>
    <x v="81"/>
    <n v="511"/>
    <s v="A2240AF511"/>
    <n v="381000"/>
    <n v="381410"/>
    <n v="381000"/>
    <s v="D"/>
    <x v="6"/>
    <x v="6"/>
    <s v="GODV"/>
    <s v="DEBT SERVICE-INTEREST &amp; FISCAL CHARGES"/>
    <s v="2023–2024"/>
    <x v="0"/>
    <x v="1"/>
    <s v="BUS, CONSUMER SERV, HOUSING"/>
    <s v="MOBILEHOME/MFG HOME REV FUND"/>
    <x v="1"/>
    <s v="250"/>
    <s v="G"/>
    <s v="001"/>
    <s v="002"/>
    <s v="000"/>
    <s v="000"/>
    <s v="SPECIAL REVENUE FUND"/>
    <s v="BUS &amp; PROF REG &amp; LIC FUND"/>
    <s v="0"/>
  </r>
  <r>
    <s v="5.3"/>
    <s v="0648000"/>
    <x v="54"/>
    <x v="81"/>
    <n v="511"/>
    <s v="A2240AF511"/>
    <n v="9143000"/>
    <n v="-9143115"/>
    <n v="-9143000"/>
    <s v="C"/>
    <x v="9"/>
    <x v="8"/>
    <s v="GODJ"/>
    <s v="BUSINESS, CONSUMER SERVICES, AND HOUSING"/>
    <s v="2023–2024"/>
    <x v="0"/>
    <x v="1"/>
    <s v="BUS, CONSUMER SERV, HOUSING"/>
    <s v="MOBILEHOME/MFG HOME REV FUND"/>
    <x v="1"/>
    <s v="250"/>
    <s v="G"/>
    <s v="001"/>
    <s v="002"/>
    <s v="000"/>
    <s v="000"/>
    <s v="SPECIAL REVENUE FUND"/>
    <s v="BUS &amp; PROF REG &amp; LIC FUND"/>
    <s v="0"/>
  </r>
  <r>
    <s v="6.1"/>
    <s v="9125000"/>
    <x v="54"/>
    <x v="81"/>
    <n v="511"/>
    <s v="A2240AF511"/>
    <n v="8762000"/>
    <n v="8761705"/>
    <n v="8762000"/>
    <s v="D"/>
    <x v="3"/>
    <x v="3"/>
    <s v="GBBR"/>
    <s v="RIGHT-TO-USE LEASE LIABILITY"/>
    <s v="2023–2024"/>
    <x v="0"/>
    <x v="1"/>
    <s v="BUS, CONSUMER SERV, HOUSING"/>
    <s v="MOBILEHOME/MFG HOME REV FUND"/>
    <x v="1"/>
    <s v="250"/>
    <s v="G"/>
    <s v="001"/>
    <s v="002"/>
    <s v="000"/>
    <s v="000"/>
    <s v="SPECIAL REVENUE FUND"/>
    <s v="BUS &amp; PROF REG &amp; LIC FUND"/>
    <s v="0"/>
  </r>
  <r>
    <s v="6.2"/>
    <s v="9125000"/>
    <x v="54"/>
    <x v="81"/>
    <n v="511"/>
    <s v="A2240AF511"/>
    <n v="8762000"/>
    <n v="-8761705"/>
    <n v="-8762000"/>
    <s v="C"/>
    <x v="5"/>
    <x v="5"/>
    <s v="GODT"/>
    <s v="DEBT SERVICE-PRINCIPAL RETIREMENT"/>
    <s v="2023–2024"/>
    <x v="0"/>
    <x v="1"/>
    <s v="BUS, CONSUMER SERV, HOUSING"/>
    <s v="MOBILEHOME/MFG HOME REV FUND"/>
    <x v="1"/>
    <s v="250"/>
    <s v="G"/>
    <s v="001"/>
    <s v="002"/>
    <s v="000"/>
    <s v="000"/>
    <s v="SPECIAL REVENUE FUND"/>
    <s v="BUS &amp; PROF REG &amp; LIC FUND"/>
    <s v="0"/>
  </r>
  <r>
    <s v="7.1"/>
    <s v="9125000"/>
    <x v="54"/>
    <x v="81"/>
    <n v="511"/>
    <s v="A2240AF511"/>
    <n v="9018000"/>
    <n v="9017785"/>
    <n v="9018000"/>
    <s v="D"/>
    <x v="3"/>
    <x v="3"/>
    <s v="GBBR"/>
    <s v="RIGHT-TO-USE LEASE LIABILITY"/>
    <s v="2023–2024"/>
    <x v="0"/>
    <x v="1"/>
    <s v="BUS, CONSUMER SERV, HOUSING"/>
    <s v="MOBILEHOME/MFG HOME REV FUND"/>
    <x v="1"/>
    <s v="250"/>
    <s v="G"/>
    <s v="001"/>
    <s v="002"/>
    <s v="000"/>
    <s v="000"/>
    <s v="SPECIAL REVENUE FUND"/>
    <s v="BUS &amp; PROF REG &amp; LIC FUND"/>
    <s v="0"/>
  </r>
  <r>
    <s v="7.2"/>
    <s v="9125000"/>
    <x v="54"/>
    <x v="81"/>
    <n v="511"/>
    <s v="A2240AF511"/>
    <n v="9018000"/>
    <n v="-9017785"/>
    <n v="-9018000"/>
    <s v="C"/>
    <x v="7"/>
    <x v="3"/>
    <s v="GBAX"/>
    <s v="CURRENT PORTION OF LONG-TERM OBLIGATIONS"/>
    <s v="2023–2024"/>
    <x v="0"/>
    <x v="1"/>
    <s v="BUS, CONSUMER SERV, HOUSING"/>
    <s v="MOBILEHOME/MFG HOME REV FUND"/>
    <x v="1"/>
    <s v="250"/>
    <s v="G"/>
    <s v="001"/>
    <s v="002"/>
    <s v="000"/>
    <s v="000"/>
    <s v="SPECIAL REVENUE FUND"/>
    <s v="BUS &amp; PROF REG &amp; LIC FUND"/>
    <s v="0"/>
  </r>
  <r>
    <s v="0.3BB"/>
    <s v="0666001"/>
    <x v="55"/>
    <x v="82"/>
    <n v="511"/>
    <s v="A7760AF511"/>
    <n v="230715000"/>
    <n v="230714873"/>
    <n v="230715000"/>
    <s v="D"/>
    <x v="0"/>
    <x v="0"/>
    <s v="GABX"/>
    <s v="INTANGIBLE ASSETS-AMORTIZABLE"/>
    <s v="2023–2024"/>
    <x v="1"/>
    <x v="0"/>
    <s v="GENERAL GOVERNMENT"/>
    <s v="SERVICE REVOLVING FUND"/>
    <x v="2"/>
    <s v="100"/>
    <s v="N"/>
    <s v="001"/>
    <s v="002"/>
    <s v="000"/>
    <s v="000"/>
    <s v="INTERNAL SERVICE FUND"/>
    <s v="SERVICE REVOLVING FUND"/>
    <s v="0"/>
  </r>
  <r>
    <s v="0.4BB"/>
    <s v="0666001"/>
    <x v="55"/>
    <x v="82"/>
    <n v="511"/>
    <s v="A7760AF511"/>
    <n v="6204000"/>
    <n v="6203994"/>
    <n v="6204000"/>
    <s v="D"/>
    <x v="8"/>
    <x v="7"/>
    <s v="GOAA"/>
    <s v="BEGINNING FUND BALANCE"/>
    <s v="2023–2024"/>
    <x v="1"/>
    <x v="0"/>
    <s v="GENERAL GOVERNMENT"/>
    <s v="SERVICE REVOLVING FUND"/>
    <x v="2"/>
    <s v="100"/>
    <s v="N"/>
    <s v="001"/>
    <s v="002"/>
    <s v="000"/>
    <s v="000"/>
    <s v="INTERNAL SERVICE FUND"/>
    <s v="SERVICE REVOLVING FUND"/>
    <s v="0"/>
  </r>
  <r>
    <s v="0.8BB"/>
    <s v="0666001"/>
    <x v="55"/>
    <x v="82"/>
    <n v="511"/>
    <s v="A7760AF511"/>
    <n v="44975000"/>
    <n v="-44974791"/>
    <n v="-44975000"/>
    <s v="C"/>
    <x v="2"/>
    <x v="2"/>
    <s v="GABW"/>
    <s v="ACCUMULATED DEPRECIATION/AMORTIZATION"/>
    <s v="2023–2024"/>
    <x v="1"/>
    <x v="0"/>
    <s v="GENERAL GOVERNMENT"/>
    <s v="SERVICE REVOLVING FUND"/>
    <x v="2"/>
    <s v="100"/>
    <s v="N"/>
    <s v="001"/>
    <s v="002"/>
    <s v="000"/>
    <s v="000"/>
    <s v="INTERNAL SERVICE FUND"/>
    <s v="SERVICE REVOLVING FUND"/>
    <s v="0"/>
  </r>
  <r>
    <s v="0.9BB"/>
    <s v="0666001"/>
    <x v="55"/>
    <x v="82"/>
    <n v="511"/>
    <s v="A7760AF511"/>
    <n v="191944000"/>
    <n v="-191944076"/>
    <n v="-191944000"/>
    <s v="C"/>
    <x v="3"/>
    <x v="3"/>
    <s v="GBBR"/>
    <s v="RIGHT-TO-USE LEASE LIABILITY"/>
    <s v="2023–2024"/>
    <x v="1"/>
    <x v="0"/>
    <s v="GENERAL GOVERNMENT"/>
    <s v="SERVICE REVOLVING FUND"/>
    <x v="2"/>
    <s v="100"/>
    <s v="N"/>
    <s v="001"/>
    <s v="002"/>
    <s v="000"/>
    <s v="000"/>
    <s v="INTERNAL SERVICE FUND"/>
    <s v="SERVICE REVOLVING FUND"/>
    <s v="0"/>
  </r>
  <r>
    <s v="1.1"/>
    <s v="0666001"/>
    <x v="55"/>
    <x v="82"/>
    <n v="511"/>
    <s v="A7760AF511"/>
    <n v="1942000"/>
    <n v="1941766"/>
    <n v="1942000"/>
    <s v="D"/>
    <x v="11"/>
    <x v="10"/>
    <s v="GODR"/>
    <s v="CAPITAL OUTLAY"/>
    <s v="2023–2024"/>
    <x v="1"/>
    <x v="0"/>
    <s v="GENERAL GOVERNMENT"/>
    <s v="SERVICE REVOLVING FUND"/>
    <x v="2"/>
    <s v="100"/>
    <s v="N"/>
    <s v="001"/>
    <s v="002"/>
    <s v="000"/>
    <s v="000"/>
    <s v="INTERNAL SERVICE FUND"/>
    <s v="SERVICE REVOLVING FUND"/>
    <s v="0"/>
  </r>
  <r>
    <s v="1.2"/>
    <s v="0666001"/>
    <x v="55"/>
    <x v="82"/>
    <n v="511"/>
    <s v="A7760AF511"/>
    <n v="1942000"/>
    <n v="-1941766"/>
    <n v="-1942000"/>
    <s v="C"/>
    <x v="12"/>
    <x v="11"/>
    <s v="GOLK"/>
    <s v="LEASE AND OTHER FINANCING PROCEEDS"/>
    <s v="2023–2024"/>
    <x v="1"/>
    <x v="0"/>
    <s v="GENERAL GOVERNMENT"/>
    <s v="SERVICE REVOLVING FUND"/>
    <x v="2"/>
    <s v="100"/>
    <s v="N"/>
    <s v="001"/>
    <s v="002"/>
    <s v="000"/>
    <s v="000"/>
    <s v="INTERNAL SERVICE FUND"/>
    <s v="SERVICE REVOLVING FUND"/>
    <s v="0"/>
  </r>
  <r>
    <s v="2.3"/>
    <s v="0666001"/>
    <x v="55"/>
    <x v="82"/>
    <n v="511"/>
    <s v="A7760AF511"/>
    <n v="1942000"/>
    <n v="1941766"/>
    <n v="1942000"/>
    <s v="D"/>
    <x v="0"/>
    <x v="0"/>
    <s v="GABX"/>
    <s v="INTANGIBLE ASSETS-AMORTIZABLE"/>
    <s v="2023–2024"/>
    <x v="1"/>
    <x v="0"/>
    <s v="GENERAL GOVERNMENT"/>
    <s v="SERVICE REVOLVING FUND"/>
    <x v="2"/>
    <s v="100"/>
    <s v="N"/>
    <s v="001"/>
    <s v="002"/>
    <s v="000"/>
    <s v="000"/>
    <s v="INTERNAL SERVICE FUND"/>
    <s v="SERVICE REVOLVING FUND"/>
    <s v="0"/>
  </r>
  <r>
    <s v="2.4"/>
    <s v="0666001"/>
    <x v="55"/>
    <x v="82"/>
    <n v="511"/>
    <s v="A7760AF511"/>
    <n v="1942000"/>
    <n v="-1941766"/>
    <n v="-1942000"/>
    <s v="C"/>
    <x v="11"/>
    <x v="10"/>
    <s v="GODR"/>
    <s v="CAPITAL OUTLAY"/>
    <s v="2023–2024"/>
    <x v="1"/>
    <x v="0"/>
    <s v="GENERAL GOVERNMENT"/>
    <s v="SERVICE REVOLVING FUND"/>
    <x v="2"/>
    <s v="100"/>
    <s v="N"/>
    <s v="001"/>
    <s v="002"/>
    <s v="000"/>
    <s v="000"/>
    <s v="INTERNAL SERVICE FUND"/>
    <s v="SERVICE REVOLVING FUND"/>
    <s v="0"/>
  </r>
  <r>
    <s v="3.1"/>
    <s v="0666001"/>
    <x v="55"/>
    <x v="82"/>
    <n v="511"/>
    <s v="A7760AF511"/>
    <n v="1942000"/>
    <n v="1941766"/>
    <n v="1942000"/>
    <s v="D"/>
    <x v="12"/>
    <x v="11"/>
    <s v="GOLK"/>
    <s v="LEASE AND OTHER FINANCING PROCEEDS"/>
    <s v="2023–2024"/>
    <x v="1"/>
    <x v="0"/>
    <s v="GENERAL GOVERNMENT"/>
    <s v="SERVICE REVOLVING FUND"/>
    <x v="2"/>
    <s v="100"/>
    <s v="N"/>
    <s v="001"/>
    <s v="002"/>
    <s v="000"/>
    <s v="000"/>
    <s v="INTERNAL SERVICE FUND"/>
    <s v="SERVICE REVOLVING FUND"/>
    <s v="0"/>
  </r>
  <r>
    <s v="3.2"/>
    <s v="0666001"/>
    <x v="55"/>
    <x v="82"/>
    <n v="511"/>
    <s v="A7760AF511"/>
    <n v="1942000"/>
    <n v="-1941766"/>
    <n v="-1942000"/>
    <s v="C"/>
    <x v="3"/>
    <x v="3"/>
    <s v="GBBR"/>
    <s v="RIGHT-TO-USE LEASE LIABILITY"/>
    <s v="2023–2024"/>
    <x v="1"/>
    <x v="0"/>
    <s v="GENERAL GOVERNMENT"/>
    <s v="SERVICE REVOLVING FUND"/>
    <x v="2"/>
    <s v="100"/>
    <s v="N"/>
    <s v="001"/>
    <s v="002"/>
    <s v="000"/>
    <s v="000"/>
    <s v="INTERNAL SERVICE FUND"/>
    <s v="SERVICE REVOLVING FUND"/>
    <s v="0"/>
  </r>
  <r>
    <s v="4.1"/>
    <s v="0666001"/>
    <x v="55"/>
    <x v="82"/>
    <n v="511"/>
    <s v="A7760AF511"/>
    <n v="23352000"/>
    <n v="23351685"/>
    <n v="23352000"/>
    <s v="D"/>
    <x v="21"/>
    <x v="18"/>
    <s v="GOHJ"/>
    <s v="DEPRECIATION"/>
    <s v="2023–2024"/>
    <x v="1"/>
    <x v="0"/>
    <s v="GENERAL GOVERNMENT"/>
    <s v="SERVICE REVOLVING FUND"/>
    <x v="2"/>
    <s v="100"/>
    <s v="N"/>
    <s v="001"/>
    <s v="002"/>
    <s v="000"/>
    <s v="000"/>
    <s v="INTERNAL SERVICE FUND"/>
    <s v="SERVICE REVOLVING FUND"/>
    <s v="0"/>
  </r>
  <r>
    <s v="4.4"/>
    <s v="0666001"/>
    <x v="55"/>
    <x v="82"/>
    <n v="511"/>
    <s v="A7760AF511"/>
    <n v="23352000"/>
    <n v="-23351685"/>
    <n v="-23352000"/>
    <s v="C"/>
    <x v="2"/>
    <x v="2"/>
    <s v="GABW"/>
    <s v="ACCUMULATED DEPRECIATION/AMORTIZATION"/>
    <s v="2023–2024"/>
    <x v="1"/>
    <x v="0"/>
    <s v="GENERAL GOVERNMENT"/>
    <s v="SERVICE REVOLVING FUND"/>
    <x v="2"/>
    <s v="100"/>
    <s v="N"/>
    <s v="001"/>
    <s v="002"/>
    <s v="000"/>
    <s v="000"/>
    <s v="INTERNAL SERVICE FUND"/>
    <s v="SERVICE REVOLVING FUND"/>
    <s v="0"/>
  </r>
  <r>
    <s v="5.1"/>
    <s v="0666001"/>
    <x v="55"/>
    <x v="82"/>
    <n v="511"/>
    <s v="A7760AF511"/>
    <n v="21029000"/>
    <n v="21028514"/>
    <n v="21029000"/>
    <s v="D"/>
    <x v="5"/>
    <x v="5"/>
    <s v="GODT"/>
    <s v="DEBT SERVICE-PRINCIPAL RETIREMENT"/>
    <s v="2023–2024"/>
    <x v="1"/>
    <x v="0"/>
    <s v="GENERAL GOVERNMENT"/>
    <s v="SERVICE REVOLVING FUND"/>
    <x v="2"/>
    <s v="100"/>
    <s v="N"/>
    <s v="001"/>
    <s v="002"/>
    <s v="000"/>
    <s v="000"/>
    <s v="INTERNAL SERVICE FUND"/>
    <s v="SERVICE REVOLVING FUND"/>
    <s v="0"/>
  </r>
  <r>
    <s v="5.2"/>
    <s v="0666001"/>
    <x v="55"/>
    <x v="82"/>
    <n v="511"/>
    <s v="A7760AF511"/>
    <n v="2728000"/>
    <n v="2727855"/>
    <n v="2728000"/>
    <s v="D"/>
    <x v="22"/>
    <x v="19"/>
    <s v="GOJH"/>
    <s v="INTEREST EXPENSE AND FISCAL CHARGES"/>
    <s v="2023–2024"/>
    <x v="1"/>
    <x v="0"/>
    <s v="GENERAL GOVERNMENT"/>
    <s v="SERVICE REVOLVING FUND"/>
    <x v="2"/>
    <s v="100"/>
    <s v="N"/>
    <s v="001"/>
    <s v="002"/>
    <s v="000"/>
    <s v="000"/>
    <s v="INTERNAL SERVICE FUND"/>
    <s v="SERVICE REVOLVING FUND"/>
    <s v="0"/>
  </r>
  <r>
    <s v="5.3"/>
    <s v="0666001"/>
    <x v="55"/>
    <x v="82"/>
    <n v="511"/>
    <s v="A7760AF511"/>
    <n v="23757000"/>
    <n v="-23756369"/>
    <n v="-23757000"/>
    <s v="C"/>
    <x v="23"/>
    <x v="20"/>
    <s v="GOHH"/>
    <s v="SERVICES AND CHARGES"/>
    <s v="2023–2024"/>
    <x v="1"/>
    <x v="0"/>
    <s v="GENERAL GOVERNMENT"/>
    <s v="SERVICE REVOLVING FUND"/>
    <x v="2"/>
    <s v="100"/>
    <s v="N"/>
    <s v="001"/>
    <s v="002"/>
    <s v="000"/>
    <s v="000"/>
    <s v="INTERNAL SERVICE FUND"/>
    <s v="SERVICE REVOLVING FUND"/>
    <s v="0"/>
  </r>
  <r>
    <s v="6.1"/>
    <s v="0666001"/>
    <x v="55"/>
    <x v="82"/>
    <n v="511"/>
    <s v="A7760AF511"/>
    <n v="21029000"/>
    <n v="21028514"/>
    <n v="21029000"/>
    <s v="D"/>
    <x v="3"/>
    <x v="3"/>
    <s v="GBBR"/>
    <s v="RIGHT-TO-USE LEASE LIABILITY"/>
    <s v="2023–2024"/>
    <x v="1"/>
    <x v="0"/>
    <s v="GENERAL GOVERNMENT"/>
    <s v="SERVICE REVOLVING FUND"/>
    <x v="2"/>
    <s v="100"/>
    <s v="N"/>
    <s v="001"/>
    <s v="002"/>
    <s v="000"/>
    <s v="000"/>
    <s v="INTERNAL SERVICE FUND"/>
    <s v="SERVICE REVOLVING FUND"/>
    <s v="0"/>
  </r>
  <r>
    <s v="6.2"/>
    <s v="0666001"/>
    <x v="55"/>
    <x v="82"/>
    <n v="511"/>
    <s v="A7760AF511"/>
    <n v="21029000"/>
    <n v="-21028514"/>
    <n v="-21029000"/>
    <s v="C"/>
    <x v="5"/>
    <x v="5"/>
    <s v="GODT"/>
    <s v="DEBT SERVICE-PRINCIPAL RETIREMENT"/>
    <s v="2023–2024"/>
    <x v="1"/>
    <x v="0"/>
    <s v="GENERAL GOVERNMENT"/>
    <s v="SERVICE REVOLVING FUND"/>
    <x v="2"/>
    <s v="100"/>
    <s v="N"/>
    <s v="001"/>
    <s v="002"/>
    <s v="000"/>
    <s v="000"/>
    <s v="INTERNAL SERVICE FUND"/>
    <s v="SERVICE REVOLVING FUND"/>
    <s v="0"/>
  </r>
  <r>
    <s v="7.1"/>
    <s v="0666001"/>
    <x v="55"/>
    <x v="82"/>
    <n v="511"/>
    <s v="A7760AF511"/>
    <n v="21468000"/>
    <n v="21467769"/>
    <n v="21468000"/>
    <s v="D"/>
    <x v="3"/>
    <x v="3"/>
    <s v="GBBR"/>
    <s v="RIGHT-TO-USE LEASE LIABILITY"/>
    <s v="2023–2024"/>
    <x v="1"/>
    <x v="0"/>
    <s v="GENERAL GOVERNMENT"/>
    <s v="SERVICE REVOLVING FUND"/>
    <x v="2"/>
    <s v="100"/>
    <s v="N"/>
    <s v="001"/>
    <s v="002"/>
    <s v="000"/>
    <s v="000"/>
    <s v="INTERNAL SERVICE FUND"/>
    <s v="SERVICE REVOLVING FUND"/>
    <s v="0"/>
  </r>
  <r>
    <s v="7.2"/>
    <s v="0666001"/>
    <x v="55"/>
    <x v="82"/>
    <n v="511"/>
    <s v="A7760AF511"/>
    <n v="21468000"/>
    <n v="-21467769"/>
    <n v="-21468000"/>
    <s v="C"/>
    <x v="7"/>
    <x v="3"/>
    <s v="GBAX"/>
    <s v="CURRENT PORTION OF LONG-TERM OBLIGATIONS"/>
    <s v="2023–2024"/>
    <x v="1"/>
    <x v="0"/>
    <s v="GENERAL GOVERNMENT"/>
    <s v="SERVICE REVOLVING FUND"/>
    <x v="2"/>
    <s v="100"/>
    <s v="N"/>
    <s v="001"/>
    <s v="002"/>
    <s v="000"/>
    <s v="000"/>
    <s v="INTERNAL SERVICE FUND"/>
    <s v="SERVICE REVOLVING FUND"/>
    <s v="0"/>
  </r>
  <r>
    <s v="8.3"/>
    <s v="0666001"/>
    <x v="55"/>
    <x v="82"/>
    <n v="511"/>
    <s v="A7760AF511"/>
    <n v="278000"/>
    <n v="277533"/>
    <n v="278000"/>
    <s v="D"/>
    <x v="2"/>
    <x v="2"/>
    <s v="GABW"/>
    <s v="ACCUMULATED DEPRECIATION/AMORTIZATION"/>
    <s v="2023–2024"/>
    <x v="1"/>
    <x v="0"/>
    <s v="GENERAL GOVERNMENT"/>
    <s v="SERVICE REVOLVING FUND"/>
    <x v="2"/>
    <s v="100"/>
    <s v="N"/>
    <s v="001"/>
    <s v="002"/>
    <s v="000"/>
    <s v="000"/>
    <s v="INTERNAL SERVICE FUND"/>
    <s v="SERVICE REVOLVING FUND"/>
    <s v="0"/>
  </r>
  <r>
    <s v="8.6"/>
    <s v="0666001"/>
    <x v="55"/>
    <x v="82"/>
    <n v="511"/>
    <s v="A7760AF511"/>
    <n v="278000"/>
    <n v="-277533"/>
    <n v="-278000"/>
    <s v="C"/>
    <x v="0"/>
    <x v="0"/>
    <s v="GABX"/>
    <s v="INTANGIBLE ASSETS-AMORTIZABLE"/>
    <s v="2023–2024"/>
    <x v="1"/>
    <x v="0"/>
    <s v="GENERAL GOVERNMENT"/>
    <s v="SERVICE REVOLVING FUND"/>
    <x v="2"/>
    <s v="100"/>
    <s v="N"/>
    <s v="001"/>
    <s v="002"/>
    <s v="000"/>
    <s v="000"/>
    <s v="INTERNAL SERVICE FUND"/>
    <s v="SERVICE REVOLVING FUND"/>
    <s v="0"/>
  </r>
  <r>
    <s v="0.3BB"/>
    <s v="0687000"/>
    <x v="56"/>
    <x v="32"/>
    <n v="511"/>
    <s v="A6100AF511"/>
    <n v="21703000"/>
    <n v="21702691"/>
    <n v="21703000"/>
    <s v="D"/>
    <x v="0"/>
    <x v="0"/>
    <s v="GABX"/>
    <s v="INTANGIBLE ASSETS-AMORTIZABLE"/>
    <s v="2023–2024"/>
    <x v="2"/>
    <x v="5"/>
    <s v="EDUCATION"/>
    <s v="DONATED FOOD REVOLVING FUND"/>
    <x v="3"/>
    <s v="900"/>
    <s v="N"/>
    <s v="002"/>
    <s v="002"/>
    <s v="000"/>
    <s v="000"/>
    <s v="ENTERPRISE FUND"/>
    <s v="ALL OTHER ENTERPRISE FUND"/>
    <s v="0"/>
  </r>
  <r>
    <s v="0.8BB"/>
    <s v="0687000"/>
    <x v="56"/>
    <x v="32"/>
    <n v="511"/>
    <s v="A6100AF511"/>
    <n v="2183000"/>
    <n v="-2183141"/>
    <n v="-2183000"/>
    <s v="C"/>
    <x v="2"/>
    <x v="2"/>
    <s v="GABW"/>
    <s v="ACCUMULATED DEPRECIATION/AMORTIZATION"/>
    <s v="2023–2024"/>
    <x v="2"/>
    <x v="5"/>
    <s v="EDUCATION"/>
    <s v="DONATED FOOD REVOLVING FUND"/>
    <x v="3"/>
    <s v="900"/>
    <s v="N"/>
    <s v="002"/>
    <s v="002"/>
    <s v="000"/>
    <s v="000"/>
    <s v="ENTERPRISE FUND"/>
    <s v="ALL OTHER ENTERPRISE FUND"/>
    <s v="0"/>
  </r>
  <r>
    <s v="0.9BB"/>
    <s v="0687000"/>
    <x v="56"/>
    <x v="32"/>
    <n v="511"/>
    <s v="A6100AF511"/>
    <n v="19442000"/>
    <n v="-19441436"/>
    <n v="-19442000"/>
    <s v="C"/>
    <x v="3"/>
    <x v="3"/>
    <s v="GBBR"/>
    <s v="RIGHT-TO-USE LEASE LIABILITY"/>
    <s v="2023–2024"/>
    <x v="2"/>
    <x v="5"/>
    <s v="EDUCATION"/>
    <s v="DONATED FOOD REVOLVING FUND"/>
    <x v="3"/>
    <s v="900"/>
    <s v="N"/>
    <s v="002"/>
    <s v="002"/>
    <s v="000"/>
    <s v="000"/>
    <s v="ENTERPRISE FUND"/>
    <s v="ALL OTHER ENTERPRISE FUND"/>
    <s v="0"/>
  </r>
  <r>
    <s v="0.10BB"/>
    <s v="0687000"/>
    <x v="56"/>
    <x v="32"/>
    <n v="511"/>
    <s v="A6100AF511"/>
    <n v="78000"/>
    <n v="-78114"/>
    <n v="-78000"/>
    <s v="C"/>
    <x v="8"/>
    <x v="7"/>
    <s v="GOAA"/>
    <s v="BEGINNING FUND BALANCE"/>
    <s v="2023–2024"/>
    <x v="2"/>
    <x v="5"/>
    <s v="EDUCATION"/>
    <s v="DONATED FOOD REVOLVING FUND"/>
    <x v="3"/>
    <s v="900"/>
    <s v="N"/>
    <s v="002"/>
    <s v="002"/>
    <s v="000"/>
    <s v="000"/>
    <s v="ENTERPRISE FUND"/>
    <s v="ALL OTHER ENTERPRISE FUND"/>
    <s v="0"/>
  </r>
  <r>
    <s v="4.1"/>
    <s v="0687000"/>
    <x v="56"/>
    <x v="32"/>
    <n v="511"/>
    <s v="A6100AF511"/>
    <n v="3552000"/>
    <n v="3551574"/>
    <n v="3552000"/>
    <s v="D"/>
    <x v="21"/>
    <x v="18"/>
    <s v="GOHJ"/>
    <s v="DEPRECIATION"/>
    <s v="2023–2024"/>
    <x v="2"/>
    <x v="5"/>
    <s v="EDUCATION"/>
    <s v="DONATED FOOD REVOLVING FUND"/>
    <x v="3"/>
    <s v="900"/>
    <s v="N"/>
    <s v="002"/>
    <s v="002"/>
    <s v="000"/>
    <s v="000"/>
    <s v="ENTERPRISE FUND"/>
    <s v="ALL OTHER ENTERPRISE FUND"/>
    <s v="0"/>
  </r>
  <r>
    <s v="4.4"/>
    <s v="0687000"/>
    <x v="56"/>
    <x v="32"/>
    <n v="511"/>
    <s v="A6100AF511"/>
    <n v="3552000"/>
    <n v="-3551574"/>
    <n v="-3552000"/>
    <s v="C"/>
    <x v="2"/>
    <x v="2"/>
    <s v="GABW"/>
    <s v="ACCUMULATED DEPRECIATION/AMORTIZATION"/>
    <s v="2023–2024"/>
    <x v="2"/>
    <x v="5"/>
    <s v="EDUCATION"/>
    <s v="DONATED FOOD REVOLVING FUND"/>
    <x v="3"/>
    <s v="900"/>
    <s v="N"/>
    <s v="002"/>
    <s v="002"/>
    <s v="000"/>
    <s v="000"/>
    <s v="ENTERPRISE FUND"/>
    <s v="ALL OTHER ENTERPRISE FUND"/>
    <s v="0"/>
  </r>
  <r>
    <s v="5.1"/>
    <s v="0687000"/>
    <x v="56"/>
    <x v="32"/>
    <n v="511"/>
    <s v="A6100AF511"/>
    <n v="2103000"/>
    <n v="2102828"/>
    <n v="2103000"/>
    <s v="D"/>
    <x v="5"/>
    <x v="5"/>
    <s v="GODT"/>
    <s v="DEBT SERVICE-PRINCIPAL RETIREMENT"/>
    <s v="2023–2024"/>
    <x v="2"/>
    <x v="5"/>
    <s v="EDUCATION"/>
    <s v="DONATED FOOD REVOLVING FUND"/>
    <x v="3"/>
    <s v="900"/>
    <s v="N"/>
    <s v="002"/>
    <s v="002"/>
    <s v="000"/>
    <s v="000"/>
    <s v="ENTERPRISE FUND"/>
    <s v="ALL OTHER ENTERPRISE FUND"/>
    <s v="0"/>
  </r>
  <r>
    <s v="5.2"/>
    <s v="0687000"/>
    <x v="56"/>
    <x v="32"/>
    <n v="511"/>
    <s v="A6100AF511"/>
    <n v="45000"/>
    <n v="44608"/>
    <n v="45000"/>
    <s v="D"/>
    <x v="22"/>
    <x v="19"/>
    <s v="GOJH"/>
    <s v="INTEREST EXPENSE AND FISCAL CHARGES"/>
    <s v="2023–2024"/>
    <x v="2"/>
    <x v="5"/>
    <s v="EDUCATION"/>
    <s v="DONATED FOOD REVOLVING FUND"/>
    <x v="3"/>
    <s v="900"/>
    <s v="N"/>
    <s v="002"/>
    <s v="002"/>
    <s v="000"/>
    <s v="000"/>
    <s v="ENTERPRISE FUND"/>
    <s v="ALL OTHER ENTERPRISE FUND"/>
    <s v="0"/>
  </r>
  <r>
    <s v="5.3"/>
    <s v="0687000"/>
    <x v="56"/>
    <x v="32"/>
    <n v="511"/>
    <s v="A6100AF511"/>
    <n v="2148000"/>
    <n v="-2147436"/>
    <n v="-2148000"/>
    <s v="C"/>
    <x v="23"/>
    <x v="20"/>
    <s v="GOHH"/>
    <s v="SERVICES AND CHARGES"/>
    <s v="2023–2024"/>
    <x v="2"/>
    <x v="5"/>
    <s v="EDUCATION"/>
    <s v="DONATED FOOD REVOLVING FUND"/>
    <x v="3"/>
    <s v="900"/>
    <s v="N"/>
    <s v="002"/>
    <s v="002"/>
    <s v="000"/>
    <s v="000"/>
    <s v="ENTERPRISE FUND"/>
    <s v="ALL OTHER ENTERPRISE FUND"/>
    <s v="0"/>
  </r>
  <r>
    <s v="6.1"/>
    <s v="0687000"/>
    <x v="56"/>
    <x v="32"/>
    <n v="511"/>
    <s v="A6100AF511"/>
    <n v="2103000"/>
    <n v="2102828"/>
    <n v="2103000"/>
    <s v="D"/>
    <x v="3"/>
    <x v="3"/>
    <s v="GBBR"/>
    <s v="RIGHT-TO-USE LEASE LIABILITY"/>
    <s v="2023–2024"/>
    <x v="2"/>
    <x v="5"/>
    <s v="EDUCATION"/>
    <s v="DONATED FOOD REVOLVING FUND"/>
    <x v="3"/>
    <s v="900"/>
    <s v="N"/>
    <s v="002"/>
    <s v="002"/>
    <s v="000"/>
    <s v="000"/>
    <s v="ENTERPRISE FUND"/>
    <s v="ALL OTHER ENTERPRISE FUND"/>
    <s v="0"/>
  </r>
  <r>
    <s v="6.2"/>
    <s v="0687000"/>
    <x v="56"/>
    <x v="32"/>
    <n v="511"/>
    <s v="A6100AF511"/>
    <n v="2103000"/>
    <n v="-2102828"/>
    <n v="-2103000"/>
    <s v="C"/>
    <x v="5"/>
    <x v="5"/>
    <s v="GODT"/>
    <s v="DEBT SERVICE-PRINCIPAL RETIREMENT"/>
    <s v="2023–2024"/>
    <x v="2"/>
    <x v="5"/>
    <s v="EDUCATION"/>
    <s v="DONATED FOOD REVOLVING FUND"/>
    <x v="3"/>
    <s v="900"/>
    <s v="N"/>
    <s v="002"/>
    <s v="002"/>
    <s v="000"/>
    <s v="000"/>
    <s v="ENTERPRISE FUND"/>
    <s v="ALL OTHER ENTERPRISE FUND"/>
    <s v="0"/>
  </r>
  <r>
    <s v="7.1"/>
    <s v="0687000"/>
    <x v="56"/>
    <x v="32"/>
    <n v="511"/>
    <s v="A6100AF511"/>
    <n v="2012000"/>
    <n v="2011870"/>
    <n v="2012000"/>
    <s v="D"/>
    <x v="3"/>
    <x v="3"/>
    <s v="GBBR"/>
    <s v="RIGHT-TO-USE LEASE LIABILITY"/>
    <s v="2023–2024"/>
    <x v="2"/>
    <x v="5"/>
    <s v="EDUCATION"/>
    <s v="DONATED FOOD REVOLVING FUND"/>
    <x v="3"/>
    <s v="900"/>
    <s v="N"/>
    <s v="002"/>
    <s v="002"/>
    <s v="000"/>
    <s v="000"/>
    <s v="ENTERPRISE FUND"/>
    <s v="ALL OTHER ENTERPRISE FUND"/>
    <s v="0"/>
  </r>
  <r>
    <s v="7.2"/>
    <s v="0687000"/>
    <x v="56"/>
    <x v="32"/>
    <n v="511"/>
    <s v="A6100AF511"/>
    <n v="2012000"/>
    <n v="-2011870"/>
    <n v="-2012000"/>
    <s v="C"/>
    <x v="7"/>
    <x v="3"/>
    <s v="GBAX"/>
    <s v="CURRENT PORTION OF LONG-TERM OBLIGATIONS"/>
    <s v="2023–2024"/>
    <x v="2"/>
    <x v="5"/>
    <s v="EDUCATION"/>
    <s v="DONATED FOOD REVOLVING FUND"/>
    <x v="3"/>
    <s v="900"/>
    <s v="N"/>
    <s v="002"/>
    <s v="002"/>
    <s v="000"/>
    <s v="000"/>
    <s v="ENTERPRISE FUND"/>
    <s v="ALL OTHER ENTERPRISE FUND"/>
    <s v="0"/>
  </r>
  <r>
    <s v="10.3"/>
    <s v="0687000"/>
    <x v="56"/>
    <x v="32"/>
    <n v="511"/>
    <s v="A6100AF511"/>
    <n v="1925000"/>
    <n v="1924945"/>
    <n v="1925000"/>
    <s v="D"/>
    <x v="0"/>
    <x v="0"/>
    <s v="GABX"/>
    <s v="INTANGIBLE ASSETS-AMORTIZABLE"/>
    <s v="2023–2024"/>
    <x v="2"/>
    <x v="5"/>
    <s v="EDUCATION"/>
    <s v="DONATED FOOD REVOLVING FUND"/>
    <x v="3"/>
    <s v="900"/>
    <s v="N"/>
    <s v="002"/>
    <s v="002"/>
    <s v="000"/>
    <s v="000"/>
    <s v="ENTERPRISE FUND"/>
    <s v="ALL OTHER ENTERPRISE FUND"/>
    <s v="0"/>
  </r>
  <r>
    <s v="10.4"/>
    <s v="0687000"/>
    <x v="56"/>
    <x v="32"/>
    <n v="511"/>
    <s v="A6100AF511"/>
    <n v="1925000"/>
    <n v="-1924945"/>
    <n v="-1925000"/>
    <s v="C"/>
    <x v="3"/>
    <x v="3"/>
    <s v="GBBR"/>
    <s v="RIGHT-TO-USE LEASE LIABILITY"/>
    <s v="2023–2024"/>
    <x v="2"/>
    <x v="5"/>
    <s v="EDUCATION"/>
    <s v="DONATED FOOD REVOLVING FUND"/>
    <x v="3"/>
    <s v="900"/>
    <s v="N"/>
    <s v="002"/>
    <s v="002"/>
    <s v="000"/>
    <s v="000"/>
    <s v="ENTERPRISE FUND"/>
    <s v="ALL OTHER ENTERPRISE FUND"/>
    <s v="0"/>
  </r>
  <r>
    <s v="0.3BB"/>
    <s v="9125000"/>
    <x v="57"/>
    <x v="62"/>
    <n v="511"/>
    <s v="A1111AF511"/>
    <n v="15878000"/>
    <n v="15877802"/>
    <n v="15878000"/>
    <s v="D"/>
    <x v="0"/>
    <x v="0"/>
    <s v="GABX"/>
    <s v="INTANGIBLE ASSETS-AMORTIZABLE"/>
    <s v="2023–2024"/>
    <x v="0"/>
    <x v="1"/>
    <s v="BUS, CONSUMER SERV, HOUSING"/>
    <s v="P&amp;V- CONSUMER AFFAIRS FUND"/>
    <x v="1"/>
    <s v="250"/>
    <s v="N"/>
    <s v="001"/>
    <s v="002"/>
    <s v="000"/>
    <s v="000"/>
    <s v="SPECIAL REVENUE FUND"/>
    <s v="BUS &amp; PROF REG &amp; LIC FUND"/>
    <s v="0"/>
  </r>
  <r>
    <s v="0.4BB"/>
    <s v="9125000"/>
    <x v="57"/>
    <x v="62"/>
    <n v="511"/>
    <s v="A1111AF511"/>
    <n v="92000"/>
    <n v="92340"/>
    <n v="92000"/>
    <s v="D"/>
    <x v="8"/>
    <x v="7"/>
    <s v="GOAA"/>
    <s v="BEGINNING FUND BALANCE"/>
    <s v="2023–2024"/>
    <x v="0"/>
    <x v="1"/>
    <s v="BUS, CONSUMER SERV, HOUSING"/>
    <s v="P&amp;V- CONSUMER AFFAIRS FUND"/>
    <x v="1"/>
    <s v="250"/>
    <s v="N"/>
    <s v="001"/>
    <s v="002"/>
    <s v="000"/>
    <s v="000"/>
    <s v="SPECIAL REVENUE FUND"/>
    <s v="BUS &amp; PROF REG &amp; LIC FUND"/>
    <s v="0"/>
  </r>
  <r>
    <s v="0.8BB"/>
    <s v="9125000"/>
    <x v="57"/>
    <x v="62"/>
    <n v="511"/>
    <s v="A1111AF511"/>
    <n v="9682000"/>
    <n v="-9681819"/>
    <n v="-9682000"/>
    <s v="C"/>
    <x v="2"/>
    <x v="2"/>
    <s v="GABW"/>
    <s v="ACCUMULATED DEPRECIATION/AMORTIZATION"/>
    <s v="2023–2024"/>
    <x v="0"/>
    <x v="1"/>
    <s v="BUS, CONSUMER SERV, HOUSING"/>
    <s v="P&amp;V- CONSUMER AFFAIRS FUND"/>
    <x v="1"/>
    <s v="250"/>
    <s v="N"/>
    <s v="001"/>
    <s v="002"/>
    <s v="000"/>
    <s v="000"/>
    <s v="SPECIAL REVENUE FUND"/>
    <s v="BUS &amp; PROF REG &amp; LIC FUND"/>
    <s v="0"/>
  </r>
  <r>
    <s v="0.9BB"/>
    <s v="9125000"/>
    <x v="57"/>
    <x v="62"/>
    <n v="511"/>
    <s v="A1111AF511"/>
    <n v="6288000"/>
    <n v="-6288323"/>
    <n v="-6288000"/>
    <s v="C"/>
    <x v="3"/>
    <x v="3"/>
    <s v="GBBR"/>
    <s v="RIGHT-TO-USE LEASE LIABILITY"/>
    <s v="2023–2024"/>
    <x v="0"/>
    <x v="1"/>
    <s v="BUS, CONSUMER SERV, HOUSING"/>
    <s v="P&amp;V- CONSUMER AFFAIRS FUND"/>
    <x v="1"/>
    <s v="250"/>
    <s v="N"/>
    <s v="001"/>
    <s v="002"/>
    <s v="000"/>
    <s v="000"/>
    <s v="SPECIAL REVENUE FUND"/>
    <s v="BUS &amp; PROF REG &amp; LIC FUND"/>
    <s v="0"/>
  </r>
  <r>
    <s v="1.1"/>
    <s v="0702000"/>
    <x v="57"/>
    <x v="62"/>
    <n v="511"/>
    <s v="A1111AF511"/>
    <n v="1361000"/>
    <n v="1361026"/>
    <n v="1361000"/>
    <s v="D"/>
    <x v="11"/>
    <x v="10"/>
    <s v="GODR"/>
    <s v="CAPITAL OUTLAY"/>
    <s v="2023–2024"/>
    <x v="0"/>
    <x v="1"/>
    <s v="BUS, CONSUMER SERV, HOUSING"/>
    <s v="P&amp;V- CONSUMER AFFAIRS FUND"/>
    <x v="1"/>
    <s v="250"/>
    <s v="N"/>
    <s v="001"/>
    <s v="002"/>
    <s v="000"/>
    <s v="000"/>
    <s v="SPECIAL REVENUE FUND"/>
    <s v="BUS &amp; PROF REG &amp; LIC FUND"/>
    <s v="0"/>
  </r>
  <r>
    <s v="1.2"/>
    <s v="0702000"/>
    <x v="57"/>
    <x v="62"/>
    <n v="511"/>
    <s v="A1111AF511"/>
    <n v="1361000"/>
    <n v="-1361026"/>
    <n v="-1361000"/>
    <s v="C"/>
    <x v="12"/>
    <x v="11"/>
    <s v="GOLK"/>
    <s v="LEASE AND OTHER FINANCING PROCEEDS"/>
    <s v="2023–2024"/>
    <x v="0"/>
    <x v="1"/>
    <s v="BUS, CONSUMER SERV, HOUSING"/>
    <s v="P&amp;V- CONSUMER AFFAIRS FUND"/>
    <x v="1"/>
    <s v="250"/>
    <s v="N"/>
    <s v="001"/>
    <s v="002"/>
    <s v="000"/>
    <s v="000"/>
    <s v="SPECIAL REVENUE FUND"/>
    <s v="BUS &amp; PROF REG &amp; LIC FUND"/>
    <s v="0"/>
  </r>
  <r>
    <s v="2.3"/>
    <s v="9125000"/>
    <x v="57"/>
    <x v="62"/>
    <n v="511"/>
    <s v="A1111AF511"/>
    <n v="1361000"/>
    <n v="1361026"/>
    <n v="1361000"/>
    <s v="D"/>
    <x v="0"/>
    <x v="0"/>
    <s v="GABX"/>
    <s v="INTANGIBLE ASSETS-AMORTIZABLE"/>
    <s v="2023–2024"/>
    <x v="0"/>
    <x v="1"/>
    <s v="BUS, CONSUMER SERV, HOUSING"/>
    <s v="P&amp;V- CONSUMER AFFAIRS FUND"/>
    <x v="1"/>
    <s v="250"/>
    <s v="N"/>
    <s v="001"/>
    <s v="002"/>
    <s v="000"/>
    <s v="000"/>
    <s v="SPECIAL REVENUE FUND"/>
    <s v="BUS &amp; PROF REG &amp; LIC FUND"/>
    <s v="0"/>
  </r>
  <r>
    <s v="2.4"/>
    <s v="9125000"/>
    <x v="57"/>
    <x v="62"/>
    <n v="511"/>
    <s v="A1111AF511"/>
    <n v="1361000"/>
    <n v="-1361026"/>
    <n v="-1361000"/>
    <s v="C"/>
    <x v="11"/>
    <x v="10"/>
    <s v="GODR"/>
    <s v="CAPITAL OUTLAY"/>
    <s v="2023–2024"/>
    <x v="0"/>
    <x v="1"/>
    <s v="BUS, CONSUMER SERV, HOUSING"/>
    <s v="P&amp;V- CONSUMER AFFAIRS FUND"/>
    <x v="1"/>
    <s v="250"/>
    <s v="N"/>
    <s v="001"/>
    <s v="002"/>
    <s v="000"/>
    <s v="000"/>
    <s v="SPECIAL REVENUE FUND"/>
    <s v="BUS &amp; PROF REG &amp; LIC FUND"/>
    <s v="0"/>
  </r>
  <r>
    <s v="3.1"/>
    <s v="9125000"/>
    <x v="57"/>
    <x v="62"/>
    <n v="511"/>
    <s v="A1111AF511"/>
    <n v="1361000"/>
    <n v="1361026"/>
    <n v="1361000"/>
    <s v="D"/>
    <x v="12"/>
    <x v="11"/>
    <s v="GOLK"/>
    <s v="LEASE AND OTHER FINANCING PROCEEDS"/>
    <s v="2023–2024"/>
    <x v="0"/>
    <x v="1"/>
    <s v="BUS, CONSUMER SERV, HOUSING"/>
    <s v="P&amp;V- CONSUMER AFFAIRS FUND"/>
    <x v="1"/>
    <s v="250"/>
    <s v="N"/>
    <s v="001"/>
    <s v="002"/>
    <s v="000"/>
    <s v="000"/>
    <s v="SPECIAL REVENUE FUND"/>
    <s v="BUS &amp; PROF REG &amp; LIC FUND"/>
    <s v="0"/>
  </r>
  <r>
    <s v="3.2"/>
    <s v="9125000"/>
    <x v="57"/>
    <x v="62"/>
    <n v="511"/>
    <s v="A1111AF511"/>
    <n v="1361000"/>
    <n v="-1361026"/>
    <n v="-1361000"/>
    <s v="C"/>
    <x v="3"/>
    <x v="3"/>
    <s v="GBBR"/>
    <s v="RIGHT-TO-USE LEASE LIABILITY"/>
    <s v="2023–2024"/>
    <x v="0"/>
    <x v="1"/>
    <s v="BUS, CONSUMER SERV, HOUSING"/>
    <s v="P&amp;V- CONSUMER AFFAIRS FUND"/>
    <x v="1"/>
    <s v="250"/>
    <s v="N"/>
    <s v="001"/>
    <s v="002"/>
    <s v="000"/>
    <s v="000"/>
    <s v="SPECIAL REVENUE FUND"/>
    <s v="BUS &amp; PROF REG &amp; LIC FUND"/>
    <s v="0"/>
  </r>
  <r>
    <s v="4.1"/>
    <s v="9125000"/>
    <x v="57"/>
    <x v="62"/>
    <n v="511"/>
    <s v="A1111AF511"/>
    <n v="5078000"/>
    <n v="5078387"/>
    <n v="5078000"/>
    <s v="D"/>
    <x v="9"/>
    <x v="8"/>
    <s v="GODJ"/>
    <s v="BUSINESS, CONSUMER SERVICES, AND HOUSING"/>
    <s v="2023–2024"/>
    <x v="0"/>
    <x v="1"/>
    <s v="BUS, CONSUMER SERV, HOUSING"/>
    <s v="P&amp;V- CONSUMER AFFAIRS FUND"/>
    <x v="1"/>
    <s v="250"/>
    <s v="N"/>
    <s v="001"/>
    <s v="002"/>
    <s v="000"/>
    <s v="000"/>
    <s v="SPECIAL REVENUE FUND"/>
    <s v="BUS &amp; PROF REG &amp; LIC FUND"/>
    <s v="0"/>
  </r>
  <r>
    <s v="4.4"/>
    <s v="9125000"/>
    <x v="57"/>
    <x v="62"/>
    <n v="511"/>
    <s v="A1111AF511"/>
    <n v="5078000"/>
    <n v="-5078387"/>
    <n v="-5078000"/>
    <s v="C"/>
    <x v="2"/>
    <x v="2"/>
    <s v="GABW"/>
    <s v="ACCUMULATED DEPRECIATION/AMORTIZATION"/>
    <s v="2023–2024"/>
    <x v="0"/>
    <x v="1"/>
    <s v="BUS, CONSUMER SERV, HOUSING"/>
    <s v="P&amp;V- CONSUMER AFFAIRS FUND"/>
    <x v="1"/>
    <s v="250"/>
    <s v="N"/>
    <s v="001"/>
    <s v="002"/>
    <s v="000"/>
    <s v="000"/>
    <s v="SPECIAL REVENUE FUND"/>
    <s v="BUS &amp; PROF REG &amp; LIC FUND"/>
    <s v="0"/>
  </r>
  <r>
    <s v="5.1"/>
    <s v="0702000"/>
    <x v="57"/>
    <x v="62"/>
    <n v="511"/>
    <s v="A1111AF511"/>
    <n v="5119000"/>
    <n v="5118817"/>
    <n v="5119000"/>
    <s v="D"/>
    <x v="5"/>
    <x v="5"/>
    <s v="GODT"/>
    <s v="DEBT SERVICE-PRINCIPAL RETIREMENT"/>
    <s v="2023–2024"/>
    <x v="0"/>
    <x v="1"/>
    <s v="BUS, CONSUMER SERV, HOUSING"/>
    <s v="P&amp;V- CONSUMER AFFAIRS FUND"/>
    <x v="1"/>
    <s v="250"/>
    <s v="N"/>
    <s v="001"/>
    <s v="002"/>
    <s v="000"/>
    <s v="000"/>
    <s v="SPECIAL REVENUE FUND"/>
    <s v="BUS &amp; PROF REG &amp; LIC FUND"/>
    <s v="0"/>
  </r>
  <r>
    <s v="5.2"/>
    <s v="0702000"/>
    <x v="57"/>
    <x v="62"/>
    <n v="511"/>
    <s v="A1111AF511"/>
    <n v="42000"/>
    <n v="42262"/>
    <n v="42000"/>
    <s v="D"/>
    <x v="6"/>
    <x v="6"/>
    <s v="GODV"/>
    <s v="DEBT SERVICE-INTEREST &amp; FISCAL CHARGES"/>
    <s v="2023–2024"/>
    <x v="0"/>
    <x v="1"/>
    <s v="BUS, CONSUMER SERV, HOUSING"/>
    <s v="P&amp;V- CONSUMER AFFAIRS FUND"/>
    <x v="1"/>
    <s v="250"/>
    <s v="N"/>
    <s v="001"/>
    <s v="002"/>
    <s v="000"/>
    <s v="000"/>
    <s v="SPECIAL REVENUE FUND"/>
    <s v="BUS &amp; PROF REG &amp; LIC FUND"/>
    <s v="0"/>
  </r>
  <r>
    <s v="5.3"/>
    <s v="0702000"/>
    <x v="57"/>
    <x v="62"/>
    <n v="511"/>
    <s v="A1111AF511"/>
    <n v="5161000"/>
    <n v="-5161079"/>
    <n v="-5161000"/>
    <s v="C"/>
    <x v="9"/>
    <x v="8"/>
    <s v="GODJ"/>
    <s v="BUSINESS, CONSUMER SERVICES, AND HOUSING"/>
    <s v="2023–2024"/>
    <x v="0"/>
    <x v="1"/>
    <s v="BUS, CONSUMER SERV, HOUSING"/>
    <s v="P&amp;V- CONSUMER AFFAIRS FUND"/>
    <x v="1"/>
    <s v="250"/>
    <s v="N"/>
    <s v="001"/>
    <s v="002"/>
    <s v="000"/>
    <s v="000"/>
    <s v="SPECIAL REVENUE FUND"/>
    <s v="BUS &amp; PROF REG &amp; LIC FUND"/>
    <s v="0"/>
  </r>
  <r>
    <s v="6.1"/>
    <s v="9125000"/>
    <x v="57"/>
    <x v="62"/>
    <n v="511"/>
    <s v="A1111AF511"/>
    <n v="5119000"/>
    <n v="5118817"/>
    <n v="5119000"/>
    <s v="D"/>
    <x v="3"/>
    <x v="3"/>
    <s v="GBBR"/>
    <s v="RIGHT-TO-USE LEASE LIABILITY"/>
    <s v="2023–2024"/>
    <x v="0"/>
    <x v="1"/>
    <s v="BUS, CONSUMER SERV, HOUSING"/>
    <s v="P&amp;V- CONSUMER AFFAIRS FUND"/>
    <x v="1"/>
    <s v="250"/>
    <s v="N"/>
    <s v="001"/>
    <s v="002"/>
    <s v="000"/>
    <s v="000"/>
    <s v="SPECIAL REVENUE FUND"/>
    <s v="BUS &amp; PROF REG &amp; LIC FUND"/>
    <s v="0"/>
  </r>
  <r>
    <s v="6.2"/>
    <s v="9125000"/>
    <x v="57"/>
    <x v="62"/>
    <n v="511"/>
    <s v="A1111AF511"/>
    <n v="5119000"/>
    <n v="-5118817"/>
    <n v="-5119000"/>
    <s v="C"/>
    <x v="5"/>
    <x v="5"/>
    <s v="GODT"/>
    <s v="DEBT SERVICE-PRINCIPAL RETIREMENT"/>
    <s v="2023–2024"/>
    <x v="0"/>
    <x v="1"/>
    <s v="BUS, CONSUMER SERV, HOUSING"/>
    <s v="P&amp;V- CONSUMER AFFAIRS FUND"/>
    <x v="1"/>
    <s v="250"/>
    <s v="N"/>
    <s v="001"/>
    <s v="002"/>
    <s v="000"/>
    <s v="000"/>
    <s v="SPECIAL REVENUE FUND"/>
    <s v="BUS &amp; PROF REG &amp; LIC FUND"/>
    <s v="0"/>
  </r>
  <r>
    <s v="7.1"/>
    <s v="9125000"/>
    <x v="57"/>
    <x v="62"/>
    <n v="511"/>
    <s v="A1111AF511"/>
    <n v="1268000"/>
    <n v="1267632"/>
    <n v="1268000"/>
    <s v="D"/>
    <x v="3"/>
    <x v="3"/>
    <s v="GBBR"/>
    <s v="RIGHT-TO-USE LEASE LIABILITY"/>
    <s v="2023–2024"/>
    <x v="0"/>
    <x v="1"/>
    <s v="BUS, CONSUMER SERV, HOUSING"/>
    <s v="P&amp;V- CONSUMER AFFAIRS FUND"/>
    <x v="1"/>
    <s v="250"/>
    <s v="N"/>
    <s v="001"/>
    <s v="002"/>
    <s v="000"/>
    <s v="000"/>
    <s v="SPECIAL REVENUE FUND"/>
    <s v="BUS &amp; PROF REG &amp; LIC FUND"/>
    <s v="0"/>
  </r>
  <r>
    <s v="7.2"/>
    <s v="9125000"/>
    <x v="57"/>
    <x v="62"/>
    <n v="511"/>
    <s v="A1111AF511"/>
    <n v="1268000"/>
    <n v="-1267632"/>
    <n v="-1268000"/>
    <s v="C"/>
    <x v="7"/>
    <x v="3"/>
    <s v="GBAX"/>
    <s v="CURRENT PORTION OF LONG-TERM OBLIGATIONS"/>
    <s v="2023–2024"/>
    <x v="0"/>
    <x v="1"/>
    <s v="BUS, CONSUMER SERV, HOUSING"/>
    <s v="P&amp;V- CONSUMER AFFAIRS FUND"/>
    <x v="1"/>
    <s v="250"/>
    <s v="N"/>
    <s v="001"/>
    <s v="002"/>
    <s v="000"/>
    <s v="000"/>
    <s v="SPECIAL REVENUE FUND"/>
    <s v="BUS &amp; PROF REG &amp; LIC FUND"/>
    <s v="0"/>
  </r>
  <r>
    <s v="8.3"/>
    <s v="9125000"/>
    <x v="57"/>
    <x v="62"/>
    <n v="511"/>
    <s v="A1111AF511"/>
    <n v="358000"/>
    <n v="358191"/>
    <n v="358000"/>
    <s v="D"/>
    <x v="2"/>
    <x v="2"/>
    <s v="GABW"/>
    <s v="ACCUMULATED DEPRECIATION/AMORTIZATION"/>
    <s v="2023–2024"/>
    <x v="0"/>
    <x v="1"/>
    <s v="BUS, CONSUMER SERV, HOUSING"/>
    <s v="P&amp;V- CONSUMER AFFAIRS FUND"/>
    <x v="1"/>
    <s v="250"/>
    <s v="N"/>
    <s v="001"/>
    <s v="002"/>
    <s v="000"/>
    <s v="000"/>
    <s v="SPECIAL REVENUE FUND"/>
    <s v="BUS &amp; PROF REG &amp; LIC FUND"/>
    <s v="0"/>
  </r>
  <r>
    <s v="8.6"/>
    <s v="9125000"/>
    <x v="57"/>
    <x v="62"/>
    <n v="511"/>
    <s v="A1111AF511"/>
    <n v="358000"/>
    <n v="-358191"/>
    <n v="-358000"/>
    <s v="C"/>
    <x v="0"/>
    <x v="0"/>
    <s v="GABX"/>
    <s v="INTANGIBLE ASSETS-AMORTIZABLE"/>
    <s v="2023–2024"/>
    <x v="0"/>
    <x v="1"/>
    <s v="BUS, CONSUMER SERV, HOUSING"/>
    <s v="P&amp;V- CONSUMER AFFAIRS FUND"/>
    <x v="1"/>
    <s v="250"/>
    <s v="N"/>
    <s v="001"/>
    <s v="002"/>
    <s v="000"/>
    <s v="000"/>
    <s v="SPECIAL REVENUE FUND"/>
    <s v="BUS &amp; PROF REG &amp; LIC FUND"/>
    <s v="0"/>
  </r>
  <r>
    <s v="0.3BB"/>
    <s v="9125000"/>
    <x v="58"/>
    <x v="62"/>
    <n v="511"/>
    <s v="A1111AF511"/>
    <n v="1424000"/>
    <n v="1423813"/>
    <n v="1424000"/>
    <s v="D"/>
    <x v="0"/>
    <x v="0"/>
    <s v="GABX"/>
    <s v="INTANGIBLE ASSETS-AMORTIZABLE"/>
    <s v="2023–2024"/>
    <x v="0"/>
    <x v="1"/>
    <s v="BUS, CONSUMER SERV, HOUSING"/>
    <s v="P&amp;V- CONTRACTORS' LICENSE FD"/>
    <x v="1"/>
    <s v="250"/>
    <s v="G"/>
    <s v="001"/>
    <s v="002"/>
    <s v="000"/>
    <s v="000"/>
    <s v="SPECIAL REVENUE FUND"/>
    <s v="BUS &amp; PROF REG &amp; LIC FUND"/>
    <m/>
  </r>
  <r>
    <s v="0.4BB"/>
    <s v="9125000"/>
    <x v="58"/>
    <x v="62"/>
    <n v="511"/>
    <s v="A1111AF511"/>
    <n v="17000"/>
    <n v="16941"/>
    <n v="17000"/>
    <s v="D"/>
    <x v="8"/>
    <x v="7"/>
    <s v="GOAA"/>
    <s v="BEGINNING FUND BALANCE"/>
    <s v="2023–2024"/>
    <x v="0"/>
    <x v="1"/>
    <s v="BUS, CONSUMER SERV, HOUSING"/>
    <s v="P&amp;V- CONTRACTORS' LICENSE FD"/>
    <x v="1"/>
    <s v="250"/>
    <s v="G"/>
    <s v="001"/>
    <s v="002"/>
    <s v="000"/>
    <s v="000"/>
    <s v="SPECIAL REVENUE FUND"/>
    <s v="BUS &amp; PROF REG &amp; LIC FUND"/>
    <m/>
  </r>
  <r>
    <s v="0.8BB"/>
    <s v="9125000"/>
    <x v="58"/>
    <x v="62"/>
    <n v="511"/>
    <s v="A1111AF511"/>
    <n v="815000"/>
    <n v="-814279"/>
    <n v="-815000"/>
    <s v="C"/>
    <x v="2"/>
    <x v="2"/>
    <s v="GABW"/>
    <s v="ACCUMULATED DEPRECIATION/AMORTIZATION"/>
    <s v="2023–2024"/>
    <x v="0"/>
    <x v="1"/>
    <s v="BUS, CONSUMER SERV, HOUSING"/>
    <s v="P&amp;V- CONTRACTORS' LICENSE FD"/>
    <x v="1"/>
    <s v="250"/>
    <s v="G"/>
    <s v="001"/>
    <s v="002"/>
    <s v="000"/>
    <s v="000"/>
    <s v="SPECIAL REVENUE FUND"/>
    <s v="BUS &amp; PROF REG &amp; LIC FUND"/>
    <m/>
  </r>
  <r>
    <s v="0.9BB"/>
    <s v="9125000"/>
    <x v="58"/>
    <x v="62"/>
    <n v="511"/>
    <s v="A1111AF511"/>
    <n v="626000"/>
    <n v="-626475"/>
    <n v="-626000"/>
    <s v="C"/>
    <x v="3"/>
    <x v="3"/>
    <s v="GBBR"/>
    <s v="RIGHT-TO-USE LEASE LIABILITY"/>
    <s v="2023–2024"/>
    <x v="0"/>
    <x v="1"/>
    <s v="BUS, CONSUMER SERV, HOUSING"/>
    <s v="P&amp;V- CONTRACTORS' LICENSE FD"/>
    <x v="1"/>
    <s v="250"/>
    <s v="G"/>
    <s v="001"/>
    <s v="002"/>
    <s v="000"/>
    <s v="000"/>
    <s v="SPECIAL REVENUE FUND"/>
    <s v="BUS &amp; PROF REG &amp; LIC FUND"/>
    <m/>
  </r>
  <r>
    <s v="1.1"/>
    <s v="0735000"/>
    <x v="58"/>
    <x v="62"/>
    <n v="511"/>
    <s v="A1111AF511"/>
    <n v="11108000"/>
    <n v="11108176"/>
    <n v="11108000"/>
    <s v="D"/>
    <x v="11"/>
    <x v="10"/>
    <s v="GODR"/>
    <s v="CAPITAL OUTLAY"/>
    <s v="2023–2024"/>
    <x v="0"/>
    <x v="1"/>
    <s v="BUS, CONSUMER SERV, HOUSING"/>
    <s v="P&amp;V- CONTRACTORS' LICENSE FD"/>
    <x v="1"/>
    <s v="250"/>
    <s v="G"/>
    <s v="001"/>
    <s v="002"/>
    <s v="000"/>
    <s v="000"/>
    <s v="SPECIAL REVENUE FUND"/>
    <s v="BUS &amp; PROF REG &amp; LIC FUND"/>
    <m/>
  </r>
  <r>
    <s v="1.2"/>
    <s v="0735000"/>
    <x v="58"/>
    <x v="62"/>
    <n v="511"/>
    <s v="A1111AF511"/>
    <n v="11108000"/>
    <n v="-11108176"/>
    <n v="-11108000"/>
    <s v="C"/>
    <x v="12"/>
    <x v="11"/>
    <s v="GOLK"/>
    <s v="LEASE AND OTHER FINANCING PROCEEDS"/>
    <s v="2023–2024"/>
    <x v="0"/>
    <x v="1"/>
    <s v="BUS, CONSUMER SERV, HOUSING"/>
    <s v="P&amp;V- CONTRACTORS' LICENSE FD"/>
    <x v="1"/>
    <s v="250"/>
    <s v="G"/>
    <s v="001"/>
    <s v="002"/>
    <s v="000"/>
    <s v="000"/>
    <s v="SPECIAL REVENUE FUND"/>
    <s v="BUS &amp; PROF REG &amp; LIC FUND"/>
    <m/>
  </r>
  <r>
    <s v="2.3"/>
    <s v="9125000"/>
    <x v="58"/>
    <x v="62"/>
    <n v="511"/>
    <s v="A1111AF511"/>
    <n v="11108000"/>
    <n v="11108176"/>
    <n v="11108000"/>
    <s v="D"/>
    <x v="0"/>
    <x v="0"/>
    <s v="GABX"/>
    <s v="INTANGIBLE ASSETS-AMORTIZABLE"/>
    <s v="2023–2024"/>
    <x v="0"/>
    <x v="1"/>
    <s v="BUS, CONSUMER SERV, HOUSING"/>
    <s v="P&amp;V- CONTRACTORS' LICENSE FD"/>
    <x v="1"/>
    <s v="250"/>
    <s v="G"/>
    <s v="001"/>
    <s v="002"/>
    <s v="000"/>
    <s v="000"/>
    <s v="SPECIAL REVENUE FUND"/>
    <s v="BUS &amp; PROF REG &amp; LIC FUND"/>
    <m/>
  </r>
  <r>
    <s v="2.4"/>
    <s v="9125000"/>
    <x v="58"/>
    <x v="62"/>
    <n v="511"/>
    <s v="A1111AF511"/>
    <n v="11108000"/>
    <n v="-11108176"/>
    <n v="-11108000"/>
    <s v="C"/>
    <x v="11"/>
    <x v="10"/>
    <s v="GODR"/>
    <s v="CAPITAL OUTLAY"/>
    <s v="2023–2024"/>
    <x v="0"/>
    <x v="1"/>
    <s v="BUS, CONSUMER SERV, HOUSING"/>
    <s v="P&amp;V- CONTRACTORS' LICENSE FD"/>
    <x v="1"/>
    <s v="250"/>
    <s v="G"/>
    <s v="001"/>
    <s v="002"/>
    <s v="000"/>
    <s v="000"/>
    <s v="SPECIAL REVENUE FUND"/>
    <s v="BUS &amp; PROF REG &amp; LIC FUND"/>
    <m/>
  </r>
  <r>
    <s v="3.1"/>
    <s v="9125000"/>
    <x v="58"/>
    <x v="62"/>
    <n v="511"/>
    <s v="A1111AF511"/>
    <n v="11108000"/>
    <n v="11108176"/>
    <n v="11108000"/>
    <s v="D"/>
    <x v="12"/>
    <x v="11"/>
    <s v="GOLK"/>
    <s v="LEASE AND OTHER FINANCING PROCEEDS"/>
    <s v="2023–2024"/>
    <x v="0"/>
    <x v="1"/>
    <s v="BUS, CONSUMER SERV, HOUSING"/>
    <s v="P&amp;V- CONTRACTORS' LICENSE FD"/>
    <x v="1"/>
    <s v="250"/>
    <s v="G"/>
    <s v="001"/>
    <s v="002"/>
    <s v="000"/>
    <s v="000"/>
    <s v="SPECIAL REVENUE FUND"/>
    <s v="BUS &amp; PROF REG &amp; LIC FUND"/>
    <m/>
  </r>
  <r>
    <s v="3.2"/>
    <s v="9125000"/>
    <x v="58"/>
    <x v="62"/>
    <n v="511"/>
    <s v="A1111AF511"/>
    <n v="11108000"/>
    <n v="-11108176"/>
    <n v="-11108000"/>
    <s v="C"/>
    <x v="3"/>
    <x v="3"/>
    <s v="GBBR"/>
    <s v="RIGHT-TO-USE LEASE LIABILITY"/>
    <s v="2023–2024"/>
    <x v="0"/>
    <x v="1"/>
    <s v="BUS, CONSUMER SERV, HOUSING"/>
    <s v="P&amp;V- CONTRACTORS' LICENSE FD"/>
    <x v="1"/>
    <s v="250"/>
    <s v="G"/>
    <s v="001"/>
    <s v="002"/>
    <s v="000"/>
    <s v="000"/>
    <s v="SPECIAL REVENUE FUND"/>
    <s v="BUS &amp; PROF REG &amp; LIC FUND"/>
    <m/>
  </r>
  <r>
    <s v="4.1"/>
    <s v="9125000"/>
    <x v="58"/>
    <x v="62"/>
    <n v="511"/>
    <s v="A1111AF511"/>
    <n v="589000"/>
    <n v="589240"/>
    <n v="589000"/>
    <s v="D"/>
    <x v="9"/>
    <x v="8"/>
    <s v="GODJ"/>
    <s v="BUSINESS, CONSUMER SERVICES, AND HOUSING"/>
    <s v="2023–2024"/>
    <x v="0"/>
    <x v="1"/>
    <s v="BUS, CONSUMER SERV, HOUSING"/>
    <s v="P&amp;V- CONTRACTORS' LICENSE FD"/>
    <x v="1"/>
    <s v="250"/>
    <s v="G"/>
    <s v="001"/>
    <s v="002"/>
    <s v="000"/>
    <s v="000"/>
    <s v="SPECIAL REVENUE FUND"/>
    <s v="BUS &amp; PROF REG &amp; LIC FUND"/>
    <m/>
  </r>
  <r>
    <s v="4.4"/>
    <s v="9125000"/>
    <x v="58"/>
    <x v="62"/>
    <n v="511"/>
    <s v="A1111AF511"/>
    <n v="589000"/>
    <n v="-589240"/>
    <n v="-589000"/>
    <s v="C"/>
    <x v="2"/>
    <x v="2"/>
    <s v="GABW"/>
    <s v="ACCUMULATED DEPRECIATION/AMORTIZATION"/>
    <s v="2023–2024"/>
    <x v="0"/>
    <x v="1"/>
    <s v="BUS, CONSUMER SERV, HOUSING"/>
    <s v="P&amp;V- CONTRACTORS' LICENSE FD"/>
    <x v="1"/>
    <s v="250"/>
    <s v="G"/>
    <s v="001"/>
    <s v="002"/>
    <s v="000"/>
    <s v="000"/>
    <s v="SPECIAL REVENUE FUND"/>
    <s v="BUS &amp; PROF REG &amp; LIC FUND"/>
    <m/>
  </r>
  <r>
    <s v="5.1"/>
    <s v="0735000"/>
    <x v="58"/>
    <x v="62"/>
    <n v="511"/>
    <s v="A1111AF511"/>
    <n v="393000"/>
    <n v="393355"/>
    <n v="393000"/>
    <s v="D"/>
    <x v="5"/>
    <x v="5"/>
    <s v="GODT"/>
    <s v="DEBT SERVICE-PRINCIPAL RETIREMENT"/>
    <s v="2023–2024"/>
    <x v="0"/>
    <x v="1"/>
    <s v="BUS, CONSUMER SERV, HOUSING"/>
    <s v="P&amp;V- CONTRACTORS' LICENSE FD"/>
    <x v="1"/>
    <s v="250"/>
    <s v="G"/>
    <s v="001"/>
    <s v="002"/>
    <s v="000"/>
    <s v="000"/>
    <s v="SPECIAL REVENUE FUND"/>
    <s v="BUS &amp; PROF REG &amp; LIC FUND"/>
    <m/>
  </r>
  <r>
    <s v="5.2"/>
    <s v="0735000"/>
    <x v="58"/>
    <x v="62"/>
    <n v="511"/>
    <s v="A1111AF511"/>
    <n v="23000"/>
    <n v="23275"/>
    <n v="23000"/>
    <s v="D"/>
    <x v="6"/>
    <x v="6"/>
    <s v="GODV"/>
    <s v="DEBT SERVICE-INTEREST &amp; FISCAL CHARGES"/>
    <s v="2023–2024"/>
    <x v="0"/>
    <x v="1"/>
    <s v="BUS, CONSUMER SERV, HOUSING"/>
    <s v="P&amp;V- CONTRACTORS' LICENSE FD"/>
    <x v="1"/>
    <s v="250"/>
    <s v="G"/>
    <s v="001"/>
    <s v="002"/>
    <s v="000"/>
    <s v="000"/>
    <s v="SPECIAL REVENUE FUND"/>
    <s v="BUS &amp; PROF REG &amp; LIC FUND"/>
    <m/>
  </r>
  <r>
    <s v="5.3"/>
    <s v="0735000"/>
    <x v="58"/>
    <x v="62"/>
    <n v="511"/>
    <s v="A1111AF511"/>
    <n v="416000"/>
    <n v="-416630"/>
    <n v="-416000"/>
    <s v="C"/>
    <x v="9"/>
    <x v="8"/>
    <s v="GODJ"/>
    <s v="BUSINESS, CONSUMER SERVICES, AND HOUSING"/>
    <s v="2023–2024"/>
    <x v="0"/>
    <x v="1"/>
    <s v="BUS, CONSUMER SERV, HOUSING"/>
    <s v="P&amp;V- CONTRACTORS' LICENSE FD"/>
    <x v="1"/>
    <s v="250"/>
    <s v="G"/>
    <s v="001"/>
    <s v="002"/>
    <s v="000"/>
    <s v="000"/>
    <s v="SPECIAL REVENUE FUND"/>
    <s v="BUS &amp; PROF REG &amp; LIC FUND"/>
    <m/>
  </r>
  <r>
    <s v="6.1"/>
    <s v="9125000"/>
    <x v="58"/>
    <x v="62"/>
    <n v="511"/>
    <s v="A1111AF511"/>
    <n v="393000"/>
    <n v="393355"/>
    <n v="393000"/>
    <s v="D"/>
    <x v="3"/>
    <x v="3"/>
    <s v="GBBR"/>
    <s v="RIGHT-TO-USE LEASE LIABILITY"/>
    <s v="2023–2024"/>
    <x v="0"/>
    <x v="1"/>
    <s v="BUS, CONSUMER SERV, HOUSING"/>
    <s v="P&amp;V- CONTRACTORS' LICENSE FD"/>
    <x v="1"/>
    <s v="250"/>
    <s v="G"/>
    <s v="001"/>
    <s v="002"/>
    <s v="000"/>
    <s v="000"/>
    <s v="SPECIAL REVENUE FUND"/>
    <s v="BUS &amp; PROF REG &amp; LIC FUND"/>
    <m/>
  </r>
  <r>
    <s v="6.2"/>
    <s v="9125000"/>
    <x v="58"/>
    <x v="62"/>
    <n v="511"/>
    <s v="A1111AF511"/>
    <n v="393000"/>
    <n v="-393355"/>
    <n v="-393000"/>
    <s v="C"/>
    <x v="5"/>
    <x v="5"/>
    <s v="GODT"/>
    <s v="DEBT SERVICE-PRINCIPAL RETIREMENT"/>
    <s v="2023–2024"/>
    <x v="0"/>
    <x v="1"/>
    <s v="BUS, CONSUMER SERV, HOUSING"/>
    <s v="P&amp;V- CONTRACTORS' LICENSE FD"/>
    <x v="1"/>
    <s v="250"/>
    <s v="G"/>
    <s v="001"/>
    <s v="002"/>
    <s v="000"/>
    <s v="000"/>
    <s v="SPECIAL REVENUE FUND"/>
    <s v="BUS &amp; PROF REG &amp; LIC FUND"/>
    <m/>
  </r>
  <r>
    <s v="7.1"/>
    <s v="9125000"/>
    <x v="58"/>
    <x v="62"/>
    <n v="511"/>
    <s v="A1111AF511"/>
    <n v="2217000"/>
    <n v="2216583"/>
    <n v="2217000"/>
    <s v="D"/>
    <x v="3"/>
    <x v="3"/>
    <s v="GBBR"/>
    <s v="RIGHT-TO-USE LEASE LIABILITY"/>
    <s v="2023–2024"/>
    <x v="0"/>
    <x v="1"/>
    <s v="BUS, CONSUMER SERV, HOUSING"/>
    <s v="P&amp;V- CONTRACTORS' LICENSE FD"/>
    <x v="1"/>
    <s v="250"/>
    <s v="G"/>
    <s v="001"/>
    <s v="002"/>
    <s v="000"/>
    <s v="000"/>
    <s v="SPECIAL REVENUE FUND"/>
    <s v="BUS &amp; PROF REG &amp; LIC FUND"/>
    <m/>
  </r>
  <r>
    <s v="7.2"/>
    <s v="9125000"/>
    <x v="58"/>
    <x v="62"/>
    <n v="511"/>
    <s v="A1111AF511"/>
    <n v="2217000"/>
    <n v="-2216583"/>
    <n v="-2217000"/>
    <s v="C"/>
    <x v="7"/>
    <x v="3"/>
    <s v="GBAX"/>
    <s v="CURRENT PORTION OF LONG-TERM OBLIGATIONS"/>
    <s v="2023–2024"/>
    <x v="0"/>
    <x v="1"/>
    <s v="BUS, CONSUMER SERV, HOUSING"/>
    <s v="P&amp;V- CONTRACTORS' LICENSE FD"/>
    <x v="1"/>
    <s v="250"/>
    <s v="G"/>
    <s v="001"/>
    <s v="002"/>
    <s v="000"/>
    <s v="000"/>
    <s v="SPECIAL REVENUE FUND"/>
    <s v="BUS &amp; PROF REG &amp; LIC FUND"/>
    <m/>
  </r>
  <r>
    <s v="0.3BB"/>
    <s v="9125000"/>
    <x v="59"/>
    <x v="62"/>
    <n v="511"/>
    <s v="A1111AF511"/>
    <n v="9256000"/>
    <n v="9256185"/>
    <n v="9256000"/>
    <s v="D"/>
    <x v="0"/>
    <x v="0"/>
    <s v="GABX"/>
    <s v="INTANGIBLE ASSETS-AMORTIZABLE"/>
    <s v="2023–2024"/>
    <x v="0"/>
    <x v="1"/>
    <s v="BUS, CONSUMER SERV, HOUSING"/>
    <s v="CONTNGT FD OF THE MED BD OF CA"/>
    <x v="1"/>
    <s v="250"/>
    <s v="G"/>
    <s v="001"/>
    <s v="002"/>
    <s v="000"/>
    <s v="000"/>
    <s v="SPECIAL REVENUE FUND"/>
    <s v="BUS &amp; PROF REG &amp; LIC FUND"/>
    <m/>
  </r>
  <r>
    <s v="0.4BB"/>
    <s v="9125000"/>
    <x v="59"/>
    <x v="62"/>
    <n v="511"/>
    <s v="A1111AF511"/>
    <n v="120000"/>
    <n v="119134"/>
    <n v="120000"/>
    <s v="D"/>
    <x v="8"/>
    <x v="7"/>
    <s v="GOAA"/>
    <s v="BEGINNING FUND BALANCE"/>
    <s v="2023–2024"/>
    <x v="0"/>
    <x v="1"/>
    <s v="BUS, CONSUMER SERV, HOUSING"/>
    <s v="CONTNGT FD OF THE MED BD OF CA"/>
    <x v="1"/>
    <s v="250"/>
    <s v="G"/>
    <s v="001"/>
    <s v="002"/>
    <s v="000"/>
    <s v="000"/>
    <s v="SPECIAL REVENUE FUND"/>
    <s v="BUS &amp; PROF REG &amp; LIC FUND"/>
    <m/>
  </r>
  <r>
    <s v="0.8BB"/>
    <s v="9125000"/>
    <x v="59"/>
    <x v="62"/>
    <n v="511"/>
    <s v="A1111AF511"/>
    <n v="4727000"/>
    <n v="-4726562"/>
    <n v="-4727000"/>
    <s v="C"/>
    <x v="2"/>
    <x v="2"/>
    <s v="GABW"/>
    <s v="ACCUMULATED DEPRECIATION/AMORTIZATION"/>
    <s v="2023–2024"/>
    <x v="0"/>
    <x v="1"/>
    <s v="BUS, CONSUMER SERV, HOUSING"/>
    <s v="CONTNGT FD OF THE MED BD OF CA"/>
    <x v="1"/>
    <s v="250"/>
    <s v="G"/>
    <s v="001"/>
    <s v="002"/>
    <s v="000"/>
    <s v="000"/>
    <s v="SPECIAL REVENUE FUND"/>
    <s v="BUS &amp; PROF REG &amp; LIC FUND"/>
    <m/>
  </r>
  <r>
    <s v="0.9BB"/>
    <s v="9125000"/>
    <x v="59"/>
    <x v="62"/>
    <n v="511"/>
    <s v="A1111AF511"/>
    <n v="4649000"/>
    <n v="-4648757"/>
    <n v="-4649000"/>
    <s v="C"/>
    <x v="3"/>
    <x v="3"/>
    <s v="GBBR"/>
    <s v="RIGHT-TO-USE LEASE LIABILITY"/>
    <s v="2023–2024"/>
    <x v="0"/>
    <x v="1"/>
    <s v="BUS, CONSUMER SERV, HOUSING"/>
    <s v="CONTNGT FD OF THE MED BD OF CA"/>
    <x v="1"/>
    <s v="250"/>
    <s v="G"/>
    <s v="001"/>
    <s v="002"/>
    <s v="000"/>
    <s v="000"/>
    <s v="SPECIAL REVENUE FUND"/>
    <s v="BUS &amp; PROF REG &amp; LIC FUND"/>
    <m/>
  </r>
  <r>
    <s v="4.1"/>
    <s v="9125000"/>
    <x v="59"/>
    <x v="62"/>
    <n v="511"/>
    <s v="A1111AF511"/>
    <n v="2363000"/>
    <n v="2363281"/>
    <n v="2363000"/>
    <s v="D"/>
    <x v="9"/>
    <x v="8"/>
    <s v="GODJ"/>
    <s v="BUSINESS, CONSUMER SERVICES, AND HOUSING"/>
    <s v="2023–2024"/>
    <x v="0"/>
    <x v="1"/>
    <s v="BUS, CONSUMER SERV, HOUSING"/>
    <s v="CONTNGT FD OF THE MED BD OF CA"/>
    <x v="1"/>
    <s v="250"/>
    <s v="G"/>
    <s v="001"/>
    <s v="002"/>
    <s v="000"/>
    <s v="000"/>
    <s v="SPECIAL REVENUE FUND"/>
    <s v="BUS &amp; PROF REG &amp; LIC FUND"/>
    <m/>
  </r>
  <r>
    <s v="4.4"/>
    <s v="9125000"/>
    <x v="59"/>
    <x v="62"/>
    <n v="511"/>
    <s v="A1111AF511"/>
    <n v="2363000"/>
    <n v="-2363281"/>
    <n v="-2363000"/>
    <s v="C"/>
    <x v="2"/>
    <x v="2"/>
    <s v="GABW"/>
    <s v="ACCUMULATED DEPRECIATION/AMORTIZATION"/>
    <s v="2023–2024"/>
    <x v="0"/>
    <x v="1"/>
    <s v="BUS, CONSUMER SERV, HOUSING"/>
    <s v="CONTNGT FD OF THE MED BD OF CA"/>
    <x v="1"/>
    <s v="250"/>
    <s v="G"/>
    <s v="001"/>
    <s v="002"/>
    <s v="000"/>
    <s v="000"/>
    <s v="SPECIAL REVENUE FUND"/>
    <s v="BUS &amp; PROF REG &amp; LIC FUND"/>
    <m/>
  </r>
  <r>
    <s v="5.1"/>
    <s v="0758000"/>
    <x v="59"/>
    <x v="62"/>
    <n v="511"/>
    <s v="A1111AF511"/>
    <n v="2397000"/>
    <n v="2396955"/>
    <n v="2397000"/>
    <s v="D"/>
    <x v="5"/>
    <x v="5"/>
    <s v="GODT"/>
    <s v="DEBT SERVICE-PRINCIPAL RETIREMENT"/>
    <s v="2023–2024"/>
    <x v="0"/>
    <x v="1"/>
    <s v="BUS, CONSUMER SERV, HOUSING"/>
    <s v="CONTNGT FD OF THE MED BD OF CA"/>
    <x v="1"/>
    <s v="250"/>
    <s v="G"/>
    <s v="001"/>
    <s v="002"/>
    <s v="000"/>
    <s v="000"/>
    <s v="SPECIAL REVENUE FUND"/>
    <s v="BUS &amp; PROF REG &amp; LIC FUND"/>
    <m/>
  </r>
  <r>
    <s v="5.2"/>
    <s v="0758000"/>
    <x v="59"/>
    <x v="62"/>
    <n v="511"/>
    <s v="A1111AF511"/>
    <n v="7000"/>
    <n v="7115"/>
    <n v="7000"/>
    <s v="D"/>
    <x v="6"/>
    <x v="6"/>
    <s v="GODV"/>
    <s v="DEBT SERVICE-INTEREST &amp; FISCAL CHARGES"/>
    <s v="2023–2024"/>
    <x v="0"/>
    <x v="1"/>
    <s v="BUS, CONSUMER SERV, HOUSING"/>
    <s v="CONTNGT FD OF THE MED BD OF CA"/>
    <x v="1"/>
    <s v="250"/>
    <s v="G"/>
    <s v="001"/>
    <s v="002"/>
    <s v="000"/>
    <s v="000"/>
    <s v="SPECIAL REVENUE FUND"/>
    <s v="BUS &amp; PROF REG &amp; LIC FUND"/>
    <m/>
  </r>
  <r>
    <s v="5.3"/>
    <s v="0758000"/>
    <x v="59"/>
    <x v="62"/>
    <n v="511"/>
    <s v="A1111AF511"/>
    <n v="2404000"/>
    <n v="-2404070"/>
    <n v="-2404000"/>
    <s v="C"/>
    <x v="9"/>
    <x v="8"/>
    <s v="GODJ"/>
    <s v="BUSINESS, CONSUMER SERVICES, AND HOUSING"/>
    <s v="2023–2024"/>
    <x v="0"/>
    <x v="1"/>
    <s v="BUS, CONSUMER SERV, HOUSING"/>
    <s v="CONTNGT FD OF THE MED BD OF CA"/>
    <x v="1"/>
    <s v="250"/>
    <s v="G"/>
    <s v="001"/>
    <s v="002"/>
    <s v="000"/>
    <s v="000"/>
    <s v="SPECIAL REVENUE FUND"/>
    <s v="BUS &amp; PROF REG &amp; LIC FUND"/>
    <m/>
  </r>
  <r>
    <s v="6.1"/>
    <s v="9125000"/>
    <x v="59"/>
    <x v="62"/>
    <n v="511"/>
    <s v="A1111AF511"/>
    <n v="2397000"/>
    <n v="2396955"/>
    <n v="2397000"/>
    <s v="D"/>
    <x v="3"/>
    <x v="3"/>
    <s v="GBBR"/>
    <s v="RIGHT-TO-USE LEASE LIABILITY"/>
    <s v="2023–2024"/>
    <x v="0"/>
    <x v="1"/>
    <s v="BUS, CONSUMER SERV, HOUSING"/>
    <s v="CONTNGT FD OF THE MED BD OF CA"/>
    <x v="1"/>
    <s v="250"/>
    <s v="G"/>
    <s v="001"/>
    <s v="002"/>
    <s v="000"/>
    <s v="000"/>
    <s v="SPECIAL REVENUE FUND"/>
    <s v="BUS &amp; PROF REG &amp; LIC FUND"/>
    <m/>
  </r>
  <r>
    <s v="6.2"/>
    <s v="9125000"/>
    <x v="59"/>
    <x v="62"/>
    <n v="511"/>
    <s v="A1111AF511"/>
    <n v="2397000"/>
    <n v="-2396955"/>
    <n v="-2397000"/>
    <s v="C"/>
    <x v="5"/>
    <x v="5"/>
    <s v="GODT"/>
    <s v="DEBT SERVICE-PRINCIPAL RETIREMENT"/>
    <s v="2023–2024"/>
    <x v="0"/>
    <x v="1"/>
    <s v="BUS, CONSUMER SERV, HOUSING"/>
    <s v="CONTNGT FD OF THE MED BD OF CA"/>
    <x v="1"/>
    <s v="250"/>
    <s v="G"/>
    <s v="001"/>
    <s v="002"/>
    <s v="000"/>
    <s v="000"/>
    <s v="SPECIAL REVENUE FUND"/>
    <s v="BUS &amp; PROF REG &amp; LIC FUND"/>
    <m/>
  </r>
  <r>
    <s v="7.1"/>
    <s v="9125000"/>
    <x v="59"/>
    <x v="62"/>
    <n v="511"/>
    <s v="A1111AF511"/>
    <n v="2252000"/>
    <n v="2251802"/>
    <n v="2252000"/>
    <s v="D"/>
    <x v="3"/>
    <x v="3"/>
    <s v="GBBR"/>
    <s v="RIGHT-TO-USE LEASE LIABILITY"/>
    <s v="2023–2024"/>
    <x v="0"/>
    <x v="1"/>
    <s v="BUS, CONSUMER SERV, HOUSING"/>
    <s v="CONTNGT FD OF THE MED BD OF CA"/>
    <x v="1"/>
    <s v="250"/>
    <s v="G"/>
    <s v="001"/>
    <s v="002"/>
    <s v="000"/>
    <s v="000"/>
    <s v="SPECIAL REVENUE FUND"/>
    <s v="BUS &amp; PROF REG &amp; LIC FUND"/>
    <m/>
  </r>
  <r>
    <s v="7.2"/>
    <s v="9125000"/>
    <x v="59"/>
    <x v="62"/>
    <n v="511"/>
    <s v="A1111AF511"/>
    <n v="2252000"/>
    <n v="-2251802"/>
    <n v="-2252000"/>
    <s v="C"/>
    <x v="7"/>
    <x v="3"/>
    <s v="GBAX"/>
    <s v="CURRENT PORTION OF LONG-TERM OBLIGATIONS"/>
    <s v="2023–2024"/>
    <x v="0"/>
    <x v="1"/>
    <s v="BUS, CONSUMER SERV, HOUSING"/>
    <s v="CONTNGT FD OF THE MED BD OF CA"/>
    <x v="1"/>
    <s v="250"/>
    <s v="G"/>
    <s v="001"/>
    <s v="002"/>
    <s v="000"/>
    <s v="000"/>
    <s v="SPECIAL REVENUE FUND"/>
    <s v="BUS &amp; PROF REG &amp; LIC FUND"/>
    <m/>
  </r>
  <r>
    <s v="0.3BB"/>
    <s v="9125000"/>
    <x v="60"/>
    <x v="62"/>
    <n v="511"/>
    <s v="A1111AF511"/>
    <n v="8845000"/>
    <n v="8845233"/>
    <n v="8845000"/>
    <s v="D"/>
    <x v="0"/>
    <x v="0"/>
    <s v="GABX"/>
    <s v="INTANGIBLE ASSETS-AMORTIZABLE"/>
    <s v="2023–2024"/>
    <x v="0"/>
    <x v="1"/>
    <s v="BUS, CONSUMER SERV, HOUSING"/>
    <s v="P&amp;V- REGISTERED NURSING FUND"/>
    <x v="1"/>
    <s v="250"/>
    <s v="G"/>
    <s v="001"/>
    <s v="002"/>
    <s v="000"/>
    <s v="000"/>
    <s v="SPECIAL REVENUE FUND"/>
    <s v="BUS &amp; PROF REG &amp; LIC FUND"/>
    <m/>
  </r>
  <r>
    <s v="0.4BB"/>
    <s v="9125000"/>
    <x v="60"/>
    <x v="62"/>
    <n v="511"/>
    <s v="A1111AF511"/>
    <n v="124000"/>
    <n v="123171"/>
    <n v="124000"/>
    <s v="D"/>
    <x v="8"/>
    <x v="7"/>
    <s v="GOAA"/>
    <s v="BEGINNING FUND BALANCE"/>
    <s v="2023–2024"/>
    <x v="0"/>
    <x v="1"/>
    <s v="BUS, CONSUMER SERV, HOUSING"/>
    <s v="P&amp;V- REGISTERED NURSING FUND"/>
    <x v="1"/>
    <s v="250"/>
    <s v="G"/>
    <s v="001"/>
    <s v="002"/>
    <s v="000"/>
    <s v="000"/>
    <s v="SPECIAL REVENUE FUND"/>
    <s v="BUS &amp; PROF REG &amp; LIC FUND"/>
    <m/>
  </r>
  <r>
    <s v="0.8BB"/>
    <s v="9125000"/>
    <x v="60"/>
    <x v="62"/>
    <n v="511"/>
    <s v="A1111AF511"/>
    <n v="4246000"/>
    <n v="-4245710"/>
    <n v="-4246000"/>
    <s v="C"/>
    <x v="2"/>
    <x v="2"/>
    <s v="GABW"/>
    <s v="ACCUMULATED DEPRECIATION/AMORTIZATION"/>
    <s v="2023–2024"/>
    <x v="0"/>
    <x v="1"/>
    <s v="BUS, CONSUMER SERV, HOUSING"/>
    <s v="P&amp;V- REGISTERED NURSING FUND"/>
    <x v="1"/>
    <s v="250"/>
    <s v="G"/>
    <s v="001"/>
    <s v="002"/>
    <s v="000"/>
    <s v="000"/>
    <s v="SPECIAL REVENUE FUND"/>
    <s v="BUS &amp; PROF REG &amp; LIC FUND"/>
    <m/>
  </r>
  <r>
    <s v="0.9BB"/>
    <s v="9125000"/>
    <x v="60"/>
    <x v="62"/>
    <n v="511"/>
    <s v="A1111AF511"/>
    <n v="4723000"/>
    <n v="-4722694"/>
    <n v="-4723000"/>
    <s v="C"/>
    <x v="3"/>
    <x v="3"/>
    <s v="GBBR"/>
    <s v="RIGHT-TO-USE LEASE LIABILITY"/>
    <s v="2023–2024"/>
    <x v="0"/>
    <x v="1"/>
    <s v="BUS, CONSUMER SERV, HOUSING"/>
    <s v="P&amp;V- REGISTERED NURSING FUND"/>
    <x v="1"/>
    <s v="250"/>
    <s v="G"/>
    <s v="001"/>
    <s v="002"/>
    <s v="000"/>
    <s v="000"/>
    <s v="SPECIAL REVENUE FUND"/>
    <s v="BUS &amp; PROF REG &amp; LIC FUND"/>
    <m/>
  </r>
  <r>
    <s v="4.1"/>
    <s v="9125000"/>
    <x v="60"/>
    <x v="62"/>
    <n v="511"/>
    <s v="A1111AF511"/>
    <n v="2123000"/>
    <n v="2122855"/>
    <n v="2123000"/>
    <s v="D"/>
    <x v="9"/>
    <x v="8"/>
    <s v="GODJ"/>
    <s v="BUSINESS, CONSUMER SERVICES, AND HOUSING"/>
    <s v="2023–2024"/>
    <x v="0"/>
    <x v="1"/>
    <s v="BUS, CONSUMER SERV, HOUSING"/>
    <s v="P&amp;V- REGISTERED NURSING FUND"/>
    <x v="1"/>
    <s v="250"/>
    <s v="G"/>
    <s v="001"/>
    <s v="002"/>
    <s v="000"/>
    <s v="000"/>
    <s v="SPECIAL REVENUE FUND"/>
    <s v="BUS &amp; PROF REG &amp; LIC FUND"/>
    <m/>
  </r>
  <r>
    <s v="4.4"/>
    <s v="9125000"/>
    <x v="60"/>
    <x v="62"/>
    <n v="511"/>
    <s v="A1111AF511"/>
    <n v="2123000"/>
    <n v="-2122855"/>
    <n v="-2123000"/>
    <s v="C"/>
    <x v="2"/>
    <x v="2"/>
    <s v="GABW"/>
    <s v="ACCUMULATED DEPRECIATION/AMORTIZATION"/>
    <s v="2023–2024"/>
    <x v="0"/>
    <x v="1"/>
    <s v="BUS, CONSUMER SERV, HOUSING"/>
    <s v="P&amp;V- REGISTERED NURSING FUND"/>
    <x v="1"/>
    <s v="250"/>
    <s v="G"/>
    <s v="001"/>
    <s v="002"/>
    <s v="000"/>
    <s v="000"/>
    <s v="SPECIAL REVENUE FUND"/>
    <s v="BUS &amp; PROF REG &amp; LIC FUND"/>
    <m/>
  </r>
  <r>
    <s v="5.1"/>
    <s v="0761000"/>
    <x v="60"/>
    <x v="62"/>
    <n v="511"/>
    <s v="A1111AF511"/>
    <n v="2150000"/>
    <n v="2149835"/>
    <n v="2150000"/>
    <s v="D"/>
    <x v="5"/>
    <x v="5"/>
    <s v="GODT"/>
    <s v="DEBT SERVICE-PRINCIPAL RETIREMENT"/>
    <s v="2023–2024"/>
    <x v="0"/>
    <x v="1"/>
    <s v="BUS, CONSUMER SERV, HOUSING"/>
    <s v="P&amp;V- REGISTERED NURSING FUND"/>
    <x v="1"/>
    <s v="250"/>
    <s v="G"/>
    <s v="001"/>
    <s v="002"/>
    <s v="000"/>
    <s v="000"/>
    <s v="SPECIAL REVENUE FUND"/>
    <s v="BUS &amp; PROF REG &amp; LIC FUND"/>
    <m/>
  </r>
  <r>
    <s v="5.2"/>
    <s v="0761000"/>
    <x v="60"/>
    <x v="62"/>
    <n v="511"/>
    <s v="A1111AF511"/>
    <n v="7000"/>
    <n v="7486"/>
    <n v="7000"/>
    <s v="D"/>
    <x v="6"/>
    <x v="6"/>
    <s v="GODV"/>
    <s v="DEBT SERVICE-INTEREST &amp; FISCAL CHARGES"/>
    <s v="2023–2024"/>
    <x v="0"/>
    <x v="1"/>
    <s v="BUS, CONSUMER SERV, HOUSING"/>
    <s v="P&amp;V- REGISTERED NURSING FUND"/>
    <x v="1"/>
    <s v="250"/>
    <s v="G"/>
    <s v="001"/>
    <s v="002"/>
    <s v="000"/>
    <s v="000"/>
    <s v="SPECIAL REVENUE FUND"/>
    <s v="BUS &amp; PROF REG &amp; LIC FUND"/>
    <m/>
  </r>
  <r>
    <s v="5.3"/>
    <s v="0761000"/>
    <x v="60"/>
    <x v="62"/>
    <n v="511"/>
    <s v="A1111AF511"/>
    <n v="2157000"/>
    <n v="-2157321"/>
    <n v="-2157000"/>
    <s v="C"/>
    <x v="9"/>
    <x v="8"/>
    <s v="GODJ"/>
    <s v="BUSINESS, CONSUMER SERVICES, AND HOUSING"/>
    <s v="2023–2024"/>
    <x v="0"/>
    <x v="1"/>
    <s v="BUS, CONSUMER SERV, HOUSING"/>
    <s v="P&amp;V- REGISTERED NURSING FUND"/>
    <x v="1"/>
    <s v="250"/>
    <s v="G"/>
    <s v="001"/>
    <s v="002"/>
    <s v="000"/>
    <s v="000"/>
    <s v="SPECIAL REVENUE FUND"/>
    <s v="BUS &amp; PROF REG &amp; LIC FUND"/>
    <m/>
  </r>
  <r>
    <s v="6.1"/>
    <s v="9125000"/>
    <x v="60"/>
    <x v="62"/>
    <n v="511"/>
    <s v="A1111AF511"/>
    <n v="2150000"/>
    <n v="2149835"/>
    <n v="2150000"/>
    <s v="D"/>
    <x v="3"/>
    <x v="3"/>
    <s v="GBBR"/>
    <s v="RIGHT-TO-USE LEASE LIABILITY"/>
    <s v="2023–2024"/>
    <x v="0"/>
    <x v="1"/>
    <s v="BUS, CONSUMER SERV, HOUSING"/>
    <s v="P&amp;V- REGISTERED NURSING FUND"/>
    <x v="1"/>
    <s v="250"/>
    <s v="G"/>
    <s v="001"/>
    <s v="002"/>
    <s v="000"/>
    <s v="000"/>
    <s v="SPECIAL REVENUE FUND"/>
    <s v="BUS &amp; PROF REG &amp; LIC FUND"/>
    <m/>
  </r>
  <r>
    <s v="6.2"/>
    <s v="9125000"/>
    <x v="60"/>
    <x v="62"/>
    <n v="511"/>
    <s v="A1111AF511"/>
    <n v="2150000"/>
    <n v="-2149835"/>
    <n v="-2150000"/>
    <s v="C"/>
    <x v="5"/>
    <x v="5"/>
    <s v="GODT"/>
    <s v="DEBT SERVICE-PRINCIPAL RETIREMENT"/>
    <s v="2023–2024"/>
    <x v="0"/>
    <x v="1"/>
    <s v="BUS, CONSUMER SERV, HOUSING"/>
    <s v="P&amp;V- REGISTERED NURSING FUND"/>
    <x v="1"/>
    <s v="250"/>
    <s v="G"/>
    <s v="001"/>
    <s v="002"/>
    <s v="000"/>
    <s v="000"/>
    <s v="SPECIAL REVENUE FUND"/>
    <s v="BUS &amp; PROF REG &amp; LIC FUND"/>
    <m/>
  </r>
  <r>
    <s v="7.1"/>
    <s v="9125000"/>
    <x v="60"/>
    <x v="62"/>
    <n v="511"/>
    <s v="A1111AF511"/>
    <n v="2201000"/>
    <n v="2200517"/>
    <n v="2201000"/>
    <s v="D"/>
    <x v="3"/>
    <x v="3"/>
    <s v="GBBR"/>
    <s v="RIGHT-TO-USE LEASE LIABILITY"/>
    <s v="2023–2024"/>
    <x v="0"/>
    <x v="1"/>
    <s v="BUS, CONSUMER SERV, HOUSING"/>
    <s v="P&amp;V- REGISTERED NURSING FUND"/>
    <x v="1"/>
    <s v="250"/>
    <s v="G"/>
    <s v="001"/>
    <s v="002"/>
    <s v="000"/>
    <s v="000"/>
    <s v="SPECIAL REVENUE FUND"/>
    <s v="BUS &amp; PROF REG &amp; LIC FUND"/>
    <m/>
  </r>
  <r>
    <s v="7.2"/>
    <s v="9125000"/>
    <x v="60"/>
    <x v="62"/>
    <n v="511"/>
    <s v="A1111AF511"/>
    <n v="2201000"/>
    <n v="-2200517"/>
    <n v="-2201000"/>
    <s v="C"/>
    <x v="7"/>
    <x v="3"/>
    <s v="GBAX"/>
    <s v="CURRENT PORTION OF LONG-TERM OBLIGATIONS"/>
    <s v="2023–2024"/>
    <x v="0"/>
    <x v="1"/>
    <s v="BUS, CONSUMER SERV, HOUSING"/>
    <s v="P&amp;V- REGISTERED NURSING FUND"/>
    <x v="1"/>
    <s v="250"/>
    <s v="G"/>
    <s v="001"/>
    <s v="002"/>
    <s v="000"/>
    <s v="000"/>
    <s v="SPECIAL REVENUE FUND"/>
    <s v="BUS &amp; PROF REG &amp; LIC FUND"/>
    <m/>
  </r>
  <r>
    <s v="0.3BB"/>
    <s v="9125000"/>
    <x v="61"/>
    <x v="62"/>
    <n v="511"/>
    <s v="A1111AF511"/>
    <n v="205000"/>
    <n v="204719"/>
    <n v="205000"/>
    <s v="D"/>
    <x v="0"/>
    <x v="0"/>
    <s v="GABX"/>
    <s v="INTANGIBLE ASSETS-AMORTIZABLE"/>
    <s v="2023–2024"/>
    <x v="0"/>
    <x v="1"/>
    <s v="BUS, CONSUMER SERV, HOUSING"/>
    <s v="P&amp;V- OPTOMETRY FUND"/>
    <x v="1"/>
    <s v="250"/>
    <s v="G"/>
    <s v="001"/>
    <s v="002"/>
    <s v="000"/>
    <s v="000"/>
    <s v="SPECIAL REVENUE FUND"/>
    <s v="BUS &amp; PROF REG &amp; LIC FUND"/>
    <m/>
  </r>
  <r>
    <s v="0.4BB"/>
    <s v="9125000"/>
    <x v="61"/>
    <x v="62"/>
    <n v="511"/>
    <s v="A1111AF511"/>
    <n v="2000"/>
    <n v="1942"/>
    <n v="2000"/>
    <s v="D"/>
    <x v="8"/>
    <x v="7"/>
    <s v="GOAA"/>
    <s v="BEGINNING FUND BALANCE"/>
    <s v="2023–2024"/>
    <x v="0"/>
    <x v="1"/>
    <s v="BUS, CONSUMER SERV, HOUSING"/>
    <s v="P&amp;V- OPTOMETRY FUND"/>
    <x v="1"/>
    <s v="250"/>
    <s v="G"/>
    <s v="001"/>
    <s v="002"/>
    <s v="000"/>
    <s v="000"/>
    <s v="SPECIAL REVENUE FUND"/>
    <s v="BUS &amp; PROF REG &amp; LIC FUND"/>
    <m/>
  </r>
  <r>
    <s v="0.8BB"/>
    <s v="9125000"/>
    <x v="61"/>
    <x v="62"/>
    <n v="511"/>
    <s v="A1111AF511"/>
    <n v="170000"/>
    <n v="-169422"/>
    <n v="-170000"/>
    <s v="C"/>
    <x v="2"/>
    <x v="2"/>
    <s v="GABW"/>
    <s v="ACCUMULATED DEPRECIATION/AMORTIZATION"/>
    <s v="2023–2024"/>
    <x v="0"/>
    <x v="1"/>
    <s v="BUS, CONSUMER SERV, HOUSING"/>
    <s v="P&amp;V- OPTOMETRY FUND"/>
    <x v="1"/>
    <s v="250"/>
    <s v="G"/>
    <s v="001"/>
    <s v="002"/>
    <s v="000"/>
    <s v="000"/>
    <s v="SPECIAL REVENUE FUND"/>
    <s v="BUS &amp; PROF REG &amp; LIC FUND"/>
    <m/>
  </r>
  <r>
    <s v="0.9BB"/>
    <s v="9125000"/>
    <x v="61"/>
    <x v="62"/>
    <n v="511"/>
    <s v="A1111AF511"/>
    <n v="37000"/>
    <n v="-37239"/>
    <n v="-37000"/>
    <s v="C"/>
    <x v="3"/>
    <x v="3"/>
    <s v="GBBR"/>
    <s v="RIGHT-TO-USE LEASE LIABILITY"/>
    <s v="2023–2024"/>
    <x v="0"/>
    <x v="1"/>
    <s v="BUS, CONSUMER SERV, HOUSING"/>
    <s v="P&amp;V- OPTOMETRY FUND"/>
    <x v="1"/>
    <s v="250"/>
    <s v="G"/>
    <s v="001"/>
    <s v="002"/>
    <s v="000"/>
    <s v="000"/>
    <s v="SPECIAL REVENUE FUND"/>
    <s v="BUS &amp; PROF REG &amp; LIC FUND"/>
    <m/>
  </r>
  <r>
    <s v="4.1"/>
    <s v="9125000"/>
    <x v="61"/>
    <x v="62"/>
    <n v="511"/>
    <s v="A1111AF511"/>
    <n v="35000"/>
    <n v="35297"/>
    <n v="35000"/>
    <s v="D"/>
    <x v="9"/>
    <x v="8"/>
    <s v="GODJ"/>
    <s v="BUSINESS, CONSUMER SERVICES, AND HOUSING"/>
    <s v="2023–2024"/>
    <x v="0"/>
    <x v="1"/>
    <s v="BUS, CONSUMER SERV, HOUSING"/>
    <s v="P&amp;V- OPTOMETRY FUND"/>
    <x v="1"/>
    <s v="250"/>
    <s v="G"/>
    <s v="001"/>
    <s v="002"/>
    <s v="000"/>
    <s v="000"/>
    <s v="SPECIAL REVENUE FUND"/>
    <s v="BUS &amp; PROF REG &amp; LIC FUND"/>
    <m/>
  </r>
  <r>
    <s v="4.4"/>
    <s v="9125000"/>
    <x v="61"/>
    <x v="62"/>
    <n v="511"/>
    <s v="A1111AF511"/>
    <n v="35000"/>
    <n v="-35297"/>
    <n v="-35000"/>
    <s v="C"/>
    <x v="2"/>
    <x v="2"/>
    <s v="GABW"/>
    <s v="ACCUMULATED DEPRECIATION/AMORTIZATION"/>
    <s v="2023–2024"/>
    <x v="0"/>
    <x v="1"/>
    <s v="BUS, CONSUMER SERV, HOUSING"/>
    <s v="P&amp;V- OPTOMETRY FUND"/>
    <x v="1"/>
    <s v="250"/>
    <s v="G"/>
    <s v="001"/>
    <s v="002"/>
    <s v="000"/>
    <s v="000"/>
    <s v="SPECIAL REVENUE FUND"/>
    <s v="BUS &amp; PROF REG &amp; LIC FUND"/>
    <m/>
  </r>
  <r>
    <s v="5.1"/>
    <s v="0763000"/>
    <x v="61"/>
    <x v="62"/>
    <n v="511"/>
    <s v="A1111AF511"/>
    <n v="37000"/>
    <n v="37239"/>
    <n v="37000"/>
    <s v="D"/>
    <x v="5"/>
    <x v="5"/>
    <s v="GODT"/>
    <s v="DEBT SERVICE-PRINCIPAL RETIREMENT"/>
    <s v="2023–2024"/>
    <x v="0"/>
    <x v="1"/>
    <s v="BUS, CONSUMER SERV, HOUSING"/>
    <s v="P&amp;V- OPTOMETRY FUND"/>
    <x v="1"/>
    <s v="250"/>
    <s v="G"/>
    <s v="001"/>
    <s v="002"/>
    <s v="000"/>
    <s v="000"/>
    <s v="SPECIAL REVENUE FUND"/>
    <s v="BUS &amp; PROF REG &amp; LIC FUND"/>
    <m/>
  </r>
  <r>
    <s v="5.3"/>
    <s v="0763000"/>
    <x v="61"/>
    <x v="62"/>
    <n v="511"/>
    <s v="A1111AF511"/>
    <n v="37000"/>
    <n v="-37257"/>
    <n v="-37000"/>
    <s v="C"/>
    <x v="9"/>
    <x v="8"/>
    <s v="GODJ"/>
    <s v="BUSINESS, CONSUMER SERVICES, AND HOUSING"/>
    <s v="2023–2024"/>
    <x v="0"/>
    <x v="1"/>
    <s v="BUS, CONSUMER SERV, HOUSING"/>
    <s v="P&amp;V- OPTOMETRY FUND"/>
    <x v="1"/>
    <s v="250"/>
    <s v="G"/>
    <s v="001"/>
    <s v="002"/>
    <s v="000"/>
    <s v="000"/>
    <s v="SPECIAL REVENUE FUND"/>
    <s v="BUS &amp; PROF REG &amp; LIC FUND"/>
    <m/>
  </r>
  <r>
    <s v="6.1"/>
    <s v="9125000"/>
    <x v="61"/>
    <x v="62"/>
    <n v="511"/>
    <s v="A1111AF511"/>
    <n v="37000"/>
    <n v="37239"/>
    <n v="37000"/>
    <s v="D"/>
    <x v="3"/>
    <x v="3"/>
    <s v="GBBR"/>
    <s v="RIGHT-TO-USE LEASE LIABILITY"/>
    <s v="2023–2024"/>
    <x v="0"/>
    <x v="1"/>
    <s v="BUS, CONSUMER SERV, HOUSING"/>
    <s v="P&amp;V- OPTOMETRY FUND"/>
    <x v="1"/>
    <s v="250"/>
    <s v="G"/>
    <s v="001"/>
    <s v="002"/>
    <s v="000"/>
    <s v="000"/>
    <s v="SPECIAL REVENUE FUND"/>
    <s v="BUS &amp; PROF REG &amp; LIC FUND"/>
    <m/>
  </r>
  <r>
    <s v="6.2"/>
    <s v="9125000"/>
    <x v="61"/>
    <x v="62"/>
    <n v="511"/>
    <s v="A1111AF511"/>
    <n v="37000"/>
    <n v="-37239"/>
    <n v="-37000"/>
    <s v="C"/>
    <x v="5"/>
    <x v="5"/>
    <s v="GODT"/>
    <s v="DEBT SERVICE-PRINCIPAL RETIREMENT"/>
    <s v="2023–2024"/>
    <x v="0"/>
    <x v="1"/>
    <s v="BUS, CONSUMER SERV, HOUSING"/>
    <s v="P&amp;V- OPTOMETRY FUND"/>
    <x v="1"/>
    <s v="250"/>
    <s v="G"/>
    <s v="001"/>
    <s v="002"/>
    <s v="000"/>
    <s v="000"/>
    <s v="SPECIAL REVENUE FUND"/>
    <s v="BUS &amp; PROF REG &amp; LIC FUND"/>
    <m/>
  </r>
  <r>
    <s v="8.3"/>
    <s v="9125000"/>
    <x v="61"/>
    <x v="62"/>
    <n v="511"/>
    <s v="A1111AF511"/>
    <n v="205000"/>
    <n v="204719"/>
    <n v="205000"/>
    <s v="D"/>
    <x v="2"/>
    <x v="2"/>
    <s v="GABW"/>
    <s v="ACCUMULATED DEPRECIATION/AMORTIZATION"/>
    <s v="2023–2024"/>
    <x v="0"/>
    <x v="1"/>
    <s v="BUS, CONSUMER SERV, HOUSING"/>
    <s v="P&amp;V- OPTOMETRY FUND"/>
    <x v="1"/>
    <s v="250"/>
    <s v="G"/>
    <s v="001"/>
    <s v="002"/>
    <s v="000"/>
    <s v="000"/>
    <s v="SPECIAL REVENUE FUND"/>
    <s v="BUS &amp; PROF REG &amp; LIC FUND"/>
    <m/>
  </r>
  <r>
    <s v="8.6"/>
    <s v="9125000"/>
    <x v="61"/>
    <x v="62"/>
    <n v="511"/>
    <s v="A1111AF511"/>
    <n v="205000"/>
    <n v="-204719"/>
    <n v="-205000"/>
    <s v="C"/>
    <x v="0"/>
    <x v="0"/>
    <s v="GABX"/>
    <s v="INTANGIBLE ASSETS-AMORTIZABLE"/>
    <s v="2023–2024"/>
    <x v="0"/>
    <x v="1"/>
    <s v="BUS, CONSUMER SERV, HOUSING"/>
    <s v="P&amp;V- OPTOMETRY FUND"/>
    <x v="1"/>
    <s v="250"/>
    <s v="G"/>
    <s v="001"/>
    <s v="002"/>
    <s v="000"/>
    <s v="000"/>
    <s v="SPECIAL REVENUE FUND"/>
    <s v="BUS &amp; PROF REG &amp; LIC FUND"/>
    <m/>
  </r>
  <r>
    <s v="0.3BB"/>
    <s v="9125000"/>
    <x v="62"/>
    <x v="62"/>
    <n v="511"/>
    <s v="A1111AF511"/>
    <n v="3222000"/>
    <n v="3221650"/>
    <n v="3222000"/>
    <s v="D"/>
    <x v="0"/>
    <x v="0"/>
    <s v="GABX"/>
    <s v="INTANGIBLE ASSETS-AMORTIZABLE"/>
    <s v="2023–2024"/>
    <x v="0"/>
    <x v="1"/>
    <s v="BUS, CONSUMER SERV, HOUSING"/>
    <s v="P&amp;V- PHARMACY BD CONTINGENT"/>
    <x v="1"/>
    <s v="250"/>
    <s v="G"/>
    <s v="001"/>
    <s v="002"/>
    <s v="000"/>
    <s v="000"/>
    <s v="SPECIAL REVENUE FUND"/>
    <s v="BUS &amp; PROF REG &amp; LIC FUND"/>
    <m/>
  </r>
  <r>
    <s v="0.4BB"/>
    <s v="9125000"/>
    <x v="62"/>
    <x v="62"/>
    <n v="511"/>
    <s v="A1111AF511"/>
    <n v="15000"/>
    <n v="14708"/>
    <n v="15000"/>
    <s v="D"/>
    <x v="8"/>
    <x v="7"/>
    <s v="GOAA"/>
    <s v="BEGINNING FUND BALANCE"/>
    <s v="2023–2024"/>
    <x v="0"/>
    <x v="1"/>
    <s v="BUS, CONSUMER SERV, HOUSING"/>
    <s v="P&amp;V- PHARMACY BD CONTINGENT"/>
    <x v="1"/>
    <s v="250"/>
    <s v="G"/>
    <s v="001"/>
    <s v="002"/>
    <s v="000"/>
    <s v="000"/>
    <s v="SPECIAL REVENUE FUND"/>
    <s v="BUS &amp; PROF REG &amp; LIC FUND"/>
    <m/>
  </r>
  <r>
    <s v="0.8BB"/>
    <s v="9125000"/>
    <x v="62"/>
    <x v="62"/>
    <n v="511"/>
    <s v="A1111AF511"/>
    <n v="1197000"/>
    <n v="-1196341"/>
    <n v="-1197000"/>
    <s v="C"/>
    <x v="2"/>
    <x v="2"/>
    <s v="GABW"/>
    <s v="ACCUMULATED DEPRECIATION/AMORTIZATION"/>
    <s v="2023–2024"/>
    <x v="0"/>
    <x v="1"/>
    <s v="BUS, CONSUMER SERV, HOUSING"/>
    <s v="P&amp;V- PHARMACY BD CONTINGENT"/>
    <x v="1"/>
    <s v="250"/>
    <s v="G"/>
    <s v="001"/>
    <s v="002"/>
    <s v="000"/>
    <s v="000"/>
    <s v="SPECIAL REVENUE FUND"/>
    <s v="BUS &amp; PROF REG &amp; LIC FUND"/>
    <m/>
  </r>
  <r>
    <s v="0.9BB"/>
    <s v="9125000"/>
    <x v="62"/>
    <x v="62"/>
    <n v="511"/>
    <s v="A1111AF511"/>
    <n v="2040000"/>
    <n v="-2040017"/>
    <n v="-2040000"/>
    <s v="C"/>
    <x v="3"/>
    <x v="3"/>
    <s v="GBBR"/>
    <s v="RIGHT-TO-USE LEASE LIABILITY"/>
    <s v="2023–2024"/>
    <x v="0"/>
    <x v="1"/>
    <s v="BUS, CONSUMER SERV, HOUSING"/>
    <s v="P&amp;V- PHARMACY BD CONTINGENT"/>
    <x v="1"/>
    <s v="250"/>
    <s v="G"/>
    <s v="001"/>
    <s v="002"/>
    <s v="000"/>
    <s v="000"/>
    <s v="SPECIAL REVENUE FUND"/>
    <s v="BUS &amp; PROF REG &amp; LIC FUND"/>
    <m/>
  </r>
  <r>
    <s v="4.1"/>
    <s v="9125000"/>
    <x v="62"/>
    <x v="62"/>
    <n v="511"/>
    <s v="A1111AF511"/>
    <n v="589000"/>
    <n v="589495"/>
    <n v="589000"/>
    <s v="D"/>
    <x v="9"/>
    <x v="8"/>
    <s v="GODJ"/>
    <s v="BUSINESS, CONSUMER SERVICES, AND HOUSING"/>
    <s v="2023–2024"/>
    <x v="0"/>
    <x v="1"/>
    <s v="BUS, CONSUMER SERV, HOUSING"/>
    <s v="P&amp;V- PHARMACY BD CONTINGENT"/>
    <x v="1"/>
    <s v="250"/>
    <s v="G"/>
    <s v="001"/>
    <s v="002"/>
    <s v="000"/>
    <s v="000"/>
    <s v="SPECIAL REVENUE FUND"/>
    <s v="BUS &amp; PROF REG &amp; LIC FUND"/>
    <m/>
  </r>
  <r>
    <s v="4.4"/>
    <s v="9125000"/>
    <x v="62"/>
    <x v="62"/>
    <n v="511"/>
    <s v="A1111AF511"/>
    <n v="589000"/>
    <n v="-589495"/>
    <n v="-589000"/>
    <s v="C"/>
    <x v="2"/>
    <x v="2"/>
    <s v="GABW"/>
    <s v="ACCUMULATED DEPRECIATION/AMORTIZATION"/>
    <s v="2023–2024"/>
    <x v="0"/>
    <x v="1"/>
    <s v="BUS, CONSUMER SERV, HOUSING"/>
    <s v="P&amp;V- PHARMACY BD CONTINGENT"/>
    <x v="1"/>
    <s v="250"/>
    <s v="G"/>
    <s v="001"/>
    <s v="002"/>
    <s v="000"/>
    <s v="000"/>
    <s v="SPECIAL REVENUE FUND"/>
    <s v="BUS &amp; PROF REG &amp; LIC FUND"/>
    <m/>
  </r>
  <r>
    <s v="5.1"/>
    <s v="0767000"/>
    <x v="62"/>
    <x v="62"/>
    <n v="511"/>
    <s v="A1111AF511"/>
    <n v="552000"/>
    <n v="551760"/>
    <n v="552000"/>
    <s v="D"/>
    <x v="5"/>
    <x v="5"/>
    <s v="GODT"/>
    <s v="DEBT SERVICE-PRINCIPAL RETIREMENT"/>
    <s v="2023–2024"/>
    <x v="0"/>
    <x v="1"/>
    <s v="BUS, CONSUMER SERV, HOUSING"/>
    <s v="P&amp;V- PHARMACY BD CONTINGENT"/>
    <x v="1"/>
    <s v="250"/>
    <s v="G"/>
    <s v="001"/>
    <s v="002"/>
    <s v="000"/>
    <s v="000"/>
    <s v="SPECIAL REVENUE FUND"/>
    <s v="BUS &amp; PROF REG &amp; LIC FUND"/>
    <m/>
  </r>
  <r>
    <s v="5.2"/>
    <s v="0767000"/>
    <x v="62"/>
    <x v="62"/>
    <n v="511"/>
    <s v="A1111AF511"/>
    <n v="4000"/>
    <n v="3578"/>
    <n v="4000"/>
    <s v="D"/>
    <x v="6"/>
    <x v="6"/>
    <s v="GODV"/>
    <s v="DEBT SERVICE-INTEREST &amp; FISCAL CHARGES"/>
    <s v="2023–2024"/>
    <x v="0"/>
    <x v="1"/>
    <s v="BUS, CONSUMER SERV, HOUSING"/>
    <s v="P&amp;V- PHARMACY BD CONTINGENT"/>
    <x v="1"/>
    <s v="250"/>
    <s v="G"/>
    <s v="001"/>
    <s v="002"/>
    <s v="000"/>
    <s v="000"/>
    <s v="SPECIAL REVENUE FUND"/>
    <s v="BUS &amp; PROF REG &amp; LIC FUND"/>
    <m/>
  </r>
  <r>
    <s v="5.3"/>
    <s v="0767000"/>
    <x v="62"/>
    <x v="62"/>
    <n v="511"/>
    <s v="A1111AF511"/>
    <n v="556000"/>
    <n v="-555338"/>
    <n v="-556000"/>
    <s v="C"/>
    <x v="9"/>
    <x v="8"/>
    <s v="GODJ"/>
    <s v="BUSINESS, CONSUMER SERVICES, AND HOUSING"/>
    <s v="2023–2024"/>
    <x v="0"/>
    <x v="1"/>
    <s v="BUS, CONSUMER SERV, HOUSING"/>
    <s v="P&amp;V- PHARMACY BD CONTINGENT"/>
    <x v="1"/>
    <s v="250"/>
    <s v="G"/>
    <s v="001"/>
    <s v="002"/>
    <s v="000"/>
    <s v="000"/>
    <s v="SPECIAL REVENUE FUND"/>
    <s v="BUS &amp; PROF REG &amp; LIC FUND"/>
    <m/>
  </r>
  <r>
    <s v="6.1"/>
    <s v="9125000"/>
    <x v="62"/>
    <x v="62"/>
    <n v="511"/>
    <s v="A1111AF511"/>
    <n v="552000"/>
    <n v="551760"/>
    <n v="552000"/>
    <s v="D"/>
    <x v="3"/>
    <x v="3"/>
    <s v="GBBR"/>
    <s v="RIGHT-TO-USE LEASE LIABILITY"/>
    <s v="2023–2024"/>
    <x v="0"/>
    <x v="1"/>
    <s v="BUS, CONSUMER SERV, HOUSING"/>
    <s v="P&amp;V- PHARMACY BD CONTINGENT"/>
    <x v="1"/>
    <s v="250"/>
    <s v="G"/>
    <s v="001"/>
    <s v="002"/>
    <s v="000"/>
    <s v="000"/>
    <s v="SPECIAL REVENUE FUND"/>
    <s v="BUS &amp; PROF REG &amp; LIC FUND"/>
    <m/>
  </r>
  <r>
    <s v="6.2"/>
    <s v="9125000"/>
    <x v="62"/>
    <x v="62"/>
    <n v="511"/>
    <s v="A1111AF511"/>
    <n v="552000"/>
    <n v="-551760"/>
    <n v="-552000"/>
    <s v="C"/>
    <x v="5"/>
    <x v="5"/>
    <s v="GODT"/>
    <s v="DEBT SERVICE-PRINCIPAL RETIREMENT"/>
    <s v="2023–2024"/>
    <x v="0"/>
    <x v="1"/>
    <s v="BUS, CONSUMER SERV, HOUSING"/>
    <s v="P&amp;V- PHARMACY BD CONTINGENT"/>
    <x v="1"/>
    <s v="250"/>
    <s v="G"/>
    <s v="001"/>
    <s v="002"/>
    <s v="000"/>
    <s v="000"/>
    <s v="SPECIAL REVENUE FUND"/>
    <s v="BUS &amp; PROF REG &amp; LIC FUND"/>
    <m/>
  </r>
  <r>
    <s v="7.1"/>
    <s v="9125000"/>
    <x v="62"/>
    <x v="62"/>
    <n v="511"/>
    <s v="A1111AF511"/>
    <n v="566000"/>
    <n v="565669"/>
    <n v="566000"/>
    <s v="D"/>
    <x v="3"/>
    <x v="3"/>
    <s v="GBBR"/>
    <s v="RIGHT-TO-USE LEASE LIABILITY"/>
    <s v="2023–2024"/>
    <x v="0"/>
    <x v="1"/>
    <s v="BUS, CONSUMER SERV, HOUSING"/>
    <s v="P&amp;V- PHARMACY BD CONTINGENT"/>
    <x v="1"/>
    <s v="250"/>
    <s v="G"/>
    <s v="001"/>
    <s v="002"/>
    <s v="000"/>
    <s v="000"/>
    <s v="SPECIAL REVENUE FUND"/>
    <s v="BUS &amp; PROF REG &amp; LIC FUND"/>
    <m/>
  </r>
  <r>
    <s v="7.2"/>
    <s v="9125000"/>
    <x v="62"/>
    <x v="62"/>
    <n v="511"/>
    <s v="A1111AF511"/>
    <n v="566000"/>
    <n v="-565669"/>
    <n v="-566000"/>
    <s v="C"/>
    <x v="7"/>
    <x v="3"/>
    <s v="GBAX"/>
    <s v="CURRENT PORTION OF LONG-TERM OBLIGATIONS"/>
    <s v="2023–2024"/>
    <x v="0"/>
    <x v="1"/>
    <s v="BUS, CONSUMER SERV, HOUSING"/>
    <s v="P&amp;V- PHARMACY BD CONTINGENT"/>
    <x v="1"/>
    <s v="250"/>
    <s v="G"/>
    <s v="001"/>
    <s v="002"/>
    <s v="000"/>
    <s v="000"/>
    <s v="SPECIAL REVENUE FUND"/>
    <s v="BUS &amp; PROF REG &amp; LIC FUND"/>
    <m/>
  </r>
  <r>
    <s v="0.3BB"/>
    <s v="9125000"/>
    <x v="63"/>
    <x v="62"/>
    <n v="511"/>
    <s v="A1111AF511"/>
    <n v="1176000"/>
    <n v="1176061"/>
    <n v="1176000"/>
    <s v="D"/>
    <x v="0"/>
    <x v="0"/>
    <s v="GABX"/>
    <s v="INTANGIBLE ASSETS-AMORTIZABLE"/>
    <s v="2023–2024"/>
    <x v="0"/>
    <x v="1"/>
    <s v="BUS, CONSUMER SERV, HOUSING"/>
    <s v="P&amp;V- PRO ENGINRS&amp;LAND SURVYORS"/>
    <x v="1"/>
    <s v="250"/>
    <s v="G"/>
    <s v="001"/>
    <s v="002"/>
    <s v="000"/>
    <s v="000"/>
    <s v="SPECIAL REVENUE FUND"/>
    <s v="BUS &amp; PROF REG &amp; LIC FUND"/>
    <m/>
  </r>
  <r>
    <s v="0.4BB"/>
    <s v="9125000"/>
    <x v="63"/>
    <x v="62"/>
    <n v="511"/>
    <s v="A1111AF511"/>
    <n v="4000"/>
    <n v="4266"/>
    <n v="4000"/>
    <s v="D"/>
    <x v="8"/>
    <x v="7"/>
    <s v="GOAA"/>
    <s v="BEGINNING FUND BALANCE"/>
    <s v="2023–2024"/>
    <x v="0"/>
    <x v="1"/>
    <s v="BUS, CONSUMER SERV, HOUSING"/>
    <s v="P&amp;V- PRO ENGINRS&amp;LAND SURVYORS"/>
    <x v="1"/>
    <s v="250"/>
    <s v="G"/>
    <s v="001"/>
    <s v="002"/>
    <s v="000"/>
    <s v="000"/>
    <s v="SPECIAL REVENUE FUND"/>
    <s v="BUS &amp; PROF REG &amp; LIC FUND"/>
    <m/>
  </r>
  <r>
    <s v="0.8BB"/>
    <s v="9125000"/>
    <x v="63"/>
    <x v="62"/>
    <n v="511"/>
    <s v="A1111AF511"/>
    <n v="855000"/>
    <n v="-855316"/>
    <n v="-855000"/>
    <s v="C"/>
    <x v="2"/>
    <x v="2"/>
    <s v="GABW"/>
    <s v="ACCUMULATED DEPRECIATION/AMORTIZATION"/>
    <s v="2023–2024"/>
    <x v="0"/>
    <x v="1"/>
    <s v="BUS, CONSUMER SERV, HOUSING"/>
    <s v="P&amp;V- PRO ENGINRS&amp;LAND SURVYORS"/>
    <x v="1"/>
    <s v="250"/>
    <s v="G"/>
    <s v="001"/>
    <s v="002"/>
    <s v="000"/>
    <s v="000"/>
    <s v="SPECIAL REVENUE FUND"/>
    <s v="BUS &amp; PROF REG &amp; LIC FUND"/>
    <m/>
  </r>
  <r>
    <s v="0.9BB"/>
    <s v="9125000"/>
    <x v="63"/>
    <x v="62"/>
    <n v="511"/>
    <s v="A1111AF511"/>
    <n v="325000"/>
    <n v="-325011"/>
    <n v="-325000"/>
    <s v="C"/>
    <x v="3"/>
    <x v="3"/>
    <s v="GBBR"/>
    <s v="RIGHT-TO-USE LEASE LIABILITY"/>
    <s v="2023–2024"/>
    <x v="0"/>
    <x v="1"/>
    <s v="BUS, CONSUMER SERV, HOUSING"/>
    <s v="P&amp;V- PRO ENGINRS&amp;LAND SURVYORS"/>
    <x v="1"/>
    <s v="250"/>
    <s v="G"/>
    <s v="001"/>
    <s v="002"/>
    <s v="000"/>
    <s v="000"/>
    <s v="SPECIAL REVENUE FUND"/>
    <s v="BUS &amp; PROF REG &amp; LIC FUND"/>
    <m/>
  </r>
  <r>
    <s v="4.1"/>
    <s v="9125000"/>
    <x v="63"/>
    <x v="62"/>
    <n v="511"/>
    <s v="A1111AF511"/>
    <n v="321000"/>
    <n v="320745"/>
    <n v="321000"/>
    <s v="D"/>
    <x v="9"/>
    <x v="8"/>
    <s v="GODJ"/>
    <s v="BUSINESS, CONSUMER SERVICES, AND HOUSING"/>
    <s v="2023–2024"/>
    <x v="0"/>
    <x v="1"/>
    <s v="BUS, CONSUMER SERV, HOUSING"/>
    <s v="P&amp;V- PRO ENGINRS&amp;LAND SURVYORS"/>
    <x v="1"/>
    <s v="250"/>
    <s v="G"/>
    <s v="001"/>
    <s v="002"/>
    <s v="000"/>
    <s v="000"/>
    <s v="SPECIAL REVENUE FUND"/>
    <s v="BUS &amp; PROF REG &amp; LIC FUND"/>
    <m/>
  </r>
  <r>
    <s v="4.4"/>
    <s v="9125000"/>
    <x v="63"/>
    <x v="62"/>
    <n v="511"/>
    <s v="A1111AF511"/>
    <n v="321000"/>
    <n v="-320745"/>
    <n v="-321000"/>
    <s v="C"/>
    <x v="2"/>
    <x v="2"/>
    <s v="GABW"/>
    <s v="ACCUMULATED DEPRECIATION/AMORTIZATION"/>
    <s v="2023–2024"/>
    <x v="0"/>
    <x v="1"/>
    <s v="BUS, CONSUMER SERV, HOUSING"/>
    <s v="P&amp;V- PRO ENGINRS&amp;LAND SURVYORS"/>
    <x v="1"/>
    <s v="250"/>
    <s v="G"/>
    <s v="001"/>
    <s v="002"/>
    <s v="000"/>
    <s v="000"/>
    <s v="SPECIAL REVENUE FUND"/>
    <s v="BUS &amp; PROF REG &amp; LIC FUND"/>
    <m/>
  </r>
  <r>
    <s v="5.1"/>
    <s v="0770000"/>
    <x v="63"/>
    <x v="62"/>
    <n v="511"/>
    <s v="A1111AF511"/>
    <n v="325000"/>
    <n v="325011"/>
    <n v="325000"/>
    <s v="D"/>
    <x v="5"/>
    <x v="5"/>
    <s v="GODT"/>
    <s v="DEBT SERVICE-PRINCIPAL RETIREMENT"/>
    <s v="2023–2024"/>
    <x v="0"/>
    <x v="1"/>
    <s v="BUS, CONSUMER SERV, HOUSING"/>
    <s v="P&amp;V- PRO ENGINRS&amp;LAND SURVYORS"/>
    <x v="1"/>
    <s v="250"/>
    <s v="G"/>
    <s v="001"/>
    <s v="002"/>
    <s v="000"/>
    <s v="000"/>
    <s v="SPECIAL REVENUE FUND"/>
    <s v="BUS &amp; PROF REG &amp; LIC FUND"/>
    <m/>
  </r>
  <r>
    <s v="5.3"/>
    <s v="0770000"/>
    <x v="63"/>
    <x v="62"/>
    <n v="511"/>
    <s v="A1111AF511"/>
    <n v="325000"/>
    <n v="-325282"/>
    <n v="-325000"/>
    <s v="C"/>
    <x v="9"/>
    <x v="8"/>
    <s v="GODJ"/>
    <s v="BUSINESS, CONSUMER SERVICES, AND HOUSING"/>
    <s v="2023–2024"/>
    <x v="0"/>
    <x v="1"/>
    <s v="BUS, CONSUMER SERV, HOUSING"/>
    <s v="P&amp;V- PRO ENGINRS&amp;LAND SURVYORS"/>
    <x v="1"/>
    <s v="250"/>
    <s v="G"/>
    <s v="001"/>
    <s v="002"/>
    <s v="000"/>
    <s v="000"/>
    <s v="SPECIAL REVENUE FUND"/>
    <s v="BUS &amp; PROF REG &amp; LIC FUND"/>
    <m/>
  </r>
  <r>
    <s v="6.1"/>
    <s v="9125000"/>
    <x v="63"/>
    <x v="62"/>
    <n v="511"/>
    <s v="A1111AF511"/>
    <n v="325000"/>
    <n v="325011"/>
    <n v="325000"/>
    <s v="D"/>
    <x v="3"/>
    <x v="3"/>
    <s v="GBBR"/>
    <s v="RIGHT-TO-USE LEASE LIABILITY"/>
    <s v="2023–2024"/>
    <x v="0"/>
    <x v="1"/>
    <s v="BUS, CONSUMER SERV, HOUSING"/>
    <s v="P&amp;V- PRO ENGINRS&amp;LAND SURVYORS"/>
    <x v="1"/>
    <s v="250"/>
    <s v="G"/>
    <s v="001"/>
    <s v="002"/>
    <s v="000"/>
    <s v="000"/>
    <s v="SPECIAL REVENUE FUND"/>
    <s v="BUS &amp; PROF REG &amp; LIC FUND"/>
    <m/>
  </r>
  <r>
    <s v="6.2"/>
    <s v="9125000"/>
    <x v="63"/>
    <x v="62"/>
    <n v="511"/>
    <s v="A1111AF511"/>
    <n v="325000"/>
    <n v="-325011"/>
    <n v="-325000"/>
    <s v="C"/>
    <x v="5"/>
    <x v="5"/>
    <s v="GODT"/>
    <s v="DEBT SERVICE-PRINCIPAL RETIREMENT"/>
    <s v="2023–2024"/>
    <x v="0"/>
    <x v="1"/>
    <s v="BUS, CONSUMER SERV, HOUSING"/>
    <s v="P&amp;V- PRO ENGINRS&amp;LAND SURVYORS"/>
    <x v="1"/>
    <s v="250"/>
    <s v="G"/>
    <s v="001"/>
    <s v="002"/>
    <s v="000"/>
    <s v="000"/>
    <s v="SPECIAL REVENUE FUND"/>
    <s v="BUS &amp; PROF REG &amp; LIC FUND"/>
    <m/>
  </r>
  <r>
    <s v="8.3"/>
    <s v="9125000"/>
    <x v="63"/>
    <x v="62"/>
    <n v="511"/>
    <s v="A1111AF511"/>
    <n v="1176000"/>
    <n v="1176061"/>
    <n v="1176000"/>
    <s v="D"/>
    <x v="2"/>
    <x v="2"/>
    <s v="GABW"/>
    <s v="ACCUMULATED DEPRECIATION/AMORTIZATION"/>
    <s v="2023–2024"/>
    <x v="0"/>
    <x v="1"/>
    <s v="BUS, CONSUMER SERV, HOUSING"/>
    <s v="P&amp;V- PRO ENGINRS&amp;LAND SURVYORS"/>
    <x v="1"/>
    <s v="250"/>
    <s v="G"/>
    <s v="001"/>
    <s v="002"/>
    <s v="000"/>
    <s v="000"/>
    <s v="SPECIAL REVENUE FUND"/>
    <s v="BUS &amp; PROF REG &amp; LIC FUND"/>
    <m/>
  </r>
  <r>
    <s v="8.6"/>
    <s v="9125000"/>
    <x v="63"/>
    <x v="62"/>
    <n v="511"/>
    <s v="A1111AF511"/>
    <n v="1176000"/>
    <n v="-1176061"/>
    <n v="-1176000"/>
    <s v="C"/>
    <x v="0"/>
    <x v="0"/>
    <s v="GABX"/>
    <s v="INTANGIBLE ASSETS-AMORTIZABLE"/>
    <s v="2023–2024"/>
    <x v="0"/>
    <x v="1"/>
    <s v="BUS, CONSUMER SERV, HOUSING"/>
    <s v="P&amp;V- PRO ENGINRS&amp;LAND SURVYORS"/>
    <x v="1"/>
    <s v="250"/>
    <s v="G"/>
    <s v="001"/>
    <s v="002"/>
    <s v="000"/>
    <s v="000"/>
    <s v="SPECIAL REVENUE FUND"/>
    <s v="BUS &amp; PROF REG &amp; LIC FUND"/>
    <m/>
  </r>
  <r>
    <s v="0.3BB"/>
    <s v="9125000"/>
    <x v="64"/>
    <x v="62"/>
    <n v="511"/>
    <s v="A1111AF511"/>
    <n v="119000"/>
    <n v="119249"/>
    <n v="119000"/>
    <s v="D"/>
    <x v="0"/>
    <x v="0"/>
    <s v="GABX"/>
    <s v="INTANGIBLE ASSETS-AMORTIZABLE"/>
    <s v="2023–2024"/>
    <x v="0"/>
    <x v="1"/>
    <s v="BUS, CONSUMER SERV, HOUSING"/>
    <s v="COURT REPORTERS' FUND"/>
    <x v="1"/>
    <s v="250"/>
    <s v="G"/>
    <s v="001"/>
    <s v="002"/>
    <s v="000"/>
    <s v="000"/>
    <s v="SPECIAL REVENUE FUND"/>
    <s v="BUS &amp; PROF REG &amp; LIC FUND"/>
    <m/>
  </r>
  <r>
    <s v="0.8BB"/>
    <s v="9125000"/>
    <x v="64"/>
    <x v="62"/>
    <n v="511"/>
    <s v="A1111AF511"/>
    <n v="102000"/>
    <n v="-102214"/>
    <n v="-102000"/>
    <s v="C"/>
    <x v="2"/>
    <x v="2"/>
    <s v="GABW"/>
    <s v="ACCUMULATED DEPRECIATION/AMORTIZATION"/>
    <s v="2023–2024"/>
    <x v="0"/>
    <x v="1"/>
    <s v="BUS, CONSUMER SERV, HOUSING"/>
    <s v="COURT REPORTERS' FUND"/>
    <x v="1"/>
    <s v="250"/>
    <s v="G"/>
    <s v="001"/>
    <s v="002"/>
    <s v="000"/>
    <s v="000"/>
    <s v="SPECIAL REVENUE FUND"/>
    <s v="BUS &amp; PROF REG &amp; LIC FUND"/>
    <m/>
  </r>
  <r>
    <s v="0.9BB"/>
    <s v="9125000"/>
    <x v="64"/>
    <x v="62"/>
    <n v="511"/>
    <s v="A1111AF511"/>
    <n v="17000"/>
    <n v="-17219"/>
    <n v="-17000"/>
    <s v="C"/>
    <x v="3"/>
    <x v="3"/>
    <s v="GBBR"/>
    <s v="RIGHT-TO-USE LEASE LIABILITY"/>
    <s v="2023–2024"/>
    <x v="0"/>
    <x v="1"/>
    <s v="BUS, CONSUMER SERV, HOUSING"/>
    <s v="COURT REPORTERS' FUND"/>
    <x v="1"/>
    <s v="250"/>
    <s v="G"/>
    <s v="001"/>
    <s v="002"/>
    <s v="000"/>
    <s v="000"/>
    <s v="SPECIAL REVENUE FUND"/>
    <s v="BUS &amp; PROF REG &amp; LIC FUND"/>
    <m/>
  </r>
  <r>
    <s v="4.1"/>
    <s v="9125000"/>
    <x v="64"/>
    <x v="62"/>
    <n v="511"/>
    <s v="A1111AF511"/>
    <n v="17000"/>
    <n v="17035"/>
    <n v="17000"/>
    <s v="D"/>
    <x v="9"/>
    <x v="8"/>
    <s v="GODJ"/>
    <s v="BUSINESS, CONSUMER SERVICES, AND HOUSING"/>
    <s v="2023–2024"/>
    <x v="0"/>
    <x v="1"/>
    <s v="BUS, CONSUMER SERV, HOUSING"/>
    <s v="COURT REPORTERS' FUND"/>
    <x v="1"/>
    <s v="250"/>
    <s v="G"/>
    <s v="001"/>
    <s v="002"/>
    <s v="000"/>
    <s v="000"/>
    <s v="SPECIAL REVENUE FUND"/>
    <s v="BUS &amp; PROF REG &amp; LIC FUND"/>
    <m/>
  </r>
  <r>
    <s v="4.4"/>
    <s v="9125000"/>
    <x v="64"/>
    <x v="62"/>
    <n v="511"/>
    <s v="A1111AF511"/>
    <n v="17000"/>
    <n v="-17035"/>
    <n v="-17000"/>
    <s v="C"/>
    <x v="2"/>
    <x v="2"/>
    <s v="GABW"/>
    <s v="ACCUMULATED DEPRECIATION/AMORTIZATION"/>
    <s v="2023–2024"/>
    <x v="0"/>
    <x v="1"/>
    <s v="BUS, CONSUMER SERV, HOUSING"/>
    <s v="COURT REPORTERS' FUND"/>
    <x v="1"/>
    <s v="250"/>
    <s v="G"/>
    <s v="001"/>
    <s v="002"/>
    <s v="000"/>
    <s v="000"/>
    <s v="SPECIAL REVENUE FUND"/>
    <s v="BUS &amp; PROF REG &amp; LIC FUND"/>
    <m/>
  </r>
  <r>
    <s v="5.1"/>
    <s v="0771000"/>
    <x v="64"/>
    <x v="62"/>
    <n v="511"/>
    <s v="A1111AF511"/>
    <n v="17000"/>
    <n v="17219"/>
    <n v="17000"/>
    <s v="D"/>
    <x v="5"/>
    <x v="5"/>
    <s v="GODT"/>
    <s v="DEBT SERVICE-PRINCIPAL RETIREMENT"/>
    <s v="2023–2024"/>
    <x v="0"/>
    <x v="1"/>
    <s v="BUS, CONSUMER SERV, HOUSING"/>
    <s v="COURT REPORTERS' FUND"/>
    <x v="1"/>
    <s v="250"/>
    <s v="G"/>
    <s v="001"/>
    <s v="002"/>
    <s v="000"/>
    <s v="000"/>
    <s v="SPECIAL REVENUE FUND"/>
    <s v="BUS &amp; PROF REG &amp; LIC FUND"/>
    <m/>
  </r>
  <r>
    <s v="5.3"/>
    <s v="0771000"/>
    <x v="64"/>
    <x v="62"/>
    <n v="511"/>
    <s v="A1111AF511"/>
    <n v="17000"/>
    <n v="-17226"/>
    <n v="-17000"/>
    <s v="C"/>
    <x v="9"/>
    <x v="8"/>
    <s v="GODJ"/>
    <s v="BUSINESS, CONSUMER SERVICES, AND HOUSING"/>
    <s v="2023–2024"/>
    <x v="0"/>
    <x v="1"/>
    <s v="BUS, CONSUMER SERV, HOUSING"/>
    <s v="COURT REPORTERS' FUND"/>
    <x v="1"/>
    <s v="250"/>
    <s v="G"/>
    <s v="001"/>
    <s v="002"/>
    <s v="000"/>
    <s v="000"/>
    <s v="SPECIAL REVENUE FUND"/>
    <s v="BUS &amp; PROF REG &amp; LIC FUND"/>
    <m/>
  </r>
  <r>
    <s v="6.1"/>
    <s v="9125000"/>
    <x v="64"/>
    <x v="62"/>
    <n v="511"/>
    <s v="A1111AF511"/>
    <n v="17000"/>
    <n v="17219"/>
    <n v="17000"/>
    <s v="D"/>
    <x v="3"/>
    <x v="3"/>
    <s v="GBBR"/>
    <s v="RIGHT-TO-USE LEASE LIABILITY"/>
    <s v="2023–2024"/>
    <x v="0"/>
    <x v="1"/>
    <s v="BUS, CONSUMER SERV, HOUSING"/>
    <s v="COURT REPORTERS' FUND"/>
    <x v="1"/>
    <s v="250"/>
    <s v="G"/>
    <s v="001"/>
    <s v="002"/>
    <s v="000"/>
    <s v="000"/>
    <s v="SPECIAL REVENUE FUND"/>
    <s v="BUS &amp; PROF REG &amp; LIC FUND"/>
    <m/>
  </r>
  <r>
    <s v="6.2"/>
    <s v="9125000"/>
    <x v="64"/>
    <x v="62"/>
    <n v="511"/>
    <s v="A1111AF511"/>
    <n v="17000"/>
    <n v="-17219"/>
    <n v="-17000"/>
    <s v="C"/>
    <x v="5"/>
    <x v="5"/>
    <s v="GODT"/>
    <s v="DEBT SERVICE-PRINCIPAL RETIREMENT"/>
    <s v="2023–2024"/>
    <x v="0"/>
    <x v="1"/>
    <s v="BUS, CONSUMER SERV, HOUSING"/>
    <s v="COURT REPORTERS' FUND"/>
    <x v="1"/>
    <s v="250"/>
    <s v="G"/>
    <s v="001"/>
    <s v="002"/>
    <s v="000"/>
    <s v="000"/>
    <s v="SPECIAL REVENUE FUND"/>
    <s v="BUS &amp; PROF REG &amp; LIC FUND"/>
    <m/>
  </r>
  <r>
    <s v="8.3"/>
    <s v="9125000"/>
    <x v="64"/>
    <x v="62"/>
    <n v="511"/>
    <s v="A1111AF511"/>
    <n v="119000"/>
    <n v="119249"/>
    <n v="119000"/>
    <s v="D"/>
    <x v="2"/>
    <x v="2"/>
    <s v="GABW"/>
    <s v="ACCUMULATED DEPRECIATION/AMORTIZATION"/>
    <s v="2023–2024"/>
    <x v="0"/>
    <x v="1"/>
    <s v="BUS, CONSUMER SERV, HOUSING"/>
    <s v="COURT REPORTERS' FUND"/>
    <x v="1"/>
    <s v="250"/>
    <s v="G"/>
    <s v="001"/>
    <s v="002"/>
    <s v="000"/>
    <s v="000"/>
    <s v="SPECIAL REVENUE FUND"/>
    <s v="BUS &amp; PROF REG &amp; LIC FUND"/>
    <m/>
  </r>
  <r>
    <s v="8.6"/>
    <s v="9125000"/>
    <x v="64"/>
    <x v="62"/>
    <n v="511"/>
    <s v="A1111AF511"/>
    <n v="119000"/>
    <n v="-119249"/>
    <n v="-119000"/>
    <s v="C"/>
    <x v="0"/>
    <x v="0"/>
    <s v="GABX"/>
    <s v="INTANGIBLE ASSETS-AMORTIZABLE"/>
    <s v="2023–2024"/>
    <x v="0"/>
    <x v="1"/>
    <s v="BUS, CONSUMER SERV, HOUSING"/>
    <s v="COURT REPORTERS' FUND"/>
    <x v="1"/>
    <s v="250"/>
    <s v="G"/>
    <s v="001"/>
    <s v="002"/>
    <s v="000"/>
    <s v="000"/>
    <s v="SPECIAL REVENUE FUND"/>
    <s v="BUS &amp; PROF REG &amp; LIC FUND"/>
    <m/>
  </r>
  <r>
    <s v="0.3BB"/>
    <s v="9125000"/>
    <x v="65"/>
    <x v="62"/>
    <n v="511"/>
    <s v="A1111AF511"/>
    <n v="581000"/>
    <n v="581401"/>
    <n v="581000"/>
    <s v="D"/>
    <x v="0"/>
    <x v="0"/>
    <s v="GABX"/>
    <s v="INTANGIBLE ASSETS-AMORTIZABLE"/>
    <s v="2023–2024"/>
    <x v="0"/>
    <x v="1"/>
    <s v="BUS, CONSUMER SERV, HOUSING"/>
    <s v="VET MEDICAL BOARD CONTINGENT"/>
    <x v="1"/>
    <s v="250"/>
    <s v="G"/>
    <s v="001"/>
    <s v="002"/>
    <s v="000"/>
    <s v="000"/>
    <s v="SPECIAL REVENUE FUND"/>
    <s v="BUS &amp; PROF REG &amp; LIC FUND"/>
    <m/>
  </r>
  <r>
    <s v="0.4BB"/>
    <s v="9125000"/>
    <x v="65"/>
    <x v="62"/>
    <n v="511"/>
    <s v="A1111AF511"/>
    <n v="7000"/>
    <n v="7093"/>
    <n v="7000"/>
    <s v="D"/>
    <x v="8"/>
    <x v="7"/>
    <s v="GOAA"/>
    <s v="BEGINNING FUND BALANCE"/>
    <s v="2023–2024"/>
    <x v="0"/>
    <x v="1"/>
    <s v="BUS, CONSUMER SERV, HOUSING"/>
    <s v="VET MEDICAL BOARD CONTINGENT"/>
    <x v="1"/>
    <s v="250"/>
    <s v="G"/>
    <s v="001"/>
    <s v="002"/>
    <s v="000"/>
    <s v="000"/>
    <s v="SPECIAL REVENUE FUND"/>
    <s v="BUS &amp; PROF REG &amp; LIC FUND"/>
    <m/>
  </r>
  <r>
    <s v="0.8BB"/>
    <s v="9125000"/>
    <x v="65"/>
    <x v="62"/>
    <n v="511"/>
    <s v="A1111AF511"/>
    <n v="279000"/>
    <n v="-279072"/>
    <n v="-279000"/>
    <s v="C"/>
    <x v="2"/>
    <x v="2"/>
    <s v="GABW"/>
    <s v="ACCUMULATED DEPRECIATION/AMORTIZATION"/>
    <s v="2023–2024"/>
    <x v="0"/>
    <x v="1"/>
    <s v="BUS, CONSUMER SERV, HOUSING"/>
    <s v="VET MEDICAL BOARD CONTINGENT"/>
    <x v="1"/>
    <s v="250"/>
    <s v="G"/>
    <s v="001"/>
    <s v="002"/>
    <s v="000"/>
    <s v="000"/>
    <s v="SPECIAL REVENUE FUND"/>
    <s v="BUS &amp; PROF REG &amp; LIC FUND"/>
    <m/>
  </r>
  <r>
    <s v="0.9BB"/>
    <s v="9125000"/>
    <x v="65"/>
    <x v="62"/>
    <n v="511"/>
    <s v="A1111AF511"/>
    <n v="309000"/>
    <n v="-309422"/>
    <n v="-309000"/>
    <s v="C"/>
    <x v="3"/>
    <x v="3"/>
    <s v="GBBR"/>
    <s v="RIGHT-TO-USE LEASE LIABILITY"/>
    <s v="2023–2024"/>
    <x v="0"/>
    <x v="1"/>
    <s v="BUS, CONSUMER SERV, HOUSING"/>
    <s v="VET MEDICAL BOARD CONTINGENT"/>
    <x v="1"/>
    <s v="250"/>
    <s v="G"/>
    <s v="001"/>
    <s v="002"/>
    <s v="000"/>
    <s v="000"/>
    <s v="SPECIAL REVENUE FUND"/>
    <s v="BUS &amp; PROF REG &amp; LIC FUND"/>
    <m/>
  </r>
  <r>
    <s v="4.1"/>
    <s v="9125000"/>
    <x v="65"/>
    <x v="62"/>
    <n v="511"/>
    <s v="A1111AF511"/>
    <n v="140000"/>
    <n v="139536"/>
    <n v="140000"/>
    <s v="D"/>
    <x v="9"/>
    <x v="8"/>
    <s v="GODJ"/>
    <s v="BUSINESS, CONSUMER SERVICES, AND HOUSING"/>
    <s v="2023–2024"/>
    <x v="0"/>
    <x v="1"/>
    <s v="BUS, CONSUMER SERV, HOUSING"/>
    <s v="VET MEDICAL BOARD CONTINGENT"/>
    <x v="1"/>
    <s v="250"/>
    <s v="G"/>
    <s v="001"/>
    <s v="002"/>
    <s v="000"/>
    <s v="000"/>
    <s v="SPECIAL REVENUE FUND"/>
    <s v="BUS &amp; PROF REG &amp; LIC FUND"/>
    <m/>
  </r>
  <r>
    <s v="4.4"/>
    <s v="9125000"/>
    <x v="65"/>
    <x v="62"/>
    <n v="511"/>
    <s v="A1111AF511"/>
    <n v="140000"/>
    <n v="-139536"/>
    <n v="-140000"/>
    <s v="C"/>
    <x v="2"/>
    <x v="2"/>
    <s v="GABW"/>
    <s v="ACCUMULATED DEPRECIATION/AMORTIZATION"/>
    <s v="2023–2024"/>
    <x v="0"/>
    <x v="1"/>
    <s v="BUS, CONSUMER SERV, HOUSING"/>
    <s v="VET MEDICAL BOARD CONTINGENT"/>
    <x v="1"/>
    <s v="250"/>
    <s v="G"/>
    <s v="001"/>
    <s v="002"/>
    <s v="000"/>
    <s v="000"/>
    <s v="SPECIAL REVENUE FUND"/>
    <s v="BUS &amp; PROF REG &amp; LIC FUND"/>
    <m/>
  </r>
  <r>
    <s v="5.1"/>
    <s v="0777000"/>
    <x v="65"/>
    <x v="62"/>
    <n v="511"/>
    <s v="A1111AF511"/>
    <n v="141000"/>
    <n v="140882"/>
    <n v="141000"/>
    <s v="D"/>
    <x v="5"/>
    <x v="5"/>
    <s v="GODT"/>
    <s v="DEBT SERVICE-PRINCIPAL RETIREMENT"/>
    <s v="2023–2024"/>
    <x v="0"/>
    <x v="1"/>
    <s v="BUS, CONSUMER SERV, HOUSING"/>
    <s v="VET MEDICAL BOARD CONTINGENT"/>
    <x v="1"/>
    <s v="250"/>
    <s v="G"/>
    <s v="001"/>
    <s v="002"/>
    <s v="000"/>
    <s v="000"/>
    <s v="SPECIAL REVENUE FUND"/>
    <s v="BUS &amp; PROF REG &amp; LIC FUND"/>
    <m/>
  </r>
  <r>
    <s v="5.3"/>
    <s v="0777000"/>
    <x v="65"/>
    <x v="62"/>
    <n v="511"/>
    <s v="A1111AF511"/>
    <n v="141000"/>
    <n v="-141372"/>
    <n v="-141000"/>
    <s v="C"/>
    <x v="9"/>
    <x v="8"/>
    <s v="GODJ"/>
    <s v="BUSINESS, CONSUMER SERVICES, AND HOUSING"/>
    <s v="2023–2024"/>
    <x v="0"/>
    <x v="1"/>
    <s v="BUS, CONSUMER SERV, HOUSING"/>
    <s v="VET MEDICAL BOARD CONTINGENT"/>
    <x v="1"/>
    <s v="250"/>
    <s v="G"/>
    <s v="001"/>
    <s v="002"/>
    <s v="000"/>
    <s v="000"/>
    <s v="SPECIAL REVENUE FUND"/>
    <s v="BUS &amp; PROF REG &amp; LIC FUND"/>
    <m/>
  </r>
  <r>
    <s v="6.1"/>
    <s v="9125000"/>
    <x v="65"/>
    <x v="62"/>
    <n v="511"/>
    <s v="A1111AF511"/>
    <n v="141000"/>
    <n v="140882"/>
    <n v="141000"/>
    <s v="D"/>
    <x v="3"/>
    <x v="3"/>
    <s v="GBBR"/>
    <s v="RIGHT-TO-USE LEASE LIABILITY"/>
    <s v="2023–2024"/>
    <x v="0"/>
    <x v="1"/>
    <s v="BUS, CONSUMER SERV, HOUSING"/>
    <s v="VET MEDICAL BOARD CONTINGENT"/>
    <x v="1"/>
    <s v="250"/>
    <s v="G"/>
    <s v="001"/>
    <s v="002"/>
    <s v="000"/>
    <s v="000"/>
    <s v="SPECIAL REVENUE FUND"/>
    <s v="BUS &amp; PROF REG &amp; LIC FUND"/>
    <m/>
  </r>
  <r>
    <s v="6.2"/>
    <s v="9125000"/>
    <x v="65"/>
    <x v="62"/>
    <n v="511"/>
    <s v="A1111AF511"/>
    <n v="141000"/>
    <n v="-140882"/>
    <n v="-141000"/>
    <s v="C"/>
    <x v="5"/>
    <x v="5"/>
    <s v="GODT"/>
    <s v="DEBT SERVICE-PRINCIPAL RETIREMENT"/>
    <s v="2023–2024"/>
    <x v="0"/>
    <x v="1"/>
    <s v="BUS, CONSUMER SERV, HOUSING"/>
    <s v="VET MEDICAL BOARD CONTINGENT"/>
    <x v="1"/>
    <s v="250"/>
    <s v="G"/>
    <s v="001"/>
    <s v="002"/>
    <s v="000"/>
    <s v="000"/>
    <s v="SPECIAL REVENUE FUND"/>
    <s v="BUS &amp; PROF REG &amp; LIC FUND"/>
    <m/>
  </r>
  <r>
    <s v="7.1"/>
    <s v="9125000"/>
    <x v="65"/>
    <x v="62"/>
    <n v="511"/>
    <s v="A1111AF511"/>
    <n v="144000"/>
    <n v="144154"/>
    <n v="144000"/>
    <s v="D"/>
    <x v="3"/>
    <x v="3"/>
    <s v="GBBR"/>
    <s v="RIGHT-TO-USE LEASE LIABILITY"/>
    <s v="2023–2024"/>
    <x v="0"/>
    <x v="1"/>
    <s v="BUS, CONSUMER SERV, HOUSING"/>
    <s v="VET MEDICAL BOARD CONTINGENT"/>
    <x v="1"/>
    <s v="250"/>
    <s v="G"/>
    <s v="001"/>
    <s v="002"/>
    <s v="000"/>
    <s v="000"/>
    <s v="SPECIAL REVENUE FUND"/>
    <s v="BUS &amp; PROF REG &amp; LIC FUND"/>
    <m/>
  </r>
  <r>
    <s v="7.2"/>
    <s v="9125000"/>
    <x v="65"/>
    <x v="62"/>
    <n v="511"/>
    <s v="A1111AF511"/>
    <n v="144000"/>
    <n v="-144154"/>
    <n v="-144000"/>
    <s v="C"/>
    <x v="7"/>
    <x v="3"/>
    <s v="GBAX"/>
    <s v="CURRENT PORTION OF LONG-TERM OBLIGATIONS"/>
    <s v="2023–2024"/>
    <x v="0"/>
    <x v="1"/>
    <s v="BUS, CONSUMER SERV, HOUSING"/>
    <s v="VET MEDICAL BOARD CONTINGENT"/>
    <x v="1"/>
    <s v="250"/>
    <s v="G"/>
    <s v="001"/>
    <s v="002"/>
    <s v="000"/>
    <s v="000"/>
    <s v="SPECIAL REVENUE FUND"/>
    <s v="BUS &amp; PROF REG &amp; LIC FUND"/>
    <m/>
  </r>
  <r>
    <s v="0.3BB"/>
    <s v="9125000"/>
    <x v="66"/>
    <x v="62"/>
    <n v="511"/>
    <s v="A1111AF511"/>
    <n v="1542000"/>
    <n v="1541948"/>
    <n v="1542000"/>
    <s v="D"/>
    <x v="0"/>
    <x v="0"/>
    <s v="GABX"/>
    <s v="INTANGIBLE ASSETS-AMORTIZABLE"/>
    <s v="2023–2024"/>
    <x v="0"/>
    <x v="1"/>
    <s v="BUS, CONSUMER SERV, HOUSING"/>
    <s v="VOC NURSING &amp; PSYCH TECH FD"/>
    <x v="1"/>
    <s v="250"/>
    <s v="G"/>
    <s v="001"/>
    <s v="002"/>
    <s v="000"/>
    <s v="000"/>
    <s v="SPECIAL REVENUE FUND"/>
    <s v="BUS &amp; PROF REG &amp; LIC FUND"/>
    <m/>
  </r>
  <r>
    <s v="0.4BB"/>
    <s v="9125000"/>
    <x v="66"/>
    <x v="62"/>
    <n v="511"/>
    <s v="A1111AF511"/>
    <n v="9000"/>
    <n v="8724"/>
    <n v="9000"/>
    <s v="D"/>
    <x v="8"/>
    <x v="7"/>
    <s v="GOAA"/>
    <s v="BEGINNING FUND BALANCE"/>
    <s v="2023–2024"/>
    <x v="0"/>
    <x v="1"/>
    <s v="BUS, CONSUMER SERV, HOUSING"/>
    <s v="VOC NURSING &amp; PSYCH TECH FD"/>
    <x v="1"/>
    <s v="250"/>
    <s v="G"/>
    <s v="001"/>
    <s v="002"/>
    <s v="000"/>
    <s v="000"/>
    <s v="SPECIAL REVENUE FUND"/>
    <s v="BUS &amp; PROF REG &amp; LIC FUND"/>
    <m/>
  </r>
  <r>
    <s v="0.8BB"/>
    <s v="9125000"/>
    <x v="66"/>
    <x v="62"/>
    <n v="511"/>
    <s v="A1111AF511"/>
    <n v="1028000"/>
    <n v="-1027966"/>
    <n v="-1028000"/>
    <s v="C"/>
    <x v="2"/>
    <x v="2"/>
    <s v="GABW"/>
    <s v="ACCUMULATED DEPRECIATION/AMORTIZATION"/>
    <s v="2023–2024"/>
    <x v="0"/>
    <x v="1"/>
    <s v="BUS, CONSUMER SERV, HOUSING"/>
    <s v="VOC NURSING &amp; PSYCH TECH FD"/>
    <x v="1"/>
    <s v="250"/>
    <s v="G"/>
    <s v="001"/>
    <s v="002"/>
    <s v="000"/>
    <s v="000"/>
    <s v="SPECIAL REVENUE FUND"/>
    <s v="BUS &amp; PROF REG &amp; LIC FUND"/>
    <m/>
  </r>
  <r>
    <s v="0.9BB"/>
    <s v="9125000"/>
    <x v="66"/>
    <x v="62"/>
    <n v="511"/>
    <s v="A1111AF511"/>
    <n v="523000"/>
    <n v="-522706"/>
    <n v="-523000"/>
    <s v="C"/>
    <x v="3"/>
    <x v="3"/>
    <s v="GBBR"/>
    <s v="RIGHT-TO-USE LEASE LIABILITY"/>
    <s v="2023–2024"/>
    <x v="0"/>
    <x v="1"/>
    <s v="BUS, CONSUMER SERV, HOUSING"/>
    <s v="VOC NURSING &amp; PSYCH TECH FD"/>
    <x v="1"/>
    <s v="250"/>
    <s v="G"/>
    <s v="001"/>
    <s v="002"/>
    <s v="000"/>
    <s v="000"/>
    <s v="SPECIAL REVENUE FUND"/>
    <s v="BUS &amp; PROF REG &amp; LIC FUND"/>
    <m/>
  </r>
  <r>
    <s v="4.1"/>
    <s v="9125000"/>
    <x v="66"/>
    <x v="62"/>
    <n v="511"/>
    <s v="A1111AF511"/>
    <n v="514000"/>
    <n v="513982"/>
    <n v="514000"/>
    <s v="D"/>
    <x v="9"/>
    <x v="8"/>
    <s v="GODJ"/>
    <s v="BUSINESS, CONSUMER SERVICES, AND HOUSING"/>
    <s v="2023–2024"/>
    <x v="0"/>
    <x v="1"/>
    <s v="BUS, CONSUMER SERV, HOUSING"/>
    <s v="VOC NURSING &amp; PSYCH TECH FD"/>
    <x v="1"/>
    <s v="250"/>
    <s v="G"/>
    <s v="001"/>
    <s v="002"/>
    <s v="000"/>
    <s v="000"/>
    <s v="SPECIAL REVENUE FUND"/>
    <s v="BUS &amp; PROF REG &amp; LIC FUND"/>
    <m/>
  </r>
  <r>
    <s v="4.4"/>
    <s v="9125000"/>
    <x v="66"/>
    <x v="62"/>
    <n v="511"/>
    <s v="A1111AF511"/>
    <n v="514000"/>
    <n v="-513982"/>
    <n v="-514000"/>
    <s v="C"/>
    <x v="2"/>
    <x v="2"/>
    <s v="GABW"/>
    <s v="ACCUMULATED DEPRECIATION/AMORTIZATION"/>
    <s v="2023–2024"/>
    <x v="0"/>
    <x v="1"/>
    <s v="BUS, CONSUMER SERV, HOUSING"/>
    <s v="VOC NURSING &amp; PSYCH TECH FD"/>
    <x v="1"/>
    <s v="250"/>
    <s v="G"/>
    <s v="001"/>
    <s v="002"/>
    <s v="000"/>
    <s v="000"/>
    <s v="SPECIAL REVENUE FUND"/>
    <s v="BUS &amp; PROF REG &amp; LIC FUND"/>
    <m/>
  </r>
  <r>
    <s v="5.1"/>
    <s v="0779000"/>
    <x v="66"/>
    <x v="62"/>
    <n v="511"/>
    <s v="A1111AF511"/>
    <n v="523000"/>
    <n v="522706"/>
    <n v="523000"/>
    <s v="D"/>
    <x v="5"/>
    <x v="5"/>
    <s v="GODT"/>
    <s v="DEBT SERVICE-PRINCIPAL RETIREMENT"/>
    <s v="2023–2024"/>
    <x v="0"/>
    <x v="1"/>
    <s v="BUS, CONSUMER SERV, HOUSING"/>
    <s v="VOC NURSING &amp; PSYCH TECH FD"/>
    <x v="1"/>
    <s v="250"/>
    <s v="G"/>
    <s v="001"/>
    <s v="002"/>
    <s v="000"/>
    <s v="000"/>
    <s v="SPECIAL REVENUE FUND"/>
    <s v="BUS &amp; PROF REG &amp; LIC FUND"/>
    <m/>
  </r>
  <r>
    <s v="5.2"/>
    <s v="0779000"/>
    <x v="66"/>
    <x v="62"/>
    <n v="511"/>
    <s v="A1111AF511"/>
    <n v="1000"/>
    <n v="568"/>
    <n v="1000"/>
    <s v="D"/>
    <x v="6"/>
    <x v="6"/>
    <s v="GODV"/>
    <s v="DEBT SERVICE-INTEREST &amp; FISCAL CHARGES"/>
    <s v="2023–2024"/>
    <x v="0"/>
    <x v="1"/>
    <s v="BUS, CONSUMER SERV, HOUSING"/>
    <s v="VOC NURSING &amp; PSYCH TECH FD"/>
    <x v="1"/>
    <s v="250"/>
    <s v="G"/>
    <s v="001"/>
    <s v="002"/>
    <s v="000"/>
    <s v="000"/>
    <s v="SPECIAL REVENUE FUND"/>
    <s v="BUS &amp; PROF REG &amp; LIC FUND"/>
    <m/>
  </r>
  <r>
    <s v="5.3"/>
    <s v="0779000"/>
    <x v="66"/>
    <x v="62"/>
    <n v="511"/>
    <s v="A1111AF511"/>
    <n v="524000"/>
    <n v="-523274"/>
    <n v="-524000"/>
    <s v="C"/>
    <x v="9"/>
    <x v="8"/>
    <s v="GODJ"/>
    <s v="BUSINESS, CONSUMER SERVICES, AND HOUSING"/>
    <s v="2023–2024"/>
    <x v="0"/>
    <x v="1"/>
    <s v="BUS, CONSUMER SERV, HOUSING"/>
    <s v="VOC NURSING &amp; PSYCH TECH FD"/>
    <x v="1"/>
    <s v="250"/>
    <s v="G"/>
    <s v="001"/>
    <s v="002"/>
    <s v="000"/>
    <s v="000"/>
    <s v="SPECIAL REVENUE FUND"/>
    <s v="BUS &amp; PROF REG &amp; LIC FUND"/>
    <m/>
  </r>
  <r>
    <s v="6.1"/>
    <s v="9125000"/>
    <x v="66"/>
    <x v="62"/>
    <n v="511"/>
    <s v="A1111AF511"/>
    <n v="523000"/>
    <n v="522706"/>
    <n v="523000"/>
    <s v="D"/>
    <x v="3"/>
    <x v="3"/>
    <s v="GBBR"/>
    <s v="RIGHT-TO-USE LEASE LIABILITY"/>
    <s v="2023–2024"/>
    <x v="0"/>
    <x v="1"/>
    <s v="BUS, CONSUMER SERV, HOUSING"/>
    <s v="VOC NURSING &amp; PSYCH TECH FD"/>
    <x v="1"/>
    <s v="250"/>
    <s v="G"/>
    <s v="001"/>
    <s v="002"/>
    <s v="000"/>
    <s v="000"/>
    <s v="SPECIAL REVENUE FUND"/>
    <s v="BUS &amp; PROF REG &amp; LIC FUND"/>
    <m/>
  </r>
  <r>
    <s v="6.2"/>
    <s v="9125000"/>
    <x v="66"/>
    <x v="62"/>
    <n v="511"/>
    <s v="A1111AF511"/>
    <n v="523000"/>
    <n v="-522706"/>
    <n v="-523000"/>
    <s v="C"/>
    <x v="5"/>
    <x v="5"/>
    <s v="GODT"/>
    <s v="DEBT SERVICE-PRINCIPAL RETIREMENT"/>
    <s v="2023–2024"/>
    <x v="0"/>
    <x v="1"/>
    <s v="BUS, CONSUMER SERV, HOUSING"/>
    <s v="VOC NURSING &amp; PSYCH TECH FD"/>
    <x v="1"/>
    <s v="250"/>
    <s v="G"/>
    <s v="001"/>
    <s v="002"/>
    <s v="000"/>
    <s v="000"/>
    <s v="SPECIAL REVENUE FUND"/>
    <s v="BUS &amp; PROF REG &amp; LIC FUND"/>
    <m/>
  </r>
  <r>
    <s v="8.3"/>
    <s v="9125000"/>
    <x v="66"/>
    <x v="62"/>
    <n v="511"/>
    <s v="A1111AF511"/>
    <n v="1542000"/>
    <n v="1541948"/>
    <n v="1542000"/>
    <s v="D"/>
    <x v="2"/>
    <x v="2"/>
    <s v="GABW"/>
    <s v="ACCUMULATED DEPRECIATION/AMORTIZATION"/>
    <s v="2023–2024"/>
    <x v="0"/>
    <x v="1"/>
    <s v="BUS, CONSUMER SERV, HOUSING"/>
    <s v="VOC NURSING &amp; PSYCH TECH FD"/>
    <x v="1"/>
    <s v="250"/>
    <s v="G"/>
    <s v="001"/>
    <s v="002"/>
    <s v="000"/>
    <s v="000"/>
    <s v="SPECIAL REVENUE FUND"/>
    <s v="BUS &amp; PROF REG &amp; LIC FUND"/>
    <m/>
  </r>
  <r>
    <s v="8.6"/>
    <s v="9125000"/>
    <x v="66"/>
    <x v="62"/>
    <n v="511"/>
    <s v="A1111AF511"/>
    <n v="1542000"/>
    <n v="-1541948"/>
    <n v="-1542000"/>
    <s v="C"/>
    <x v="0"/>
    <x v="0"/>
    <s v="GABX"/>
    <s v="INTANGIBLE ASSETS-AMORTIZABLE"/>
    <s v="2023–2024"/>
    <x v="0"/>
    <x v="1"/>
    <s v="BUS, CONSUMER SERV, HOUSING"/>
    <s v="VOC NURSING &amp; PSYCH TECH FD"/>
    <x v="1"/>
    <s v="250"/>
    <s v="G"/>
    <s v="001"/>
    <s v="002"/>
    <s v="000"/>
    <s v="000"/>
    <s v="SPECIAL REVENUE FUND"/>
    <s v="BUS &amp; PROF REG &amp; LIC FUND"/>
    <m/>
  </r>
  <r>
    <s v="0.3BB"/>
    <s v="9125000"/>
    <x v="67"/>
    <x v="83"/>
    <n v="511"/>
    <s v="A7100AF511"/>
    <n v="172566000"/>
    <n v="172566385"/>
    <n v="172566000"/>
    <s v="D"/>
    <x v="0"/>
    <x v="0"/>
    <s v="GABX"/>
    <s v="INTANGIBLE ASSETS-AMORTIZABLE"/>
    <s v="2023–2024"/>
    <x v="0"/>
    <x v="2"/>
    <s v="HEALTH AND HUMAN SERVICES"/>
    <s v="UNEMPLOYMENT ADMINISTRATION"/>
    <x v="0"/>
    <s v="100"/>
    <s v="N"/>
    <s v="001"/>
    <s v="001"/>
    <s v="000"/>
    <s v="000"/>
    <s v="GENERAL FUND"/>
    <s v="GENERAL FUND"/>
    <s v="0"/>
  </r>
  <r>
    <s v="0.4BB"/>
    <s v="9125000"/>
    <x v="67"/>
    <x v="83"/>
    <n v="511"/>
    <s v="A7100AF511"/>
    <n v="3544000"/>
    <n v="3544466"/>
    <n v="3544000"/>
    <s v="D"/>
    <x v="8"/>
    <x v="7"/>
    <s v="GOAA"/>
    <s v="BEGINNING FUND BALANCE"/>
    <s v="2023–2024"/>
    <x v="0"/>
    <x v="2"/>
    <s v="HEALTH AND HUMAN SERVICES"/>
    <s v="UNEMPLOYMENT ADMINISTRATION"/>
    <x v="0"/>
    <s v="100"/>
    <s v="N"/>
    <s v="001"/>
    <s v="001"/>
    <s v="000"/>
    <s v="000"/>
    <s v="GENERAL FUND"/>
    <s v="GENERAL FUND"/>
    <s v="0"/>
  </r>
  <r>
    <s v="0.8BB"/>
    <s v="9125000"/>
    <x v="67"/>
    <x v="83"/>
    <n v="511"/>
    <s v="A7100AF511"/>
    <n v="48653000"/>
    <n v="-48652633"/>
    <n v="-48653000"/>
    <s v="C"/>
    <x v="2"/>
    <x v="2"/>
    <s v="GABW"/>
    <s v="ACCUMULATED DEPRECIATION/AMORTIZATION"/>
    <s v="2023–2024"/>
    <x v="0"/>
    <x v="2"/>
    <s v="HEALTH AND HUMAN SERVICES"/>
    <s v="UNEMPLOYMENT ADMINISTRATION"/>
    <x v="0"/>
    <s v="100"/>
    <s v="N"/>
    <s v="001"/>
    <s v="001"/>
    <s v="000"/>
    <s v="000"/>
    <s v="GENERAL FUND"/>
    <s v="GENERAL FUND"/>
    <s v="0"/>
  </r>
  <r>
    <s v="0.9BB"/>
    <s v="9125000"/>
    <x v="67"/>
    <x v="83"/>
    <n v="511"/>
    <s v="A7100AF511"/>
    <n v="127458000"/>
    <n v="-127458218"/>
    <n v="-127458000"/>
    <s v="C"/>
    <x v="3"/>
    <x v="3"/>
    <s v="GBBR"/>
    <s v="RIGHT-TO-USE LEASE LIABILITY"/>
    <s v="2023–2024"/>
    <x v="0"/>
    <x v="2"/>
    <s v="HEALTH AND HUMAN SERVICES"/>
    <s v="UNEMPLOYMENT ADMINISTRATION"/>
    <x v="0"/>
    <s v="100"/>
    <s v="N"/>
    <s v="001"/>
    <s v="001"/>
    <s v="000"/>
    <s v="000"/>
    <s v="GENERAL FUND"/>
    <s v="GENERAL FUND"/>
    <s v="0"/>
  </r>
  <r>
    <s v="0.3ADJ"/>
    <s v="9125000"/>
    <x v="67"/>
    <x v="83"/>
    <n v="511"/>
    <s v="A7100AF511"/>
    <n v="1808000"/>
    <n v="1807642"/>
    <n v="1808000"/>
    <s v="D"/>
    <x v="0"/>
    <x v="0"/>
    <s v="GABX"/>
    <s v="INTANGIBLE ASSETS-AMORTIZABLE"/>
    <s v="2023–2024"/>
    <x v="0"/>
    <x v="2"/>
    <s v="HEALTH AND HUMAN SERVICES"/>
    <s v="UNEMPLOYMENT ADMINISTRATION"/>
    <x v="0"/>
    <s v="100"/>
    <s v="N"/>
    <s v="001"/>
    <s v="001"/>
    <s v="000"/>
    <s v="000"/>
    <s v="GENERAL FUND"/>
    <s v="GENERAL FUND"/>
    <s v="0"/>
  </r>
  <r>
    <s v="0.5ADJ"/>
    <s v="9125000"/>
    <x v="67"/>
    <x v="83"/>
    <n v="511"/>
    <s v="A7100AF511"/>
    <n v="74000"/>
    <n v="72661"/>
    <n v="74000"/>
    <s v="D"/>
    <x v="1"/>
    <x v="1"/>
    <s v="GOAA"/>
    <s v="BEGINNING FUND BALANCE"/>
    <s v="2023–2024"/>
    <x v="0"/>
    <x v="2"/>
    <s v="HEALTH AND HUMAN SERVICES"/>
    <s v="UNEMPLOYMENT ADMINISTRATION"/>
    <x v="0"/>
    <s v="100"/>
    <s v="N"/>
    <s v="001"/>
    <s v="001"/>
    <s v="000"/>
    <s v="000"/>
    <s v="GENERAL FUND"/>
    <s v="GENERAL FUND"/>
    <s v="0"/>
  </r>
  <r>
    <s v="0.8ADJ"/>
    <s v="9125000"/>
    <x v="67"/>
    <x v="83"/>
    <n v="511"/>
    <s v="A7100AF511"/>
    <n v="4358000"/>
    <n v="-4357632"/>
    <n v="-4358000"/>
    <s v="C"/>
    <x v="2"/>
    <x v="2"/>
    <s v="GABW"/>
    <s v="ACCUMULATED DEPRECIATION/AMORTIZATION"/>
    <s v="2023–2024"/>
    <x v="0"/>
    <x v="2"/>
    <s v="HEALTH AND HUMAN SERVICES"/>
    <s v="UNEMPLOYMENT ADMINISTRATION"/>
    <x v="0"/>
    <s v="100"/>
    <s v="N"/>
    <s v="001"/>
    <s v="001"/>
    <s v="000"/>
    <s v="000"/>
    <s v="GENERAL FUND"/>
    <s v="GENERAL FUND"/>
    <s v="0"/>
  </r>
  <r>
    <s v="0.9ADJ"/>
    <s v="9125000"/>
    <x v="67"/>
    <x v="83"/>
    <n v="511"/>
    <s v="A7100AF511"/>
    <n v="2477000"/>
    <n v="2477329"/>
    <n v="2477000"/>
    <s v="D"/>
    <x v="3"/>
    <x v="3"/>
    <s v="GBBR"/>
    <s v="RIGHT-TO-USE LEASE LIABILITY"/>
    <s v="2023–2024"/>
    <x v="0"/>
    <x v="2"/>
    <s v="HEALTH AND HUMAN SERVICES"/>
    <s v="UNEMPLOYMENT ADMINISTRATION"/>
    <x v="0"/>
    <s v="100"/>
    <s v="N"/>
    <s v="001"/>
    <s v="001"/>
    <s v="000"/>
    <s v="000"/>
    <s v="GENERAL FUND"/>
    <s v="GENERAL FUND"/>
    <s v="0"/>
  </r>
  <r>
    <s v="1.1"/>
    <s v="0870000"/>
    <x v="67"/>
    <x v="83"/>
    <n v="511"/>
    <s v="A7100AF511"/>
    <n v="42193000"/>
    <n v="42192607"/>
    <n v="42193000"/>
    <s v="D"/>
    <x v="11"/>
    <x v="10"/>
    <s v="GODR"/>
    <s v="CAPITAL OUTLAY"/>
    <s v="2023–2024"/>
    <x v="0"/>
    <x v="2"/>
    <s v="HEALTH AND HUMAN SERVICES"/>
    <s v="UNEMPLOYMENT ADMINISTRATION"/>
    <x v="0"/>
    <s v="100"/>
    <s v="N"/>
    <s v="001"/>
    <s v="001"/>
    <s v="000"/>
    <s v="000"/>
    <s v="GENERAL FUND"/>
    <s v="GENERAL FUND"/>
    <s v="0"/>
  </r>
  <r>
    <s v="1.2"/>
    <s v="0870000"/>
    <x v="67"/>
    <x v="83"/>
    <n v="511"/>
    <s v="A7100AF511"/>
    <n v="42082000"/>
    <n v="-42082170"/>
    <n v="-42082000"/>
    <s v="C"/>
    <x v="12"/>
    <x v="11"/>
    <s v="GOLK"/>
    <s v="LEASE AND OTHER FINANCING PROCEEDS"/>
    <s v="2023–2024"/>
    <x v="0"/>
    <x v="2"/>
    <s v="HEALTH AND HUMAN SERVICES"/>
    <s v="UNEMPLOYMENT ADMINISTRATION"/>
    <x v="0"/>
    <s v="100"/>
    <s v="N"/>
    <s v="001"/>
    <s v="001"/>
    <s v="000"/>
    <s v="000"/>
    <s v="GENERAL FUND"/>
    <s v="GENERAL FUND"/>
    <s v="0"/>
  </r>
  <r>
    <s v="1.3"/>
    <s v="0870000"/>
    <x v="67"/>
    <x v="83"/>
    <n v="511"/>
    <s v="A7100AF511"/>
    <n v="111000"/>
    <n v="-110437"/>
    <n v="-111000"/>
    <s v="C"/>
    <x v="10"/>
    <x v="9"/>
    <s v="GODF"/>
    <s v="HEALTH &amp; HUMAN SERVICES AND LABOR &amp; WORKFORCE DEV"/>
    <s v="2023–2024"/>
    <x v="0"/>
    <x v="2"/>
    <s v="HEALTH AND HUMAN SERVICES"/>
    <s v="UNEMPLOYMENT ADMINISTRATION"/>
    <x v="0"/>
    <s v="100"/>
    <s v="N"/>
    <s v="001"/>
    <s v="001"/>
    <s v="000"/>
    <s v="000"/>
    <s v="GENERAL FUND"/>
    <s v="GENERAL FUND"/>
    <s v="0"/>
  </r>
  <r>
    <s v="2.3"/>
    <s v="9125000"/>
    <x v="67"/>
    <x v="83"/>
    <n v="511"/>
    <s v="A7100AF511"/>
    <n v="42193000"/>
    <n v="42192607"/>
    <n v="42193000"/>
    <s v="D"/>
    <x v="0"/>
    <x v="0"/>
    <s v="GABX"/>
    <s v="INTANGIBLE ASSETS-AMORTIZABLE"/>
    <s v="2023–2024"/>
    <x v="0"/>
    <x v="2"/>
    <s v="HEALTH AND HUMAN SERVICES"/>
    <s v="UNEMPLOYMENT ADMINISTRATION"/>
    <x v="0"/>
    <s v="100"/>
    <s v="N"/>
    <s v="001"/>
    <s v="001"/>
    <s v="000"/>
    <s v="000"/>
    <s v="GENERAL FUND"/>
    <s v="GENERAL FUND"/>
    <s v="0"/>
  </r>
  <r>
    <s v="2.4"/>
    <s v="9125000"/>
    <x v="67"/>
    <x v="83"/>
    <n v="511"/>
    <s v="A7100AF511"/>
    <n v="42193000"/>
    <n v="-42192607"/>
    <n v="-42193000"/>
    <s v="C"/>
    <x v="11"/>
    <x v="10"/>
    <s v="GODR"/>
    <s v="CAPITAL OUTLAY"/>
    <s v="2023–2024"/>
    <x v="0"/>
    <x v="2"/>
    <s v="HEALTH AND HUMAN SERVICES"/>
    <s v="UNEMPLOYMENT ADMINISTRATION"/>
    <x v="0"/>
    <s v="100"/>
    <s v="N"/>
    <s v="001"/>
    <s v="001"/>
    <s v="000"/>
    <s v="000"/>
    <s v="GENERAL FUND"/>
    <s v="GENERAL FUND"/>
    <s v="0"/>
  </r>
  <r>
    <s v="3.1"/>
    <s v="9125000"/>
    <x v="67"/>
    <x v="83"/>
    <n v="511"/>
    <s v="A7100AF511"/>
    <n v="42082000"/>
    <n v="42082170"/>
    <n v="42082000"/>
    <s v="D"/>
    <x v="12"/>
    <x v="11"/>
    <s v="GOLK"/>
    <s v="LEASE AND OTHER FINANCING PROCEEDS"/>
    <s v="2023–2024"/>
    <x v="0"/>
    <x v="2"/>
    <s v="HEALTH AND HUMAN SERVICES"/>
    <s v="UNEMPLOYMENT ADMINISTRATION"/>
    <x v="0"/>
    <s v="100"/>
    <s v="N"/>
    <s v="001"/>
    <s v="001"/>
    <s v="000"/>
    <s v="000"/>
    <s v="GENERAL FUND"/>
    <s v="GENERAL FUND"/>
    <s v="0"/>
  </r>
  <r>
    <s v="3.2"/>
    <s v="9125000"/>
    <x v="67"/>
    <x v="83"/>
    <n v="511"/>
    <s v="A7100AF511"/>
    <n v="42082000"/>
    <n v="-42082170"/>
    <n v="-42082000"/>
    <s v="C"/>
    <x v="3"/>
    <x v="3"/>
    <s v="GBBR"/>
    <s v="RIGHT-TO-USE LEASE LIABILITY"/>
    <s v="2023–2024"/>
    <x v="0"/>
    <x v="2"/>
    <s v="HEALTH AND HUMAN SERVICES"/>
    <s v="UNEMPLOYMENT ADMINISTRATION"/>
    <x v="0"/>
    <s v="100"/>
    <s v="N"/>
    <s v="001"/>
    <s v="001"/>
    <s v="000"/>
    <s v="000"/>
    <s v="GENERAL FUND"/>
    <s v="GENERAL FUND"/>
    <s v="0"/>
  </r>
  <r>
    <s v="4.1"/>
    <s v="9125000"/>
    <x v="67"/>
    <x v="83"/>
    <n v="511"/>
    <s v="A7100AF511"/>
    <n v="30956000"/>
    <n v="30955756"/>
    <n v="30956000"/>
    <s v="D"/>
    <x v="10"/>
    <x v="9"/>
    <s v="GODF"/>
    <s v="HEALTH &amp; HUMAN SERVICES AND LABOR &amp; WORKFORCE DEV"/>
    <s v="2023–2024"/>
    <x v="0"/>
    <x v="2"/>
    <s v="HEALTH AND HUMAN SERVICES"/>
    <s v="UNEMPLOYMENT ADMINISTRATION"/>
    <x v="0"/>
    <s v="100"/>
    <s v="N"/>
    <s v="001"/>
    <s v="001"/>
    <s v="000"/>
    <s v="000"/>
    <s v="GENERAL FUND"/>
    <s v="GENERAL FUND"/>
    <s v="0"/>
  </r>
  <r>
    <s v="4.4"/>
    <s v="9125000"/>
    <x v="67"/>
    <x v="83"/>
    <n v="511"/>
    <s v="A7100AF511"/>
    <n v="30956000"/>
    <n v="-30955756"/>
    <n v="-30956000"/>
    <s v="C"/>
    <x v="2"/>
    <x v="2"/>
    <s v="GABW"/>
    <s v="ACCUMULATED DEPRECIATION/AMORTIZATION"/>
    <s v="2023–2024"/>
    <x v="0"/>
    <x v="2"/>
    <s v="HEALTH AND HUMAN SERVICES"/>
    <s v="UNEMPLOYMENT ADMINISTRATION"/>
    <x v="0"/>
    <s v="100"/>
    <s v="N"/>
    <s v="001"/>
    <s v="001"/>
    <s v="000"/>
    <s v="000"/>
    <s v="GENERAL FUND"/>
    <s v="GENERAL FUND"/>
    <s v="0"/>
  </r>
  <r>
    <s v="5.1"/>
    <s v="0870000"/>
    <x v="67"/>
    <x v="83"/>
    <n v="511"/>
    <s v="A7100AF511"/>
    <n v="28143000"/>
    <n v="28143153"/>
    <n v="28143000"/>
    <s v="D"/>
    <x v="5"/>
    <x v="5"/>
    <s v="GODT"/>
    <s v="DEBT SERVICE-PRINCIPAL RETIREMENT"/>
    <s v="2023–2024"/>
    <x v="0"/>
    <x v="2"/>
    <s v="HEALTH AND HUMAN SERVICES"/>
    <s v="UNEMPLOYMENT ADMINISTRATION"/>
    <x v="0"/>
    <s v="100"/>
    <s v="N"/>
    <s v="001"/>
    <s v="001"/>
    <s v="000"/>
    <s v="000"/>
    <s v="GENERAL FUND"/>
    <s v="GENERAL FUND"/>
    <s v="0"/>
  </r>
  <r>
    <s v="5.2"/>
    <s v="0870000"/>
    <x v="67"/>
    <x v="83"/>
    <n v="511"/>
    <s v="A7100AF511"/>
    <n v="2807000"/>
    <n v="2807203"/>
    <n v="2807000"/>
    <s v="D"/>
    <x v="6"/>
    <x v="6"/>
    <s v="GODV"/>
    <s v="DEBT SERVICE-INTEREST &amp; FISCAL CHARGES"/>
    <s v="2023–2024"/>
    <x v="0"/>
    <x v="2"/>
    <s v="HEALTH AND HUMAN SERVICES"/>
    <s v="UNEMPLOYMENT ADMINISTRATION"/>
    <x v="0"/>
    <s v="100"/>
    <s v="N"/>
    <s v="001"/>
    <s v="001"/>
    <s v="000"/>
    <s v="000"/>
    <s v="GENERAL FUND"/>
    <s v="GENERAL FUND"/>
    <s v="0"/>
  </r>
  <r>
    <s v="5.3"/>
    <s v="0870000"/>
    <x v="67"/>
    <x v="83"/>
    <n v="511"/>
    <s v="A7100AF511"/>
    <n v="30950000"/>
    <n v="-30950356"/>
    <n v="-30950000"/>
    <s v="C"/>
    <x v="10"/>
    <x v="9"/>
    <s v="GODF"/>
    <s v="HEALTH &amp; HUMAN SERVICES AND LABOR &amp; WORKFORCE DEV"/>
    <s v="2023–2024"/>
    <x v="0"/>
    <x v="2"/>
    <s v="HEALTH AND HUMAN SERVICES"/>
    <s v="UNEMPLOYMENT ADMINISTRATION"/>
    <x v="0"/>
    <s v="100"/>
    <s v="N"/>
    <s v="001"/>
    <s v="001"/>
    <s v="000"/>
    <s v="000"/>
    <s v="GENERAL FUND"/>
    <s v="GENERAL FUND"/>
    <s v="0"/>
  </r>
  <r>
    <s v="6.1"/>
    <s v="9125000"/>
    <x v="67"/>
    <x v="83"/>
    <n v="511"/>
    <s v="A7100AF511"/>
    <n v="28143000"/>
    <n v="28143153"/>
    <n v="28143000"/>
    <s v="D"/>
    <x v="3"/>
    <x v="3"/>
    <s v="GBBR"/>
    <s v="RIGHT-TO-USE LEASE LIABILITY"/>
    <s v="2023–2024"/>
    <x v="0"/>
    <x v="2"/>
    <s v="HEALTH AND HUMAN SERVICES"/>
    <s v="UNEMPLOYMENT ADMINISTRATION"/>
    <x v="0"/>
    <s v="100"/>
    <s v="N"/>
    <s v="001"/>
    <s v="001"/>
    <s v="000"/>
    <s v="000"/>
    <s v="GENERAL FUND"/>
    <s v="GENERAL FUND"/>
    <s v="0"/>
  </r>
  <r>
    <s v="6.2"/>
    <s v="9125000"/>
    <x v="67"/>
    <x v="83"/>
    <n v="511"/>
    <s v="A7100AF511"/>
    <n v="28143000"/>
    <n v="-28143153"/>
    <n v="-28143000"/>
    <s v="C"/>
    <x v="5"/>
    <x v="5"/>
    <s v="GODT"/>
    <s v="DEBT SERVICE-PRINCIPAL RETIREMENT"/>
    <s v="2023–2024"/>
    <x v="0"/>
    <x v="2"/>
    <s v="HEALTH AND HUMAN SERVICES"/>
    <s v="UNEMPLOYMENT ADMINISTRATION"/>
    <x v="0"/>
    <s v="100"/>
    <s v="N"/>
    <s v="001"/>
    <s v="001"/>
    <s v="000"/>
    <s v="000"/>
    <s v="GENERAL FUND"/>
    <s v="GENERAL FUND"/>
    <s v="0"/>
  </r>
  <r>
    <s v="7.1"/>
    <s v="9125000"/>
    <x v="67"/>
    <x v="83"/>
    <n v="511"/>
    <s v="A7100AF511"/>
    <n v="27371000"/>
    <n v="27371318"/>
    <n v="27371000"/>
    <s v="D"/>
    <x v="3"/>
    <x v="3"/>
    <s v="GBBR"/>
    <s v="RIGHT-TO-USE LEASE LIABILITY"/>
    <s v="2023–2024"/>
    <x v="0"/>
    <x v="2"/>
    <s v="HEALTH AND HUMAN SERVICES"/>
    <s v="UNEMPLOYMENT ADMINISTRATION"/>
    <x v="0"/>
    <s v="100"/>
    <s v="N"/>
    <s v="001"/>
    <s v="001"/>
    <s v="000"/>
    <s v="000"/>
    <s v="GENERAL FUND"/>
    <s v="GENERAL FUND"/>
    <s v="0"/>
  </r>
  <r>
    <s v="7.2"/>
    <s v="9125000"/>
    <x v="67"/>
    <x v="83"/>
    <n v="511"/>
    <s v="A7100AF511"/>
    <n v="27371000"/>
    <n v="-27371318"/>
    <n v="-27371000"/>
    <s v="C"/>
    <x v="7"/>
    <x v="3"/>
    <s v="GBAX"/>
    <s v="CURRENT PORTION OF LONG-TERM OBLIGATIONS"/>
    <s v="2023–2024"/>
    <x v="0"/>
    <x v="2"/>
    <s v="HEALTH AND HUMAN SERVICES"/>
    <s v="UNEMPLOYMENT ADMINISTRATION"/>
    <x v="0"/>
    <s v="100"/>
    <s v="N"/>
    <s v="001"/>
    <s v="001"/>
    <s v="000"/>
    <s v="000"/>
    <s v="GENERAL FUND"/>
    <s v="GENERAL FUND"/>
    <s v="0"/>
  </r>
  <r>
    <s v="8.3"/>
    <s v="9125000"/>
    <x v="67"/>
    <x v="83"/>
    <n v="511"/>
    <s v="A7100AF511"/>
    <n v="10674000"/>
    <n v="10674115"/>
    <n v="10674000"/>
    <s v="D"/>
    <x v="2"/>
    <x v="2"/>
    <s v="GABW"/>
    <s v="ACCUMULATED DEPRECIATION/AMORTIZATION"/>
    <s v="2023–2024"/>
    <x v="0"/>
    <x v="2"/>
    <s v="HEALTH AND HUMAN SERVICES"/>
    <s v="UNEMPLOYMENT ADMINISTRATION"/>
    <x v="0"/>
    <s v="100"/>
    <s v="N"/>
    <s v="001"/>
    <s v="001"/>
    <s v="000"/>
    <s v="000"/>
    <s v="GENERAL FUND"/>
    <s v="GENERAL FUND"/>
    <s v="0"/>
  </r>
  <r>
    <s v="8.6"/>
    <s v="9125000"/>
    <x v="67"/>
    <x v="83"/>
    <n v="511"/>
    <s v="A7100AF511"/>
    <n v="10674000"/>
    <n v="-10674115"/>
    <n v="-10674000"/>
    <s v="C"/>
    <x v="0"/>
    <x v="0"/>
    <s v="GABX"/>
    <s v="INTANGIBLE ASSETS-AMORTIZABLE"/>
    <s v="2023–2024"/>
    <x v="0"/>
    <x v="2"/>
    <s v="HEALTH AND HUMAN SERVICES"/>
    <s v="UNEMPLOYMENT ADMINISTRATION"/>
    <x v="0"/>
    <s v="100"/>
    <s v="N"/>
    <s v="001"/>
    <s v="001"/>
    <s v="000"/>
    <s v="000"/>
    <s v="GENERAL FUND"/>
    <s v="GENERAL FUND"/>
    <s v="0"/>
  </r>
  <r>
    <s v="10.3"/>
    <s v="9125000"/>
    <x v="67"/>
    <x v="83"/>
    <n v="511"/>
    <s v="A7100AF511"/>
    <n v="3488000"/>
    <n v="3487767"/>
    <n v="3488000"/>
    <s v="D"/>
    <x v="0"/>
    <x v="0"/>
    <s v="GABX"/>
    <s v="INTANGIBLE ASSETS-AMORTIZABLE"/>
    <s v="2023–2024"/>
    <x v="0"/>
    <x v="2"/>
    <s v="HEALTH AND HUMAN SERVICES"/>
    <s v="UNEMPLOYMENT ADMINISTRATION"/>
    <x v="0"/>
    <s v="100"/>
    <s v="N"/>
    <s v="001"/>
    <s v="001"/>
    <s v="000"/>
    <s v="000"/>
    <s v="GENERAL FUND"/>
    <s v="GENERAL FUND"/>
    <s v="0"/>
  </r>
  <r>
    <s v="10.4"/>
    <s v="9125000"/>
    <x v="67"/>
    <x v="83"/>
    <n v="511"/>
    <s v="A7100AF511"/>
    <n v="3488000"/>
    <n v="-3487767"/>
    <n v="-3488000"/>
    <s v="C"/>
    <x v="3"/>
    <x v="3"/>
    <s v="GBBR"/>
    <s v="RIGHT-TO-USE LEASE LIABILITY"/>
    <s v="2023–2024"/>
    <x v="0"/>
    <x v="2"/>
    <s v="HEALTH AND HUMAN SERVICES"/>
    <s v="UNEMPLOYMENT ADMINISTRATION"/>
    <x v="0"/>
    <s v="100"/>
    <s v="N"/>
    <s v="001"/>
    <s v="001"/>
    <s v="000"/>
    <s v="000"/>
    <s v="GENERAL FUND"/>
    <s v="GENERAL FUND"/>
    <s v="0"/>
  </r>
  <r>
    <s v="0.3BB"/>
    <s v="9125000"/>
    <x v="68"/>
    <x v="1"/>
    <n v="511"/>
    <s v="A0250AF511"/>
    <n v="65000"/>
    <n v="65008"/>
    <n v="65000"/>
    <s v="D"/>
    <x v="0"/>
    <x v="0"/>
    <s v="GABX"/>
    <s v="INTANGIBLE ASSETS-AMORTIZABLE"/>
    <s v="2023–2024"/>
    <x v="0"/>
    <x v="0"/>
    <s v="GENERAL GOVERNMENT"/>
    <s v="FEDERAL TRUST FUND"/>
    <x v="1"/>
    <s v="100"/>
    <s v="N"/>
    <s v="001"/>
    <s v="001"/>
    <s v="000"/>
    <s v="000"/>
    <s v="SPECIAL REVENUE FUND"/>
    <s v="FEDERAL FUND"/>
    <s v="0"/>
  </r>
  <r>
    <s v="0.4BB"/>
    <s v="9125000"/>
    <x v="68"/>
    <x v="1"/>
    <n v="511"/>
    <s v="A0250AF511"/>
    <n v="1000"/>
    <n v="1409"/>
    <n v="1000"/>
    <s v="D"/>
    <x v="8"/>
    <x v="7"/>
    <s v="GOAA"/>
    <s v="BEGINNING FUND BALANCE"/>
    <s v="2023–2024"/>
    <x v="0"/>
    <x v="0"/>
    <s v="GENERAL GOVERNMENT"/>
    <s v="FEDERAL TRUST FUND"/>
    <x v="1"/>
    <s v="100"/>
    <s v="N"/>
    <s v="001"/>
    <s v="001"/>
    <s v="000"/>
    <s v="000"/>
    <s v="SPECIAL REVENUE FUND"/>
    <s v="FEDERAL FUND"/>
    <s v="0"/>
  </r>
  <r>
    <s v="0.8BB"/>
    <s v="9125000"/>
    <x v="68"/>
    <x v="1"/>
    <n v="511"/>
    <s v="A0250AF511"/>
    <n v="18000"/>
    <n v="-17934"/>
    <n v="-18000"/>
    <s v="C"/>
    <x v="2"/>
    <x v="2"/>
    <s v="GABW"/>
    <s v="ACCUMULATED DEPRECIATION/AMORTIZATION"/>
    <s v="2023–2024"/>
    <x v="0"/>
    <x v="0"/>
    <s v="GENERAL GOVERNMENT"/>
    <s v="FEDERAL TRUST FUND"/>
    <x v="1"/>
    <s v="100"/>
    <s v="N"/>
    <s v="001"/>
    <s v="001"/>
    <s v="000"/>
    <s v="000"/>
    <s v="SPECIAL REVENUE FUND"/>
    <s v="FEDERAL FUND"/>
    <s v="0"/>
  </r>
  <r>
    <s v="0.9BB"/>
    <s v="9125000"/>
    <x v="68"/>
    <x v="1"/>
    <n v="511"/>
    <s v="A0250AF511"/>
    <n v="48000"/>
    <n v="-48483"/>
    <n v="-48000"/>
    <s v="C"/>
    <x v="3"/>
    <x v="3"/>
    <s v="GBBR"/>
    <s v="RIGHT-TO-USE LEASE LIABILITY"/>
    <s v="2023–2024"/>
    <x v="0"/>
    <x v="0"/>
    <s v="GENERAL GOVERNMENT"/>
    <s v="FEDERAL TRUST FUND"/>
    <x v="1"/>
    <s v="100"/>
    <s v="N"/>
    <s v="001"/>
    <s v="001"/>
    <s v="000"/>
    <s v="000"/>
    <s v="SPECIAL REVENUE FUND"/>
    <s v="FEDERAL FUND"/>
    <s v="0"/>
  </r>
  <r>
    <s v="4.1"/>
    <s v="9125000"/>
    <x v="68"/>
    <x v="1"/>
    <n v="511"/>
    <s v="A0250AF511"/>
    <n v="9000"/>
    <n v="8967"/>
    <n v="9000"/>
    <s v="D"/>
    <x v="4"/>
    <x v="4"/>
    <s v="GODB"/>
    <s v="GENERAL GOVERNMENT AND GOVERNMENT OPERATIONS"/>
    <s v="2023–2024"/>
    <x v="0"/>
    <x v="0"/>
    <s v="GENERAL GOVERNMENT"/>
    <s v="FEDERAL TRUST FUND"/>
    <x v="1"/>
    <s v="100"/>
    <s v="N"/>
    <s v="001"/>
    <s v="001"/>
    <s v="000"/>
    <s v="000"/>
    <s v="SPECIAL REVENUE FUND"/>
    <s v="FEDERAL FUND"/>
    <s v="0"/>
  </r>
  <r>
    <s v="4.4"/>
    <s v="9125000"/>
    <x v="68"/>
    <x v="1"/>
    <n v="511"/>
    <s v="A0250AF511"/>
    <n v="9000"/>
    <n v="-8967"/>
    <n v="-9000"/>
    <s v="C"/>
    <x v="2"/>
    <x v="2"/>
    <s v="GABW"/>
    <s v="ACCUMULATED DEPRECIATION/AMORTIZATION"/>
    <s v="2023–2024"/>
    <x v="0"/>
    <x v="0"/>
    <s v="GENERAL GOVERNMENT"/>
    <s v="FEDERAL TRUST FUND"/>
    <x v="1"/>
    <s v="100"/>
    <s v="N"/>
    <s v="001"/>
    <s v="001"/>
    <s v="000"/>
    <s v="000"/>
    <s v="SPECIAL REVENUE FUND"/>
    <s v="FEDERAL FUND"/>
    <s v="0"/>
  </r>
  <r>
    <s v="5.1"/>
    <s v="0890000"/>
    <x v="68"/>
    <x v="1"/>
    <n v="511"/>
    <s v="A0250AF511"/>
    <n v="9000"/>
    <n v="8659"/>
    <n v="9000"/>
    <s v="D"/>
    <x v="5"/>
    <x v="5"/>
    <s v="GODT"/>
    <s v="DEBT SERVICE-PRINCIPAL RETIREMENT"/>
    <s v="2023–2024"/>
    <x v="0"/>
    <x v="0"/>
    <s v="GENERAL GOVERNMENT"/>
    <s v="FEDERAL TRUST FUND"/>
    <x v="1"/>
    <s v="100"/>
    <s v="N"/>
    <s v="001"/>
    <s v="001"/>
    <s v="000"/>
    <s v="000"/>
    <s v="SPECIAL REVENUE FUND"/>
    <s v="FEDERAL FUND"/>
    <s v="0"/>
  </r>
  <r>
    <s v="5.3"/>
    <s v="0890000"/>
    <x v="68"/>
    <x v="1"/>
    <n v="511"/>
    <s v="A0250AF511"/>
    <n v="9000"/>
    <n v="-9060"/>
    <n v="-9000"/>
    <s v="C"/>
    <x v="4"/>
    <x v="4"/>
    <s v="GODB"/>
    <s v="GENERAL GOVERNMENT AND GOVERNMENT OPERATIONS"/>
    <s v="2023–2024"/>
    <x v="0"/>
    <x v="0"/>
    <s v="GENERAL GOVERNMENT"/>
    <s v="FEDERAL TRUST FUND"/>
    <x v="1"/>
    <s v="100"/>
    <s v="N"/>
    <s v="001"/>
    <s v="001"/>
    <s v="000"/>
    <s v="000"/>
    <s v="SPECIAL REVENUE FUND"/>
    <s v="FEDERAL FUND"/>
    <s v="0"/>
  </r>
  <r>
    <s v="6.1"/>
    <s v="9125000"/>
    <x v="68"/>
    <x v="1"/>
    <n v="511"/>
    <s v="A0250AF511"/>
    <n v="9000"/>
    <n v="8659"/>
    <n v="9000"/>
    <s v="D"/>
    <x v="3"/>
    <x v="3"/>
    <s v="GBBR"/>
    <s v="RIGHT-TO-USE LEASE LIABILITY"/>
    <s v="2023–2024"/>
    <x v="0"/>
    <x v="0"/>
    <s v="GENERAL GOVERNMENT"/>
    <s v="FEDERAL TRUST FUND"/>
    <x v="1"/>
    <s v="100"/>
    <s v="N"/>
    <s v="001"/>
    <s v="001"/>
    <s v="000"/>
    <s v="000"/>
    <s v="SPECIAL REVENUE FUND"/>
    <s v="FEDERAL FUND"/>
    <s v="0"/>
  </r>
  <r>
    <s v="6.2"/>
    <s v="9125000"/>
    <x v="68"/>
    <x v="1"/>
    <n v="511"/>
    <s v="A0250AF511"/>
    <n v="9000"/>
    <n v="-8659"/>
    <n v="-9000"/>
    <s v="C"/>
    <x v="5"/>
    <x v="5"/>
    <s v="GODT"/>
    <s v="DEBT SERVICE-PRINCIPAL RETIREMENT"/>
    <s v="2023–2024"/>
    <x v="0"/>
    <x v="0"/>
    <s v="GENERAL GOVERNMENT"/>
    <s v="FEDERAL TRUST FUND"/>
    <x v="1"/>
    <s v="100"/>
    <s v="N"/>
    <s v="001"/>
    <s v="001"/>
    <s v="000"/>
    <s v="000"/>
    <s v="SPECIAL REVENUE FUND"/>
    <s v="FEDERAL FUND"/>
    <s v="0"/>
  </r>
  <r>
    <s v="7.1"/>
    <s v="9125000"/>
    <x v="68"/>
    <x v="1"/>
    <n v="511"/>
    <s v="A0250AF511"/>
    <n v="9000"/>
    <n v="8927"/>
    <n v="9000"/>
    <s v="D"/>
    <x v="3"/>
    <x v="3"/>
    <s v="GBBR"/>
    <s v="RIGHT-TO-USE LEASE LIABILITY"/>
    <s v="2023–2024"/>
    <x v="0"/>
    <x v="0"/>
    <s v="GENERAL GOVERNMENT"/>
    <s v="FEDERAL TRUST FUND"/>
    <x v="1"/>
    <s v="100"/>
    <s v="N"/>
    <s v="001"/>
    <s v="001"/>
    <s v="000"/>
    <s v="000"/>
    <s v="SPECIAL REVENUE FUND"/>
    <s v="FEDERAL FUND"/>
    <s v="0"/>
  </r>
  <r>
    <s v="7.2"/>
    <s v="9125000"/>
    <x v="68"/>
    <x v="1"/>
    <n v="511"/>
    <s v="A0250AF511"/>
    <n v="9000"/>
    <n v="-8927"/>
    <n v="-9000"/>
    <s v="C"/>
    <x v="7"/>
    <x v="3"/>
    <s v="GBAX"/>
    <s v="CURRENT PORTION OF LONG-TERM OBLIGATIONS"/>
    <s v="2023–2024"/>
    <x v="0"/>
    <x v="0"/>
    <s v="GENERAL GOVERNMENT"/>
    <s v="FEDERAL TRUST FUND"/>
    <x v="1"/>
    <s v="100"/>
    <s v="N"/>
    <s v="001"/>
    <s v="001"/>
    <s v="000"/>
    <s v="000"/>
    <s v="SPECIAL REVENUE FUND"/>
    <s v="FEDERAL FUND"/>
    <s v="0"/>
  </r>
  <r>
    <s v="0.3BB"/>
    <s v="9125000"/>
    <x v="68"/>
    <x v="7"/>
    <n v="511"/>
    <s v="A0820AF511"/>
    <n v="12075000"/>
    <n v="12075331"/>
    <n v="12075000"/>
    <s v="D"/>
    <x v="0"/>
    <x v="0"/>
    <s v="GABX"/>
    <s v="INTANGIBLE ASSETS-AMORTIZABLE"/>
    <s v="2023–2024"/>
    <x v="0"/>
    <x v="0"/>
    <s v="GENERAL GOVERNMENT"/>
    <s v="FEDERAL TRUST FUND"/>
    <x v="1"/>
    <s v="100"/>
    <s v="N"/>
    <s v="001"/>
    <s v="001"/>
    <s v="000"/>
    <s v="000"/>
    <s v="SPECIAL REVENUE FUND"/>
    <s v="FEDERAL FUND"/>
    <s v="0"/>
  </r>
  <r>
    <s v="0.4BB"/>
    <s v="9125000"/>
    <x v="68"/>
    <x v="7"/>
    <n v="511"/>
    <s v="A0820AF511"/>
    <n v="8000"/>
    <n v="7852"/>
    <n v="8000"/>
    <s v="D"/>
    <x v="8"/>
    <x v="7"/>
    <s v="GOAA"/>
    <s v="BEGINNING FUND BALANCE"/>
    <s v="2023–2024"/>
    <x v="0"/>
    <x v="0"/>
    <s v="GENERAL GOVERNMENT"/>
    <s v="FEDERAL TRUST FUND"/>
    <x v="1"/>
    <s v="100"/>
    <s v="N"/>
    <s v="001"/>
    <s v="001"/>
    <s v="000"/>
    <s v="000"/>
    <s v="SPECIAL REVENUE FUND"/>
    <s v="FEDERAL FUND"/>
    <s v="0"/>
  </r>
  <r>
    <s v="0.8BB"/>
    <s v="9125000"/>
    <x v="68"/>
    <x v="7"/>
    <n v="511"/>
    <s v="A0820AF511"/>
    <n v="4510000"/>
    <n v="-4510048"/>
    <n v="-4510000"/>
    <s v="C"/>
    <x v="2"/>
    <x v="2"/>
    <s v="GABW"/>
    <s v="ACCUMULATED DEPRECIATION/AMORTIZATION"/>
    <s v="2023–2024"/>
    <x v="0"/>
    <x v="0"/>
    <s v="GENERAL GOVERNMENT"/>
    <s v="FEDERAL TRUST FUND"/>
    <x v="1"/>
    <s v="100"/>
    <s v="N"/>
    <s v="001"/>
    <s v="001"/>
    <s v="000"/>
    <s v="000"/>
    <s v="SPECIAL REVENUE FUND"/>
    <s v="FEDERAL FUND"/>
    <s v="0"/>
  </r>
  <r>
    <s v="0.9BB"/>
    <s v="9125000"/>
    <x v="68"/>
    <x v="7"/>
    <n v="511"/>
    <s v="A0820AF511"/>
    <n v="7573000"/>
    <n v="-7573135"/>
    <n v="-7573000"/>
    <s v="C"/>
    <x v="3"/>
    <x v="3"/>
    <s v="GBBR"/>
    <s v="RIGHT-TO-USE LEASE LIABILITY"/>
    <s v="2023–2024"/>
    <x v="0"/>
    <x v="0"/>
    <s v="GENERAL GOVERNMENT"/>
    <s v="FEDERAL TRUST FUND"/>
    <x v="1"/>
    <s v="100"/>
    <s v="N"/>
    <s v="001"/>
    <s v="001"/>
    <s v="000"/>
    <s v="000"/>
    <s v="SPECIAL REVENUE FUND"/>
    <s v="FEDERAL FUND"/>
    <s v="0"/>
  </r>
  <r>
    <s v="0.3ADJ"/>
    <s v="9125000"/>
    <x v="68"/>
    <x v="7"/>
    <n v="511"/>
    <s v="A0820AF511"/>
    <n v="13000"/>
    <n v="-13187"/>
    <n v="-13000"/>
    <s v="C"/>
    <x v="0"/>
    <x v="0"/>
    <s v="GABX"/>
    <s v="INTANGIBLE ASSETS-AMORTIZABLE"/>
    <s v="2023–2024"/>
    <x v="0"/>
    <x v="0"/>
    <s v="GENERAL GOVERNMENT"/>
    <s v="FEDERAL TRUST FUND"/>
    <x v="1"/>
    <s v="100"/>
    <s v="N"/>
    <s v="001"/>
    <s v="001"/>
    <s v="000"/>
    <s v="000"/>
    <s v="SPECIAL REVENUE FUND"/>
    <s v="FEDERAL FUND"/>
    <s v="0"/>
  </r>
  <r>
    <s v="0.5ADJ"/>
    <s v="9125000"/>
    <x v="68"/>
    <x v="7"/>
    <n v="511"/>
    <s v="A0820AF511"/>
    <n v="1000"/>
    <n v="1112"/>
    <n v="1000"/>
    <s v="D"/>
    <x v="1"/>
    <x v="1"/>
    <s v="GOAA"/>
    <s v="BEGINNING FUND BALANCE"/>
    <s v="2023–2024"/>
    <x v="0"/>
    <x v="0"/>
    <s v="GENERAL GOVERNMENT"/>
    <s v="FEDERAL TRUST FUND"/>
    <x v="1"/>
    <s v="100"/>
    <s v="N"/>
    <s v="001"/>
    <s v="001"/>
    <s v="000"/>
    <s v="000"/>
    <s v="SPECIAL REVENUE FUND"/>
    <s v="FEDERAL FUND"/>
    <s v="0"/>
  </r>
  <r>
    <s v="0.8ADJ"/>
    <s v="9125000"/>
    <x v="68"/>
    <x v="7"/>
    <n v="511"/>
    <s v="A0820AF511"/>
    <n v="1000"/>
    <n v="1429"/>
    <n v="1000"/>
    <s v="D"/>
    <x v="2"/>
    <x v="2"/>
    <s v="GABW"/>
    <s v="ACCUMULATED DEPRECIATION/AMORTIZATION"/>
    <s v="2023–2024"/>
    <x v="0"/>
    <x v="0"/>
    <s v="GENERAL GOVERNMENT"/>
    <s v="FEDERAL TRUST FUND"/>
    <x v="1"/>
    <s v="100"/>
    <s v="N"/>
    <s v="001"/>
    <s v="001"/>
    <s v="000"/>
    <s v="000"/>
    <s v="SPECIAL REVENUE FUND"/>
    <s v="FEDERAL FUND"/>
    <s v="0"/>
  </r>
  <r>
    <s v="0.9ADJ"/>
    <s v="9125000"/>
    <x v="68"/>
    <x v="7"/>
    <n v="511"/>
    <s v="A0820AF511"/>
    <n v="11000"/>
    <n v="10646"/>
    <n v="11000"/>
    <s v="D"/>
    <x v="3"/>
    <x v="3"/>
    <s v="GBBR"/>
    <s v="RIGHT-TO-USE LEASE LIABILITY"/>
    <s v="2023–2024"/>
    <x v="0"/>
    <x v="0"/>
    <s v="GENERAL GOVERNMENT"/>
    <s v="FEDERAL TRUST FUND"/>
    <x v="1"/>
    <s v="100"/>
    <s v="N"/>
    <s v="001"/>
    <s v="001"/>
    <s v="000"/>
    <s v="000"/>
    <s v="SPECIAL REVENUE FUND"/>
    <s v="FEDERAL FUND"/>
    <s v="0"/>
  </r>
  <r>
    <s v="4.1"/>
    <s v="9125000"/>
    <x v="68"/>
    <x v="7"/>
    <n v="511"/>
    <s v="A0820AF511"/>
    <n v="2284000"/>
    <n v="2284225"/>
    <n v="2284000"/>
    <s v="D"/>
    <x v="4"/>
    <x v="4"/>
    <s v="GODB"/>
    <s v="GENERAL GOVERNMENT AND GOVERNMENT OPERATIONS"/>
    <s v="2023–2024"/>
    <x v="0"/>
    <x v="0"/>
    <s v="GENERAL GOVERNMENT"/>
    <s v="FEDERAL TRUST FUND"/>
    <x v="1"/>
    <s v="100"/>
    <s v="N"/>
    <s v="001"/>
    <s v="001"/>
    <s v="000"/>
    <s v="000"/>
    <s v="SPECIAL REVENUE FUND"/>
    <s v="FEDERAL FUND"/>
    <s v="0"/>
  </r>
  <r>
    <s v="4.4"/>
    <s v="9125000"/>
    <x v="68"/>
    <x v="7"/>
    <n v="511"/>
    <s v="A0820AF511"/>
    <n v="2284000"/>
    <n v="-2284225"/>
    <n v="-2284000"/>
    <s v="C"/>
    <x v="2"/>
    <x v="2"/>
    <s v="GABW"/>
    <s v="ACCUMULATED DEPRECIATION/AMORTIZATION"/>
    <s v="2023–2024"/>
    <x v="0"/>
    <x v="0"/>
    <s v="GENERAL GOVERNMENT"/>
    <s v="FEDERAL TRUST FUND"/>
    <x v="1"/>
    <s v="100"/>
    <s v="N"/>
    <s v="001"/>
    <s v="001"/>
    <s v="000"/>
    <s v="000"/>
    <s v="SPECIAL REVENUE FUND"/>
    <s v="FEDERAL FUND"/>
    <s v="0"/>
  </r>
  <r>
    <s v="5.1"/>
    <s v="0890000"/>
    <x v="68"/>
    <x v="7"/>
    <n v="511"/>
    <s v="A0820AF511"/>
    <n v="2317000"/>
    <n v="2316758"/>
    <n v="2317000"/>
    <s v="D"/>
    <x v="5"/>
    <x v="5"/>
    <s v="GODT"/>
    <s v="DEBT SERVICE-PRINCIPAL RETIREMENT"/>
    <s v="2023–2024"/>
    <x v="0"/>
    <x v="0"/>
    <s v="GENERAL GOVERNMENT"/>
    <s v="FEDERAL TRUST FUND"/>
    <x v="1"/>
    <s v="100"/>
    <s v="N"/>
    <s v="001"/>
    <s v="001"/>
    <s v="000"/>
    <s v="000"/>
    <s v="SPECIAL REVENUE FUND"/>
    <s v="FEDERAL FUND"/>
    <s v="0"/>
  </r>
  <r>
    <s v="5.2"/>
    <s v="0890000"/>
    <x v="68"/>
    <x v="7"/>
    <n v="511"/>
    <s v="A0820AF511"/>
    <n v="68000"/>
    <n v="68275"/>
    <n v="68000"/>
    <s v="D"/>
    <x v="6"/>
    <x v="6"/>
    <s v="GODV"/>
    <s v="DEBT SERVICE-INTEREST &amp; FISCAL CHARGES"/>
    <s v="2023–2024"/>
    <x v="0"/>
    <x v="0"/>
    <s v="GENERAL GOVERNMENT"/>
    <s v="FEDERAL TRUST FUND"/>
    <x v="1"/>
    <s v="100"/>
    <s v="N"/>
    <s v="001"/>
    <s v="001"/>
    <s v="000"/>
    <s v="000"/>
    <s v="SPECIAL REVENUE FUND"/>
    <s v="FEDERAL FUND"/>
    <s v="0"/>
  </r>
  <r>
    <s v="5.3"/>
    <s v="0890000"/>
    <x v="68"/>
    <x v="7"/>
    <n v="511"/>
    <s v="A0820AF511"/>
    <n v="2385000"/>
    <n v="-2385033"/>
    <n v="-2385000"/>
    <s v="C"/>
    <x v="4"/>
    <x v="4"/>
    <s v="GODB"/>
    <s v="GENERAL GOVERNMENT AND GOVERNMENT OPERATIONS"/>
    <s v="2023–2024"/>
    <x v="0"/>
    <x v="0"/>
    <s v="GENERAL GOVERNMENT"/>
    <s v="FEDERAL TRUST FUND"/>
    <x v="1"/>
    <s v="100"/>
    <s v="N"/>
    <s v="001"/>
    <s v="001"/>
    <s v="000"/>
    <s v="000"/>
    <s v="SPECIAL REVENUE FUND"/>
    <s v="FEDERAL FUND"/>
    <s v="0"/>
  </r>
  <r>
    <s v="6.1"/>
    <s v="9125000"/>
    <x v="68"/>
    <x v="7"/>
    <n v="511"/>
    <s v="A0820AF511"/>
    <n v="2317000"/>
    <n v="2316758"/>
    <n v="2317000"/>
    <s v="D"/>
    <x v="3"/>
    <x v="3"/>
    <s v="GBBR"/>
    <s v="RIGHT-TO-USE LEASE LIABILITY"/>
    <s v="2023–2024"/>
    <x v="0"/>
    <x v="0"/>
    <s v="GENERAL GOVERNMENT"/>
    <s v="FEDERAL TRUST FUND"/>
    <x v="1"/>
    <s v="100"/>
    <s v="N"/>
    <s v="001"/>
    <s v="001"/>
    <s v="000"/>
    <s v="000"/>
    <s v="SPECIAL REVENUE FUND"/>
    <s v="FEDERAL FUND"/>
    <s v="0"/>
  </r>
  <r>
    <s v="6.2"/>
    <s v="9125000"/>
    <x v="68"/>
    <x v="7"/>
    <n v="511"/>
    <s v="A0820AF511"/>
    <n v="2317000"/>
    <n v="-2316758"/>
    <n v="-2317000"/>
    <s v="C"/>
    <x v="5"/>
    <x v="5"/>
    <s v="GODT"/>
    <s v="DEBT SERVICE-PRINCIPAL RETIREMENT"/>
    <s v="2023–2024"/>
    <x v="0"/>
    <x v="0"/>
    <s v="GENERAL GOVERNMENT"/>
    <s v="FEDERAL TRUST FUND"/>
    <x v="1"/>
    <s v="100"/>
    <s v="N"/>
    <s v="001"/>
    <s v="001"/>
    <s v="000"/>
    <s v="000"/>
    <s v="SPECIAL REVENUE FUND"/>
    <s v="FEDERAL FUND"/>
    <s v="0"/>
  </r>
  <r>
    <s v="7.1"/>
    <s v="9125000"/>
    <x v="68"/>
    <x v="7"/>
    <n v="511"/>
    <s v="A0820AF511"/>
    <n v="2078000"/>
    <n v="2078323"/>
    <n v="2078000"/>
    <s v="D"/>
    <x v="3"/>
    <x v="3"/>
    <s v="GBBR"/>
    <s v="RIGHT-TO-USE LEASE LIABILITY"/>
    <s v="2023–2024"/>
    <x v="0"/>
    <x v="0"/>
    <s v="GENERAL GOVERNMENT"/>
    <s v="FEDERAL TRUST FUND"/>
    <x v="1"/>
    <s v="100"/>
    <s v="N"/>
    <s v="001"/>
    <s v="001"/>
    <s v="000"/>
    <s v="000"/>
    <s v="SPECIAL REVENUE FUND"/>
    <s v="FEDERAL FUND"/>
    <s v="0"/>
  </r>
  <r>
    <s v="7.2"/>
    <s v="9125000"/>
    <x v="68"/>
    <x v="7"/>
    <n v="511"/>
    <s v="A0820AF511"/>
    <n v="2078000"/>
    <n v="-2078323"/>
    <n v="-2078000"/>
    <s v="C"/>
    <x v="7"/>
    <x v="3"/>
    <s v="GBAX"/>
    <s v="CURRENT PORTION OF LONG-TERM OBLIGATIONS"/>
    <s v="2023–2024"/>
    <x v="0"/>
    <x v="0"/>
    <s v="GENERAL GOVERNMENT"/>
    <s v="FEDERAL TRUST FUND"/>
    <x v="1"/>
    <s v="100"/>
    <s v="N"/>
    <s v="001"/>
    <s v="001"/>
    <s v="000"/>
    <s v="000"/>
    <s v="SPECIAL REVENUE FUND"/>
    <s v="FEDERAL FUND"/>
    <s v="0"/>
  </r>
  <r>
    <s v="10.3"/>
    <s v="9125000"/>
    <x v="68"/>
    <x v="7"/>
    <n v="511"/>
    <s v="A0820AF511"/>
    <n v="664000"/>
    <n v="664425"/>
    <n v="664000"/>
    <s v="D"/>
    <x v="0"/>
    <x v="0"/>
    <s v="GABX"/>
    <s v="INTANGIBLE ASSETS-AMORTIZABLE"/>
    <s v="2023–2024"/>
    <x v="0"/>
    <x v="0"/>
    <s v="GENERAL GOVERNMENT"/>
    <s v="FEDERAL TRUST FUND"/>
    <x v="1"/>
    <s v="100"/>
    <s v="N"/>
    <s v="001"/>
    <s v="001"/>
    <s v="000"/>
    <s v="000"/>
    <s v="SPECIAL REVENUE FUND"/>
    <s v="FEDERAL FUND"/>
    <s v="0"/>
  </r>
  <r>
    <s v="10.4"/>
    <s v="9125000"/>
    <x v="68"/>
    <x v="7"/>
    <n v="511"/>
    <s v="A0820AF511"/>
    <n v="664000"/>
    <n v="-664425"/>
    <n v="-664000"/>
    <s v="C"/>
    <x v="3"/>
    <x v="3"/>
    <s v="GBBR"/>
    <s v="RIGHT-TO-USE LEASE LIABILITY"/>
    <s v="2023–2024"/>
    <x v="0"/>
    <x v="0"/>
    <s v="GENERAL GOVERNMENT"/>
    <s v="FEDERAL TRUST FUND"/>
    <x v="1"/>
    <s v="100"/>
    <s v="N"/>
    <s v="001"/>
    <s v="001"/>
    <s v="000"/>
    <s v="000"/>
    <s v="SPECIAL REVENUE FUND"/>
    <s v="FEDERAL FUND"/>
    <s v="0"/>
  </r>
  <r>
    <s v="0.3BB"/>
    <s v="9125000"/>
    <x v="68"/>
    <x v="59"/>
    <n v="511"/>
    <s v="A2720AF511"/>
    <n v="381000"/>
    <n v="381206"/>
    <n v="381000"/>
    <s v="D"/>
    <x v="0"/>
    <x v="0"/>
    <s v="GABX"/>
    <s v="INTANGIBLE ASSETS-AMORTIZABLE"/>
    <s v="2023–2024"/>
    <x v="0"/>
    <x v="6"/>
    <s v="TRANSPORTATION"/>
    <s v="FEDERAL TRUST FUND"/>
    <x v="1"/>
    <s v="100"/>
    <s v="N"/>
    <s v="001"/>
    <s v="001"/>
    <s v="000"/>
    <s v="000"/>
    <s v="SPECIAL REVENUE FUND"/>
    <s v="FEDERAL FUND"/>
    <s v="0"/>
  </r>
  <r>
    <s v="0.4BB"/>
    <s v="9125000"/>
    <x v="68"/>
    <x v="59"/>
    <n v="511"/>
    <s v="A2720AF511"/>
    <n v="1000"/>
    <n v="1443"/>
    <n v="1000"/>
    <s v="D"/>
    <x v="8"/>
    <x v="7"/>
    <s v="GOAA"/>
    <s v="BEGINNING FUND BALANCE"/>
    <s v="2023–2024"/>
    <x v="0"/>
    <x v="6"/>
    <s v="TRANSPORTATION"/>
    <s v="FEDERAL TRUST FUND"/>
    <x v="1"/>
    <s v="100"/>
    <s v="N"/>
    <s v="001"/>
    <s v="001"/>
    <s v="000"/>
    <s v="000"/>
    <s v="SPECIAL REVENUE FUND"/>
    <s v="FEDERAL FUND"/>
    <s v="0"/>
  </r>
  <r>
    <s v="0.8BB"/>
    <s v="9125000"/>
    <x v="68"/>
    <x v="59"/>
    <n v="511"/>
    <s v="A2720AF511"/>
    <n v="91000"/>
    <n v="-91490"/>
    <n v="-91000"/>
    <s v="C"/>
    <x v="2"/>
    <x v="2"/>
    <s v="GABW"/>
    <s v="ACCUMULATED DEPRECIATION/AMORTIZATION"/>
    <s v="2023–2024"/>
    <x v="0"/>
    <x v="6"/>
    <s v="TRANSPORTATION"/>
    <s v="FEDERAL TRUST FUND"/>
    <x v="1"/>
    <s v="100"/>
    <s v="N"/>
    <s v="001"/>
    <s v="001"/>
    <s v="000"/>
    <s v="000"/>
    <s v="SPECIAL REVENUE FUND"/>
    <s v="FEDERAL FUND"/>
    <s v="0"/>
  </r>
  <r>
    <s v="0.9BB"/>
    <s v="9125000"/>
    <x v="68"/>
    <x v="59"/>
    <n v="511"/>
    <s v="A2720AF511"/>
    <n v="291000"/>
    <n v="-291159"/>
    <n v="-291000"/>
    <s v="C"/>
    <x v="3"/>
    <x v="3"/>
    <s v="GBBR"/>
    <s v="RIGHT-TO-USE LEASE LIABILITY"/>
    <s v="2023–2024"/>
    <x v="0"/>
    <x v="6"/>
    <s v="TRANSPORTATION"/>
    <s v="FEDERAL TRUST FUND"/>
    <x v="1"/>
    <s v="100"/>
    <s v="N"/>
    <s v="001"/>
    <s v="001"/>
    <s v="000"/>
    <s v="000"/>
    <s v="SPECIAL REVENUE FUND"/>
    <s v="FEDERAL FUND"/>
    <s v="0"/>
  </r>
  <r>
    <s v="4.1"/>
    <s v="9125000"/>
    <x v="68"/>
    <x v="59"/>
    <n v="511"/>
    <s v="A2720AF511"/>
    <n v="46000"/>
    <n v="45745"/>
    <n v="46000"/>
    <s v="D"/>
    <x v="20"/>
    <x v="17"/>
    <s v="GODL"/>
    <s v="TRANSPORTATION"/>
    <s v="2023–2024"/>
    <x v="0"/>
    <x v="6"/>
    <s v="TRANSPORTATION"/>
    <s v="FEDERAL TRUST FUND"/>
    <x v="1"/>
    <s v="100"/>
    <s v="N"/>
    <s v="001"/>
    <s v="001"/>
    <s v="000"/>
    <s v="000"/>
    <s v="SPECIAL REVENUE FUND"/>
    <s v="FEDERAL FUND"/>
    <s v="0"/>
  </r>
  <r>
    <s v="4.4"/>
    <s v="9125000"/>
    <x v="68"/>
    <x v="59"/>
    <n v="511"/>
    <s v="A2720AF511"/>
    <n v="46000"/>
    <n v="-45745"/>
    <n v="-46000"/>
    <s v="C"/>
    <x v="2"/>
    <x v="2"/>
    <s v="GABW"/>
    <s v="ACCUMULATED DEPRECIATION/AMORTIZATION"/>
    <s v="2023–2024"/>
    <x v="0"/>
    <x v="6"/>
    <s v="TRANSPORTATION"/>
    <s v="FEDERAL TRUST FUND"/>
    <x v="1"/>
    <s v="100"/>
    <s v="N"/>
    <s v="001"/>
    <s v="001"/>
    <s v="000"/>
    <s v="000"/>
    <s v="SPECIAL REVENUE FUND"/>
    <s v="FEDERAL FUND"/>
    <s v="0"/>
  </r>
  <r>
    <s v="5.1"/>
    <s v="0890000"/>
    <x v="68"/>
    <x v="59"/>
    <n v="511"/>
    <s v="A2720AF511"/>
    <n v="45000"/>
    <n v="45362"/>
    <n v="45000"/>
    <s v="D"/>
    <x v="5"/>
    <x v="5"/>
    <s v="GODT"/>
    <s v="DEBT SERVICE-PRINCIPAL RETIREMENT"/>
    <s v="2023–2024"/>
    <x v="0"/>
    <x v="6"/>
    <s v="TRANSPORTATION"/>
    <s v="FEDERAL TRUST FUND"/>
    <x v="1"/>
    <s v="100"/>
    <s v="N"/>
    <s v="001"/>
    <s v="001"/>
    <s v="000"/>
    <s v="000"/>
    <s v="SPECIAL REVENUE FUND"/>
    <s v="FEDERAL FUND"/>
    <s v="0"/>
  </r>
  <r>
    <s v="5.2"/>
    <s v="0890000"/>
    <x v="68"/>
    <x v="59"/>
    <n v="511"/>
    <s v="A2720AF511"/>
    <n v="1000"/>
    <n v="1352"/>
    <n v="1000"/>
    <s v="D"/>
    <x v="6"/>
    <x v="6"/>
    <s v="GODV"/>
    <s v="DEBT SERVICE-INTEREST &amp; FISCAL CHARGES"/>
    <s v="2023–2024"/>
    <x v="0"/>
    <x v="6"/>
    <s v="TRANSPORTATION"/>
    <s v="FEDERAL TRUST FUND"/>
    <x v="1"/>
    <s v="100"/>
    <s v="N"/>
    <s v="001"/>
    <s v="001"/>
    <s v="000"/>
    <s v="000"/>
    <s v="SPECIAL REVENUE FUND"/>
    <s v="FEDERAL FUND"/>
    <s v="0"/>
  </r>
  <r>
    <s v="5.3"/>
    <s v="0890000"/>
    <x v="68"/>
    <x v="59"/>
    <n v="511"/>
    <s v="A2720AF511"/>
    <n v="46000"/>
    <n v="-46714"/>
    <n v="-46000"/>
    <s v="C"/>
    <x v="20"/>
    <x v="17"/>
    <s v="GODL"/>
    <s v="TRANSPORTATION"/>
    <s v="2023–2024"/>
    <x v="0"/>
    <x v="6"/>
    <s v="TRANSPORTATION"/>
    <s v="FEDERAL TRUST FUND"/>
    <x v="1"/>
    <s v="100"/>
    <s v="N"/>
    <s v="001"/>
    <s v="001"/>
    <s v="000"/>
    <s v="000"/>
    <s v="SPECIAL REVENUE FUND"/>
    <s v="FEDERAL FUND"/>
    <s v="0"/>
  </r>
  <r>
    <s v="6.1"/>
    <s v="9125000"/>
    <x v="68"/>
    <x v="59"/>
    <n v="511"/>
    <s v="A2720AF511"/>
    <n v="45000"/>
    <n v="45362"/>
    <n v="45000"/>
    <s v="D"/>
    <x v="3"/>
    <x v="3"/>
    <s v="GBBR"/>
    <s v="RIGHT-TO-USE LEASE LIABILITY"/>
    <s v="2023–2024"/>
    <x v="0"/>
    <x v="6"/>
    <s v="TRANSPORTATION"/>
    <s v="FEDERAL TRUST FUND"/>
    <x v="1"/>
    <s v="100"/>
    <s v="N"/>
    <s v="001"/>
    <s v="001"/>
    <s v="000"/>
    <s v="000"/>
    <s v="SPECIAL REVENUE FUND"/>
    <s v="FEDERAL FUND"/>
    <s v="0"/>
  </r>
  <r>
    <s v="6.2"/>
    <s v="9125000"/>
    <x v="68"/>
    <x v="59"/>
    <n v="511"/>
    <s v="A2720AF511"/>
    <n v="45000"/>
    <n v="-45362"/>
    <n v="-45000"/>
    <s v="C"/>
    <x v="5"/>
    <x v="5"/>
    <s v="GODT"/>
    <s v="DEBT SERVICE-PRINCIPAL RETIREMENT"/>
    <s v="2023–2024"/>
    <x v="0"/>
    <x v="6"/>
    <s v="TRANSPORTATION"/>
    <s v="FEDERAL TRUST FUND"/>
    <x v="1"/>
    <s v="100"/>
    <s v="N"/>
    <s v="001"/>
    <s v="001"/>
    <s v="000"/>
    <s v="000"/>
    <s v="SPECIAL REVENUE FUND"/>
    <s v="FEDERAL FUND"/>
    <s v="0"/>
  </r>
  <r>
    <s v="7.1"/>
    <s v="9125000"/>
    <x v="68"/>
    <x v="59"/>
    <n v="511"/>
    <s v="A2720AF511"/>
    <n v="46000"/>
    <n v="45589"/>
    <n v="46000"/>
    <s v="D"/>
    <x v="3"/>
    <x v="3"/>
    <s v="GBBR"/>
    <s v="RIGHT-TO-USE LEASE LIABILITY"/>
    <s v="2023–2024"/>
    <x v="0"/>
    <x v="6"/>
    <s v="TRANSPORTATION"/>
    <s v="FEDERAL TRUST FUND"/>
    <x v="1"/>
    <s v="100"/>
    <s v="N"/>
    <s v="001"/>
    <s v="001"/>
    <s v="000"/>
    <s v="000"/>
    <s v="SPECIAL REVENUE FUND"/>
    <s v="FEDERAL FUND"/>
    <s v="0"/>
  </r>
  <r>
    <s v="7.2"/>
    <s v="9125000"/>
    <x v="68"/>
    <x v="59"/>
    <n v="511"/>
    <s v="A2720AF511"/>
    <n v="46000"/>
    <n v="-45589"/>
    <n v="-46000"/>
    <s v="C"/>
    <x v="7"/>
    <x v="3"/>
    <s v="GBAX"/>
    <s v="CURRENT PORTION OF LONG-TERM OBLIGATIONS"/>
    <s v="2023–2024"/>
    <x v="0"/>
    <x v="6"/>
    <s v="TRANSPORTATION"/>
    <s v="FEDERAL TRUST FUND"/>
    <x v="1"/>
    <s v="100"/>
    <s v="N"/>
    <s v="001"/>
    <s v="001"/>
    <s v="000"/>
    <s v="000"/>
    <s v="SPECIAL REVENUE FUND"/>
    <s v="FEDERAL FUND"/>
    <s v="0"/>
  </r>
  <r>
    <s v="0.3BB"/>
    <s v="9125000"/>
    <x v="68"/>
    <x v="20"/>
    <n v="511"/>
    <s v="A3860AF511"/>
    <n v="292000"/>
    <n v="291931"/>
    <n v="292000"/>
    <s v="D"/>
    <x v="0"/>
    <x v="0"/>
    <s v="GABX"/>
    <s v="INTANGIBLE ASSETS-AMORTIZABLE"/>
    <s v="2023–2024"/>
    <x v="0"/>
    <x v="3"/>
    <s v="RESOURCES"/>
    <s v="FEDERAL TRUST FUND"/>
    <x v="1"/>
    <s v="100"/>
    <s v="N"/>
    <s v="001"/>
    <s v="001"/>
    <s v="000"/>
    <s v="000"/>
    <s v="SPECIAL REVENUE FUND"/>
    <s v="FEDERAL FUND"/>
    <s v="0"/>
  </r>
  <r>
    <s v="0.4BB"/>
    <s v="9125000"/>
    <x v="68"/>
    <x v="20"/>
    <n v="511"/>
    <s v="A3860AF511"/>
    <n v="7000"/>
    <n v="6235"/>
    <n v="7000"/>
    <s v="D"/>
    <x v="8"/>
    <x v="7"/>
    <s v="GOAA"/>
    <s v="BEGINNING FUND BALANCE"/>
    <s v="2023–2024"/>
    <x v="0"/>
    <x v="3"/>
    <s v="RESOURCES"/>
    <s v="FEDERAL TRUST FUND"/>
    <x v="1"/>
    <s v="100"/>
    <s v="N"/>
    <s v="001"/>
    <s v="001"/>
    <s v="000"/>
    <s v="000"/>
    <s v="SPECIAL REVENUE FUND"/>
    <s v="FEDERAL FUND"/>
    <s v="0"/>
  </r>
  <r>
    <s v="0.8BB"/>
    <s v="9125000"/>
    <x v="68"/>
    <x v="20"/>
    <n v="511"/>
    <s v="A3860AF511"/>
    <n v="83000"/>
    <n v="-82662"/>
    <n v="-83000"/>
    <s v="C"/>
    <x v="2"/>
    <x v="2"/>
    <s v="GABW"/>
    <s v="ACCUMULATED DEPRECIATION/AMORTIZATION"/>
    <s v="2023–2024"/>
    <x v="0"/>
    <x v="3"/>
    <s v="RESOURCES"/>
    <s v="FEDERAL TRUST FUND"/>
    <x v="1"/>
    <s v="100"/>
    <s v="N"/>
    <s v="001"/>
    <s v="001"/>
    <s v="000"/>
    <s v="000"/>
    <s v="SPECIAL REVENUE FUND"/>
    <s v="FEDERAL FUND"/>
    <s v="0"/>
  </r>
  <r>
    <s v="0.9BB"/>
    <s v="9125000"/>
    <x v="68"/>
    <x v="20"/>
    <n v="511"/>
    <s v="A3860AF511"/>
    <n v="216000"/>
    <n v="-215504"/>
    <n v="-216000"/>
    <s v="C"/>
    <x v="3"/>
    <x v="3"/>
    <s v="GBBR"/>
    <s v="RIGHT-TO-USE LEASE LIABILITY"/>
    <s v="2023–2024"/>
    <x v="0"/>
    <x v="3"/>
    <s v="RESOURCES"/>
    <s v="FEDERAL TRUST FUND"/>
    <x v="1"/>
    <s v="100"/>
    <s v="N"/>
    <s v="001"/>
    <s v="001"/>
    <s v="000"/>
    <s v="000"/>
    <s v="SPECIAL REVENUE FUND"/>
    <s v="FEDERAL FUND"/>
    <s v="0"/>
  </r>
  <r>
    <s v="0.3ADJ"/>
    <s v="9125000"/>
    <x v="68"/>
    <x v="20"/>
    <n v="511"/>
    <s v="A3860AF511"/>
    <n v="186000"/>
    <n v="-186338"/>
    <n v="-186000"/>
    <s v="C"/>
    <x v="0"/>
    <x v="0"/>
    <s v="GABX"/>
    <s v="INTANGIBLE ASSETS-AMORTIZABLE"/>
    <s v="2023–2024"/>
    <x v="0"/>
    <x v="3"/>
    <s v="RESOURCES"/>
    <s v="FEDERAL TRUST FUND"/>
    <x v="1"/>
    <s v="100"/>
    <s v="N"/>
    <s v="001"/>
    <s v="001"/>
    <s v="000"/>
    <s v="000"/>
    <s v="SPECIAL REVENUE FUND"/>
    <s v="FEDERAL FUND"/>
    <s v="0"/>
  </r>
  <r>
    <s v="0.8ADJ"/>
    <s v="9125000"/>
    <x v="68"/>
    <x v="20"/>
    <n v="511"/>
    <s v="A3860AF511"/>
    <n v="53000"/>
    <n v="52763"/>
    <n v="53000"/>
    <s v="D"/>
    <x v="2"/>
    <x v="2"/>
    <s v="GABW"/>
    <s v="ACCUMULATED DEPRECIATION/AMORTIZATION"/>
    <s v="2023–2024"/>
    <x v="0"/>
    <x v="3"/>
    <s v="RESOURCES"/>
    <s v="FEDERAL TRUST FUND"/>
    <x v="1"/>
    <s v="100"/>
    <s v="N"/>
    <s v="001"/>
    <s v="001"/>
    <s v="000"/>
    <s v="000"/>
    <s v="SPECIAL REVENUE FUND"/>
    <s v="FEDERAL FUND"/>
    <s v="0"/>
  </r>
  <r>
    <s v="0.9ADJ"/>
    <s v="9125000"/>
    <x v="68"/>
    <x v="20"/>
    <n v="511"/>
    <s v="A3860AF511"/>
    <n v="138000"/>
    <n v="137555"/>
    <n v="138000"/>
    <s v="D"/>
    <x v="3"/>
    <x v="3"/>
    <s v="GBBR"/>
    <s v="RIGHT-TO-USE LEASE LIABILITY"/>
    <s v="2023–2024"/>
    <x v="0"/>
    <x v="3"/>
    <s v="RESOURCES"/>
    <s v="FEDERAL TRUST FUND"/>
    <x v="1"/>
    <s v="100"/>
    <s v="N"/>
    <s v="001"/>
    <s v="001"/>
    <s v="000"/>
    <s v="000"/>
    <s v="SPECIAL REVENUE FUND"/>
    <s v="FEDERAL FUND"/>
    <s v="0"/>
  </r>
  <r>
    <s v="0.11ADJ"/>
    <s v="9125000"/>
    <x v="68"/>
    <x v="20"/>
    <n v="511"/>
    <s v="A3860AF511"/>
    <n v="5000"/>
    <n v="-3980"/>
    <n v="-5000"/>
    <s v="C"/>
    <x v="1"/>
    <x v="1"/>
    <s v="GOAA"/>
    <s v="BEGINNING FUND BALANCE"/>
    <s v="2023–2024"/>
    <x v="0"/>
    <x v="3"/>
    <s v="RESOURCES"/>
    <s v="FEDERAL TRUST FUND"/>
    <x v="1"/>
    <s v="100"/>
    <s v="N"/>
    <s v="001"/>
    <s v="001"/>
    <s v="000"/>
    <s v="000"/>
    <s v="SPECIAL REVENUE FUND"/>
    <s v="FEDERAL FUND"/>
    <s v="0"/>
  </r>
  <r>
    <s v="1.1"/>
    <s v="0890000"/>
    <x v="68"/>
    <x v="20"/>
    <n v="511"/>
    <s v="A3860AF511"/>
    <n v="24000"/>
    <n v="24457"/>
    <n v="24000"/>
    <s v="D"/>
    <x v="11"/>
    <x v="10"/>
    <s v="GODR"/>
    <s v="CAPITAL OUTLAY"/>
    <s v="2023–2024"/>
    <x v="0"/>
    <x v="3"/>
    <s v="RESOURCES"/>
    <s v="FEDERAL TRUST FUND"/>
    <x v="1"/>
    <s v="100"/>
    <s v="N"/>
    <s v="001"/>
    <s v="001"/>
    <s v="000"/>
    <s v="000"/>
    <s v="SPECIAL REVENUE FUND"/>
    <s v="FEDERAL FUND"/>
    <s v="0"/>
  </r>
  <r>
    <s v="1.2"/>
    <s v="0890000"/>
    <x v="68"/>
    <x v="20"/>
    <n v="511"/>
    <s v="A3860AF511"/>
    <n v="24000"/>
    <n v="-24457"/>
    <n v="-24000"/>
    <s v="C"/>
    <x v="12"/>
    <x v="11"/>
    <s v="GOLK"/>
    <s v="LEASE AND OTHER FINANCING PROCEEDS"/>
    <s v="2023–2024"/>
    <x v="0"/>
    <x v="3"/>
    <s v="RESOURCES"/>
    <s v="FEDERAL TRUST FUND"/>
    <x v="1"/>
    <s v="100"/>
    <s v="N"/>
    <s v="001"/>
    <s v="001"/>
    <s v="000"/>
    <s v="000"/>
    <s v="SPECIAL REVENUE FUND"/>
    <s v="FEDERAL FUND"/>
    <s v="0"/>
  </r>
  <r>
    <s v="2.3"/>
    <s v="9125000"/>
    <x v="68"/>
    <x v="20"/>
    <n v="511"/>
    <s v="A3860AF511"/>
    <n v="24000"/>
    <n v="24457"/>
    <n v="24000"/>
    <s v="D"/>
    <x v="0"/>
    <x v="0"/>
    <s v="GABX"/>
    <s v="INTANGIBLE ASSETS-AMORTIZABLE"/>
    <s v="2023–2024"/>
    <x v="0"/>
    <x v="3"/>
    <s v="RESOURCES"/>
    <s v="FEDERAL TRUST FUND"/>
    <x v="1"/>
    <s v="100"/>
    <s v="N"/>
    <s v="001"/>
    <s v="001"/>
    <s v="000"/>
    <s v="000"/>
    <s v="SPECIAL REVENUE FUND"/>
    <s v="FEDERAL FUND"/>
    <s v="0"/>
  </r>
  <r>
    <s v="2.4"/>
    <s v="9125000"/>
    <x v="68"/>
    <x v="20"/>
    <n v="511"/>
    <s v="A3860AF511"/>
    <n v="24000"/>
    <n v="-24457"/>
    <n v="-24000"/>
    <s v="C"/>
    <x v="11"/>
    <x v="10"/>
    <s v="GODR"/>
    <s v="CAPITAL OUTLAY"/>
    <s v="2023–2024"/>
    <x v="0"/>
    <x v="3"/>
    <s v="RESOURCES"/>
    <s v="FEDERAL TRUST FUND"/>
    <x v="1"/>
    <s v="100"/>
    <s v="N"/>
    <s v="001"/>
    <s v="001"/>
    <s v="000"/>
    <s v="000"/>
    <s v="SPECIAL REVENUE FUND"/>
    <s v="FEDERAL FUND"/>
    <s v="0"/>
  </r>
  <r>
    <s v="3.1"/>
    <s v="9125000"/>
    <x v="68"/>
    <x v="20"/>
    <n v="511"/>
    <s v="A3860AF511"/>
    <n v="24000"/>
    <n v="24457"/>
    <n v="24000"/>
    <s v="D"/>
    <x v="12"/>
    <x v="11"/>
    <s v="GOLK"/>
    <s v="LEASE AND OTHER FINANCING PROCEEDS"/>
    <s v="2023–2024"/>
    <x v="0"/>
    <x v="3"/>
    <s v="RESOURCES"/>
    <s v="FEDERAL TRUST FUND"/>
    <x v="1"/>
    <s v="100"/>
    <s v="N"/>
    <s v="001"/>
    <s v="001"/>
    <s v="000"/>
    <s v="000"/>
    <s v="SPECIAL REVENUE FUND"/>
    <s v="FEDERAL FUND"/>
    <s v="0"/>
  </r>
  <r>
    <s v="3.2"/>
    <s v="9125000"/>
    <x v="68"/>
    <x v="20"/>
    <n v="511"/>
    <s v="A3860AF511"/>
    <n v="24000"/>
    <n v="-24457"/>
    <n v="-24000"/>
    <s v="C"/>
    <x v="3"/>
    <x v="3"/>
    <s v="GBBR"/>
    <s v="RIGHT-TO-USE LEASE LIABILITY"/>
    <s v="2023–2024"/>
    <x v="0"/>
    <x v="3"/>
    <s v="RESOURCES"/>
    <s v="FEDERAL TRUST FUND"/>
    <x v="1"/>
    <s v="100"/>
    <s v="N"/>
    <s v="001"/>
    <s v="001"/>
    <s v="000"/>
    <s v="000"/>
    <s v="SPECIAL REVENUE FUND"/>
    <s v="FEDERAL FUND"/>
    <s v="0"/>
  </r>
  <r>
    <s v="4.1"/>
    <s v="9125000"/>
    <x v="68"/>
    <x v="20"/>
    <n v="511"/>
    <s v="A3860AF511"/>
    <n v="16000"/>
    <n v="16011"/>
    <n v="16000"/>
    <s v="D"/>
    <x v="15"/>
    <x v="13"/>
    <s v="GODH"/>
    <s v="NATURAL RESOURCES AND ENVIRONMENTAL PROTECTION"/>
    <s v="2023–2024"/>
    <x v="0"/>
    <x v="3"/>
    <s v="RESOURCES"/>
    <s v="FEDERAL TRUST FUND"/>
    <x v="1"/>
    <s v="100"/>
    <s v="N"/>
    <s v="001"/>
    <s v="001"/>
    <s v="000"/>
    <s v="000"/>
    <s v="SPECIAL REVENUE FUND"/>
    <s v="FEDERAL FUND"/>
    <s v="0"/>
  </r>
  <r>
    <s v="4.4"/>
    <s v="9125000"/>
    <x v="68"/>
    <x v="20"/>
    <n v="511"/>
    <s v="A3860AF511"/>
    <n v="16000"/>
    <n v="-16011"/>
    <n v="-16000"/>
    <s v="C"/>
    <x v="2"/>
    <x v="2"/>
    <s v="GABW"/>
    <s v="ACCUMULATED DEPRECIATION/AMORTIZATION"/>
    <s v="2023–2024"/>
    <x v="0"/>
    <x v="3"/>
    <s v="RESOURCES"/>
    <s v="FEDERAL TRUST FUND"/>
    <x v="1"/>
    <s v="100"/>
    <s v="N"/>
    <s v="001"/>
    <s v="001"/>
    <s v="000"/>
    <s v="000"/>
    <s v="SPECIAL REVENUE FUND"/>
    <s v="FEDERAL FUND"/>
    <s v="0"/>
  </r>
  <r>
    <s v="5.1"/>
    <s v="0890000"/>
    <x v="68"/>
    <x v="20"/>
    <n v="511"/>
    <s v="A3860AF511"/>
    <n v="15000"/>
    <n v="14556"/>
    <n v="15000"/>
    <s v="D"/>
    <x v="5"/>
    <x v="5"/>
    <s v="GODT"/>
    <s v="DEBT SERVICE-PRINCIPAL RETIREMENT"/>
    <s v="2023–2024"/>
    <x v="0"/>
    <x v="3"/>
    <s v="RESOURCES"/>
    <s v="FEDERAL TRUST FUND"/>
    <x v="1"/>
    <s v="100"/>
    <s v="N"/>
    <s v="001"/>
    <s v="001"/>
    <s v="000"/>
    <s v="000"/>
    <s v="SPECIAL REVENUE FUND"/>
    <s v="FEDERAL FUND"/>
    <s v="0"/>
  </r>
  <r>
    <s v="5.2"/>
    <s v="0890000"/>
    <x v="68"/>
    <x v="20"/>
    <n v="511"/>
    <s v="A3860AF511"/>
    <n v="2000"/>
    <n v="1789"/>
    <n v="2000"/>
    <s v="D"/>
    <x v="6"/>
    <x v="6"/>
    <s v="GODV"/>
    <s v="DEBT SERVICE-INTEREST &amp; FISCAL CHARGES"/>
    <s v="2023–2024"/>
    <x v="0"/>
    <x v="3"/>
    <s v="RESOURCES"/>
    <s v="FEDERAL TRUST FUND"/>
    <x v="1"/>
    <s v="100"/>
    <s v="N"/>
    <s v="001"/>
    <s v="001"/>
    <s v="000"/>
    <s v="000"/>
    <s v="SPECIAL REVENUE FUND"/>
    <s v="FEDERAL FUND"/>
    <s v="0"/>
  </r>
  <r>
    <s v="5.3"/>
    <s v="0890000"/>
    <x v="68"/>
    <x v="20"/>
    <n v="511"/>
    <s v="A3860AF511"/>
    <n v="17000"/>
    <n v="-16345"/>
    <n v="-17000"/>
    <s v="C"/>
    <x v="15"/>
    <x v="13"/>
    <s v="GODH"/>
    <s v="NATURAL RESOURCES AND ENVIRONMENTAL PROTECTION"/>
    <s v="2023–2024"/>
    <x v="0"/>
    <x v="3"/>
    <s v="RESOURCES"/>
    <s v="FEDERAL TRUST FUND"/>
    <x v="1"/>
    <s v="100"/>
    <s v="N"/>
    <s v="001"/>
    <s v="001"/>
    <s v="000"/>
    <s v="000"/>
    <s v="SPECIAL REVENUE FUND"/>
    <s v="FEDERAL FUND"/>
    <s v="0"/>
  </r>
  <r>
    <s v="6.1"/>
    <s v="9125000"/>
    <x v="68"/>
    <x v="20"/>
    <n v="511"/>
    <s v="A3860AF511"/>
    <n v="15000"/>
    <n v="14556"/>
    <n v="15000"/>
    <s v="D"/>
    <x v="3"/>
    <x v="3"/>
    <s v="GBBR"/>
    <s v="RIGHT-TO-USE LEASE LIABILITY"/>
    <s v="2023–2024"/>
    <x v="0"/>
    <x v="3"/>
    <s v="RESOURCES"/>
    <s v="FEDERAL TRUST FUND"/>
    <x v="1"/>
    <s v="100"/>
    <s v="N"/>
    <s v="001"/>
    <s v="001"/>
    <s v="000"/>
    <s v="000"/>
    <s v="SPECIAL REVENUE FUND"/>
    <s v="FEDERAL FUND"/>
    <s v="0"/>
  </r>
  <r>
    <s v="6.2"/>
    <s v="9125000"/>
    <x v="68"/>
    <x v="20"/>
    <n v="511"/>
    <s v="A3860AF511"/>
    <n v="15000"/>
    <n v="-14556"/>
    <n v="-15000"/>
    <s v="C"/>
    <x v="5"/>
    <x v="5"/>
    <s v="GODT"/>
    <s v="DEBT SERVICE-PRINCIPAL RETIREMENT"/>
    <s v="2023–2024"/>
    <x v="0"/>
    <x v="3"/>
    <s v="RESOURCES"/>
    <s v="FEDERAL TRUST FUND"/>
    <x v="1"/>
    <s v="100"/>
    <s v="N"/>
    <s v="001"/>
    <s v="001"/>
    <s v="000"/>
    <s v="000"/>
    <s v="SPECIAL REVENUE FUND"/>
    <s v="FEDERAL FUND"/>
    <s v="0"/>
  </r>
  <r>
    <s v="7.1"/>
    <s v="9125000"/>
    <x v="68"/>
    <x v="20"/>
    <n v="511"/>
    <s v="A3860AF511"/>
    <n v="15000"/>
    <n v="14899"/>
    <n v="15000"/>
    <s v="D"/>
    <x v="3"/>
    <x v="3"/>
    <s v="GBBR"/>
    <s v="RIGHT-TO-USE LEASE LIABILITY"/>
    <s v="2023–2024"/>
    <x v="0"/>
    <x v="3"/>
    <s v="RESOURCES"/>
    <s v="FEDERAL TRUST FUND"/>
    <x v="1"/>
    <s v="100"/>
    <s v="N"/>
    <s v="001"/>
    <s v="001"/>
    <s v="000"/>
    <s v="000"/>
    <s v="SPECIAL REVENUE FUND"/>
    <s v="FEDERAL FUND"/>
    <s v="0"/>
  </r>
  <r>
    <s v="7.2"/>
    <s v="9125000"/>
    <x v="68"/>
    <x v="20"/>
    <n v="511"/>
    <s v="A3860AF511"/>
    <n v="15000"/>
    <n v="-14899"/>
    <n v="-15000"/>
    <s v="C"/>
    <x v="7"/>
    <x v="3"/>
    <s v="GBAX"/>
    <s v="CURRENT PORTION OF LONG-TERM OBLIGATIONS"/>
    <s v="2023–2024"/>
    <x v="0"/>
    <x v="3"/>
    <s v="RESOURCES"/>
    <s v="FEDERAL TRUST FUND"/>
    <x v="1"/>
    <s v="100"/>
    <s v="N"/>
    <s v="001"/>
    <s v="001"/>
    <s v="000"/>
    <s v="000"/>
    <s v="SPECIAL REVENUE FUND"/>
    <s v="FEDERAL FUND"/>
    <s v="0"/>
  </r>
  <r>
    <s v="8.3"/>
    <s v="9125000"/>
    <x v="68"/>
    <x v="20"/>
    <n v="511"/>
    <s v="A3860AF511"/>
    <n v="6000"/>
    <n v="5847"/>
    <n v="6000"/>
    <s v="D"/>
    <x v="2"/>
    <x v="2"/>
    <s v="GABW"/>
    <s v="ACCUMULATED DEPRECIATION/AMORTIZATION"/>
    <s v="2023–2024"/>
    <x v="0"/>
    <x v="3"/>
    <s v="RESOURCES"/>
    <s v="FEDERAL TRUST FUND"/>
    <x v="1"/>
    <s v="100"/>
    <s v="N"/>
    <s v="001"/>
    <s v="001"/>
    <s v="000"/>
    <s v="000"/>
    <s v="SPECIAL REVENUE FUND"/>
    <s v="FEDERAL FUND"/>
    <s v="0"/>
  </r>
  <r>
    <s v="8.6"/>
    <s v="9125000"/>
    <x v="68"/>
    <x v="20"/>
    <n v="511"/>
    <s v="A3860AF511"/>
    <n v="6000"/>
    <n v="-5847"/>
    <n v="-6000"/>
    <s v="C"/>
    <x v="0"/>
    <x v="0"/>
    <s v="GABX"/>
    <s v="INTANGIBLE ASSETS-AMORTIZABLE"/>
    <s v="2023–2024"/>
    <x v="0"/>
    <x v="3"/>
    <s v="RESOURCES"/>
    <s v="FEDERAL TRUST FUND"/>
    <x v="1"/>
    <s v="100"/>
    <s v="N"/>
    <s v="001"/>
    <s v="001"/>
    <s v="000"/>
    <s v="000"/>
    <s v="SPECIAL REVENUE FUND"/>
    <s v="FEDERAL FUND"/>
    <s v="0"/>
  </r>
  <r>
    <s v="0.3BB"/>
    <s v="9125000"/>
    <x v="68"/>
    <x v="22"/>
    <n v="511"/>
    <s v="A4100AF511"/>
    <n v="445000"/>
    <n v="444533"/>
    <n v="445000"/>
    <s v="D"/>
    <x v="0"/>
    <x v="0"/>
    <s v="GABX"/>
    <s v="INTANGIBLE ASSETS-AMORTIZABLE"/>
    <s v="2023–2024"/>
    <x v="0"/>
    <x v="2"/>
    <s v="HEALTH AND HUMAN SERVICES"/>
    <s v="FEDERAL TRUST FUND"/>
    <x v="1"/>
    <s v="100"/>
    <s v="N"/>
    <s v="001"/>
    <s v="001"/>
    <s v="000"/>
    <s v="000"/>
    <s v="SPECIAL REVENUE FUND"/>
    <s v="FEDERAL FUND"/>
    <s v="0"/>
  </r>
  <r>
    <s v="0.4BB"/>
    <s v="9125000"/>
    <x v="68"/>
    <x v="22"/>
    <n v="511"/>
    <s v="A4100AF511"/>
    <n v="20000"/>
    <n v="20534"/>
    <n v="20000"/>
    <s v="D"/>
    <x v="8"/>
    <x v="7"/>
    <s v="GOAA"/>
    <s v="BEGINNING FUND BALANCE"/>
    <s v="2023–2024"/>
    <x v="0"/>
    <x v="2"/>
    <s v="HEALTH AND HUMAN SERVICES"/>
    <s v="FEDERAL TRUST FUND"/>
    <x v="1"/>
    <s v="100"/>
    <s v="N"/>
    <s v="001"/>
    <s v="001"/>
    <s v="000"/>
    <s v="000"/>
    <s v="SPECIAL REVENUE FUND"/>
    <s v="FEDERAL FUND"/>
    <s v="0"/>
  </r>
  <r>
    <s v="0.8BB"/>
    <s v="9125000"/>
    <x v="68"/>
    <x v="22"/>
    <n v="511"/>
    <s v="A4100AF511"/>
    <n v="340000"/>
    <n v="-340050"/>
    <n v="-340000"/>
    <s v="C"/>
    <x v="2"/>
    <x v="2"/>
    <s v="GABW"/>
    <s v="ACCUMULATED DEPRECIATION/AMORTIZATION"/>
    <s v="2023–2024"/>
    <x v="0"/>
    <x v="2"/>
    <s v="HEALTH AND HUMAN SERVICES"/>
    <s v="FEDERAL TRUST FUND"/>
    <x v="1"/>
    <s v="100"/>
    <s v="N"/>
    <s v="001"/>
    <s v="001"/>
    <s v="000"/>
    <s v="000"/>
    <s v="SPECIAL REVENUE FUND"/>
    <s v="FEDERAL FUND"/>
    <s v="0"/>
  </r>
  <r>
    <s v="0.9BB"/>
    <s v="9125000"/>
    <x v="68"/>
    <x v="22"/>
    <n v="511"/>
    <s v="A4100AF511"/>
    <n v="125000"/>
    <n v="-125017"/>
    <n v="-125000"/>
    <s v="C"/>
    <x v="3"/>
    <x v="3"/>
    <s v="GBBR"/>
    <s v="RIGHT-TO-USE LEASE LIABILITY"/>
    <s v="2023–2024"/>
    <x v="0"/>
    <x v="2"/>
    <s v="HEALTH AND HUMAN SERVICES"/>
    <s v="FEDERAL TRUST FUND"/>
    <x v="1"/>
    <s v="100"/>
    <s v="N"/>
    <s v="001"/>
    <s v="001"/>
    <s v="000"/>
    <s v="000"/>
    <s v="SPECIAL REVENUE FUND"/>
    <s v="FEDERAL FUND"/>
    <s v="0"/>
  </r>
  <r>
    <s v="4.1"/>
    <s v="9125000"/>
    <x v="68"/>
    <x v="22"/>
    <n v="511"/>
    <s v="A4100AF511"/>
    <n v="76000"/>
    <n v="75580"/>
    <n v="76000"/>
    <s v="D"/>
    <x v="10"/>
    <x v="9"/>
    <s v="GODF"/>
    <s v="HEALTH &amp; HUMAN SERVICES AND LABOR &amp; WORKFORCE DEV"/>
    <s v="2023–2024"/>
    <x v="0"/>
    <x v="2"/>
    <s v="HEALTH AND HUMAN SERVICES"/>
    <s v="FEDERAL TRUST FUND"/>
    <x v="1"/>
    <s v="100"/>
    <s v="N"/>
    <s v="001"/>
    <s v="001"/>
    <s v="000"/>
    <s v="000"/>
    <s v="SPECIAL REVENUE FUND"/>
    <s v="FEDERAL FUND"/>
    <s v="0"/>
  </r>
  <r>
    <s v="4.4"/>
    <s v="9125000"/>
    <x v="68"/>
    <x v="22"/>
    <n v="511"/>
    <s v="A4100AF511"/>
    <n v="76000"/>
    <n v="-75580"/>
    <n v="-76000"/>
    <s v="C"/>
    <x v="2"/>
    <x v="2"/>
    <s v="GABW"/>
    <s v="ACCUMULATED DEPRECIATION/AMORTIZATION"/>
    <s v="2023–2024"/>
    <x v="0"/>
    <x v="2"/>
    <s v="HEALTH AND HUMAN SERVICES"/>
    <s v="FEDERAL TRUST FUND"/>
    <x v="1"/>
    <s v="100"/>
    <s v="N"/>
    <s v="001"/>
    <s v="001"/>
    <s v="000"/>
    <s v="000"/>
    <s v="SPECIAL REVENUE FUND"/>
    <s v="FEDERAL FUND"/>
    <s v="0"/>
  </r>
  <r>
    <s v="5.1"/>
    <s v="0890000"/>
    <x v="68"/>
    <x v="22"/>
    <n v="511"/>
    <s v="A4100AF511"/>
    <n v="77000"/>
    <n v="76919"/>
    <n v="77000"/>
    <s v="D"/>
    <x v="5"/>
    <x v="5"/>
    <s v="GODT"/>
    <s v="DEBT SERVICE-PRINCIPAL RETIREMENT"/>
    <s v="2023–2024"/>
    <x v="0"/>
    <x v="2"/>
    <s v="HEALTH AND HUMAN SERVICES"/>
    <s v="FEDERAL TRUST FUND"/>
    <x v="1"/>
    <s v="100"/>
    <s v="N"/>
    <s v="001"/>
    <s v="001"/>
    <s v="000"/>
    <s v="000"/>
    <s v="SPECIAL REVENUE FUND"/>
    <s v="FEDERAL FUND"/>
    <s v="0"/>
  </r>
  <r>
    <s v="5.3"/>
    <s v="0890000"/>
    <x v="68"/>
    <x v="22"/>
    <n v="511"/>
    <s v="A4100AF511"/>
    <n v="77000"/>
    <n v="-77061"/>
    <n v="-77000"/>
    <s v="C"/>
    <x v="10"/>
    <x v="9"/>
    <s v="GODF"/>
    <s v="HEALTH &amp; HUMAN SERVICES AND LABOR &amp; WORKFORCE DEV"/>
    <s v="2023–2024"/>
    <x v="0"/>
    <x v="2"/>
    <s v="HEALTH AND HUMAN SERVICES"/>
    <s v="FEDERAL TRUST FUND"/>
    <x v="1"/>
    <s v="100"/>
    <s v="N"/>
    <s v="001"/>
    <s v="001"/>
    <s v="000"/>
    <s v="000"/>
    <s v="SPECIAL REVENUE FUND"/>
    <s v="FEDERAL FUND"/>
    <s v="0"/>
  </r>
  <r>
    <s v="6.1"/>
    <s v="9125000"/>
    <x v="68"/>
    <x v="22"/>
    <n v="511"/>
    <s v="A4100AF511"/>
    <n v="77000"/>
    <n v="76919"/>
    <n v="77000"/>
    <s v="D"/>
    <x v="3"/>
    <x v="3"/>
    <s v="GBBR"/>
    <s v="RIGHT-TO-USE LEASE LIABILITY"/>
    <s v="2023–2024"/>
    <x v="0"/>
    <x v="2"/>
    <s v="HEALTH AND HUMAN SERVICES"/>
    <s v="FEDERAL TRUST FUND"/>
    <x v="1"/>
    <s v="100"/>
    <s v="N"/>
    <s v="001"/>
    <s v="001"/>
    <s v="000"/>
    <s v="000"/>
    <s v="SPECIAL REVENUE FUND"/>
    <s v="FEDERAL FUND"/>
    <s v="0"/>
  </r>
  <r>
    <s v="6.2"/>
    <s v="9125000"/>
    <x v="68"/>
    <x v="22"/>
    <n v="511"/>
    <s v="A4100AF511"/>
    <n v="77000"/>
    <n v="-76919"/>
    <n v="-77000"/>
    <s v="C"/>
    <x v="5"/>
    <x v="5"/>
    <s v="GODT"/>
    <s v="DEBT SERVICE-PRINCIPAL RETIREMENT"/>
    <s v="2023–2024"/>
    <x v="0"/>
    <x v="2"/>
    <s v="HEALTH AND HUMAN SERVICES"/>
    <s v="FEDERAL TRUST FUND"/>
    <x v="1"/>
    <s v="100"/>
    <s v="N"/>
    <s v="001"/>
    <s v="001"/>
    <s v="000"/>
    <s v="000"/>
    <s v="SPECIAL REVENUE FUND"/>
    <s v="FEDERAL FUND"/>
    <s v="0"/>
  </r>
  <r>
    <s v="7.1"/>
    <s v="9125000"/>
    <x v="68"/>
    <x v="22"/>
    <n v="511"/>
    <s v="A4100AF511"/>
    <n v="48000"/>
    <n v="48098"/>
    <n v="48000"/>
    <s v="D"/>
    <x v="3"/>
    <x v="3"/>
    <s v="GBBR"/>
    <s v="RIGHT-TO-USE LEASE LIABILITY"/>
    <s v="2023–2024"/>
    <x v="0"/>
    <x v="2"/>
    <s v="HEALTH AND HUMAN SERVICES"/>
    <s v="FEDERAL TRUST FUND"/>
    <x v="1"/>
    <s v="100"/>
    <s v="N"/>
    <s v="001"/>
    <s v="001"/>
    <s v="000"/>
    <s v="000"/>
    <s v="SPECIAL REVENUE FUND"/>
    <s v="FEDERAL FUND"/>
    <s v="0"/>
  </r>
  <r>
    <s v="7.2"/>
    <s v="9125000"/>
    <x v="68"/>
    <x v="22"/>
    <n v="511"/>
    <s v="A4100AF511"/>
    <n v="48000"/>
    <n v="-48098"/>
    <n v="-48000"/>
    <s v="C"/>
    <x v="7"/>
    <x v="3"/>
    <s v="GBAX"/>
    <s v="CURRENT PORTION OF LONG-TERM OBLIGATIONS"/>
    <s v="2023–2024"/>
    <x v="0"/>
    <x v="2"/>
    <s v="HEALTH AND HUMAN SERVICES"/>
    <s v="FEDERAL TRUST FUND"/>
    <x v="1"/>
    <s v="100"/>
    <s v="N"/>
    <s v="001"/>
    <s v="001"/>
    <s v="000"/>
    <s v="000"/>
    <s v="SPECIAL REVENUE FUND"/>
    <s v="FEDERAL FUND"/>
    <s v="0"/>
  </r>
  <r>
    <s v="0.3BB"/>
    <s v="9125000"/>
    <x v="68"/>
    <x v="24"/>
    <n v="511"/>
    <s v="A4260AF511"/>
    <n v="43035000"/>
    <n v="43035136"/>
    <n v="43035000"/>
    <s v="D"/>
    <x v="0"/>
    <x v="0"/>
    <s v="GABX"/>
    <s v="INTANGIBLE ASSETS-AMORTIZABLE"/>
    <s v="2023–2024"/>
    <x v="0"/>
    <x v="2"/>
    <s v="HEALTH AND HUMAN SERVICES"/>
    <s v="FEDERAL TRUST FUND"/>
    <x v="1"/>
    <s v="100"/>
    <s v="N"/>
    <s v="001"/>
    <s v="001"/>
    <s v="000"/>
    <s v="000"/>
    <s v="SPECIAL REVENUE FUND"/>
    <s v="FEDERAL FUND"/>
    <s v="0"/>
  </r>
  <r>
    <s v="0.4BB"/>
    <s v="9125000"/>
    <x v="68"/>
    <x v="24"/>
    <n v="511"/>
    <s v="A4260AF511"/>
    <n v="408000"/>
    <n v="407916"/>
    <n v="408000"/>
    <s v="D"/>
    <x v="8"/>
    <x v="7"/>
    <s v="GOAA"/>
    <s v="BEGINNING FUND BALANCE"/>
    <s v="2023–2024"/>
    <x v="0"/>
    <x v="2"/>
    <s v="HEALTH AND HUMAN SERVICES"/>
    <s v="FEDERAL TRUST FUND"/>
    <x v="1"/>
    <s v="100"/>
    <s v="N"/>
    <s v="001"/>
    <s v="001"/>
    <s v="000"/>
    <s v="000"/>
    <s v="SPECIAL REVENUE FUND"/>
    <s v="FEDERAL FUND"/>
    <s v="0"/>
  </r>
  <r>
    <s v="0.8BB"/>
    <s v="9125000"/>
    <x v="68"/>
    <x v="24"/>
    <n v="511"/>
    <s v="A4260AF511"/>
    <n v="9868000"/>
    <n v="-9868037"/>
    <n v="-9868000"/>
    <s v="C"/>
    <x v="2"/>
    <x v="2"/>
    <s v="GABW"/>
    <s v="ACCUMULATED DEPRECIATION/AMORTIZATION"/>
    <s v="2023–2024"/>
    <x v="0"/>
    <x v="2"/>
    <s v="HEALTH AND HUMAN SERVICES"/>
    <s v="FEDERAL TRUST FUND"/>
    <x v="1"/>
    <s v="100"/>
    <s v="N"/>
    <s v="001"/>
    <s v="001"/>
    <s v="000"/>
    <s v="000"/>
    <s v="SPECIAL REVENUE FUND"/>
    <s v="FEDERAL FUND"/>
    <s v="0"/>
  </r>
  <r>
    <s v="0.9BB"/>
    <s v="9125000"/>
    <x v="68"/>
    <x v="24"/>
    <n v="511"/>
    <s v="A4260AF511"/>
    <n v="33575000"/>
    <n v="-33575015"/>
    <n v="-33575000"/>
    <s v="C"/>
    <x v="3"/>
    <x v="3"/>
    <s v="GBBR"/>
    <s v="RIGHT-TO-USE LEASE LIABILITY"/>
    <s v="2023–2024"/>
    <x v="0"/>
    <x v="2"/>
    <s v="HEALTH AND HUMAN SERVICES"/>
    <s v="FEDERAL TRUST FUND"/>
    <x v="1"/>
    <s v="100"/>
    <s v="N"/>
    <s v="001"/>
    <s v="001"/>
    <s v="000"/>
    <s v="000"/>
    <s v="SPECIAL REVENUE FUND"/>
    <s v="FEDERAL FUND"/>
    <s v="0"/>
  </r>
  <r>
    <s v="0.3ADJ"/>
    <s v="9125000"/>
    <x v="68"/>
    <x v="24"/>
    <n v="511"/>
    <s v="A4260AF511"/>
    <n v="18000"/>
    <n v="17526"/>
    <n v="18000"/>
    <s v="D"/>
    <x v="0"/>
    <x v="0"/>
    <s v="GABX"/>
    <s v="INTANGIBLE ASSETS-AMORTIZABLE"/>
    <s v="2023–2024"/>
    <x v="0"/>
    <x v="2"/>
    <s v="HEALTH AND HUMAN SERVICES"/>
    <s v="FEDERAL TRUST FUND"/>
    <x v="1"/>
    <s v="100"/>
    <s v="N"/>
    <s v="001"/>
    <s v="001"/>
    <s v="000"/>
    <s v="000"/>
    <s v="SPECIAL REVENUE FUND"/>
    <s v="FEDERAL FUND"/>
    <s v="0"/>
  </r>
  <r>
    <s v="0.9ADJ"/>
    <s v="9125000"/>
    <x v="68"/>
    <x v="24"/>
    <n v="511"/>
    <s v="A4260AF511"/>
    <n v="18000"/>
    <n v="-17177"/>
    <n v="-18000"/>
    <s v="C"/>
    <x v="3"/>
    <x v="3"/>
    <s v="GBBR"/>
    <s v="RIGHT-TO-USE LEASE LIABILITY"/>
    <s v="2023–2024"/>
    <x v="0"/>
    <x v="2"/>
    <s v="HEALTH AND HUMAN SERVICES"/>
    <s v="FEDERAL TRUST FUND"/>
    <x v="1"/>
    <s v="100"/>
    <s v="N"/>
    <s v="001"/>
    <s v="001"/>
    <s v="000"/>
    <s v="000"/>
    <s v="SPECIAL REVENUE FUND"/>
    <s v="FEDERAL FUND"/>
    <s v="0"/>
  </r>
  <r>
    <s v="4.1"/>
    <s v="9125000"/>
    <x v="68"/>
    <x v="24"/>
    <n v="511"/>
    <s v="A4260AF511"/>
    <n v="4805000"/>
    <n v="4804719"/>
    <n v="4805000"/>
    <s v="D"/>
    <x v="10"/>
    <x v="9"/>
    <s v="GODF"/>
    <s v="HEALTH &amp; HUMAN SERVICES AND LABOR &amp; WORKFORCE DEV"/>
    <s v="2023–2024"/>
    <x v="0"/>
    <x v="2"/>
    <s v="HEALTH AND HUMAN SERVICES"/>
    <s v="FEDERAL TRUST FUND"/>
    <x v="1"/>
    <s v="100"/>
    <s v="N"/>
    <s v="001"/>
    <s v="001"/>
    <s v="000"/>
    <s v="000"/>
    <s v="SPECIAL REVENUE FUND"/>
    <s v="FEDERAL FUND"/>
    <s v="0"/>
  </r>
  <r>
    <s v="4.4"/>
    <s v="9125000"/>
    <x v="68"/>
    <x v="24"/>
    <n v="511"/>
    <s v="A4260AF511"/>
    <n v="4805000"/>
    <n v="-4804719"/>
    <n v="-4805000"/>
    <s v="C"/>
    <x v="2"/>
    <x v="2"/>
    <s v="GABW"/>
    <s v="ACCUMULATED DEPRECIATION/AMORTIZATION"/>
    <s v="2023–2024"/>
    <x v="0"/>
    <x v="2"/>
    <s v="HEALTH AND HUMAN SERVICES"/>
    <s v="FEDERAL TRUST FUND"/>
    <x v="1"/>
    <s v="100"/>
    <s v="N"/>
    <s v="001"/>
    <s v="001"/>
    <s v="000"/>
    <s v="000"/>
    <s v="SPECIAL REVENUE FUND"/>
    <s v="FEDERAL FUND"/>
    <s v="0"/>
  </r>
  <r>
    <s v="5.1"/>
    <s v="0890000"/>
    <x v="68"/>
    <x v="24"/>
    <n v="511"/>
    <s v="A4260AF511"/>
    <n v="4433000"/>
    <n v="4433271"/>
    <n v="4433000"/>
    <s v="D"/>
    <x v="5"/>
    <x v="5"/>
    <s v="GODT"/>
    <s v="DEBT SERVICE-PRINCIPAL RETIREMENT"/>
    <s v="2023–2024"/>
    <x v="0"/>
    <x v="2"/>
    <s v="HEALTH AND HUMAN SERVICES"/>
    <s v="FEDERAL TRUST FUND"/>
    <x v="1"/>
    <s v="100"/>
    <s v="N"/>
    <s v="001"/>
    <s v="001"/>
    <s v="000"/>
    <s v="000"/>
    <s v="SPECIAL REVENUE FUND"/>
    <s v="FEDERAL FUND"/>
    <s v="0"/>
  </r>
  <r>
    <s v="5.2"/>
    <s v="0890000"/>
    <x v="68"/>
    <x v="24"/>
    <n v="511"/>
    <s v="A4260AF511"/>
    <n v="67000"/>
    <n v="66543"/>
    <n v="67000"/>
    <s v="D"/>
    <x v="6"/>
    <x v="6"/>
    <s v="GODV"/>
    <s v="DEBT SERVICE-INTEREST &amp; FISCAL CHARGES"/>
    <s v="2023–2024"/>
    <x v="0"/>
    <x v="2"/>
    <s v="HEALTH AND HUMAN SERVICES"/>
    <s v="FEDERAL TRUST FUND"/>
    <x v="1"/>
    <s v="100"/>
    <s v="N"/>
    <s v="001"/>
    <s v="001"/>
    <s v="000"/>
    <s v="000"/>
    <s v="SPECIAL REVENUE FUND"/>
    <s v="FEDERAL FUND"/>
    <s v="0"/>
  </r>
  <r>
    <s v="5.3"/>
    <s v="0890000"/>
    <x v="68"/>
    <x v="24"/>
    <n v="511"/>
    <s v="A4260AF511"/>
    <n v="4500000"/>
    <n v="-4499814"/>
    <n v="-4500000"/>
    <s v="C"/>
    <x v="10"/>
    <x v="9"/>
    <s v="GODF"/>
    <s v="HEALTH &amp; HUMAN SERVICES AND LABOR &amp; WORKFORCE DEV"/>
    <s v="2023–2024"/>
    <x v="0"/>
    <x v="2"/>
    <s v="HEALTH AND HUMAN SERVICES"/>
    <s v="FEDERAL TRUST FUND"/>
    <x v="1"/>
    <s v="100"/>
    <s v="N"/>
    <s v="001"/>
    <s v="001"/>
    <s v="000"/>
    <s v="000"/>
    <s v="SPECIAL REVENUE FUND"/>
    <s v="FEDERAL FUND"/>
    <s v="0"/>
  </r>
  <r>
    <s v="6.1"/>
    <s v="9125000"/>
    <x v="68"/>
    <x v="24"/>
    <n v="511"/>
    <s v="A4260AF511"/>
    <n v="4433000"/>
    <n v="4433271"/>
    <n v="4433000"/>
    <s v="D"/>
    <x v="3"/>
    <x v="3"/>
    <s v="GBBR"/>
    <s v="RIGHT-TO-USE LEASE LIABILITY"/>
    <s v="2023–2024"/>
    <x v="0"/>
    <x v="2"/>
    <s v="HEALTH AND HUMAN SERVICES"/>
    <s v="FEDERAL TRUST FUND"/>
    <x v="1"/>
    <s v="100"/>
    <s v="N"/>
    <s v="001"/>
    <s v="001"/>
    <s v="000"/>
    <s v="000"/>
    <s v="SPECIAL REVENUE FUND"/>
    <s v="FEDERAL FUND"/>
    <s v="0"/>
  </r>
  <r>
    <s v="6.2"/>
    <s v="9125000"/>
    <x v="68"/>
    <x v="24"/>
    <n v="511"/>
    <s v="A4260AF511"/>
    <n v="4433000"/>
    <n v="-4433271"/>
    <n v="-4433000"/>
    <s v="C"/>
    <x v="5"/>
    <x v="5"/>
    <s v="GODT"/>
    <s v="DEBT SERVICE-PRINCIPAL RETIREMENT"/>
    <s v="2023–2024"/>
    <x v="0"/>
    <x v="2"/>
    <s v="HEALTH AND HUMAN SERVICES"/>
    <s v="FEDERAL TRUST FUND"/>
    <x v="1"/>
    <s v="100"/>
    <s v="N"/>
    <s v="001"/>
    <s v="001"/>
    <s v="000"/>
    <s v="000"/>
    <s v="SPECIAL REVENUE FUND"/>
    <s v="FEDERAL FUND"/>
    <s v="0"/>
  </r>
  <r>
    <s v="7.1"/>
    <s v="9125000"/>
    <x v="68"/>
    <x v="24"/>
    <n v="511"/>
    <s v="A4260AF511"/>
    <n v="4447000"/>
    <n v="4446781"/>
    <n v="4447000"/>
    <s v="D"/>
    <x v="3"/>
    <x v="3"/>
    <s v="GBBR"/>
    <s v="RIGHT-TO-USE LEASE LIABILITY"/>
    <s v="2023–2024"/>
    <x v="0"/>
    <x v="2"/>
    <s v="HEALTH AND HUMAN SERVICES"/>
    <s v="FEDERAL TRUST FUND"/>
    <x v="1"/>
    <s v="100"/>
    <s v="N"/>
    <s v="001"/>
    <s v="001"/>
    <s v="000"/>
    <s v="000"/>
    <s v="SPECIAL REVENUE FUND"/>
    <s v="FEDERAL FUND"/>
    <s v="0"/>
  </r>
  <r>
    <s v="7.2"/>
    <s v="9125000"/>
    <x v="68"/>
    <x v="24"/>
    <n v="511"/>
    <s v="A4260AF511"/>
    <n v="4447000"/>
    <n v="-4446781"/>
    <n v="-4447000"/>
    <s v="C"/>
    <x v="7"/>
    <x v="3"/>
    <s v="GBAX"/>
    <s v="CURRENT PORTION OF LONG-TERM OBLIGATIONS"/>
    <s v="2023–2024"/>
    <x v="0"/>
    <x v="2"/>
    <s v="HEALTH AND HUMAN SERVICES"/>
    <s v="FEDERAL TRUST FUND"/>
    <x v="1"/>
    <s v="100"/>
    <s v="N"/>
    <s v="001"/>
    <s v="001"/>
    <s v="000"/>
    <s v="000"/>
    <s v="SPECIAL REVENUE FUND"/>
    <s v="FEDERAL FUND"/>
    <s v="0"/>
  </r>
  <r>
    <s v="10.3"/>
    <s v="9125000"/>
    <x v="68"/>
    <x v="24"/>
    <n v="511"/>
    <s v="A4260AF511"/>
    <n v="2130000"/>
    <n v="2129816"/>
    <n v="2130000"/>
    <s v="D"/>
    <x v="0"/>
    <x v="0"/>
    <s v="GABX"/>
    <s v="INTANGIBLE ASSETS-AMORTIZABLE"/>
    <s v="2023–2024"/>
    <x v="0"/>
    <x v="2"/>
    <s v="HEALTH AND HUMAN SERVICES"/>
    <s v="FEDERAL TRUST FUND"/>
    <x v="1"/>
    <s v="100"/>
    <s v="N"/>
    <s v="001"/>
    <s v="001"/>
    <s v="000"/>
    <s v="000"/>
    <s v="SPECIAL REVENUE FUND"/>
    <s v="FEDERAL FUND"/>
    <s v="0"/>
  </r>
  <r>
    <s v="10.4"/>
    <s v="9125000"/>
    <x v="68"/>
    <x v="24"/>
    <n v="511"/>
    <s v="A4260AF511"/>
    <n v="2130000"/>
    <n v="-2129816"/>
    <n v="-2130000"/>
    <s v="C"/>
    <x v="3"/>
    <x v="3"/>
    <s v="GBBR"/>
    <s v="RIGHT-TO-USE LEASE LIABILITY"/>
    <s v="2023–2024"/>
    <x v="0"/>
    <x v="2"/>
    <s v="HEALTH AND HUMAN SERVICES"/>
    <s v="FEDERAL TRUST FUND"/>
    <x v="1"/>
    <s v="100"/>
    <s v="N"/>
    <s v="001"/>
    <s v="001"/>
    <s v="000"/>
    <s v="000"/>
    <s v="SPECIAL REVENUE FUND"/>
    <s v="FEDERAL FUND"/>
    <s v="0"/>
  </r>
  <r>
    <s v="0.3BB"/>
    <s v="9125000"/>
    <x v="68"/>
    <x v="30"/>
    <n v="511"/>
    <s v="A5180AF511"/>
    <n v="10544000"/>
    <n v="10543619"/>
    <n v="10544000"/>
    <s v="D"/>
    <x v="0"/>
    <x v="0"/>
    <s v="GABX"/>
    <s v="INTANGIBLE ASSETS-AMORTIZABLE"/>
    <s v="2023–2024"/>
    <x v="0"/>
    <x v="2"/>
    <s v="HEALTH AND HUMAN SERVICES"/>
    <s v="FEDERAL TRUST FUND"/>
    <x v="1"/>
    <s v="100"/>
    <s v="N"/>
    <s v="001"/>
    <s v="001"/>
    <s v="000"/>
    <s v="000"/>
    <s v="SPECIAL REVENUE FUND"/>
    <s v="FEDERAL FUND"/>
    <s v="0"/>
  </r>
  <r>
    <s v="0.4BB"/>
    <s v="9125000"/>
    <x v="68"/>
    <x v="30"/>
    <n v="511"/>
    <s v="A5180AF511"/>
    <n v="157000"/>
    <n v="156451"/>
    <n v="157000"/>
    <s v="D"/>
    <x v="8"/>
    <x v="7"/>
    <s v="GOAA"/>
    <s v="BEGINNING FUND BALANCE"/>
    <s v="2023–2024"/>
    <x v="0"/>
    <x v="2"/>
    <s v="HEALTH AND HUMAN SERVICES"/>
    <s v="FEDERAL TRUST FUND"/>
    <x v="1"/>
    <s v="100"/>
    <s v="N"/>
    <s v="001"/>
    <s v="001"/>
    <s v="000"/>
    <s v="000"/>
    <s v="SPECIAL REVENUE FUND"/>
    <s v="FEDERAL FUND"/>
    <s v="0"/>
  </r>
  <r>
    <s v="0.8BB"/>
    <s v="9125000"/>
    <x v="68"/>
    <x v="30"/>
    <n v="511"/>
    <s v="A5180AF511"/>
    <n v="6371000"/>
    <n v="-6370527"/>
    <n v="-6371000"/>
    <s v="C"/>
    <x v="2"/>
    <x v="2"/>
    <s v="GABW"/>
    <s v="ACCUMULATED DEPRECIATION/AMORTIZATION"/>
    <s v="2023–2024"/>
    <x v="0"/>
    <x v="2"/>
    <s v="HEALTH AND HUMAN SERVICES"/>
    <s v="FEDERAL TRUST FUND"/>
    <x v="1"/>
    <s v="100"/>
    <s v="N"/>
    <s v="001"/>
    <s v="001"/>
    <s v="000"/>
    <s v="000"/>
    <s v="SPECIAL REVENUE FUND"/>
    <s v="FEDERAL FUND"/>
    <s v="0"/>
  </r>
  <r>
    <s v="0.9BB"/>
    <s v="9125000"/>
    <x v="68"/>
    <x v="30"/>
    <n v="511"/>
    <s v="A5180AF511"/>
    <n v="4330000"/>
    <n v="-4329543"/>
    <n v="-4330000"/>
    <s v="C"/>
    <x v="3"/>
    <x v="3"/>
    <s v="GBBR"/>
    <s v="RIGHT-TO-USE LEASE LIABILITY"/>
    <s v="2023–2024"/>
    <x v="0"/>
    <x v="2"/>
    <s v="HEALTH AND HUMAN SERVICES"/>
    <s v="FEDERAL TRUST FUND"/>
    <x v="1"/>
    <s v="100"/>
    <s v="N"/>
    <s v="001"/>
    <s v="001"/>
    <s v="000"/>
    <s v="000"/>
    <s v="SPECIAL REVENUE FUND"/>
    <s v="FEDERAL FUND"/>
    <s v="0"/>
  </r>
  <r>
    <s v="1.1"/>
    <s v="0890000"/>
    <x v="68"/>
    <x v="30"/>
    <n v="511"/>
    <s v="A5180AF511"/>
    <n v="9339000"/>
    <n v="9338683"/>
    <n v="9339000"/>
    <s v="D"/>
    <x v="11"/>
    <x v="10"/>
    <s v="GODR"/>
    <s v="CAPITAL OUTLAY"/>
    <s v="2023–2024"/>
    <x v="0"/>
    <x v="2"/>
    <s v="HEALTH AND HUMAN SERVICES"/>
    <s v="FEDERAL TRUST FUND"/>
    <x v="1"/>
    <s v="100"/>
    <s v="N"/>
    <s v="001"/>
    <s v="001"/>
    <s v="000"/>
    <s v="000"/>
    <s v="SPECIAL REVENUE FUND"/>
    <s v="FEDERAL FUND"/>
    <s v="0"/>
  </r>
  <r>
    <s v="1.2"/>
    <s v="0890000"/>
    <x v="68"/>
    <x v="30"/>
    <n v="511"/>
    <s v="A5180AF511"/>
    <n v="9339000"/>
    <n v="-9338683"/>
    <n v="-9339000"/>
    <s v="C"/>
    <x v="12"/>
    <x v="11"/>
    <s v="GOLK"/>
    <s v="LEASE AND OTHER FINANCING PROCEEDS"/>
    <s v="2023–2024"/>
    <x v="0"/>
    <x v="2"/>
    <s v="HEALTH AND HUMAN SERVICES"/>
    <s v="FEDERAL TRUST FUND"/>
    <x v="1"/>
    <s v="100"/>
    <s v="N"/>
    <s v="001"/>
    <s v="001"/>
    <s v="000"/>
    <s v="000"/>
    <s v="SPECIAL REVENUE FUND"/>
    <s v="FEDERAL FUND"/>
    <s v="0"/>
  </r>
  <r>
    <s v="2.3"/>
    <s v="9125000"/>
    <x v="68"/>
    <x v="30"/>
    <n v="511"/>
    <s v="A5180AF511"/>
    <n v="9339000"/>
    <n v="9338683"/>
    <n v="9339000"/>
    <s v="D"/>
    <x v="0"/>
    <x v="0"/>
    <s v="GABX"/>
    <s v="INTANGIBLE ASSETS-AMORTIZABLE"/>
    <s v="2023–2024"/>
    <x v="0"/>
    <x v="2"/>
    <s v="HEALTH AND HUMAN SERVICES"/>
    <s v="FEDERAL TRUST FUND"/>
    <x v="1"/>
    <s v="100"/>
    <s v="N"/>
    <s v="001"/>
    <s v="001"/>
    <s v="000"/>
    <s v="000"/>
    <s v="SPECIAL REVENUE FUND"/>
    <s v="FEDERAL FUND"/>
    <s v="0"/>
  </r>
  <r>
    <s v="2.4"/>
    <s v="9125000"/>
    <x v="68"/>
    <x v="30"/>
    <n v="511"/>
    <s v="A5180AF511"/>
    <n v="9339000"/>
    <n v="-9338683"/>
    <n v="-9339000"/>
    <s v="C"/>
    <x v="11"/>
    <x v="10"/>
    <s v="GODR"/>
    <s v="CAPITAL OUTLAY"/>
    <s v="2023–2024"/>
    <x v="0"/>
    <x v="2"/>
    <s v="HEALTH AND HUMAN SERVICES"/>
    <s v="FEDERAL TRUST FUND"/>
    <x v="1"/>
    <s v="100"/>
    <s v="N"/>
    <s v="001"/>
    <s v="001"/>
    <s v="000"/>
    <s v="000"/>
    <s v="SPECIAL REVENUE FUND"/>
    <s v="FEDERAL FUND"/>
    <s v="0"/>
  </r>
  <r>
    <s v="3.1"/>
    <s v="9125000"/>
    <x v="68"/>
    <x v="30"/>
    <n v="511"/>
    <s v="A5180AF511"/>
    <n v="9339000"/>
    <n v="9338683"/>
    <n v="9339000"/>
    <s v="D"/>
    <x v="12"/>
    <x v="11"/>
    <s v="GOLK"/>
    <s v="LEASE AND OTHER FINANCING PROCEEDS"/>
    <s v="2023–2024"/>
    <x v="0"/>
    <x v="2"/>
    <s v="HEALTH AND HUMAN SERVICES"/>
    <s v="FEDERAL TRUST FUND"/>
    <x v="1"/>
    <s v="100"/>
    <s v="N"/>
    <s v="001"/>
    <s v="001"/>
    <s v="000"/>
    <s v="000"/>
    <s v="SPECIAL REVENUE FUND"/>
    <s v="FEDERAL FUND"/>
    <s v="0"/>
  </r>
  <r>
    <s v="3.2"/>
    <s v="9125000"/>
    <x v="68"/>
    <x v="30"/>
    <n v="511"/>
    <s v="A5180AF511"/>
    <n v="9339000"/>
    <n v="-9338683"/>
    <n v="-9339000"/>
    <s v="C"/>
    <x v="3"/>
    <x v="3"/>
    <s v="GBBR"/>
    <s v="RIGHT-TO-USE LEASE LIABILITY"/>
    <s v="2023–2024"/>
    <x v="0"/>
    <x v="2"/>
    <s v="HEALTH AND HUMAN SERVICES"/>
    <s v="FEDERAL TRUST FUND"/>
    <x v="1"/>
    <s v="100"/>
    <s v="N"/>
    <s v="001"/>
    <s v="001"/>
    <s v="000"/>
    <s v="000"/>
    <s v="SPECIAL REVENUE FUND"/>
    <s v="FEDERAL FUND"/>
    <s v="0"/>
  </r>
  <r>
    <s v="4.1"/>
    <s v="9125000"/>
    <x v="68"/>
    <x v="30"/>
    <n v="511"/>
    <s v="A5180AF511"/>
    <n v="4097000"/>
    <n v="4097117"/>
    <n v="4097000"/>
    <s v="D"/>
    <x v="10"/>
    <x v="9"/>
    <s v="GODF"/>
    <s v="HEALTH &amp; HUMAN SERVICES AND LABOR &amp; WORKFORCE DEV"/>
    <s v="2023–2024"/>
    <x v="0"/>
    <x v="2"/>
    <s v="HEALTH AND HUMAN SERVICES"/>
    <s v="FEDERAL TRUST FUND"/>
    <x v="1"/>
    <s v="100"/>
    <s v="N"/>
    <s v="001"/>
    <s v="001"/>
    <s v="000"/>
    <s v="000"/>
    <s v="SPECIAL REVENUE FUND"/>
    <s v="FEDERAL FUND"/>
    <s v="0"/>
  </r>
  <r>
    <s v="4.4"/>
    <s v="9125000"/>
    <x v="68"/>
    <x v="30"/>
    <n v="511"/>
    <s v="A5180AF511"/>
    <n v="4097000"/>
    <n v="-4097117"/>
    <n v="-4097000"/>
    <s v="C"/>
    <x v="2"/>
    <x v="2"/>
    <s v="GABW"/>
    <s v="ACCUMULATED DEPRECIATION/AMORTIZATION"/>
    <s v="2023–2024"/>
    <x v="0"/>
    <x v="2"/>
    <s v="HEALTH AND HUMAN SERVICES"/>
    <s v="FEDERAL TRUST FUND"/>
    <x v="1"/>
    <s v="100"/>
    <s v="N"/>
    <s v="001"/>
    <s v="001"/>
    <s v="000"/>
    <s v="000"/>
    <s v="SPECIAL REVENUE FUND"/>
    <s v="FEDERAL FUND"/>
    <s v="0"/>
  </r>
  <r>
    <s v="5.1"/>
    <s v="0890000"/>
    <x v="68"/>
    <x v="30"/>
    <n v="511"/>
    <s v="A5180AF511"/>
    <n v="3242000"/>
    <n v="3241809"/>
    <n v="3242000"/>
    <s v="D"/>
    <x v="5"/>
    <x v="5"/>
    <s v="GODT"/>
    <s v="DEBT SERVICE-PRINCIPAL RETIREMENT"/>
    <s v="2023–2024"/>
    <x v="0"/>
    <x v="2"/>
    <s v="HEALTH AND HUMAN SERVICES"/>
    <s v="FEDERAL TRUST FUND"/>
    <x v="1"/>
    <s v="100"/>
    <s v="N"/>
    <s v="001"/>
    <s v="001"/>
    <s v="000"/>
    <s v="000"/>
    <s v="SPECIAL REVENUE FUND"/>
    <s v="FEDERAL FUND"/>
    <s v="0"/>
  </r>
  <r>
    <s v="5.2"/>
    <s v="0890000"/>
    <x v="68"/>
    <x v="30"/>
    <n v="511"/>
    <s v="A5180AF511"/>
    <n v="173000"/>
    <n v="172658"/>
    <n v="173000"/>
    <s v="D"/>
    <x v="6"/>
    <x v="6"/>
    <s v="GODV"/>
    <s v="DEBT SERVICE-INTEREST &amp; FISCAL CHARGES"/>
    <s v="2023–2024"/>
    <x v="0"/>
    <x v="2"/>
    <s v="HEALTH AND HUMAN SERVICES"/>
    <s v="FEDERAL TRUST FUND"/>
    <x v="1"/>
    <s v="100"/>
    <s v="N"/>
    <s v="001"/>
    <s v="001"/>
    <s v="000"/>
    <s v="000"/>
    <s v="SPECIAL REVENUE FUND"/>
    <s v="FEDERAL FUND"/>
    <s v="0"/>
  </r>
  <r>
    <s v="5.3"/>
    <s v="0890000"/>
    <x v="68"/>
    <x v="30"/>
    <n v="511"/>
    <s v="A5180AF511"/>
    <n v="3415000"/>
    <n v="-3414467"/>
    <n v="-3415000"/>
    <s v="C"/>
    <x v="10"/>
    <x v="9"/>
    <s v="GODF"/>
    <s v="HEALTH &amp; HUMAN SERVICES AND LABOR &amp; WORKFORCE DEV"/>
    <s v="2023–2024"/>
    <x v="0"/>
    <x v="2"/>
    <s v="HEALTH AND HUMAN SERVICES"/>
    <s v="FEDERAL TRUST FUND"/>
    <x v="1"/>
    <s v="100"/>
    <s v="N"/>
    <s v="001"/>
    <s v="001"/>
    <s v="000"/>
    <s v="000"/>
    <s v="SPECIAL REVENUE FUND"/>
    <s v="FEDERAL FUND"/>
    <s v="0"/>
  </r>
  <r>
    <s v="6.1"/>
    <s v="9125000"/>
    <x v="68"/>
    <x v="30"/>
    <n v="511"/>
    <s v="A5180AF511"/>
    <n v="3242000"/>
    <n v="3241809"/>
    <n v="3242000"/>
    <s v="D"/>
    <x v="3"/>
    <x v="3"/>
    <s v="GBBR"/>
    <s v="RIGHT-TO-USE LEASE LIABILITY"/>
    <s v="2023–2024"/>
    <x v="0"/>
    <x v="2"/>
    <s v="HEALTH AND HUMAN SERVICES"/>
    <s v="FEDERAL TRUST FUND"/>
    <x v="1"/>
    <s v="100"/>
    <s v="N"/>
    <s v="001"/>
    <s v="001"/>
    <s v="000"/>
    <s v="000"/>
    <s v="SPECIAL REVENUE FUND"/>
    <s v="FEDERAL FUND"/>
    <s v="0"/>
  </r>
  <r>
    <s v="6.2"/>
    <s v="9125000"/>
    <x v="68"/>
    <x v="30"/>
    <n v="511"/>
    <s v="A5180AF511"/>
    <n v="3242000"/>
    <n v="-3241809"/>
    <n v="-3242000"/>
    <s v="C"/>
    <x v="5"/>
    <x v="5"/>
    <s v="GODT"/>
    <s v="DEBT SERVICE-PRINCIPAL RETIREMENT"/>
    <s v="2023–2024"/>
    <x v="0"/>
    <x v="2"/>
    <s v="HEALTH AND HUMAN SERVICES"/>
    <s v="FEDERAL TRUST FUND"/>
    <x v="1"/>
    <s v="100"/>
    <s v="N"/>
    <s v="001"/>
    <s v="001"/>
    <s v="000"/>
    <s v="000"/>
    <s v="SPECIAL REVENUE FUND"/>
    <s v="FEDERAL FUND"/>
    <s v="0"/>
  </r>
  <r>
    <s v="7.1"/>
    <s v="9125000"/>
    <x v="68"/>
    <x v="30"/>
    <n v="511"/>
    <s v="A5180AF511"/>
    <n v="3002000"/>
    <n v="3001925"/>
    <n v="3002000"/>
    <s v="D"/>
    <x v="3"/>
    <x v="3"/>
    <s v="GBBR"/>
    <s v="RIGHT-TO-USE LEASE LIABILITY"/>
    <s v="2023–2024"/>
    <x v="0"/>
    <x v="2"/>
    <s v="HEALTH AND HUMAN SERVICES"/>
    <s v="FEDERAL TRUST FUND"/>
    <x v="1"/>
    <s v="100"/>
    <s v="N"/>
    <s v="001"/>
    <s v="001"/>
    <s v="000"/>
    <s v="000"/>
    <s v="SPECIAL REVENUE FUND"/>
    <s v="FEDERAL FUND"/>
    <s v="0"/>
  </r>
  <r>
    <s v="7.2"/>
    <s v="9125000"/>
    <x v="68"/>
    <x v="30"/>
    <n v="511"/>
    <s v="A5180AF511"/>
    <n v="3002000"/>
    <n v="-3001925"/>
    <n v="-3002000"/>
    <s v="C"/>
    <x v="7"/>
    <x v="3"/>
    <s v="GBAX"/>
    <s v="CURRENT PORTION OF LONG-TERM OBLIGATIONS"/>
    <s v="2023–2024"/>
    <x v="0"/>
    <x v="2"/>
    <s v="HEALTH AND HUMAN SERVICES"/>
    <s v="FEDERAL TRUST FUND"/>
    <x v="1"/>
    <s v="100"/>
    <s v="N"/>
    <s v="001"/>
    <s v="001"/>
    <s v="000"/>
    <s v="000"/>
    <s v="SPECIAL REVENUE FUND"/>
    <s v="FEDERAL FUND"/>
    <s v="0"/>
  </r>
  <r>
    <s v="8.3"/>
    <s v="9125000"/>
    <x v="68"/>
    <x v="30"/>
    <n v="511"/>
    <s v="A5180AF511"/>
    <n v="535000"/>
    <n v="534926"/>
    <n v="535000"/>
    <s v="D"/>
    <x v="2"/>
    <x v="2"/>
    <s v="GABW"/>
    <s v="ACCUMULATED DEPRECIATION/AMORTIZATION"/>
    <s v="2023–2024"/>
    <x v="0"/>
    <x v="2"/>
    <s v="HEALTH AND HUMAN SERVICES"/>
    <s v="FEDERAL TRUST FUND"/>
    <x v="1"/>
    <s v="100"/>
    <s v="N"/>
    <s v="001"/>
    <s v="001"/>
    <s v="000"/>
    <s v="000"/>
    <s v="SPECIAL REVENUE FUND"/>
    <s v="FEDERAL FUND"/>
    <s v="0"/>
  </r>
  <r>
    <s v="8.6"/>
    <s v="9125000"/>
    <x v="68"/>
    <x v="30"/>
    <n v="511"/>
    <s v="A5180AF511"/>
    <n v="535000"/>
    <n v="-534926"/>
    <n v="-535000"/>
    <s v="C"/>
    <x v="0"/>
    <x v="0"/>
    <s v="GABX"/>
    <s v="INTANGIBLE ASSETS-AMORTIZABLE"/>
    <s v="2023–2024"/>
    <x v="0"/>
    <x v="2"/>
    <s v="HEALTH AND HUMAN SERVICES"/>
    <s v="FEDERAL TRUST FUND"/>
    <x v="1"/>
    <s v="100"/>
    <s v="N"/>
    <s v="001"/>
    <s v="001"/>
    <s v="000"/>
    <s v="000"/>
    <s v="SPECIAL REVENUE FUND"/>
    <s v="FEDERAL FUND"/>
    <s v="0"/>
  </r>
  <r>
    <s v="0.3BB"/>
    <s v="9125000"/>
    <x v="68"/>
    <x v="32"/>
    <n v="511"/>
    <s v="A6100AF511"/>
    <n v="3057000"/>
    <n v="3056973"/>
    <n v="3057000"/>
    <s v="D"/>
    <x v="0"/>
    <x v="0"/>
    <s v="GABX"/>
    <s v="INTANGIBLE ASSETS-AMORTIZABLE"/>
    <s v="2023–2024"/>
    <x v="0"/>
    <x v="5"/>
    <s v="EDUCATION"/>
    <s v="FEDERAL TRUST FUND"/>
    <x v="1"/>
    <s v="100"/>
    <s v="N"/>
    <s v="001"/>
    <s v="001"/>
    <s v="000"/>
    <s v="000"/>
    <s v="SPECIAL REVENUE FUND"/>
    <s v="FEDERAL FUND"/>
    <s v="0"/>
  </r>
  <r>
    <s v="0.4BB"/>
    <s v="9125000"/>
    <x v="68"/>
    <x v="32"/>
    <n v="511"/>
    <s v="A6100AF511"/>
    <n v="86000"/>
    <n v="86636"/>
    <n v="86000"/>
    <s v="D"/>
    <x v="8"/>
    <x v="7"/>
    <s v="GOAA"/>
    <s v="BEGINNING FUND BALANCE"/>
    <s v="2023–2024"/>
    <x v="0"/>
    <x v="5"/>
    <s v="EDUCATION"/>
    <s v="FEDERAL TRUST FUND"/>
    <x v="1"/>
    <s v="100"/>
    <s v="N"/>
    <s v="001"/>
    <s v="001"/>
    <s v="000"/>
    <s v="000"/>
    <s v="SPECIAL REVENUE FUND"/>
    <s v="FEDERAL FUND"/>
    <s v="0"/>
  </r>
  <r>
    <s v="0.8BB"/>
    <s v="9125000"/>
    <x v="68"/>
    <x v="32"/>
    <n v="511"/>
    <s v="A6100AF511"/>
    <n v="815000"/>
    <n v="-815192"/>
    <n v="-815000"/>
    <s v="C"/>
    <x v="2"/>
    <x v="2"/>
    <s v="GABW"/>
    <s v="ACCUMULATED DEPRECIATION/AMORTIZATION"/>
    <s v="2023–2024"/>
    <x v="0"/>
    <x v="5"/>
    <s v="EDUCATION"/>
    <s v="FEDERAL TRUST FUND"/>
    <x v="1"/>
    <s v="100"/>
    <s v="N"/>
    <s v="001"/>
    <s v="001"/>
    <s v="000"/>
    <s v="000"/>
    <s v="SPECIAL REVENUE FUND"/>
    <s v="FEDERAL FUND"/>
    <s v="0"/>
  </r>
  <r>
    <s v="0.9BB"/>
    <s v="9125000"/>
    <x v="68"/>
    <x v="32"/>
    <n v="511"/>
    <s v="A6100AF511"/>
    <n v="2328000"/>
    <n v="-2328417"/>
    <n v="-2328000"/>
    <s v="C"/>
    <x v="3"/>
    <x v="3"/>
    <s v="GBBR"/>
    <s v="RIGHT-TO-USE LEASE LIABILITY"/>
    <s v="2023–2024"/>
    <x v="0"/>
    <x v="5"/>
    <s v="EDUCATION"/>
    <s v="FEDERAL TRUST FUND"/>
    <x v="1"/>
    <s v="100"/>
    <s v="N"/>
    <s v="001"/>
    <s v="001"/>
    <s v="000"/>
    <s v="000"/>
    <s v="SPECIAL REVENUE FUND"/>
    <s v="FEDERAL FUND"/>
    <s v="0"/>
  </r>
  <r>
    <s v="4.1"/>
    <s v="9125000"/>
    <x v="68"/>
    <x v="32"/>
    <n v="511"/>
    <s v="A6100AF511"/>
    <n v="408000"/>
    <n v="407596"/>
    <n v="408000"/>
    <s v="D"/>
    <x v="19"/>
    <x v="16"/>
    <s v="GODD"/>
    <s v="EDUCATION"/>
    <s v="2023–2024"/>
    <x v="0"/>
    <x v="5"/>
    <s v="EDUCATION"/>
    <s v="FEDERAL TRUST FUND"/>
    <x v="1"/>
    <s v="100"/>
    <s v="N"/>
    <s v="001"/>
    <s v="001"/>
    <s v="000"/>
    <s v="000"/>
    <s v="SPECIAL REVENUE FUND"/>
    <s v="FEDERAL FUND"/>
    <s v="0"/>
  </r>
  <r>
    <s v="4.4"/>
    <s v="9125000"/>
    <x v="68"/>
    <x v="32"/>
    <n v="511"/>
    <s v="A6100AF511"/>
    <n v="408000"/>
    <n v="-407596"/>
    <n v="-408000"/>
    <s v="C"/>
    <x v="2"/>
    <x v="2"/>
    <s v="GABW"/>
    <s v="ACCUMULATED DEPRECIATION/AMORTIZATION"/>
    <s v="2023–2024"/>
    <x v="0"/>
    <x v="5"/>
    <s v="EDUCATION"/>
    <s v="FEDERAL TRUST FUND"/>
    <x v="1"/>
    <s v="100"/>
    <s v="N"/>
    <s v="001"/>
    <s v="001"/>
    <s v="000"/>
    <s v="000"/>
    <s v="SPECIAL REVENUE FUND"/>
    <s v="FEDERAL FUND"/>
    <s v="0"/>
  </r>
  <r>
    <s v="5.1"/>
    <s v="0890000"/>
    <x v="68"/>
    <x v="32"/>
    <n v="511"/>
    <s v="A6100AF511"/>
    <n v="387000"/>
    <n v="386899"/>
    <n v="387000"/>
    <s v="D"/>
    <x v="5"/>
    <x v="5"/>
    <s v="GODT"/>
    <s v="DEBT SERVICE-PRINCIPAL RETIREMENT"/>
    <s v="2023–2024"/>
    <x v="0"/>
    <x v="5"/>
    <s v="EDUCATION"/>
    <s v="FEDERAL TRUST FUND"/>
    <x v="1"/>
    <s v="100"/>
    <s v="N"/>
    <s v="001"/>
    <s v="001"/>
    <s v="000"/>
    <s v="000"/>
    <s v="SPECIAL REVENUE FUND"/>
    <s v="FEDERAL FUND"/>
    <s v="0"/>
  </r>
  <r>
    <s v="5.2"/>
    <s v="0890000"/>
    <x v="68"/>
    <x v="32"/>
    <n v="511"/>
    <s v="A6100AF511"/>
    <n v="19000"/>
    <n v="19071"/>
    <n v="19000"/>
    <s v="D"/>
    <x v="6"/>
    <x v="6"/>
    <s v="GODV"/>
    <s v="DEBT SERVICE-INTEREST &amp; FISCAL CHARGES"/>
    <s v="2023–2024"/>
    <x v="0"/>
    <x v="5"/>
    <s v="EDUCATION"/>
    <s v="FEDERAL TRUST FUND"/>
    <x v="1"/>
    <s v="100"/>
    <s v="N"/>
    <s v="001"/>
    <s v="001"/>
    <s v="000"/>
    <s v="000"/>
    <s v="SPECIAL REVENUE FUND"/>
    <s v="FEDERAL FUND"/>
    <s v="0"/>
  </r>
  <r>
    <s v="5.3"/>
    <s v="0890000"/>
    <x v="68"/>
    <x v="32"/>
    <n v="511"/>
    <s v="A6100AF511"/>
    <n v="406000"/>
    <n v="-405970"/>
    <n v="-406000"/>
    <s v="C"/>
    <x v="19"/>
    <x v="16"/>
    <s v="GODD"/>
    <s v="EDUCATION"/>
    <s v="2023–2024"/>
    <x v="0"/>
    <x v="5"/>
    <s v="EDUCATION"/>
    <s v="FEDERAL TRUST FUND"/>
    <x v="1"/>
    <s v="100"/>
    <s v="N"/>
    <s v="001"/>
    <s v="001"/>
    <s v="000"/>
    <s v="000"/>
    <s v="SPECIAL REVENUE FUND"/>
    <s v="FEDERAL FUND"/>
    <s v="0"/>
  </r>
  <r>
    <s v="6.1"/>
    <s v="9125000"/>
    <x v="68"/>
    <x v="32"/>
    <n v="511"/>
    <s v="A6100AF511"/>
    <n v="387000"/>
    <n v="386899"/>
    <n v="387000"/>
    <s v="D"/>
    <x v="3"/>
    <x v="3"/>
    <s v="GBBR"/>
    <s v="RIGHT-TO-USE LEASE LIABILITY"/>
    <s v="2023–2024"/>
    <x v="0"/>
    <x v="5"/>
    <s v="EDUCATION"/>
    <s v="FEDERAL TRUST FUND"/>
    <x v="1"/>
    <s v="100"/>
    <s v="N"/>
    <s v="001"/>
    <s v="001"/>
    <s v="000"/>
    <s v="000"/>
    <s v="SPECIAL REVENUE FUND"/>
    <s v="FEDERAL FUND"/>
    <s v="0"/>
  </r>
  <r>
    <s v="6.2"/>
    <s v="9125000"/>
    <x v="68"/>
    <x v="32"/>
    <n v="511"/>
    <s v="A6100AF511"/>
    <n v="387000"/>
    <n v="-386899"/>
    <n v="-387000"/>
    <s v="C"/>
    <x v="5"/>
    <x v="5"/>
    <s v="GODT"/>
    <s v="DEBT SERVICE-PRINCIPAL RETIREMENT"/>
    <s v="2023–2024"/>
    <x v="0"/>
    <x v="5"/>
    <s v="EDUCATION"/>
    <s v="FEDERAL TRUST FUND"/>
    <x v="1"/>
    <s v="100"/>
    <s v="N"/>
    <s v="001"/>
    <s v="001"/>
    <s v="000"/>
    <s v="000"/>
    <s v="SPECIAL REVENUE FUND"/>
    <s v="FEDERAL FUND"/>
    <s v="0"/>
  </r>
  <r>
    <s v="7.1"/>
    <s v="9125000"/>
    <x v="68"/>
    <x v="32"/>
    <n v="511"/>
    <s v="A6100AF511"/>
    <n v="403000"/>
    <n v="402633"/>
    <n v="403000"/>
    <s v="D"/>
    <x v="3"/>
    <x v="3"/>
    <s v="GBBR"/>
    <s v="RIGHT-TO-USE LEASE LIABILITY"/>
    <s v="2023–2024"/>
    <x v="0"/>
    <x v="5"/>
    <s v="EDUCATION"/>
    <s v="FEDERAL TRUST FUND"/>
    <x v="1"/>
    <s v="100"/>
    <s v="N"/>
    <s v="001"/>
    <s v="001"/>
    <s v="000"/>
    <s v="000"/>
    <s v="SPECIAL REVENUE FUND"/>
    <s v="FEDERAL FUND"/>
    <s v="0"/>
  </r>
  <r>
    <s v="7.2"/>
    <s v="9125000"/>
    <x v="68"/>
    <x v="32"/>
    <n v="511"/>
    <s v="A6100AF511"/>
    <n v="403000"/>
    <n v="-402633"/>
    <n v="-403000"/>
    <s v="C"/>
    <x v="7"/>
    <x v="3"/>
    <s v="GBAX"/>
    <s v="CURRENT PORTION OF LONG-TERM OBLIGATIONS"/>
    <s v="2023–2024"/>
    <x v="0"/>
    <x v="5"/>
    <s v="EDUCATION"/>
    <s v="FEDERAL TRUST FUND"/>
    <x v="1"/>
    <s v="100"/>
    <s v="N"/>
    <s v="001"/>
    <s v="001"/>
    <s v="000"/>
    <s v="000"/>
    <s v="SPECIAL REVENUE FUND"/>
    <s v="FEDERAL FUND"/>
    <s v="0"/>
  </r>
  <r>
    <s v="0.3BB"/>
    <s v="9125000"/>
    <x v="68"/>
    <x v="49"/>
    <n v="511"/>
    <s v="A8570AF511"/>
    <n v="101000"/>
    <n v="100887"/>
    <n v="101000"/>
    <s v="D"/>
    <x v="0"/>
    <x v="0"/>
    <s v="GABX"/>
    <s v="INTANGIBLE ASSETS-AMORTIZABLE"/>
    <s v="2023–2024"/>
    <x v="0"/>
    <x v="0"/>
    <s v="GENERAL GOVERNMENT"/>
    <s v="FEDERAL TRUST FUND"/>
    <x v="1"/>
    <s v="100"/>
    <s v="N"/>
    <s v="001"/>
    <s v="001"/>
    <s v="000"/>
    <s v="000"/>
    <s v="SPECIAL REVENUE FUND"/>
    <s v="FEDERAL FUND"/>
    <s v="0"/>
  </r>
  <r>
    <s v="0.4BB"/>
    <s v="9125000"/>
    <x v="68"/>
    <x v="49"/>
    <n v="511"/>
    <s v="A8570AF511"/>
    <n v="3000"/>
    <n v="2985"/>
    <n v="3000"/>
    <s v="D"/>
    <x v="8"/>
    <x v="7"/>
    <s v="GOAA"/>
    <s v="BEGINNING FUND BALANCE"/>
    <s v="2023–2024"/>
    <x v="0"/>
    <x v="0"/>
    <s v="GENERAL GOVERNMENT"/>
    <s v="FEDERAL TRUST FUND"/>
    <x v="1"/>
    <s v="100"/>
    <s v="N"/>
    <s v="001"/>
    <s v="001"/>
    <s v="000"/>
    <s v="000"/>
    <s v="SPECIAL REVENUE FUND"/>
    <s v="FEDERAL FUND"/>
    <s v="0"/>
  </r>
  <r>
    <s v="0.8BB"/>
    <s v="9125000"/>
    <x v="68"/>
    <x v="49"/>
    <n v="511"/>
    <s v="A8570AF511"/>
    <n v="59000"/>
    <n v="-58803"/>
    <n v="-59000"/>
    <s v="C"/>
    <x v="2"/>
    <x v="2"/>
    <s v="GABW"/>
    <s v="ACCUMULATED DEPRECIATION/AMORTIZATION"/>
    <s v="2023–2024"/>
    <x v="0"/>
    <x v="0"/>
    <s v="GENERAL GOVERNMENT"/>
    <s v="FEDERAL TRUST FUND"/>
    <x v="1"/>
    <s v="100"/>
    <s v="N"/>
    <s v="001"/>
    <s v="001"/>
    <s v="000"/>
    <s v="000"/>
    <s v="SPECIAL REVENUE FUND"/>
    <s v="FEDERAL FUND"/>
    <s v="0"/>
  </r>
  <r>
    <s v="0.9BB"/>
    <s v="9125000"/>
    <x v="68"/>
    <x v="49"/>
    <n v="511"/>
    <s v="A8570AF511"/>
    <n v="45000"/>
    <n v="-45069"/>
    <n v="-45000"/>
    <s v="C"/>
    <x v="3"/>
    <x v="3"/>
    <s v="GBBR"/>
    <s v="RIGHT-TO-USE LEASE LIABILITY"/>
    <s v="2023–2024"/>
    <x v="0"/>
    <x v="0"/>
    <s v="GENERAL GOVERNMENT"/>
    <s v="FEDERAL TRUST FUND"/>
    <x v="1"/>
    <s v="100"/>
    <s v="N"/>
    <s v="001"/>
    <s v="001"/>
    <s v="000"/>
    <s v="000"/>
    <s v="SPECIAL REVENUE FUND"/>
    <s v="FEDERAL FUND"/>
    <s v="0"/>
  </r>
  <r>
    <s v="1.1"/>
    <s v="0890000"/>
    <x v="68"/>
    <x v="49"/>
    <n v="511"/>
    <s v="A8570AF511"/>
    <n v="92000"/>
    <n v="92314"/>
    <n v="92000"/>
    <s v="D"/>
    <x v="11"/>
    <x v="10"/>
    <s v="GODR"/>
    <s v="CAPITAL OUTLAY"/>
    <s v="2023–2024"/>
    <x v="0"/>
    <x v="0"/>
    <s v="GENERAL GOVERNMENT"/>
    <s v="FEDERAL TRUST FUND"/>
    <x v="1"/>
    <s v="100"/>
    <s v="N"/>
    <s v="001"/>
    <s v="001"/>
    <s v="000"/>
    <s v="000"/>
    <s v="SPECIAL REVENUE FUND"/>
    <s v="FEDERAL FUND"/>
    <s v="0"/>
  </r>
  <r>
    <s v="1.2"/>
    <s v="0890000"/>
    <x v="68"/>
    <x v="49"/>
    <n v="511"/>
    <s v="A8570AF511"/>
    <n v="92000"/>
    <n v="-92314"/>
    <n v="-92000"/>
    <s v="C"/>
    <x v="12"/>
    <x v="11"/>
    <s v="GOLK"/>
    <s v="LEASE AND OTHER FINANCING PROCEEDS"/>
    <s v="2023–2024"/>
    <x v="0"/>
    <x v="0"/>
    <s v="GENERAL GOVERNMENT"/>
    <s v="FEDERAL TRUST FUND"/>
    <x v="1"/>
    <s v="100"/>
    <s v="N"/>
    <s v="001"/>
    <s v="001"/>
    <s v="000"/>
    <s v="000"/>
    <s v="SPECIAL REVENUE FUND"/>
    <s v="FEDERAL FUND"/>
    <s v="0"/>
  </r>
  <r>
    <s v="2.3"/>
    <s v="9125000"/>
    <x v="68"/>
    <x v="49"/>
    <n v="511"/>
    <s v="A8570AF511"/>
    <n v="92000"/>
    <n v="92314"/>
    <n v="92000"/>
    <s v="D"/>
    <x v="0"/>
    <x v="0"/>
    <s v="GABX"/>
    <s v="INTANGIBLE ASSETS-AMORTIZABLE"/>
    <s v="2023–2024"/>
    <x v="0"/>
    <x v="0"/>
    <s v="GENERAL GOVERNMENT"/>
    <s v="FEDERAL TRUST FUND"/>
    <x v="1"/>
    <s v="100"/>
    <s v="N"/>
    <s v="001"/>
    <s v="001"/>
    <s v="000"/>
    <s v="000"/>
    <s v="SPECIAL REVENUE FUND"/>
    <s v="FEDERAL FUND"/>
    <s v="0"/>
  </r>
  <r>
    <s v="2.4"/>
    <s v="9125000"/>
    <x v="68"/>
    <x v="49"/>
    <n v="511"/>
    <s v="A8570AF511"/>
    <n v="92000"/>
    <n v="-92314"/>
    <n v="-92000"/>
    <s v="C"/>
    <x v="11"/>
    <x v="10"/>
    <s v="GODR"/>
    <s v="CAPITAL OUTLAY"/>
    <s v="2023–2024"/>
    <x v="0"/>
    <x v="0"/>
    <s v="GENERAL GOVERNMENT"/>
    <s v="FEDERAL TRUST FUND"/>
    <x v="1"/>
    <s v="100"/>
    <s v="N"/>
    <s v="001"/>
    <s v="001"/>
    <s v="000"/>
    <s v="000"/>
    <s v="SPECIAL REVENUE FUND"/>
    <s v="FEDERAL FUND"/>
    <s v="0"/>
  </r>
  <r>
    <s v="3.1"/>
    <s v="9125000"/>
    <x v="68"/>
    <x v="49"/>
    <n v="511"/>
    <s v="A8570AF511"/>
    <n v="92000"/>
    <n v="92314"/>
    <n v="92000"/>
    <s v="D"/>
    <x v="12"/>
    <x v="11"/>
    <s v="GOLK"/>
    <s v="LEASE AND OTHER FINANCING PROCEEDS"/>
    <s v="2023–2024"/>
    <x v="0"/>
    <x v="0"/>
    <s v="GENERAL GOVERNMENT"/>
    <s v="FEDERAL TRUST FUND"/>
    <x v="1"/>
    <s v="100"/>
    <s v="N"/>
    <s v="001"/>
    <s v="001"/>
    <s v="000"/>
    <s v="000"/>
    <s v="SPECIAL REVENUE FUND"/>
    <s v="FEDERAL FUND"/>
    <s v="0"/>
  </r>
  <r>
    <s v="3.2"/>
    <s v="9125000"/>
    <x v="68"/>
    <x v="49"/>
    <n v="511"/>
    <s v="A8570AF511"/>
    <n v="92000"/>
    <n v="-92314"/>
    <n v="-92000"/>
    <s v="C"/>
    <x v="3"/>
    <x v="3"/>
    <s v="GBBR"/>
    <s v="RIGHT-TO-USE LEASE LIABILITY"/>
    <s v="2023–2024"/>
    <x v="0"/>
    <x v="0"/>
    <s v="GENERAL GOVERNMENT"/>
    <s v="FEDERAL TRUST FUND"/>
    <x v="1"/>
    <s v="100"/>
    <s v="N"/>
    <s v="001"/>
    <s v="001"/>
    <s v="000"/>
    <s v="000"/>
    <s v="SPECIAL REVENUE FUND"/>
    <s v="FEDERAL FUND"/>
    <s v="0"/>
  </r>
  <r>
    <s v="4.1"/>
    <s v="9125000"/>
    <x v="68"/>
    <x v="49"/>
    <n v="511"/>
    <s v="A8570AF511"/>
    <n v="38000"/>
    <n v="37987"/>
    <n v="38000"/>
    <s v="D"/>
    <x v="4"/>
    <x v="4"/>
    <s v="GODB"/>
    <s v="GENERAL GOVERNMENT AND GOVERNMENT OPERATIONS"/>
    <s v="2023–2024"/>
    <x v="0"/>
    <x v="0"/>
    <s v="GENERAL GOVERNMENT"/>
    <s v="FEDERAL TRUST FUND"/>
    <x v="1"/>
    <s v="100"/>
    <s v="N"/>
    <s v="001"/>
    <s v="001"/>
    <s v="000"/>
    <s v="000"/>
    <s v="SPECIAL REVENUE FUND"/>
    <s v="FEDERAL FUND"/>
    <s v="0"/>
  </r>
  <r>
    <s v="4.4"/>
    <s v="9125000"/>
    <x v="68"/>
    <x v="49"/>
    <n v="511"/>
    <s v="A8570AF511"/>
    <n v="38000"/>
    <n v="-37987"/>
    <n v="-38000"/>
    <s v="C"/>
    <x v="2"/>
    <x v="2"/>
    <s v="GABW"/>
    <s v="ACCUMULATED DEPRECIATION/AMORTIZATION"/>
    <s v="2023–2024"/>
    <x v="0"/>
    <x v="0"/>
    <s v="GENERAL GOVERNMENT"/>
    <s v="FEDERAL TRUST FUND"/>
    <x v="1"/>
    <s v="100"/>
    <s v="N"/>
    <s v="001"/>
    <s v="001"/>
    <s v="000"/>
    <s v="000"/>
    <s v="SPECIAL REVENUE FUND"/>
    <s v="FEDERAL FUND"/>
    <s v="0"/>
  </r>
  <r>
    <s v="5.1"/>
    <s v="0890000"/>
    <x v="68"/>
    <x v="49"/>
    <n v="511"/>
    <s v="A8570AF511"/>
    <n v="50000"/>
    <n v="50454"/>
    <n v="50000"/>
    <s v="D"/>
    <x v="5"/>
    <x v="5"/>
    <s v="GODT"/>
    <s v="DEBT SERVICE-PRINCIPAL RETIREMENT"/>
    <s v="2023–2024"/>
    <x v="0"/>
    <x v="0"/>
    <s v="GENERAL GOVERNMENT"/>
    <s v="FEDERAL TRUST FUND"/>
    <x v="1"/>
    <s v="100"/>
    <s v="N"/>
    <s v="001"/>
    <s v="001"/>
    <s v="000"/>
    <s v="000"/>
    <s v="SPECIAL REVENUE FUND"/>
    <s v="FEDERAL FUND"/>
    <s v="0"/>
  </r>
  <r>
    <s v="5.3"/>
    <s v="0890000"/>
    <x v="68"/>
    <x v="49"/>
    <n v="511"/>
    <s v="A8570AF511"/>
    <n v="50000"/>
    <n v="-50579"/>
    <n v="-50000"/>
    <s v="C"/>
    <x v="4"/>
    <x v="4"/>
    <s v="GODB"/>
    <s v="GENERAL GOVERNMENT AND GOVERNMENT OPERATIONS"/>
    <s v="2023–2024"/>
    <x v="0"/>
    <x v="0"/>
    <s v="GENERAL GOVERNMENT"/>
    <s v="FEDERAL TRUST FUND"/>
    <x v="1"/>
    <s v="100"/>
    <s v="N"/>
    <s v="001"/>
    <s v="001"/>
    <s v="000"/>
    <s v="000"/>
    <s v="SPECIAL REVENUE FUND"/>
    <s v="FEDERAL FUND"/>
    <s v="0"/>
  </r>
  <r>
    <s v="6.1"/>
    <s v="9125000"/>
    <x v="68"/>
    <x v="49"/>
    <n v="511"/>
    <s v="A8570AF511"/>
    <n v="50000"/>
    <n v="50454"/>
    <n v="50000"/>
    <s v="D"/>
    <x v="3"/>
    <x v="3"/>
    <s v="GBBR"/>
    <s v="RIGHT-TO-USE LEASE LIABILITY"/>
    <s v="2023–2024"/>
    <x v="0"/>
    <x v="0"/>
    <s v="GENERAL GOVERNMENT"/>
    <s v="FEDERAL TRUST FUND"/>
    <x v="1"/>
    <s v="100"/>
    <s v="N"/>
    <s v="001"/>
    <s v="001"/>
    <s v="000"/>
    <s v="000"/>
    <s v="SPECIAL REVENUE FUND"/>
    <s v="FEDERAL FUND"/>
    <s v="0"/>
  </r>
  <r>
    <s v="6.2"/>
    <s v="9125000"/>
    <x v="68"/>
    <x v="49"/>
    <n v="511"/>
    <s v="A8570AF511"/>
    <n v="50000"/>
    <n v="-50454"/>
    <n v="-50000"/>
    <s v="C"/>
    <x v="5"/>
    <x v="5"/>
    <s v="GODT"/>
    <s v="DEBT SERVICE-PRINCIPAL RETIREMENT"/>
    <s v="2023–2024"/>
    <x v="0"/>
    <x v="0"/>
    <s v="GENERAL GOVERNMENT"/>
    <s v="FEDERAL TRUST FUND"/>
    <x v="1"/>
    <s v="100"/>
    <s v="N"/>
    <s v="001"/>
    <s v="001"/>
    <s v="000"/>
    <s v="000"/>
    <s v="SPECIAL REVENUE FUND"/>
    <s v="FEDERAL FUND"/>
    <s v="0"/>
  </r>
  <r>
    <s v="7.1"/>
    <s v="9125000"/>
    <x v="68"/>
    <x v="49"/>
    <n v="511"/>
    <s v="A8570AF511"/>
    <n v="49000"/>
    <n v="48544"/>
    <n v="49000"/>
    <s v="D"/>
    <x v="3"/>
    <x v="3"/>
    <s v="GBBR"/>
    <s v="RIGHT-TO-USE LEASE LIABILITY"/>
    <s v="2023–2024"/>
    <x v="0"/>
    <x v="0"/>
    <s v="GENERAL GOVERNMENT"/>
    <s v="FEDERAL TRUST FUND"/>
    <x v="1"/>
    <s v="100"/>
    <s v="N"/>
    <s v="001"/>
    <s v="001"/>
    <s v="000"/>
    <s v="000"/>
    <s v="SPECIAL REVENUE FUND"/>
    <s v="FEDERAL FUND"/>
    <s v="0"/>
  </r>
  <r>
    <s v="7.2"/>
    <s v="9125000"/>
    <x v="68"/>
    <x v="49"/>
    <n v="511"/>
    <s v="A8570AF511"/>
    <n v="49000"/>
    <n v="-48544"/>
    <n v="-49000"/>
    <s v="C"/>
    <x v="7"/>
    <x v="3"/>
    <s v="GBAX"/>
    <s v="CURRENT PORTION OF LONG-TERM OBLIGATIONS"/>
    <s v="2023–2024"/>
    <x v="0"/>
    <x v="0"/>
    <s v="GENERAL GOVERNMENT"/>
    <s v="FEDERAL TRUST FUND"/>
    <x v="1"/>
    <s v="100"/>
    <s v="N"/>
    <s v="001"/>
    <s v="001"/>
    <s v="000"/>
    <s v="000"/>
    <s v="SPECIAL REVENUE FUND"/>
    <s v="FEDERAL FUND"/>
    <s v="0"/>
  </r>
  <r>
    <s v="10.3"/>
    <s v="9125000"/>
    <x v="68"/>
    <x v="49"/>
    <n v="511"/>
    <s v="A8570AF511"/>
    <n v="28000"/>
    <n v="27722"/>
    <n v="28000"/>
    <s v="D"/>
    <x v="0"/>
    <x v="0"/>
    <s v="GABX"/>
    <s v="INTANGIBLE ASSETS-AMORTIZABLE"/>
    <s v="2023–2024"/>
    <x v="0"/>
    <x v="0"/>
    <s v="GENERAL GOVERNMENT"/>
    <s v="FEDERAL TRUST FUND"/>
    <x v="1"/>
    <s v="100"/>
    <s v="N"/>
    <s v="001"/>
    <s v="001"/>
    <s v="000"/>
    <s v="000"/>
    <s v="SPECIAL REVENUE FUND"/>
    <s v="FEDERAL FUND"/>
    <s v="0"/>
  </r>
  <r>
    <s v="10.4"/>
    <s v="9125000"/>
    <x v="68"/>
    <x v="49"/>
    <n v="511"/>
    <s v="A8570AF511"/>
    <n v="28000"/>
    <n v="-27722"/>
    <n v="-28000"/>
    <s v="C"/>
    <x v="3"/>
    <x v="3"/>
    <s v="GBBR"/>
    <s v="RIGHT-TO-USE LEASE LIABILITY"/>
    <s v="2023–2024"/>
    <x v="0"/>
    <x v="0"/>
    <s v="GENERAL GOVERNMENT"/>
    <s v="FEDERAL TRUST FUND"/>
    <x v="1"/>
    <s v="100"/>
    <s v="N"/>
    <s v="001"/>
    <s v="001"/>
    <s v="000"/>
    <s v="000"/>
    <s v="SPECIAL REVENUE FUND"/>
    <s v="FEDERAL FUND"/>
    <s v="0"/>
  </r>
  <r>
    <s v="0.3BB"/>
    <s v="9125000"/>
    <x v="69"/>
    <x v="1"/>
    <n v="511"/>
    <s v="A0250AF511"/>
    <n v="4475000"/>
    <n v="4474952"/>
    <n v="4475000"/>
    <s v="D"/>
    <x v="0"/>
    <x v="0"/>
    <s v="GABX"/>
    <s v="INTANGIBLE ASSETS-AMORTIZABLE"/>
    <s v="2023–2024"/>
    <x v="0"/>
    <x v="0"/>
    <s v="GENERAL GOVERNMENT"/>
    <s v="TRIAL COURT TRUST FUND"/>
    <x v="1"/>
    <s v="800"/>
    <s v="G"/>
    <s v="001"/>
    <s v="002"/>
    <s v="000"/>
    <s v="000"/>
    <s v="SPECIAL REVENUE FUND"/>
    <s v="TRIAL COURT FUND"/>
    <s v="0"/>
  </r>
  <r>
    <s v="0.4BB"/>
    <s v="9125000"/>
    <x v="69"/>
    <x v="1"/>
    <n v="511"/>
    <s v="A0250AF511"/>
    <n v="99000"/>
    <n v="98180"/>
    <n v="99000"/>
    <s v="D"/>
    <x v="8"/>
    <x v="7"/>
    <s v="GOAA"/>
    <s v="BEGINNING FUND BALANCE"/>
    <s v="2023–2024"/>
    <x v="0"/>
    <x v="0"/>
    <s v="GENERAL GOVERNMENT"/>
    <s v="TRIAL COURT TRUST FUND"/>
    <x v="1"/>
    <s v="800"/>
    <s v="G"/>
    <s v="001"/>
    <s v="002"/>
    <s v="000"/>
    <s v="000"/>
    <s v="SPECIAL REVENUE FUND"/>
    <s v="TRIAL COURT FUND"/>
    <s v="0"/>
  </r>
  <r>
    <s v="0.8BB"/>
    <s v="9125000"/>
    <x v="69"/>
    <x v="1"/>
    <n v="511"/>
    <s v="A0250AF511"/>
    <n v="1782000"/>
    <n v="-1781510"/>
    <n v="-1782000"/>
    <s v="C"/>
    <x v="2"/>
    <x v="2"/>
    <s v="GABW"/>
    <s v="ACCUMULATED DEPRECIATION/AMORTIZATION"/>
    <s v="2023–2024"/>
    <x v="0"/>
    <x v="0"/>
    <s v="GENERAL GOVERNMENT"/>
    <s v="TRIAL COURT TRUST FUND"/>
    <x v="1"/>
    <s v="800"/>
    <s v="G"/>
    <s v="001"/>
    <s v="002"/>
    <s v="000"/>
    <s v="000"/>
    <s v="SPECIAL REVENUE FUND"/>
    <s v="TRIAL COURT FUND"/>
    <s v="0"/>
  </r>
  <r>
    <s v="0.9BB"/>
    <s v="9125000"/>
    <x v="69"/>
    <x v="1"/>
    <n v="511"/>
    <s v="A0250AF511"/>
    <n v="2792000"/>
    <n v="-2791622"/>
    <n v="-2792000"/>
    <s v="C"/>
    <x v="3"/>
    <x v="3"/>
    <s v="GBBR"/>
    <s v="RIGHT-TO-USE LEASE LIABILITY"/>
    <s v="2023–2024"/>
    <x v="0"/>
    <x v="0"/>
    <s v="GENERAL GOVERNMENT"/>
    <s v="TRIAL COURT TRUST FUND"/>
    <x v="1"/>
    <s v="800"/>
    <s v="G"/>
    <s v="001"/>
    <s v="002"/>
    <s v="000"/>
    <s v="000"/>
    <s v="SPECIAL REVENUE FUND"/>
    <s v="TRIAL COURT FUND"/>
    <s v="0"/>
  </r>
  <r>
    <s v="4.1"/>
    <s v="9125000"/>
    <x v="69"/>
    <x v="1"/>
    <n v="511"/>
    <s v="A0250AF511"/>
    <n v="810000"/>
    <n v="809565"/>
    <n v="810000"/>
    <s v="D"/>
    <x v="4"/>
    <x v="4"/>
    <s v="GODB"/>
    <s v="GENERAL GOVERNMENT AND GOVERNMENT OPERATIONS"/>
    <s v="2023–2024"/>
    <x v="0"/>
    <x v="0"/>
    <s v="GENERAL GOVERNMENT"/>
    <s v="TRIAL COURT TRUST FUND"/>
    <x v="1"/>
    <s v="800"/>
    <s v="G"/>
    <s v="001"/>
    <s v="002"/>
    <s v="000"/>
    <s v="000"/>
    <s v="SPECIAL REVENUE FUND"/>
    <s v="TRIAL COURT FUND"/>
    <s v="0"/>
  </r>
  <r>
    <s v="4.4"/>
    <s v="9125000"/>
    <x v="69"/>
    <x v="1"/>
    <n v="511"/>
    <s v="A0250AF511"/>
    <n v="810000"/>
    <n v="-809565"/>
    <n v="-810000"/>
    <s v="C"/>
    <x v="2"/>
    <x v="2"/>
    <s v="GABW"/>
    <s v="ACCUMULATED DEPRECIATION/AMORTIZATION"/>
    <s v="2023–2024"/>
    <x v="0"/>
    <x v="0"/>
    <s v="GENERAL GOVERNMENT"/>
    <s v="TRIAL COURT TRUST FUND"/>
    <x v="1"/>
    <s v="800"/>
    <s v="G"/>
    <s v="001"/>
    <s v="002"/>
    <s v="000"/>
    <s v="000"/>
    <s v="SPECIAL REVENUE FUND"/>
    <s v="TRIAL COURT FUND"/>
    <s v="0"/>
  </r>
  <r>
    <s v="5.1"/>
    <s v="0932000"/>
    <x v="69"/>
    <x v="1"/>
    <n v="511"/>
    <s v="A0250AF511"/>
    <n v="803000"/>
    <n v="803004"/>
    <n v="803000"/>
    <s v="D"/>
    <x v="5"/>
    <x v="5"/>
    <s v="GODT"/>
    <s v="DEBT SERVICE-PRINCIPAL RETIREMENT"/>
    <s v="2023–2024"/>
    <x v="0"/>
    <x v="0"/>
    <s v="GENERAL GOVERNMENT"/>
    <s v="TRIAL COURT TRUST FUND"/>
    <x v="1"/>
    <s v="800"/>
    <s v="G"/>
    <s v="001"/>
    <s v="002"/>
    <s v="000"/>
    <s v="000"/>
    <s v="SPECIAL REVENUE FUND"/>
    <s v="TRIAL COURT FUND"/>
    <s v="0"/>
  </r>
  <r>
    <s v="5.2"/>
    <s v="0932000"/>
    <x v="69"/>
    <x v="1"/>
    <n v="511"/>
    <s v="A0250AF511"/>
    <n v="18000"/>
    <n v="18313"/>
    <n v="18000"/>
    <s v="D"/>
    <x v="6"/>
    <x v="6"/>
    <s v="GODV"/>
    <s v="DEBT SERVICE-INTEREST &amp; FISCAL CHARGES"/>
    <s v="2023–2024"/>
    <x v="0"/>
    <x v="0"/>
    <s v="GENERAL GOVERNMENT"/>
    <s v="TRIAL COURT TRUST FUND"/>
    <x v="1"/>
    <s v="800"/>
    <s v="G"/>
    <s v="001"/>
    <s v="002"/>
    <s v="000"/>
    <s v="000"/>
    <s v="SPECIAL REVENUE FUND"/>
    <s v="TRIAL COURT FUND"/>
    <s v="0"/>
  </r>
  <r>
    <s v="5.3"/>
    <s v="0932000"/>
    <x v="69"/>
    <x v="1"/>
    <n v="511"/>
    <s v="A0250AF511"/>
    <n v="821000"/>
    <n v="-821317"/>
    <n v="-821000"/>
    <s v="C"/>
    <x v="4"/>
    <x v="4"/>
    <s v="GODB"/>
    <s v="GENERAL GOVERNMENT AND GOVERNMENT OPERATIONS"/>
    <s v="2023–2024"/>
    <x v="0"/>
    <x v="0"/>
    <s v="GENERAL GOVERNMENT"/>
    <s v="TRIAL COURT TRUST FUND"/>
    <x v="1"/>
    <s v="800"/>
    <s v="G"/>
    <s v="001"/>
    <s v="002"/>
    <s v="000"/>
    <s v="000"/>
    <s v="SPECIAL REVENUE FUND"/>
    <s v="TRIAL COURT FUND"/>
    <s v="0"/>
  </r>
  <r>
    <s v="6.1"/>
    <s v="9125000"/>
    <x v="69"/>
    <x v="1"/>
    <n v="511"/>
    <s v="A0250AF511"/>
    <n v="803000"/>
    <n v="803004"/>
    <n v="803000"/>
    <s v="D"/>
    <x v="3"/>
    <x v="3"/>
    <s v="GBBR"/>
    <s v="RIGHT-TO-USE LEASE LIABILITY"/>
    <s v="2023–2024"/>
    <x v="0"/>
    <x v="0"/>
    <s v="GENERAL GOVERNMENT"/>
    <s v="TRIAL COURT TRUST FUND"/>
    <x v="1"/>
    <s v="800"/>
    <s v="G"/>
    <s v="001"/>
    <s v="002"/>
    <s v="000"/>
    <s v="000"/>
    <s v="SPECIAL REVENUE FUND"/>
    <s v="TRIAL COURT FUND"/>
    <s v="0"/>
  </r>
  <r>
    <s v="6.2"/>
    <s v="9125000"/>
    <x v="69"/>
    <x v="1"/>
    <n v="511"/>
    <s v="A0250AF511"/>
    <n v="803000"/>
    <n v="-803004"/>
    <n v="-803000"/>
    <s v="C"/>
    <x v="5"/>
    <x v="5"/>
    <s v="GODT"/>
    <s v="DEBT SERVICE-PRINCIPAL RETIREMENT"/>
    <s v="2023–2024"/>
    <x v="0"/>
    <x v="0"/>
    <s v="GENERAL GOVERNMENT"/>
    <s v="TRIAL COURT TRUST FUND"/>
    <x v="1"/>
    <s v="800"/>
    <s v="G"/>
    <s v="001"/>
    <s v="002"/>
    <s v="000"/>
    <s v="000"/>
    <s v="SPECIAL REVENUE FUND"/>
    <s v="TRIAL COURT FUND"/>
    <s v="0"/>
  </r>
  <r>
    <s v="7.1"/>
    <s v="9125000"/>
    <x v="69"/>
    <x v="1"/>
    <n v="511"/>
    <s v="A0250AF511"/>
    <n v="753000"/>
    <n v="753458"/>
    <n v="753000"/>
    <s v="D"/>
    <x v="3"/>
    <x v="3"/>
    <s v="GBBR"/>
    <s v="RIGHT-TO-USE LEASE LIABILITY"/>
    <s v="2023–2024"/>
    <x v="0"/>
    <x v="0"/>
    <s v="GENERAL GOVERNMENT"/>
    <s v="TRIAL COURT TRUST FUND"/>
    <x v="1"/>
    <s v="800"/>
    <s v="G"/>
    <s v="001"/>
    <s v="002"/>
    <s v="000"/>
    <s v="000"/>
    <s v="SPECIAL REVENUE FUND"/>
    <s v="TRIAL COURT FUND"/>
    <s v="0"/>
  </r>
  <r>
    <s v="7.2"/>
    <s v="9125000"/>
    <x v="69"/>
    <x v="1"/>
    <n v="511"/>
    <s v="A0250AF511"/>
    <n v="753000"/>
    <n v="-753458"/>
    <n v="-753000"/>
    <s v="C"/>
    <x v="7"/>
    <x v="3"/>
    <s v="GBAX"/>
    <s v="CURRENT PORTION OF LONG-TERM OBLIGATIONS"/>
    <s v="2023–2024"/>
    <x v="0"/>
    <x v="0"/>
    <s v="GENERAL GOVERNMENT"/>
    <s v="TRIAL COURT TRUST FUND"/>
    <x v="1"/>
    <s v="800"/>
    <s v="G"/>
    <s v="001"/>
    <s v="002"/>
    <s v="000"/>
    <s v="000"/>
    <s v="SPECIAL REVENUE FUND"/>
    <s v="TRIAL COURT FUND"/>
    <s v="0"/>
  </r>
  <r>
    <s v="9.1"/>
    <s v="9125000"/>
    <x v="69"/>
    <x v="1"/>
    <n v="511"/>
    <s v="A0250AF511"/>
    <n v="123000"/>
    <n v="122701"/>
    <n v="123000"/>
    <s v="D"/>
    <x v="3"/>
    <x v="3"/>
    <s v="GBBR"/>
    <s v="RIGHT-TO-USE LEASE LIABILITY"/>
    <s v="2023–2024"/>
    <x v="0"/>
    <x v="0"/>
    <s v="GENERAL GOVERNMENT"/>
    <s v="TRIAL COURT TRUST FUND"/>
    <x v="1"/>
    <s v="800"/>
    <s v="G"/>
    <s v="001"/>
    <s v="002"/>
    <s v="000"/>
    <s v="000"/>
    <s v="SPECIAL REVENUE FUND"/>
    <s v="TRIAL COURT FUND"/>
    <s v="0"/>
  </r>
  <r>
    <s v="9.4"/>
    <s v="9125000"/>
    <x v="69"/>
    <x v="1"/>
    <n v="511"/>
    <s v="A0250AF511"/>
    <n v="351000"/>
    <n v="350817"/>
    <n v="351000"/>
    <s v="D"/>
    <x v="2"/>
    <x v="2"/>
    <s v="GABW"/>
    <s v="ACCUMULATED DEPRECIATION/AMORTIZATION"/>
    <s v="2023–2024"/>
    <x v="0"/>
    <x v="0"/>
    <s v="GENERAL GOVERNMENT"/>
    <s v="TRIAL COURT TRUST FUND"/>
    <x v="1"/>
    <s v="800"/>
    <s v="G"/>
    <s v="001"/>
    <s v="002"/>
    <s v="000"/>
    <s v="000"/>
    <s v="SPECIAL REVENUE FUND"/>
    <s v="TRIAL COURT FUND"/>
    <s v="0"/>
  </r>
  <r>
    <s v="9.8"/>
    <s v="9125000"/>
    <x v="69"/>
    <x v="1"/>
    <n v="511"/>
    <s v="A0250AF511"/>
    <n v="460000"/>
    <n v="-459692"/>
    <n v="-460000"/>
    <s v="C"/>
    <x v="0"/>
    <x v="0"/>
    <s v="GABX"/>
    <s v="INTANGIBLE ASSETS-AMORTIZABLE"/>
    <s v="2023–2024"/>
    <x v="0"/>
    <x v="0"/>
    <s v="GENERAL GOVERNMENT"/>
    <s v="TRIAL COURT TRUST FUND"/>
    <x v="1"/>
    <s v="800"/>
    <s v="G"/>
    <s v="001"/>
    <s v="002"/>
    <s v="000"/>
    <s v="000"/>
    <s v="SPECIAL REVENUE FUND"/>
    <s v="TRIAL COURT FUND"/>
    <s v="0"/>
  </r>
  <r>
    <s v="9.9"/>
    <s v="9125000"/>
    <x v="69"/>
    <x v="1"/>
    <n v="511"/>
    <s v="A0250AF511"/>
    <n v="14000"/>
    <n v="-13826"/>
    <n v="-14000"/>
    <s v="C"/>
    <x v="4"/>
    <x v="4"/>
    <s v="GODB"/>
    <s v="GENERAL GOVERNMENT AND GOVERNMENT OPERATIONS"/>
    <s v="2023–2024"/>
    <x v="0"/>
    <x v="0"/>
    <s v="GENERAL GOVERNMENT"/>
    <s v="TRIAL COURT TRUST FUND"/>
    <x v="1"/>
    <s v="800"/>
    <s v="G"/>
    <s v="001"/>
    <s v="002"/>
    <s v="000"/>
    <s v="000"/>
    <s v="SPECIAL REVENUE FUND"/>
    <s v="TRIAL COURT FUND"/>
    <s v="0"/>
  </r>
  <r>
    <s v="10.3"/>
    <s v="9125000"/>
    <x v="69"/>
    <x v="1"/>
    <n v="511"/>
    <s v="A0250AF511"/>
    <n v="165000"/>
    <n v="164691"/>
    <n v="165000"/>
    <s v="D"/>
    <x v="0"/>
    <x v="0"/>
    <s v="GABX"/>
    <s v="INTANGIBLE ASSETS-AMORTIZABLE"/>
    <s v="2023–2024"/>
    <x v="0"/>
    <x v="0"/>
    <s v="GENERAL GOVERNMENT"/>
    <s v="TRIAL COURT TRUST FUND"/>
    <x v="1"/>
    <s v="800"/>
    <s v="G"/>
    <s v="001"/>
    <s v="002"/>
    <s v="000"/>
    <s v="000"/>
    <s v="SPECIAL REVENUE FUND"/>
    <s v="TRIAL COURT FUND"/>
    <s v="0"/>
  </r>
  <r>
    <s v="10.4"/>
    <s v="9125000"/>
    <x v="69"/>
    <x v="1"/>
    <n v="511"/>
    <s v="A0250AF511"/>
    <n v="165000"/>
    <n v="-164691"/>
    <n v="-165000"/>
    <s v="C"/>
    <x v="3"/>
    <x v="3"/>
    <s v="GBBR"/>
    <s v="RIGHT-TO-USE LEASE LIABILITY"/>
    <s v="2023–2024"/>
    <x v="0"/>
    <x v="0"/>
    <s v="GENERAL GOVERNMENT"/>
    <s v="TRIAL COURT TRUST FUND"/>
    <x v="1"/>
    <s v="800"/>
    <s v="G"/>
    <s v="001"/>
    <s v="002"/>
    <s v="000"/>
    <s v="000"/>
    <s v="SPECIAL REVENUE FUND"/>
    <s v="TRIAL COURT FUND"/>
    <s v="0"/>
  </r>
  <r>
    <s v="0.3BB"/>
    <s v="9125000"/>
    <x v="70"/>
    <x v="84"/>
    <n v="511"/>
    <s v="A4150AF511"/>
    <n v="7940000"/>
    <n v="7939560"/>
    <n v="7940000"/>
    <s v="D"/>
    <x v="0"/>
    <x v="0"/>
    <s v="GABX"/>
    <s v="INTANGIBLE ASSETS-AMORTIZABLE"/>
    <s v="2023–2024"/>
    <x v="0"/>
    <x v="2"/>
    <s v="HEALTH AND HUMAN SERVICES"/>
    <s v="MANAGED CARE FUND"/>
    <x v="1"/>
    <s v="250"/>
    <s v="G"/>
    <s v="001"/>
    <s v="002"/>
    <s v="000"/>
    <s v="000"/>
    <s v="SPECIAL REVENUE FUND"/>
    <s v="BUS &amp; PROF REG &amp; LIC FUND"/>
    <m/>
  </r>
  <r>
    <s v="0.4BB"/>
    <s v="9125000"/>
    <x v="70"/>
    <x v="84"/>
    <n v="511"/>
    <s v="A4150AF511"/>
    <n v="70000"/>
    <n v="70452"/>
    <n v="70000"/>
    <s v="D"/>
    <x v="8"/>
    <x v="7"/>
    <s v="GOAA"/>
    <s v="BEGINNING FUND BALANCE"/>
    <s v="2023–2024"/>
    <x v="0"/>
    <x v="2"/>
    <s v="HEALTH AND HUMAN SERVICES"/>
    <s v="MANAGED CARE FUND"/>
    <x v="1"/>
    <s v="250"/>
    <s v="G"/>
    <s v="001"/>
    <s v="002"/>
    <s v="000"/>
    <s v="000"/>
    <s v="SPECIAL REVENUE FUND"/>
    <s v="BUS &amp; PROF REG &amp; LIC FUND"/>
    <m/>
  </r>
  <r>
    <s v="0.8BB"/>
    <s v="9125000"/>
    <x v="70"/>
    <x v="84"/>
    <n v="511"/>
    <s v="A4150AF511"/>
    <n v="2316000"/>
    <n v="-2315705"/>
    <n v="-2316000"/>
    <s v="C"/>
    <x v="2"/>
    <x v="2"/>
    <s v="GABW"/>
    <s v="ACCUMULATED DEPRECIATION/AMORTIZATION"/>
    <s v="2023–2024"/>
    <x v="0"/>
    <x v="2"/>
    <s v="HEALTH AND HUMAN SERVICES"/>
    <s v="MANAGED CARE FUND"/>
    <x v="1"/>
    <s v="250"/>
    <s v="G"/>
    <s v="001"/>
    <s v="002"/>
    <s v="000"/>
    <s v="000"/>
    <s v="SPECIAL REVENUE FUND"/>
    <s v="BUS &amp; PROF REG &amp; LIC FUND"/>
    <m/>
  </r>
  <r>
    <s v="0.9BB"/>
    <s v="9125000"/>
    <x v="70"/>
    <x v="84"/>
    <n v="511"/>
    <s v="A4150AF511"/>
    <n v="5694000"/>
    <n v="-5694307"/>
    <n v="-5694000"/>
    <s v="C"/>
    <x v="3"/>
    <x v="3"/>
    <s v="GBBR"/>
    <s v="RIGHT-TO-USE LEASE LIABILITY"/>
    <s v="2023–2024"/>
    <x v="0"/>
    <x v="2"/>
    <s v="HEALTH AND HUMAN SERVICES"/>
    <s v="MANAGED CARE FUND"/>
    <x v="1"/>
    <s v="250"/>
    <s v="G"/>
    <s v="001"/>
    <s v="002"/>
    <s v="000"/>
    <s v="000"/>
    <s v="SPECIAL REVENUE FUND"/>
    <s v="BUS &amp; PROF REG &amp; LIC FUND"/>
    <m/>
  </r>
  <r>
    <s v="4.1"/>
    <s v="9125000"/>
    <x v="70"/>
    <x v="84"/>
    <n v="511"/>
    <s v="A4150AF511"/>
    <n v="1985000"/>
    <n v="1984890"/>
    <n v="1985000"/>
    <s v="D"/>
    <x v="10"/>
    <x v="9"/>
    <s v="GODF"/>
    <s v="HEALTH &amp; HUMAN SERVICES AND LABOR &amp; WORKFORCE DEV"/>
    <s v="2023–2024"/>
    <x v="0"/>
    <x v="2"/>
    <s v="HEALTH AND HUMAN SERVICES"/>
    <s v="MANAGED CARE FUND"/>
    <x v="1"/>
    <s v="250"/>
    <s v="G"/>
    <s v="001"/>
    <s v="002"/>
    <s v="000"/>
    <s v="000"/>
    <s v="SPECIAL REVENUE FUND"/>
    <s v="BUS &amp; PROF REG &amp; LIC FUND"/>
    <m/>
  </r>
  <r>
    <s v="4.4"/>
    <s v="9125000"/>
    <x v="70"/>
    <x v="84"/>
    <n v="511"/>
    <s v="A4150AF511"/>
    <n v="1985000"/>
    <n v="-1984890"/>
    <n v="-1985000"/>
    <s v="C"/>
    <x v="2"/>
    <x v="2"/>
    <s v="GABW"/>
    <s v="ACCUMULATED DEPRECIATION/AMORTIZATION"/>
    <s v="2023–2024"/>
    <x v="0"/>
    <x v="2"/>
    <s v="HEALTH AND HUMAN SERVICES"/>
    <s v="MANAGED CARE FUND"/>
    <x v="1"/>
    <s v="250"/>
    <s v="G"/>
    <s v="001"/>
    <s v="002"/>
    <s v="000"/>
    <s v="000"/>
    <s v="SPECIAL REVENUE FUND"/>
    <s v="BUS &amp; PROF REG &amp; LIC FUND"/>
    <m/>
  </r>
  <r>
    <s v="5.1"/>
    <s v="0933000"/>
    <x v="70"/>
    <x v="84"/>
    <n v="511"/>
    <s v="A4150AF511"/>
    <n v="1970000"/>
    <n v="1970057"/>
    <n v="1970000"/>
    <s v="D"/>
    <x v="5"/>
    <x v="5"/>
    <s v="GODT"/>
    <s v="DEBT SERVICE-PRINCIPAL RETIREMENT"/>
    <s v="2023–2024"/>
    <x v="0"/>
    <x v="2"/>
    <s v="HEALTH AND HUMAN SERVICES"/>
    <s v="MANAGED CARE FUND"/>
    <x v="1"/>
    <s v="250"/>
    <s v="G"/>
    <s v="001"/>
    <s v="002"/>
    <s v="000"/>
    <s v="000"/>
    <s v="SPECIAL REVENUE FUND"/>
    <s v="BUS &amp; PROF REG &amp; LIC FUND"/>
    <m/>
  </r>
  <r>
    <s v="5.2"/>
    <s v="0933000"/>
    <x v="70"/>
    <x v="84"/>
    <n v="511"/>
    <s v="A4150AF511"/>
    <n v="10000"/>
    <n v="9589"/>
    <n v="10000"/>
    <s v="D"/>
    <x v="6"/>
    <x v="6"/>
    <s v="GODV"/>
    <s v="DEBT SERVICE-INTEREST &amp; FISCAL CHARGES"/>
    <s v="2023–2024"/>
    <x v="0"/>
    <x v="2"/>
    <s v="HEALTH AND HUMAN SERVICES"/>
    <s v="MANAGED CARE FUND"/>
    <x v="1"/>
    <s v="250"/>
    <s v="G"/>
    <s v="001"/>
    <s v="002"/>
    <s v="000"/>
    <s v="000"/>
    <s v="SPECIAL REVENUE FUND"/>
    <s v="BUS &amp; PROF REG &amp; LIC FUND"/>
    <m/>
  </r>
  <r>
    <s v="5.3"/>
    <s v="0933000"/>
    <x v="70"/>
    <x v="84"/>
    <n v="511"/>
    <s v="A4150AF511"/>
    <n v="1980000"/>
    <n v="-1979646"/>
    <n v="-1980000"/>
    <s v="C"/>
    <x v="10"/>
    <x v="9"/>
    <s v="GODF"/>
    <s v="HEALTH &amp; HUMAN SERVICES AND LABOR &amp; WORKFORCE DEV"/>
    <s v="2023–2024"/>
    <x v="0"/>
    <x v="2"/>
    <s v="HEALTH AND HUMAN SERVICES"/>
    <s v="MANAGED CARE FUND"/>
    <x v="1"/>
    <s v="250"/>
    <s v="G"/>
    <s v="001"/>
    <s v="002"/>
    <s v="000"/>
    <s v="000"/>
    <s v="SPECIAL REVENUE FUND"/>
    <s v="BUS &amp; PROF REG &amp; LIC FUND"/>
    <m/>
  </r>
  <r>
    <s v="6.1"/>
    <s v="9125000"/>
    <x v="70"/>
    <x v="84"/>
    <n v="511"/>
    <s v="A4150AF511"/>
    <n v="1970000"/>
    <n v="1970057"/>
    <n v="1970000"/>
    <s v="D"/>
    <x v="3"/>
    <x v="3"/>
    <s v="GBBR"/>
    <s v="RIGHT-TO-USE LEASE LIABILITY"/>
    <s v="2023–2024"/>
    <x v="0"/>
    <x v="2"/>
    <s v="HEALTH AND HUMAN SERVICES"/>
    <s v="MANAGED CARE FUND"/>
    <x v="1"/>
    <s v="250"/>
    <s v="G"/>
    <s v="001"/>
    <s v="002"/>
    <s v="000"/>
    <s v="000"/>
    <s v="SPECIAL REVENUE FUND"/>
    <s v="BUS &amp; PROF REG &amp; LIC FUND"/>
    <m/>
  </r>
  <r>
    <s v="6.2"/>
    <s v="9125000"/>
    <x v="70"/>
    <x v="84"/>
    <n v="511"/>
    <s v="A4150AF511"/>
    <n v="1970000"/>
    <n v="-1970057"/>
    <n v="-1970000"/>
    <s v="C"/>
    <x v="5"/>
    <x v="5"/>
    <s v="GODT"/>
    <s v="DEBT SERVICE-PRINCIPAL RETIREMENT"/>
    <s v="2023–2024"/>
    <x v="0"/>
    <x v="2"/>
    <s v="HEALTH AND HUMAN SERVICES"/>
    <s v="MANAGED CARE FUND"/>
    <x v="1"/>
    <s v="250"/>
    <s v="G"/>
    <s v="001"/>
    <s v="002"/>
    <s v="000"/>
    <s v="000"/>
    <s v="SPECIAL REVENUE FUND"/>
    <s v="BUS &amp; PROF REG &amp; LIC FUND"/>
    <m/>
  </r>
  <r>
    <s v="7.1"/>
    <s v="9125000"/>
    <x v="70"/>
    <x v="84"/>
    <n v="511"/>
    <s v="A4150AF511"/>
    <n v="2014000"/>
    <n v="2014419"/>
    <n v="2014000"/>
    <s v="D"/>
    <x v="3"/>
    <x v="3"/>
    <s v="GBBR"/>
    <s v="RIGHT-TO-USE LEASE LIABILITY"/>
    <s v="2023–2024"/>
    <x v="0"/>
    <x v="2"/>
    <s v="HEALTH AND HUMAN SERVICES"/>
    <s v="MANAGED CARE FUND"/>
    <x v="1"/>
    <s v="250"/>
    <s v="G"/>
    <s v="001"/>
    <s v="002"/>
    <s v="000"/>
    <s v="000"/>
    <s v="SPECIAL REVENUE FUND"/>
    <s v="BUS &amp; PROF REG &amp; LIC FUND"/>
    <m/>
  </r>
  <r>
    <s v="7.2"/>
    <s v="9125000"/>
    <x v="70"/>
    <x v="84"/>
    <n v="511"/>
    <s v="A4150AF511"/>
    <n v="2014000"/>
    <n v="-2014419"/>
    <n v="-2014000"/>
    <s v="C"/>
    <x v="7"/>
    <x v="3"/>
    <s v="GBAX"/>
    <s v="CURRENT PORTION OF LONG-TERM OBLIGATIONS"/>
    <s v="2023–2024"/>
    <x v="0"/>
    <x v="2"/>
    <s v="HEALTH AND HUMAN SERVICES"/>
    <s v="MANAGED CARE FUND"/>
    <x v="1"/>
    <s v="250"/>
    <s v="G"/>
    <s v="001"/>
    <s v="002"/>
    <s v="000"/>
    <s v="000"/>
    <s v="SPECIAL REVENUE FUND"/>
    <s v="BUS &amp; PROF REG &amp; LIC FUND"/>
    <m/>
  </r>
  <r>
    <s v="0.3BB"/>
    <s v="9125000"/>
    <x v="71"/>
    <x v="7"/>
    <n v="511"/>
    <s v="A0820AF511"/>
    <n v="1452000"/>
    <n v="1451723"/>
    <n v="1452000"/>
    <s v="D"/>
    <x v="0"/>
    <x v="0"/>
    <s v="GABX"/>
    <s v="INTANGIBLE ASSETS-AMORTIZABLE"/>
    <s v="2023–2024"/>
    <x v="0"/>
    <x v="0"/>
    <s v="GENERAL GOVERNMENT"/>
    <s v="FIRFARMS SAFETY &amp; ENFORCEMENT"/>
    <x v="1"/>
    <s v="250"/>
    <s v="G"/>
    <s v="001"/>
    <s v="002"/>
    <s v="000"/>
    <s v="000"/>
    <s v="SPECIAL REVENUE FUND"/>
    <s v="BUS &amp; PROF REG &amp; LIC FUND"/>
    <m/>
  </r>
  <r>
    <s v="0.8BB"/>
    <s v="9125000"/>
    <x v="71"/>
    <x v="7"/>
    <n v="511"/>
    <s v="A0820AF511"/>
    <n v="362000"/>
    <n v="-361774"/>
    <n v="-362000"/>
    <s v="C"/>
    <x v="2"/>
    <x v="2"/>
    <s v="GABW"/>
    <s v="ACCUMULATED DEPRECIATION/AMORTIZATION"/>
    <s v="2023–2024"/>
    <x v="0"/>
    <x v="0"/>
    <s v="GENERAL GOVERNMENT"/>
    <s v="FIRFARMS SAFETY &amp; ENFORCEMENT"/>
    <x v="1"/>
    <s v="250"/>
    <s v="G"/>
    <s v="001"/>
    <s v="002"/>
    <s v="000"/>
    <s v="000"/>
    <s v="SPECIAL REVENUE FUND"/>
    <s v="BUS &amp; PROF REG &amp; LIC FUND"/>
    <m/>
  </r>
  <r>
    <s v="0.9BB"/>
    <s v="9125000"/>
    <x v="71"/>
    <x v="7"/>
    <n v="511"/>
    <s v="A0820AF511"/>
    <n v="1009000"/>
    <n v="-1008782"/>
    <n v="-1009000"/>
    <s v="C"/>
    <x v="3"/>
    <x v="3"/>
    <s v="GBBR"/>
    <s v="RIGHT-TO-USE LEASE LIABILITY"/>
    <s v="2023–2024"/>
    <x v="0"/>
    <x v="0"/>
    <s v="GENERAL GOVERNMENT"/>
    <s v="FIRFARMS SAFETY &amp; ENFORCEMENT"/>
    <x v="1"/>
    <s v="250"/>
    <s v="G"/>
    <s v="001"/>
    <s v="002"/>
    <s v="000"/>
    <s v="000"/>
    <s v="SPECIAL REVENUE FUND"/>
    <s v="BUS &amp; PROF REG &amp; LIC FUND"/>
    <m/>
  </r>
  <r>
    <s v="0.10BB"/>
    <s v="9125000"/>
    <x v="71"/>
    <x v="7"/>
    <n v="511"/>
    <s v="A0820AF511"/>
    <n v="81000"/>
    <n v="-81167"/>
    <n v="-81000"/>
    <s v="C"/>
    <x v="8"/>
    <x v="7"/>
    <s v="GOAA"/>
    <s v="BEGINNING FUND BALANCE"/>
    <s v="2023–2024"/>
    <x v="0"/>
    <x v="0"/>
    <s v="GENERAL GOVERNMENT"/>
    <s v="FIRFARMS SAFETY &amp; ENFORCEMENT"/>
    <x v="1"/>
    <s v="250"/>
    <s v="G"/>
    <s v="001"/>
    <s v="002"/>
    <s v="000"/>
    <s v="000"/>
    <s v="SPECIAL REVENUE FUND"/>
    <s v="BUS &amp; PROF REG &amp; LIC FUND"/>
    <m/>
  </r>
  <r>
    <s v="0.3ADJ"/>
    <s v="9125000"/>
    <x v="71"/>
    <x v="7"/>
    <n v="511"/>
    <s v="A0820AF511"/>
    <n v="15000"/>
    <n v="-14518"/>
    <n v="-15000"/>
    <s v="C"/>
    <x v="0"/>
    <x v="0"/>
    <s v="GABX"/>
    <s v="INTANGIBLE ASSETS-AMORTIZABLE"/>
    <s v="2023–2024"/>
    <x v="0"/>
    <x v="0"/>
    <s v="GENERAL GOVERNMENT"/>
    <s v="FIRFARMS SAFETY &amp; ENFORCEMENT"/>
    <x v="1"/>
    <s v="250"/>
    <s v="G"/>
    <s v="001"/>
    <s v="002"/>
    <s v="000"/>
    <s v="000"/>
    <s v="SPECIAL REVENUE FUND"/>
    <s v="BUS &amp; PROF REG &amp; LIC FUND"/>
    <m/>
  </r>
  <r>
    <s v="0.5ADJ"/>
    <s v="9125000"/>
    <x v="71"/>
    <x v="7"/>
    <n v="511"/>
    <s v="A0820AF511"/>
    <n v="1000"/>
    <n v="1226"/>
    <n v="1000"/>
    <s v="D"/>
    <x v="1"/>
    <x v="1"/>
    <s v="GOAA"/>
    <s v="BEGINNING FUND BALANCE"/>
    <s v="2023–2024"/>
    <x v="0"/>
    <x v="0"/>
    <s v="GENERAL GOVERNMENT"/>
    <s v="FIRFARMS SAFETY &amp; ENFORCEMENT"/>
    <x v="1"/>
    <s v="250"/>
    <s v="G"/>
    <s v="001"/>
    <s v="002"/>
    <s v="000"/>
    <s v="000"/>
    <s v="SPECIAL REVENUE FUND"/>
    <s v="BUS &amp; PROF REG &amp; LIC FUND"/>
    <m/>
  </r>
  <r>
    <s v="0.8ADJ"/>
    <s v="9125000"/>
    <x v="71"/>
    <x v="7"/>
    <n v="511"/>
    <s v="A0820AF511"/>
    <n v="2000"/>
    <n v="1572"/>
    <n v="2000"/>
    <s v="D"/>
    <x v="2"/>
    <x v="2"/>
    <s v="GABW"/>
    <s v="ACCUMULATED DEPRECIATION/AMORTIZATION"/>
    <s v="2023–2024"/>
    <x v="0"/>
    <x v="0"/>
    <s v="GENERAL GOVERNMENT"/>
    <s v="FIRFARMS SAFETY &amp; ENFORCEMENT"/>
    <x v="1"/>
    <s v="250"/>
    <s v="G"/>
    <s v="001"/>
    <s v="002"/>
    <s v="000"/>
    <s v="000"/>
    <s v="SPECIAL REVENUE FUND"/>
    <s v="BUS &amp; PROF REG &amp; LIC FUND"/>
    <m/>
  </r>
  <r>
    <s v="0.9ADJ"/>
    <s v="9125000"/>
    <x v="71"/>
    <x v="7"/>
    <n v="511"/>
    <s v="A0820AF511"/>
    <n v="12000"/>
    <n v="11720"/>
    <n v="12000"/>
    <s v="D"/>
    <x v="3"/>
    <x v="3"/>
    <s v="GBBR"/>
    <s v="RIGHT-TO-USE LEASE LIABILITY"/>
    <s v="2023–2024"/>
    <x v="0"/>
    <x v="0"/>
    <s v="GENERAL GOVERNMENT"/>
    <s v="FIRFARMS SAFETY &amp; ENFORCEMENT"/>
    <x v="1"/>
    <s v="250"/>
    <s v="G"/>
    <s v="001"/>
    <s v="002"/>
    <s v="000"/>
    <s v="000"/>
    <s v="SPECIAL REVENUE FUND"/>
    <s v="BUS &amp; PROF REG &amp; LIC FUND"/>
    <m/>
  </r>
  <r>
    <s v="4.1"/>
    <s v="9125000"/>
    <x v="71"/>
    <x v="7"/>
    <n v="511"/>
    <s v="A0820AF511"/>
    <n v="194000"/>
    <n v="194300"/>
    <n v="194000"/>
    <s v="D"/>
    <x v="4"/>
    <x v="4"/>
    <s v="GODB"/>
    <s v="GENERAL GOVERNMENT AND GOVERNMENT OPERATIONS"/>
    <s v="2023–2024"/>
    <x v="0"/>
    <x v="0"/>
    <s v="GENERAL GOVERNMENT"/>
    <s v="FIRFARMS SAFETY &amp; ENFORCEMENT"/>
    <x v="1"/>
    <s v="250"/>
    <s v="G"/>
    <s v="001"/>
    <s v="002"/>
    <s v="000"/>
    <s v="000"/>
    <s v="SPECIAL REVENUE FUND"/>
    <s v="BUS &amp; PROF REG &amp; LIC FUND"/>
    <m/>
  </r>
  <r>
    <s v="4.4"/>
    <s v="9125000"/>
    <x v="71"/>
    <x v="7"/>
    <n v="511"/>
    <s v="A0820AF511"/>
    <n v="194000"/>
    <n v="-194300"/>
    <n v="-194000"/>
    <s v="C"/>
    <x v="2"/>
    <x v="2"/>
    <s v="GABW"/>
    <s v="ACCUMULATED DEPRECIATION/AMORTIZATION"/>
    <s v="2023–2024"/>
    <x v="0"/>
    <x v="0"/>
    <s v="GENERAL GOVERNMENT"/>
    <s v="FIRFARMS SAFETY &amp; ENFORCEMENT"/>
    <x v="1"/>
    <s v="250"/>
    <s v="G"/>
    <s v="001"/>
    <s v="002"/>
    <s v="000"/>
    <s v="000"/>
    <s v="SPECIAL REVENUE FUND"/>
    <s v="BUS &amp; PROF REG &amp; LIC FUND"/>
    <m/>
  </r>
  <r>
    <s v="5.1"/>
    <s v="1008000"/>
    <x v="71"/>
    <x v="7"/>
    <n v="511"/>
    <s v="A0820AF511"/>
    <n v="231000"/>
    <n v="231356"/>
    <n v="231000"/>
    <s v="D"/>
    <x v="5"/>
    <x v="5"/>
    <s v="GODT"/>
    <s v="DEBT SERVICE-PRINCIPAL RETIREMENT"/>
    <s v="2023–2024"/>
    <x v="0"/>
    <x v="0"/>
    <s v="GENERAL GOVERNMENT"/>
    <s v="FIRFARMS SAFETY &amp; ENFORCEMENT"/>
    <x v="1"/>
    <s v="250"/>
    <s v="G"/>
    <s v="001"/>
    <s v="002"/>
    <s v="000"/>
    <s v="000"/>
    <s v="SPECIAL REVENUE FUND"/>
    <s v="BUS &amp; PROF REG &amp; LIC FUND"/>
    <m/>
  </r>
  <r>
    <s v="5.2"/>
    <s v="1008000"/>
    <x v="71"/>
    <x v="7"/>
    <n v="511"/>
    <s v="A0820AF511"/>
    <n v="8000"/>
    <n v="7610"/>
    <n v="8000"/>
    <s v="D"/>
    <x v="6"/>
    <x v="6"/>
    <s v="GODV"/>
    <s v="DEBT SERVICE-INTEREST &amp; FISCAL CHARGES"/>
    <s v="2023–2024"/>
    <x v="0"/>
    <x v="0"/>
    <s v="GENERAL GOVERNMENT"/>
    <s v="FIRFARMS SAFETY &amp; ENFORCEMENT"/>
    <x v="1"/>
    <s v="250"/>
    <s v="G"/>
    <s v="001"/>
    <s v="002"/>
    <s v="000"/>
    <s v="000"/>
    <s v="SPECIAL REVENUE FUND"/>
    <s v="BUS &amp; PROF REG &amp; LIC FUND"/>
    <m/>
  </r>
  <r>
    <s v="5.3"/>
    <s v="1008000"/>
    <x v="71"/>
    <x v="7"/>
    <n v="511"/>
    <s v="A0820AF511"/>
    <n v="239000"/>
    <n v="-238966"/>
    <n v="-239000"/>
    <s v="C"/>
    <x v="4"/>
    <x v="4"/>
    <s v="GODB"/>
    <s v="GENERAL GOVERNMENT AND GOVERNMENT OPERATIONS"/>
    <s v="2023–2024"/>
    <x v="0"/>
    <x v="0"/>
    <s v="GENERAL GOVERNMENT"/>
    <s v="FIRFARMS SAFETY &amp; ENFORCEMENT"/>
    <x v="1"/>
    <s v="250"/>
    <s v="G"/>
    <s v="001"/>
    <s v="002"/>
    <s v="000"/>
    <s v="000"/>
    <s v="SPECIAL REVENUE FUND"/>
    <s v="BUS &amp; PROF REG &amp; LIC FUND"/>
    <m/>
  </r>
  <r>
    <s v="6.1"/>
    <s v="9125000"/>
    <x v="71"/>
    <x v="7"/>
    <n v="511"/>
    <s v="A0820AF511"/>
    <n v="231000"/>
    <n v="231356"/>
    <n v="231000"/>
    <s v="D"/>
    <x v="3"/>
    <x v="3"/>
    <s v="GBBR"/>
    <s v="RIGHT-TO-USE LEASE LIABILITY"/>
    <s v="2023–2024"/>
    <x v="0"/>
    <x v="0"/>
    <s v="GENERAL GOVERNMENT"/>
    <s v="FIRFARMS SAFETY &amp; ENFORCEMENT"/>
    <x v="1"/>
    <s v="250"/>
    <s v="G"/>
    <s v="001"/>
    <s v="002"/>
    <s v="000"/>
    <s v="000"/>
    <s v="SPECIAL REVENUE FUND"/>
    <s v="BUS &amp; PROF REG &amp; LIC FUND"/>
    <m/>
  </r>
  <r>
    <s v="6.2"/>
    <s v="9125000"/>
    <x v="71"/>
    <x v="7"/>
    <n v="511"/>
    <s v="A0820AF511"/>
    <n v="231000"/>
    <n v="-231356"/>
    <n v="-231000"/>
    <s v="C"/>
    <x v="5"/>
    <x v="5"/>
    <s v="GODT"/>
    <s v="DEBT SERVICE-PRINCIPAL RETIREMENT"/>
    <s v="2023–2024"/>
    <x v="0"/>
    <x v="0"/>
    <s v="GENERAL GOVERNMENT"/>
    <s v="FIRFARMS SAFETY &amp; ENFORCEMENT"/>
    <x v="1"/>
    <s v="250"/>
    <s v="G"/>
    <s v="001"/>
    <s v="002"/>
    <s v="000"/>
    <s v="000"/>
    <s v="SPECIAL REVENUE FUND"/>
    <s v="BUS &amp; PROF REG &amp; LIC FUND"/>
    <m/>
  </r>
  <r>
    <s v="7.1"/>
    <s v="9125000"/>
    <x v="71"/>
    <x v="7"/>
    <n v="511"/>
    <s v="A0820AF511"/>
    <n v="171000"/>
    <n v="171433"/>
    <n v="171000"/>
    <s v="D"/>
    <x v="3"/>
    <x v="3"/>
    <s v="GBBR"/>
    <s v="RIGHT-TO-USE LEASE LIABILITY"/>
    <s v="2023–2024"/>
    <x v="0"/>
    <x v="0"/>
    <s v="GENERAL GOVERNMENT"/>
    <s v="FIRFARMS SAFETY &amp; ENFORCEMENT"/>
    <x v="1"/>
    <s v="250"/>
    <s v="G"/>
    <s v="001"/>
    <s v="002"/>
    <s v="000"/>
    <s v="000"/>
    <s v="SPECIAL REVENUE FUND"/>
    <s v="BUS &amp; PROF REG &amp; LIC FUND"/>
    <m/>
  </r>
  <r>
    <s v="7.2"/>
    <s v="9125000"/>
    <x v="71"/>
    <x v="7"/>
    <n v="511"/>
    <s v="A0820AF511"/>
    <n v="171000"/>
    <n v="-171433"/>
    <n v="-171000"/>
    <s v="C"/>
    <x v="7"/>
    <x v="3"/>
    <s v="GBAX"/>
    <s v="CURRENT PORTION OF LONG-TERM OBLIGATIONS"/>
    <s v="2023–2024"/>
    <x v="0"/>
    <x v="0"/>
    <s v="GENERAL GOVERNMENT"/>
    <s v="FIRFARMS SAFETY &amp; ENFORCEMENT"/>
    <x v="1"/>
    <s v="250"/>
    <s v="G"/>
    <s v="001"/>
    <s v="002"/>
    <s v="000"/>
    <s v="000"/>
    <s v="SPECIAL REVENUE FUND"/>
    <s v="BUS &amp; PROF REG &amp; LIC FUND"/>
    <m/>
  </r>
  <r>
    <s v="8.3"/>
    <s v="9125000"/>
    <x v="71"/>
    <x v="7"/>
    <n v="511"/>
    <s v="A0820AF511"/>
    <n v="40000"/>
    <n v="39836"/>
    <n v="40000"/>
    <s v="D"/>
    <x v="2"/>
    <x v="2"/>
    <s v="GABW"/>
    <s v="ACCUMULATED DEPRECIATION/AMORTIZATION"/>
    <s v="2023–2024"/>
    <x v="0"/>
    <x v="0"/>
    <s v="GENERAL GOVERNMENT"/>
    <s v="FIRFARMS SAFETY &amp; ENFORCEMENT"/>
    <x v="1"/>
    <s v="250"/>
    <s v="G"/>
    <s v="001"/>
    <s v="002"/>
    <s v="000"/>
    <s v="000"/>
    <s v="SPECIAL REVENUE FUND"/>
    <s v="BUS &amp; PROF REG &amp; LIC FUND"/>
    <m/>
  </r>
  <r>
    <s v="8.6"/>
    <s v="9125000"/>
    <x v="71"/>
    <x v="7"/>
    <n v="511"/>
    <s v="A0820AF511"/>
    <n v="40000"/>
    <n v="-39836"/>
    <n v="-40000"/>
    <s v="C"/>
    <x v="0"/>
    <x v="0"/>
    <s v="GABX"/>
    <s v="INTANGIBLE ASSETS-AMORTIZABLE"/>
    <s v="2023–2024"/>
    <x v="0"/>
    <x v="0"/>
    <s v="GENERAL GOVERNMENT"/>
    <s v="FIRFARMS SAFETY &amp; ENFORCEMENT"/>
    <x v="1"/>
    <s v="250"/>
    <s v="G"/>
    <s v="001"/>
    <s v="002"/>
    <s v="000"/>
    <s v="000"/>
    <s v="SPECIAL REVENUE FUND"/>
    <s v="BUS &amp; PROF REG &amp; LIC FUND"/>
    <m/>
  </r>
  <r>
    <s v="0.3BB"/>
    <s v="9125000"/>
    <x v="72"/>
    <x v="49"/>
    <n v="511"/>
    <s v="A8570AF511"/>
    <n v="42000"/>
    <n v="41548"/>
    <n v="42000"/>
    <s v="D"/>
    <x v="0"/>
    <x v="0"/>
    <s v="GABX"/>
    <s v="INTANGIBLE ASSETS-AMORTIZABLE"/>
    <s v="2023–2024"/>
    <x v="0"/>
    <x v="0"/>
    <s v="GENERAL GOVERNMENT"/>
    <s v="PIERCE'S DISEASE MANAGEMT ACT"/>
    <x v="1"/>
    <s v="300"/>
    <s v="G"/>
    <s v="001"/>
    <s v="001"/>
    <s v="000"/>
    <s v="000"/>
    <s v="SPECIAL REVENUE FUND"/>
    <s v="NAT RESOURES &amp; ENVIRON PROTECT"/>
    <m/>
  </r>
  <r>
    <s v="0.8BB"/>
    <s v="9125000"/>
    <x v="72"/>
    <x v="49"/>
    <n v="511"/>
    <s v="A8570AF511"/>
    <n v="33000"/>
    <n v="-33238"/>
    <n v="-33000"/>
    <s v="C"/>
    <x v="2"/>
    <x v="2"/>
    <s v="GABW"/>
    <s v="ACCUMULATED DEPRECIATION/AMORTIZATION"/>
    <s v="2023–2024"/>
    <x v="0"/>
    <x v="0"/>
    <s v="GENERAL GOVERNMENT"/>
    <s v="PIERCE'S DISEASE MANAGEMT ACT"/>
    <x v="1"/>
    <s v="300"/>
    <s v="G"/>
    <s v="001"/>
    <s v="001"/>
    <s v="000"/>
    <s v="000"/>
    <s v="SPECIAL REVENUE FUND"/>
    <s v="NAT RESOURES &amp; ENVIRON PROTECT"/>
    <m/>
  </r>
  <r>
    <s v="0.9BB"/>
    <s v="9125000"/>
    <x v="72"/>
    <x v="49"/>
    <n v="511"/>
    <s v="A8570AF511"/>
    <n v="8000"/>
    <n v="-8326"/>
    <n v="-8000"/>
    <s v="C"/>
    <x v="3"/>
    <x v="3"/>
    <s v="GBBR"/>
    <s v="RIGHT-TO-USE LEASE LIABILITY"/>
    <s v="2023–2024"/>
    <x v="0"/>
    <x v="0"/>
    <s v="GENERAL GOVERNMENT"/>
    <s v="PIERCE'S DISEASE MANAGEMT ACT"/>
    <x v="1"/>
    <s v="300"/>
    <s v="G"/>
    <s v="001"/>
    <s v="001"/>
    <s v="000"/>
    <s v="000"/>
    <s v="SPECIAL REVENUE FUND"/>
    <s v="NAT RESOURES &amp; ENVIRON PROTECT"/>
    <m/>
  </r>
  <r>
    <s v="0.10BB"/>
    <s v="9125000"/>
    <x v="72"/>
    <x v="49"/>
    <n v="511"/>
    <s v="A8570AF511"/>
    <n v="1000"/>
    <n v="0"/>
    <n v="-1000"/>
    <s v="C"/>
    <x v="8"/>
    <x v="7"/>
    <s v="GOAA"/>
    <s v="BEGINNING FUND BALANCE"/>
    <s v="2023–2024"/>
    <x v="0"/>
    <x v="0"/>
    <s v="GENERAL GOVERNMENT"/>
    <s v="PIERCE'S DISEASE MANAGEMT ACT"/>
    <x v="1"/>
    <s v="300"/>
    <s v="G"/>
    <s v="001"/>
    <s v="001"/>
    <s v="000"/>
    <s v="000"/>
    <s v="SPECIAL REVENUE FUND"/>
    <s v="NAT RESOURES &amp; ENVIRON PROTECT"/>
    <m/>
  </r>
  <r>
    <s v="4.1"/>
    <s v="9125000"/>
    <x v="72"/>
    <x v="49"/>
    <n v="511"/>
    <s v="A8570AF511"/>
    <n v="14000"/>
    <n v="14470"/>
    <n v="14000"/>
    <s v="D"/>
    <x v="4"/>
    <x v="4"/>
    <s v="GODB"/>
    <s v="GENERAL GOVERNMENT AND GOVERNMENT OPERATIONS"/>
    <s v="2023–2024"/>
    <x v="0"/>
    <x v="0"/>
    <s v="GENERAL GOVERNMENT"/>
    <s v="PIERCE'S DISEASE MANAGEMT ACT"/>
    <x v="1"/>
    <s v="300"/>
    <s v="G"/>
    <s v="001"/>
    <s v="001"/>
    <s v="000"/>
    <s v="000"/>
    <s v="SPECIAL REVENUE FUND"/>
    <s v="NAT RESOURES &amp; ENVIRON PROTECT"/>
    <m/>
  </r>
  <r>
    <s v="4.4"/>
    <s v="9125000"/>
    <x v="72"/>
    <x v="49"/>
    <n v="511"/>
    <s v="A8570AF511"/>
    <n v="14000"/>
    <n v="-14470"/>
    <n v="-14000"/>
    <s v="C"/>
    <x v="2"/>
    <x v="2"/>
    <s v="GABW"/>
    <s v="ACCUMULATED DEPRECIATION/AMORTIZATION"/>
    <s v="2023–2024"/>
    <x v="0"/>
    <x v="0"/>
    <s v="GENERAL GOVERNMENT"/>
    <s v="PIERCE'S DISEASE MANAGEMT ACT"/>
    <x v="1"/>
    <s v="300"/>
    <s v="G"/>
    <s v="001"/>
    <s v="001"/>
    <s v="000"/>
    <s v="000"/>
    <s v="SPECIAL REVENUE FUND"/>
    <s v="NAT RESOURES &amp; ENVIRON PROTECT"/>
    <m/>
  </r>
  <r>
    <s v="5.1"/>
    <s v="3010000"/>
    <x v="72"/>
    <x v="49"/>
    <n v="511"/>
    <s v="A8570AF511"/>
    <n v="24000"/>
    <n v="23727"/>
    <n v="24000"/>
    <s v="D"/>
    <x v="5"/>
    <x v="5"/>
    <s v="GODT"/>
    <s v="DEBT SERVICE-PRINCIPAL RETIREMENT"/>
    <s v="2023–2024"/>
    <x v="0"/>
    <x v="0"/>
    <s v="GENERAL GOVERNMENT"/>
    <s v="PIERCE'S DISEASE MANAGEMT ACT"/>
    <x v="1"/>
    <s v="300"/>
    <s v="G"/>
    <s v="001"/>
    <s v="001"/>
    <s v="000"/>
    <s v="000"/>
    <s v="SPECIAL REVENUE FUND"/>
    <s v="NAT RESOURES &amp; ENVIRON PROTECT"/>
    <m/>
  </r>
  <r>
    <s v="5.3"/>
    <s v="3010000"/>
    <x v="72"/>
    <x v="49"/>
    <n v="511"/>
    <s v="A8570AF511"/>
    <n v="24000"/>
    <n v="-23795"/>
    <n v="-24000"/>
    <s v="C"/>
    <x v="4"/>
    <x v="4"/>
    <s v="GODB"/>
    <s v="GENERAL GOVERNMENT AND GOVERNMENT OPERATIONS"/>
    <s v="2023–2024"/>
    <x v="0"/>
    <x v="0"/>
    <s v="GENERAL GOVERNMENT"/>
    <s v="PIERCE'S DISEASE MANAGEMT ACT"/>
    <x v="1"/>
    <s v="300"/>
    <s v="G"/>
    <s v="001"/>
    <s v="001"/>
    <s v="000"/>
    <s v="000"/>
    <s v="SPECIAL REVENUE FUND"/>
    <s v="NAT RESOURES &amp; ENVIRON PROTECT"/>
    <m/>
  </r>
  <r>
    <s v="6.1"/>
    <s v="9125000"/>
    <x v="72"/>
    <x v="49"/>
    <n v="511"/>
    <s v="A8570AF511"/>
    <n v="24000"/>
    <n v="23727"/>
    <n v="24000"/>
    <s v="D"/>
    <x v="3"/>
    <x v="3"/>
    <s v="GBBR"/>
    <s v="RIGHT-TO-USE LEASE LIABILITY"/>
    <s v="2023–2024"/>
    <x v="0"/>
    <x v="0"/>
    <s v="GENERAL GOVERNMENT"/>
    <s v="PIERCE'S DISEASE MANAGEMT ACT"/>
    <x v="1"/>
    <s v="300"/>
    <s v="G"/>
    <s v="001"/>
    <s v="001"/>
    <s v="000"/>
    <s v="000"/>
    <s v="SPECIAL REVENUE FUND"/>
    <s v="NAT RESOURES &amp; ENVIRON PROTECT"/>
    <m/>
  </r>
  <r>
    <s v="6.2"/>
    <s v="9125000"/>
    <x v="72"/>
    <x v="49"/>
    <n v="511"/>
    <s v="A8570AF511"/>
    <n v="24000"/>
    <n v="-23727"/>
    <n v="-24000"/>
    <s v="C"/>
    <x v="5"/>
    <x v="5"/>
    <s v="GODT"/>
    <s v="DEBT SERVICE-PRINCIPAL RETIREMENT"/>
    <s v="2023–2024"/>
    <x v="0"/>
    <x v="0"/>
    <s v="GENERAL GOVERNMENT"/>
    <s v="PIERCE'S DISEASE MANAGEMT ACT"/>
    <x v="1"/>
    <s v="300"/>
    <s v="G"/>
    <s v="001"/>
    <s v="001"/>
    <s v="000"/>
    <s v="000"/>
    <s v="SPECIAL REVENUE FUND"/>
    <s v="NAT RESOURES &amp; ENVIRON PROTECT"/>
    <m/>
  </r>
  <r>
    <s v="7.1"/>
    <s v="9125000"/>
    <x v="72"/>
    <x v="49"/>
    <n v="511"/>
    <s v="A8570AF511"/>
    <n v="15000"/>
    <n v="15432"/>
    <n v="15000"/>
    <s v="D"/>
    <x v="3"/>
    <x v="3"/>
    <s v="GBBR"/>
    <s v="RIGHT-TO-USE LEASE LIABILITY"/>
    <s v="2023–2024"/>
    <x v="0"/>
    <x v="0"/>
    <s v="GENERAL GOVERNMENT"/>
    <s v="PIERCE'S DISEASE MANAGEMT ACT"/>
    <x v="1"/>
    <s v="300"/>
    <s v="G"/>
    <s v="001"/>
    <s v="001"/>
    <s v="000"/>
    <s v="000"/>
    <s v="SPECIAL REVENUE FUND"/>
    <s v="NAT RESOURES &amp; ENVIRON PROTECT"/>
    <m/>
  </r>
  <r>
    <s v="7.2"/>
    <s v="9125000"/>
    <x v="72"/>
    <x v="49"/>
    <n v="511"/>
    <s v="A8570AF511"/>
    <n v="15000"/>
    <n v="-15432"/>
    <n v="-15000"/>
    <s v="C"/>
    <x v="7"/>
    <x v="3"/>
    <s v="GBAX"/>
    <s v="CURRENT PORTION OF LONG-TERM OBLIGATIONS"/>
    <s v="2023–2024"/>
    <x v="0"/>
    <x v="0"/>
    <s v="GENERAL GOVERNMENT"/>
    <s v="PIERCE'S DISEASE MANAGEMT ACT"/>
    <x v="1"/>
    <s v="300"/>
    <s v="G"/>
    <s v="001"/>
    <s v="001"/>
    <s v="000"/>
    <s v="000"/>
    <s v="SPECIAL REVENUE FUND"/>
    <s v="NAT RESOURES &amp; ENVIRON PROTECT"/>
    <m/>
  </r>
  <r>
    <s v="10.3"/>
    <s v="9125000"/>
    <x v="72"/>
    <x v="49"/>
    <n v="511"/>
    <s v="A8570AF511"/>
    <n v="28000"/>
    <n v="27722"/>
    <n v="28000"/>
    <s v="D"/>
    <x v="0"/>
    <x v="0"/>
    <s v="GABX"/>
    <s v="INTANGIBLE ASSETS-AMORTIZABLE"/>
    <s v="2023–2024"/>
    <x v="0"/>
    <x v="0"/>
    <s v="GENERAL GOVERNMENT"/>
    <s v="PIERCE'S DISEASE MANAGEMT ACT"/>
    <x v="1"/>
    <s v="300"/>
    <s v="G"/>
    <s v="001"/>
    <s v="001"/>
    <s v="000"/>
    <s v="000"/>
    <s v="SPECIAL REVENUE FUND"/>
    <s v="NAT RESOURES &amp; ENVIRON PROTECT"/>
    <m/>
  </r>
  <r>
    <s v="10.4"/>
    <s v="9125000"/>
    <x v="72"/>
    <x v="49"/>
    <n v="511"/>
    <s v="A8570AF511"/>
    <n v="28000"/>
    <n v="-27722"/>
    <n v="-28000"/>
    <s v="C"/>
    <x v="3"/>
    <x v="3"/>
    <s v="GBBR"/>
    <s v="RIGHT-TO-USE LEASE LIABILITY"/>
    <s v="2023–2024"/>
    <x v="0"/>
    <x v="0"/>
    <s v="GENERAL GOVERNMENT"/>
    <s v="PIERCE'S DISEASE MANAGEMT ACT"/>
    <x v="1"/>
    <s v="300"/>
    <s v="G"/>
    <s v="001"/>
    <s v="001"/>
    <s v="000"/>
    <s v="000"/>
    <s v="SPECIAL REVENUE FUND"/>
    <s v="NAT RESOURES &amp; ENVIRON PROTECT"/>
    <m/>
  </r>
  <r>
    <s v="0.3BB"/>
    <s v="9125000"/>
    <x v="73"/>
    <x v="7"/>
    <n v="511"/>
    <s v="A0820AF511"/>
    <n v="1010000"/>
    <n v="1010026"/>
    <n v="1010000"/>
    <s v="D"/>
    <x v="0"/>
    <x v="0"/>
    <s v="GABX"/>
    <s v="INTANGIBLE ASSETS-AMORTIZABLE"/>
    <s v="2023–2024"/>
    <x v="0"/>
    <x v="0"/>
    <s v="GENERAL GOVERNMENT"/>
    <s v="MISSING PERSONS DNA DATA BASE"/>
    <x v="1"/>
    <s v="950"/>
    <s v="G"/>
    <s v="001"/>
    <s v="002"/>
    <s v="000"/>
    <s v="000"/>
    <s v="SPECIAL REVENUE FUND"/>
    <s v="RESEARCH-TESTING"/>
    <m/>
  </r>
  <r>
    <s v="0.4BB"/>
    <s v="9125000"/>
    <x v="73"/>
    <x v="7"/>
    <n v="511"/>
    <s v="A0820AF511"/>
    <n v="6000"/>
    <n v="5469"/>
    <n v="6000"/>
    <s v="D"/>
    <x v="8"/>
    <x v="7"/>
    <s v="GOAA"/>
    <s v="BEGINNING FUND BALANCE"/>
    <s v="2023–2024"/>
    <x v="0"/>
    <x v="0"/>
    <s v="GENERAL GOVERNMENT"/>
    <s v="MISSING PERSONS DNA DATA BASE"/>
    <x v="1"/>
    <s v="950"/>
    <s v="G"/>
    <s v="001"/>
    <s v="002"/>
    <s v="000"/>
    <s v="000"/>
    <s v="SPECIAL REVENUE FUND"/>
    <s v="RESEARCH-TESTING"/>
    <m/>
  </r>
  <r>
    <s v="0.8BB"/>
    <s v="9125000"/>
    <x v="73"/>
    <x v="7"/>
    <n v="511"/>
    <s v="A0820AF511"/>
    <n v="735000"/>
    <n v="-734564"/>
    <n v="-735000"/>
    <s v="C"/>
    <x v="2"/>
    <x v="2"/>
    <s v="GABW"/>
    <s v="ACCUMULATED DEPRECIATION/AMORTIZATION"/>
    <s v="2023–2024"/>
    <x v="0"/>
    <x v="0"/>
    <s v="GENERAL GOVERNMENT"/>
    <s v="MISSING PERSONS DNA DATA BASE"/>
    <x v="1"/>
    <s v="950"/>
    <s v="G"/>
    <s v="001"/>
    <s v="002"/>
    <s v="000"/>
    <s v="000"/>
    <s v="SPECIAL REVENUE FUND"/>
    <s v="RESEARCH-TESTING"/>
    <m/>
  </r>
  <r>
    <s v="0.9BB"/>
    <s v="9125000"/>
    <x v="73"/>
    <x v="7"/>
    <n v="511"/>
    <s v="A0820AF511"/>
    <n v="281000"/>
    <n v="-280931"/>
    <n v="-281000"/>
    <s v="C"/>
    <x v="3"/>
    <x v="3"/>
    <s v="GBBR"/>
    <s v="RIGHT-TO-USE LEASE LIABILITY"/>
    <s v="2023–2024"/>
    <x v="0"/>
    <x v="0"/>
    <s v="GENERAL GOVERNMENT"/>
    <s v="MISSING PERSONS DNA DATA BASE"/>
    <x v="1"/>
    <s v="950"/>
    <s v="G"/>
    <s v="001"/>
    <s v="002"/>
    <s v="000"/>
    <s v="000"/>
    <s v="SPECIAL REVENUE FUND"/>
    <s v="RESEARCH-TESTING"/>
    <m/>
  </r>
  <r>
    <s v="4.1"/>
    <s v="9125000"/>
    <x v="73"/>
    <x v="7"/>
    <n v="511"/>
    <s v="A0820AF511"/>
    <n v="366000"/>
    <n v="366199"/>
    <n v="366000"/>
    <s v="D"/>
    <x v="4"/>
    <x v="4"/>
    <s v="GODB"/>
    <s v="GENERAL GOVERNMENT AND GOVERNMENT OPERATIONS"/>
    <s v="2023–2024"/>
    <x v="0"/>
    <x v="0"/>
    <s v="GENERAL GOVERNMENT"/>
    <s v="MISSING PERSONS DNA DATA BASE"/>
    <x v="1"/>
    <s v="950"/>
    <s v="G"/>
    <s v="001"/>
    <s v="002"/>
    <s v="000"/>
    <s v="000"/>
    <s v="SPECIAL REVENUE FUND"/>
    <s v="RESEARCH-TESTING"/>
    <m/>
  </r>
  <r>
    <s v="4.4"/>
    <s v="9125000"/>
    <x v="73"/>
    <x v="7"/>
    <n v="511"/>
    <s v="A0820AF511"/>
    <n v="366000"/>
    <n v="-366199"/>
    <n v="-366000"/>
    <s v="C"/>
    <x v="2"/>
    <x v="2"/>
    <s v="GABW"/>
    <s v="ACCUMULATED DEPRECIATION/AMORTIZATION"/>
    <s v="2023–2024"/>
    <x v="0"/>
    <x v="0"/>
    <s v="GENERAL GOVERNMENT"/>
    <s v="MISSING PERSONS DNA DATA BASE"/>
    <x v="1"/>
    <s v="950"/>
    <s v="G"/>
    <s v="001"/>
    <s v="002"/>
    <s v="000"/>
    <s v="000"/>
    <s v="SPECIAL REVENUE FUND"/>
    <s v="RESEARCH-TESTING"/>
    <m/>
  </r>
  <r>
    <s v="5.1"/>
    <s v="3016000"/>
    <x v="73"/>
    <x v="7"/>
    <n v="511"/>
    <s v="A0820AF511"/>
    <n v="236000"/>
    <n v="236074"/>
    <n v="236000"/>
    <s v="D"/>
    <x v="5"/>
    <x v="5"/>
    <s v="GODT"/>
    <s v="DEBT SERVICE-PRINCIPAL RETIREMENT"/>
    <s v="2023–2024"/>
    <x v="0"/>
    <x v="0"/>
    <s v="GENERAL GOVERNMENT"/>
    <s v="MISSING PERSONS DNA DATA BASE"/>
    <x v="1"/>
    <s v="950"/>
    <s v="G"/>
    <s v="001"/>
    <s v="002"/>
    <s v="000"/>
    <s v="000"/>
    <s v="SPECIAL REVENUE FUND"/>
    <s v="RESEARCH-TESTING"/>
    <m/>
  </r>
  <r>
    <s v="5.2"/>
    <s v="3016000"/>
    <x v="73"/>
    <x v="7"/>
    <n v="511"/>
    <s v="A0820AF511"/>
    <n v="125000"/>
    <n v="125006"/>
    <n v="125000"/>
    <s v="D"/>
    <x v="6"/>
    <x v="6"/>
    <s v="GODV"/>
    <s v="DEBT SERVICE-INTEREST &amp; FISCAL CHARGES"/>
    <s v="2023–2024"/>
    <x v="0"/>
    <x v="0"/>
    <s v="GENERAL GOVERNMENT"/>
    <s v="MISSING PERSONS DNA DATA BASE"/>
    <x v="1"/>
    <s v="950"/>
    <s v="G"/>
    <s v="001"/>
    <s v="002"/>
    <s v="000"/>
    <s v="000"/>
    <s v="SPECIAL REVENUE FUND"/>
    <s v="RESEARCH-TESTING"/>
    <m/>
  </r>
  <r>
    <s v="5.3"/>
    <s v="3016000"/>
    <x v="73"/>
    <x v="7"/>
    <n v="511"/>
    <s v="A0820AF511"/>
    <n v="361000"/>
    <n v="-361080"/>
    <n v="-361000"/>
    <s v="C"/>
    <x v="4"/>
    <x v="4"/>
    <s v="GODB"/>
    <s v="GENERAL GOVERNMENT AND GOVERNMENT OPERATIONS"/>
    <s v="2023–2024"/>
    <x v="0"/>
    <x v="0"/>
    <s v="GENERAL GOVERNMENT"/>
    <s v="MISSING PERSONS DNA DATA BASE"/>
    <x v="1"/>
    <s v="950"/>
    <s v="G"/>
    <s v="001"/>
    <s v="002"/>
    <s v="000"/>
    <s v="000"/>
    <s v="SPECIAL REVENUE FUND"/>
    <s v="RESEARCH-TESTING"/>
    <m/>
  </r>
  <r>
    <s v="6.1"/>
    <s v="9125000"/>
    <x v="73"/>
    <x v="7"/>
    <n v="511"/>
    <s v="A0820AF511"/>
    <n v="236000"/>
    <n v="236074"/>
    <n v="236000"/>
    <s v="D"/>
    <x v="3"/>
    <x v="3"/>
    <s v="GBBR"/>
    <s v="RIGHT-TO-USE LEASE LIABILITY"/>
    <s v="2023–2024"/>
    <x v="0"/>
    <x v="0"/>
    <s v="GENERAL GOVERNMENT"/>
    <s v="MISSING PERSONS DNA DATA BASE"/>
    <x v="1"/>
    <s v="950"/>
    <s v="G"/>
    <s v="001"/>
    <s v="002"/>
    <s v="000"/>
    <s v="000"/>
    <s v="SPECIAL REVENUE FUND"/>
    <s v="RESEARCH-TESTING"/>
    <m/>
  </r>
  <r>
    <s v="6.2"/>
    <s v="9125000"/>
    <x v="73"/>
    <x v="7"/>
    <n v="511"/>
    <s v="A0820AF511"/>
    <n v="236000"/>
    <n v="-236074"/>
    <n v="-236000"/>
    <s v="C"/>
    <x v="5"/>
    <x v="5"/>
    <s v="GODT"/>
    <s v="DEBT SERVICE-PRINCIPAL RETIREMENT"/>
    <s v="2023–2024"/>
    <x v="0"/>
    <x v="0"/>
    <s v="GENERAL GOVERNMENT"/>
    <s v="MISSING PERSONS DNA DATA BASE"/>
    <x v="1"/>
    <s v="950"/>
    <s v="G"/>
    <s v="001"/>
    <s v="002"/>
    <s v="000"/>
    <s v="000"/>
    <s v="SPECIAL REVENUE FUND"/>
    <s v="RESEARCH-TESTING"/>
    <m/>
  </r>
  <r>
    <s v="7.1"/>
    <s v="9125000"/>
    <x v="73"/>
    <x v="7"/>
    <n v="511"/>
    <s v="A0820AF511"/>
    <n v="259000"/>
    <n v="258547"/>
    <n v="259000"/>
    <s v="D"/>
    <x v="3"/>
    <x v="3"/>
    <s v="GBBR"/>
    <s v="RIGHT-TO-USE LEASE LIABILITY"/>
    <s v="2023–2024"/>
    <x v="0"/>
    <x v="0"/>
    <s v="GENERAL GOVERNMENT"/>
    <s v="MISSING PERSONS DNA DATA BASE"/>
    <x v="1"/>
    <s v="950"/>
    <s v="G"/>
    <s v="001"/>
    <s v="002"/>
    <s v="000"/>
    <s v="000"/>
    <s v="SPECIAL REVENUE FUND"/>
    <s v="RESEARCH-TESTING"/>
    <m/>
  </r>
  <r>
    <s v="7.2"/>
    <s v="9125000"/>
    <x v="73"/>
    <x v="7"/>
    <n v="511"/>
    <s v="A0820AF511"/>
    <n v="259000"/>
    <n v="-258547"/>
    <n v="-259000"/>
    <s v="C"/>
    <x v="7"/>
    <x v="3"/>
    <s v="GBAX"/>
    <s v="CURRENT PORTION OF LONG-TERM OBLIGATIONS"/>
    <s v="2023–2024"/>
    <x v="0"/>
    <x v="0"/>
    <s v="GENERAL GOVERNMENT"/>
    <s v="MISSING PERSONS DNA DATA BASE"/>
    <x v="1"/>
    <s v="950"/>
    <s v="G"/>
    <s v="001"/>
    <s v="002"/>
    <s v="000"/>
    <s v="000"/>
    <s v="SPECIAL REVENUE FUND"/>
    <s v="RESEARCH-TESTING"/>
    <m/>
  </r>
  <r>
    <s v="10.3"/>
    <s v="9125000"/>
    <x v="73"/>
    <x v="7"/>
    <n v="511"/>
    <s v="A0820AF511"/>
    <n v="3661000"/>
    <n v="3661178"/>
    <n v="3661000"/>
    <s v="D"/>
    <x v="0"/>
    <x v="0"/>
    <s v="GABX"/>
    <s v="INTANGIBLE ASSETS-AMORTIZABLE"/>
    <s v="2023–2024"/>
    <x v="0"/>
    <x v="0"/>
    <s v="GENERAL GOVERNMENT"/>
    <s v="MISSING PERSONS DNA DATA BASE"/>
    <x v="1"/>
    <s v="950"/>
    <s v="G"/>
    <s v="001"/>
    <s v="002"/>
    <s v="000"/>
    <s v="000"/>
    <s v="SPECIAL REVENUE FUND"/>
    <s v="RESEARCH-TESTING"/>
    <m/>
  </r>
  <r>
    <s v="10.4"/>
    <s v="9125000"/>
    <x v="73"/>
    <x v="7"/>
    <n v="511"/>
    <s v="A0820AF511"/>
    <n v="3661000"/>
    <n v="-3661178"/>
    <n v="-3661000"/>
    <s v="C"/>
    <x v="3"/>
    <x v="3"/>
    <s v="GBBR"/>
    <s v="RIGHT-TO-USE LEASE LIABILITY"/>
    <s v="2023–2024"/>
    <x v="0"/>
    <x v="0"/>
    <s v="GENERAL GOVERNMENT"/>
    <s v="MISSING PERSONS DNA DATA BASE"/>
    <x v="1"/>
    <s v="950"/>
    <s v="G"/>
    <s v="001"/>
    <s v="002"/>
    <s v="000"/>
    <s v="000"/>
    <s v="SPECIAL REVENUE FUND"/>
    <s v="RESEARCH-TESTING"/>
    <m/>
  </r>
  <r>
    <s v="0.3BB"/>
    <s v="9125000"/>
    <x v="74"/>
    <x v="62"/>
    <n v="511"/>
    <s v="A1111AF511"/>
    <n v="331000"/>
    <n v="331372"/>
    <n v="331000"/>
    <s v="D"/>
    <x v="0"/>
    <x v="0"/>
    <s v="GABX"/>
    <s v="INTANGIBLE ASSETS-AMORTIZABLE"/>
    <s v="2023–2024"/>
    <x v="0"/>
    <x v="1"/>
    <s v="BUS, CONSUMER SERV, HOUSING"/>
    <s v="OCCUPATIONAL THERAPY FUND"/>
    <x v="1"/>
    <s v="250"/>
    <s v="G"/>
    <s v="001"/>
    <s v="002"/>
    <s v="000"/>
    <s v="000"/>
    <s v="SPECIAL REVENUE FUND"/>
    <s v="BUS &amp; PROF REG &amp; LIC FUND"/>
    <m/>
  </r>
  <r>
    <s v="0.4BB"/>
    <s v="9125000"/>
    <x v="74"/>
    <x v="62"/>
    <n v="511"/>
    <s v="A1111AF511"/>
    <n v="2000"/>
    <n v="1677"/>
    <n v="2000"/>
    <s v="D"/>
    <x v="8"/>
    <x v="7"/>
    <s v="GOAA"/>
    <s v="BEGINNING FUND BALANCE"/>
    <s v="2023–2024"/>
    <x v="0"/>
    <x v="1"/>
    <s v="BUS, CONSUMER SERV, HOUSING"/>
    <s v="OCCUPATIONAL THERAPY FUND"/>
    <x v="1"/>
    <s v="250"/>
    <s v="G"/>
    <s v="001"/>
    <s v="002"/>
    <s v="000"/>
    <s v="000"/>
    <s v="SPECIAL REVENUE FUND"/>
    <s v="BUS &amp; PROF REG &amp; LIC FUND"/>
    <m/>
  </r>
  <r>
    <s v="0.8BB"/>
    <s v="9125000"/>
    <x v="74"/>
    <x v="62"/>
    <n v="511"/>
    <s v="A1111AF511"/>
    <n v="265000"/>
    <n v="-265098"/>
    <n v="-265000"/>
    <s v="C"/>
    <x v="2"/>
    <x v="2"/>
    <s v="GABW"/>
    <s v="ACCUMULATED DEPRECIATION/AMORTIZATION"/>
    <s v="2023–2024"/>
    <x v="0"/>
    <x v="1"/>
    <s v="BUS, CONSUMER SERV, HOUSING"/>
    <s v="OCCUPATIONAL THERAPY FUND"/>
    <x v="1"/>
    <s v="250"/>
    <s v="G"/>
    <s v="001"/>
    <s v="002"/>
    <s v="000"/>
    <s v="000"/>
    <s v="SPECIAL REVENUE FUND"/>
    <s v="BUS &amp; PROF REG &amp; LIC FUND"/>
    <m/>
  </r>
  <r>
    <s v="0.9BB"/>
    <s v="9125000"/>
    <x v="74"/>
    <x v="62"/>
    <n v="511"/>
    <s v="A1111AF511"/>
    <n v="68000"/>
    <n v="-67951"/>
    <n v="-68000"/>
    <s v="C"/>
    <x v="3"/>
    <x v="3"/>
    <s v="GBBR"/>
    <s v="RIGHT-TO-USE LEASE LIABILITY"/>
    <s v="2023–2024"/>
    <x v="0"/>
    <x v="1"/>
    <s v="BUS, CONSUMER SERV, HOUSING"/>
    <s v="OCCUPATIONAL THERAPY FUND"/>
    <x v="1"/>
    <s v="250"/>
    <s v="G"/>
    <s v="001"/>
    <s v="002"/>
    <s v="000"/>
    <s v="000"/>
    <s v="SPECIAL REVENUE FUND"/>
    <s v="BUS &amp; PROF REG &amp; LIC FUND"/>
    <m/>
  </r>
  <r>
    <s v="4.1"/>
    <s v="9125000"/>
    <x v="74"/>
    <x v="62"/>
    <n v="511"/>
    <s v="A1111AF511"/>
    <n v="66000"/>
    <n v="66274"/>
    <n v="66000"/>
    <s v="D"/>
    <x v="9"/>
    <x v="8"/>
    <s v="GODJ"/>
    <s v="BUSINESS, CONSUMER SERVICES, AND HOUSING"/>
    <s v="2023–2024"/>
    <x v="0"/>
    <x v="1"/>
    <s v="BUS, CONSUMER SERV, HOUSING"/>
    <s v="OCCUPATIONAL THERAPY FUND"/>
    <x v="1"/>
    <s v="250"/>
    <s v="G"/>
    <s v="001"/>
    <s v="002"/>
    <s v="000"/>
    <s v="000"/>
    <s v="SPECIAL REVENUE FUND"/>
    <s v="BUS &amp; PROF REG &amp; LIC FUND"/>
    <m/>
  </r>
  <r>
    <s v="4.4"/>
    <s v="9125000"/>
    <x v="74"/>
    <x v="62"/>
    <n v="511"/>
    <s v="A1111AF511"/>
    <n v="66000"/>
    <n v="-66274"/>
    <n v="-66000"/>
    <s v="C"/>
    <x v="2"/>
    <x v="2"/>
    <s v="GABW"/>
    <s v="ACCUMULATED DEPRECIATION/AMORTIZATION"/>
    <s v="2023–2024"/>
    <x v="0"/>
    <x v="1"/>
    <s v="BUS, CONSUMER SERV, HOUSING"/>
    <s v="OCCUPATIONAL THERAPY FUND"/>
    <x v="1"/>
    <s v="250"/>
    <s v="G"/>
    <s v="001"/>
    <s v="002"/>
    <s v="000"/>
    <s v="000"/>
    <s v="SPECIAL REVENUE FUND"/>
    <s v="BUS &amp; PROF REG &amp; LIC FUND"/>
    <m/>
  </r>
  <r>
    <s v="5.1"/>
    <s v="3017000"/>
    <x v="74"/>
    <x v="62"/>
    <n v="511"/>
    <s v="A1111AF511"/>
    <n v="68000"/>
    <n v="67951"/>
    <n v="68000"/>
    <s v="D"/>
    <x v="5"/>
    <x v="5"/>
    <s v="GODT"/>
    <s v="DEBT SERVICE-PRINCIPAL RETIREMENT"/>
    <s v="2023–2024"/>
    <x v="0"/>
    <x v="1"/>
    <s v="BUS, CONSUMER SERV, HOUSING"/>
    <s v="OCCUPATIONAL THERAPY FUND"/>
    <x v="1"/>
    <s v="250"/>
    <s v="G"/>
    <s v="001"/>
    <s v="002"/>
    <s v="000"/>
    <s v="000"/>
    <s v="SPECIAL REVENUE FUND"/>
    <s v="BUS &amp; PROF REG &amp; LIC FUND"/>
    <m/>
  </r>
  <r>
    <s v="5.3"/>
    <s v="3017000"/>
    <x v="74"/>
    <x v="62"/>
    <n v="511"/>
    <s v="A1111AF511"/>
    <n v="68000"/>
    <n v="-67991"/>
    <n v="-68000"/>
    <s v="C"/>
    <x v="9"/>
    <x v="8"/>
    <s v="GODJ"/>
    <s v="BUSINESS, CONSUMER SERVICES, AND HOUSING"/>
    <s v="2023–2024"/>
    <x v="0"/>
    <x v="1"/>
    <s v="BUS, CONSUMER SERV, HOUSING"/>
    <s v="OCCUPATIONAL THERAPY FUND"/>
    <x v="1"/>
    <s v="250"/>
    <s v="G"/>
    <s v="001"/>
    <s v="002"/>
    <s v="000"/>
    <s v="000"/>
    <s v="SPECIAL REVENUE FUND"/>
    <s v="BUS &amp; PROF REG &amp; LIC FUND"/>
    <m/>
  </r>
  <r>
    <s v="6.1"/>
    <s v="9125000"/>
    <x v="74"/>
    <x v="62"/>
    <n v="511"/>
    <s v="A1111AF511"/>
    <n v="68000"/>
    <n v="67951"/>
    <n v="68000"/>
    <s v="D"/>
    <x v="3"/>
    <x v="3"/>
    <s v="GBBR"/>
    <s v="RIGHT-TO-USE LEASE LIABILITY"/>
    <s v="2023–2024"/>
    <x v="0"/>
    <x v="1"/>
    <s v="BUS, CONSUMER SERV, HOUSING"/>
    <s v="OCCUPATIONAL THERAPY FUND"/>
    <x v="1"/>
    <s v="250"/>
    <s v="G"/>
    <s v="001"/>
    <s v="002"/>
    <s v="000"/>
    <s v="000"/>
    <s v="SPECIAL REVENUE FUND"/>
    <s v="BUS &amp; PROF REG &amp; LIC FUND"/>
    <m/>
  </r>
  <r>
    <s v="6.2"/>
    <s v="9125000"/>
    <x v="74"/>
    <x v="62"/>
    <n v="511"/>
    <s v="A1111AF511"/>
    <n v="68000"/>
    <n v="-67951"/>
    <n v="-68000"/>
    <s v="C"/>
    <x v="5"/>
    <x v="5"/>
    <s v="GODT"/>
    <s v="DEBT SERVICE-PRINCIPAL RETIREMENT"/>
    <s v="2023–2024"/>
    <x v="0"/>
    <x v="1"/>
    <s v="BUS, CONSUMER SERV, HOUSING"/>
    <s v="OCCUPATIONAL THERAPY FUND"/>
    <x v="1"/>
    <s v="250"/>
    <s v="G"/>
    <s v="001"/>
    <s v="002"/>
    <s v="000"/>
    <s v="000"/>
    <s v="SPECIAL REVENUE FUND"/>
    <s v="BUS &amp; PROF REG &amp; LIC FUND"/>
    <m/>
  </r>
  <r>
    <s v="8.3"/>
    <s v="9125000"/>
    <x v="74"/>
    <x v="62"/>
    <n v="511"/>
    <s v="A1111AF511"/>
    <n v="331000"/>
    <n v="331372"/>
    <n v="331000"/>
    <s v="D"/>
    <x v="2"/>
    <x v="2"/>
    <s v="GABW"/>
    <s v="ACCUMULATED DEPRECIATION/AMORTIZATION"/>
    <s v="2023–2024"/>
    <x v="0"/>
    <x v="1"/>
    <s v="BUS, CONSUMER SERV, HOUSING"/>
    <s v="OCCUPATIONAL THERAPY FUND"/>
    <x v="1"/>
    <s v="250"/>
    <s v="G"/>
    <s v="001"/>
    <s v="002"/>
    <s v="000"/>
    <s v="000"/>
    <s v="SPECIAL REVENUE FUND"/>
    <s v="BUS &amp; PROF REG &amp; LIC FUND"/>
    <m/>
  </r>
  <r>
    <s v="8.6"/>
    <s v="9125000"/>
    <x v="74"/>
    <x v="62"/>
    <n v="511"/>
    <s v="A1111AF511"/>
    <n v="331000"/>
    <n v="-331372"/>
    <n v="-331000"/>
    <s v="C"/>
    <x v="0"/>
    <x v="0"/>
    <s v="GABX"/>
    <s v="INTANGIBLE ASSETS-AMORTIZABLE"/>
    <s v="2023–2024"/>
    <x v="0"/>
    <x v="1"/>
    <s v="BUS, CONSUMER SERV, HOUSING"/>
    <s v="OCCUPATIONAL THERAPY FUND"/>
    <x v="1"/>
    <s v="250"/>
    <s v="G"/>
    <s v="001"/>
    <s v="002"/>
    <s v="000"/>
    <s v="000"/>
    <s v="SPECIAL REVENUE FUND"/>
    <s v="BUS &amp; PROF REG &amp; LIC FUND"/>
    <m/>
  </r>
  <r>
    <s v="0.3BB"/>
    <s v="9125000"/>
    <x v="75"/>
    <x v="85"/>
    <n v="511"/>
    <s v="A2100AF511"/>
    <n v="37494000"/>
    <n v="37494360"/>
    <n v="37494000"/>
    <s v="D"/>
    <x v="0"/>
    <x v="0"/>
    <s v="GABX"/>
    <s v="INTANGIBLE ASSETS-AMORTIZABLE"/>
    <s v="2023–2024"/>
    <x v="0"/>
    <x v="1"/>
    <s v="BUS, CONSUMER SERV, HOUSING"/>
    <s v="ALCOHOL BEVERAGE CONTROL FUND"/>
    <x v="1"/>
    <s v="250"/>
    <s v="G"/>
    <s v="001"/>
    <s v="002"/>
    <s v="000"/>
    <s v="000"/>
    <s v="SPECIAL REVENUE FUND"/>
    <s v="BUS &amp; PROF REG &amp; LIC FUND"/>
    <m/>
  </r>
  <r>
    <s v="0.4BB"/>
    <s v="9125000"/>
    <x v="75"/>
    <x v="85"/>
    <n v="511"/>
    <s v="A2100AF511"/>
    <n v="834000"/>
    <n v="833684"/>
    <n v="834000"/>
    <s v="D"/>
    <x v="8"/>
    <x v="7"/>
    <s v="GOAA"/>
    <s v="BEGINNING FUND BALANCE"/>
    <s v="2023–2024"/>
    <x v="0"/>
    <x v="1"/>
    <s v="BUS, CONSUMER SERV, HOUSING"/>
    <s v="ALCOHOL BEVERAGE CONTROL FUND"/>
    <x v="1"/>
    <s v="250"/>
    <s v="G"/>
    <s v="001"/>
    <s v="002"/>
    <s v="000"/>
    <s v="000"/>
    <s v="SPECIAL REVENUE FUND"/>
    <s v="BUS &amp; PROF REG &amp; LIC FUND"/>
    <m/>
  </r>
  <r>
    <s v="0.8BB"/>
    <s v="9125000"/>
    <x v="75"/>
    <x v="85"/>
    <n v="511"/>
    <s v="A2100AF511"/>
    <n v="9564000"/>
    <n v="-9563862"/>
    <n v="-9564000"/>
    <s v="C"/>
    <x v="2"/>
    <x v="2"/>
    <s v="GABW"/>
    <s v="ACCUMULATED DEPRECIATION/AMORTIZATION"/>
    <s v="2023–2024"/>
    <x v="0"/>
    <x v="1"/>
    <s v="BUS, CONSUMER SERV, HOUSING"/>
    <s v="ALCOHOL BEVERAGE CONTROL FUND"/>
    <x v="1"/>
    <s v="250"/>
    <s v="G"/>
    <s v="001"/>
    <s v="002"/>
    <s v="000"/>
    <s v="000"/>
    <s v="SPECIAL REVENUE FUND"/>
    <s v="BUS &amp; PROF REG &amp; LIC FUND"/>
    <m/>
  </r>
  <r>
    <s v="0.9BB"/>
    <s v="9125000"/>
    <x v="75"/>
    <x v="85"/>
    <n v="511"/>
    <s v="A2100AF511"/>
    <n v="28764000"/>
    <n v="-28764182"/>
    <n v="-28764000"/>
    <s v="C"/>
    <x v="3"/>
    <x v="3"/>
    <s v="GBBR"/>
    <s v="RIGHT-TO-USE LEASE LIABILITY"/>
    <s v="2023–2024"/>
    <x v="0"/>
    <x v="1"/>
    <s v="BUS, CONSUMER SERV, HOUSING"/>
    <s v="ALCOHOL BEVERAGE CONTROL FUND"/>
    <x v="1"/>
    <s v="250"/>
    <s v="G"/>
    <s v="001"/>
    <s v="002"/>
    <s v="000"/>
    <s v="000"/>
    <s v="SPECIAL REVENUE FUND"/>
    <s v="BUS &amp; PROF REG &amp; LIC FUND"/>
    <m/>
  </r>
  <r>
    <s v="1.1"/>
    <s v="3036000"/>
    <x v="75"/>
    <x v="85"/>
    <n v="511"/>
    <s v="A2100AF511"/>
    <n v="13646000"/>
    <n v="13646207"/>
    <n v="13646000"/>
    <s v="D"/>
    <x v="11"/>
    <x v="10"/>
    <s v="GODR"/>
    <s v="CAPITAL OUTLAY"/>
    <s v="2023–2024"/>
    <x v="0"/>
    <x v="1"/>
    <s v="BUS, CONSUMER SERV, HOUSING"/>
    <s v="ALCOHOL BEVERAGE CONTROL FUND"/>
    <x v="1"/>
    <s v="250"/>
    <s v="G"/>
    <s v="001"/>
    <s v="002"/>
    <s v="000"/>
    <s v="000"/>
    <s v="SPECIAL REVENUE FUND"/>
    <s v="BUS &amp; PROF REG &amp; LIC FUND"/>
    <m/>
  </r>
  <r>
    <s v="1.2"/>
    <s v="3036000"/>
    <x v="75"/>
    <x v="85"/>
    <n v="511"/>
    <s v="A2100AF511"/>
    <n v="13646000"/>
    <n v="-13646207"/>
    <n v="-13646000"/>
    <s v="C"/>
    <x v="12"/>
    <x v="11"/>
    <s v="GOLK"/>
    <s v="LEASE AND OTHER FINANCING PROCEEDS"/>
    <s v="2023–2024"/>
    <x v="0"/>
    <x v="1"/>
    <s v="BUS, CONSUMER SERV, HOUSING"/>
    <s v="ALCOHOL BEVERAGE CONTROL FUND"/>
    <x v="1"/>
    <s v="250"/>
    <s v="G"/>
    <s v="001"/>
    <s v="002"/>
    <s v="000"/>
    <s v="000"/>
    <s v="SPECIAL REVENUE FUND"/>
    <s v="BUS &amp; PROF REG &amp; LIC FUND"/>
    <m/>
  </r>
  <r>
    <s v="2.3"/>
    <s v="9125000"/>
    <x v="75"/>
    <x v="85"/>
    <n v="511"/>
    <s v="A2100AF511"/>
    <n v="13646000"/>
    <n v="13646207"/>
    <n v="13646000"/>
    <s v="D"/>
    <x v="0"/>
    <x v="0"/>
    <s v="GABX"/>
    <s v="INTANGIBLE ASSETS-AMORTIZABLE"/>
    <s v="2023–2024"/>
    <x v="0"/>
    <x v="1"/>
    <s v="BUS, CONSUMER SERV, HOUSING"/>
    <s v="ALCOHOL BEVERAGE CONTROL FUND"/>
    <x v="1"/>
    <s v="250"/>
    <s v="G"/>
    <s v="001"/>
    <s v="002"/>
    <s v="000"/>
    <s v="000"/>
    <s v="SPECIAL REVENUE FUND"/>
    <s v="BUS &amp; PROF REG &amp; LIC FUND"/>
    <m/>
  </r>
  <r>
    <s v="2.4"/>
    <s v="9125000"/>
    <x v="75"/>
    <x v="85"/>
    <n v="511"/>
    <s v="A2100AF511"/>
    <n v="13646000"/>
    <n v="-13646207"/>
    <n v="-13646000"/>
    <s v="C"/>
    <x v="11"/>
    <x v="10"/>
    <s v="GODR"/>
    <s v="CAPITAL OUTLAY"/>
    <s v="2023–2024"/>
    <x v="0"/>
    <x v="1"/>
    <s v="BUS, CONSUMER SERV, HOUSING"/>
    <s v="ALCOHOL BEVERAGE CONTROL FUND"/>
    <x v="1"/>
    <s v="250"/>
    <s v="G"/>
    <s v="001"/>
    <s v="002"/>
    <s v="000"/>
    <s v="000"/>
    <s v="SPECIAL REVENUE FUND"/>
    <s v="BUS &amp; PROF REG &amp; LIC FUND"/>
    <m/>
  </r>
  <r>
    <s v="3.1"/>
    <s v="9125000"/>
    <x v="75"/>
    <x v="85"/>
    <n v="511"/>
    <s v="A2100AF511"/>
    <n v="13646000"/>
    <n v="13646207"/>
    <n v="13646000"/>
    <s v="D"/>
    <x v="12"/>
    <x v="11"/>
    <s v="GOLK"/>
    <s v="LEASE AND OTHER FINANCING PROCEEDS"/>
    <s v="2023–2024"/>
    <x v="0"/>
    <x v="1"/>
    <s v="BUS, CONSUMER SERV, HOUSING"/>
    <s v="ALCOHOL BEVERAGE CONTROL FUND"/>
    <x v="1"/>
    <s v="250"/>
    <s v="G"/>
    <s v="001"/>
    <s v="002"/>
    <s v="000"/>
    <s v="000"/>
    <s v="SPECIAL REVENUE FUND"/>
    <s v="BUS &amp; PROF REG &amp; LIC FUND"/>
    <m/>
  </r>
  <r>
    <s v="3.2"/>
    <s v="9125000"/>
    <x v="75"/>
    <x v="85"/>
    <n v="511"/>
    <s v="A2100AF511"/>
    <n v="13646000"/>
    <n v="-13646207"/>
    <n v="-13646000"/>
    <s v="C"/>
    <x v="3"/>
    <x v="3"/>
    <s v="GBBR"/>
    <s v="RIGHT-TO-USE LEASE LIABILITY"/>
    <s v="2023–2024"/>
    <x v="0"/>
    <x v="1"/>
    <s v="BUS, CONSUMER SERV, HOUSING"/>
    <s v="ALCOHOL BEVERAGE CONTROL FUND"/>
    <x v="1"/>
    <s v="250"/>
    <s v="G"/>
    <s v="001"/>
    <s v="002"/>
    <s v="000"/>
    <s v="000"/>
    <s v="SPECIAL REVENUE FUND"/>
    <s v="BUS &amp; PROF REG &amp; LIC FUND"/>
    <m/>
  </r>
  <r>
    <s v="4.1"/>
    <s v="9125000"/>
    <x v="75"/>
    <x v="85"/>
    <n v="511"/>
    <s v="A2100AF511"/>
    <n v="5070000"/>
    <n v="5069798"/>
    <n v="5070000"/>
    <s v="D"/>
    <x v="9"/>
    <x v="8"/>
    <s v="GODJ"/>
    <s v="BUSINESS, CONSUMER SERVICES, AND HOUSING"/>
    <s v="2023–2024"/>
    <x v="0"/>
    <x v="1"/>
    <s v="BUS, CONSUMER SERV, HOUSING"/>
    <s v="ALCOHOL BEVERAGE CONTROL FUND"/>
    <x v="1"/>
    <s v="250"/>
    <s v="G"/>
    <s v="001"/>
    <s v="002"/>
    <s v="000"/>
    <s v="000"/>
    <s v="SPECIAL REVENUE FUND"/>
    <s v="BUS &amp; PROF REG &amp; LIC FUND"/>
    <m/>
  </r>
  <r>
    <s v="4.4"/>
    <s v="9125000"/>
    <x v="75"/>
    <x v="85"/>
    <n v="511"/>
    <s v="A2100AF511"/>
    <n v="5070000"/>
    <n v="-5069798"/>
    <n v="-5070000"/>
    <s v="C"/>
    <x v="2"/>
    <x v="2"/>
    <s v="GABW"/>
    <s v="ACCUMULATED DEPRECIATION/AMORTIZATION"/>
    <s v="2023–2024"/>
    <x v="0"/>
    <x v="1"/>
    <s v="BUS, CONSUMER SERV, HOUSING"/>
    <s v="ALCOHOL BEVERAGE CONTROL FUND"/>
    <x v="1"/>
    <s v="250"/>
    <s v="G"/>
    <s v="001"/>
    <s v="002"/>
    <s v="000"/>
    <s v="000"/>
    <s v="SPECIAL REVENUE FUND"/>
    <s v="BUS &amp; PROF REG &amp; LIC FUND"/>
    <m/>
  </r>
  <r>
    <s v="5.1"/>
    <s v="3036000"/>
    <x v="75"/>
    <x v="85"/>
    <n v="511"/>
    <s v="A2100AF511"/>
    <n v="4686000"/>
    <n v="4686388"/>
    <n v="4686000"/>
    <s v="D"/>
    <x v="5"/>
    <x v="5"/>
    <s v="GODT"/>
    <s v="DEBT SERVICE-PRINCIPAL RETIREMENT"/>
    <s v="2023–2024"/>
    <x v="0"/>
    <x v="1"/>
    <s v="BUS, CONSUMER SERV, HOUSING"/>
    <s v="ALCOHOL BEVERAGE CONTROL FUND"/>
    <x v="1"/>
    <s v="250"/>
    <s v="G"/>
    <s v="001"/>
    <s v="002"/>
    <s v="000"/>
    <s v="000"/>
    <s v="SPECIAL REVENUE FUND"/>
    <s v="BUS &amp; PROF REG &amp; LIC FUND"/>
    <m/>
  </r>
  <r>
    <s v="5.2"/>
    <s v="3036000"/>
    <x v="75"/>
    <x v="85"/>
    <n v="511"/>
    <s v="A2100AF511"/>
    <n v="443000"/>
    <n v="443422"/>
    <n v="443000"/>
    <s v="D"/>
    <x v="6"/>
    <x v="6"/>
    <s v="GODV"/>
    <s v="DEBT SERVICE-INTEREST &amp; FISCAL CHARGES"/>
    <s v="2023–2024"/>
    <x v="0"/>
    <x v="1"/>
    <s v="BUS, CONSUMER SERV, HOUSING"/>
    <s v="ALCOHOL BEVERAGE CONTROL FUND"/>
    <x v="1"/>
    <s v="250"/>
    <s v="G"/>
    <s v="001"/>
    <s v="002"/>
    <s v="000"/>
    <s v="000"/>
    <s v="SPECIAL REVENUE FUND"/>
    <s v="BUS &amp; PROF REG &amp; LIC FUND"/>
    <m/>
  </r>
  <r>
    <s v="5.3"/>
    <s v="3036000"/>
    <x v="75"/>
    <x v="85"/>
    <n v="511"/>
    <s v="A2100AF511"/>
    <n v="5129000"/>
    <n v="-5129810"/>
    <n v="-5129000"/>
    <s v="C"/>
    <x v="9"/>
    <x v="8"/>
    <s v="GODJ"/>
    <s v="BUSINESS, CONSUMER SERVICES, AND HOUSING"/>
    <s v="2023–2024"/>
    <x v="0"/>
    <x v="1"/>
    <s v="BUS, CONSUMER SERV, HOUSING"/>
    <s v="ALCOHOL BEVERAGE CONTROL FUND"/>
    <x v="1"/>
    <s v="250"/>
    <s v="G"/>
    <s v="001"/>
    <s v="002"/>
    <s v="000"/>
    <s v="000"/>
    <s v="SPECIAL REVENUE FUND"/>
    <s v="BUS &amp; PROF REG &amp; LIC FUND"/>
    <m/>
  </r>
  <r>
    <s v="6.1"/>
    <s v="9125000"/>
    <x v="75"/>
    <x v="85"/>
    <n v="511"/>
    <s v="A2100AF511"/>
    <n v="4686000"/>
    <n v="4686388"/>
    <n v="4686000"/>
    <s v="D"/>
    <x v="3"/>
    <x v="3"/>
    <s v="GBBR"/>
    <s v="RIGHT-TO-USE LEASE LIABILITY"/>
    <s v="2023–2024"/>
    <x v="0"/>
    <x v="1"/>
    <s v="BUS, CONSUMER SERV, HOUSING"/>
    <s v="ALCOHOL BEVERAGE CONTROL FUND"/>
    <x v="1"/>
    <s v="250"/>
    <s v="G"/>
    <s v="001"/>
    <s v="002"/>
    <s v="000"/>
    <s v="000"/>
    <s v="SPECIAL REVENUE FUND"/>
    <s v="BUS &amp; PROF REG &amp; LIC FUND"/>
    <m/>
  </r>
  <r>
    <s v="6.2"/>
    <s v="9125000"/>
    <x v="75"/>
    <x v="85"/>
    <n v="511"/>
    <s v="A2100AF511"/>
    <n v="4686000"/>
    <n v="-4686388"/>
    <n v="-4686000"/>
    <s v="C"/>
    <x v="5"/>
    <x v="5"/>
    <s v="GODT"/>
    <s v="DEBT SERVICE-PRINCIPAL RETIREMENT"/>
    <s v="2023–2024"/>
    <x v="0"/>
    <x v="1"/>
    <s v="BUS, CONSUMER SERV, HOUSING"/>
    <s v="ALCOHOL BEVERAGE CONTROL FUND"/>
    <x v="1"/>
    <s v="250"/>
    <s v="G"/>
    <s v="001"/>
    <s v="002"/>
    <s v="000"/>
    <s v="000"/>
    <s v="SPECIAL REVENUE FUND"/>
    <s v="BUS &amp; PROF REG &amp; LIC FUND"/>
    <m/>
  </r>
  <r>
    <s v="7.1"/>
    <s v="9125000"/>
    <x v="75"/>
    <x v="85"/>
    <n v="511"/>
    <s v="A2100AF511"/>
    <n v="5000000"/>
    <n v="5000449"/>
    <n v="5000000"/>
    <s v="D"/>
    <x v="3"/>
    <x v="3"/>
    <s v="GBBR"/>
    <s v="RIGHT-TO-USE LEASE LIABILITY"/>
    <s v="2023–2024"/>
    <x v="0"/>
    <x v="1"/>
    <s v="BUS, CONSUMER SERV, HOUSING"/>
    <s v="ALCOHOL BEVERAGE CONTROL FUND"/>
    <x v="1"/>
    <s v="250"/>
    <s v="G"/>
    <s v="001"/>
    <s v="002"/>
    <s v="000"/>
    <s v="000"/>
    <s v="SPECIAL REVENUE FUND"/>
    <s v="BUS &amp; PROF REG &amp; LIC FUND"/>
    <m/>
  </r>
  <r>
    <s v="7.2"/>
    <s v="9125000"/>
    <x v="75"/>
    <x v="85"/>
    <n v="511"/>
    <s v="A2100AF511"/>
    <n v="5000000"/>
    <n v="-5000449"/>
    <n v="-5000000"/>
    <s v="C"/>
    <x v="7"/>
    <x v="3"/>
    <s v="GBAX"/>
    <s v="CURRENT PORTION OF LONG-TERM OBLIGATIONS"/>
    <s v="2023–2024"/>
    <x v="0"/>
    <x v="1"/>
    <s v="BUS, CONSUMER SERV, HOUSING"/>
    <s v="ALCOHOL BEVERAGE CONTROL FUND"/>
    <x v="1"/>
    <s v="250"/>
    <s v="G"/>
    <s v="001"/>
    <s v="002"/>
    <s v="000"/>
    <s v="000"/>
    <s v="SPECIAL REVENUE FUND"/>
    <s v="BUS &amp; PROF REG &amp; LIC FUND"/>
    <m/>
  </r>
  <r>
    <s v="8.3"/>
    <s v="9125000"/>
    <x v="75"/>
    <x v="85"/>
    <n v="511"/>
    <s v="A2100AF511"/>
    <n v="2169000"/>
    <n v="2168663"/>
    <n v="2169000"/>
    <s v="D"/>
    <x v="2"/>
    <x v="2"/>
    <s v="GABW"/>
    <s v="ACCUMULATED DEPRECIATION/AMORTIZATION"/>
    <s v="2023–2024"/>
    <x v="0"/>
    <x v="1"/>
    <s v="BUS, CONSUMER SERV, HOUSING"/>
    <s v="ALCOHOL BEVERAGE CONTROL FUND"/>
    <x v="1"/>
    <s v="250"/>
    <s v="G"/>
    <s v="001"/>
    <s v="002"/>
    <s v="000"/>
    <s v="000"/>
    <s v="SPECIAL REVENUE FUND"/>
    <s v="BUS &amp; PROF REG &amp; LIC FUND"/>
    <m/>
  </r>
  <r>
    <s v="8.6"/>
    <s v="9125000"/>
    <x v="75"/>
    <x v="85"/>
    <n v="511"/>
    <s v="A2100AF511"/>
    <n v="2169000"/>
    <n v="-2168663"/>
    <n v="-2169000"/>
    <s v="C"/>
    <x v="0"/>
    <x v="0"/>
    <s v="GABX"/>
    <s v="INTANGIBLE ASSETS-AMORTIZABLE"/>
    <s v="2023–2024"/>
    <x v="0"/>
    <x v="1"/>
    <s v="BUS, CONSUMER SERV, HOUSING"/>
    <s v="ALCOHOL BEVERAGE CONTROL FUND"/>
    <x v="1"/>
    <s v="250"/>
    <s v="G"/>
    <s v="001"/>
    <s v="002"/>
    <s v="000"/>
    <s v="000"/>
    <s v="SPECIAL REVENUE FUND"/>
    <s v="BUS &amp; PROF REG &amp; LIC FUND"/>
    <m/>
  </r>
  <r>
    <s v="9.1"/>
    <s v="9125000"/>
    <x v="75"/>
    <x v="85"/>
    <n v="511"/>
    <s v="A2100AF511"/>
    <n v="7337000"/>
    <n v="7336680"/>
    <n v="7337000"/>
    <s v="D"/>
    <x v="3"/>
    <x v="3"/>
    <s v="GBBR"/>
    <s v="RIGHT-TO-USE LEASE LIABILITY"/>
    <s v="2023–2024"/>
    <x v="0"/>
    <x v="1"/>
    <s v="BUS, CONSUMER SERV, HOUSING"/>
    <s v="ALCOHOL BEVERAGE CONTROL FUND"/>
    <x v="1"/>
    <s v="250"/>
    <s v="G"/>
    <s v="001"/>
    <s v="002"/>
    <s v="000"/>
    <s v="000"/>
    <s v="SPECIAL REVENUE FUND"/>
    <s v="BUS &amp; PROF REG &amp; LIC FUND"/>
    <m/>
  </r>
  <r>
    <s v="9.4"/>
    <s v="9125000"/>
    <x v="75"/>
    <x v="85"/>
    <n v="511"/>
    <s v="A2100AF511"/>
    <n v="1756000"/>
    <n v="1755500"/>
    <n v="1756000"/>
    <s v="D"/>
    <x v="2"/>
    <x v="2"/>
    <s v="GABW"/>
    <s v="ACCUMULATED DEPRECIATION/AMORTIZATION"/>
    <s v="2023–2024"/>
    <x v="0"/>
    <x v="1"/>
    <s v="BUS, CONSUMER SERV, HOUSING"/>
    <s v="ALCOHOL BEVERAGE CONTROL FUND"/>
    <x v="1"/>
    <s v="250"/>
    <s v="G"/>
    <s v="001"/>
    <s v="002"/>
    <s v="000"/>
    <s v="000"/>
    <s v="SPECIAL REVENUE FUND"/>
    <s v="BUS &amp; PROF REG &amp; LIC FUND"/>
    <m/>
  </r>
  <r>
    <s v="9.8"/>
    <s v="9125000"/>
    <x v="75"/>
    <x v="85"/>
    <n v="511"/>
    <s v="A2100AF511"/>
    <n v="8851000"/>
    <n v="-8850644"/>
    <n v="-8851000"/>
    <s v="C"/>
    <x v="0"/>
    <x v="0"/>
    <s v="GABX"/>
    <s v="INTANGIBLE ASSETS-AMORTIZABLE"/>
    <s v="2023–2024"/>
    <x v="0"/>
    <x v="1"/>
    <s v="BUS, CONSUMER SERV, HOUSING"/>
    <s v="ALCOHOL BEVERAGE CONTROL FUND"/>
    <x v="1"/>
    <s v="250"/>
    <s v="G"/>
    <s v="001"/>
    <s v="002"/>
    <s v="000"/>
    <s v="000"/>
    <s v="SPECIAL REVENUE FUND"/>
    <s v="BUS &amp; PROF REG &amp; LIC FUND"/>
    <m/>
  </r>
  <r>
    <s v="9.9"/>
    <s v="9125000"/>
    <x v="75"/>
    <x v="85"/>
    <n v="511"/>
    <s v="A2100AF511"/>
    <n v="242000"/>
    <n v="-241536"/>
    <n v="-242000"/>
    <s v="C"/>
    <x v="9"/>
    <x v="8"/>
    <s v="GODJ"/>
    <s v="BUSINESS, CONSUMER SERVICES, AND HOUSING"/>
    <s v="2023–2024"/>
    <x v="0"/>
    <x v="1"/>
    <s v="BUS, CONSUMER SERV, HOUSING"/>
    <s v="ALCOHOL BEVERAGE CONTROL FUND"/>
    <x v="1"/>
    <s v="250"/>
    <s v="G"/>
    <s v="001"/>
    <s v="002"/>
    <s v="000"/>
    <s v="000"/>
    <s v="SPECIAL REVENUE FUND"/>
    <s v="BUS &amp; PROF REG &amp; LIC FUND"/>
    <m/>
  </r>
  <r>
    <s v="0.3BB"/>
    <s v="9125000"/>
    <x v="76"/>
    <x v="1"/>
    <n v="511"/>
    <s v="A0250AF511"/>
    <n v="9853000"/>
    <n v="9853033"/>
    <n v="9853000"/>
    <s v="D"/>
    <x v="0"/>
    <x v="0"/>
    <s v="GABX"/>
    <s v="INTANGIBLE ASSETS-AMORTIZABLE"/>
    <s v="2023–2024"/>
    <x v="0"/>
    <x v="0"/>
    <s v="GENERAL GOVERNMENT"/>
    <s v="STATE COURT FACILITIES CONST F"/>
    <x v="1"/>
    <s v="800"/>
    <s v="G"/>
    <s v="001"/>
    <s v="002"/>
    <s v="000"/>
    <s v="000"/>
    <s v="SPECIAL REVENUE FUND"/>
    <s v="TRIAL COURT FUND"/>
    <m/>
  </r>
  <r>
    <s v="0.4BB"/>
    <s v="9125000"/>
    <x v="76"/>
    <x v="1"/>
    <n v="511"/>
    <s v="A0250AF511"/>
    <n v="124000"/>
    <n v="124298"/>
    <n v="124000"/>
    <s v="D"/>
    <x v="8"/>
    <x v="7"/>
    <s v="GOAA"/>
    <s v="BEGINNING FUND BALANCE"/>
    <s v="2023–2024"/>
    <x v="0"/>
    <x v="0"/>
    <s v="GENERAL GOVERNMENT"/>
    <s v="STATE COURT FACILITIES CONST F"/>
    <x v="1"/>
    <s v="800"/>
    <s v="G"/>
    <s v="001"/>
    <s v="002"/>
    <s v="000"/>
    <s v="000"/>
    <s v="SPECIAL REVENUE FUND"/>
    <s v="TRIAL COURT FUND"/>
    <m/>
  </r>
  <r>
    <s v="0.8BB"/>
    <s v="9125000"/>
    <x v="76"/>
    <x v="1"/>
    <n v="511"/>
    <s v="A0250AF511"/>
    <n v="1468000"/>
    <n v="-1468024"/>
    <n v="-1468000"/>
    <s v="C"/>
    <x v="2"/>
    <x v="2"/>
    <s v="GABW"/>
    <s v="ACCUMULATED DEPRECIATION/AMORTIZATION"/>
    <s v="2023–2024"/>
    <x v="0"/>
    <x v="0"/>
    <s v="GENERAL GOVERNMENT"/>
    <s v="STATE COURT FACILITIES CONST F"/>
    <x v="1"/>
    <s v="800"/>
    <s v="G"/>
    <s v="001"/>
    <s v="002"/>
    <s v="000"/>
    <s v="000"/>
    <s v="SPECIAL REVENUE FUND"/>
    <s v="TRIAL COURT FUND"/>
    <m/>
  </r>
  <r>
    <s v="0.9BB"/>
    <s v="9125000"/>
    <x v="76"/>
    <x v="1"/>
    <n v="511"/>
    <s v="A0250AF511"/>
    <n v="8509000"/>
    <n v="-8509307"/>
    <n v="-8509000"/>
    <s v="C"/>
    <x v="3"/>
    <x v="3"/>
    <s v="GBBR"/>
    <s v="RIGHT-TO-USE LEASE LIABILITY"/>
    <s v="2023–2024"/>
    <x v="0"/>
    <x v="0"/>
    <s v="GENERAL GOVERNMENT"/>
    <s v="STATE COURT FACILITIES CONST F"/>
    <x v="1"/>
    <s v="800"/>
    <s v="G"/>
    <s v="001"/>
    <s v="002"/>
    <s v="000"/>
    <s v="000"/>
    <s v="SPECIAL REVENUE FUND"/>
    <s v="TRIAL COURT FUND"/>
    <m/>
  </r>
  <r>
    <s v="0.9ADJ"/>
    <s v="9125000"/>
    <x v="76"/>
    <x v="1"/>
    <n v="511"/>
    <s v="A0250AF511"/>
    <n v="85000"/>
    <n v="84712"/>
    <n v="85000"/>
    <s v="D"/>
    <x v="3"/>
    <x v="3"/>
    <s v="GBBR"/>
    <s v="RIGHT-TO-USE LEASE LIABILITY"/>
    <s v="2023–2024"/>
    <x v="0"/>
    <x v="0"/>
    <s v="GENERAL GOVERNMENT"/>
    <s v="STATE COURT FACILITIES CONST F"/>
    <x v="1"/>
    <s v="800"/>
    <s v="G"/>
    <s v="001"/>
    <s v="002"/>
    <s v="000"/>
    <s v="000"/>
    <s v="SPECIAL REVENUE FUND"/>
    <s v="TRIAL COURT FUND"/>
    <m/>
  </r>
  <r>
    <s v="0.11ADJ"/>
    <s v="9125000"/>
    <x v="76"/>
    <x v="1"/>
    <n v="511"/>
    <s v="A0250AF511"/>
    <n v="85000"/>
    <n v="-84712"/>
    <n v="-85000"/>
    <s v="C"/>
    <x v="1"/>
    <x v="1"/>
    <s v="GOAA"/>
    <s v="BEGINNING FUND BALANCE"/>
    <s v="2023–2024"/>
    <x v="0"/>
    <x v="0"/>
    <s v="GENERAL GOVERNMENT"/>
    <s v="STATE COURT FACILITIES CONST F"/>
    <x v="1"/>
    <s v="800"/>
    <s v="G"/>
    <s v="001"/>
    <s v="002"/>
    <s v="000"/>
    <s v="000"/>
    <s v="SPECIAL REVENUE FUND"/>
    <s v="TRIAL COURT FUND"/>
    <m/>
  </r>
  <r>
    <s v="4.1"/>
    <s v="9125000"/>
    <x v="76"/>
    <x v="1"/>
    <n v="511"/>
    <s v="A0250AF511"/>
    <n v="1711000"/>
    <n v="1710688"/>
    <n v="1711000"/>
    <s v="D"/>
    <x v="4"/>
    <x v="4"/>
    <s v="GODB"/>
    <s v="GENERAL GOVERNMENT AND GOVERNMENT OPERATIONS"/>
    <s v="2023–2024"/>
    <x v="0"/>
    <x v="0"/>
    <s v="GENERAL GOVERNMENT"/>
    <s v="STATE COURT FACILITIES CONST F"/>
    <x v="1"/>
    <s v="800"/>
    <s v="G"/>
    <s v="001"/>
    <s v="002"/>
    <s v="000"/>
    <s v="000"/>
    <s v="SPECIAL REVENUE FUND"/>
    <s v="TRIAL COURT FUND"/>
    <m/>
  </r>
  <r>
    <s v="4.4"/>
    <s v="9125000"/>
    <x v="76"/>
    <x v="1"/>
    <n v="511"/>
    <s v="A0250AF511"/>
    <n v="1711000"/>
    <n v="-1710688"/>
    <n v="-1711000"/>
    <s v="C"/>
    <x v="2"/>
    <x v="2"/>
    <s v="GABW"/>
    <s v="ACCUMULATED DEPRECIATION/AMORTIZATION"/>
    <s v="2023–2024"/>
    <x v="0"/>
    <x v="0"/>
    <s v="GENERAL GOVERNMENT"/>
    <s v="STATE COURT FACILITIES CONST F"/>
    <x v="1"/>
    <s v="800"/>
    <s v="G"/>
    <s v="001"/>
    <s v="002"/>
    <s v="000"/>
    <s v="000"/>
    <s v="SPECIAL REVENUE FUND"/>
    <s v="TRIAL COURT FUND"/>
    <m/>
  </r>
  <r>
    <s v="5.1"/>
    <s v="3037000"/>
    <x v="76"/>
    <x v="1"/>
    <n v="511"/>
    <s v="A0250AF511"/>
    <n v="1341000"/>
    <n v="1340613"/>
    <n v="1341000"/>
    <s v="D"/>
    <x v="5"/>
    <x v="5"/>
    <s v="GODT"/>
    <s v="DEBT SERVICE-PRINCIPAL RETIREMENT"/>
    <s v="2023–2024"/>
    <x v="0"/>
    <x v="0"/>
    <s v="GENERAL GOVERNMENT"/>
    <s v="STATE COURT FACILITIES CONST F"/>
    <x v="1"/>
    <s v="800"/>
    <s v="G"/>
    <s v="001"/>
    <s v="002"/>
    <s v="000"/>
    <s v="000"/>
    <s v="SPECIAL REVENUE FUND"/>
    <s v="TRIAL COURT FUND"/>
    <m/>
  </r>
  <r>
    <s v="5.2"/>
    <s v="3037000"/>
    <x v="76"/>
    <x v="1"/>
    <n v="511"/>
    <s v="A0250AF511"/>
    <n v="147000"/>
    <n v="147073"/>
    <n v="147000"/>
    <s v="D"/>
    <x v="6"/>
    <x v="6"/>
    <s v="GODV"/>
    <s v="DEBT SERVICE-INTEREST &amp; FISCAL CHARGES"/>
    <s v="2023–2024"/>
    <x v="0"/>
    <x v="0"/>
    <s v="GENERAL GOVERNMENT"/>
    <s v="STATE COURT FACILITIES CONST F"/>
    <x v="1"/>
    <s v="800"/>
    <s v="G"/>
    <s v="001"/>
    <s v="002"/>
    <s v="000"/>
    <s v="000"/>
    <s v="SPECIAL REVENUE FUND"/>
    <s v="TRIAL COURT FUND"/>
    <m/>
  </r>
  <r>
    <s v="5.3"/>
    <s v="3037000"/>
    <x v="76"/>
    <x v="1"/>
    <n v="511"/>
    <s v="A0250AF511"/>
    <n v="1488000"/>
    <n v="-1487686"/>
    <n v="-1488000"/>
    <s v="C"/>
    <x v="4"/>
    <x v="4"/>
    <s v="GODB"/>
    <s v="GENERAL GOVERNMENT AND GOVERNMENT OPERATIONS"/>
    <s v="2023–2024"/>
    <x v="0"/>
    <x v="0"/>
    <s v="GENERAL GOVERNMENT"/>
    <s v="STATE COURT FACILITIES CONST F"/>
    <x v="1"/>
    <s v="800"/>
    <s v="G"/>
    <s v="001"/>
    <s v="002"/>
    <s v="000"/>
    <s v="000"/>
    <s v="SPECIAL REVENUE FUND"/>
    <s v="TRIAL COURT FUND"/>
    <m/>
  </r>
  <r>
    <s v="6.1"/>
    <s v="9125000"/>
    <x v="76"/>
    <x v="1"/>
    <n v="511"/>
    <s v="A0250AF511"/>
    <n v="1341000"/>
    <n v="1340613"/>
    <n v="1341000"/>
    <s v="D"/>
    <x v="3"/>
    <x v="3"/>
    <s v="GBBR"/>
    <s v="RIGHT-TO-USE LEASE LIABILITY"/>
    <s v="2023–2024"/>
    <x v="0"/>
    <x v="0"/>
    <s v="GENERAL GOVERNMENT"/>
    <s v="STATE COURT FACILITIES CONST F"/>
    <x v="1"/>
    <s v="800"/>
    <s v="G"/>
    <s v="001"/>
    <s v="002"/>
    <s v="000"/>
    <s v="000"/>
    <s v="SPECIAL REVENUE FUND"/>
    <s v="TRIAL COURT FUND"/>
    <m/>
  </r>
  <r>
    <s v="6.2"/>
    <s v="9125000"/>
    <x v="76"/>
    <x v="1"/>
    <n v="511"/>
    <s v="A0250AF511"/>
    <n v="1341000"/>
    <n v="-1340613"/>
    <n v="-1341000"/>
    <s v="C"/>
    <x v="5"/>
    <x v="5"/>
    <s v="GODT"/>
    <s v="DEBT SERVICE-PRINCIPAL RETIREMENT"/>
    <s v="2023–2024"/>
    <x v="0"/>
    <x v="0"/>
    <s v="GENERAL GOVERNMENT"/>
    <s v="STATE COURT FACILITIES CONST F"/>
    <x v="1"/>
    <s v="800"/>
    <s v="G"/>
    <s v="001"/>
    <s v="002"/>
    <s v="000"/>
    <s v="000"/>
    <s v="SPECIAL REVENUE FUND"/>
    <s v="TRIAL COURT FUND"/>
    <m/>
  </r>
  <r>
    <s v="7.1"/>
    <s v="9125000"/>
    <x v="76"/>
    <x v="1"/>
    <n v="511"/>
    <s v="A0250AF511"/>
    <n v="1688000"/>
    <n v="1688487"/>
    <n v="1688000"/>
    <s v="D"/>
    <x v="3"/>
    <x v="3"/>
    <s v="GBBR"/>
    <s v="RIGHT-TO-USE LEASE LIABILITY"/>
    <s v="2023–2024"/>
    <x v="0"/>
    <x v="0"/>
    <s v="GENERAL GOVERNMENT"/>
    <s v="STATE COURT FACILITIES CONST F"/>
    <x v="1"/>
    <s v="800"/>
    <s v="G"/>
    <s v="001"/>
    <s v="002"/>
    <s v="000"/>
    <s v="000"/>
    <s v="SPECIAL REVENUE FUND"/>
    <s v="TRIAL COURT FUND"/>
    <m/>
  </r>
  <r>
    <s v="7.2"/>
    <s v="9125000"/>
    <x v="76"/>
    <x v="1"/>
    <n v="511"/>
    <s v="A0250AF511"/>
    <n v="1688000"/>
    <n v="-1688487"/>
    <n v="-1688000"/>
    <s v="C"/>
    <x v="7"/>
    <x v="3"/>
    <s v="GBAX"/>
    <s v="CURRENT PORTION OF LONG-TERM OBLIGATIONS"/>
    <s v="2023–2024"/>
    <x v="0"/>
    <x v="0"/>
    <s v="GENERAL GOVERNMENT"/>
    <s v="STATE COURT FACILITIES CONST F"/>
    <x v="1"/>
    <s v="800"/>
    <s v="G"/>
    <s v="001"/>
    <s v="002"/>
    <s v="000"/>
    <s v="000"/>
    <s v="SPECIAL REVENUE FUND"/>
    <s v="TRIAL COURT FUND"/>
    <m/>
  </r>
  <r>
    <s v="0.3BB"/>
    <s v="9125000"/>
    <x v="77"/>
    <x v="14"/>
    <n v="511"/>
    <s v="A3480AF511"/>
    <n v="6548000"/>
    <n v="6547726"/>
    <n v="6548000"/>
    <s v="D"/>
    <x v="0"/>
    <x v="0"/>
    <s v="GABX"/>
    <s v="INTANGIBLE ASSETS-AMORTIZABLE"/>
    <s v="2023–2024"/>
    <x v="0"/>
    <x v="3"/>
    <s v="RESOURCES"/>
    <s v="OIL GAS AND GEO ADM FUND"/>
    <x v="1"/>
    <s v="300"/>
    <s v="G"/>
    <s v="001"/>
    <s v="001"/>
    <s v="000"/>
    <s v="000"/>
    <s v="SPECIAL REVENUE FUND"/>
    <s v="NAT RESOURES &amp; ENVIRON PROTECT"/>
    <m/>
  </r>
  <r>
    <s v="0.4BB"/>
    <s v="9125000"/>
    <x v="77"/>
    <x v="14"/>
    <n v="511"/>
    <s v="A3480AF511"/>
    <n v="3000"/>
    <n v="4048"/>
    <n v="3000"/>
    <s v="D"/>
    <x v="8"/>
    <x v="7"/>
    <s v="GOAA"/>
    <s v="BEGINNING FUND BALANCE"/>
    <s v="2023–2024"/>
    <x v="0"/>
    <x v="3"/>
    <s v="RESOURCES"/>
    <s v="OIL GAS AND GEO ADM FUND"/>
    <x v="1"/>
    <s v="300"/>
    <s v="G"/>
    <s v="001"/>
    <s v="001"/>
    <s v="000"/>
    <s v="000"/>
    <s v="SPECIAL REVENUE FUND"/>
    <s v="NAT RESOURES &amp; ENVIRON PROTECT"/>
    <m/>
  </r>
  <r>
    <s v="0.8BB"/>
    <s v="9125000"/>
    <x v="77"/>
    <x v="14"/>
    <n v="511"/>
    <s v="A3480AF511"/>
    <n v="4489000"/>
    <n v="-4489369"/>
    <n v="-4489000"/>
    <s v="C"/>
    <x v="2"/>
    <x v="2"/>
    <s v="GABW"/>
    <s v="ACCUMULATED DEPRECIATION/AMORTIZATION"/>
    <s v="2023–2024"/>
    <x v="0"/>
    <x v="3"/>
    <s v="RESOURCES"/>
    <s v="OIL GAS AND GEO ADM FUND"/>
    <x v="1"/>
    <s v="300"/>
    <s v="G"/>
    <s v="001"/>
    <s v="001"/>
    <s v="000"/>
    <s v="000"/>
    <s v="SPECIAL REVENUE FUND"/>
    <s v="NAT RESOURES &amp; ENVIRON PROTECT"/>
    <m/>
  </r>
  <r>
    <s v="0.9BB"/>
    <s v="9125000"/>
    <x v="77"/>
    <x v="14"/>
    <n v="511"/>
    <s v="A3480AF511"/>
    <n v="2062000"/>
    <n v="-2062405"/>
    <n v="-2062000"/>
    <s v="C"/>
    <x v="3"/>
    <x v="3"/>
    <s v="GBBR"/>
    <s v="RIGHT-TO-USE LEASE LIABILITY"/>
    <s v="2023–2024"/>
    <x v="0"/>
    <x v="3"/>
    <s v="RESOURCES"/>
    <s v="OIL GAS AND GEO ADM FUND"/>
    <x v="1"/>
    <s v="300"/>
    <s v="G"/>
    <s v="001"/>
    <s v="001"/>
    <s v="000"/>
    <s v="000"/>
    <s v="SPECIAL REVENUE FUND"/>
    <s v="NAT RESOURES &amp; ENVIRON PROTECT"/>
    <m/>
  </r>
  <r>
    <s v="4.1"/>
    <s v="9125000"/>
    <x v="77"/>
    <x v="14"/>
    <n v="511"/>
    <s v="A3480AF511"/>
    <n v="1536000"/>
    <n v="1536448"/>
    <n v="1536000"/>
    <s v="D"/>
    <x v="15"/>
    <x v="13"/>
    <s v="GODH"/>
    <s v="NATURAL RESOURCES AND ENVIRONMENTAL PROTECTION"/>
    <s v="2023–2024"/>
    <x v="0"/>
    <x v="3"/>
    <s v="RESOURCES"/>
    <s v="OIL GAS AND GEO ADM FUND"/>
    <x v="1"/>
    <s v="300"/>
    <s v="G"/>
    <s v="001"/>
    <s v="001"/>
    <s v="000"/>
    <s v="000"/>
    <s v="SPECIAL REVENUE FUND"/>
    <s v="NAT RESOURES &amp; ENVIRON PROTECT"/>
    <m/>
  </r>
  <r>
    <s v="4.4"/>
    <s v="9125000"/>
    <x v="77"/>
    <x v="14"/>
    <n v="511"/>
    <s v="A3480AF511"/>
    <n v="1536000"/>
    <n v="-1536448"/>
    <n v="-1536000"/>
    <s v="C"/>
    <x v="2"/>
    <x v="2"/>
    <s v="GABW"/>
    <s v="ACCUMULATED DEPRECIATION/AMORTIZATION"/>
    <s v="2023–2024"/>
    <x v="0"/>
    <x v="3"/>
    <s v="RESOURCES"/>
    <s v="OIL GAS AND GEO ADM FUND"/>
    <x v="1"/>
    <s v="300"/>
    <s v="G"/>
    <s v="001"/>
    <s v="001"/>
    <s v="000"/>
    <s v="000"/>
    <s v="SPECIAL REVENUE FUND"/>
    <s v="NAT RESOURES &amp; ENVIRON PROTECT"/>
    <m/>
  </r>
  <r>
    <s v="5.1"/>
    <s v="3046000"/>
    <x v="77"/>
    <x v="14"/>
    <n v="511"/>
    <s v="A3480AF511"/>
    <n v="1539000"/>
    <n v="1538949"/>
    <n v="1539000"/>
    <s v="D"/>
    <x v="5"/>
    <x v="5"/>
    <s v="GODT"/>
    <s v="DEBT SERVICE-PRINCIPAL RETIREMENT"/>
    <s v="2023–2024"/>
    <x v="0"/>
    <x v="3"/>
    <s v="RESOURCES"/>
    <s v="OIL GAS AND GEO ADM FUND"/>
    <x v="1"/>
    <s v="300"/>
    <s v="G"/>
    <s v="001"/>
    <s v="001"/>
    <s v="000"/>
    <s v="000"/>
    <s v="SPECIAL REVENUE FUND"/>
    <s v="NAT RESOURES &amp; ENVIRON PROTECT"/>
    <m/>
  </r>
  <r>
    <s v="5.2"/>
    <s v="3046000"/>
    <x v="77"/>
    <x v="14"/>
    <n v="511"/>
    <s v="A3480AF511"/>
    <n v="3000"/>
    <n v="2714"/>
    <n v="3000"/>
    <s v="D"/>
    <x v="6"/>
    <x v="6"/>
    <s v="GODV"/>
    <s v="DEBT SERVICE-INTEREST &amp; FISCAL CHARGES"/>
    <s v="2023–2024"/>
    <x v="0"/>
    <x v="3"/>
    <s v="RESOURCES"/>
    <s v="OIL GAS AND GEO ADM FUND"/>
    <x v="1"/>
    <s v="300"/>
    <s v="G"/>
    <s v="001"/>
    <s v="001"/>
    <s v="000"/>
    <s v="000"/>
    <s v="SPECIAL REVENUE FUND"/>
    <s v="NAT RESOURES &amp; ENVIRON PROTECT"/>
    <m/>
  </r>
  <r>
    <s v="5.3"/>
    <s v="3046000"/>
    <x v="77"/>
    <x v="14"/>
    <n v="511"/>
    <s v="A3480AF511"/>
    <n v="1542000"/>
    <n v="-1541663"/>
    <n v="-1542000"/>
    <s v="C"/>
    <x v="15"/>
    <x v="13"/>
    <s v="GODH"/>
    <s v="NATURAL RESOURCES AND ENVIRONMENTAL PROTECTION"/>
    <s v="2023–2024"/>
    <x v="0"/>
    <x v="3"/>
    <s v="RESOURCES"/>
    <s v="OIL GAS AND GEO ADM FUND"/>
    <x v="1"/>
    <s v="300"/>
    <s v="G"/>
    <s v="001"/>
    <s v="001"/>
    <s v="000"/>
    <s v="000"/>
    <s v="SPECIAL REVENUE FUND"/>
    <s v="NAT RESOURES &amp; ENVIRON PROTECT"/>
    <m/>
  </r>
  <r>
    <s v="6.1"/>
    <s v="9125000"/>
    <x v="77"/>
    <x v="14"/>
    <n v="511"/>
    <s v="A3480AF511"/>
    <n v="1539000"/>
    <n v="1538949"/>
    <n v="1539000"/>
    <s v="D"/>
    <x v="3"/>
    <x v="3"/>
    <s v="GBBR"/>
    <s v="RIGHT-TO-USE LEASE LIABILITY"/>
    <s v="2023–2024"/>
    <x v="0"/>
    <x v="3"/>
    <s v="RESOURCES"/>
    <s v="OIL GAS AND GEO ADM FUND"/>
    <x v="1"/>
    <s v="300"/>
    <s v="G"/>
    <s v="001"/>
    <s v="001"/>
    <s v="000"/>
    <s v="000"/>
    <s v="SPECIAL REVENUE FUND"/>
    <s v="NAT RESOURES &amp; ENVIRON PROTECT"/>
    <m/>
  </r>
  <r>
    <s v="6.2"/>
    <s v="9125000"/>
    <x v="77"/>
    <x v="14"/>
    <n v="511"/>
    <s v="A3480AF511"/>
    <n v="1539000"/>
    <n v="-1538949"/>
    <n v="-1539000"/>
    <s v="C"/>
    <x v="5"/>
    <x v="5"/>
    <s v="GODT"/>
    <s v="DEBT SERVICE-PRINCIPAL RETIREMENT"/>
    <s v="2023–2024"/>
    <x v="0"/>
    <x v="3"/>
    <s v="RESOURCES"/>
    <s v="OIL GAS AND GEO ADM FUND"/>
    <x v="1"/>
    <s v="300"/>
    <s v="G"/>
    <s v="001"/>
    <s v="001"/>
    <s v="000"/>
    <s v="000"/>
    <s v="SPECIAL REVENUE FUND"/>
    <s v="NAT RESOURES &amp; ENVIRON PROTECT"/>
    <m/>
  </r>
  <r>
    <s v="7.1"/>
    <s v="9125000"/>
    <x v="77"/>
    <x v="14"/>
    <n v="511"/>
    <s v="A3480AF511"/>
    <n v="523000"/>
    <n v="523455"/>
    <n v="523000"/>
    <s v="D"/>
    <x v="3"/>
    <x v="3"/>
    <s v="GBBR"/>
    <s v="RIGHT-TO-USE LEASE LIABILITY"/>
    <s v="2023–2024"/>
    <x v="0"/>
    <x v="3"/>
    <s v="RESOURCES"/>
    <s v="OIL GAS AND GEO ADM FUND"/>
    <x v="1"/>
    <s v="300"/>
    <s v="G"/>
    <s v="001"/>
    <s v="001"/>
    <s v="000"/>
    <s v="000"/>
    <s v="SPECIAL REVENUE FUND"/>
    <s v="NAT RESOURES &amp; ENVIRON PROTECT"/>
    <m/>
  </r>
  <r>
    <s v="7.2"/>
    <s v="9125000"/>
    <x v="77"/>
    <x v="14"/>
    <n v="511"/>
    <s v="A3480AF511"/>
    <n v="523000"/>
    <n v="-523455"/>
    <n v="-523000"/>
    <s v="C"/>
    <x v="7"/>
    <x v="3"/>
    <s v="GBAX"/>
    <s v="CURRENT PORTION OF LONG-TERM OBLIGATIONS"/>
    <s v="2023–2024"/>
    <x v="0"/>
    <x v="3"/>
    <s v="RESOURCES"/>
    <s v="OIL GAS AND GEO ADM FUND"/>
    <x v="1"/>
    <s v="300"/>
    <s v="G"/>
    <s v="001"/>
    <s v="001"/>
    <s v="000"/>
    <s v="000"/>
    <s v="SPECIAL REVENUE FUND"/>
    <s v="NAT RESOURES &amp; ENVIRON PROTECT"/>
    <m/>
  </r>
  <r>
    <s v="0.3BB"/>
    <s v="9125000"/>
    <x v="78"/>
    <x v="7"/>
    <n v="511"/>
    <s v="A0820AF511"/>
    <n v="325000"/>
    <n v="325481"/>
    <n v="325000"/>
    <s v="D"/>
    <x v="0"/>
    <x v="0"/>
    <s v="GABX"/>
    <s v="INTANGIBLE ASSETS-AMORTIZABLE"/>
    <s v="2023–2024"/>
    <x v="0"/>
    <x v="0"/>
    <s v="GENERAL GOVERNMENT"/>
    <s v="PUB RGHT LAW ENFORC SP FUND"/>
    <x v="1"/>
    <s v="950"/>
    <s v="G"/>
    <s v="001"/>
    <s v="002"/>
    <s v="000"/>
    <s v="000"/>
    <s v="SPECIAL REVENUE FUND"/>
    <s v="OTHER - ATTORNEY GENERAL"/>
    <m/>
  </r>
  <r>
    <s v="0.4BB"/>
    <s v="9125000"/>
    <x v="78"/>
    <x v="7"/>
    <n v="511"/>
    <s v="A0820AF511"/>
    <n v="7000"/>
    <n v="6039"/>
    <n v="7000"/>
    <s v="D"/>
    <x v="8"/>
    <x v="7"/>
    <s v="GOAA"/>
    <s v="BEGINNING FUND BALANCE"/>
    <s v="2023–2024"/>
    <x v="0"/>
    <x v="0"/>
    <s v="GENERAL GOVERNMENT"/>
    <s v="PUB RGHT LAW ENFORC SP FUND"/>
    <x v="1"/>
    <s v="950"/>
    <s v="G"/>
    <s v="001"/>
    <s v="002"/>
    <s v="000"/>
    <s v="000"/>
    <s v="SPECIAL REVENUE FUND"/>
    <s v="OTHER - ATTORNEY GENERAL"/>
    <m/>
  </r>
  <r>
    <s v="0.8BB"/>
    <s v="9125000"/>
    <x v="78"/>
    <x v="7"/>
    <n v="511"/>
    <s v="A0820AF511"/>
    <n v="112000"/>
    <n v="-111594"/>
    <n v="-112000"/>
    <s v="C"/>
    <x v="2"/>
    <x v="2"/>
    <s v="GABW"/>
    <s v="ACCUMULATED DEPRECIATION/AMORTIZATION"/>
    <s v="2023–2024"/>
    <x v="0"/>
    <x v="0"/>
    <s v="GENERAL GOVERNMENT"/>
    <s v="PUB RGHT LAW ENFORC SP FUND"/>
    <x v="1"/>
    <s v="950"/>
    <s v="G"/>
    <s v="001"/>
    <s v="002"/>
    <s v="000"/>
    <s v="000"/>
    <s v="SPECIAL REVENUE FUND"/>
    <s v="OTHER - ATTORNEY GENERAL"/>
    <m/>
  </r>
  <r>
    <s v="0.9BB"/>
    <s v="9125000"/>
    <x v="78"/>
    <x v="7"/>
    <n v="511"/>
    <s v="A0820AF511"/>
    <n v="220000"/>
    <n v="-219926"/>
    <n v="-220000"/>
    <s v="C"/>
    <x v="3"/>
    <x v="3"/>
    <s v="GBBR"/>
    <s v="RIGHT-TO-USE LEASE LIABILITY"/>
    <s v="2023–2024"/>
    <x v="0"/>
    <x v="0"/>
    <s v="GENERAL GOVERNMENT"/>
    <s v="PUB RGHT LAW ENFORC SP FUND"/>
    <x v="1"/>
    <s v="950"/>
    <s v="G"/>
    <s v="001"/>
    <s v="002"/>
    <s v="000"/>
    <s v="000"/>
    <s v="SPECIAL REVENUE FUND"/>
    <s v="OTHER - ATTORNEY GENERAL"/>
    <m/>
  </r>
  <r>
    <s v="4.1"/>
    <s v="9125000"/>
    <x v="78"/>
    <x v="7"/>
    <n v="511"/>
    <s v="A0820AF511"/>
    <n v="56000"/>
    <n v="55797"/>
    <n v="56000"/>
    <s v="D"/>
    <x v="4"/>
    <x v="4"/>
    <s v="GODB"/>
    <s v="GENERAL GOVERNMENT AND GOVERNMENT OPERATIONS"/>
    <s v="2023–2024"/>
    <x v="0"/>
    <x v="0"/>
    <s v="GENERAL GOVERNMENT"/>
    <s v="PUB RGHT LAW ENFORC SP FUND"/>
    <x v="1"/>
    <s v="950"/>
    <s v="G"/>
    <s v="001"/>
    <s v="002"/>
    <s v="000"/>
    <s v="000"/>
    <s v="SPECIAL REVENUE FUND"/>
    <s v="OTHER - ATTORNEY GENERAL"/>
    <m/>
  </r>
  <r>
    <s v="4.4"/>
    <s v="9125000"/>
    <x v="78"/>
    <x v="7"/>
    <n v="511"/>
    <s v="A0820AF511"/>
    <n v="56000"/>
    <n v="-55797"/>
    <n v="-56000"/>
    <s v="C"/>
    <x v="2"/>
    <x v="2"/>
    <s v="GABW"/>
    <s v="ACCUMULATED DEPRECIATION/AMORTIZATION"/>
    <s v="2023–2024"/>
    <x v="0"/>
    <x v="0"/>
    <s v="GENERAL GOVERNMENT"/>
    <s v="PUB RGHT LAW ENFORC SP FUND"/>
    <x v="1"/>
    <s v="950"/>
    <s v="G"/>
    <s v="001"/>
    <s v="002"/>
    <s v="000"/>
    <s v="000"/>
    <s v="SPECIAL REVENUE FUND"/>
    <s v="OTHER - ATTORNEY GENERAL"/>
    <m/>
  </r>
  <r>
    <s v="5.1"/>
    <s v="3053000"/>
    <x v="78"/>
    <x v="7"/>
    <n v="511"/>
    <s v="A0820AF511"/>
    <n v="54000"/>
    <n v="54319"/>
    <n v="54000"/>
    <s v="D"/>
    <x v="5"/>
    <x v="5"/>
    <s v="GODT"/>
    <s v="DEBT SERVICE-PRINCIPAL RETIREMENT"/>
    <s v="2023–2024"/>
    <x v="0"/>
    <x v="0"/>
    <s v="GENERAL GOVERNMENT"/>
    <s v="PUB RGHT LAW ENFORC SP FUND"/>
    <x v="1"/>
    <s v="950"/>
    <s v="G"/>
    <s v="001"/>
    <s v="002"/>
    <s v="000"/>
    <s v="000"/>
    <s v="SPECIAL REVENUE FUND"/>
    <s v="OTHER - ATTORNEY GENERAL"/>
    <m/>
  </r>
  <r>
    <s v="5.2"/>
    <s v="3053000"/>
    <x v="78"/>
    <x v="7"/>
    <n v="511"/>
    <s v="A0820AF511"/>
    <n v="2000"/>
    <n v="1757"/>
    <n v="2000"/>
    <s v="D"/>
    <x v="6"/>
    <x v="6"/>
    <s v="GODV"/>
    <s v="DEBT SERVICE-INTEREST &amp; FISCAL CHARGES"/>
    <s v="2023–2024"/>
    <x v="0"/>
    <x v="0"/>
    <s v="GENERAL GOVERNMENT"/>
    <s v="PUB RGHT LAW ENFORC SP FUND"/>
    <x v="1"/>
    <s v="950"/>
    <s v="G"/>
    <s v="001"/>
    <s v="002"/>
    <s v="000"/>
    <s v="000"/>
    <s v="SPECIAL REVENUE FUND"/>
    <s v="OTHER - ATTORNEY GENERAL"/>
    <m/>
  </r>
  <r>
    <s v="5.3"/>
    <s v="3053000"/>
    <x v="78"/>
    <x v="7"/>
    <n v="511"/>
    <s v="A0820AF511"/>
    <n v="56000"/>
    <n v="-56076"/>
    <n v="-56000"/>
    <s v="C"/>
    <x v="4"/>
    <x v="4"/>
    <s v="GODB"/>
    <s v="GENERAL GOVERNMENT AND GOVERNMENT OPERATIONS"/>
    <s v="2023–2024"/>
    <x v="0"/>
    <x v="0"/>
    <s v="GENERAL GOVERNMENT"/>
    <s v="PUB RGHT LAW ENFORC SP FUND"/>
    <x v="1"/>
    <s v="950"/>
    <s v="G"/>
    <s v="001"/>
    <s v="002"/>
    <s v="000"/>
    <s v="000"/>
    <s v="SPECIAL REVENUE FUND"/>
    <s v="OTHER - ATTORNEY GENERAL"/>
    <m/>
  </r>
  <r>
    <s v="6.1"/>
    <s v="9125000"/>
    <x v="78"/>
    <x v="7"/>
    <n v="511"/>
    <s v="A0820AF511"/>
    <n v="54000"/>
    <n v="54319"/>
    <n v="54000"/>
    <s v="D"/>
    <x v="3"/>
    <x v="3"/>
    <s v="GBBR"/>
    <s v="RIGHT-TO-USE LEASE LIABILITY"/>
    <s v="2023–2024"/>
    <x v="0"/>
    <x v="0"/>
    <s v="GENERAL GOVERNMENT"/>
    <s v="PUB RGHT LAW ENFORC SP FUND"/>
    <x v="1"/>
    <s v="950"/>
    <s v="G"/>
    <s v="001"/>
    <s v="002"/>
    <s v="000"/>
    <s v="000"/>
    <s v="SPECIAL REVENUE FUND"/>
    <s v="OTHER - ATTORNEY GENERAL"/>
    <m/>
  </r>
  <r>
    <s v="6.2"/>
    <s v="9125000"/>
    <x v="78"/>
    <x v="7"/>
    <n v="511"/>
    <s v="A0820AF511"/>
    <n v="54000"/>
    <n v="-54319"/>
    <n v="-54000"/>
    <s v="C"/>
    <x v="5"/>
    <x v="5"/>
    <s v="GODT"/>
    <s v="DEBT SERVICE-PRINCIPAL RETIREMENT"/>
    <s v="2023–2024"/>
    <x v="0"/>
    <x v="0"/>
    <s v="GENERAL GOVERNMENT"/>
    <s v="PUB RGHT LAW ENFORC SP FUND"/>
    <x v="1"/>
    <s v="950"/>
    <s v="G"/>
    <s v="001"/>
    <s v="002"/>
    <s v="000"/>
    <s v="000"/>
    <s v="SPECIAL REVENUE FUND"/>
    <s v="OTHER - ATTORNEY GENERAL"/>
    <m/>
  </r>
  <r>
    <s v="7.1"/>
    <s v="9125000"/>
    <x v="78"/>
    <x v="7"/>
    <n v="511"/>
    <s v="A0820AF511"/>
    <n v="56000"/>
    <n v="56481"/>
    <n v="56000"/>
    <s v="D"/>
    <x v="3"/>
    <x v="3"/>
    <s v="GBBR"/>
    <s v="RIGHT-TO-USE LEASE LIABILITY"/>
    <s v="2023–2024"/>
    <x v="0"/>
    <x v="0"/>
    <s v="GENERAL GOVERNMENT"/>
    <s v="PUB RGHT LAW ENFORC SP FUND"/>
    <x v="1"/>
    <s v="950"/>
    <s v="G"/>
    <s v="001"/>
    <s v="002"/>
    <s v="000"/>
    <s v="000"/>
    <s v="SPECIAL REVENUE FUND"/>
    <s v="OTHER - ATTORNEY GENERAL"/>
    <m/>
  </r>
  <r>
    <s v="7.2"/>
    <s v="9125000"/>
    <x v="78"/>
    <x v="7"/>
    <n v="511"/>
    <s v="A0820AF511"/>
    <n v="56000"/>
    <n v="-56481"/>
    <n v="-56000"/>
    <s v="C"/>
    <x v="7"/>
    <x v="3"/>
    <s v="GBAX"/>
    <s v="CURRENT PORTION OF LONG-TERM OBLIGATIONS"/>
    <s v="2023–2024"/>
    <x v="0"/>
    <x v="0"/>
    <s v="GENERAL GOVERNMENT"/>
    <s v="PUB RGHT LAW ENFORC SP FUND"/>
    <x v="1"/>
    <s v="950"/>
    <s v="G"/>
    <s v="001"/>
    <s v="002"/>
    <s v="000"/>
    <s v="000"/>
    <s v="SPECIAL REVENUE FUND"/>
    <s v="OTHER - ATTORNEY GENERAL"/>
    <m/>
  </r>
  <r>
    <s v="0.3BB"/>
    <s v="9125000"/>
    <x v="79"/>
    <x v="20"/>
    <n v="511"/>
    <s v="A3860AF511"/>
    <n v="1816000"/>
    <n v="1816458"/>
    <n v="1816000"/>
    <s v="D"/>
    <x v="0"/>
    <x v="0"/>
    <s v="GABX"/>
    <s v="INTANGIBLE ASSETS-AMORTIZABLE"/>
    <s v="2023–2024"/>
    <x v="0"/>
    <x v="3"/>
    <s v="RESOURCES"/>
    <s v="DAM SAFETY FUND"/>
    <x v="1"/>
    <s v="300"/>
    <s v="G"/>
    <s v="001"/>
    <s v="001"/>
    <s v="000"/>
    <s v="000"/>
    <s v="SPECIAL REVENUE FUND"/>
    <s v="NAT RESOURES &amp; ENVIRON PROTECT"/>
    <m/>
  </r>
  <r>
    <s v="0.4BB"/>
    <s v="9125000"/>
    <x v="79"/>
    <x v="20"/>
    <n v="511"/>
    <s v="A3860AF511"/>
    <n v="39000"/>
    <n v="38801"/>
    <n v="39000"/>
    <s v="D"/>
    <x v="8"/>
    <x v="7"/>
    <s v="GOAA"/>
    <s v="BEGINNING FUND BALANCE"/>
    <s v="2023–2024"/>
    <x v="0"/>
    <x v="3"/>
    <s v="RESOURCES"/>
    <s v="DAM SAFETY FUND"/>
    <x v="1"/>
    <s v="300"/>
    <s v="G"/>
    <s v="001"/>
    <s v="001"/>
    <s v="000"/>
    <s v="000"/>
    <s v="SPECIAL REVENUE FUND"/>
    <s v="NAT RESOURES &amp; ENVIRON PROTECT"/>
    <m/>
  </r>
  <r>
    <s v="0.8BB"/>
    <s v="9125000"/>
    <x v="79"/>
    <x v="20"/>
    <n v="511"/>
    <s v="A3860AF511"/>
    <n v="514000"/>
    <n v="-514338"/>
    <n v="-514000"/>
    <s v="C"/>
    <x v="2"/>
    <x v="2"/>
    <s v="GABW"/>
    <s v="ACCUMULATED DEPRECIATION/AMORTIZATION"/>
    <s v="2023–2024"/>
    <x v="0"/>
    <x v="3"/>
    <s v="RESOURCES"/>
    <s v="DAM SAFETY FUND"/>
    <x v="1"/>
    <s v="300"/>
    <s v="G"/>
    <s v="001"/>
    <s v="001"/>
    <s v="000"/>
    <s v="000"/>
    <s v="SPECIAL REVENUE FUND"/>
    <s v="NAT RESOURES &amp; ENVIRON PROTECT"/>
    <m/>
  </r>
  <r>
    <s v="0.9BB"/>
    <s v="9125000"/>
    <x v="79"/>
    <x v="20"/>
    <n v="511"/>
    <s v="A3860AF511"/>
    <n v="1341000"/>
    <n v="-1340921"/>
    <n v="-1341000"/>
    <s v="C"/>
    <x v="3"/>
    <x v="3"/>
    <s v="GBBR"/>
    <s v="RIGHT-TO-USE LEASE LIABILITY"/>
    <s v="2023–2024"/>
    <x v="0"/>
    <x v="3"/>
    <s v="RESOURCES"/>
    <s v="DAM SAFETY FUND"/>
    <x v="1"/>
    <s v="300"/>
    <s v="G"/>
    <s v="001"/>
    <s v="001"/>
    <s v="000"/>
    <s v="000"/>
    <s v="SPECIAL REVENUE FUND"/>
    <s v="NAT RESOURES &amp; ENVIRON PROTECT"/>
    <m/>
  </r>
  <r>
    <s v="0.3ADJ"/>
    <s v="9125000"/>
    <x v="79"/>
    <x v="20"/>
    <n v="511"/>
    <s v="A3860AF511"/>
    <n v="53000"/>
    <n v="-52929"/>
    <n v="-53000"/>
    <s v="C"/>
    <x v="0"/>
    <x v="0"/>
    <s v="GABX"/>
    <s v="INTANGIBLE ASSETS-AMORTIZABLE"/>
    <s v="2023–2024"/>
    <x v="0"/>
    <x v="3"/>
    <s v="RESOURCES"/>
    <s v="DAM SAFETY FUND"/>
    <x v="1"/>
    <s v="300"/>
    <s v="G"/>
    <s v="001"/>
    <s v="001"/>
    <s v="000"/>
    <s v="000"/>
    <s v="SPECIAL REVENUE FUND"/>
    <s v="NAT RESOURES &amp; ENVIRON PROTECT"/>
    <m/>
  </r>
  <r>
    <s v="0.8ADJ"/>
    <s v="9125000"/>
    <x v="79"/>
    <x v="20"/>
    <n v="511"/>
    <s v="A3860AF511"/>
    <n v="15000"/>
    <n v="14986"/>
    <n v="15000"/>
    <s v="D"/>
    <x v="2"/>
    <x v="2"/>
    <s v="GABW"/>
    <s v="ACCUMULATED DEPRECIATION/AMORTIZATION"/>
    <s v="2023–2024"/>
    <x v="0"/>
    <x v="3"/>
    <s v="RESOURCES"/>
    <s v="DAM SAFETY FUND"/>
    <x v="1"/>
    <s v="300"/>
    <s v="G"/>
    <s v="001"/>
    <s v="001"/>
    <s v="000"/>
    <s v="000"/>
    <s v="SPECIAL REVENUE FUND"/>
    <s v="NAT RESOURES &amp; ENVIRON PROTECT"/>
    <m/>
  </r>
  <r>
    <s v="0.9ADJ"/>
    <s v="9125000"/>
    <x v="79"/>
    <x v="20"/>
    <n v="511"/>
    <s v="A3860AF511"/>
    <n v="39000"/>
    <n v="39073"/>
    <n v="39000"/>
    <s v="D"/>
    <x v="3"/>
    <x v="3"/>
    <s v="GBBR"/>
    <s v="RIGHT-TO-USE LEASE LIABILITY"/>
    <s v="2023–2024"/>
    <x v="0"/>
    <x v="3"/>
    <s v="RESOURCES"/>
    <s v="DAM SAFETY FUND"/>
    <x v="1"/>
    <s v="300"/>
    <s v="G"/>
    <s v="001"/>
    <s v="001"/>
    <s v="000"/>
    <s v="000"/>
    <s v="SPECIAL REVENUE FUND"/>
    <s v="NAT RESOURES &amp; ENVIRON PROTECT"/>
    <m/>
  </r>
  <r>
    <s v="0.11ADJ"/>
    <s v="9125000"/>
    <x v="79"/>
    <x v="20"/>
    <n v="511"/>
    <s v="A3860AF511"/>
    <n v="1000"/>
    <n v="-1130"/>
    <n v="-1000"/>
    <s v="C"/>
    <x v="1"/>
    <x v="1"/>
    <s v="GOAA"/>
    <s v="BEGINNING FUND BALANCE"/>
    <s v="2023–2024"/>
    <x v="0"/>
    <x v="3"/>
    <s v="RESOURCES"/>
    <s v="DAM SAFETY FUND"/>
    <x v="1"/>
    <s v="300"/>
    <s v="G"/>
    <s v="001"/>
    <s v="001"/>
    <s v="000"/>
    <s v="000"/>
    <s v="SPECIAL REVENUE FUND"/>
    <s v="NAT RESOURES &amp; ENVIRON PROTECT"/>
    <m/>
  </r>
  <r>
    <s v="1.1"/>
    <s v="3057000"/>
    <x v="79"/>
    <x v="20"/>
    <n v="511"/>
    <s v="A3860AF511"/>
    <n v="408000"/>
    <n v="408464"/>
    <n v="408000"/>
    <s v="D"/>
    <x v="11"/>
    <x v="10"/>
    <s v="GODR"/>
    <s v="CAPITAL OUTLAY"/>
    <s v="2023–2024"/>
    <x v="0"/>
    <x v="3"/>
    <s v="RESOURCES"/>
    <s v="DAM SAFETY FUND"/>
    <x v="1"/>
    <s v="300"/>
    <s v="G"/>
    <s v="001"/>
    <s v="001"/>
    <s v="000"/>
    <s v="000"/>
    <s v="SPECIAL REVENUE FUND"/>
    <s v="NAT RESOURES &amp; ENVIRON PROTECT"/>
    <m/>
  </r>
  <r>
    <s v="1.2"/>
    <s v="3057000"/>
    <x v="79"/>
    <x v="20"/>
    <n v="511"/>
    <s v="A3860AF511"/>
    <n v="408000"/>
    <n v="-408464"/>
    <n v="-408000"/>
    <s v="C"/>
    <x v="12"/>
    <x v="11"/>
    <s v="GOLK"/>
    <s v="LEASE AND OTHER FINANCING PROCEEDS"/>
    <s v="2023–2024"/>
    <x v="0"/>
    <x v="3"/>
    <s v="RESOURCES"/>
    <s v="DAM SAFETY FUND"/>
    <x v="1"/>
    <s v="300"/>
    <s v="G"/>
    <s v="001"/>
    <s v="001"/>
    <s v="000"/>
    <s v="000"/>
    <s v="SPECIAL REVENUE FUND"/>
    <s v="NAT RESOURES &amp; ENVIRON PROTECT"/>
    <m/>
  </r>
  <r>
    <s v="2.3"/>
    <s v="9125000"/>
    <x v="79"/>
    <x v="20"/>
    <n v="511"/>
    <s v="A3860AF511"/>
    <n v="408000"/>
    <n v="408464"/>
    <n v="408000"/>
    <s v="D"/>
    <x v="0"/>
    <x v="0"/>
    <s v="GABX"/>
    <s v="INTANGIBLE ASSETS-AMORTIZABLE"/>
    <s v="2023–2024"/>
    <x v="0"/>
    <x v="3"/>
    <s v="RESOURCES"/>
    <s v="DAM SAFETY FUND"/>
    <x v="1"/>
    <s v="300"/>
    <s v="G"/>
    <s v="001"/>
    <s v="001"/>
    <s v="000"/>
    <s v="000"/>
    <s v="SPECIAL REVENUE FUND"/>
    <s v="NAT RESOURES &amp; ENVIRON PROTECT"/>
    <m/>
  </r>
  <r>
    <s v="2.4"/>
    <s v="9125000"/>
    <x v="79"/>
    <x v="20"/>
    <n v="511"/>
    <s v="A3860AF511"/>
    <n v="408000"/>
    <n v="-408464"/>
    <n v="-408000"/>
    <s v="C"/>
    <x v="11"/>
    <x v="10"/>
    <s v="GODR"/>
    <s v="CAPITAL OUTLAY"/>
    <s v="2023–2024"/>
    <x v="0"/>
    <x v="3"/>
    <s v="RESOURCES"/>
    <s v="DAM SAFETY FUND"/>
    <x v="1"/>
    <s v="300"/>
    <s v="G"/>
    <s v="001"/>
    <s v="001"/>
    <s v="000"/>
    <s v="000"/>
    <s v="SPECIAL REVENUE FUND"/>
    <s v="NAT RESOURES &amp; ENVIRON PROTECT"/>
    <m/>
  </r>
  <r>
    <s v="3.1"/>
    <s v="9125000"/>
    <x v="79"/>
    <x v="20"/>
    <n v="511"/>
    <s v="A3860AF511"/>
    <n v="408000"/>
    <n v="408464"/>
    <n v="408000"/>
    <s v="D"/>
    <x v="12"/>
    <x v="11"/>
    <s v="GOLK"/>
    <s v="LEASE AND OTHER FINANCING PROCEEDS"/>
    <s v="2023–2024"/>
    <x v="0"/>
    <x v="3"/>
    <s v="RESOURCES"/>
    <s v="DAM SAFETY FUND"/>
    <x v="1"/>
    <s v="300"/>
    <s v="G"/>
    <s v="001"/>
    <s v="001"/>
    <s v="000"/>
    <s v="000"/>
    <s v="SPECIAL REVENUE FUND"/>
    <s v="NAT RESOURES &amp; ENVIRON PROTECT"/>
    <m/>
  </r>
  <r>
    <s v="3.2"/>
    <s v="9125000"/>
    <x v="79"/>
    <x v="20"/>
    <n v="511"/>
    <s v="A3860AF511"/>
    <n v="408000"/>
    <n v="-408464"/>
    <n v="-408000"/>
    <s v="C"/>
    <x v="3"/>
    <x v="3"/>
    <s v="GBBR"/>
    <s v="RIGHT-TO-USE LEASE LIABILITY"/>
    <s v="2023–2024"/>
    <x v="0"/>
    <x v="3"/>
    <s v="RESOURCES"/>
    <s v="DAM SAFETY FUND"/>
    <x v="1"/>
    <s v="300"/>
    <s v="G"/>
    <s v="001"/>
    <s v="001"/>
    <s v="000"/>
    <s v="000"/>
    <s v="SPECIAL REVENUE FUND"/>
    <s v="NAT RESOURES &amp; ENVIRON PROTECT"/>
    <m/>
  </r>
  <r>
    <s v="4.1"/>
    <s v="9125000"/>
    <x v="79"/>
    <x v="20"/>
    <n v="511"/>
    <s v="A3860AF511"/>
    <n v="267000"/>
    <n v="267408"/>
    <n v="267000"/>
    <s v="D"/>
    <x v="15"/>
    <x v="13"/>
    <s v="GODH"/>
    <s v="NATURAL RESOURCES AND ENVIRONMENTAL PROTECTION"/>
    <s v="2023–2024"/>
    <x v="0"/>
    <x v="3"/>
    <s v="RESOURCES"/>
    <s v="DAM SAFETY FUND"/>
    <x v="1"/>
    <s v="300"/>
    <s v="G"/>
    <s v="001"/>
    <s v="001"/>
    <s v="000"/>
    <s v="000"/>
    <s v="SPECIAL REVENUE FUND"/>
    <s v="NAT RESOURES &amp; ENVIRON PROTECT"/>
    <m/>
  </r>
  <r>
    <s v="4.4"/>
    <s v="9125000"/>
    <x v="79"/>
    <x v="20"/>
    <n v="511"/>
    <s v="A3860AF511"/>
    <n v="267000"/>
    <n v="-267408"/>
    <n v="-267000"/>
    <s v="C"/>
    <x v="2"/>
    <x v="2"/>
    <s v="GABW"/>
    <s v="ACCUMULATED DEPRECIATION/AMORTIZATION"/>
    <s v="2023–2024"/>
    <x v="0"/>
    <x v="3"/>
    <s v="RESOURCES"/>
    <s v="DAM SAFETY FUND"/>
    <x v="1"/>
    <s v="300"/>
    <s v="G"/>
    <s v="001"/>
    <s v="001"/>
    <s v="000"/>
    <s v="000"/>
    <s v="SPECIAL REVENUE FUND"/>
    <s v="NAT RESOURES &amp; ENVIRON PROTECT"/>
    <m/>
  </r>
  <r>
    <s v="5.1"/>
    <s v="3057000"/>
    <x v="79"/>
    <x v="20"/>
    <n v="511"/>
    <s v="A3860AF511"/>
    <n v="243000"/>
    <n v="243110"/>
    <n v="243000"/>
    <s v="D"/>
    <x v="5"/>
    <x v="5"/>
    <s v="GODT"/>
    <s v="DEBT SERVICE-PRINCIPAL RETIREMENT"/>
    <s v="2023–2024"/>
    <x v="0"/>
    <x v="3"/>
    <s v="RESOURCES"/>
    <s v="DAM SAFETY FUND"/>
    <x v="1"/>
    <s v="300"/>
    <s v="G"/>
    <s v="001"/>
    <s v="001"/>
    <s v="000"/>
    <s v="000"/>
    <s v="SPECIAL REVENUE FUND"/>
    <s v="NAT RESOURES &amp; ENVIRON PROTECT"/>
    <m/>
  </r>
  <r>
    <s v="5.2"/>
    <s v="3057000"/>
    <x v="79"/>
    <x v="20"/>
    <n v="511"/>
    <s v="A3860AF511"/>
    <n v="30000"/>
    <n v="29877"/>
    <n v="30000"/>
    <s v="D"/>
    <x v="6"/>
    <x v="6"/>
    <s v="GODV"/>
    <s v="DEBT SERVICE-INTEREST &amp; FISCAL CHARGES"/>
    <s v="2023–2024"/>
    <x v="0"/>
    <x v="3"/>
    <s v="RESOURCES"/>
    <s v="DAM SAFETY FUND"/>
    <x v="1"/>
    <s v="300"/>
    <s v="G"/>
    <s v="001"/>
    <s v="001"/>
    <s v="000"/>
    <s v="000"/>
    <s v="SPECIAL REVENUE FUND"/>
    <s v="NAT RESOURES &amp; ENVIRON PROTECT"/>
    <m/>
  </r>
  <r>
    <s v="5.3"/>
    <s v="3057000"/>
    <x v="79"/>
    <x v="20"/>
    <n v="511"/>
    <s v="A3860AF511"/>
    <n v="273000"/>
    <n v="-272987"/>
    <n v="-273000"/>
    <s v="C"/>
    <x v="15"/>
    <x v="13"/>
    <s v="GODH"/>
    <s v="NATURAL RESOURCES AND ENVIRONMENTAL PROTECTION"/>
    <s v="2023–2024"/>
    <x v="0"/>
    <x v="3"/>
    <s v="RESOURCES"/>
    <s v="DAM SAFETY FUND"/>
    <x v="1"/>
    <s v="300"/>
    <s v="G"/>
    <s v="001"/>
    <s v="001"/>
    <s v="000"/>
    <s v="000"/>
    <s v="SPECIAL REVENUE FUND"/>
    <s v="NAT RESOURES &amp; ENVIRON PROTECT"/>
    <m/>
  </r>
  <r>
    <s v="6.1"/>
    <s v="9125000"/>
    <x v="79"/>
    <x v="20"/>
    <n v="511"/>
    <s v="A3860AF511"/>
    <n v="243000"/>
    <n v="243110"/>
    <n v="243000"/>
    <s v="D"/>
    <x v="3"/>
    <x v="3"/>
    <s v="GBBR"/>
    <s v="RIGHT-TO-USE LEASE LIABILITY"/>
    <s v="2023–2024"/>
    <x v="0"/>
    <x v="3"/>
    <s v="RESOURCES"/>
    <s v="DAM SAFETY FUND"/>
    <x v="1"/>
    <s v="300"/>
    <s v="G"/>
    <s v="001"/>
    <s v="001"/>
    <s v="000"/>
    <s v="000"/>
    <s v="SPECIAL REVENUE FUND"/>
    <s v="NAT RESOURES &amp; ENVIRON PROTECT"/>
    <m/>
  </r>
  <r>
    <s v="6.2"/>
    <s v="9125000"/>
    <x v="79"/>
    <x v="20"/>
    <n v="511"/>
    <s v="A3860AF511"/>
    <n v="243000"/>
    <n v="-243110"/>
    <n v="-243000"/>
    <s v="C"/>
    <x v="5"/>
    <x v="5"/>
    <s v="GODT"/>
    <s v="DEBT SERVICE-PRINCIPAL RETIREMENT"/>
    <s v="2023–2024"/>
    <x v="0"/>
    <x v="3"/>
    <s v="RESOURCES"/>
    <s v="DAM SAFETY FUND"/>
    <x v="1"/>
    <s v="300"/>
    <s v="G"/>
    <s v="001"/>
    <s v="001"/>
    <s v="000"/>
    <s v="000"/>
    <s v="SPECIAL REVENUE FUND"/>
    <s v="NAT RESOURES &amp; ENVIRON PROTECT"/>
    <m/>
  </r>
  <r>
    <s v="7.1"/>
    <s v="9125000"/>
    <x v="79"/>
    <x v="20"/>
    <n v="511"/>
    <s v="A3860AF511"/>
    <n v="249000"/>
    <n v="248834"/>
    <n v="249000"/>
    <s v="D"/>
    <x v="3"/>
    <x v="3"/>
    <s v="GBBR"/>
    <s v="RIGHT-TO-USE LEASE LIABILITY"/>
    <s v="2023–2024"/>
    <x v="0"/>
    <x v="3"/>
    <s v="RESOURCES"/>
    <s v="DAM SAFETY FUND"/>
    <x v="1"/>
    <s v="300"/>
    <s v="G"/>
    <s v="001"/>
    <s v="001"/>
    <s v="000"/>
    <s v="000"/>
    <s v="SPECIAL REVENUE FUND"/>
    <s v="NAT RESOURES &amp; ENVIRON PROTECT"/>
    <m/>
  </r>
  <r>
    <s v="7.2"/>
    <s v="9125000"/>
    <x v="79"/>
    <x v="20"/>
    <n v="511"/>
    <s v="A3860AF511"/>
    <n v="249000"/>
    <n v="-248834"/>
    <n v="-249000"/>
    <s v="C"/>
    <x v="7"/>
    <x v="3"/>
    <s v="GBAX"/>
    <s v="CURRENT PORTION OF LONG-TERM OBLIGATIONS"/>
    <s v="2023–2024"/>
    <x v="0"/>
    <x v="3"/>
    <s v="RESOURCES"/>
    <s v="DAM SAFETY FUND"/>
    <x v="1"/>
    <s v="300"/>
    <s v="G"/>
    <s v="001"/>
    <s v="001"/>
    <s v="000"/>
    <s v="000"/>
    <s v="SPECIAL REVENUE FUND"/>
    <s v="NAT RESOURES &amp; ENVIRON PROTECT"/>
    <m/>
  </r>
  <r>
    <s v="8.3"/>
    <s v="9125000"/>
    <x v="79"/>
    <x v="20"/>
    <n v="511"/>
    <s v="A3860AF511"/>
    <n v="98000"/>
    <n v="97660"/>
    <n v="98000"/>
    <s v="D"/>
    <x v="2"/>
    <x v="2"/>
    <s v="GABW"/>
    <s v="ACCUMULATED DEPRECIATION/AMORTIZATION"/>
    <s v="2023–2024"/>
    <x v="0"/>
    <x v="3"/>
    <s v="RESOURCES"/>
    <s v="DAM SAFETY FUND"/>
    <x v="1"/>
    <s v="300"/>
    <s v="G"/>
    <s v="001"/>
    <s v="001"/>
    <s v="000"/>
    <s v="000"/>
    <s v="SPECIAL REVENUE FUND"/>
    <s v="NAT RESOURES &amp; ENVIRON PROTECT"/>
    <m/>
  </r>
  <r>
    <s v="8.6"/>
    <s v="9125000"/>
    <x v="79"/>
    <x v="20"/>
    <n v="511"/>
    <s v="A3860AF511"/>
    <n v="98000"/>
    <n v="-97660"/>
    <n v="-98000"/>
    <s v="C"/>
    <x v="0"/>
    <x v="0"/>
    <s v="GABX"/>
    <s v="INTANGIBLE ASSETS-AMORTIZABLE"/>
    <s v="2023–2024"/>
    <x v="0"/>
    <x v="3"/>
    <s v="RESOURCES"/>
    <s v="DAM SAFETY FUND"/>
    <x v="1"/>
    <s v="300"/>
    <s v="G"/>
    <s v="001"/>
    <s v="001"/>
    <s v="000"/>
    <s v="000"/>
    <s v="SPECIAL REVENUE FUND"/>
    <s v="NAT RESOURES &amp; ENVIRON PROTECT"/>
    <m/>
  </r>
  <r>
    <s v="0.3BB"/>
    <s v="9125000"/>
    <x v="80"/>
    <x v="21"/>
    <n v="511"/>
    <s v="A3940AF511"/>
    <n v="1945000"/>
    <n v="1945480"/>
    <n v="1945000"/>
    <s v="D"/>
    <x v="0"/>
    <x v="0"/>
    <s v="GABX"/>
    <s v="INTANGIBLE ASSETS-AMORTIZABLE"/>
    <s v="2023–2024"/>
    <x v="0"/>
    <x v="3"/>
    <s v="RESOURCES"/>
    <s v="WATER RIGHTS FUND"/>
    <x v="1"/>
    <s v="300"/>
    <s v="G"/>
    <s v="001"/>
    <s v="001"/>
    <s v="000"/>
    <s v="000"/>
    <s v="SPECIAL REVENUE FUND"/>
    <s v="NAT RESOURES &amp; ENVIRON PROTECT"/>
    <m/>
  </r>
  <r>
    <s v="0.8BB"/>
    <s v="9125000"/>
    <x v="80"/>
    <x v="21"/>
    <n v="511"/>
    <s v="A3940AF511"/>
    <n v="144000"/>
    <n v="-144300"/>
    <n v="-144000"/>
    <s v="C"/>
    <x v="2"/>
    <x v="2"/>
    <s v="GABW"/>
    <s v="ACCUMULATED DEPRECIATION/AMORTIZATION"/>
    <s v="2023–2024"/>
    <x v="0"/>
    <x v="3"/>
    <s v="RESOURCES"/>
    <s v="WATER RIGHTS FUND"/>
    <x v="1"/>
    <s v="300"/>
    <s v="G"/>
    <s v="001"/>
    <s v="001"/>
    <s v="000"/>
    <s v="000"/>
    <s v="SPECIAL REVENUE FUND"/>
    <s v="NAT RESOURES &amp; ENVIRON PROTECT"/>
    <m/>
  </r>
  <r>
    <s v="0.9BB"/>
    <s v="9125000"/>
    <x v="80"/>
    <x v="21"/>
    <n v="511"/>
    <s v="A3940AF511"/>
    <n v="1199000"/>
    <n v="-1199258"/>
    <n v="-1199000"/>
    <s v="C"/>
    <x v="3"/>
    <x v="3"/>
    <s v="GBBR"/>
    <s v="RIGHT-TO-USE LEASE LIABILITY"/>
    <s v="2023–2024"/>
    <x v="0"/>
    <x v="3"/>
    <s v="RESOURCES"/>
    <s v="WATER RIGHTS FUND"/>
    <x v="1"/>
    <s v="300"/>
    <s v="G"/>
    <s v="001"/>
    <s v="001"/>
    <s v="000"/>
    <s v="000"/>
    <s v="SPECIAL REVENUE FUND"/>
    <s v="NAT RESOURES &amp; ENVIRON PROTECT"/>
    <m/>
  </r>
  <r>
    <s v="0.10BB"/>
    <s v="9125000"/>
    <x v="80"/>
    <x v="21"/>
    <n v="511"/>
    <s v="A3940AF511"/>
    <n v="602000"/>
    <n v="-601922"/>
    <n v="-602000"/>
    <s v="C"/>
    <x v="8"/>
    <x v="7"/>
    <s v="GOAA"/>
    <s v="BEGINNING FUND BALANCE"/>
    <s v="2023–2024"/>
    <x v="0"/>
    <x v="3"/>
    <s v="RESOURCES"/>
    <s v="WATER RIGHTS FUND"/>
    <x v="1"/>
    <s v="300"/>
    <s v="G"/>
    <s v="001"/>
    <s v="001"/>
    <s v="000"/>
    <s v="000"/>
    <s v="SPECIAL REVENUE FUND"/>
    <s v="NAT RESOURES &amp; ENVIRON PROTECT"/>
    <m/>
  </r>
  <r>
    <s v="0.3ADJ"/>
    <s v="9125000"/>
    <x v="80"/>
    <x v="21"/>
    <n v="511"/>
    <s v="A3940AF511"/>
    <n v="351000"/>
    <n v="350601"/>
    <n v="351000"/>
    <s v="D"/>
    <x v="0"/>
    <x v="0"/>
    <s v="GABX"/>
    <s v="INTANGIBLE ASSETS-AMORTIZABLE"/>
    <s v="2023–2024"/>
    <x v="0"/>
    <x v="3"/>
    <s v="RESOURCES"/>
    <s v="WATER RIGHTS FUND"/>
    <x v="1"/>
    <s v="300"/>
    <s v="G"/>
    <s v="001"/>
    <s v="001"/>
    <s v="000"/>
    <s v="000"/>
    <s v="SPECIAL REVENUE FUND"/>
    <s v="NAT RESOURES &amp; ENVIRON PROTECT"/>
    <m/>
  </r>
  <r>
    <s v="0.5ADJ"/>
    <s v="9125000"/>
    <x v="80"/>
    <x v="21"/>
    <n v="511"/>
    <s v="A3940AF511"/>
    <n v="557000"/>
    <n v="556670"/>
    <n v="557000"/>
    <s v="D"/>
    <x v="1"/>
    <x v="1"/>
    <s v="GOAA"/>
    <s v="BEGINNING FUND BALANCE"/>
    <s v="2023–2024"/>
    <x v="0"/>
    <x v="3"/>
    <s v="RESOURCES"/>
    <s v="WATER RIGHTS FUND"/>
    <x v="1"/>
    <s v="300"/>
    <s v="G"/>
    <s v="001"/>
    <s v="001"/>
    <s v="000"/>
    <s v="000"/>
    <s v="SPECIAL REVENUE FUND"/>
    <s v="NAT RESOURES &amp; ENVIRON PROTECT"/>
    <m/>
  </r>
  <r>
    <s v="0.8ADJ"/>
    <s v="9125000"/>
    <x v="80"/>
    <x v="21"/>
    <n v="511"/>
    <s v="A3940AF511"/>
    <n v="584000"/>
    <n v="-583517"/>
    <n v="-584000"/>
    <s v="C"/>
    <x v="2"/>
    <x v="2"/>
    <s v="GABW"/>
    <s v="ACCUMULATED DEPRECIATION/AMORTIZATION"/>
    <s v="2023–2024"/>
    <x v="0"/>
    <x v="3"/>
    <s v="RESOURCES"/>
    <s v="WATER RIGHTS FUND"/>
    <x v="1"/>
    <s v="300"/>
    <s v="G"/>
    <s v="001"/>
    <s v="001"/>
    <s v="000"/>
    <s v="000"/>
    <s v="SPECIAL REVENUE FUND"/>
    <s v="NAT RESOURES &amp; ENVIRON PROTECT"/>
    <m/>
  </r>
  <r>
    <s v="0.9ADJ"/>
    <s v="9125000"/>
    <x v="80"/>
    <x v="21"/>
    <n v="511"/>
    <s v="A3940AF511"/>
    <n v="324000"/>
    <n v="-323754"/>
    <n v="-324000"/>
    <s v="C"/>
    <x v="3"/>
    <x v="3"/>
    <s v="GBBR"/>
    <s v="RIGHT-TO-USE LEASE LIABILITY"/>
    <s v="2023–2024"/>
    <x v="0"/>
    <x v="3"/>
    <s v="RESOURCES"/>
    <s v="WATER RIGHTS FUND"/>
    <x v="1"/>
    <s v="300"/>
    <s v="G"/>
    <s v="001"/>
    <s v="001"/>
    <s v="000"/>
    <s v="000"/>
    <s v="SPECIAL REVENUE FUND"/>
    <s v="NAT RESOURES &amp; ENVIRON PROTECT"/>
    <m/>
  </r>
  <r>
    <s v="4.1"/>
    <s v="9125000"/>
    <x v="80"/>
    <x v="21"/>
    <n v="511"/>
    <s v="A3940AF511"/>
    <n v="424000"/>
    <n v="424458"/>
    <n v="424000"/>
    <s v="D"/>
    <x v="15"/>
    <x v="13"/>
    <s v="GODH"/>
    <s v="NATURAL RESOURCES AND ENVIRONMENTAL PROTECTION"/>
    <s v="2023–2024"/>
    <x v="0"/>
    <x v="3"/>
    <s v="RESOURCES"/>
    <s v="WATER RIGHTS FUND"/>
    <x v="1"/>
    <s v="300"/>
    <s v="G"/>
    <s v="001"/>
    <s v="001"/>
    <s v="000"/>
    <s v="000"/>
    <s v="SPECIAL REVENUE FUND"/>
    <s v="NAT RESOURES &amp; ENVIRON PROTECT"/>
    <m/>
  </r>
  <r>
    <s v="4.4"/>
    <s v="9125000"/>
    <x v="80"/>
    <x v="21"/>
    <n v="511"/>
    <s v="A3940AF511"/>
    <n v="424000"/>
    <n v="-424458"/>
    <n v="-424000"/>
    <s v="C"/>
    <x v="2"/>
    <x v="2"/>
    <s v="GABW"/>
    <s v="ACCUMULATED DEPRECIATION/AMORTIZATION"/>
    <s v="2023–2024"/>
    <x v="0"/>
    <x v="3"/>
    <s v="RESOURCES"/>
    <s v="WATER RIGHTS FUND"/>
    <x v="1"/>
    <s v="300"/>
    <s v="G"/>
    <s v="001"/>
    <s v="001"/>
    <s v="000"/>
    <s v="000"/>
    <s v="SPECIAL REVENUE FUND"/>
    <s v="NAT RESOURES &amp; ENVIRON PROTECT"/>
    <m/>
  </r>
  <r>
    <s v="5.1"/>
    <s v="3058000"/>
    <x v="80"/>
    <x v="21"/>
    <n v="511"/>
    <s v="A3940AF511"/>
    <n v="399000"/>
    <n v="398905"/>
    <n v="399000"/>
    <s v="D"/>
    <x v="5"/>
    <x v="5"/>
    <s v="GODT"/>
    <s v="DEBT SERVICE-PRINCIPAL RETIREMENT"/>
    <s v="2023–2024"/>
    <x v="0"/>
    <x v="3"/>
    <s v="RESOURCES"/>
    <s v="WATER RIGHTS FUND"/>
    <x v="1"/>
    <s v="300"/>
    <s v="G"/>
    <s v="001"/>
    <s v="001"/>
    <s v="000"/>
    <s v="000"/>
    <s v="SPECIAL REVENUE FUND"/>
    <s v="NAT RESOURES &amp; ENVIRON PROTECT"/>
    <m/>
  </r>
  <r>
    <s v="5.2"/>
    <s v="3058000"/>
    <x v="80"/>
    <x v="21"/>
    <n v="511"/>
    <s v="A3940AF511"/>
    <n v="10000"/>
    <n v="9724"/>
    <n v="10000"/>
    <s v="D"/>
    <x v="6"/>
    <x v="6"/>
    <s v="GODV"/>
    <s v="DEBT SERVICE-INTEREST &amp; FISCAL CHARGES"/>
    <s v="2023–2024"/>
    <x v="0"/>
    <x v="3"/>
    <s v="RESOURCES"/>
    <s v="WATER RIGHTS FUND"/>
    <x v="1"/>
    <s v="300"/>
    <s v="G"/>
    <s v="001"/>
    <s v="001"/>
    <s v="000"/>
    <s v="000"/>
    <s v="SPECIAL REVENUE FUND"/>
    <s v="NAT RESOURES &amp; ENVIRON PROTECT"/>
    <m/>
  </r>
  <r>
    <s v="5.3"/>
    <s v="3058000"/>
    <x v="80"/>
    <x v="21"/>
    <n v="511"/>
    <s v="A3940AF511"/>
    <n v="409000"/>
    <n v="-408629"/>
    <n v="-409000"/>
    <s v="C"/>
    <x v="15"/>
    <x v="13"/>
    <s v="GODH"/>
    <s v="NATURAL RESOURCES AND ENVIRONMENTAL PROTECTION"/>
    <s v="2023–2024"/>
    <x v="0"/>
    <x v="3"/>
    <s v="RESOURCES"/>
    <s v="WATER RIGHTS FUND"/>
    <x v="1"/>
    <s v="300"/>
    <s v="G"/>
    <s v="001"/>
    <s v="001"/>
    <s v="000"/>
    <s v="000"/>
    <s v="SPECIAL REVENUE FUND"/>
    <s v="NAT RESOURES &amp; ENVIRON PROTECT"/>
    <m/>
  </r>
  <r>
    <s v="6.1"/>
    <s v="9125000"/>
    <x v="80"/>
    <x v="21"/>
    <n v="511"/>
    <s v="A3940AF511"/>
    <n v="399000"/>
    <n v="398905"/>
    <n v="399000"/>
    <s v="D"/>
    <x v="3"/>
    <x v="3"/>
    <s v="GBBR"/>
    <s v="RIGHT-TO-USE LEASE LIABILITY"/>
    <s v="2023–2024"/>
    <x v="0"/>
    <x v="3"/>
    <s v="RESOURCES"/>
    <s v="WATER RIGHTS FUND"/>
    <x v="1"/>
    <s v="300"/>
    <s v="G"/>
    <s v="001"/>
    <s v="001"/>
    <s v="000"/>
    <s v="000"/>
    <s v="SPECIAL REVENUE FUND"/>
    <s v="NAT RESOURES &amp; ENVIRON PROTECT"/>
    <m/>
  </r>
  <r>
    <s v="6.2"/>
    <s v="9125000"/>
    <x v="80"/>
    <x v="21"/>
    <n v="511"/>
    <s v="A3940AF511"/>
    <n v="399000"/>
    <n v="-398905"/>
    <n v="-399000"/>
    <s v="C"/>
    <x v="5"/>
    <x v="5"/>
    <s v="GODT"/>
    <s v="DEBT SERVICE-PRINCIPAL RETIREMENT"/>
    <s v="2023–2024"/>
    <x v="0"/>
    <x v="3"/>
    <s v="RESOURCES"/>
    <s v="WATER RIGHTS FUND"/>
    <x v="1"/>
    <s v="300"/>
    <s v="G"/>
    <s v="001"/>
    <s v="001"/>
    <s v="000"/>
    <s v="000"/>
    <s v="SPECIAL REVENUE FUND"/>
    <s v="NAT RESOURES &amp; ENVIRON PROTECT"/>
    <m/>
  </r>
  <r>
    <s v="7.1"/>
    <s v="9125000"/>
    <x v="80"/>
    <x v="21"/>
    <n v="511"/>
    <s v="A3940AF511"/>
    <n v="366000"/>
    <n v="366064"/>
    <n v="366000"/>
    <s v="D"/>
    <x v="3"/>
    <x v="3"/>
    <s v="GBBR"/>
    <s v="RIGHT-TO-USE LEASE LIABILITY"/>
    <s v="2023–2024"/>
    <x v="0"/>
    <x v="3"/>
    <s v="RESOURCES"/>
    <s v="WATER RIGHTS FUND"/>
    <x v="1"/>
    <s v="300"/>
    <s v="G"/>
    <s v="001"/>
    <s v="001"/>
    <s v="000"/>
    <s v="000"/>
    <s v="SPECIAL REVENUE FUND"/>
    <s v="NAT RESOURES &amp; ENVIRON PROTECT"/>
    <m/>
  </r>
  <r>
    <s v="7.2"/>
    <s v="9125000"/>
    <x v="80"/>
    <x v="21"/>
    <n v="511"/>
    <s v="A3940AF511"/>
    <n v="366000"/>
    <n v="-366064"/>
    <n v="-366000"/>
    <s v="C"/>
    <x v="7"/>
    <x v="3"/>
    <s v="GBAX"/>
    <s v="CURRENT PORTION OF LONG-TERM OBLIGATIONS"/>
    <s v="2023–2024"/>
    <x v="0"/>
    <x v="3"/>
    <s v="RESOURCES"/>
    <s v="WATER RIGHTS FUND"/>
    <x v="1"/>
    <s v="300"/>
    <s v="G"/>
    <s v="001"/>
    <s v="001"/>
    <s v="000"/>
    <s v="000"/>
    <s v="SPECIAL REVENUE FUND"/>
    <s v="NAT RESOURES &amp; ENVIRON PROTECT"/>
    <m/>
  </r>
  <r>
    <s v="9.1"/>
    <s v="9125000"/>
    <x v="80"/>
    <x v="21"/>
    <n v="511"/>
    <s v="A3940AF511"/>
    <n v="2000"/>
    <n v="1794"/>
    <n v="2000"/>
    <s v="D"/>
    <x v="3"/>
    <x v="3"/>
    <s v="GBBR"/>
    <s v="RIGHT-TO-USE LEASE LIABILITY"/>
    <s v="2023–2024"/>
    <x v="0"/>
    <x v="3"/>
    <s v="RESOURCES"/>
    <s v="WATER RIGHTS FUND"/>
    <x v="1"/>
    <s v="300"/>
    <s v="G"/>
    <s v="001"/>
    <s v="001"/>
    <s v="000"/>
    <s v="000"/>
    <s v="SPECIAL REVENUE FUND"/>
    <s v="NAT RESOURES &amp; ENVIRON PROTECT"/>
    <m/>
  </r>
  <r>
    <s v="9.8"/>
    <s v="9125000"/>
    <x v="80"/>
    <x v="21"/>
    <n v="511"/>
    <s v="A3940AF511"/>
    <n v="2000"/>
    <n v="-1794"/>
    <n v="-2000"/>
    <s v="C"/>
    <x v="0"/>
    <x v="0"/>
    <s v="GABX"/>
    <s v="INTANGIBLE ASSETS-AMORTIZABLE"/>
    <s v="2023–2024"/>
    <x v="0"/>
    <x v="3"/>
    <s v="RESOURCES"/>
    <s v="WATER RIGHTS FUND"/>
    <x v="1"/>
    <s v="300"/>
    <s v="G"/>
    <s v="001"/>
    <s v="001"/>
    <s v="000"/>
    <s v="000"/>
    <s v="SPECIAL REVENUE FUND"/>
    <s v="NAT RESOURES &amp; ENVIRON PROTECT"/>
    <m/>
  </r>
  <r>
    <s v="10.3"/>
    <s v="9125000"/>
    <x v="80"/>
    <x v="21"/>
    <n v="511"/>
    <s v="A3940AF511"/>
    <n v="128000"/>
    <n v="128312"/>
    <n v="128000"/>
    <s v="D"/>
    <x v="0"/>
    <x v="0"/>
    <s v="GABX"/>
    <s v="INTANGIBLE ASSETS-AMORTIZABLE"/>
    <s v="2023–2024"/>
    <x v="0"/>
    <x v="3"/>
    <s v="RESOURCES"/>
    <s v="WATER RIGHTS FUND"/>
    <x v="1"/>
    <s v="300"/>
    <s v="G"/>
    <s v="001"/>
    <s v="001"/>
    <s v="000"/>
    <s v="000"/>
    <s v="SPECIAL REVENUE FUND"/>
    <s v="NAT RESOURES &amp; ENVIRON PROTECT"/>
    <m/>
  </r>
  <r>
    <s v="10.4"/>
    <s v="9125000"/>
    <x v="80"/>
    <x v="21"/>
    <n v="511"/>
    <s v="A3940AF511"/>
    <n v="128000"/>
    <n v="-128312"/>
    <n v="-128000"/>
    <s v="C"/>
    <x v="3"/>
    <x v="3"/>
    <s v="GBBR"/>
    <s v="RIGHT-TO-USE LEASE LIABILITY"/>
    <s v="2023–2024"/>
    <x v="0"/>
    <x v="3"/>
    <s v="RESOURCES"/>
    <s v="WATER RIGHTS FUND"/>
    <x v="1"/>
    <s v="300"/>
    <s v="G"/>
    <s v="001"/>
    <s v="001"/>
    <s v="000"/>
    <s v="000"/>
    <s v="SPECIAL REVENUE FUND"/>
    <s v="NAT RESOURES &amp; ENVIRON PROTECT"/>
    <m/>
  </r>
  <r>
    <s v="0.3BB"/>
    <s v="9125000"/>
    <x v="81"/>
    <x v="1"/>
    <n v="511"/>
    <s v="A0250AF511"/>
    <n v="229000"/>
    <n v="229409"/>
    <n v="229000"/>
    <s v="D"/>
    <x v="0"/>
    <x v="0"/>
    <s v="GABX"/>
    <s v="INTANGIBLE ASSETS-AMORTIZABLE"/>
    <s v="2023–2024"/>
    <x v="0"/>
    <x v="0"/>
    <s v="GENERAL GOVERNMENT"/>
    <s v="APPELLATE COURT TRUST FUND"/>
    <x v="1"/>
    <s v="950"/>
    <s v="G"/>
    <s v="001"/>
    <s v="002"/>
    <s v="000"/>
    <s v="000"/>
    <s v="SPECIAL REVENUE FUND"/>
    <s v="COURTS"/>
    <m/>
  </r>
  <r>
    <s v="0.4BB"/>
    <s v="9125000"/>
    <x v="81"/>
    <x v="1"/>
    <n v="511"/>
    <s v="A0250AF511"/>
    <n v="6000"/>
    <n v="4732"/>
    <n v="6000"/>
    <s v="D"/>
    <x v="8"/>
    <x v="7"/>
    <s v="GOAA"/>
    <s v="BEGINNING FUND BALANCE"/>
    <s v="2023–2024"/>
    <x v="0"/>
    <x v="0"/>
    <s v="GENERAL GOVERNMENT"/>
    <s v="APPELLATE COURT TRUST FUND"/>
    <x v="1"/>
    <s v="950"/>
    <s v="G"/>
    <s v="001"/>
    <s v="002"/>
    <s v="000"/>
    <s v="000"/>
    <s v="SPECIAL REVENUE FUND"/>
    <s v="COURTS"/>
    <m/>
  </r>
  <r>
    <s v="0.8BB"/>
    <s v="9125000"/>
    <x v="81"/>
    <x v="1"/>
    <n v="511"/>
    <s v="A0250AF511"/>
    <n v="162000"/>
    <n v="-161629"/>
    <n v="-162000"/>
    <s v="C"/>
    <x v="2"/>
    <x v="2"/>
    <s v="GABW"/>
    <s v="ACCUMULATED DEPRECIATION/AMORTIZATION"/>
    <s v="2023–2024"/>
    <x v="0"/>
    <x v="0"/>
    <s v="GENERAL GOVERNMENT"/>
    <s v="APPELLATE COURT TRUST FUND"/>
    <x v="1"/>
    <s v="950"/>
    <s v="G"/>
    <s v="001"/>
    <s v="002"/>
    <s v="000"/>
    <s v="000"/>
    <s v="SPECIAL REVENUE FUND"/>
    <s v="COURTS"/>
    <m/>
  </r>
  <r>
    <s v="0.9BB"/>
    <s v="9125000"/>
    <x v="81"/>
    <x v="1"/>
    <n v="511"/>
    <s v="A0250AF511"/>
    <n v="73000"/>
    <n v="-72512"/>
    <n v="-73000"/>
    <s v="C"/>
    <x v="3"/>
    <x v="3"/>
    <s v="GBBR"/>
    <s v="RIGHT-TO-USE LEASE LIABILITY"/>
    <s v="2023–2024"/>
    <x v="0"/>
    <x v="0"/>
    <s v="GENERAL GOVERNMENT"/>
    <s v="APPELLATE COURT TRUST FUND"/>
    <x v="1"/>
    <s v="950"/>
    <s v="G"/>
    <s v="001"/>
    <s v="002"/>
    <s v="000"/>
    <s v="000"/>
    <s v="SPECIAL REVENUE FUND"/>
    <s v="COURTS"/>
    <m/>
  </r>
  <r>
    <s v="0.8ADJ"/>
    <s v="9125000"/>
    <x v="81"/>
    <x v="1"/>
    <n v="511"/>
    <s v="A0250AF511"/>
    <n v="35000"/>
    <n v="34815"/>
    <n v="35000"/>
    <s v="D"/>
    <x v="2"/>
    <x v="2"/>
    <s v="GABW"/>
    <s v="ACCUMULATED DEPRECIATION/AMORTIZATION"/>
    <s v="2023–2024"/>
    <x v="0"/>
    <x v="0"/>
    <s v="GENERAL GOVERNMENT"/>
    <s v="APPELLATE COURT TRUST FUND"/>
    <x v="1"/>
    <s v="950"/>
    <s v="G"/>
    <s v="001"/>
    <s v="002"/>
    <s v="000"/>
    <s v="000"/>
    <s v="SPECIAL REVENUE FUND"/>
    <s v="COURTS"/>
    <m/>
  </r>
  <r>
    <s v="0.9ADJ"/>
    <s v="9125000"/>
    <x v="81"/>
    <x v="1"/>
    <n v="511"/>
    <s v="A0250AF511"/>
    <n v="35000"/>
    <n v="-34815"/>
    <n v="-35000"/>
    <s v="C"/>
    <x v="3"/>
    <x v="3"/>
    <s v="GBBR"/>
    <s v="RIGHT-TO-USE LEASE LIABILITY"/>
    <s v="2023–2024"/>
    <x v="0"/>
    <x v="0"/>
    <s v="GENERAL GOVERNMENT"/>
    <s v="APPELLATE COURT TRUST FUND"/>
    <x v="1"/>
    <s v="950"/>
    <s v="G"/>
    <s v="001"/>
    <s v="002"/>
    <s v="000"/>
    <s v="000"/>
    <s v="SPECIAL REVENUE FUND"/>
    <s v="COURTS"/>
    <m/>
  </r>
  <r>
    <s v="4.1"/>
    <s v="9125000"/>
    <x v="81"/>
    <x v="1"/>
    <n v="511"/>
    <s v="A0250AF511"/>
    <n v="63000"/>
    <n v="62566"/>
    <n v="63000"/>
    <s v="D"/>
    <x v="4"/>
    <x v="4"/>
    <s v="GODB"/>
    <s v="GENERAL GOVERNMENT AND GOVERNMENT OPERATIONS"/>
    <s v="2023–2024"/>
    <x v="0"/>
    <x v="0"/>
    <s v="GENERAL GOVERNMENT"/>
    <s v="APPELLATE COURT TRUST FUND"/>
    <x v="1"/>
    <s v="950"/>
    <s v="G"/>
    <s v="001"/>
    <s v="002"/>
    <s v="000"/>
    <s v="000"/>
    <s v="SPECIAL REVENUE FUND"/>
    <s v="COURTS"/>
    <m/>
  </r>
  <r>
    <s v="4.4"/>
    <s v="9125000"/>
    <x v="81"/>
    <x v="1"/>
    <n v="511"/>
    <s v="A0250AF511"/>
    <n v="63000"/>
    <n v="-62566"/>
    <n v="-63000"/>
    <s v="C"/>
    <x v="2"/>
    <x v="2"/>
    <s v="GABW"/>
    <s v="ACCUMULATED DEPRECIATION/AMORTIZATION"/>
    <s v="2023–2024"/>
    <x v="0"/>
    <x v="0"/>
    <s v="GENERAL GOVERNMENT"/>
    <s v="APPELLATE COURT TRUST FUND"/>
    <x v="1"/>
    <s v="950"/>
    <s v="G"/>
    <s v="001"/>
    <s v="002"/>
    <s v="000"/>
    <s v="000"/>
    <s v="SPECIAL REVENUE FUND"/>
    <s v="COURTS"/>
    <m/>
  </r>
  <r>
    <s v="5.1"/>
    <s v="3060000"/>
    <x v="81"/>
    <x v="1"/>
    <n v="511"/>
    <s v="A0250AF511"/>
    <n v="64000"/>
    <n v="63821"/>
    <n v="64000"/>
    <s v="D"/>
    <x v="5"/>
    <x v="5"/>
    <s v="GODT"/>
    <s v="DEBT SERVICE-PRINCIPAL RETIREMENT"/>
    <s v="2023–2024"/>
    <x v="0"/>
    <x v="0"/>
    <s v="GENERAL GOVERNMENT"/>
    <s v="APPELLATE COURT TRUST FUND"/>
    <x v="1"/>
    <s v="950"/>
    <s v="G"/>
    <s v="001"/>
    <s v="002"/>
    <s v="000"/>
    <s v="000"/>
    <s v="SPECIAL REVENUE FUND"/>
    <s v="COURTS"/>
    <m/>
  </r>
  <r>
    <s v="5.3"/>
    <s v="3060000"/>
    <x v="81"/>
    <x v="1"/>
    <n v="511"/>
    <s v="A0250AF511"/>
    <n v="64000"/>
    <n v="-63837"/>
    <n v="-64000"/>
    <s v="C"/>
    <x v="4"/>
    <x v="4"/>
    <s v="GODB"/>
    <s v="GENERAL GOVERNMENT AND GOVERNMENT OPERATIONS"/>
    <s v="2023–2024"/>
    <x v="0"/>
    <x v="0"/>
    <s v="GENERAL GOVERNMENT"/>
    <s v="APPELLATE COURT TRUST FUND"/>
    <x v="1"/>
    <s v="950"/>
    <s v="G"/>
    <s v="001"/>
    <s v="002"/>
    <s v="000"/>
    <s v="000"/>
    <s v="SPECIAL REVENUE FUND"/>
    <s v="COURTS"/>
    <m/>
  </r>
  <r>
    <s v="6.1"/>
    <s v="9125000"/>
    <x v="81"/>
    <x v="1"/>
    <n v="511"/>
    <s v="A0250AF511"/>
    <n v="64000"/>
    <n v="63821"/>
    <n v="64000"/>
    <s v="D"/>
    <x v="3"/>
    <x v="3"/>
    <s v="GBBR"/>
    <s v="RIGHT-TO-USE LEASE LIABILITY"/>
    <s v="2023–2024"/>
    <x v="0"/>
    <x v="0"/>
    <s v="GENERAL GOVERNMENT"/>
    <s v="APPELLATE COURT TRUST FUND"/>
    <x v="1"/>
    <s v="950"/>
    <s v="G"/>
    <s v="001"/>
    <s v="002"/>
    <s v="000"/>
    <s v="000"/>
    <s v="SPECIAL REVENUE FUND"/>
    <s v="COURTS"/>
    <m/>
  </r>
  <r>
    <s v="6.2"/>
    <s v="9125000"/>
    <x v="81"/>
    <x v="1"/>
    <n v="511"/>
    <s v="A0250AF511"/>
    <n v="64000"/>
    <n v="-63821"/>
    <n v="-64000"/>
    <s v="C"/>
    <x v="5"/>
    <x v="5"/>
    <s v="GODT"/>
    <s v="DEBT SERVICE-PRINCIPAL RETIREMENT"/>
    <s v="2023–2024"/>
    <x v="0"/>
    <x v="0"/>
    <s v="GENERAL GOVERNMENT"/>
    <s v="APPELLATE COURT TRUST FUND"/>
    <x v="1"/>
    <s v="950"/>
    <s v="G"/>
    <s v="001"/>
    <s v="002"/>
    <s v="000"/>
    <s v="000"/>
    <s v="SPECIAL REVENUE FUND"/>
    <s v="COURTS"/>
    <m/>
  </r>
  <r>
    <s v="7.1"/>
    <s v="9125000"/>
    <x v="81"/>
    <x v="1"/>
    <n v="511"/>
    <s v="A0250AF511"/>
    <n v="44000"/>
    <n v="43505"/>
    <n v="44000"/>
    <s v="D"/>
    <x v="3"/>
    <x v="3"/>
    <s v="GBBR"/>
    <s v="RIGHT-TO-USE LEASE LIABILITY"/>
    <s v="2023–2024"/>
    <x v="0"/>
    <x v="0"/>
    <s v="GENERAL GOVERNMENT"/>
    <s v="APPELLATE COURT TRUST FUND"/>
    <x v="1"/>
    <s v="950"/>
    <s v="G"/>
    <s v="001"/>
    <s v="002"/>
    <s v="000"/>
    <s v="000"/>
    <s v="SPECIAL REVENUE FUND"/>
    <s v="COURTS"/>
    <m/>
  </r>
  <r>
    <s v="7.2"/>
    <s v="9125000"/>
    <x v="81"/>
    <x v="1"/>
    <n v="511"/>
    <s v="A0250AF511"/>
    <n v="44000"/>
    <n v="-43505"/>
    <n v="-44000"/>
    <s v="C"/>
    <x v="7"/>
    <x v="3"/>
    <s v="GBAX"/>
    <s v="CURRENT PORTION OF LONG-TERM OBLIGATIONS"/>
    <s v="2023–2024"/>
    <x v="0"/>
    <x v="0"/>
    <s v="GENERAL GOVERNMENT"/>
    <s v="APPELLATE COURT TRUST FUND"/>
    <x v="1"/>
    <s v="950"/>
    <s v="G"/>
    <s v="001"/>
    <s v="002"/>
    <s v="000"/>
    <s v="000"/>
    <s v="SPECIAL REVENUE FUND"/>
    <s v="COURTS"/>
    <m/>
  </r>
  <r>
    <s v="0.1BB"/>
    <s v="9125000"/>
    <x v="82"/>
    <x v="1"/>
    <n v="511"/>
    <s v="A0250AF511"/>
    <n v="424000"/>
    <n v="423650"/>
    <n v="424000"/>
    <s v="D"/>
    <x v="16"/>
    <x v="14"/>
    <s v="GABX"/>
    <s v="INTANGIBLE ASSETS-AMORTIZABLE"/>
    <s v="2023–2024"/>
    <x v="0"/>
    <x v="0"/>
    <s v="GENERAL GOVERNMENT"/>
    <s v="COURT FACILITIES TRUST FUND"/>
    <x v="1"/>
    <s v="800"/>
    <s v="G"/>
    <s v="001"/>
    <s v="002"/>
    <s v="000"/>
    <s v="000"/>
    <s v="SPECIAL REVENUE FUND"/>
    <s v="TRIAL COURT FUND"/>
    <m/>
  </r>
  <r>
    <s v="0.3BB"/>
    <s v="9125000"/>
    <x v="82"/>
    <x v="1"/>
    <n v="511"/>
    <s v="A0250AF511"/>
    <n v="95500000"/>
    <n v="95501205"/>
    <n v="95500000"/>
    <s v="D"/>
    <x v="0"/>
    <x v="0"/>
    <s v="GABX"/>
    <s v="INTANGIBLE ASSETS-AMORTIZABLE"/>
    <s v="2023–2024"/>
    <x v="0"/>
    <x v="0"/>
    <s v="GENERAL GOVERNMENT"/>
    <s v="COURT FACILITIES TRUST FUND"/>
    <x v="1"/>
    <s v="800"/>
    <s v="G"/>
    <s v="001"/>
    <s v="002"/>
    <s v="000"/>
    <s v="000"/>
    <s v="SPECIAL REVENUE FUND"/>
    <s v="TRIAL COURT FUND"/>
    <m/>
  </r>
  <r>
    <s v="0.4BB"/>
    <s v="9125000"/>
    <x v="82"/>
    <x v="1"/>
    <n v="511"/>
    <s v="A0250AF511"/>
    <n v="3091000"/>
    <n v="3090218"/>
    <n v="3091000"/>
    <s v="D"/>
    <x v="8"/>
    <x v="7"/>
    <s v="GOAA"/>
    <s v="BEGINNING FUND BALANCE"/>
    <s v="2023–2024"/>
    <x v="0"/>
    <x v="0"/>
    <s v="GENERAL GOVERNMENT"/>
    <s v="COURT FACILITIES TRUST FUND"/>
    <x v="1"/>
    <s v="800"/>
    <s v="G"/>
    <s v="001"/>
    <s v="002"/>
    <s v="000"/>
    <s v="000"/>
    <s v="SPECIAL REVENUE FUND"/>
    <s v="TRIAL COURT FUND"/>
    <m/>
  </r>
  <r>
    <s v="0.6BB"/>
    <s v="9125000"/>
    <x v="82"/>
    <x v="1"/>
    <n v="511"/>
    <s v="A0250AF511"/>
    <n v="78000"/>
    <n v="-77669"/>
    <n v="-78000"/>
    <s v="C"/>
    <x v="17"/>
    <x v="2"/>
    <s v="GABW"/>
    <s v="ACCUMULATED DEPRECIATION/AMORTIZATION"/>
    <s v="2023–2024"/>
    <x v="0"/>
    <x v="0"/>
    <s v="GENERAL GOVERNMENT"/>
    <s v="COURT FACILITIES TRUST FUND"/>
    <x v="1"/>
    <s v="800"/>
    <s v="G"/>
    <s v="001"/>
    <s v="002"/>
    <s v="000"/>
    <s v="000"/>
    <s v="SPECIAL REVENUE FUND"/>
    <s v="TRIAL COURT FUND"/>
    <m/>
  </r>
  <r>
    <s v="0.8BB"/>
    <s v="9125000"/>
    <x v="82"/>
    <x v="1"/>
    <n v="511"/>
    <s v="A0250AF511"/>
    <n v="30117000"/>
    <n v="-30117630"/>
    <n v="-30117000"/>
    <s v="C"/>
    <x v="2"/>
    <x v="2"/>
    <s v="GABW"/>
    <s v="ACCUMULATED DEPRECIATION/AMORTIZATION"/>
    <s v="2023–2024"/>
    <x v="0"/>
    <x v="0"/>
    <s v="GENERAL GOVERNMENT"/>
    <s v="COURT FACILITIES TRUST FUND"/>
    <x v="1"/>
    <s v="800"/>
    <s v="G"/>
    <s v="001"/>
    <s v="002"/>
    <s v="000"/>
    <s v="000"/>
    <s v="SPECIAL REVENUE FUND"/>
    <s v="TRIAL COURT FUND"/>
    <m/>
  </r>
  <r>
    <s v="0.9BB"/>
    <s v="9125000"/>
    <x v="82"/>
    <x v="1"/>
    <n v="511"/>
    <s v="A0250AF511"/>
    <n v="68820000"/>
    <n v="-68819774"/>
    <n v="-68820000"/>
    <s v="C"/>
    <x v="3"/>
    <x v="3"/>
    <s v="GBBR"/>
    <s v="RIGHT-TO-USE LEASE LIABILITY"/>
    <s v="2023–2024"/>
    <x v="0"/>
    <x v="0"/>
    <s v="GENERAL GOVERNMENT"/>
    <s v="COURT FACILITIES TRUST FUND"/>
    <x v="1"/>
    <s v="800"/>
    <s v="G"/>
    <s v="001"/>
    <s v="002"/>
    <s v="000"/>
    <s v="000"/>
    <s v="SPECIAL REVENUE FUND"/>
    <s v="TRIAL COURT FUND"/>
    <m/>
  </r>
  <r>
    <s v="0.8ADJ"/>
    <s v="9125000"/>
    <x v="82"/>
    <x v="1"/>
    <n v="511"/>
    <s v="A0250AF511"/>
    <n v="60000"/>
    <n v="60034"/>
    <n v="60000"/>
    <s v="D"/>
    <x v="2"/>
    <x v="2"/>
    <s v="GABW"/>
    <s v="ACCUMULATED DEPRECIATION/AMORTIZATION"/>
    <s v="2023–2024"/>
    <x v="0"/>
    <x v="0"/>
    <s v="GENERAL GOVERNMENT"/>
    <s v="COURT FACILITIES TRUST FUND"/>
    <x v="1"/>
    <s v="800"/>
    <s v="G"/>
    <s v="001"/>
    <s v="002"/>
    <s v="000"/>
    <s v="000"/>
    <s v="SPECIAL REVENUE FUND"/>
    <s v="TRIAL COURT FUND"/>
    <m/>
  </r>
  <r>
    <s v="0.9ADJ"/>
    <s v="9125000"/>
    <x v="82"/>
    <x v="1"/>
    <n v="511"/>
    <s v="A0250AF511"/>
    <n v="307000"/>
    <n v="307092"/>
    <n v="307000"/>
    <s v="D"/>
    <x v="3"/>
    <x v="3"/>
    <s v="GBBR"/>
    <s v="RIGHT-TO-USE LEASE LIABILITY"/>
    <s v="2023–2024"/>
    <x v="0"/>
    <x v="0"/>
    <s v="GENERAL GOVERNMENT"/>
    <s v="COURT FACILITIES TRUST FUND"/>
    <x v="1"/>
    <s v="800"/>
    <s v="G"/>
    <s v="001"/>
    <s v="002"/>
    <s v="000"/>
    <s v="000"/>
    <s v="SPECIAL REVENUE FUND"/>
    <s v="TRIAL COURT FUND"/>
    <m/>
  </r>
  <r>
    <s v="0.11ADJ"/>
    <s v="9125000"/>
    <x v="82"/>
    <x v="1"/>
    <n v="511"/>
    <s v="A0250AF511"/>
    <n v="367000"/>
    <n v="-367126"/>
    <n v="-367000"/>
    <s v="C"/>
    <x v="1"/>
    <x v="1"/>
    <s v="GOAA"/>
    <s v="BEGINNING FUND BALANCE"/>
    <s v="2023–2024"/>
    <x v="0"/>
    <x v="0"/>
    <s v="GENERAL GOVERNMENT"/>
    <s v="COURT FACILITIES TRUST FUND"/>
    <x v="1"/>
    <s v="800"/>
    <s v="G"/>
    <s v="001"/>
    <s v="002"/>
    <s v="000"/>
    <s v="000"/>
    <s v="SPECIAL REVENUE FUND"/>
    <s v="TRIAL COURT FUND"/>
    <m/>
  </r>
  <r>
    <s v="1.1"/>
    <s v="3066000"/>
    <x v="82"/>
    <x v="1"/>
    <n v="511"/>
    <s v="A0250AF511"/>
    <n v="1318000"/>
    <n v="1317542"/>
    <n v="1318000"/>
    <s v="D"/>
    <x v="11"/>
    <x v="10"/>
    <s v="GODR"/>
    <s v="CAPITAL OUTLAY"/>
    <s v="2023–2024"/>
    <x v="0"/>
    <x v="0"/>
    <s v="GENERAL GOVERNMENT"/>
    <s v="COURT FACILITIES TRUST FUND"/>
    <x v="1"/>
    <s v="800"/>
    <s v="G"/>
    <s v="001"/>
    <s v="002"/>
    <s v="000"/>
    <s v="000"/>
    <s v="SPECIAL REVENUE FUND"/>
    <s v="TRIAL COURT FUND"/>
    <m/>
  </r>
  <r>
    <s v="1.2"/>
    <s v="3066000"/>
    <x v="82"/>
    <x v="1"/>
    <n v="511"/>
    <s v="A0250AF511"/>
    <n v="1318000"/>
    <n v="-1317542"/>
    <n v="-1318000"/>
    <s v="C"/>
    <x v="12"/>
    <x v="11"/>
    <s v="GOLK"/>
    <s v="LEASE AND OTHER FINANCING PROCEEDS"/>
    <s v="2023–2024"/>
    <x v="0"/>
    <x v="0"/>
    <s v="GENERAL GOVERNMENT"/>
    <s v="COURT FACILITIES TRUST FUND"/>
    <x v="1"/>
    <s v="800"/>
    <s v="G"/>
    <s v="001"/>
    <s v="002"/>
    <s v="000"/>
    <s v="000"/>
    <s v="SPECIAL REVENUE FUND"/>
    <s v="TRIAL COURT FUND"/>
    <m/>
  </r>
  <r>
    <s v="2.3"/>
    <s v="9125000"/>
    <x v="82"/>
    <x v="1"/>
    <n v="511"/>
    <s v="A0250AF511"/>
    <n v="1318000"/>
    <n v="1317542"/>
    <n v="1318000"/>
    <s v="D"/>
    <x v="0"/>
    <x v="0"/>
    <s v="GABX"/>
    <s v="INTANGIBLE ASSETS-AMORTIZABLE"/>
    <s v="2023–2024"/>
    <x v="0"/>
    <x v="0"/>
    <s v="GENERAL GOVERNMENT"/>
    <s v="COURT FACILITIES TRUST FUND"/>
    <x v="1"/>
    <s v="800"/>
    <s v="G"/>
    <s v="001"/>
    <s v="002"/>
    <s v="000"/>
    <s v="000"/>
    <s v="SPECIAL REVENUE FUND"/>
    <s v="TRIAL COURT FUND"/>
    <m/>
  </r>
  <r>
    <s v="2.4"/>
    <s v="9125000"/>
    <x v="82"/>
    <x v="1"/>
    <n v="511"/>
    <s v="A0250AF511"/>
    <n v="1318000"/>
    <n v="-1317542"/>
    <n v="-1318000"/>
    <s v="C"/>
    <x v="11"/>
    <x v="10"/>
    <s v="GODR"/>
    <s v="CAPITAL OUTLAY"/>
    <s v="2023–2024"/>
    <x v="0"/>
    <x v="0"/>
    <s v="GENERAL GOVERNMENT"/>
    <s v="COURT FACILITIES TRUST FUND"/>
    <x v="1"/>
    <s v="800"/>
    <s v="G"/>
    <s v="001"/>
    <s v="002"/>
    <s v="000"/>
    <s v="000"/>
    <s v="SPECIAL REVENUE FUND"/>
    <s v="TRIAL COURT FUND"/>
    <m/>
  </r>
  <r>
    <s v="3.1"/>
    <s v="9125000"/>
    <x v="82"/>
    <x v="1"/>
    <n v="511"/>
    <s v="A0250AF511"/>
    <n v="1318000"/>
    <n v="1317542"/>
    <n v="1318000"/>
    <s v="D"/>
    <x v="12"/>
    <x v="11"/>
    <s v="GOLK"/>
    <s v="LEASE AND OTHER FINANCING PROCEEDS"/>
    <s v="2023–2024"/>
    <x v="0"/>
    <x v="0"/>
    <s v="GENERAL GOVERNMENT"/>
    <s v="COURT FACILITIES TRUST FUND"/>
    <x v="1"/>
    <s v="800"/>
    <s v="G"/>
    <s v="001"/>
    <s v="002"/>
    <s v="000"/>
    <s v="000"/>
    <s v="SPECIAL REVENUE FUND"/>
    <s v="TRIAL COURT FUND"/>
    <m/>
  </r>
  <r>
    <s v="3.2"/>
    <s v="9125000"/>
    <x v="82"/>
    <x v="1"/>
    <n v="511"/>
    <s v="A0250AF511"/>
    <n v="1318000"/>
    <n v="-1317542"/>
    <n v="-1318000"/>
    <s v="C"/>
    <x v="3"/>
    <x v="3"/>
    <s v="GBBR"/>
    <s v="RIGHT-TO-USE LEASE LIABILITY"/>
    <s v="2023–2024"/>
    <x v="0"/>
    <x v="0"/>
    <s v="GENERAL GOVERNMENT"/>
    <s v="COURT FACILITIES TRUST FUND"/>
    <x v="1"/>
    <s v="800"/>
    <s v="G"/>
    <s v="001"/>
    <s v="002"/>
    <s v="000"/>
    <s v="000"/>
    <s v="SPECIAL REVENUE FUND"/>
    <s v="TRIAL COURT FUND"/>
    <m/>
  </r>
  <r>
    <s v="4.1"/>
    <s v="9125000"/>
    <x v="82"/>
    <x v="1"/>
    <n v="511"/>
    <s v="A0250AF511"/>
    <n v="15566000"/>
    <n v="15565803"/>
    <n v="15566000"/>
    <s v="D"/>
    <x v="4"/>
    <x v="4"/>
    <s v="GODB"/>
    <s v="GENERAL GOVERNMENT AND GOVERNMENT OPERATIONS"/>
    <s v="2023–2024"/>
    <x v="0"/>
    <x v="0"/>
    <s v="GENERAL GOVERNMENT"/>
    <s v="COURT FACILITIES TRUST FUND"/>
    <x v="1"/>
    <s v="800"/>
    <s v="G"/>
    <s v="001"/>
    <s v="002"/>
    <s v="000"/>
    <s v="000"/>
    <s v="SPECIAL REVENUE FUND"/>
    <s v="TRIAL COURT FUND"/>
    <m/>
  </r>
  <r>
    <s v="4.2"/>
    <s v="9125000"/>
    <x v="82"/>
    <x v="1"/>
    <n v="511"/>
    <s v="A0250AF511"/>
    <n v="85000"/>
    <n v="-84730"/>
    <n v="-85000"/>
    <s v="C"/>
    <x v="17"/>
    <x v="2"/>
    <s v="GABW"/>
    <s v="ACCUMULATED DEPRECIATION/AMORTIZATION"/>
    <s v="2023–2024"/>
    <x v="0"/>
    <x v="0"/>
    <s v="GENERAL GOVERNMENT"/>
    <s v="COURT FACILITIES TRUST FUND"/>
    <x v="1"/>
    <s v="800"/>
    <s v="G"/>
    <s v="001"/>
    <s v="002"/>
    <s v="000"/>
    <s v="000"/>
    <s v="SPECIAL REVENUE FUND"/>
    <s v="TRIAL COURT FUND"/>
    <m/>
  </r>
  <r>
    <s v="4.4"/>
    <s v="9125000"/>
    <x v="82"/>
    <x v="1"/>
    <n v="511"/>
    <s v="A0250AF511"/>
    <n v="15481000"/>
    <n v="-15481073"/>
    <n v="-15481000"/>
    <s v="C"/>
    <x v="2"/>
    <x v="2"/>
    <s v="GABW"/>
    <s v="ACCUMULATED DEPRECIATION/AMORTIZATION"/>
    <s v="2023–2024"/>
    <x v="0"/>
    <x v="0"/>
    <s v="GENERAL GOVERNMENT"/>
    <s v="COURT FACILITIES TRUST FUND"/>
    <x v="1"/>
    <s v="800"/>
    <s v="G"/>
    <s v="001"/>
    <s v="002"/>
    <s v="000"/>
    <s v="000"/>
    <s v="SPECIAL REVENUE FUND"/>
    <s v="TRIAL COURT FUND"/>
    <m/>
  </r>
  <r>
    <s v="5.1"/>
    <s v="3066000"/>
    <x v="82"/>
    <x v="1"/>
    <n v="511"/>
    <s v="A0250AF511"/>
    <n v="14800000"/>
    <n v="14799948"/>
    <n v="14800000"/>
    <s v="D"/>
    <x v="5"/>
    <x v="5"/>
    <s v="GODT"/>
    <s v="DEBT SERVICE-PRINCIPAL RETIREMENT"/>
    <s v="2023–2024"/>
    <x v="0"/>
    <x v="0"/>
    <s v="GENERAL GOVERNMENT"/>
    <s v="COURT FACILITIES TRUST FUND"/>
    <x v="1"/>
    <s v="800"/>
    <s v="G"/>
    <s v="001"/>
    <s v="002"/>
    <s v="000"/>
    <s v="000"/>
    <s v="SPECIAL REVENUE FUND"/>
    <s v="TRIAL COURT FUND"/>
    <m/>
  </r>
  <r>
    <s v="5.2"/>
    <s v="3066000"/>
    <x v="82"/>
    <x v="1"/>
    <n v="511"/>
    <s v="A0250AF511"/>
    <n v="617000"/>
    <n v="616540"/>
    <n v="617000"/>
    <s v="D"/>
    <x v="6"/>
    <x v="6"/>
    <s v="GODV"/>
    <s v="DEBT SERVICE-INTEREST &amp; FISCAL CHARGES"/>
    <s v="2023–2024"/>
    <x v="0"/>
    <x v="0"/>
    <s v="GENERAL GOVERNMENT"/>
    <s v="COURT FACILITIES TRUST FUND"/>
    <x v="1"/>
    <s v="800"/>
    <s v="G"/>
    <s v="001"/>
    <s v="002"/>
    <s v="000"/>
    <s v="000"/>
    <s v="SPECIAL REVENUE FUND"/>
    <s v="TRIAL COURT FUND"/>
    <m/>
  </r>
  <r>
    <s v="5.3"/>
    <s v="3066000"/>
    <x v="82"/>
    <x v="1"/>
    <n v="511"/>
    <s v="A0250AF511"/>
    <n v="15417000"/>
    <n v="-15416488"/>
    <n v="-15417000"/>
    <s v="C"/>
    <x v="4"/>
    <x v="4"/>
    <s v="GODB"/>
    <s v="GENERAL GOVERNMENT AND GOVERNMENT OPERATIONS"/>
    <s v="2023–2024"/>
    <x v="0"/>
    <x v="0"/>
    <s v="GENERAL GOVERNMENT"/>
    <s v="COURT FACILITIES TRUST FUND"/>
    <x v="1"/>
    <s v="800"/>
    <s v="G"/>
    <s v="001"/>
    <s v="002"/>
    <s v="000"/>
    <s v="000"/>
    <s v="SPECIAL REVENUE FUND"/>
    <s v="TRIAL COURT FUND"/>
    <m/>
  </r>
  <r>
    <s v="6.1"/>
    <s v="9125000"/>
    <x v="82"/>
    <x v="1"/>
    <n v="511"/>
    <s v="A0250AF511"/>
    <n v="14800000"/>
    <n v="14799948"/>
    <n v="14800000"/>
    <s v="D"/>
    <x v="3"/>
    <x v="3"/>
    <s v="GBBR"/>
    <s v="RIGHT-TO-USE LEASE LIABILITY"/>
    <s v="2023–2024"/>
    <x v="0"/>
    <x v="0"/>
    <s v="GENERAL GOVERNMENT"/>
    <s v="COURT FACILITIES TRUST FUND"/>
    <x v="1"/>
    <s v="800"/>
    <s v="G"/>
    <s v="001"/>
    <s v="002"/>
    <s v="000"/>
    <s v="000"/>
    <s v="SPECIAL REVENUE FUND"/>
    <s v="TRIAL COURT FUND"/>
    <m/>
  </r>
  <r>
    <s v="6.2"/>
    <s v="9125000"/>
    <x v="82"/>
    <x v="1"/>
    <n v="511"/>
    <s v="A0250AF511"/>
    <n v="14800000"/>
    <n v="-14799948"/>
    <n v="-14800000"/>
    <s v="C"/>
    <x v="5"/>
    <x v="5"/>
    <s v="GODT"/>
    <s v="DEBT SERVICE-PRINCIPAL RETIREMENT"/>
    <s v="2023–2024"/>
    <x v="0"/>
    <x v="0"/>
    <s v="GENERAL GOVERNMENT"/>
    <s v="COURT FACILITIES TRUST FUND"/>
    <x v="1"/>
    <s v="800"/>
    <s v="G"/>
    <s v="001"/>
    <s v="002"/>
    <s v="000"/>
    <s v="000"/>
    <s v="SPECIAL REVENUE FUND"/>
    <s v="TRIAL COURT FUND"/>
    <m/>
  </r>
  <r>
    <s v="7.1"/>
    <s v="9125000"/>
    <x v="82"/>
    <x v="1"/>
    <n v="511"/>
    <s v="A0250AF511"/>
    <n v="15594000"/>
    <n v="15593720"/>
    <n v="15594000"/>
    <s v="D"/>
    <x v="3"/>
    <x v="3"/>
    <s v="GBBR"/>
    <s v="RIGHT-TO-USE LEASE LIABILITY"/>
    <s v="2023–2024"/>
    <x v="0"/>
    <x v="0"/>
    <s v="GENERAL GOVERNMENT"/>
    <s v="COURT FACILITIES TRUST FUND"/>
    <x v="1"/>
    <s v="800"/>
    <s v="G"/>
    <s v="001"/>
    <s v="002"/>
    <s v="000"/>
    <s v="000"/>
    <s v="SPECIAL REVENUE FUND"/>
    <s v="TRIAL COURT FUND"/>
    <m/>
  </r>
  <r>
    <s v="7.2"/>
    <s v="9125000"/>
    <x v="82"/>
    <x v="1"/>
    <n v="511"/>
    <s v="A0250AF511"/>
    <n v="15594000"/>
    <n v="-15593720"/>
    <n v="-15594000"/>
    <s v="C"/>
    <x v="7"/>
    <x v="3"/>
    <s v="GBAX"/>
    <s v="CURRENT PORTION OF LONG-TERM OBLIGATIONS"/>
    <s v="2023–2024"/>
    <x v="0"/>
    <x v="0"/>
    <s v="GENERAL GOVERNMENT"/>
    <s v="COURT FACILITIES TRUST FUND"/>
    <x v="1"/>
    <s v="800"/>
    <s v="G"/>
    <s v="001"/>
    <s v="002"/>
    <s v="000"/>
    <s v="000"/>
    <s v="SPECIAL REVENUE FUND"/>
    <s v="TRIAL COURT FUND"/>
    <m/>
  </r>
  <r>
    <s v="10.3"/>
    <s v="9125000"/>
    <x v="82"/>
    <x v="1"/>
    <n v="511"/>
    <s v="A0250AF511"/>
    <n v="6753000"/>
    <n v="6752626"/>
    <n v="6753000"/>
    <s v="D"/>
    <x v="0"/>
    <x v="0"/>
    <s v="GABX"/>
    <s v="INTANGIBLE ASSETS-AMORTIZABLE"/>
    <s v="2023–2024"/>
    <x v="0"/>
    <x v="0"/>
    <s v="GENERAL GOVERNMENT"/>
    <s v="COURT FACILITIES TRUST FUND"/>
    <x v="1"/>
    <s v="800"/>
    <s v="G"/>
    <s v="001"/>
    <s v="002"/>
    <s v="000"/>
    <s v="000"/>
    <s v="SPECIAL REVENUE FUND"/>
    <s v="TRIAL COURT FUND"/>
    <m/>
  </r>
  <r>
    <s v="10.4"/>
    <s v="9125000"/>
    <x v="82"/>
    <x v="1"/>
    <n v="511"/>
    <s v="A0250AF511"/>
    <n v="6753000"/>
    <n v="-6752626"/>
    <n v="-6753000"/>
    <s v="C"/>
    <x v="3"/>
    <x v="3"/>
    <s v="GBBR"/>
    <s v="RIGHT-TO-USE LEASE LIABILITY"/>
    <s v="2023–2024"/>
    <x v="0"/>
    <x v="0"/>
    <s v="GENERAL GOVERNMENT"/>
    <s v="COURT FACILITIES TRUST FUND"/>
    <x v="1"/>
    <s v="800"/>
    <s v="G"/>
    <s v="001"/>
    <s v="002"/>
    <s v="000"/>
    <s v="000"/>
    <s v="SPECIAL REVENUE FUND"/>
    <s v="TRIAL COURT FUND"/>
    <m/>
  </r>
  <r>
    <s v="0.3BB"/>
    <s v="9125000"/>
    <x v="83"/>
    <x v="56"/>
    <n v="511"/>
    <s v="A3960AF511"/>
    <n v="693000"/>
    <n v="693173"/>
    <n v="693000"/>
    <s v="D"/>
    <x v="0"/>
    <x v="0"/>
    <s v="GABX"/>
    <s v="INTANGIBLE ASSETS-AMORTIZABLE"/>
    <s v="2023–2024"/>
    <x v="0"/>
    <x v="3"/>
    <s v="RESOURCES"/>
    <s v="UNIFIED PROGRAM AGENCY ACCOUNT"/>
    <x v="1"/>
    <s v="300"/>
    <s v="G"/>
    <s v="001"/>
    <s v="001"/>
    <s v="000"/>
    <s v="000"/>
    <s v="SPECIAL REVENUE FUND"/>
    <s v="NAT RESOURES &amp; ENVIRON PROTECT"/>
    <m/>
  </r>
  <r>
    <s v="0.4BB"/>
    <s v="9125000"/>
    <x v="83"/>
    <x v="56"/>
    <n v="511"/>
    <s v="A3960AF511"/>
    <n v="6000"/>
    <n v="6031"/>
    <n v="6000"/>
    <s v="D"/>
    <x v="8"/>
    <x v="7"/>
    <s v="GOAA"/>
    <s v="BEGINNING FUND BALANCE"/>
    <s v="2023–2024"/>
    <x v="0"/>
    <x v="3"/>
    <s v="RESOURCES"/>
    <s v="UNIFIED PROGRAM AGENCY ACCOUNT"/>
    <x v="1"/>
    <s v="300"/>
    <s v="G"/>
    <s v="001"/>
    <s v="001"/>
    <s v="000"/>
    <s v="000"/>
    <s v="SPECIAL REVENUE FUND"/>
    <s v="NAT RESOURES &amp; ENVIRON PROTECT"/>
    <m/>
  </r>
  <r>
    <s v="0.8BB"/>
    <s v="9125000"/>
    <x v="83"/>
    <x v="56"/>
    <n v="511"/>
    <s v="A3960AF511"/>
    <n v="395000"/>
    <n v="-395076"/>
    <n v="-395000"/>
    <s v="C"/>
    <x v="2"/>
    <x v="2"/>
    <s v="GABW"/>
    <s v="ACCUMULATED DEPRECIATION/AMORTIZATION"/>
    <s v="2023–2024"/>
    <x v="0"/>
    <x v="3"/>
    <s v="RESOURCES"/>
    <s v="UNIFIED PROGRAM AGENCY ACCOUNT"/>
    <x v="1"/>
    <s v="300"/>
    <s v="G"/>
    <s v="001"/>
    <s v="001"/>
    <s v="000"/>
    <s v="000"/>
    <s v="SPECIAL REVENUE FUND"/>
    <s v="NAT RESOURES &amp; ENVIRON PROTECT"/>
    <m/>
  </r>
  <r>
    <s v="0.9BB"/>
    <s v="9125000"/>
    <x v="83"/>
    <x v="56"/>
    <n v="511"/>
    <s v="A3960AF511"/>
    <n v="304000"/>
    <n v="-304128"/>
    <n v="-304000"/>
    <s v="C"/>
    <x v="3"/>
    <x v="3"/>
    <s v="GBBR"/>
    <s v="RIGHT-TO-USE LEASE LIABILITY"/>
    <s v="2023–2024"/>
    <x v="0"/>
    <x v="3"/>
    <s v="RESOURCES"/>
    <s v="UNIFIED PROGRAM AGENCY ACCOUNT"/>
    <x v="1"/>
    <s v="300"/>
    <s v="G"/>
    <s v="001"/>
    <s v="001"/>
    <s v="000"/>
    <s v="000"/>
    <s v="SPECIAL REVENUE FUND"/>
    <s v="NAT RESOURES &amp; ENVIRON PROTECT"/>
    <m/>
  </r>
  <r>
    <s v="4.1"/>
    <s v="9125000"/>
    <x v="83"/>
    <x v="56"/>
    <n v="511"/>
    <s v="A3960AF511"/>
    <n v="198000"/>
    <n v="198049"/>
    <n v="198000"/>
    <s v="D"/>
    <x v="15"/>
    <x v="13"/>
    <s v="GODH"/>
    <s v="NATURAL RESOURCES AND ENVIRONMENTAL PROTECTION"/>
    <s v="2023–2024"/>
    <x v="0"/>
    <x v="3"/>
    <s v="RESOURCES"/>
    <s v="UNIFIED PROGRAM AGENCY ACCOUNT"/>
    <x v="1"/>
    <s v="300"/>
    <s v="G"/>
    <s v="001"/>
    <s v="001"/>
    <s v="000"/>
    <s v="000"/>
    <s v="SPECIAL REVENUE FUND"/>
    <s v="NAT RESOURES &amp; ENVIRON PROTECT"/>
    <m/>
  </r>
  <r>
    <s v="4.4"/>
    <s v="9125000"/>
    <x v="83"/>
    <x v="56"/>
    <n v="511"/>
    <s v="A3960AF511"/>
    <n v="198000"/>
    <n v="-198049"/>
    <n v="-198000"/>
    <s v="C"/>
    <x v="2"/>
    <x v="2"/>
    <s v="GABW"/>
    <s v="ACCUMULATED DEPRECIATION/AMORTIZATION"/>
    <s v="2023–2024"/>
    <x v="0"/>
    <x v="3"/>
    <s v="RESOURCES"/>
    <s v="UNIFIED PROGRAM AGENCY ACCOUNT"/>
    <x v="1"/>
    <s v="300"/>
    <s v="G"/>
    <s v="001"/>
    <s v="001"/>
    <s v="000"/>
    <s v="000"/>
    <s v="SPECIAL REVENUE FUND"/>
    <s v="NAT RESOURES &amp; ENVIRON PROTECT"/>
    <m/>
  </r>
  <r>
    <s v="5.1"/>
    <s v="3084000"/>
    <x v="83"/>
    <x v="56"/>
    <n v="511"/>
    <s v="A3960AF511"/>
    <n v="202000"/>
    <n v="201910"/>
    <n v="202000"/>
    <s v="D"/>
    <x v="5"/>
    <x v="5"/>
    <s v="GODT"/>
    <s v="DEBT SERVICE-PRINCIPAL RETIREMENT"/>
    <s v="2023–2024"/>
    <x v="0"/>
    <x v="3"/>
    <s v="RESOURCES"/>
    <s v="UNIFIED PROGRAM AGENCY ACCOUNT"/>
    <x v="1"/>
    <s v="300"/>
    <s v="G"/>
    <s v="001"/>
    <s v="001"/>
    <s v="000"/>
    <s v="000"/>
    <s v="SPECIAL REVENUE FUND"/>
    <s v="NAT RESOURES &amp; ENVIRON PROTECT"/>
    <m/>
  </r>
  <r>
    <s v="5.3"/>
    <s v="3084000"/>
    <x v="83"/>
    <x v="56"/>
    <n v="511"/>
    <s v="A3960AF511"/>
    <n v="202000"/>
    <n v="-201952"/>
    <n v="-202000"/>
    <s v="C"/>
    <x v="15"/>
    <x v="13"/>
    <s v="GODH"/>
    <s v="NATURAL RESOURCES AND ENVIRONMENTAL PROTECTION"/>
    <s v="2023–2024"/>
    <x v="0"/>
    <x v="3"/>
    <s v="RESOURCES"/>
    <s v="UNIFIED PROGRAM AGENCY ACCOUNT"/>
    <x v="1"/>
    <s v="300"/>
    <s v="G"/>
    <s v="001"/>
    <s v="001"/>
    <s v="000"/>
    <s v="000"/>
    <s v="SPECIAL REVENUE FUND"/>
    <s v="NAT RESOURES &amp; ENVIRON PROTECT"/>
    <m/>
  </r>
  <r>
    <s v="6.1"/>
    <s v="9125000"/>
    <x v="83"/>
    <x v="56"/>
    <n v="511"/>
    <s v="A3960AF511"/>
    <n v="202000"/>
    <n v="201910"/>
    <n v="202000"/>
    <s v="D"/>
    <x v="3"/>
    <x v="3"/>
    <s v="GBBR"/>
    <s v="RIGHT-TO-USE LEASE LIABILITY"/>
    <s v="2023–2024"/>
    <x v="0"/>
    <x v="3"/>
    <s v="RESOURCES"/>
    <s v="UNIFIED PROGRAM AGENCY ACCOUNT"/>
    <x v="1"/>
    <s v="300"/>
    <s v="G"/>
    <s v="001"/>
    <s v="001"/>
    <s v="000"/>
    <s v="000"/>
    <s v="SPECIAL REVENUE FUND"/>
    <s v="NAT RESOURES &amp; ENVIRON PROTECT"/>
    <m/>
  </r>
  <r>
    <s v="6.2"/>
    <s v="9125000"/>
    <x v="83"/>
    <x v="56"/>
    <n v="511"/>
    <s v="A3960AF511"/>
    <n v="202000"/>
    <n v="-201910"/>
    <n v="-202000"/>
    <s v="C"/>
    <x v="5"/>
    <x v="5"/>
    <s v="GODT"/>
    <s v="DEBT SERVICE-PRINCIPAL RETIREMENT"/>
    <s v="2023–2024"/>
    <x v="0"/>
    <x v="3"/>
    <s v="RESOURCES"/>
    <s v="UNIFIED PROGRAM AGENCY ACCOUNT"/>
    <x v="1"/>
    <s v="300"/>
    <s v="G"/>
    <s v="001"/>
    <s v="001"/>
    <s v="000"/>
    <s v="000"/>
    <s v="SPECIAL REVENUE FUND"/>
    <s v="NAT RESOURES &amp; ENVIRON PROTECT"/>
    <m/>
  </r>
  <r>
    <s v="7.1"/>
    <s v="9125000"/>
    <x v="83"/>
    <x v="56"/>
    <n v="511"/>
    <s v="A3960AF511"/>
    <n v="102000"/>
    <n v="102217"/>
    <n v="102000"/>
    <s v="D"/>
    <x v="3"/>
    <x v="3"/>
    <s v="GBBR"/>
    <s v="RIGHT-TO-USE LEASE LIABILITY"/>
    <s v="2023–2024"/>
    <x v="0"/>
    <x v="3"/>
    <s v="RESOURCES"/>
    <s v="UNIFIED PROGRAM AGENCY ACCOUNT"/>
    <x v="1"/>
    <s v="300"/>
    <s v="G"/>
    <s v="001"/>
    <s v="001"/>
    <s v="000"/>
    <s v="000"/>
    <s v="SPECIAL REVENUE FUND"/>
    <s v="NAT RESOURES &amp; ENVIRON PROTECT"/>
    <m/>
  </r>
  <r>
    <s v="7.2"/>
    <s v="9125000"/>
    <x v="83"/>
    <x v="56"/>
    <n v="511"/>
    <s v="A3960AF511"/>
    <n v="102000"/>
    <n v="-102217"/>
    <n v="-102000"/>
    <s v="C"/>
    <x v="7"/>
    <x v="3"/>
    <s v="GBAX"/>
    <s v="CURRENT PORTION OF LONG-TERM OBLIGATIONS"/>
    <s v="2023–2024"/>
    <x v="0"/>
    <x v="3"/>
    <s v="RESOURCES"/>
    <s v="UNIFIED PROGRAM AGENCY ACCOUNT"/>
    <x v="1"/>
    <s v="300"/>
    <s v="G"/>
    <s v="001"/>
    <s v="001"/>
    <s v="000"/>
    <s v="000"/>
    <s v="SPECIAL REVENUE FUND"/>
    <s v="NAT RESOURES &amp; ENVIRON PROTECT"/>
    <m/>
  </r>
  <r>
    <s v="0.3BB"/>
    <s v="9125000"/>
    <x v="84"/>
    <x v="1"/>
    <n v="511"/>
    <s v="A0250AF511"/>
    <n v="131000"/>
    <n v="131220"/>
    <n v="131000"/>
    <s v="D"/>
    <x v="0"/>
    <x v="0"/>
    <s v="GABX"/>
    <s v="INTANGIBLE ASSETS-AMORTIZABLE"/>
    <s v="2023–2024"/>
    <x v="0"/>
    <x v="0"/>
    <s v="GENERAL GOVERNMENT"/>
    <s v="MENTAL HEALTH SERVICE FUND"/>
    <x v="1"/>
    <s v="450"/>
    <s v="G"/>
    <s v="001"/>
    <s v="002"/>
    <s v="000"/>
    <s v="000"/>
    <s v="SPECIAL REVENUE FUND"/>
    <s v="FINANCING TO LOCAL &amp; PUBLIC"/>
    <m/>
  </r>
  <r>
    <s v="0.4BB"/>
    <s v="9125000"/>
    <x v="84"/>
    <x v="1"/>
    <n v="511"/>
    <s v="A0250AF511"/>
    <n v="3000"/>
    <n v="2843"/>
    <n v="3000"/>
    <s v="D"/>
    <x v="8"/>
    <x v="7"/>
    <s v="GOAA"/>
    <s v="BEGINNING FUND BALANCE"/>
    <s v="2023–2024"/>
    <x v="0"/>
    <x v="0"/>
    <s v="GENERAL GOVERNMENT"/>
    <s v="MENTAL HEALTH SERVICE FUND"/>
    <x v="1"/>
    <s v="450"/>
    <s v="G"/>
    <s v="001"/>
    <s v="002"/>
    <s v="000"/>
    <s v="000"/>
    <s v="SPECIAL REVENUE FUND"/>
    <s v="FINANCING TO LOCAL &amp; PUBLIC"/>
    <m/>
  </r>
  <r>
    <s v="0.8BB"/>
    <s v="9125000"/>
    <x v="84"/>
    <x v="1"/>
    <n v="511"/>
    <s v="A0250AF511"/>
    <n v="36000"/>
    <n v="-36198"/>
    <n v="-36000"/>
    <s v="C"/>
    <x v="2"/>
    <x v="2"/>
    <s v="GABW"/>
    <s v="ACCUMULATED DEPRECIATION/AMORTIZATION"/>
    <s v="2023–2024"/>
    <x v="0"/>
    <x v="0"/>
    <s v="GENERAL GOVERNMENT"/>
    <s v="MENTAL HEALTH SERVICE FUND"/>
    <x v="1"/>
    <s v="450"/>
    <s v="G"/>
    <s v="001"/>
    <s v="002"/>
    <s v="000"/>
    <s v="000"/>
    <s v="SPECIAL REVENUE FUND"/>
    <s v="FINANCING TO LOCAL &amp; PUBLIC"/>
    <m/>
  </r>
  <r>
    <s v="0.9BB"/>
    <s v="9125000"/>
    <x v="84"/>
    <x v="1"/>
    <n v="511"/>
    <s v="A0250AF511"/>
    <n v="98000"/>
    <n v="-97865"/>
    <n v="-98000"/>
    <s v="C"/>
    <x v="3"/>
    <x v="3"/>
    <s v="GBBR"/>
    <s v="RIGHT-TO-USE LEASE LIABILITY"/>
    <s v="2023–2024"/>
    <x v="0"/>
    <x v="0"/>
    <s v="GENERAL GOVERNMENT"/>
    <s v="MENTAL HEALTH SERVICE FUND"/>
    <x v="1"/>
    <s v="450"/>
    <s v="G"/>
    <s v="001"/>
    <s v="002"/>
    <s v="000"/>
    <s v="000"/>
    <s v="SPECIAL REVENUE FUND"/>
    <s v="FINANCING TO LOCAL &amp; PUBLIC"/>
    <m/>
  </r>
  <r>
    <s v="4.1"/>
    <s v="9125000"/>
    <x v="84"/>
    <x v="1"/>
    <n v="511"/>
    <s v="A0250AF511"/>
    <n v="18000"/>
    <n v="18099"/>
    <n v="18000"/>
    <s v="D"/>
    <x v="4"/>
    <x v="4"/>
    <s v="GODB"/>
    <s v="GENERAL GOVERNMENT AND GOVERNMENT OPERATIONS"/>
    <s v="2023–2024"/>
    <x v="0"/>
    <x v="0"/>
    <s v="GENERAL GOVERNMENT"/>
    <s v="MENTAL HEALTH SERVICE FUND"/>
    <x v="1"/>
    <s v="450"/>
    <s v="G"/>
    <s v="001"/>
    <s v="002"/>
    <s v="000"/>
    <s v="000"/>
    <s v="SPECIAL REVENUE FUND"/>
    <s v="FINANCING TO LOCAL &amp; PUBLIC"/>
    <m/>
  </r>
  <r>
    <s v="4.4"/>
    <s v="9125000"/>
    <x v="84"/>
    <x v="1"/>
    <n v="511"/>
    <s v="A0250AF511"/>
    <n v="18000"/>
    <n v="-18099"/>
    <n v="-18000"/>
    <s v="C"/>
    <x v="2"/>
    <x v="2"/>
    <s v="GABW"/>
    <s v="ACCUMULATED DEPRECIATION/AMORTIZATION"/>
    <s v="2023–2024"/>
    <x v="0"/>
    <x v="0"/>
    <s v="GENERAL GOVERNMENT"/>
    <s v="MENTAL HEALTH SERVICE FUND"/>
    <x v="1"/>
    <s v="450"/>
    <s v="G"/>
    <s v="001"/>
    <s v="002"/>
    <s v="000"/>
    <s v="000"/>
    <s v="SPECIAL REVENUE FUND"/>
    <s v="FINANCING TO LOCAL &amp; PUBLIC"/>
    <m/>
  </r>
  <r>
    <s v="5.1"/>
    <s v="3085000"/>
    <x v="84"/>
    <x v="1"/>
    <n v="511"/>
    <s v="A0250AF511"/>
    <n v="17000"/>
    <n v="17479"/>
    <n v="17000"/>
    <s v="D"/>
    <x v="5"/>
    <x v="5"/>
    <s v="GODT"/>
    <s v="DEBT SERVICE-PRINCIPAL RETIREMENT"/>
    <s v="2023–2024"/>
    <x v="0"/>
    <x v="0"/>
    <s v="GENERAL GOVERNMENT"/>
    <s v="MENTAL HEALTH SERVICE FUND"/>
    <x v="1"/>
    <s v="450"/>
    <s v="G"/>
    <s v="001"/>
    <s v="002"/>
    <s v="000"/>
    <s v="000"/>
    <s v="SPECIAL REVENUE FUND"/>
    <s v="FINANCING TO LOCAL &amp; PUBLIC"/>
    <m/>
  </r>
  <r>
    <s v="5.2"/>
    <s v="3085000"/>
    <x v="84"/>
    <x v="1"/>
    <n v="511"/>
    <s v="A0250AF511"/>
    <n v="1000"/>
    <n v="809"/>
    <n v="1000"/>
    <s v="D"/>
    <x v="6"/>
    <x v="6"/>
    <s v="GODV"/>
    <s v="DEBT SERVICE-INTEREST &amp; FISCAL CHARGES"/>
    <s v="2023–2024"/>
    <x v="0"/>
    <x v="0"/>
    <s v="GENERAL GOVERNMENT"/>
    <s v="MENTAL HEALTH SERVICE FUND"/>
    <x v="1"/>
    <s v="450"/>
    <s v="G"/>
    <s v="001"/>
    <s v="002"/>
    <s v="000"/>
    <s v="000"/>
    <s v="SPECIAL REVENUE FUND"/>
    <s v="FINANCING TO LOCAL &amp; PUBLIC"/>
    <m/>
  </r>
  <r>
    <s v="5.3"/>
    <s v="3085000"/>
    <x v="84"/>
    <x v="1"/>
    <n v="511"/>
    <s v="A0250AF511"/>
    <n v="18000"/>
    <n v="-18288"/>
    <n v="-18000"/>
    <s v="C"/>
    <x v="4"/>
    <x v="4"/>
    <s v="GODB"/>
    <s v="GENERAL GOVERNMENT AND GOVERNMENT OPERATIONS"/>
    <s v="2023–2024"/>
    <x v="0"/>
    <x v="0"/>
    <s v="GENERAL GOVERNMENT"/>
    <s v="MENTAL HEALTH SERVICE FUND"/>
    <x v="1"/>
    <s v="450"/>
    <s v="G"/>
    <s v="001"/>
    <s v="002"/>
    <s v="000"/>
    <s v="000"/>
    <s v="SPECIAL REVENUE FUND"/>
    <s v="FINANCING TO LOCAL &amp; PUBLIC"/>
    <m/>
  </r>
  <r>
    <s v="6.1"/>
    <s v="9125000"/>
    <x v="84"/>
    <x v="1"/>
    <n v="511"/>
    <s v="A0250AF511"/>
    <n v="17000"/>
    <n v="17479"/>
    <n v="17000"/>
    <s v="D"/>
    <x v="3"/>
    <x v="3"/>
    <s v="GBBR"/>
    <s v="RIGHT-TO-USE LEASE LIABILITY"/>
    <s v="2023–2024"/>
    <x v="0"/>
    <x v="0"/>
    <s v="GENERAL GOVERNMENT"/>
    <s v="MENTAL HEALTH SERVICE FUND"/>
    <x v="1"/>
    <s v="450"/>
    <s v="G"/>
    <s v="001"/>
    <s v="002"/>
    <s v="000"/>
    <s v="000"/>
    <s v="SPECIAL REVENUE FUND"/>
    <s v="FINANCING TO LOCAL &amp; PUBLIC"/>
    <m/>
  </r>
  <r>
    <s v="6.2"/>
    <s v="9125000"/>
    <x v="84"/>
    <x v="1"/>
    <n v="511"/>
    <s v="A0250AF511"/>
    <n v="17000"/>
    <n v="-17479"/>
    <n v="-17000"/>
    <s v="C"/>
    <x v="5"/>
    <x v="5"/>
    <s v="GODT"/>
    <s v="DEBT SERVICE-PRINCIPAL RETIREMENT"/>
    <s v="2023–2024"/>
    <x v="0"/>
    <x v="0"/>
    <s v="GENERAL GOVERNMENT"/>
    <s v="MENTAL HEALTH SERVICE FUND"/>
    <x v="1"/>
    <s v="450"/>
    <s v="G"/>
    <s v="001"/>
    <s v="002"/>
    <s v="000"/>
    <s v="000"/>
    <s v="SPECIAL REVENUE FUND"/>
    <s v="FINANCING TO LOCAL &amp; PUBLIC"/>
    <m/>
  </r>
  <r>
    <s v="7.1"/>
    <s v="9125000"/>
    <x v="84"/>
    <x v="1"/>
    <n v="511"/>
    <s v="A0250AF511"/>
    <n v="18000"/>
    <n v="18019"/>
    <n v="18000"/>
    <s v="D"/>
    <x v="3"/>
    <x v="3"/>
    <s v="GBBR"/>
    <s v="RIGHT-TO-USE LEASE LIABILITY"/>
    <s v="2023–2024"/>
    <x v="0"/>
    <x v="0"/>
    <s v="GENERAL GOVERNMENT"/>
    <s v="MENTAL HEALTH SERVICE FUND"/>
    <x v="1"/>
    <s v="450"/>
    <s v="G"/>
    <s v="001"/>
    <s v="002"/>
    <s v="000"/>
    <s v="000"/>
    <s v="SPECIAL REVENUE FUND"/>
    <s v="FINANCING TO LOCAL &amp; PUBLIC"/>
    <m/>
  </r>
  <r>
    <s v="7.2"/>
    <s v="9125000"/>
    <x v="84"/>
    <x v="1"/>
    <n v="511"/>
    <s v="A0250AF511"/>
    <n v="18000"/>
    <n v="-18019"/>
    <n v="-18000"/>
    <s v="C"/>
    <x v="7"/>
    <x v="3"/>
    <s v="GBAX"/>
    <s v="CURRENT PORTION OF LONG-TERM OBLIGATIONS"/>
    <s v="2023–2024"/>
    <x v="0"/>
    <x v="0"/>
    <s v="GENERAL GOVERNMENT"/>
    <s v="MENTAL HEALTH SERVICE FUND"/>
    <x v="1"/>
    <s v="450"/>
    <s v="G"/>
    <s v="001"/>
    <s v="002"/>
    <s v="000"/>
    <s v="000"/>
    <s v="SPECIAL REVENUE FUND"/>
    <s v="FINANCING TO LOCAL &amp; PUBLIC"/>
    <m/>
  </r>
  <r>
    <s v="0.3BB"/>
    <s v="9125000"/>
    <x v="84"/>
    <x v="86"/>
    <n v="511"/>
    <s v="A4560AF511"/>
    <n v="2535000"/>
    <n v="2535451"/>
    <n v="2535000"/>
    <s v="D"/>
    <x v="0"/>
    <x v="0"/>
    <s v="GABX"/>
    <s v="INTANGIBLE ASSETS-AMORTIZABLE"/>
    <s v="2023–2024"/>
    <x v="0"/>
    <x v="2"/>
    <s v="HEALTH AND HUMAN SERVICES"/>
    <s v="MENTAL HEALTH SERVICE FUND"/>
    <x v="1"/>
    <s v="450"/>
    <s v="G"/>
    <s v="001"/>
    <s v="002"/>
    <s v="000"/>
    <s v="000"/>
    <s v="SPECIAL REVENUE FUND"/>
    <s v="FINANCING TO LOCAL &amp; PUBLIC"/>
    <m/>
  </r>
  <r>
    <s v="0.4BB"/>
    <s v="9125000"/>
    <x v="84"/>
    <x v="86"/>
    <n v="511"/>
    <s v="A4560AF511"/>
    <n v="221000"/>
    <n v="221310"/>
    <n v="221000"/>
    <s v="D"/>
    <x v="8"/>
    <x v="7"/>
    <s v="GOAA"/>
    <s v="BEGINNING FUND BALANCE"/>
    <s v="2023–2024"/>
    <x v="0"/>
    <x v="2"/>
    <s v="HEALTH AND HUMAN SERVICES"/>
    <s v="MENTAL HEALTH SERVICE FUND"/>
    <x v="1"/>
    <s v="450"/>
    <s v="G"/>
    <s v="001"/>
    <s v="002"/>
    <s v="000"/>
    <s v="000"/>
    <s v="SPECIAL REVENUE FUND"/>
    <s v="FINANCING TO LOCAL &amp; PUBLIC"/>
    <m/>
  </r>
  <r>
    <s v="0.8BB"/>
    <s v="9125000"/>
    <x v="84"/>
    <x v="86"/>
    <n v="511"/>
    <s v="A4560AF511"/>
    <n v="792000"/>
    <n v="-792329"/>
    <n v="-792000"/>
    <s v="C"/>
    <x v="2"/>
    <x v="2"/>
    <s v="GABW"/>
    <s v="ACCUMULATED DEPRECIATION/AMORTIZATION"/>
    <s v="2023–2024"/>
    <x v="0"/>
    <x v="2"/>
    <s v="HEALTH AND HUMAN SERVICES"/>
    <s v="MENTAL HEALTH SERVICE FUND"/>
    <x v="1"/>
    <s v="450"/>
    <s v="G"/>
    <s v="001"/>
    <s v="002"/>
    <s v="000"/>
    <s v="000"/>
    <s v="SPECIAL REVENUE FUND"/>
    <s v="FINANCING TO LOCAL &amp; PUBLIC"/>
    <m/>
  </r>
  <r>
    <s v="0.9BB"/>
    <s v="9125000"/>
    <x v="84"/>
    <x v="86"/>
    <n v="511"/>
    <s v="A4560AF511"/>
    <n v="1964000"/>
    <n v="-1964432"/>
    <n v="-1964000"/>
    <s v="C"/>
    <x v="3"/>
    <x v="3"/>
    <s v="GBBR"/>
    <s v="RIGHT-TO-USE LEASE LIABILITY"/>
    <s v="2023–2024"/>
    <x v="0"/>
    <x v="2"/>
    <s v="HEALTH AND HUMAN SERVICES"/>
    <s v="MENTAL HEALTH SERVICE FUND"/>
    <x v="1"/>
    <s v="450"/>
    <s v="G"/>
    <s v="001"/>
    <s v="002"/>
    <s v="000"/>
    <s v="000"/>
    <s v="SPECIAL REVENUE FUND"/>
    <s v="FINANCING TO LOCAL &amp; PUBLIC"/>
    <m/>
  </r>
  <r>
    <s v="4.1"/>
    <s v="9125000"/>
    <x v="84"/>
    <x v="86"/>
    <n v="511"/>
    <s v="A4560AF511"/>
    <n v="634000"/>
    <n v="633863"/>
    <n v="634000"/>
    <s v="D"/>
    <x v="10"/>
    <x v="9"/>
    <s v="GODF"/>
    <s v="HEALTH &amp; HUMAN SERVICES AND LABOR &amp; WORKFORCE DEV"/>
    <s v="2023–2024"/>
    <x v="0"/>
    <x v="2"/>
    <s v="HEALTH AND HUMAN SERVICES"/>
    <s v="MENTAL HEALTH SERVICE FUND"/>
    <x v="1"/>
    <s v="450"/>
    <s v="G"/>
    <s v="001"/>
    <s v="002"/>
    <s v="000"/>
    <s v="000"/>
    <s v="SPECIAL REVENUE FUND"/>
    <s v="FINANCING TO LOCAL &amp; PUBLIC"/>
    <m/>
  </r>
  <r>
    <s v="4.4"/>
    <s v="9125000"/>
    <x v="84"/>
    <x v="86"/>
    <n v="511"/>
    <s v="A4560AF511"/>
    <n v="634000"/>
    <n v="-633863"/>
    <n v="-634000"/>
    <s v="C"/>
    <x v="2"/>
    <x v="2"/>
    <s v="GABW"/>
    <s v="ACCUMULATED DEPRECIATION/AMORTIZATION"/>
    <s v="2023–2024"/>
    <x v="0"/>
    <x v="2"/>
    <s v="HEALTH AND HUMAN SERVICES"/>
    <s v="MENTAL HEALTH SERVICE FUND"/>
    <x v="1"/>
    <s v="450"/>
    <s v="G"/>
    <s v="001"/>
    <s v="002"/>
    <s v="000"/>
    <s v="000"/>
    <s v="SPECIAL REVENUE FUND"/>
    <s v="FINANCING TO LOCAL &amp; PUBLIC"/>
    <m/>
  </r>
  <r>
    <s v="5.1"/>
    <s v="3085000"/>
    <x v="84"/>
    <x v="86"/>
    <n v="511"/>
    <s v="A4560AF511"/>
    <n v="702000"/>
    <n v="702172"/>
    <n v="702000"/>
    <s v="D"/>
    <x v="5"/>
    <x v="5"/>
    <s v="GODT"/>
    <s v="DEBT SERVICE-PRINCIPAL RETIREMENT"/>
    <s v="2023–2024"/>
    <x v="0"/>
    <x v="2"/>
    <s v="HEALTH AND HUMAN SERVICES"/>
    <s v="MENTAL HEALTH SERVICE FUND"/>
    <x v="1"/>
    <s v="450"/>
    <s v="G"/>
    <s v="001"/>
    <s v="002"/>
    <s v="000"/>
    <s v="000"/>
    <s v="SPECIAL REVENUE FUND"/>
    <s v="FINANCING TO LOCAL &amp; PUBLIC"/>
    <m/>
  </r>
  <r>
    <s v="5.2"/>
    <s v="3085000"/>
    <x v="84"/>
    <x v="86"/>
    <n v="511"/>
    <s v="A4560AF511"/>
    <n v="3000"/>
    <n v="3286"/>
    <n v="3000"/>
    <s v="D"/>
    <x v="6"/>
    <x v="6"/>
    <s v="GODV"/>
    <s v="DEBT SERVICE-INTEREST &amp; FISCAL CHARGES"/>
    <s v="2023–2024"/>
    <x v="0"/>
    <x v="2"/>
    <s v="HEALTH AND HUMAN SERVICES"/>
    <s v="MENTAL HEALTH SERVICE FUND"/>
    <x v="1"/>
    <s v="450"/>
    <s v="G"/>
    <s v="001"/>
    <s v="002"/>
    <s v="000"/>
    <s v="000"/>
    <s v="SPECIAL REVENUE FUND"/>
    <s v="FINANCING TO LOCAL &amp; PUBLIC"/>
    <m/>
  </r>
  <r>
    <s v="5.3"/>
    <s v="3085000"/>
    <x v="84"/>
    <x v="86"/>
    <n v="511"/>
    <s v="A4560AF511"/>
    <n v="705000"/>
    <n v="-705458"/>
    <n v="-705000"/>
    <s v="C"/>
    <x v="10"/>
    <x v="9"/>
    <s v="GODF"/>
    <s v="HEALTH &amp; HUMAN SERVICES AND LABOR &amp; WORKFORCE DEV"/>
    <s v="2023–2024"/>
    <x v="0"/>
    <x v="2"/>
    <s v="HEALTH AND HUMAN SERVICES"/>
    <s v="MENTAL HEALTH SERVICE FUND"/>
    <x v="1"/>
    <s v="450"/>
    <s v="G"/>
    <s v="001"/>
    <s v="002"/>
    <s v="000"/>
    <s v="000"/>
    <s v="SPECIAL REVENUE FUND"/>
    <s v="FINANCING TO LOCAL &amp; PUBLIC"/>
    <m/>
  </r>
  <r>
    <s v="6.1"/>
    <s v="9125000"/>
    <x v="84"/>
    <x v="86"/>
    <n v="511"/>
    <s v="A4560AF511"/>
    <n v="702000"/>
    <n v="702172"/>
    <n v="702000"/>
    <s v="D"/>
    <x v="3"/>
    <x v="3"/>
    <s v="GBBR"/>
    <s v="RIGHT-TO-USE LEASE LIABILITY"/>
    <s v="2023–2024"/>
    <x v="0"/>
    <x v="2"/>
    <s v="HEALTH AND HUMAN SERVICES"/>
    <s v="MENTAL HEALTH SERVICE FUND"/>
    <x v="1"/>
    <s v="450"/>
    <s v="G"/>
    <s v="001"/>
    <s v="002"/>
    <s v="000"/>
    <s v="000"/>
    <s v="SPECIAL REVENUE FUND"/>
    <s v="FINANCING TO LOCAL &amp; PUBLIC"/>
    <m/>
  </r>
  <r>
    <s v="6.2"/>
    <s v="9125000"/>
    <x v="84"/>
    <x v="86"/>
    <n v="511"/>
    <s v="A4560AF511"/>
    <n v="702000"/>
    <n v="-702172"/>
    <n v="-702000"/>
    <s v="C"/>
    <x v="5"/>
    <x v="5"/>
    <s v="GODT"/>
    <s v="DEBT SERVICE-PRINCIPAL RETIREMENT"/>
    <s v="2023–2024"/>
    <x v="0"/>
    <x v="2"/>
    <s v="HEALTH AND HUMAN SERVICES"/>
    <s v="MENTAL HEALTH SERVICE FUND"/>
    <x v="1"/>
    <s v="450"/>
    <s v="G"/>
    <s v="001"/>
    <s v="002"/>
    <s v="000"/>
    <s v="000"/>
    <s v="SPECIAL REVENUE FUND"/>
    <s v="FINANCING TO LOCAL &amp; PUBLIC"/>
    <m/>
  </r>
  <r>
    <s v="7.1"/>
    <s v="9125000"/>
    <x v="84"/>
    <x v="86"/>
    <n v="511"/>
    <s v="A4560AF511"/>
    <n v="715000"/>
    <n v="715133"/>
    <n v="715000"/>
    <s v="D"/>
    <x v="3"/>
    <x v="3"/>
    <s v="GBBR"/>
    <s v="RIGHT-TO-USE LEASE LIABILITY"/>
    <s v="2023–2024"/>
    <x v="0"/>
    <x v="2"/>
    <s v="HEALTH AND HUMAN SERVICES"/>
    <s v="MENTAL HEALTH SERVICE FUND"/>
    <x v="1"/>
    <s v="450"/>
    <s v="G"/>
    <s v="001"/>
    <s v="002"/>
    <s v="000"/>
    <s v="000"/>
    <s v="SPECIAL REVENUE FUND"/>
    <s v="FINANCING TO LOCAL &amp; PUBLIC"/>
    <m/>
  </r>
  <r>
    <s v="7.2"/>
    <s v="9125000"/>
    <x v="84"/>
    <x v="86"/>
    <n v="511"/>
    <s v="A4560AF511"/>
    <n v="715000"/>
    <n v="-715133"/>
    <n v="-715000"/>
    <s v="C"/>
    <x v="7"/>
    <x v="3"/>
    <s v="GBAX"/>
    <s v="CURRENT PORTION OF LONG-TERM OBLIGATIONS"/>
    <s v="2023–2024"/>
    <x v="0"/>
    <x v="2"/>
    <s v="HEALTH AND HUMAN SERVICES"/>
    <s v="MENTAL HEALTH SERVICE FUND"/>
    <x v="1"/>
    <s v="450"/>
    <s v="G"/>
    <s v="001"/>
    <s v="002"/>
    <s v="000"/>
    <s v="000"/>
    <s v="SPECIAL REVENUE FUND"/>
    <s v="FINANCING TO LOCAL &amp; PUBLIC"/>
    <m/>
  </r>
  <r>
    <s v="0.2BB"/>
    <s v="9125000"/>
    <x v="85"/>
    <x v="7"/>
    <n v="511"/>
    <s v="A0820AF511"/>
    <n v="303000"/>
    <n v="302775"/>
    <n v="303000"/>
    <s v="D"/>
    <x v="13"/>
    <x v="12"/>
    <s v="GABX"/>
    <s v="INTANGIBLE ASSETS-AMORTIZABLE"/>
    <s v="2023–2024"/>
    <x v="0"/>
    <x v="0"/>
    <s v="GENERAL GOVERNMENT"/>
    <s v="DNA IDENTIFICATION"/>
    <x v="1"/>
    <s v="950"/>
    <s v="G"/>
    <s v="001"/>
    <s v="002"/>
    <s v="000"/>
    <s v="000"/>
    <s v="SPECIAL REVENUE FUND"/>
    <s v="RESEARCH-TESTING"/>
    <m/>
  </r>
  <r>
    <s v="0.3BB"/>
    <s v="9125000"/>
    <x v="85"/>
    <x v="7"/>
    <n v="511"/>
    <s v="A0820AF511"/>
    <n v="17492000"/>
    <n v="17491705"/>
    <n v="17492000"/>
    <s v="D"/>
    <x v="0"/>
    <x v="0"/>
    <s v="GABX"/>
    <s v="INTANGIBLE ASSETS-AMORTIZABLE"/>
    <s v="2023–2024"/>
    <x v="0"/>
    <x v="0"/>
    <s v="GENERAL GOVERNMENT"/>
    <s v="DNA IDENTIFICATION"/>
    <x v="1"/>
    <s v="950"/>
    <s v="G"/>
    <s v="001"/>
    <s v="002"/>
    <s v="000"/>
    <s v="000"/>
    <s v="SPECIAL REVENUE FUND"/>
    <s v="RESEARCH-TESTING"/>
    <m/>
  </r>
  <r>
    <s v="0.4BB"/>
    <s v="9125000"/>
    <x v="85"/>
    <x v="7"/>
    <n v="511"/>
    <s v="A0820AF511"/>
    <n v="196000"/>
    <n v="196344"/>
    <n v="196000"/>
    <s v="D"/>
    <x v="8"/>
    <x v="7"/>
    <s v="GOAA"/>
    <s v="BEGINNING FUND BALANCE"/>
    <s v="2023–2024"/>
    <x v="0"/>
    <x v="0"/>
    <s v="GENERAL GOVERNMENT"/>
    <s v="DNA IDENTIFICATION"/>
    <x v="1"/>
    <s v="950"/>
    <s v="G"/>
    <s v="001"/>
    <s v="002"/>
    <s v="000"/>
    <s v="000"/>
    <s v="SPECIAL REVENUE FUND"/>
    <s v="RESEARCH-TESTING"/>
    <m/>
  </r>
  <r>
    <s v="0.7BB"/>
    <s v="9125000"/>
    <x v="85"/>
    <x v="7"/>
    <n v="511"/>
    <s v="A0820AF511"/>
    <n v="121000"/>
    <n v="-121112"/>
    <n v="-121000"/>
    <s v="C"/>
    <x v="14"/>
    <x v="2"/>
    <s v="GABW"/>
    <s v="ACCUMULATED DEPRECIATION/AMORTIZATION"/>
    <s v="2023–2024"/>
    <x v="0"/>
    <x v="0"/>
    <s v="GENERAL GOVERNMENT"/>
    <s v="DNA IDENTIFICATION"/>
    <x v="1"/>
    <s v="950"/>
    <s v="G"/>
    <s v="001"/>
    <s v="002"/>
    <s v="000"/>
    <s v="000"/>
    <s v="SPECIAL REVENUE FUND"/>
    <s v="RESEARCH-TESTING"/>
    <m/>
  </r>
  <r>
    <s v="0.8BB"/>
    <s v="9125000"/>
    <x v="85"/>
    <x v="7"/>
    <n v="511"/>
    <s v="A0820AF511"/>
    <n v="12386000"/>
    <n v="-12385381"/>
    <n v="-12386000"/>
    <s v="C"/>
    <x v="2"/>
    <x v="2"/>
    <s v="GABW"/>
    <s v="ACCUMULATED DEPRECIATION/AMORTIZATION"/>
    <s v="2023–2024"/>
    <x v="0"/>
    <x v="0"/>
    <s v="GENERAL GOVERNMENT"/>
    <s v="DNA IDENTIFICATION"/>
    <x v="1"/>
    <s v="950"/>
    <s v="G"/>
    <s v="001"/>
    <s v="002"/>
    <s v="000"/>
    <s v="000"/>
    <s v="SPECIAL REVENUE FUND"/>
    <s v="RESEARCH-TESTING"/>
    <m/>
  </r>
  <r>
    <s v="0.9BB"/>
    <s v="9125000"/>
    <x v="85"/>
    <x v="7"/>
    <n v="511"/>
    <s v="A0820AF511"/>
    <n v="5484000"/>
    <n v="-5484331"/>
    <n v="-5484000"/>
    <s v="C"/>
    <x v="3"/>
    <x v="3"/>
    <s v="GBBR"/>
    <s v="RIGHT-TO-USE LEASE LIABILITY"/>
    <s v="2023–2024"/>
    <x v="0"/>
    <x v="0"/>
    <s v="GENERAL GOVERNMENT"/>
    <s v="DNA IDENTIFICATION"/>
    <x v="1"/>
    <s v="950"/>
    <s v="G"/>
    <s v="001"/>
    <s v="002"/>
    <s v="000"/>
    <s v="000"/>
    <s v="SPECIAL REVENUE FUND"/>
    <s v="RESEARCH-TESTING"/>
    <m/>
  </r>
  <r>
    <s v="4.1"/>
    <s v="9125000"/>
    <x v="85"/>
    <x v="7"/>
    <n v="511"/>
    <s v="A0820AF511"/>
    <n v="5018000"/>
    <n v="5017467"/>
    <n v="5018000"/>
    <s v="D"/>
    <x v="4"/>
    <x v="4"/>
    <s v="GODB"/>
    <s v="GENERAL GOVERNMENT AND GOVERNMENT OPERATIONS"/>
    <s v="2023–2024"/>
    <x v="0"/>
    <x v="0"/>
    <s v="GENERAL GOVERNMENT"/>
    <s v="DNA IDENTIFICATION"/>
    <x v="1"/>
    <s v="950"/>
    <s v="G"/>
    <s v="001"/>
    <s v="002"/>
    <s v="000"/>
    <s v="000"/>
    <s v="SPECIAL REVENUE FUND"/>
    <s v="RESEARCH-TESTING"/>
    <m/>
  </r>
  <r>
    <s v="4.3"/>
    <s v="9125000"/>
    <x v="85"/>
    <x v="7"/>
    <n v="511"/>
    <s v="A0820AF511"/>
    <n v="61000"/>
    <n v="-60556"/>
    <n v="-61000"/>
    <s v="C"/>
    <x v="14"/>
    <x v="2"/>
    <s v="GABW"/>
    <s v="ACCUMULATED DEPRECIATION/AMORTIZATION"/>
    <s v="2023–2024"/>
    <x v="0"/>
    <x v="0"/>
    <s v="GENERAL GOVERNMENT"/>
    <s v="DNA IDENTIFICATION"/>
    <x v="1"/>
    <s v="950"/>
    <s v="G"/>
    <s v="001"/>
    <s v="002"/>
    <s v="000"/>
    <s v="000"/>
    <s v="SPECIAL REVENUE FUND"/>
    <s v="RESEARCH-TESTING"/>
    <m/>
  </r>
  <r>
    <s v="4.4"/>
    <s v="9125000"/>
    <x v="85"/>
    <x v="7"/>
    <n v="511"/>
    <s v="A0820AF511"/>
    <n v="4957000"/>
    <n v="-4956911"/>
    <n v="-4957000"/>
    <s v="C"/>
    <x v="2"/>
    <x v="2"/>
    <s v="GABW"/>
    <s v="ACCUMULATED DEPRECIATION/AMORTIZATION"/>
    <s v="2023–2024"/>
    <x v="0"/>
    <x v="0"/>
    <s v="GENERAL GOVERNMENT"/>
    <s v="DNA IDENTIFICATION"/>
    <x v="1"/>
    <s v="950"/>
    <s v="G"/>
    <s v="001"/>
    <s v="002"/>
    <s v="000"/>
    <s v="000"/>
    <s v="SPECIAL REVENUE FUND"/>
    <s v="RESEARCH-TESTING"/>
    <m/>
  </r>
  <r>
    <s v="5.1"/>
    <s v="3086000"/>
    <x v="85"/>
    <x v="7"/>
    <n v="511"/>
    <s v="A0820AF511"/>
    <n v="3227000"/>
    <n v="3227045"/>
    <n v="3227000"/>
    <s v="D"/>
    <x v="5"/>
    <x v="5"/>
    <s v="GODT"/>
    <s v="DEBT SERVICE-PRINCIPAL RETIREMENT"/>
    <s v="2023–2024"/>
    <x v="0"/>
    <x v="0"/>
    <s v="GENERAL GOVERNMENT"/>
    <s v="DNA IDENTIFICATION"/>
    <x v="1"/>
    <s v="950"/>
    <s v="G"/>
    <s v="001"/>
    <s v="002"/>
    <s v="000"/>
    <s v="000"/>
    <s v="SPECIAL REVENUE FUND"/>
    <s v="RESEARCH-TESTING"/>
    <m/>
  </r>
  <r>
    <s v="5.2"/>
    <s v="3086000"/>
    <x v="85"/>
    <x v="7"/>
    <n v="511"/>
    <s v="A0820AF511"/>
    <n v="1686000"/>
    <n v="1685615"/>
    <n v="1686000"/>
    <s v="D"/>
    <x v="6"/>
    <x v="6"/>
    <s v="GODV"/>
    <s v="DEBT SERVICE-INTEREST &amp; FISCAL CHARGES"/>
    <s v="2023–2024"/>
    <x v="0"/>
    <x v="0"/>
    <s v="GENERAL GOVERNMENT"/>
    <s v="DNA IDENTIFICATION"/>
    <x v="1"/>
    <s v="950"/>
    <s v="G"/>
    <s v="001"/>
    <s v="002"/>
    <s v="000"/>
    <s v="000"/>
    <s v="SPECIAL REVENUE FUND"/>
    <s v="RESEARCH-TESTING"/>
    <m/>
  </r>
  <r>
    <s v="5.3"/>
    <s v="3086000"/>
    <x v="85"/>
    <x v="7"/>
    <n v="511"/>
    <s v="A0820AF511"/>
    <n v="4913000"/>
    <n v="-4912660"/>
    <n v="-4913000"/>
    <s v="C"/>
    <x v="4"/>
    <x v="4"/>
    <s v="GODB"/>
    <s v="GENERAL GOVERNMENT AND GOVERNMENT OPERATIONS"/>
    <s v="2023–2024"/>
    <x v="0"/>
    <x v="0"/>
    <s v="GENERAL GOVERNMENT"/>
    <s v="DNA IDENTIFICATION"/>
    <x v="1"/>
    <s v="950"/>
    <s v="G"/>
    <s v="001"/>
    <s v="002"/>
    <s v="000"/>
    <s v="000"/>
    <s v="SPECIAL REVENUE FUND"/>
    <s v="RESEARCH-TESTING"/>
    <m/>
  </r>
  <r>
    <s v="6.1"/>
    <s v="9125000"/>
    <x v="85"/>
    <x v="7"/>
    <n v="511"/>
    <s v="A0820AF511"/>
    <n v="3227000"/>
    <n v="3227045"/>
    <n v="3227000"/>
    <s v="D"/>
    <x v="3"/>
    <x v="3"/>
    <s v="GBBR"/>
    <s v="RIGHT-TO-USE LEASE LIABILITY"/>
    <s v="2023–2024"/>
    <x v="0"/>
    <x v="0"/>
    <s v="GENERAL GOVERNMENT"/>
    <s v="DNA IDENTIFICATION"/>
    <x v="1"/>
    <s v="950"/>
    <s v="G"/>
    <s v="001"/>
    <s v="002"/>
    <s v="000"/>
    <s v="000"/>
    <s v="SPECIAL REVENUE FUND"/>
    <s v="RESEARCH-TESTING"/>
    <m/>
  </r>
  <r>
    <s v="6.2"/>
    <s v="9125000"/>
    <x v="85"/>
    <x v="7"/>
    <n v="511"/>
    <s v="A0820AF511"/>
    <n v="3227000"/>
    <n v="-3227045"/>
    <n v="-3227000"/>
    <s v="C"/>
    <x v="5"/>
    <x v="5"/>
    <s v="GODT"/>
    <s v="DEBT SERVICE-PRINCIPAL RETIREMENT"/>
    <s v="2023–2024"/>
    <x v="0"/>
    <x v="0"/>
    <s v="GENERAL GOVERNMENT"/>
    <s v="DNA IDENTIFICATION"/>
    <x v="1"/>
    <s v="950"/>
    <s v="G"/>
    <s v="001"/>
    <s v="002"/>
    <s v="000"/>
    <s v="000"/>
    <s v="SPECIAL REVENUE FUND"/>
    <s v="RESEARCH-TESTING"/>
    <m/>
  </r>
  <r>
    <s v="7.1"/>
    <s v="9125000"/>
    <x v="85"/>
    <x v="7"/>
    <n v="511"/>
    <s v="A0820AF511"/>
    <n v="3524000"/>
    <n v="3523843"/>
    <n v="3524000"/>
    <s v="D"/>
    <x v="3"/>
    <x v="3"/>
    <s v="GBBR"/>
    <s v="RIGHT-TO-USE LEASE LIABILITY"/>
    <s v="2023–2024"/>
    <x v="0"/>
    <x v="0"/>
    <s v="GENERAL GOVERNMENT"/>
    <s v="DNA IDENTIFICATION"/>
    <x v="1"/>
    <s v="950"/>
    <s v="G"/>
    <s v="001"/>
    <s v="002"/>
    <s v="000"/>
    <s v="000"/>
    <s v="SPECIAL REVENUE FUND"/>
    <s v="RESEARCH-TESTING"/>
    <m/>
  </r>
  <r>
    <s v="7.2"/>
    <s v="9125000"/>
    <x v="85"/>
    <x v="7"/>
    <n v="511"/>
    <s v="A0820AF511"/>
    <n v="3524000"/>
    <n v="-3523843"/>
    <n v="-3524000"/>
    <s v="C"/>
    <x v="7"/>
    <x v="3"/>
    <s v="GBAX"/>
    <s v="CURRENT PORTION OF LONG-TERM OBLIGATIONS"/>
    <s v="2023–2024"/>
    <x v="0"/>
    <x v="0"/>
    <s v="GENERAL GOVERNMENT"/>
    <s v="DNA IDENTIFICATION"/>
    <x v="1"/>
    <s v="950"/>
    <s v="G"/>
    <s v="001"/>
    <s v="002"/>
    <s v="000"/>
    <s v="000"/>
    <s v="SPECIAL REVENUE FUND"/>
    <s v="RESEARCH-TESTING"/>
    <m/>
  </r>
  <r>
    <s v="8.3"/>
    <s v="9125000"/>
    <x v="85"/>
    <x v="7"/>
    <n v="511"/>
    <s v="A0820AF511"/>
    <n v="25000"/>
    <n v="25308"/>
    <n v="25000"/>
    <s v="D"/>
    <x v="2"/>
    <x v="2"/>
    <s v="GABW"/>
    <s v="ACCUMULATED DEPRECIATION/AMORTIZATION"/>
    <s v="2023–2024"/>
    <x v="0"/>
    <x v="0"/>
    <s v="GENERAL GOVERNMENT"/>
    <s v="DNA IDENTIFICATION"/>
    <x v="1"/>
    <s v="950"/>
    <s v="G"/>
    <s v="001"/>
    <s v="002"/>
    <s v="000"/>
    <s v="000"/>
    <s v="SPECIAL REVENUE FUND"/>
    <s v="RESEARCH-TESTING"/>
    <m/>
  </r>
  <r>
    <s v="8.6"/>
    <s v="9125000"/>
    <x v="85"/>
    <x v="7"/>
    <n v="511"/>
    <s v="A0820AF511"/>
    <n v="25000"/>
    <n v="-25308"/>
    <n v="-25000"/>
    <s v="C"/>
    <x v="0"/>
    <x v="0"/>
    <s v="GABX"/>
    <s v="INTANGIBLE ASSETS-AMORTIZABLE"/>
    <s v="2023–2024"/>
    <x v="0"/>
    <x v="0"/>
    <s v="GENERAL GOVERNMENT"/>
    <s v="DNA IDENTIFICATION"/>
    <x v="1"/>
    <s v="950"/>
    <s v="G"/>
    <s v="001"/>
    <s v="002"/>
    <s v="000"/>
    <s v="000"/>
    <s v="SPECIAL REVENUE FUND"/>
    <s v="RESEARCH-TESTING"/>
    <m/>
  </r>
  <r>
    <s v="10.3"/>
    <s v="9125000"/>
    <x v="85"/>
    <x v="7"/>
    <n v="511"/>
    <s v="A0820AF511"/>
    <n v="47918000"/>
    <n v="47917952"/>
    <n v="47918000"/>
    <s v="D"/>
    <x v="0"/>
    <x v="0"/>
    <s v="GABX"/>
    <s v="INTANGIBLE ASSETS-AMORTIZABLE"/>
    <s v="2023–2024"/>
    <x v="0"/>
    <x v="0"/>
    <s v="GENERAL GOVERNMENT"/>
    <s v="DNA IDENTIFICATION"/>
    <x v="1"/>
    <s v="950"/>
    <s v="G"/>
    <s v="001"/>
    <s v="002"/>
    <s v="000"/>
    <s v="000"/>
    <s v="SPECIAL REVENUE FUND"/>
    <s v="RESEARCH-TESTING"/>
    <m/>
  </r>
  <r>
    <s v="10.4"/>
    <s v="9125000"/>
    <x v="85"/>
    <x v="7"/>
    <n v="511"/>
    <s v="A0820AF511"/>
    <n v="47918000"/>
    <n v="-47917952"/>
    <n v="-47918000"/>
    <s v="C"/>
    <x v="3"/>
    <x v="3"/>
    <s v="GBBR"/>
    <s v="RIGHT-TO-USE LEASE LIABILITY"/>
    <s v="2023–2024"/>
    <x v="0"/>
    <x v="0"/>
    <s v="GENERAL GOVERNMENT"/>
    <s v="DNA IDENTIFICATION"/>
    <x v="1"/>
    <s v="950"/>
    <s v="G"/>
    <s v="001"/>
    <s v="002"/>
    <s v="000"/>
    <s v="000"/>
    <s v="SPECIAL REVENUE FUND"/>
    <s v="RESEARCH-TESTING"/>
    <m/>
  </r>
  <r>
    <s v="0.3BB"/>
    <s v="9125000"/>
    <x v="86"/>
    <x v="7"/>
    <n v="511"/>
    <s v="A0820AF511"/>
    <n v="970000"/>
    <n v="969960"/>
    <n v="970000"/>
    <s v="D"/>
    <x v="0"/>
    <x v="0"/>
    <s v="GABX"/>
    <s v="INTANGIBLE ASSETS-AMORTIZABLE"/>
    <s v="2023–2024"/>
    <x v="0"/>
    <x v="0"/>
    <s v="GENERAL GOVERNMENT"/>
    <s v="UNFAIR COMPETITION LAW FUND"/>
    <x v="1"/>
    <s v="950"/>
    <s v="G"/>
    <s v="001"/>
    <s v="002"/>
    <s v="000"/>
    <s v="000"/>
    <s v="SPECIAL REVENUE FUND"/>
    <s v="OTHER - CONSUMER PROTECTION"/>
    <m/>
  </r>
  <r>
    <s v="0.4BB"/>
    <s v="9125000"/>
    <x v="86"/>
    <x v="7"/>
    <n v="511"/>
    <s v="A0820AF511"/>
    <n v="18000"/>
    <n v="17994"/>
    <n v="18000"/>
    <s v="D"/>
    <x v="8"/>
    <x v="7"/>
    <s v="GOAA"/>
    <s v="BEGINNING FUND BALANCE"/>
    <s v="2023–2024"/>
    <x v="0"/>
    <x v="0"/>
    <s v="GENERAL GOVERNMENT"/>
    <s v="UNFAIR COMPETITION LAW FUND"/>
    <x v="1"/>
    <s v="950"/>
    <s v="G"/>
    <s v="001"/>
    <s v="002"/>
    <s v="000"/>
    <s v="000"/>
    <s v="SPECIAL REVENUE FUND"/>
    <s v="OTHER - CONSUMER PROTECTION"/>
    <m/>
  </r>
  <r>
    <s v="0.8BB"/>
    <s v="9125000"/>
    <x v="86"/>
    <x v="7"/>
    <n v="511"/>
    <s v="A0820AF511"/>
    <n v="333000"/>
    <n v="-332558"/>
    <n v="-333000"/>
    <s v="C"/>
    <x v="2"/>
    <x v="2"/>
    <s v="GABW"/>
    <s v="ACCUMULATED DEPRECIATION/AMORTIZATION"/>
    <s v="2023–2024"/>
    <x v="0"/>
    <x v="0"/>
    <s v="GENERAL GOVERNMENT"/>
    <s v="UNFAIR COMPETITION LAW FUND"/>
    <x v="1"/>
    <s v="950"/>
    <s v="G"/>
    <s v="001"/>
    <s v="002"/>
    <s v="000"/>
    <s v="000"/>
    <s v="SPECIAL REVENUE FUND"/>
    <s v="OTHER - CONSUMER PROTECTION"/>
    <m/>
  </r>
  <r>
    <s v="0.9BB"/>
    <s v="9125000"/>
    <x v="86"/>
    <x v="7"/>
    <n v="511"/>
    <s v="A0820AF511"/>
    <n v="655000"/>
    <n v="-655396"/>
    <n v="-655000"/>
    <s v="C"/>
    <x v="3"/>
    <x v="3"/>
    <s v="GBBR"/>
    <s v="RIGHT-TO-USE LEASE LIABILITY"/>
    <s v="2023–2024"/>
    <x v="0"/>
    <x v="0"/>
    <s v="GENERAL GOVERNMENT"/>
    <s v="UNFAIR COMPETITION LAW FUND"/>
    <x v="1"/>
    <s v="950"/>
    <s v="G"/>
    <s v="001"/>
    <s v="002"/>
    <s v="000"/>
    <s v="000"/>
    <s v="SPECIAL REVENUE FUND"/>
    <s v="OTHER - CONSUMER PROTECTION"/>
    <m/>
  </r>
  <r>
    <s v="4.1"/>
    <s v="9125000"/>
    <x v="86"/>
    <x v="7"/>
    <n v="511"/>
    <s v="A0820AF511"/>
    <n v="166000"/>
    <n v="166279"/>
    <n v="166000"/>
    <s v="D"/>
    <x v="4"/>
    <x v="4"/>
    <s v="GODB"/>
    <s v="GENERAL GOVERNMENT AND GOVERNMENT OPERATIONS"/>
    <s v="2023–2024"/>
    <x v="0"/>
    <x v="0"/>
    <s v="GENERAL GOVERNMENT"/>
    <s v="UNFAIR COMPETITION LAW FUND"/>
    <x v="1"/>
    <s v="950"/>
    <s v="G"/>
    <s v="001"/>
    <s v="002"/>
    <s v="000"/>
    <s v="000"/>
    <s v="SPECIAL REVENUE FUND"/>
    <s v="OTHER - CONSUMER PROTECTION"/>
    <m/>
  </r>
  <r>
    <s v="4.4"/>
    <s v="9125000"/>
    <x v="86"/>
    <x v="7"/>
    <n v="511"/>
    <s v="A0820AF511"/>
    <n v="166000"/>
    <n v="-166279"/>
    <n v="-166000"/>
    <s v="C"/>
    <x v="2"/>
    <x v="2"/>
    <s v="GABW"/>
    <s v="ACCUMULATED DEPRECIATION/AMORTIZATION"/>
    <s v="2023–2024"/>
    <x v="0"/>
    <x v="0"/>
    <s v="GENERAL GOVERNMENT"/>
    <s v="UNFAIR COMPETITION LAW FUND"/>
    <x v="1"/>
    <s v="950"/>
    <s v="G"/>
    <s v="001"/>
    <s v="002"/>
    <s v="000"/>
    <s v="000"/>
    <s v="SPECIAL REVENUE FUND"/>
    <s v="OTHER - CONSUMER PROTECTION"/>
    <m/>
  </r>
  <r>
    <s v="5.1"/>
    <s v="3087000"/>
    <x v="86"/>
    <x v="7"/>
    <n v="511"/>
    <s v="A0820AF511"/>
    <n v="162000"/>
    <n v="161876"/>
    <n v="162000"/>
    <s v="D"/>
    <x v="5"/>
    <x v="5"/>
    <s v="GODT"/>
    <s v="DEBT SERVICE-PRINCIPAL RETIREMENT"/>
    <s v="2023–2024"/>
    <x v="0"/>
    <x v="0"/>
    <s v="GENERAL GOVERNMENT"/>
    <s v="UNFAIR COMPETITION LAW FUND"/>
    <x v="1"/>
    <s v="950"/>
    <s v="G"/>
    <s v="001"/>
    <s v="002"/>
    <s v="000"/>
    <s v="000"/>
    <s v="SPECIAL REVENUE FUND"/>
    <s v="OTHER - CONSUMER PROTECTION"/>
    <m/>
  </r>
  <r>
    <s v="5.2"/>
    <s v="3087000"/>
    <x v="86"/>
    <x v="7"/>
    <n v="511"/>
    <s v="A0820AF511"/>
    <n v="5000"/>
    <n v="5235"/>
    <n v="5000"/>
    <s v="D"/>
    <x v="6"/>
    <x v="6"/>
    <s v="GODV"/>
    <s v="DEBT SERVICE-INTEREST &amp; FISCAL CHARGES"/>
    <s v="2023–2024"/>
    <x v="0"/>
    <x v="0"/>
    <s v="GENERAL GOVERNMENT"/>
    <s v="UNFAIR COMPETITION LAW FUND"/>
    <x v="1"/>
    <s v="950"/>
    <s v="G"/>
    <s v="001"/>
    <s v="002"/>
    <s v="000"/>
    <s v="000"/>
    <s v="SPECIAL REVENUE FUND"/>
    <s v="OTHER - CONSUMER PROTECTION"/>
    <m/>
  </r>
  <r>
    <s v="5.3"/>
    <s v="3087000"/>
    <x v="86"/>
    <x v="7"/>
    <n v="511"/>
    <s v="A0820AF511"/>
    <n v="167000"/>
    <n v="-167111"/>
    <n v="-167000"/>
    <s v="C"/>
    <x v="4"/>
    <x v="4"/>
    <s v="GODB"/>
    <s v="GENERAL GOVERNMENT AND GOVERNMENT OPERATIONS"/>
    <s v="2023–2024"/>
    <x v="0"/>
    <x v="0"/>
    <s v="GENERAL GOVERNMENT"/>
    <s v="UNFAIR COMPETITION LAW FUND"/>
    <x v="1"/>
    <s v="950"/>
    <s v="G"/>
    <s v="001"/>
    <s v="002"/>
    <s v="000"/>
    <s v="000"/>
    <s v="SPECIAL REVENUE FUND"/>
    <s v="OTHER - CONSUMER PROTECTION"/>
    <m/>
  </r>
  <r>
    <s v="6.1"/>
    <s v="9125000"/>
    <x v="86"/>
    <x v="7"/>
    <n v="511"/>
    <s v="A0820AF511"/>
    <n v="162000"/>
    <n v="161876"/>
    <n v="162000"/>
    <s v="D"/>
    <x v="3"/>
    <x v="3"/>
    <s v="GBBR"/>
    <s v="RIGHT-TO-USE LEASE LIABILITY"/>
    <s v="2023–2024"/>
    <x v="0"/>
    <x v="0"/>
    <s v="GENERAL GOVERNMENT"/>
    <s v="UNFAIR COMPETITION LAW FUND"/>
    <x v="1"/>
    <s v="950"/>
    <s v="G"/>
    <s v="001"/>
    <s v="002"/>
    <s v="000"/>
    <s v="000"/>
    <s v="SPECIAL REVENUE FUND"/>
    <s v="OTHER - CONSUMER PROTECTION"/>
    <m/>
  </r>
  <r>
    <s v="6.2"/>
    <s v="9125000"/>
    <x v="86"/>
    <x v="7"/>
    <n v="511"/>
    <s v="A0820AF511"/>
    <n v="162000"/>
    <n v="-161876"/>
    <n v="-162000"/>
    <s v="C"/>
    <x v="5"/>
    <x v="5"/>
    <s v="GODT"/>
    <s v="DEBT SERVICE-PRINCIPAL RETIREMENT"/>
    <s v="2023–2024"/>
    <x v="0"/>
    <x v="0"/>
    <s v="GENERAL GOVERNMENT"/>
    <s v="UNFAIR COMPETITION LAW FUND"/>
    <x v="1"/>
    <s v="950"/>
    <s v="G"/>
    <s v="001"/>
    <s v="002"/>
    <s v="000"/>
    <s v="000"/>
    <s v="SPECIAL REVENUE FUND"/>
    <s v="OTHER - CONSUMER PROTECTION"/>
    <m/>
  </r>
  <r>
    <s v="7.1"/>
    <s v="9125000"/>
    <x v="86"/>
    <x v="7"/>
    <n v="511"/>
    <s v="A0820AF511"/>
    <n v="168000"/>
    <n v="168319"/>
    <n v="168000"/>
    <s v="D"/>
    <x v="3"/>
    <x v="3"/>
    <s v="GBBR"/>
    <s v="RIGHT-TO-USE LEASE LIABILITY"/>
    <s v="2023–2024"/>
    <x v="0"/>
    <x v="0"/>
    <s v="GENERAL GOVERNMENT"/>
    <s v="UNFAIR COMPETITION LAW FUND"/>
    <x v="1"/>
    <s v="950"/>
    <s v="G"/>
    <s v="001"/>
    <s v="002"/>
    <s v="000"/>
    <s v="000"/>
    <s v="SPECIAL REVENUE FUND"/>
    <s v="OTHER - CONSUMER PROTECTION"/>
    <m/>
  </r>
  <r>
    <s v="7.2"/>
    <s v="9125000"/>
    <x v="86"/>
    <x v="7"/>
    <n v="511"/>
    <s v="A0820AF511"/>
    <n v="168000"/>
    <n v="-168319"/>
    <n v="-168000"/>
    <s v="C"/>
    <x v="7"/>
    <x v="3"/>
    <s v="GBAX"/>
    <s v="CURRENT PORTION OF LONG-TERM OBLIGATIONS"/>
    <s v="2023–2024"/>
    <x v="0"/>
    <x v="0"/>
    <s v="GENERAL GOVERNMENT"/>
    <s v="UNFAIR COMPETITION LAW FUND"/>
    <x v="1"/>
    <s v="950"/>
    <s v="G"/>
    <s v="001"/>
    <s v="002"/>
    <s v="000"/>
    <s v="000"/>
    <s v="SPECIAL REVENUE FUND"/>
    <s v="OTHER - CONSUMER PROTECTION"/>
    <m/>
  </r>
  <r>
    <s v="0.3BB"/>
    <s v="3100001"/>
    <x v="87"/>
    <x v="20"/>
    <n v="511"/>
    <s v="A3860AF511"/>
    <n v="76000"/>
    <n v="76234"/>
    <n v="76000"/>
    <s v="D"/>
    <x v="0"/>
    <x v="0"/>
    <s v="GABX"/>
    <s v="INTANGIBLE ASSETS-AMORTIZABLE"/>
    <s v="2023–2024"/>
    <x v="2"/>
    <x v="3"/>
    <s v="RESOURCES"/>
    <s v="DEPT WATER RES ELECT POW FD"/>
    <x v="3"/>
    <s v="550"/>
    <s v="G"/>
    <s v="002"/>
    <s v="002"/>
    <s v="000"/>
    <s v="000"/>
    <s v="ENTERPRISE FUND"/>
    <s v="ELECTRIC POWER FUND"/>
    <s v="DELETE"/>
  </r>
  <r>
    <s v="0.4BB"/>
    <s v="3100001"/>
    <x v="87"/>
    <x v="20"/>
    <n v="511"/>
    <s v="A3860AF511"/>
    <n v="1000"/>
    <n v="986"/>
    <n v="1000"/>
    <s v="D"/>
    <x v="8"/>
    <x v="7"/>
    <s v="GOAA"/>
    <s v="BEGINNING FUND BALANCE"/>
    <s v="2023–2024"/>
    <x v="2"/>
    <x v="3"/>
    <s v="RESOURCES"/>
    <s v="DEPT WATER RES ELECT POW FD"/>
    <x v="3"/>
    <s v="550"/>
    <s v="G"/>
    <s v="002"/>
    <s v="002"/>
    <s v="000"/>
    <s v="000"/>
    <s v="ENTERPRISE FUND"/>
    <s v="ELECTRIC POWER FUND"/>
    <s v="DELETE"/>
  </r>
  <r>
    <s v="0.8BB"/>
    <s v="3100001"/>
    <x v="87"/>
    <x v="20"/>
    <n v="511"/>
    <s v="A3860AF511"/>
    <n v="20000"/>
    <n v="-19752"/>
    <n v="-20000"/>
    <s v="C"/>
    <x v="2"/>
    <x v="2"/>
    <s v="GABW"/>
    <s v="ACCUMULATED DEPRECIATION/AMORTIZATION"/>
    <s v="2023–2024"/>
    <x v="2"/>
    <x v="3"/>
    <s v="RESOURCES"/>
    <s v="DEPT WATER RES ELECT POW FD"/>
    <x v="3"/>
    <s v="550"/>
    <s v="G"/>
    <s v="002"/>
    <s v="002"/>
    <s v="000"/>
    <s v="000"/>
    <s v="ENTERPRISE FUND"/>
    <s v="ELECTRIC POWER FUND"/>
    <s v="DELETE"/>
  </r>
  <r>
    <s v="0.9BB"/>
    <s v="3100001"/>
    <x v="87"/>
    <x v="20"/>
    <n v="511"/>
    <s v="A3860AF511"/>
    <n v="57000"/>
    <n v="-57468"/>
    <n v="-57000"/>
    <s v="C"/>
    <x v="3"/>
    <x v="3"/>
    <s v="GBBR"/>
    <s v="RIGHT-TO-USE LEASE LIABILITY"/>
    <s v="2023–2024"/>
    <x v="2"/>
    <x v="3"/>
    <s v="RESOURCES"/>
    <s v="DEPT WATER RES ELECT POW FD"/>
    <x v="3"/>
    <s v="550"/>
    <s v="G"/>
    <s v="002"/>
    <s v="002"/>
    <s v="000"/>
    <s v="000"/>
    <s v="ENTERPRISE FUND"/>
    <s v="ELECTRIC POWER FUND"/>
    <s v="DELETE"/>
  </r>
  <r>
    <s v="4.1"/>
    <s v="3100001"/>
    <x v="87"/>
    <x v="20"/>
    <n v="511"/>
    <s v="A3860AF511"/>
    <n v="17000"/>
    <n v="17010"/>
    <n v="17000"/>
    <s v="D"/>
    <x v="21"/>
    <x v="18"/>
    <s v="GOHJ"/>
    <s v="DEPRECIATION"/>
    <s v="2023–2024"/>
    <x v="2"/>
    <x v="3"/>
    <s v="RESOURCES"/>
    <s v="DEPT WATER RES ELECT POW FD"/>
    <x v="3"/>
    <s v="550"/>
    <s v="G"/>
    <s v="002"/>
    <s v="002"/>
    <s v="000"/>
    <s v="000"/>
    <s v="ENTERPRISE FUND"/>
    <s v="ELECTRIC POWER FUND"/>
    <s v="DELETE"/>
  </r>
  <r>
    <s v="4.4"/>
    <s v="3100001"/>
    <x v="87"/>
    <x v="20"/>
    <n v="511"/>
    <s v="A3860AF511"/>
    <n v="17000"/>
    <n v="-17010"/>
    <n v="-17000"/>
    <s v="C"/>
    <x v="2"/>
    <x v="2"/>
    <s v="GABW"/>
    <s v="ACCUMULATED DEPRECIATION/AMORTIZATION"/>
    <s v="2023–2024"/>
    <x v="2"/>
    <x v="3"/>
    <s v="RESOURCES"/>
    <s v="DEPT WATER RES ELECT POW FD"/>
    <x v="3"/>
    <s v="550"/>
    <s v="G"/>
    <s v="002"/>
    <s v="002"/>
    <s v="000"/>
    <s v="000"/>
    <s v="ENTERPRISE FUND"/>
    <s v="ELECTRIC POWER FUND"/>
    <s v="DELETE"/>
  </r>
  <r>
    <s v="5.1"/>
    <s v="3100001"/>
    <x v="87"/>
    <x v="20"/>
    <n v="511"/>
    <s v="A3860AF511"/>
    <n v="16000"/>
    <n v="16483"/>
    <n v="16000"/>
    <s v="D"/>
    <x v="5"/>
    <x v="5"/>
    <s v="GODT"/>
    <s v="DEBT SERVICE-PRINCIPAL RETIREMENT"/>
    <s v="2023–2024"/>
    <x v="2"/>
    <x v="3"/>
    <s v="RESOURCES"/>
    <s v="DEPT WATER RES ELECT POW FD"/>
    <x v="3"/>
    <s v="550"/>
    <s v="G"/>
    <s v="002"/>
    <s v="002"/>
    <s v="000"/>
    <s v="000"/>
    <s v="ENTERPRISE FUND"/>
    <s v="ELECTRIC POWER FUND"/>
    <s v="DELETE"/>
  </r>
  <r>
    <s v="5.3"/>
    <s v="3100001"/>
    <x v="87"/>
    <x v="20"/>
    <n v="511"/>
    <s v="A3860AF511"/>
    <n v="16000"/>
    <n v="-16954"/>
    <n v="-16000"/>
    <s v="C"/>
    <x v="23"/>
    <x v="20"/>
    <s v="GOHH"/>
    <s v="SERVICES AND CHARGES"/>
    <s v="2023–2024"/>
    <x v="2"/>
    <x v="3"/>
    <s v="RESOURCES"/>
    <s v="DEPT WATER RES ELECT POW FD"/>
    <x v="3"/>
    <s v="550"/>
    <s v="G"/>
    <s v="002"/>
    <s v="002"/>
    <s v="000"/>
    <s v="000"/>
    <s v="ENTERPRISE FUND"/>
    <s v="ELECTRIC POWER FUND"/>
    <s v="DELETE"/>
  </r>
  <r>
    <s v="6.1"/>
    <s v="3100001"/>
    <x v="87"/>
    <x v="20"/>
    <n v="511"/>
    <s v="A3860AF511"/>
    <n v="16000"/>
    <n v="16483"/>
    <n v="16000"/>
    <s v="D"/>
    <x v="3"/>
    <x v="3"/>
    <s v="GBBR"/>
    <s v="RIGHT-TO-USE LEASE LIABILITY"/>
    <s v="2023–2024"/>
    <x v="2"/>
    <x v="3"/>
    <s v="RESOURCES"/>
    <s v="DEPT WATER RES ELECT POW FD"/>
    <x v="3"/>
    <s v="550"/>
    <s v="G"/>
    <s v="002"/>
    <s v="002"/>
    <s v="000"/>
    <s v="000"/>
    <s v="ENTERPRISE FUND"/>
    <s v="ELECTRIC POWER FUND"/>
    <s v="DELETE"/>
  </r>
  <r>
    <s v="6.2"/>
    <s v="3100001"/>
    <x v="87"/>
    <x v="20"/>
    <n v="511"/>
    <s v="A3860AF511"/>
    <n v="16000"/>
    <n v="-16483"/>
    <n v="-16000"/>
    <s v="C"/>
    <x v="5"/>
    <x v="5"/>
    <s v="GODT"/>
    <s v="DEBT SERVICE-PRINCIPAL RETIREMENT"/>
    <s v="2023–2024"/>
    <x v="2"/>
    <x v="3"/>
    <s v="RESOURCES"/>
    <s v="DEPT WATER RES ELECT POW FD"/>
    <x v="3"/>
    <s v="550"/>
    <s v="G"/>
    <s v="002"/>
    <s v="002"/>
    <s v="000"/>
    <s v="000"/>
    <s v="ENTERPRISE FUND"/>
    <s v="ELECTRIC POWER FUND"/>
    <s v="DELETE"/>
  </r>
  <r>
    <s v="7.1"/>
    <s v="3100001"/>
    <x v="87"/>
    <x v="20"/>
    <n v="511"/>
    <s v="A3860AF511"/>
    <n v="12000"/>
    <n v="12143"/>
    <n v="12000"/>
    <s v="D"/>
    <x v="3"/>
    <x v="3"/>
    <s v="GBBR"/>
    <s v="RIGHT-TO-USE LEASE LIABILITY"/>
    <s v="2023–2024"/>
    <x v="2"/>
    <x v="3"/>
    <s v="RESOURCES"/>
    <s v="DEPT WATER RES ELECT POW FD"/>
    <x v="3"/>
    <s v="550"/>
    <s v="G"/>
    <s v="002"/>
    <s v="002"/>
    <s v="000"/>
    <s v="000"/>
    <s v="ENTERPRISE FUND"/>
    <s v="ELECTRIC POWER FUND"/>
    <s v="DELETE"/>
  </r>
  <r>
    <s v="7.2"/>
    <s v="3100001"/>
    <x v="87"/>
    <x v="20"/>
    <n v="511"/>
    <s v="A3860AF511"/>
    <n v="12000"/>
    <n v="-12143"/>
    <n v="-12000"/>
    <s v="C"/>
    <x v="7"/>
    <x v="3"/>
    <s v="GBAX"/>
    <s v="CURRENT PORTION OF LONG-TERM OBLIGATIONS"/>
    <s v="2023–2024"/>
    <x v="2"/>
    <x v="3"/>
    <s v="RESOURCES"/>
    <s v="DEPT WATER RES ELECT POW FD"/>
    <x v="3"/>
    <s v="550"/>
    <s v="G"/>
    <s v="002"/>
    <s v="002"/>
    <s v="000"/>
    <s v="000"/>
    <s v="ENTERPRISE FUND"/>
    <s v="ELECTRIC POWER FUND"/>
    <s v="DELETE"/>
  </r>
  <r>
    <s v="10.3"/>
    <s v="3100001"/>
    <x v="87"/>
    <x v="20"/>
    <n v="511"/>
    <s v="A3860AF511"/>
    <n v="31000"/>
    <n v="30681"/>
    <n v="31000"/>
    <s v="D"/>
    <x v="0"/>
    <x v="0"/>
    <s v="GABX"/>
    <s v="INTANGIBLE ASSETS-AMORTIZABLE"/>
    <s v="2023–2024"/>
    <x v="2"/>
    <x v="3"/>
    <s v="RESOURCES"/>
    <s v="DEPT WATER RES ELECT POW FD"/>
    <x v="3"/>
    <s v="550"/>
    <s v="G"/>
    <s v="002"/>
    <s v="002"/>
    <s v="000"/>
    <s v="000"/>
    <s v="ENTERPRISE FUND"/>
    <s v="ELECTRIC POWER FUND"/>
    <s v="DELETE"/>
  </r>
  <r>
    <s v="10.4"/>
    <s v="3100001"/>
    <x v="87"/>
    <x v="20"/>
    <n v="511"/>
    <s v="A3860AF511"/>
    <n v="31000"/>
    <n v="-30681"/>
    <n v="-31000"/>
    <s v="C"/>
    <x v="3"/>
    <x v="3"/>
    <s v="GBBR"/>
    <s v="RIGHT-TO-USE LEASE LIABILITY"/>
    <s v="2023–2024"/>
    <x v="2"/>
    <x v="3"/>
    <s v="RESOURCES"/>
    <s v="DEPT WATER RES ELECT POW FD"/>
    <x v="3"/>
    <s v="550"/>
    <s v="G"/>
    <s v="002"/>
    <s v="002"/>
    <s v="000"/>
    <s v="000"/>
    <s v="ENTERPRISE FUND"/>
    <s v="ELECTRIC POWER FUND"/>
    <s v="DELETE"/>
  </r>
  <r>
    <s v="0.3BB"/>
    <s v="9125000"/>
    <x v="88"/>
    <x v="87"/>
    <n v="511"/>
    <s v="A1750AF511"/>
    <n v="1274000"/>
    <n v="1273867"/>
    <n v="1274000"/>
    <s v="D"/>
    <x v="0"/>
    <x v="0"/>
    <s v="GABX"/>
    <s v="INTANGIBLE ASSETS-AMORTIZABLE"/>
    <s v="2023–2024"/>
    <x v="0"/>
    <x v="1"/>
    <s v="BUS, CONSUMER SERV, HOUSING"/>
    <s v="HORSE RACING FUND"/>
    <x v="1"/>
    <s v="250"/>
    <s v="G"/>
    <s v="001"/>
    <s v="002"/>
    <s v="000"/>
    <s v="000"/>
    <s v="SPECIAL REVENUE FUND"/>
    <s v="BUS &amp; PROF REG &amp; LIC FUND"/>
    <m/>
  </r>
  <r>
    <s v="0.4BB"/>
    <s v="9125000"/>
    <x v="88"/>
    <x v="87"/>
    <n v="511"/>
    <s v="A1750AF511"/>
    <n v="33000"/>
    <n v="33313"/>
    <n v="33000"/>
    <s v="D"/>
    <x v="8"/>
    <x v="7"/>
    <s v="GOAA"/>
    <s v="BEGINNING FUND BALANCE"/>
    <s v="2023–2024"/>
    <x v="0"/>
    <x v="1"/>
    <s v="BUS, CONSUMER SERV, HOUSING"/>
    <s v="HORSE RACING FUND"/>
    <x v="1"/>
    <s v="250"/>
    <s v="G"/>
    <s v="001"/>
    <s v="002"/>
    <s v="000"/>
    <s v="000"/>
    <s v="SPECIAL REVENUE FUND"/>
    <s v="BUS &amp; PROF REG &amp; LIC FUND"/>
    <m/>
  </r>
  <r>
    <s v="0.8BB"/>
    <s v="9125000"/>
    <x v="88"/>
    <x v="87"/>
    <n v="511"/>
    <s v="A1750AF511"/>
    <n v="392000"/>
    <n v="-391960"/>
    <n v="-392000"/>
    <s v="C"/>
    <x v="2"/>
    <x v="2"/>
    <s v="GABW"/>
    <s v="ACCUMULATED DEPRECIATION/AMORTIZATION"/>
    <s v="2023–2024"/>
    <x v="0"/>
    <x v="1"/>
    <s v="BUS, CONSUMER SERV, HOUSING"/>
    <s v="HORSE RACING FUND"/>
    <x v="1"/>
    <s v="250"/>
    <s v="G"/>
    <s v="001"/>
    <s v="002"/>
    <s v="000"/>
    <s v="000"/>
    <s v="SPECIAL REVENUE FUND"/>
    <s v="BUS &amp; PROF REG &amp; LIC FUND"/>
    <m/>
  </r>
  <r>
    <s v="0.9BB"/>
    <s v="9125000"/>
    <x v="88"/>
    <x v="87"/>
    <n v="511"/>
    <s v="A1750AF511"/>
    <n v="915000"/>
    <n v="-915220"/>
    <n v="-915000"/>
    <s v="C"/>
    <x v="3"/>
    <x v="3"/>
    <s v="GBBR"/>
    <s v="RIGHT-TO-USE LEASE LIABILITY"/>
    <s v="2023–2024"/>
    <x v="0"/>
    <x v="1"/>
    <s v="BUS, CONSUMER SERV, HOUSING"/>
    <s v="HORSE RACING FUND"/>
    <x v="1"/>
    <s v="250"/>
    <s v="G"/>
    <s v="001"/>
    <s v="002"/>
    <s v="000"/>
    <s v="000"/>
    <s v="SPECIAL REVENUE FUND"/>
    <s v="BUS &amp; PROF REG &amp; LIC FUND"/>
    <m/>
  </r>
  <r>
    <s v="4.1"/>
    <s v="9125000"/>
    <x v="88"/>
    <x v="87"/>
    <n v="511"/>
    <s v="A1750AF511"/>
    <n v="196000"/>
    <n v="195980"/>
    <n v="196000"/>
    <s v="D"/>
    <x v="9"/>
    <x v="8"/>
    <s v="GODJ"/>
    <s v="BUSINESS, CONSUMER SERVICES, AND HOUSING"/>
    <s v="2023–2024"/>
    <x v="0"/>
    <x v="1"/>
    <s v="BUS, CONSUMER SERV, HOUSING"/>
    <s v="HORSE RACING FUND"/>
    <x v="1"/>
    <s v="250"/>
    <s v="G"/>
    <s v="001"/>
    <s v="002"/>
    <s v="000"/>
    <s v="000"/>
    <s v="SPECIAL REVENUE FUND"/>
    <s v="BUS &amp; PROF REG &amp; LIC FUND"/>
    <m/>
  </r>
  <r>
    <s v="4.4"/>
    <s v="9125000"/>
    <x v="88"/>
    <x v="87"/>
    <n v="511"/>
    <s v="A1750AF511"/>
    <n v="196000"/>
    <n v="-195980"/>
    <n v="-196000"/>
    <s v="C"/>
    <x v="2"/>
    <x v="2"/>
    <s v="GABW"/>
    <s v="ACCUMULATED DEPRECIATION/AMORTIZATION"/>
    <s v="2023–2024"/>
    <x v="0"/>
    <x v="1"/>
    <s v="BUS, CONSUMER SERV, HOUSING"/>
    <s v="HORSE RACING FUND"/>
    <x v="1"/>
    <s v="250"/>
    <s v="G"/>
    <s v="001"/>
    <s v="002"/>
    <s v="000"/>
    <s v="000"/>
    <s v="SPECIAL REVENUE FUND"/>
    <s v="BUS &amp; PROF REG &amp; LIC FUND"/>
    <m/>
  </r>
  <r>
    <s v="5.1"/>
    <s v="3153000"/>
    <x v="88"/>
    <x v="87"/>
    <n v="511"/>
    <s v="A1750AF511"/>
    <n v="190000"/>
    <n v="190383"/>
    <n v="190000"/>
    <s v="D"/>
    <x v="5"/>
    <x v="5"/>
    <s v="GODT"/>
    <s v="DEBT SERVICE-PRINCIPAL RETIREMENT"/>
    <s v="2023–2024"/>
    <x v="0"/>
    <x v="1"/>
    <s v="BUS, CONSUMER SERV, HOUSING"/>
    <s v="HORSE RACING FUND"/>
    <x v="1"/>
    <s v="250"/>
    <s v="G"/>
    <s v="001"/>
    <s v="002"/>
    <s v="000"/>
    <s v="000"/>
    <s v="SPECIAL REVENUE FUND"/>
    <s v="BUS &amp; PROF REG &amp; LIC FUND"/>
    <m/>
  </r>
  <r>
    <s v="5.2"/>
    <s v="3153000"/>
    <x v="88"/>
    <x v="87"/>
    <n v="511"/>
    <s v="A1750AF511"/>
    <n v="7000"/>
    <n v="7459"/>
    <n v="7000"/>
    <s v="D"/>
    <x v="6"/>
    <x v="6"/>
    <s v="GODV"/>
    <s v="DEBT SERVICE-INTEREST &amp; FISCAL CHARGES"/>
    <s v="2023–2024"/>
    <x v="0"/>
    <x v="1"/>
    <s v="BUS, CONSUMER SERV, HOUSING"/>
    <s v="HORSE RACING FUND"/>
    <x v="1"/>
    <s v="250"/>
    <s v="G"/>
    <s v="001"/>
    <s v="002"/>
    <s v="000"/>
    <s v="000"/>
    <s v="SPECIAL REVENUE FUND"/>
    <s v="BUS &amp; PROF REG &amp; LIC FUND"/>
    <m/>
  </r>
  <r>
    <s v="5.3"/>
    <s v="3153000"/>
    <x v="88"/>
    <x v="87"/>
    <n v="511"/>
    <s v="A1750AF511"/>
    <n v="197000"/>
    <n v="-197842"/>
    <n v="-197000"/>
    <s v="C"/>
    <x v="9"/>
    <x v="8"/>
    <s v="GODJ"/>
    <s v="BUSINESS, CONSUMER SERVICES, AND HOUSING"/>
    <s v="2023–2024"/>
    <x v="0"/>
    <x v="1"/>
    <s v="BUS, CONSUMER SERV, HOUSING"/>
    <s v="HORSE RACING FUND"/>
    <x v="1"/>
    <s v="250"/>
    <s v="G"/>
    <s v="001"/>
    <s v="002"/>
    <s v="000"/>
    <s v="000"/>
    <s v="SPECIAL REVENUE FUND"/>
    <s v="BUS &amp; PROF REG &amp; LIC FUND"/>
    <m/>
  </r>
  <r>
    <s v="6.1"/>
    <s v="9125000"/>
    <x v="88"/>
    <x v="87"/>
    <n v="511"/>
    <s v="A1750AF511"/>
    <n v="190000"/>
    <n v="190383"/>
    <n v="190000"/>
    <s v="D"/>
    <x v="3"/>
    <x v="3"/>
    <s v="GBBR"/>
    <s v="RIGHT-TO-USE LEASE LIABILITY"/>
    <s v="2023–2024"/>
    <x v="0"/>
    <x v="1"/>
    <s v="BUS, CONSUMER SERV, HOUSING"/>
    <s v="HORSE RACING FUND"/>
    <x v="1"/>
    <s v="250"/>
    <s v="G"/>
    <s v="001"/>
    <s v="002"/>
    <s v="000"/>
    <s v="000"/>
    <s v="SPECIAL REVENUE FUND"/>
    <s v="BUS &amp; PROF REG &amp; LIC FUND"/>
    <m/>
  </r>
  <r>
    <s v="6.2"/>
    <s v="9125000"/>
    <x v="88"/>
    <x v="87"/>
    <n v="511"/>
    <s v="A1750AF511"/>
    <n v="190000"/>
    <n v="-190383"/>
    <n v="-190000"/>
    <s v="C"/>
    <x v="5"/>
    <x v="5"/>
    <s v="GODT"/>
    <s v="DEBT SERVICE-PRINCIPAL RETIREMENT"/>
    <s v="2023–2024"/>
    <x v="0"/>
    <x v="1"/>
    <s v="BUS, CONSUMER SERV, HOUSING"/>
    <s v="HORSE RACING FUND"/>
    <x v="1"/>
    <s v="250"/>
    <s v="G"/>
    <s v="001"/>
    <s v="002"/>
    <s v="000"/>
    <s v="000"/>
    <s v="SPECIAL REVENUE FUND"/>
    <s v="BUS &amp; PROF REG &amp; LIC FUND"/>
    <m/>
  </r>
  <r>
    <s v="7.1"/>
    <s v="9125000"/>
    <x v="88"/>
    <x v="87"/>
    <n v="511"/>
    <s v="A1750AF511"/>
    <n v="198000"/>
    <n v="197846"/>
    <n v="198000"/>
    <s v="D"/>
    <x v="3"/>
    <x v="3"/>
    <s v="GBBR"/>
    <s v="RIGHT-TO-USE LEASE LIABILITY"/>
    <s v="2023–2024"/>
    <x v="0"/>
    <x v="1"/>
    <s v="BUS, CONSUMER SERV, HOUSING"/>
    <s v="HORSE RACING FUND"/>
    <x v="1"/>
    <s v="250"/>
    <s v="G"/>
    <s v="001"/>
    <s v="002"/>
    <s v="000"/>
    <s v="000"/>
    <s v="SPECIAL REVENUE FUND"/>
    <s v="BUS &amp; PROF REG &amp; LIC FUND"/>
    <m/>
  </r>
  <r>
    <s v="7.2"/>
    <s v="9125000"/>
    <x v="88"/>
    <x v="87"/>
    <n v="511"/>
    <s v="A1750AF511"/>
    <n v="198000"/>
    <n v="-197846"/>
    <n v="-198000"/>
    <s v="C"/>
    <x v="7"/>
    <x v="3"/>
    <s v="GBAX"/>
    <s v="CURRENT PORTION OF LONG-TERM OBLIGATIONS"/>
    <s v="2023–2024"/>
    <x v="0"/>
    <x v="1"/>
    <s v="BUS, CONSUMER SERV, HOUSING"/>
    <s v="HORSE RACING FUND"/>
    <x v="1"/>
    <s v="250"/>
    <s v="G"/>
    <s v="001"/>
    <s v="002"/>
    <s v="000"/>
    <s v="000"/>
    <s v="SPECIAL REVENUE FUND"/>
    <s v="BUS &amp; PROF REG &amp; LIC FUND"/>
    <m/>
  </r>
  <r>
    <s v="0.3ADJ"/>
    <s v="9125000"/>
    <x v="89"/>
    <x v="14"/>
    <n v="511"/>
    <s v="A3480AF511"/>
    <n v="205000"/>
    <n v="204947"/>
    <n v="205000"/>
    <s v="D"/>
    <x v="0"/>
    <x v="0"/>
    <s v="GABX"/>
    <s v="INTANGIBLE ASSETS-AMORTIZABLE"/>
    <s v="2023–2024"/>
    <x v="0"/>
    <x v="3"/>
    <s v="RESOURCES"/>
    <s v="TIMBER REG &amp; FOREST RESTORATN"/>
    <x v="1"/>
    <s v="300"/>
    <s v="G"/>
    <s v="001"/>
    <s v="001"/>
    <s v="000"/>
    <s v="000"/>
    <s v="SPECIAL REVENUE FUND"/>
    <s v="NAT RESOURES &amp; ENVIRON PROTECT"/>
    <m/>
  </r>
  <r>
    <s v="0.8ADJ"/>
    <s v="9125000"/>
    <x v="89"/>
    <x v="14"/>
    <n v="511"/>
    <s v="A3480AF511"/>
    <n v="108000"/>
    <n v="-108167"/>
    <n v="-108000"/>
    <s v="C"/>
    <x v="2"/>
    <x v="2"/>
    <s v="GABW"/>
    <s v="ACCUMULATED DEPRECIATION/AMORTIZATION"/>
    <s v="2023–2024"/>
    <x v="0"/>
    <x v="3"/>
    <s v="RESOURCES"/>
    <s v="TIMBER REG &amp; FOREST RESTORATN"/>
    <x v="1"/>
    <s v="300"/>
    <s v="G"/>
    <s v="001"/>
    <s v="001"/>
    <s v="000"/>
    <s v="000"/>
    <s v="SPECIAL REVENUE FUND"/>
    <s v="NAT RESOURES &amp; ENVIRON PROTECT"/>
    <m/>
  </r>
  <r>
    <s v="0.9ADJ"/>
    <s v="9125000"/>
    <x v="89"/>
    <x v="14"/>
    <n v="511"/>
    <s v="A3480AF511"/>
    <n v="97000"/>
    <n v="-96934"/>
    <n v="-97000"/>
    <s v="C"/>
    <x v="3"/>
    <x v="3"/>
    <s v="GBBR"/>
    <s v="RIGHT-TO-USE LEASE LIABILITY"/>
    <s v="2023–2024"/>
    <x v="0"/>
    <x v="3"/>
    <s v="RESOURCES"/>
    <s v="TIMBER REG &amp; FOREST RESTORATN"/>
    <x v="1"/>
    <s v="300"/>
    <s v="G"/>
    <s v="001"/>
    <s v="001"/>
    <s v="000"/>
    <s v="000"/>
    <s v="SPECIAL REVENUE FUND"/>
    <s v="NAT RESOURES &amp; ENVIRON PROTECT"/>
    <m/>
  </r>
  <r>
    <s v="4.1"/>
    <s v="9125000"/>
    <x v="89"/>
    <x v="14"/>
    <n v="511"/>
    <s v="A3480AF511"/>
    <n v="68000"/>
    <n v="68316"/>
    <n v="68000"/>
    <s v="D"/>
    <x v="15"/>
    <x v="13"/>
    <s v="GODH"/>
    <s v="NATURAL RESOURCES AND ENVIRONMENTAL PROTECTION"/>
    <s v="2023–2024"/>
    <x v="0"/>
    <x v="3"/>
    <s v="RESOURCES"/>
    <s v="TIMBER REG &amp; FOREST RESTORATN"/>
    <x v="1"/>
    <s v="300"/>
    <s v="G"/>
    <s v="001"/>
    <s v="001"/>
    <s v="000"/>
    <s v="000"/>
    <s v="SPECIAL REVENUE FUND"/>
    <s v="NAT RESOURES &amp; ENVIRON PROTECT"/>
    <m/>
  </r>
  <r>
    <s v="4.4"/>
    <s v="9125000"/>
    <x v="89"/>
    <x v="14"/>
    <n v="511"/>
    <s v="A3480AF511"/>
    <n v="68000"/>
    <n v="-68316"/>
    <n v="-68000"/>
    <s v="C"/>
    <x v="2"/>
    <x v="2"/>
    <s v="GABW"/>
    <s v="ACCUMULATED DEPRECIATION/AMORTIZATION"/>
    <s v="2023–2024"/>
    <x v="0"/>
    <x v="3"/>
    <s v="RESOURCES"/>
    <s v="TIMBER REG &amp; FOREST RESTORATN"/>
    <x v="1"/>
    <s v="300"/>
    <s v="G"/>
    <s v="001"/>
    <s v="001"/>
    <s v="000"/>
    <s v="000"/>
    <s v="SPECIAL REVENUE FUND"/>
    <s v="NAT RESOURES &amp; ENVIRON PROTECT"/>
    <m/>
  </r>
  <r>
    <s v="5.1"/>
    <s v="3212000"/>
    <x v="89"/>
    <x v="14"/>
    <n v="511"/>
    <s v="A3480AF511"/>
    <n v="68000"/>
    <n v="68395"/>
    <n v="68000"/>
    <s v="D"/>
    <x v="5"/>
    <x v="5"/>
    <s v="GODT"/>
    <s v="DEBT SERVICE-PRINCIPAL RETIREMENT"/>
    <s v="2023–2024"/>
    <x v="0"/>
    <x v="3"/>
    <s v="RESOURCES"/>
    <s v="TIMBER REG &amp; FOREST RESTORATN"/>
    <x v="1"/>
    <s v="300"/>
    <s v="G"/>
    <s v="001"/>
    <s v="001"/>
    <s v="000"/>
    <s v="000"/>
    <s v="SPECIAL REVENUE FUND"/>
    <s v="NAT RESOURES &amp; ENVIRON PROTECT"/>
    <m/>
  </r>
  <r>
    <s v="5.3"/>
    <s v="3212000"/>
    <x v="89"/>
    <x v="14"/>
    <n v="511"/>
    <s v="A3480AF511"/>
    <n v="68000"/>
    <n v="-68526"/>
    <n v="-68000"/>
    <s v="C"/>
    <x v="15"/>
    <x v="13"/>
    <s v="GODH"/>
    <s v="NATURAL RESOURCES AND ENVIRONMENTAL PROTECTION"/>
    <s v="2023–2024"/>
    <x v="0"/>
    <x v="3"/>
    <s v="RESOURCES"/>
    <s v="TIMBER REG &amp; FOREST RESTORATN"/>
    <x v="1"/>
    <s v="300"/>
    <s v="G"/>
    <s v="001"/>
    <s v="001"/>
    <s v="000"/>
    <s v="000"/>
    <s v="SPECIAL REVENUE FUND"/>
    <s v="NAT RESOURES &amp; ENVIRON PROTECT"/>
    <m/>
  </r>
  <r>
    <s v="6.1"/>
    <s v="9125000"/>
    <x v="89"/>
    <x v="14"/>
    <n v="511"/>
    <s v="A3480AF511"/>
    <n v="68000"/>
    <n v="68395"/>
    <n v="68000"/>
    <s v="D"/>
    <x v="3"/>
    <x v="3"/>
    <s v="GBBR"/>
    <s v="RIGHT-TO-USE LEASE LIABILITY"/>
    <s v="2023–2024"/>
    <x v="0"/>
    <x v="3"/>
    <s v="RESOURCES"/>
    <s v="TIMBER REG &amp; FOREST RESTORATN"/>
    <x v="1"/>
    <s v="300"/>
    <s v="G"/>
    <s v="001"/>
    <s v="001"/>
    <s v="000"/>
    <s v="000"/>
    <s v="SPECIAL REVENUE FUND"/>
    <s v="NAT RESOURES &amp; ENVIRON PROTECT"/>
    <m/>
  </r>
  <r>
    <s v="6.2"/>
    <s v="9125000"/>
    <x v="89"/>
    <x v="14"/>
    <n v="511"/>
    <s v="A3480AF511"/>
    <n v="68000"/>
    <n v="-68395"/>
    <n v="-68000"/>
    <s v="C"/>
    <x v="5"/>
    <x v="5"/>
    <s v="GODT"/>
    <s v="DEBT SERVICE-PRINCIPAL RETIREMENT"/>
    <s v="2023–2024"/>
    <x v="0"/>
    <x v="3"/>
    <s v="RESOURCES"/>
    <s v="TIMBER REG &amp; FOREST RESTORATN"/>
    <x v="1"/>
    <s v="300"/>
    <s v="G"/>
    <s v="001"/>
    <s v="001"/>
    <s v="000"/>
    <s v="000"/>
    <s v="SPECIAL REVENUE FUND"/>
    <s v="NAT RESOURES &amp; ENVIRON PROTECT"/>
    <m/>
  </r>
  <r>
    <s v="7.1"/>
    <s v="9125000"/>
    <x v="89"/>
    <x v="14"/>
    <n v="511"/>
    <s v="A3480AF511"/>
    <n v="29000"/>
    <n v="28539"/>
    <n v="29000"/>
    <s v="D"/>
    <x v="3"/>
    <x v="3"/>
    <s v="GBBR"/>
    <s v="RIGHT-TO-USE LEASE LIABILITY"/>
    <s v="2023–2024"/>
    <x v="0"/>
    <x v="3"/>
    <s v="RESOURCES"/>
    <s v="TIMBER REG &amp; FOREST RESTORATN"/>
    <x v="1"/>
    <s v="300"/>
    <s v="G"/>
    <s v="001"/>
    <s v="001"/>
    <s v="000"/>
    <s v="000"/>
    <s v="SPECIAL REVENUE FUND"/>
    <s v="NAT RESOURES &amp; ENVIRON PROTECT"/>
    <m/>
  </r>
  <r>
    <s v="7.2"/>
    <s v="9125000"/>
    <x v="89"/>
    <x v="14"/>
    <n v="511"/>
    <s v="A3480AF511"/>
    <n v="29000"/>
    <n v="-28539"/>
    <n v="-29000"/>
    <s v="C"/>
    <x v="7"/>
    <x v="3"/>
    <s v="GBAX"/>
    <s v="CURRENT PORTION OF LONG-TERM OBLIGATIONS"/>
    <s v="2023–2024"/>
    <x v="0"/>
    <x v="3"/>
    <s v="RESOURCES"/>
    <s v="TIMBER REG &amp; FOREST RESTORATN"/>
    <x v="1"/>
    <s v="300"/>
    <s v="G"/>
    <s v="001"/>
    <s v="001"/>
    <s v="000"/>
    <s v="000"/>
    <s v="SPECIAL REVENUE FUND"/>
    <s v="NAT RESOURES &amp; ENVIRON PROTECT"/>
    <m/>
  </r>
  <r>
    <s v="0.3BB"/>
    <s v="9125000"/>
    <x v="90"/>
    <x v="88"/>
    <n v="511"/>
    <s v="A2665AF511"/>
    <n v="115000"/>
    <n v="115288"/>
    <n v="115000"/>
    <s v="D"/>
    <x v="0"/>
    <x v="0"/>
    <s v="GABX"/>
    <s v="INTANGIBLE ASSETS-AMORTIZABLE"/>
    <s v="2023–2024"/>
    <x v="0"/>
    <x v="6"/>
    <s v="TRANSPORTATION"/>
    <s v="GREENHOUSE GAS REDUCTION FD"/>
    <x v="1"/>
    <s v="300"/>
    <s v="G"/>
    <s v="001"/>
    <s v="001"/>
    <s v="000"/>
    <s v="000"/>
    <s v="SPECIAL REVENUE FUND"/>
    <s v="NAT RESOURES &amp; ENVIRON PROTECT"/>
    <m/>
  </r>
  <r>
    <s v="0.4BB"/>
    <s v="9125000"/>
    <x v="90"/>
    <x v="88"/>
    <n v="511"/>
    <s v="A2665AF511"/>
    <n v="48000"/>
    <n v="48109"/>
    <n v="48000"/>
    <s v="D"/>
    <x v="8"/>
    <x v="7"/>
    <s v="GOAA"/>
    <s v="BEGINNING FUND BALANCE"/>
    <s v="2023–2024"/>
    <x v="0"/>
    <x v="6"/>
    <s v="TRANSPORTATION"/>
    <s v="GREENHOUSE GAS REDUCTION FD"/>
    <x v="1"/>
    <s v="300"/>
    <s v="G"/>
    <s v="001"/>
    <s v="001"/>
    <s v="000"/>
    <s v="000"/>
    <s v="SPECIAL REVENUE FUND"/>
    <s v="NAT RESOURES &amp; ENVIRON PROTECT"/>
    <m/>
  </r>
  <r>
    <s v="0.8BB"/>
    <s v="9125000"/>
    <x v="90"/>
    <x v="88"/>
    <n v="511"/>
    <s v="A2665AF511"/>
    <n v="158000"/>
    <n v="-157551"/>
    <n v="-158000"/>
    <s v="C"/>
    <x v="2"/>
    <x v="2"/>
    <s v="GABW"/>
    <s v="ACCUMULATED DEPRECIATION/AMORTIZATION"/>
    <s v="2023–2024"/>
    <x v="0"/>
    <x v="6"/>
    <s v="TRANSPORTATION"/>
    <s v="GREENHOUSE GAS REDUCTION FD"/>
    <x v="1"/>
    <s v="300"/>
    <s v="G"/>
    <s v="001"/>
    <s v="001"/>
    <s v="000"/>
    <s v="000"/>
    <s v="SPECIAL REVENUE FUND"/>
    <s v="NAT RESOURES &amp; ENVIRON PROTECT"/>
    <m/>
  </r>
  <r>
    <s v="0.9BB"/>
    <s v="9125000"/>
    <x v="90"/>
    <x v="88"/>
    <n v="511"/>
    <s v="A2665AF511"/>
    <n v="6000"/>
    <n v="-5846"/>
    <n v="-6000"/>
    <s v="C"/>
    <x v="3"/>
    <x v="3"/>
    <s v="GBBR"/>
    <s v="RIGHT-TO-USE LEASE LIABILITY"/>
    <s v="2023–2024"/>
    <x v="0"/>
    <x v="6"/>
    <s v="TRANSPORTATION"/>
    <s v="GREENHOUSE GAS REDUCTION FD"/>
    <x v="1"/>
    <s v="300"/>
    <s v="G"/>
    <s v="001"/>
    <s v="001"/>
    <s v="000"/>
    <s v="000"/>
    <s v="SPECIAL REVENUE FUND"/>
    <s v="NAT RESOURES &amp; ENVIRON PROTECT"/>
    <m/>
  </r>
  <r>
    <s v="0.3ADJ"/>
    <s v="9125000"/>
    <x v="90"/>
    <x v="88"/>
    <n v="511"/>
    <s v="A2665AF511"/>
    <n v="2346000"/>
    <n v="2345980"/>
    <n v="2346000"/>
    <s v="D"/>
    <x v="0"/>
    <x v="0"/>
    <s v="GABX"/>
    <s v="INTANGIBLE ASSETS-AMORTIZABLE"/>
    <s v="2023–2024"/>
    <x v="0"/>
    <x v="6"/>
    <s v="TRANSPORTATION"/>
    <s v="GREENHOUSE GAS REDUCTION FD"/>
    <x v="1"/>
    <s v="300"/>
    <s v="G"/>
    <s v="001"/>
    <s v="001"/>
    <s v="000"/>
    <s v="000"/>
    <s v="SPECIAL REVENUE FUND"/>
    <s v="NAT RESOURES &amp; ENVIRON PROTECT"/>
    <m/>
  </r>
  <r>
    <s v="0.5ADJ"/>
    <s v="9125000"/>
    <x v="90"/>
    <x v="88"/>
    <n v="511"/>
    <s v="A2665AF511"/>
    <n v="27000"/>
    <n v="26919"/>
    <n v="27000"/>
    <s v="D"/>
    <x v="1"/>
    <x v="1"/>
    <s v="GOAA"/>
    <s v="BEGINNING FUND BALANCE"/>
    <s v="2023–2024"/>
    <x v="0"/>
    <x v="6"/>
    <s v="TRANSPORTATION"/>
    <s v="GREENHOUSE GAS REDUCTION FD"/>
    <x v="1"/>
    <s v="300"/>
    <s v="G"/>
    <s v="001"/>
    <s v="001"/>
    <s v="000"/>
    <s v="000"/>
    <s v="SPECIAL REVENUE FUND"/>
    <s v="NAT RESOURES &amp; ENVIRON PROTECT"/>
    <m/>
  </r>
  <r>
    <s v="0.8ADJ"/>
    <s v="9125000"/>
    <x v="90"/>
    <x v="88"/>
    <n v="511"/>
    <s v="A2665AF511"/>
    <n v="472000"/>
    <n v="-472492"/>
    <n v="-472000"/>
    <s v="C"/>
    <x v="2"/>
    <x v="2"/>
    <s v="GABW"/>
    <s v="ACCUMULATED DEPRECIATION/AMORTIZATION"/>
    <s v="2023–2024"/>
    <x v="0"/>
    <x v="6"/>
    <s v="TRANSPORTATION"/>
    <s v="GREENHOUSE GAS REDUCTION FD"/>
    <x v="1"/>
    <s v="300"/>
    <s v="G"/>
    <s v="001"/>
    <s v="001"/>
    <s v="000"/>
    <s v="000"/>
    <s v="SPECIAL REVENUE FUND"/>
    <s v="NAT RESOURES &amp; ENVIRON PROTECT"/>
    <m/>
  </r>
  <r>
    <s v="0.9ADJ"/>
    <s v="9125000"/>
    <x v="90"/>
    <x v="88"/>
    <n v="511"/>
    <s v="A2665AF511"/>
    <n v="1900000"/>
    <n v="-1900407"/>
    <n v="-1900000"/>
    <s v="C"/>
    <x v="3"/>
    <x v="3"/>
    <s v="GBBR"/>
    <s v="RIGHT-TO-USE LEASE LIABILITY"/>
    <s v="2023–2024"/>
    <x v="0"/>
    <x v="6"/>
    <s v="TRANSPORTATION"/>
    <s v="GREENHOUSE GAS REDUCTION FD"/>
    <x v="1"/>
    <s v="300"/>
    <s v="G"/>
    <s v="001"/>
    <s v="001"/>
    <s v="000"/>
    <s v="000"/>
    <s v="SPECIAL REVENUE FUND"/>
    <s v="NAT RESOURES &amp; ENVIRON PROTECT"/>
    <m/>
  </r>
  <r>
    <s v="1.1"/>
    <s v="3228000"/>
    <x v="90"/>
    <x v="88"/>
    <n v="511"/>
    <s v="A2665AF511"/>
    <n v="7284000"/>
    <n v="7283570"/>
    <n v="7284000"/>
    <s v="D"/>
    <x v="11"/>
    <x v="10"/>
    <s v="GODR"/>
    <s v="CAPITAL OUTLAY"/>
    <s v="2023–2024"/>
    <x v="0"/>
    <x v="6"/>
    <s v="TRANSPORTATION"/>
    <s v="GREENHOUSE GAS REDUCTION FD"/>
    <x v="1"/>
    <s v="300"/>
    <s v="G"/>
    <s v="001"/>
    <s v="001"/>
    <s v="000"/>
    <s v="000"/>
    <s v="SPECIAL REVENUE FUND"/>
    <s v="NAT RESOURES &amp; ENVIRON PROTECT"/>
    <m/>
  </r>
  <r>
    <s v="1.2"/>
    <s v="3228000"/>
    <x v="90"/>
    <x v="88"/>
    <n v="511"/>
    <s v="A2665AF511"/>
    <n v="6582000"/>
    <n v="-6581939"/>
    <n v="-6582000"/>
    <s v="C"/>
    <x v="12"/>
    <x v="11"/>
    <s v="GOLK"/>
    <s v="LEASE AND OTHER FINANCING PROCEEDS"/>
    <s v="2023–2024"/>
    <x v="0"/>
    <x v="6"/>
    <s v="TRANSPORTATION"/>
    <s v="GREENHOUSE GAS REDUCTION FD"/>
    <x v="1"/>
    <s v="300"/>
    <s v="G"/>
    <s v="001"/>
    <s v="001"/>
    <s v="000"/>
    <s v="000"/>
    <s v="SPECIAL REVENUE FUND"/>
    <s v="NAT RESOURES &amp; ENVIRON PROTECT"/>
    <m/>
  </r>
  <r>
    <s v="1.3"/>
    <s v="3228000"/>
    <x v="90"/>
    <x v="88"/>
    <n v="511"/>
    <s v="A2665AF511"/>
    <n v="702000"/>
    <n v="-701631"/>
    <n v="-702000"/>
    <s v="C"/>
    <x v="20"/>
    <x v="17"/>
    <s v="GODL"/>
    <s v="TRANSPORTATION"/>
    <s v="2023–2024"/>
    <x v="0"/>
    <x v="6"/>
    <s v="TRANSPORTATION"/>
    <s v="GREENHOUSE GAS REDUCTION FD"/>
    <x v="1"/>
    <s v="300"/>
    <s v="G"/>
    <s v="001"/>
    <s v="001"/>
    <s v="000"/>
    <s v="000"/>
    <s v="SPECIAL REVENUE FUND"/>
    <s v="NAT RESOURES &amp; ENVIRON PROTECT"/>
    <m/>
  </r>
  <r>
    <s v="2.3"/>
    <s v="9125000"/>
    <x v="90"/>
    <x v="88"/>
    <n v="511"/>
    <s v="A2665AF511"/>
    <n v="7284000"/>
    <n v="7283570"/>
    <n v="7284000"/>
    <s v="D"/>
    <x v="0"/>
    <x v="0"/>
    <s v="GABX"/>
    <s v="INTANGIBLE ASSETS-AMORTIZABLE"/>
    <s v="2023–2024"/>
    <x v="0"/>
    <x v="6"/>
    <s v="TRANSPORTATION"/>
    <s v="GREENHOUSE GAS REDUCTION FD"/>
    <x v="1"/>
    <s v="300"/>
    <s v="G"/>
    <s v="001"/>
    <s v="001"/>
    <s v="000"/>
    <s v="000"/>
    <s v="SPECIAL REVENUE FUND"/>
    <s v="NAT RESOURES &amp; ENVIRON PROTECT"/>
    <m/>
  </r>
  <r>
    <s v="2.4"/>
    <s v="9125000"/>
    <x v="90"/>
    <x v="88"/>
    <n v="511"/>
    <s v="A2665AF511"/>
    <n v="7284000"/>
    <n v="-7283570"/>
    <n v="-7284000"/>
    <s v="C"/>
    <x v="11"/>
    <x v="10"/>
    <s v="GODR"/>
    <s v="CAPITAL OUTLAY"/>
    <s v="2023–2024"/>
    <x v="0"/>
    <x v="6"/>
    <s v="TRANSPORTATION"/>
    <s v="GREENHOUSE GAS REDUCTION FD"/>
    <x v="1"/>
    <s v="300"/>
    <s v="G"/>
    <s v="001"/>
    <s v="001"/>
    <s v="000"/>
    <s v="000"/>
    <s v="SPECIAL REVENUE FUND"/>
    <s v="NAT RESOURES &amp; ENVIRON PROTECT"/>
    <m/>
  </r>
  <r>
    <s v="3.1"/>
    <s v="9125000"/>
    <x v="90"/>
    <x v="88"/>
    <n v="511"/>
    <s v="A2665AF511"/>
    <n v="6582000"/>
    <n v="6581939"/>
    <n v="6582000"/>
    <s v="D"/>
    <x v="12"/>
    <x v="11"/>
    <s v="GOLK"/>
    <s v="LEASE AND OTHER FINANCING PROCEEDS"/>
    <s v="2023–2024"/>
    <x v="0"/>
    <x v="6"/>
    <s v="TRANSPORTATION"/>
    <s v="GREENHOUSE GAS REDUCTION FD"/>
    <x v="1"/>
    <s v="300"/>
    <s v="G"/>
    <s v="001"/>
    <s v="001"/>
    <s v="000"/>
    <s v="000"/>
    <s v="SPECIAL REVENUE FUND"/>
    <s v="NAT RESOURES &amp; ENVIRON PROTECT"/>
    <m/>
  </r>
  <r>
    <s v="3.2"/>
    <s v="9125000"/>
    <x v="90"/>
    <x v="88"/>
    <n v="511"/>
    <s v="A2665AF511"/>
    <n v="6582000"/>
    <n v="-6581939"/>
    <n v="-6582000"/>
    <s v="C"/>
    <x v="3"/>
    <x v="3"/>
    <s v="GBBR"/>
    <s v="RIGHT-TO-USE LEASE LIABILITY"/>
    <s v="2023–2024"/>
    <x v="0"/>
    <x v="6"/>
    <s v="TRANSPORTATION"/>
    <s v="GREENHOUSE GAS REDUCTION FD"/>
    <x v="1"/>
    <s v="300"/>
    <s v="G"/>
    <s v="001"/>
    <s v="001"/>
    <s v="000"/>
    <s v="000"/>
    <s v="SPECIAL REVENUE FUND"/>
    <s v="NAT RESOURES &amp; ENVIRON PROTECT"/>
    <m/>
  </r>
  <r>
    <s v="4.1"/>
    <s v="9125000"/>
    <x v="90"/>
    <x v="88"/>
    <n v="511"/>
    <s v="A2665AF511"/>
    <n v="2357000"/>
    <n v="2356871"/>
    <n v="2357000"/>
    <s v="D"/>
    <x v="20"/>
    <x v="17"/>
    <s v="GODL"/>
    <s v="TRANSPORTATION"/>
    <s v="2023–2024"/>
    <x v="0"/>
    <x v="6"/>
    <s v="TRANSPORTATION"/>
    <s v="GREENHOUSE GAS REDUCTION FD"/>
    <x v="1"/>
    <s v="300"/>
    <s v="G"/>
    <s v="001"/>
    <s v="001"/>
    <s v="000"/>
    <s v="000"/>
    <s v="SPECIAL REVENUE FUND"/>
    <s v="NAT RESOURES &amp; ENVIRON PROTECT"/>
    <m/>
  </r>
  <r>
    <s v="4.4"/>
    <s v="9125000"/>
    <x v="90"/>
    <x v="88"/>
    <n v="511"/>
    <s v="A2665AF511"/>
    <n v="2357000"/>
    <n v="-2356871"/>
    <n v="-2357000"/>
    <s v="C"/>
    <x v="2"/>
    <x v="2"/>
    <s v="GABW"/>
    <s v="ACCUMULATED DEPRECIATION/AMORTIZATION"/>
    <s v="2023–2024"/>
    <x v="0"/>
    <x v="6"/>
    <s v="TRANSPORTATION"/>
    <s v="GREENHOUSE GAS REDUCTION FD"/>
    <x v="1"/>
    <s v="300"/>
    <s v="G"/>
    <s v="001"/>
    <s v="001"/>
    <s v="000"/>
    <s v="000"/>
    <s v="SPECIAL REVENUE FUND"/>
    <s v="NAT RESOURES &amp; ENVIRON PROTECT"/>
    <m/>
  </r>
  <r>
    <s v="5.1"/>
    <s v="3228000"/>
    <x v="90"/>
    <x v="88"/>
    <n v="511"/>
    <s v="A2665AF511"/>
    <n v="2226000"/>
    <n v="2225937"/>
    <n v="2226000"/>
    <s v="D"/>
    <x v="5"/>
    <x v="5"/>
    <s v="GODT"/>
    <s v="DEBT SERVICE-PRINCIPAL RETIREMENT"/>
    <s v="2023–2024"/>
    <x v="0"/>
    <x v="6"/>
    <s v="TRANSPORTATION"/>
    <s v="GREENHOUSE GAS REDUCTION FD"/>
    <x v="1"/>
    <s v="300"/>
    <s v="G"/>
    <s v="001"/>
    <s v="001"/>
    <s v="000"/>
    <s v="000"/>
    <s v="SPECIAL REVENUE FUND"/>
    <s v="NAT RESOURES &amp; ENVIRON PROTECT"/>
    <m/>
  </r>
  <r>
    <s v="5.2"/>
    <s v="3228000"/>
    <x v="90"/>
    <x v="88"/>
    <n v="511"/>
    <s v="A2665AF511"/>
    <n v="151000"/>
    <n v="150788"/>
    <n v="151000"/>
    <s v="D"/>
    <x v="6"/>
    <x v="6"/>
    <s v="GODV"/>
    <s v="DEBT SERVICE-INTEREST &amp; FISCAL CHARGES"/>
    <s v="2023–2024"/>
    <x v="0"/>
    <x v="6"/>
    <s v="TRANSPORTATION"/>
    <s v="GREENHOUSE GAS REDUCTION FD"/>
    <x v="1"/>
    <s v="300"/>
    <s v="G"/>
    <s v="001"/>
    <s v="001"/>
    <s v="000"/>
    <s v="000"/>
    <s v="SPECIAL REVENUE FUND"/>
    <s v="NAT RESOURES &amp; ENVIRON PROTECT"/>
    <m/>
  </r>
  <r>
    <s v="5.3"/>
    <s v="3228000"/>
    <x v="90"/>
    <x v="88"/>
    <n v="511"/>
    <s v="A2665AF511"/>
    <n v="2377000"/>
    <n v="-2376725"/>
    <n v="-2377000"/>
    <s v="C"/>
    <x v="20"/>
    <x v="17"/>
    <s v="GODL"/>
    <s v="TRANSPORTATION"/>
    <s v="2023–2024"/>
    <x v="0"/>
    <x v="6"/>
    <s v="TRANSPORTATION"/>
    <s v="GREENHOUSE GAS REDUCTION FD"/>
    <x v="1"/>
    <s v="300"/>
    <s v="G"/>
    <s v="001"/>
    <s v="001"/>
    <s v="000"/>
    <s v="000"/>
    <s v="SPECIAL REVENUE FUND"/>
    <s v="NAT RESOURES &amp; ENVIRON PROTECT"/>
    <m/>
  </r>
  <r>
    <s v="6.1"/>
    <s v="9125000"/>
    <x v="90"/>
    <x v="88"/>
    <n v="511"/>
    <s v="A2665AF511"/>
    <n v="2226000"/>
    <n v="2225937"/>
    <n v="2226000"/>
    <s v="D"/>
    <x v="3"/>
    <x v="3"/>
    <s v="GBBR"/>
    <s v="RIGHT-TO-USE LEASE LIABILITY"/>
    <s v="2023–2024"/>
    <x v="0"/>
    <x v="6"/>
    <s v="TRANSPORTATION"/>
    <s v="GREENHOUSE GAS REDUCTION FD"/>
    <x v="1"/>
    <s v="300"/>
    <s v="G"/>
    <s v="001"/>
    <s v="001"/>
    <s v="000"/>
    <s v="000"/>
    <s v="SPECIAL REVENUE FUND"/>
    <s v="NAT RESOURES &amp; ENVIRON PROTECT"/>
    <m/>
  </r>
  <r>
    <s v="6.2"/>
    <s v="9125000"/>
    <x v="90"/>
    <x v="88"/>
    <n v="511"/>
    <s v="A2665AF511"/>
    <n v="2226000"/>
    <n v="-2225937"/>
    <n v="-2226000"/>
    <s v="C"/>
    <x v="5"/>
    <x v="5"/>
    <s v="GODT"/>
    <s v="DEBT SERVICE-PRINCIPAL RETIREMENT"/>
    <s v="2023–2024"/>
    <x v="0"/>
    <x v="6"/>
    <s v="TRANSPORTATION"/>
    <s v="GREENHOUSE GAS REDUCTION FD"/>
    <x v="1"/>
    <s v="300"/>
    <s v="G"/>
    <s v="001"/>
    <s v="001"/>
    <s v="000"/>
    <s v="000"/>
    <s v="SPECIAL REVENUE FUND"/>
    <s v="NAT RESOURES &amp; ENVIRON PROTECT"/>
    <m/>
  </r>
  <r>
    <s v="7.1"/>
    <s v="9125000"/>
    <x v="90"/>
    <x v="88"/>
    <n v="511"/>
    <s v="A2665AF511"/>
    <n v="2475000"/>
    <n v="2475445"/>
    <n v="2475000"/>
    <s v="D"/>
    <x v="3"/>
    <x v="3"/>
    <s v="GBBR"/>
    <s v="RIGHT-TO-USE LEASE LIABILITY"/>
    <s v="2023–2024"/>
    <x v="0"/>
    <x v="6"/>
    <s v="TRANSPORTATION"/>
    <s v="GREENHOUSE GAS REDUCTION FD"/>
    <x v="1"/>
    <s v="300"/>
    <s v="G"/>
    <s v="001"/>
    <s v="001"/>
    <s v="000"/>
    <s v="000"/>
    <s v="SPECIAL REVENUE FUND"/>
    <s v="NAT RESOURES &amp; ENVIRON PROTECT"/>
    <m/>
  </r>
  <r>
    <s v="7.2"/>
    <s v="9125000"/>
    <x v="90"/>
    <x v="88"/>
    <n v="511"/>
    <s v="A2665AF511"/>
    <n v="2475000"/>
    <n v="-2475445"/>
    <n v="-2475000"/>
    <s v="C"/>
    <x v="7"/>
    <x v="3"/>
    <s v="GBAX"/>
    <s v="CURRENT PORTION OF LONG-TERM OBLIGATIONS"/>
    <s v="2023–2024"/>
    <x v="0"/>
    <x v="6"/>
    <s v="TRANSPORTATION"/>
    <s v="GREENHOUSE GAS REDUCTION FD"/>
    <x v="1"/>
    <s v="300"/>
    <s v="G"/>
    <s v="001"/>
    <s v="001"/>
    <s v="000"/>
    <s v="000"/>
    <s v="SPECIAL REVENUE FUND"/>
    <s v="NAT RESOURES &amp; ENVIRON PROTECT"/>
    <m/>
  </r>
  <r>
    <s v="10.3"/>
    <s v="9125000"/>
    <x v="90"/>
    <x v="88"/>
    <n v="511"/>
    <s v="A2665AF511"/>
    <n v="432000"/>
    <n v="432156"/>
    <n v="432000"/>
    <s v="D"/>
    <x v="0"/>
    <x v="0"/>
    <s v="GABX"/>
    <s v="INTANGIBLE ASSETS-AMORTIZABLE"/>
    <s v="2023–2024"/>
    <x v="0"/>
    <x v="6"/>
    <s v="TRANSPORTATION"/>
    <s v="GREENHOUSE GAS REDUCTION FD"/>
    <x v="1"/>
    <s v="300"/>
    <s v="G"/>
    <s v="001"/>
    <s v="001"/>
    <s v="000"/>
    <s v="000"/>
    <s v="SPECIAL REVENUE FUND"/>
    <s v="NAT RESOURES &amp; ENVIRON PROTECT"/>
    <m/>
  </r>
  <r>
    <s v="10.4"/>
    <s v="9125000"/>
    <x v="90"/>
    <x v="88"/>
    <n v="511"/>
    <s v="A2665AF511"/>
    <n v="432000"/>
    <n v="-432156"/>
    <n v="-432000"/>
    <s v="C"/>
    <x v="3"/>
    <x v="3"/>
    <s v="GBBR"/>
    <s v="RIGHT-TO-USE LEASE LIABILITY"/>
    <s v="2023–2024"/>
    <x v="0"/>
    <x v="6"/>
    <s v="TRANSPORTATION"/>
    <s v="GREENHOUSE GAS REDUCTION FD"/>
    <x v="1"/>
    <s v="300"/>
    <s v="G"/>
    <s v="001"/>
    <s v="001"/>
    <s v="000"/>
    <s v="000"/>
    <s v="SPECIAL REVENUE FUND"/>
    <s v="NAT RESOURES &amp; ENVIRON PROTECT"/>
    <m/>
  </r>
  <r>
    <s v="0.3BB"/>
    <s v="9125000"/>
    <x v="90"/>
    <x v="13"/>
    <n v="511"/>
    <s v="A3340AF511"/>
    <n v="417000"/>
    <n v="417349"/>
    <n v="417000"/>
    <s v="D"/>
    <x v="0"/>
    <x v="0"/>
    <s v="GABX"/>
    <s v="INTANGIBLE ASSETS-AMORTIZABLE"/>
    <s v="2023–2024"/>
    <x v="0"/>
    <x v="3"/>
    <s v="RESOURCES"/>
    <s v="GREENHOUSE GAS REDUCTION FD"/>
    <x v="1"/>
    <s v="300"/>
    <s v="G"/>
    <s v="001"/>
    <s v="001"/>
    <s v="000"/>
    <s v="000"/>
    <s v="SPECIAL REVENUE FUND"/>
    <s v="NAT RESOURES &amp; ENVIRON PROTECT"/>
    <m/>
  </r>
  <r>
    <s v="0.4BB"/>
    <s v="9125000"/>
    <x v="90"/>
    <x v="13"/>
    <n v="511"/>
    <s v="A3340AF511"/>
    <n v="110000"/>
    <n v="109368"/>
    <n v="110000"/>
    <s v="D"/>
    <x v="8"/>
    <x v="7"/>
    <s v="GOAA"/>
    <s v="BEGINNING FUND BALANCE"/>
    <s v="2023–2024"/>
    <x v="0"/>
    <x v="3"/>
    <s v="RESOURCES"/>
    <s v="GREENHOUSE GAS REDUCTION FD"/>
    <x v="1"/>
    <s v="300"/>
    <s v="G"/>
    <s v="001"/>
    <s v="001"/>
    <s v="000"/>
    <s v="000"/>
    <s v="SPECIAL REVENUE FUND"/>
    <s v="NAT RESOURES &amp; ENVIRON PROTECT"/>
    <m/>
  </r>
  <r>
    <s v="0.8BB"/>
    <s v="9125000"/>
    <x v="90"/>
    <x v="13"/>
    <n v="511"/>
    <s v="A3340AF511"/>
    <n v="309000"/>
    <n v="-308542"/>
    <n v="-309000"/>
    <s v="C"/>
    <x v="2"/>
    <x v="2"/>
    <s v="GABW"/>
    <s v="ACCUMULATED DEPRECIATION/AMORTIZATION"/>
    <s v="2023–2024"/>
    <x v="0"/>
    <x v="3"/>
    <s v="RESOURCES"/>
    <s v="GREENHOUSE GAS REDUCTION FD"/>
    <x v="1"/>
    <s v="300"/>
    <s v="G"/>
    <s v="001"/>
    <s v="001"/>
    <s v="000"/>
    <s v="000"/>
    <s v="SPECIAL REVENUE FUND"/>
    <s v="NAT RESOURES &amp; ENVIRON PROTECT"/>
    <m/>
  </r>
  <r>
    <s v="0.9BB"/>
    <s v="9125000"/>
    <x v="90"/>
    <x v="13"/>
    <n v="511"/>
    <s v="A3340AF511"/>
    <n v="218000"/>
    <n v="-218175"/>
    <n v="-218000"/>
    <s v="C"/>
    <x v="3"/>
    <x v="3"/>
    <s v="GBBR"/>
    <s v="RIGHT-TO-USE LEASE LIABILITY"/>
    <s v="2023–2024"/>
    <x v="0"/>
    <x v="3"/>
    <s v="RESOURCES"/>
    <s v="GREENHOUSE GAS REDUCTION FD"/>
    <x v="1"/>
    <s v="300"/>
    <s v="G"/>
    <s v="001"/>
    <s v="001"/>
    <s v="000"/>
    <s v="000"/>
    <s v="SPECIAL REVENUE FUND"/>
    <s v="NAT RESOURES &amp; ENVIRON PROTECT"/>
    <m/>
  </r>
  <r>
    <s v="4.1"/>
    <s v="9125000"/>
    <x v="90"/>
    <x v="13"/>
    <n v="511"/>
    <s v="A3340AF511"/>
    <n v="42000"/>
    <n v="42119"/>
    <n v="42000"/>
    <s v="D"/>
    <x v="15"/>
    <x v="13"/>
    <s v="GODH"/>
    <s v="NATURAL RESOURCES AND ENVIRONMENTAL PROTECTION"/>
    <s v="2023–2024"/>
    <x v="0"/>
    <x v="3"/>
    <s v="RESOURCES"/>
    <s v="GREENHOUSE GAS REDUCTION FD"/>
    <x v="1"/>
    <s v="300"/>
    <s v="G"/>
    <s v="001"/>
    <s v="001"/>
    <s v="000"/>
    <s v="000"/>
    <s v="SPECIAL REVENUE FUND"/>
    <s v="NAT RESOURES &amp; ENVIRON PROTECT"/>
    <m/>
  </r>
  <r>
    <s v="4.4"/>
    <s v="9125000"/>
    <x v="90"/>
    <x v="13"/>
    <n v="511"/>
    <s v="A3340AF511"/>
    <n v="42000"/>
    <n v="-42119"/>
    <n v="-42000"/>
    <s v="C"/>
    <x v="2"/>
    <x v="2"/>
    <s v="GABW"/>
    <s v="ACCUMULATED DEPRECIATION/AMORTIZATION"/>
    <s v="2023–2024"/>
    <x v="0"/>
    <x v="3"/>
    <s v="RESOURCES"/>
    <s v="GREENHOUSE GAS REDUCTION FD"/>
    <x v="1"/>
    <s v="300"/>
    <s v="G"/>
    <s v="001"/>
    <s v="001"/>
    <s v="000"/>
    <s v="000"/>
    <s v="SPECIAL REVENUE FUND"/>
    <s v="NAT RESOURES &amp; ENVIRON PROTECT"/>
    <m/>
  </r>
  <r>
    <s v="5.1"/>
    <s v="3228000"/>
    <x v="90"/>
    <x v="13"/>
    <n v="511"/>
    <s v="A3340AF511"/>
    <n v="103000"/>
    <n v="102881"/>
    <n v="103000"/>
    <s v="D"/>
    <x v="5"/>
    <x v="5"/>
    <s v="GODT"/>
    <s v="DEBT SERVICE-PRINCIPAL RETIREMENT"/>
    <s v="2023–2024"/>
    <x v="0"/>
    <x v="3"/>
    <s v="RESOURCES"/>
    <s v="GREENHOUSE GAS REDUCTION FD"/>
    <x v="1"/>
    <s v="300"/>
    <s v="G"/>
    <s v="001"/>
    <s v="001"/>
    <s v="000"/>
    <s v="000"/>
    <s v="SPECIAL REVENUE FUND"/>
    <s v="NAT RESOURES &amp; ENVIRON PROTECT"/>
    <m/>
  </r>
  <r>
    <s v="5.2"/>
    <s v="3228000"/>
    <x v="90"/>
    <x v="13"/>
    <n v="511"/>
    <s v="A3340AF511"/>
    <n v="2000"/>
    <n v="1508"/>
    <n v="2000"/>
    <s v="D"/>
    <x v="6"/>
    <x v="6"/>
    <s v="GODV"/>
    <s v="DEBT SERVICE-INTEREST &amp; FISCAL CHARGES"/>
    <s v="2023–2024"/>
    <x v="0"/>
    <x v="3"/>
    <s v="RESOURCES"/>
    <s v="GREENHOUSE GAS REDUCTION FD"/>
    <x v="1"/>
    <s v="300"/>
    <s v="G"/>
    <s v="001"/>
    <s v="001"/>
    <s v="000"/>
    <s v="000"/>
    <s v="SPECIAL REVENUE FUND"/>
    <s v="NAT RESOURES &amp; ENVIRON PROTECT"/>
    <m/>
  </r>
  <r>
    <s v="5.3"/>
    <s v="3228000"/>
    <x v="90"/>
    <x v="13"/>
    <n v="511"/>
    <s v="A3340AF511"/>
    <n v="105000"/>
    <n v="-104389"/>
    <n v="-105000"/>
    <s v="C"/>
    <x v="15"/>
    <x v="13"/>
    <s v="GODH"/>
    <s v="NATURAL RESOURCES AND ENVIRONMENTAL PROTECTION"/>
    <s v="2023–2024"/>
    <x v="0"/>
    <x v="3"/>
    <s v="RESOURCES"/>
    <s v="GREENHOUSE GAS REDUCTION FD"/>
    <x v="1"/>
    <s v="300"/>
    <s v="G"/>
    <s v="001"/>
    <s v="001"/>
    <s v="000"/>
    <s v="000"/>
    <s v="SPECIAL REVENUE FUND"/>
    <s v="NAT RESOURES &amp; ENVIRON PROTECT"/>
    <m/>
  </r>
  <r>
    <s v="6.1"/>
    <s v="9125000"/>
    <x v="90"/>
    <x v="13"/>
    <n v="511"/>
    <s v="A3340AF511"/>
    <n v="103000"/>
    <n v="102881"/>
    <n v="103000"/>
    <s v="D"/>
    <x v="3"/>
    <x v="3"/>
    <s v="GBBR"/>
    <s v="RIGHT-TO-USE LEASE LIABILITY"/>
    <s v="2023–2024"/>
    <x v="0"/>
    <x v="3"/>
    <s v="RESOURCES"/>
    <s v="GREENHOUSE GAS REDUCTION FD"/>
    <x v="1"/>
    <s v="300"/>
    <s v="G"/>
    <s v="001"/>
    <s v="001"/>
    <s v="000"/>
    <s v="000"/>
    <s v="SPECIAL REVENUE FUND"/>
    <s v="NAT RESOURES &amp; ENVIRON PROTECT"/>
    <m/>
  </r>
  <r>
    <s v="6.2"/>
    <s v="9125000"/>
    <x v="90"/>
    <x v="13"/>
    <n v="511"/>
    <s v="A3340AF511"/>
    <n v="103000"/>
    <n v="-102881"/>
    <n v="-103000"/>
    <s v="C"/>
    <x v="5"/>
    <x v="5"/>
    <s v="GODT"/>
    <s v="DEBT SERVICE-PRINCIPAL RETIREMENT"/>
    <s v="2023–2024"/>
    <x v="0"/>
    <x v="3"/>
    <s v="RESOURCES"/>
    <s v="GREENHOUSE GAS REDUCTION FD"/>
    <x v="1"/>
    <s v="300"/>
    <s v="G"/>
    <s v="001"/>
    <s v="001"/>
    <s v="000"/>
    <s v="000"/>
    <s v="SPECIAL REVENUE FUND"/>
    <s v="NAT RESOURES &amp; ENVIRON PROTECT"/>
    <m/>
  </r>
  <r>
    <s v="7.1"/>
    <s v="9125000"/>
    <x v="90"/>
    <x v="13"/>
    <n v="511"/>
    <s v="A3340AF511"/>
    <n v="89000"/>
    <n v="89365"/>
    <n v="89000"/>
    <s v="D"/>
    <x v="3"/>
    <x v="3"/>
    <s v="GBBR"/>
    <s v="RIGHT-TO-USE LEASE LIABILITY"/>
    <s v="2023–2024"/>
    <x v="0"/>
    <x v="3"/>
    <s v="RESOURCES"/>
    <s v="GREENHOUSE GAS REDUCTION FD"/>
    <x v="1"/>
    <s v="300"/>
    <s v="G"/>
    <s v="001"/>
    <s v="001"/>
    <s v="000"/>
    <s v="000"/>
    <s v="SPECIAL REVENUE FUND"/>
    <s v="NAT RESOURES &amp; ENVIRON PROTECT"/>
    <m/>
  </r>
  <r>
    <s v="7.2"/>
    <s v="9125000"/>
    <x v="90"/>
    <x v="13"/>
    <n v="511"/>
    <s v="A3340AF511"/>
    <n v="89000"/>
    <n v="-89365"/>
    <n v="-89000"/>
    <s v="C"/>
    <x v="7"/>
    <x v="3"/>
    <s v="GBAX"/>
    <s v="CURRENT PORTION OF LONG-TERM OBLIGATIONS"/>
    <s v="2023–2024"/>
    <x v="0"/>
    <x v="3"/>
    <s v="RESOURCES"/>
    <s v="GREENHOUSE GAS REDUCTION FD"/>
    <x v="1"/>
    <s v="300"/>
    <s v="G"/>
    <s v="001"/>
    <s v="001"/>
    <s v="000"/>
    <s v="000"/>
    <s v="SPECIAL REVENUE FUND"/>
    <s v="NAT RESOURES &amp; ENVIRON PROTECT"/>
    <m/>
  </r>
  <r>
    <s v="0.3BB"/>
    <s v="9125000"/>
    <x v="90"/>
    <x v="15"/>
    <n v="511"/>
    <s v="A3540AF511"/>
    <n v="416000"/>
    <n v="415540"/>
    <n v="416000"/>
    <s v="D"/>
    <x v="0"/>
    <x v="0"/>
    <s v="GABX"/>
    <s v="INTANGIBLE ASSETS-AMORTIZABLE"/>
    <s v="2023–2024"/>
    <x v="0"/>
    <x v="3"/>
    <s v="RESOURCES"/>
    <s v="GREENHOUSE GAS REDUCTION FD"/>
    <x v="1"/>
    <s v="300"/>
    <s v="G"/>
    <s v="001"/>
    <s v="001"/>
    <s v="000"/>
    <s v="000"/>
    <s v="SPECIAL REVENUE FUND"/>
    <s v="NAT RESOURES &amp; ENVIRON PROTECT"/>
    <m/>
  </r>
  <r>
    <s v="0.4BB"/>
    <s v="9125000"/>
    <x v="90"/>
    <x v="15"/>
    <n v="511"/>
    <s v="A3540AF511"/>
    <n v="5000"/>
    <n v="5377"/>
    <n v="5000"/>
    <s v="D"/>
    <x v="8"/>
    <x v="7"/>
    <s v="GOAA"/>
    <s v="BEGINNING FUND BALANCE"/>
    <s v="2023–2024"/>
    <x v="0"/>
    <x v="3"/>
    <s v="RESOURCES"/>
    <s v="GREENHOUSE GAS REDUCTION FD"/>
    <x v="1"/>
    <s v="300"/>
    <s v="G"/>
    <s v="001"/>
    <s v="001"/>
    <s v="000"/>
    <s v="000"/>
    <s v="SPECIAL REVENUE FUND"/>
    <s v="NAT RESOURES &amp; ENVIRON PROTECT"/>
    <m/>
  </r>
  <r>
    <s v="0.8BB"/>
    <s v="9125000"/>
    <x v="90"/>
    <x v="15"/>
    <n v="511"/>
    <s v="A3540AF511"/>
    <n v="131000"/>
    <n v="-130668"/>
    <n v="-131000"/>
    <s v="C"/>
    <x v="2"/>
    <x v="2"/>
    <s v="GABW"/>
    <s v="ACCUMULATED DEPRECIATION/AMORTIZATION"/>
    <s v="2023–2024"/>
    <x v="0"/>
    <x v="3"/>
    <s v="RESOURCES"/>
    <s v="GREENHOUSE GAS REDUCTION FD"/>
    <x v="1"/>
    <s v="300"/>
    <s v="G"/>
    <s v="001"/>
    <s v="001"/>
    <s v="000"/>
    <s v="000"/>
    <s v="SPECIAL REVENUE FUND"/>
    <s v="NAT RESOURES &amp; ENVIRON PROTECT"/>
    <m/>
  </r>
  <r>
    <s v="0.9BB"/>
    <s v="9125000"/>
    <x v="90"/>
    <x v="15"/>
    <n v="511"/>
    <s v="A3540AF511"/>
    <n v="290000"/>
    <n v="-290249"/>
    <n v="-290000"/>
    <s v="C"/>
    <x v="3"/>
    <x v="3"/>
    <s v="GBBR"/>
    <s v="RIGHT-TO-USE LEASE LIABILITY"/>
    <s v="2023–2024"/>
    <x v="0"/>
    <x v="3"/>
    <s v="RESOURCES"/>
    <s v="GREENHOUSE GAS REDUCTION FD"/>
    <x v="1"/>
    <s v="300"/>
    <s v="G"/>
    <s v="001"/>
    <s v="001"/>
    <s v="000"/>
    <s v="000"/>
    <s v="SPECIAL REVENUE FUND"/>
    <s v="NAT RESOURES &amp; ENVIRON PROTECT"/>
    <m/>
  </r>
  <r>
    <s v="4.1"/>
    <s v="9125000"/>
    <x v="90"/>
    <x v="15"/>
    <n v="511"/>
    <s v="A3540AF511"/>
    <n v="65000"/>
    <n v="65334"/>
    <n v="65000"/>
    <s v="D"/>
    <x v="15"/>
    <x v="13"/>
    <s v="GODH"/>
    <s v="NATURAL RESOURCES AND ENVIRONMENTAL PROTECTION"/>
    <s v="2023–2024"/>
    <x v="0"/>
    <x v="3"/>
    <s v="RESOURCES"/>
    <s v="GREENHOUSE GAS REDUCTION FD"/>
    <x v="1"/>
    <s v="300"/>
    <s v="G"/>
    <s v="001"/>
    <s v="001"/>
    <s v="000"/>
    <s v="000"/>
    <s v="SPECIAL REVENUE FUND"/>
    <s v="NAT RESOURES &amp; ENVIRON PROTECT"/>
    <m/>
  </r>
  <r>
    <s v="4.4"/>
    <s v="9125000"/>
    <x v="90"/>
    <x v="15"/>
    <n v="511"/>
    <s v="A3540AF511"/>
    <n v="65000"/>
    <n v="-65334"/>
    <n v="-65000"/>
    <s v="C"/>
    <x v="2"/>
    <x v="2"/>
    <s v="GABW"/>
    <s v="ACCUMULATED DEPRECIATION/AMORTIZATION"/>
    <s v="2023–2024"/>
    <x v="0"/>
    <x v="3"/>
    <s v="RESOURCES"/>
    <s v="GREENHOUSE GAS REDUCTION FD"/>
    <x v="1"/>
    <s v="300"/>
    <s v="G"/>
    <s v="001"/>
    <s v="001"/>
    <s v="000"/>
    <s v="000"/>
    <s v="SPECIAL REVENUE FUND"/>
    <s v="NAT RESOURES &amp; ENVIRON PROTECT"/>
    <m/>
  </r>
  <r>
    <s v="5.1"/>
    <s v="3228000"/>
    <x v="90"/>
    <x v="15"/>
    <n v="511"/>
    <s v="A3540AF511"/>
    <n v="64000"/>
    <n v="64493"/>
    <n v="64000"/>
    <s v="D"/>
    <x v="5"/>
    <x v="5"/>
    <s v="GODT"/>
    <s v="DEBT SERVICE-PRINCIPAL RETIREMENT"/>
    <s v="2023–2024"/>
    <x v="0"/>
    <x v="3"/>
    <s v="RESOURCES"/>
    <s v="GREENHOUSE GAS REDUCTION FD"/>
    <x v="1"/>
    <s v="300"/>
    <s v="G"/>
    <s v="001"/>
    <s v="001"/>
    <s v="000"/>
    <s v="000"/>
    <s v="SPECIAL REVENUE FUND"/>
    <s v="NAT RESOURES &amp; ENVIRON PROTECT"/>
    <m/>
  </r>
  <r>
    <s v="5.2"/>
    <s v="3228000"/>
    <x v="90"/>
    <x v="15"/>
    <n v="511"/>
    <s v="A3540AF511"/>
    <n v="2000"/>
    <n v="2348"/>
    <n v="2000"/>
    <s v="D"/>
    <x v="6"/>
    <x v="6"/>
    <s v="GODV"/>
    <s v="DEBT SERVICE-INTEREST &amp; FISCAL CHARGES"/>
    <s v="2023–2024"/>
    <x v="0"/>
    <x v="3"/>
    <s v="RESOURCES"/>
    <s v="GREENHOUSE GAS REDUCTION FD"/>
    <x v="1"/>
    <s v="300"/>
    <s v="G"/>
    <s v="001"/>
    <s v="001"/>
    <s v="000"/>
    <s v="000"/>
    <s v="SPECIAL REVENUE FUND"/>
    <s v="NAT RESOURES &amp; ENVIRON PROTECT"/>
    <m/>
  </r>
  <r>
    <s v="5.3"/>
    <s v="3228000"/>
    <x v="90"/>
    <x v="15"/>
    <n v="511"/>
    <s v="A3540AF511"/>
    <n v="66000"/>
    <n v="-66841"/>
    <n v="-66000"/>
    <s v="C"/>
    <x v="15"/>
    <x v="13"/>
    <s v="GODH"/>
    <s v="NATURAL RESOURCES AND ENVIRONMENTAL PROTECTION"/>
    <s v="2023–2024"/>
    <x v="0"/>
    <x v="3"/>
    <s v="RESOURCES"/>
    <s v="GREENHOUSE GAS REDUCTION FD"/>
    <x v="1"/>
    <s v="300"/>
    <s v="G"/>
    <s v="001"/>
    <s v="001"/>
    <s v="000"/>
    <s v="000"/>
    <s v="SPECIAL REVENUE FUND"/>
    <s v="NAT RESOURES &amp; ENVIRON PROTECT"/>
    <m/>
  </r>
  <r>
    <s v="6.1"/>
    <s v="9125000"/>
    <x v="90"/>
    <x v="15"/>
    <n v="511"/>
    <s v="A3540AF511"/>
    <n v="64000"/>
    <n v="64493"/>
    <n v="64000"/>
    <s v="D"/>
    <x v="3"/>
    <x v="3"/>
    <s v="GBBR"/>
    <s v="RIGHT-TO-USE LEASE LIABILITY"/>
    <s v="2023–2024"/>
    <x v="0"/>
    <x v="3"/>
    <s v="RESOURCES"/>
    <s v="GREENHOUSE GAS REDUCTION FD"/>
    <x v="1"/>
    <s v="300"/>
    <s v="G"/>
    <s v="001"/>
    <s v="001"/>
    <s v="000"/>
    <s v="000"/>
    <s v="SPECIAL REVENUE FUND"/>
    <s v="NAT RESOURES &amp; ENVIRON PROTECT"/>
    <m/>
  </r>
  <r>
    <s v="6.2"/>
    <s v="9125000"/>
    <x v="90"/>
    <x v="15"/>
    <n v="511"/>
    <s v="A3540AF511"/>
    <n v="64000"/>
    <n v="-64493"/>
    <n v="-64000"/>
    <s v="C"/>
    <x v="5"/>
    <x v="5"/>
    <s v="GODT"/>
    <s v="DEBT SERVICE-PRINCIPAL RETIREMENT"/>
    <s v="2023–2024"/>
    <x v="0"/>
    <x v="3"/>
    <s v="RESOURCES"/>
    <s v="GREENHOUSE GAS REDUCTION FD"/>
    <x v="1"/>
    <s v="300"/>
    <s v="G"/>
    <s v="001"/>
    <s v="001"/>
    <s v="000"/>
    <s v="000"/>
    <s v="SPECIAL REVENUE FUND"/>
    <s v="NAT RESOURES &amp; ENVIRON PROTECT"/>
    <m/>
  </r>
  <r>
    <s v="7.1"/>
    <s v="9125000"/>
    <x v="90"/>
    <x v="15"/>
    <n v="511"/>
    <s v="A3540AF511"/>
    <n v="66000"/>
    <n v="65744"/>
    <n v="66000"/>
    <s v="D"/>
    <x v="3"/>
    <x v="3"/>
    <s v="GBBR"/>
    <s v="RIGHT-TO-USE LEASE LIABILITY"/>
    <s v="2023–2024"/>
    <x v="0"/>
    <x v="3"/>
    <s v="RESOURCES"/>
    <s v="GREENHOUSE GAS REDUCTION FD"/>
    <x v="1"/>
    <s v="300"/>
    <s v="G"/>
    <s v="001"/>
    <s v="001"/>
    <s v="000"/>
    <s v="000"/>
    <s v="SPECIAL REVENUE FUND"/>
    <s v="NAT RESOURES &amp; ENVIRON PROTECT"/>
    <m/>
  </r>
  <r>
    <s v="7.2"/>
    <s v="9125000"/>
    <x v="90"/>
    <x v="15"/>
    <n v="511"/>
    <s v="A3540AF511"/>
    <n v="66000"/>
    <n v="-65744"/>
    <n v="-66000"/>
    <s v="C"/>
    <x v="7"/>
    <x v="3"/>
    <s v="GBAX"/>
    <s v="CURRENT PORTION OF LONG-TERM OBLIGATIONS"/>
    <s v="2023–2024"/>
    <x v="0"/>
    <x v="3"/>
    <s v="RESOURCES"/>
    <s v="GREENHOUSE GAS REDUCTION FD"/>
    <x v="1"/>
    <s v="300"/>
    <s v="G"/>
    <s v="001"/>
    <s v="001"/>
    <s v="000"/>
    <s v="000"/>
    <s v="SPECIAL REVENUE FUND"/>
    <s v="NAT RESOURES &amp; ENVIRON PROTECT"/>
    <m/>
  </r>
  <r>
    <s v="0.3BB"/>
    <s v="9125000"/>
    <x v="91"/>
    <x v="20"/>
    <n v="511"/>
    <s v="A3860AF511"/>
    <n v="13000"/>
    <n v="12976"/>
    <n v="13000"/>
    <s v="D"/>
    <x v="0"/>
    <x v="0"/>
    <s v="GABX"/>
    <s v="INTANGIBLE ASSETS-AMORTIZABLE"/>
    <s v="2023–2024"/>
    <x v="0"/>
    <x v="3"/>
    <s v="RESOURCES"/>
    <s v="COST OF IMPLEMENTATION ACCT"/>
    <x v="1"/>
    <s v="300"/>
    <s v="G"/>
    <s v="001"/>
    <s v="001"/>
    <s v="000"/>
    <s v="000"/>
    <s v="SPECIAL REVENUE FUND"/>
    <s v="NAT RESOURES &amp; ENVIRON PROTECT"/>
    <m/>
  </r>
  <r>
    <s v="0.4BB"/>
    <s v="9125000"/>
    <x v="91"/>
    <x v="20"/>
    <n v="511"/>
    <s v="A3860AF511"/>
    <n v="1000"/>
    <n v="276"/>
    <n v="1000"/>
    <s v="D"/>
    <x v="8"/>
    <x v="7"/>
    <s v="GOAA"/>
    <s v="BEGINNING FUND BALANCE"/>
    <s v="2023–2024"/>
    <x v="0"/>
    <x v="3"/>
    <s v="RESOURCES"/>
    <s v="COST OF IMPLEMENTATION ACCT"/>
    <x v="1"/>
    <s v="300"/>
    <s v="G"/>
    <s v="001"/>
    <s v="001"/>
    <s v="000"/>
    <s v="000"/>
    <s v="SPECIAL REVENUE FUND"/>
    <s v="NAT RESOURES &amp; ENVIRON PROTECT"/>
    <m/>
  </r>
  <r>
    <s v="0.8BB"/>
    <s v="9125000"/>
    <x v="91"/>
    <x v="20"/>
    <n v="511"/>
    <s v="A3860AF511"/>
    <n v="4000"/>
    <n v="-3674"/>
    <n v="-4000"/>
    <s v="C"/>
    <x v="2"/>
    <x v="2"/>
    <s v="GABW"/>
    <s v="ACCUMULATED DEPRECIATION/AMORTIZATION"/>
    <s v="2023–2024"/>
    <x v="0"/>
    <x v="3"/>
    <s v="RESOURCES"/>
    <s v="COST OF IMPLEMENTATION ACCT"/>
    <x v="1"/>
    <s v="300"/>
    <s v="G"/>
    <s v="001"/>
    <s v="001"/>
    <s v="000"/>
    <s v="000"/>
    <s v="SPECIAL REVENUE FUND"/>
    <s v="NAT RESOURES &amp; ENVIRON PROTECT"/>
    <m/>
  </r>
  <r>
    <s v="0.9BB"/>
    <s v="9125000"/>
    <x v="91"/>
    <x v="20"/>
    <n v="511"/>
    <s v="A3860AF511"/>
    <n v="10000"/>
    <n v="-9578"/>
    <n v="-10000"/>
    <s v="C"/>
    <x v="3"/>
    <x v="3"/>
    <s v="GBBR"/>
    <s v="RIGHT-TO-USE LEASE LIABILITY"/>
    <s v="2023–2024"/>
    <x v="0"/>
    <x v="3"/>
    <s v="RESOURCES"/>
    <s v="COST OF IMPLEMENTATION ACCT"/>
    <x v="1"/>
    <s v="300"/>
    <s v="G"/>
    <s v="001"/>
    <s v="001"/>
    <s v="000"/>
    <s v="000"/>
    <s v="SPECIAL REVENUE FUND"/>
    <s v="NAT RESOURES &amp; ENVIRON PROTECT"/>
    <m/>
  </r>
  <r>
    <s v="0.3ADJ"/>
    <s v="9125000"/>
    <x v="91"/>
    <x v="20"/>
    <n v="511"/>
    <s v="A3860AF511"/>
    <n v="2000"/>
    <n v="1657"/>
    <n v="2000"/>
    <s v="D"/>
    <x v="0"/>
    <x v="0"/>
    <s v="GABX"/>
    <s v="INTANGIBLE ASSETS-AMORTIZABLE"/>
    <s v="2023–2024"/>
    <x v="0"/>
    <x v="3"/>
    <s v="RESOURCES"/>
    <s v="COST OF IMPLEMENTATION ACCT"/>
    <x v="1"/>
    <s v="300"/>
    <s v="G"/>
    <s v="001"/>
    <s v="001"/>
    <s v="000"/>
    <s v="000"/>
    <s v="SPECIAL REVENUE FUND"/>
    <s v="NAT RESOURES &amp; ENVIRON PROTECT"/>
    <m/>
  </r>
  <r>
    <s v="0.9ADJ"/>
    <s v="9125000"/>
    <x v="91"/>
    <x v="20"/>
    <n v="511"/>
    <s v="A3860AF511"/>
    <n v="2000"/>
    <n v="-1224"/>
    <n v="-2000"/>
    <s v="C"/>
    <x v="3"/>
    <x v="3"/>
    <s v="GBBR"/>
    <s v="RIGHT-TO-USE LEASE LIABILITY"/>
    <s v="2023–2024"/>
    <x v="0"/>
    <x v="3"/>
    <s v="RESOURCES"/>
    <s v="COST OF IMPLEMENTATION ACCT"/>
    <x v="1"/>
    <s v="300"/>
    <s v="G"/>
    <s v="001"/>
    <s v="001"/>
    <s v="000"/>
    <s v="000"/>
    <s v="SPECIAL REVENUE FUND"/>
    <s v="NAT RESOURES &amp; ENVIRON PROTECT"/>
    <m/>
  </r>
  <r>
    <s v="1.1"/>
    <s v="3237000"/>
    <x v="91"/>
    <x v="20"/>
    <n v="511"/>
    <s v="A3860AF511"/>
    <n v="3000"/>
    <n v="3389"/>
    <n v="3000"/>
    <s v="D"/>
    <x v="11"/>
    <x v="10"/>
    <s v="GODR"/>
    <s v="CAPITAL OUTLAY"/>
    <s v="2023–2024"/>
    <x v="0"/>
    <x v="3"/>
    <s v="RESOURCES"/>
    <s v="COST OF IMPLEMENTATION ACCT"/>
    <x v="1"/>
    <s v="300"/>
    <s v="G"/>
    <s v="001"/>
    <s v="001"/>
    <s v="000"/>
    <s v="000"/>
    <s v="SPECIAL REVENUE FUND"/>
    <s v="NAT RESOURES &amp; ENVIRON PROTECT"/>
    <m/>
  </r>
  <r>
    <s v="1.2"/>
    <s v="3237000"/>
    <x v="91"/>
    <x v="20"/>
    <n v="511"/>
    <s v="A3860AF511"/>
    <n v="3000"/>
    <n v="-3389"/>
    <n v="-3000"/>
    <s v="C"/>
    <x v="12"/>
    <x v="11"/>
    <s v="GOLK"/>
    <s v="LEASE AND OTHER FINANCING PROCEEDS"/>
    <s v="2023–2024"/>
    <x v="0"/>
    <x v="3"/>
    <s v="RESOURCES"/>
    <s v="COST OF IMPLEMENTATION ACCT"/>
    <x v="1"/>
    <s v="300"/>
    <s v="G"/>
    <s v="001"/>
    <s v="001"/>
    <s v="000"/>
    <s v="000"/>
    <s v="SPECIAL REVENUE FUND"/>
    <s v="NAT RESOURES &amp; ENVIRON PROTECT"/>
    <m/>
  </r>
  <r>
    <s v="2.3"/>
    <s v="9125000"/>
    <x v="91"/>
    <x v="20"/>
    <n v="511"/>
    <s v="A3860AF511"/>
    <n v="3000"/>
    <n v="3389"/>
    <n v="3000"/>
    <s v="D"/>
    <x v="0"/>
    <x v="0"/>
    <s v="GABX"/>
    <s v="INTANGIBLE ASSETS-AMORTIZABLE"/>
    <s v="2023–2024"/>
    <x v="0"/>
    <x v="3"/>
    <s v="RESOURCES"/>
    <s v="COST OF IMPLEMENTATION ACCT"/>
    <x v="1"/>
    <s v="300"/>
    <s v="G"/>
    <s v="001"/>
    <s v="001"/>
    <s v="000"/>
    <s v="000"/>
    <s v="SPECIAL REVENUE FUND"/>
    <s v="NAT RESOURES &amp; ENVIRON PROTECT"/>
    <m/>
  </r>
  <r>
    <s v="2.4"/>
    <s v="9125000"/>
    <x v="91"/>
    <x v="20"/>
    <n v="511"/>
    <s v="A3860AF511"/>
    <n v="3000"/>
    <n v="-3389"/>
    <n v="-3000"/>
    <s v="C"/>
    <x v="11"/>
    <x v="10"/>
    <s v="GODR"/>
    <s v="CAPITAL OUTLAY"/>
    <s v="2023–2024"/>
    <x v="0"/>
    <x v="3"/>
    <s v="RESOURCES"/>
    <s v="COST OF IMPLEMENTATION ACCT"/>
    <x v="1"/>
    <s v="300"/>
    <s v="G"/>
    <s v="001"/>
    <s v="001"/>
    <s v="000"/>
    <s v="000"/>
    <s v="SPECIAL REVENUE FUND"/>
    <s v="NAT RESOURES &amp; ENVIRON PROTECT"/>
    <m/>
  </r>
  <r>
    <s v="3.1"/>
    <s v="9125000"/>
    <x v="91"/>
    <x v="20"/>
    <n v="511"/>
    <s v="A3860AF511"/>
    <n v="3000"/>
    <n v="3389"/>
    <n v="3000"/>
    <s v="D"/>
    <x v="12"/>
    <x v="11"/>
    <s v="GOLK"/>
    <s v="LEASE AND OTHER FINANCING PROCEEDS"/>
    <s v="2023–2024"/>
    <x v="0"/>
    <x v="3"/>
    <s v="RESOURCES"/>
    <s v="COST OF IMPLEMENTATION ACCT"/>
    <x v="1"/>
    <s v="300"/>
    <s v="G"/>
    <s v="001"/>
    <s v="001"/>
    <s v="000"/>
    <s v="000"/>
    <s v="SPECIAL REVENUE FUND"/>
    <s v="NAT RESOURES &amp; ENVIRON PROTECT"/>
    <m/>
  </r>
  <r>
    <s v="3.2"/>
    <s v="9125000"/>
    <x v="91"/>
    <x v="20"/>
    <n v="511"/>
    <s v="A3860AF511"/>
    <n v="3000"/>
    <n v="-3389"/>
    <n v="-3000"/>
    <s v="C"/>
    <x v="3"/>
    <x v="3"/>
    <s v="GBBR"/>
    <s v="RIGHT-TO-USE LEASE LIABILITY"/>
    <s v="2023–2024"/>
    <x v="0"/>
    <x v="3"/>
    <s v="RESOURCES"/>
    <s v="COST OF IMPLEMENTATION ACCT"/>
    <x v="1"/>
    <s v="300"/>
    <s v="G"/>
    <s v="001"/>
    <s v="001"/>
    <s v="000"/>
    <s v="000"/>
    <s v="SPECIAL REVENUE FUND"/>
    <s v="NAT RESOURES &amp; ENVIRON PROTECT"/>
    <m/>
  </r>
  <r>
    <s v="4.1"/>
    <s v="9125000"/>
    <x v="91"/>
    <x v="20"/>
    <n v="511"/>
    <s v="A3860AF511"/>
    <n v="2000"/>
    <n v="2219"/>
    <n v="2000"/>
    <s v="D"/>
    <x v="15"/>
    <x v="13"/>
    <s v="GODH"/>
    <s v="NATURAL RESOURCES AND ENVIRONMENTAL PROTECTION"/>
    <s v="2023–2024"/>
    <x v="0"/>
    <x v="3"/>
    <s v="RESOURCES"/>
    <s v="COST OF IMPLEMENTATION ACCT"/>
    <x v="1"/>
    <s v="300"/>
    <s v="G"/>
    <s v="001"/>
    <s v="001"/>
    <s v="000"/>
    <s v="000"/>
    <s v="SPECIAL REVENUE FUND"/>
    <s v="NAT RESOURES &amp; ENVIRON PROTECT"/>
    <m/>
  </r>
  <r>
    <s v="4.4"/>
    <s v="9125000"/>
    <x v="91"/>
    <x v="20"/>
    <n v="511"/>
    <s v="A3860AF511"/>
    <n v="2000"/>
    <n v="-2219"/>
    <n v="-2000"/>
    <s v="C"/>
    <x v="2"/>
    <x v="2"/>
    <s v="GABW"/>
    <s v="ACCUMULATED DEPRECIATION/AMORTIZATION"/>
    <s v="2023–2024"/>
    <x v="0"/>
    <x v="3"/>
    <s v="RESOURCES"/>
    <s v="COST OF IMPLEMENTATION ACCT"/>
    <x v="1"/>
    <s v="300"/>
    <s v="G"/>
    <s v="001"/>
    <s v="001"/>
    <s v="000"/>
    <s v="000"/>
    <s v="SPECIAL REVENUE FUND"/>
    <s v="NAT RESOURES &amp; ENVIRON PROTECT"/>
    <m/>
  </r>
  <r>
    <s v="5.1"/>
    <s v="3237000"/>
    <x v="91"/>
    <x v="20"/>
    <n v="511"/>
    <s v="A3860AF511"/>
    <n v="2000"/>
    <n v="2017"/>
    <n v="2000"/>
    <s v="D"/>
    <x v="5"/>
    <x v="5"/>
    <s v="GODT"/>
    <s v="DEBT SERVICE-PRINCIPAL RETIREMENT"/>
    <s v="2023–2024"/>
    <x v="0"/>
    <x v="3"/>
    <s v="RESOURCES"/>
    <s v="COST OF IMPLEMENTATION ACCT"/>
    <x v="1"/>
    <s v="300"/>
    <s v="G"/>
    <s v="001"/>
    <s v="001"/>
    <s v="000"/>
    <s v="000"/>
    <s v="SPECIAL REVENUE FUND"/>
    <s v="NAT RESOURES &amp; ENVIRON PROTECT"/>
    <m/>
  </r>
  <r>
    <s v="5.3"/>
    <s v="3237000"/>
    <x v="91"/>
    <x v="20"/>
    <n v="511"/>
    <s v="A3860AF511"/>
    <n v="2000"/>
    <n v="-2265"/>
    <n v="-2000"/>
    <s v="C"/>
    <x v="15"/>
    <x v="13"/>
    <s v="GODH"/>
    <s v="NATURAL RESOURCES AND ENVIRONMENTAL PROTECTION"/>
    <s v="2023–2024"/>
    <x v="0"/>
    <x v="3"/>
    <s v="RESOURCES"/>
    <s v="COST OF IMPLEMENTATION ACCT"/>
    <x v="1"/>
    <s v="300"/>
    <s v="G"/>
    <s v="001"/>
    <s v="001"/>
    <s v="000"/>
    <s v="000"/>
    <s v="SPECIAL REVENUE FUND"/>
    <s v="NAT RESOURES &amp; ENVIRON PROTECT"/>
    <m/>
  </r>
  <r>
    <s v="6.1"/>
    <s v="9125000"/>
    <x v="91"/>
    <x v="20"/>
    <n v="511"/>
    <s v="A3860AF511"/>
    <n v="2000"/>
    <n v="2017"/>
    <n v="2000"/>
    <s v="D"/>
    <x v="3"/>
    <x v="3"/>
    <s v="GBBR"/>
    <s v="RIGHT-TO-USE LEASE LIABILITY"/>
    <s v="2023–2024"/>
    <x v="0"/>
    <x v="3"/>
    <s v="RESOURCES"/>
    <s v="COST OF IMPLEMENTATION ACCT"/>
    <x v="1"/>
    <s v="300"/>
    <s v="G"/>
    <s v="001"/>
    <s v="001"/>
    <s v="000"/>
    <s v="000"/>
    <s v="SPECIAL REVENUE FUND"/>
    <s v="NAT RESOURES &amp; ENVIRON PROTECT"/>
    <m/>
  </r>
  <r>
    <s v="6.2"/>
    <s v="9125000"/>
    <x v="91"/>
    <x v="20"/>
    <n v="511"/>
    <s v="A3860AF511"/>
    <n v="2000"/>
    <n v="-2017"/>
    <n v="-2000"/>
    <s v="C"/>
    <x v="5"/>
    <x v="5"/>
    <s v="GODT"/>
    <s v="DEBT SERVICE-PRINCIPAL RETIREMENT"/>
    <s v="2023–2024"/>
    <x v="0"/>
    <x v="3"/>
    <s v="RESOURCES"/>
    <s v="COST OF IMPLEMENTATION ACCT"/>
    <x v="1"/>
    <s v="300"/>
    <s v="G"/>
    <s v="001"/>
    <s v="001"/>
    <s v="000"/>
    <s v="000"/>
    <s v="SPECIAL REVENUE FUND"/>
    <s v="NAT RESOURES &amp; ENVIRON PROTECT"/>
    <m/>
  </r>
  <r>
    <s v="7.1"/>
    <s v="9125000"/>
    <x v="91"/>
    <x v="20"/>
    <n v="511"/>
    <s v="A3860AF511"/>
    <n v="2000"/>
    <n v="2065"/>
    <n v="2000"/>
    <s v="D"/>
    <x v="3"/>
    <x v="3"/>
    <s v="GBBR"/>
    <s v="RIGHT-TO-USE LEASE LIABILITY"/>
    <s v="2023–2024"/>
    <x v="0"/>
    <x v="3"/>
    <s v="RESOURCES"/>
    <s v="COST OF IMPLEMENTATION ACCT"/>
    <x v="1"/>
    <s v="300"/>
    <s v="G"/>
    <s v="001"/>
    <s v="001"/>
    <s v="000"/>
    <s v="000"/>
    <s v="SPECIAL REVENUE FUND"/>
    <s v="NAT RESOURES &amp; ENVIRON PROTECT"/>
    <m/>
  </r>
  <r>
    <s v="7.2"/>
    <s v="9125000"/>
    <x v="91"/>
    <x v="20"/>
    <n v="511"/>
    <s v="A3860AF511"/>
    <n v="2000"/>
    <n v="-2065"/>
    <n v="-2000"/>
    <s v="C"/>
    <x v="7"/>
    <x v="3"/>
    <s v="GBAX"/>
    <s v="CURRENT PORTION OF LONG-TERM OBLIGATIONS"/>
    <s v="2023–2024"/>
    <x v="0"/>
    <x v="3"/>
    <s v="RESOURCES"/>
    <s v="COST OF IMPLEMENTATION ACCT"/>
    <x v="1"/>
    <s v="300"/>
    <s v="G"/>
    <s v="001"/>
    <s v="001"/>
    <s v="000"/>
    <s v="000"/>
    <s v="SPECIAL REVENUE FUND"/>
    <s v="NAT RESOURES &amp; ENVIRON PROTECT"/>
    <m/>
  </r>
  <r>
    <s v="8.3"/>
    <s v="9125000"/>
    <x v="91"/>
    <x v="20"/>
    <n v="511"/>
    <s v="A3860AF511"/>
    <n v="1000"/>
    <n v="810"/>
    <n v="1000"/>
    <s v="D"/>
    <x v="2"/>
    <x v="2"/>
    <s v="GABW"/>
    <s v="ACCUMULATED DEPRECIATION/AMORTIZATION"/>
    <s v="2023–2024"/>
    <x v="0"/>
    <x v="3"/>
    <s v="RESOURCES"/>
    <s v="COST OF IMPLEMENTATION ACCT"/>
    <x v="1"/>
    <s v="300"/>
    <s v="G"/>
    <s v="001"/>
    <s v="001"/>
    <s v="000"/>
    <s v="000"/>
    <s v="SPECIAL REVENUE FUND"/>
    <s v="NAT RESOURES &amp; ENVIRON PROTECT"/>
    <m/>
  </r>
  <r>
    <s v="8.6"/>
    <s v="9125000"/>
    <x v="91"/>
    <x v="20"/>
    <n v="511"/>
    <s v="A3860AF511"/>
    <n v="1000"/>
    <n v="-810"/>
    <n v="-1000"/>
    <s v="C"/>
    <x v="0"/>
    <x v="0"/>
    <s v="GABX"/>
    <s v="INTANGIBLE ASSETS-AMORTIZABLE"/>
    <s v="2023–2024"/>
    <x v="0"/>
    <x v="3"/>
    <s v="RESOURCES"/>
    <s v="COST OF IMPLEMENTATION ACCT"/>
    <x v="1"/>
    <s v="300"/>
    <s v="G"/>
    <s v="001"/>
    <s v="001"/>
    <s v="000"/>
    <s v="000"/>
    <s v="SPECIAL REVENUE FUND"/>
    <s v="NAT RESOURES &amp; ENVIRON PROTECT"/>
    <m/>
  </r>
  <r>
    <s v="0.3BB"/>
    <s v="9125000"/>
    <x v="91"/>
    <x v="49"/>
    <n v="511"/>
    <s v="A8570AF511"/>
    <n v="218000"/>
    <n v="217575"/>
    <n v="218000"/>
    <s v="D"/>
    <x v="0"/>
    <x v="0"/>
    <s v="GABX"/>
    <s v="INTANGIBLE ASSETS-AMORTIZABLE"/>
    <s v="2023–2024"/>
    <x v="0"/>
    <x v="0"/>
    <s v="GENERAL GOVERNMENT"/>
    <s v="COST OF IMPLEMENTATION ACCT"/>
    <x v="1"/>
    <s v="300"/>
    <s v="G"/>
    <s v="001"/>
    <s v="001"/>
    <s v="000"/>
    <s v="000"/>
    <s v="SPECIAL REVENUE FUND"/>
    <s v="NAT RESOURES &amp; ENVIRON PROTECT"/>
    <m/>
  </r>
  <r>
    <s v="0.4BB"/>
    <s v="9125000"/>
    <x v="91"/>
    <x v="49"/>
    <n v="511"/>
    <s v="A8570AF511"/>
    <n v="11000"/>
    <n v="10881"/>
    <n v="11000"/>
    <s v="D"/>
    <x v="8"/>
    <x v="7"/>
    <s v="GOAA"/>
    <s v="BEGINNING FUND BALANCE"/>
    <s v="2023–2024"/>
    <x v="0"/>
    <x v="0"/>
    <s v="GENERAL GOVERNMENT"/>
    <s v="COST OF IMPLEMENTATION ACCT"/>
    <x v="1"/>
    <s v="300"/>
    <s v="G"/>
    <s v="001"/>
    <s v="001"/>
    <s v="000"/>
    <s v="000"/>
    <s v="SPECIAL REVENUE FUND"/>
    <s v="NAT RESOURES &amp; ENVIRON PROTECT"/>
    <m/>
  </r>
  <r>
    <s v="0.8BB"/>
    <s v="9125000"/>
    <x v="91"/>
    <x v="49"/>
    <n v="511"/>
    <s v="A8570AF511"/>
    <n v="94000"/>
    <n v="-93734"/>
    <n v="-94000"/>
    <s v="C"/>
    <x v="2"/>
    <x v="2"/>
    <s v="GABW"/>
    <s v="ACCUMULATED DEPRECIATION/AMORTIZATION"/>
    <s v="2023–2024"/>
    <x v="0"/>
    <x v="0"/>
    <s v="GENERAL GOVERNMENT"/>
    <s v="COST OF IMPLEMENTATION ACCT"/>
    <x v="1"/>
    <s v="300"/>
    <s v="G"/>
    <s v="001"/>
    <s v="001"/>
    <s v="000"/>
    <s v="000"/>
    <s v="SPECIAL REVENUE FUND"/>
    <s v="NAT RESOURES &amp; ENVIRON PROTECT"/>
    <m/>
  </r>
  <r>
    <s v="0.9BB"/>
    <s v="9125000"/>
    <x v="91"/>
    <x v="49"/>
    <n v="511"/>
    <s v="A8570AF511"/>
    <n v="135000"/>
    <n v="-134722"/>
    <n v="-135000"/>
    <s v="C"/>
    <x v="3"/>
    <x v="3"/>
    <s v="GBBR"/>
    <s v="RIGHT-TO-USE LEASE LIABILITY"/>
    <s v="2023–2024"/>
    <x v="0"/>
    <x v="0"/>
    <s v="GENERAL GOVERNMENT"/>
    <s v="COST OF IMPLEMENTATION ACCT"/>
    <x v="1"/>
    <s v="300"/>
    <s v="G"/>
    <s v="001"/>
    <s v="001"/>
    <s v="000"/>
    <s v="000"/>
    <s v="SPECIAL REVENUE FUND"/>
    <s v="NAT RESOURES &amp; ENVIRON PROTECT"/>
    <m/>
  </r>
  <r>
    <s v="1.1"/>
    <s v="3237000"/>
    <x v="91"/>
    <x v="49"/>
    <n v="511"/>
    <s v="A8570AF511"/>
    <n v="19000"/>
    <n v="18653"/>
    <n v="19000"/>
    <s v="D"/>
    <x v="11"/>
    <x v="10"/>
    <s v="GODR"/>
    <s v="CAPITAL OUTLAY"/>
    <s v="2023–2024"/>
    <x v="0"/>
    <x v="0"/>
    <s v="GENERAL GOVERNMENT"/>
    <s v="COST OF IMPLEMENTATION ACCT"/>
    <x v="1"/>
    <s v="300"/>
    <s v="G"/>
    <s v="001"/>
    <s v="001"/>
    <s v="000"/>
    <s v="000"/>
    <s v="SPECIAL REVENUE FUND"/>
    <s v="NAT RESOURES &amp; ENVIRON PROTECT"/>
    <m/>
  </r>
  <r>
    <s v="1.2"/>
    <s v="3237000"/>
    <x v="91"/>
    <x v="49"/>
    <n v="511"/>
    <s v="A8570AF511"/>
    <n v="19000"/>
    <n v="-18653"/>
    <n v="-19000"/>
    <s v="C"/>
    <x v="12"/>
    <x v="11"/>
    <s v="GOLK"/>
    <s v="LEASE AND OTHER FINANCING PROCEEDS"/>
    <s v="2023–2024"/>
    <x v="0"/>
    <x v="0"/>
    <s v="GENERAL GOVERNMENT"/>
    <s v="COST OF IMPLEMENTATION ACCT"/>
    <x v="1"/>
    <s v="300"/>
    <s v="G"/>
    <s v="001"/>
    <s v="001"/>
    <s v="000"/>
    <s v="000"/>
    <s v="SPECIAL REVENUE FUND"/>
    <s v="NAT RESOURES &amp; ENVIRON PROTECT"/>
    <m/>
  </r>
  <r>
    <s v="2.3"/>
    <s v="9125000"/>
    <x v="91"/>
    <x v="49"/>
    <n v="511"/>
    <s v="A8570AF511"/>
    <n v="19000"/>
    <n v="18653"/>
    <n v="19000"/>
    <s v="D"/>
    <x v="0"/>
    <x v="0"/>
    <s v="GABX"/>
    <s v="INTANGIBLE ASSETS-AMORTIZABLE"/>
    <s v="2023–2024"/>
    <x v="0"/>
    <x v="0"/>
    <s v="GENERAL GOVERNMENT"/>
    <s v="COST OF IMPLEMENTATION ACCT"/>
    <x v="1"/>
    <s v="300"/>
    <s v="G"/>
    <s v="001"/>
    <s v="001"/>
    <s v="000"/>
    <s v="000"/>
    <s v="SPECIAL REVENUE FUND"/>
    <s v="NAT RESOURES &amp; ENVIRON PROTECT"/>
    <m/>
  </r>
  <r>
    <s v="2.4"/>
    <s v="9125000"/>
    <x v="91"/>
    <x v="49"/>
    <n v="511"/>
    <s v="A8570AF511"/>
    <n v="19000"/>
    <n v="-18653"/>
    <n v="-19000"/>
    <s v="C"/>
    <x v="11"/>
    <x v="10"/>
    <s v="GODR"/>
    <s v="CAPITAL OUTLAY"/>
    <s v="2023–2024"/>
    <x v="0"/>
    <x v="0"/>
    <s v="GENERAL GOVERNMENT"/>
    <s v="COST OF IMPLEMENTATION ACCT"/>
    <x v="1"/>
    <s v="300"/>
    <s v="G"/>
    <s v="001"/>
    <s v="001"/>
    <s v="000"/>
    <s v="000"/>
    <s v="SPECIAL REVENUE FUND"/>
    <s v="NAT RESOURES &amp; ENVIRON PROTECT"/>
    <m/>
  </r>
  <r>
    <s v="3.1"/>
    <s v="9125000"/>
    <x v="91"/>
    <x v="49"/>
    <n v="511"/>
    <s v="A8570AF511"/>
    <n v="19000"/>
    <n v="18653"/>
    <n v="19000"/>
    <s v="D"/>
    <x v="12"/>
    <x v="11"/>
    <s v="GOLK"/>
    <s v="LEASE AND OTHER FINANCING PROCEEDS"/>
    <s v="2023–2024"/>
    <x v="0"/>
    <x v="0"/>
    <s v="GENERAL GOVERNMENT"/>
    <s v="COST OF IMPLEMENTATION ACCT"/>
    <x v="1"/>
    <s v="300"/>
    <s v="G"/>
    <s v="001"/>
    <s v="001"/>
    <s v="000"/>
    <s v="000"/>
    <s v="SPECIAL REVENUE FUND"/>
    <s v="NAT RESOURES &amp; ENVIRON PROTECT"/>
    <m/>
  </r>
  <r>
    <s v="3.2"/>
    <s v="9125000"/>
    <x v="91"/>
    <x v="49"/>
    <n v="511"/>
    <s v="A8570AF511"/>
    <n v="19000"/>
    <n v="-18653"/>
    <n v="-19000"/>
    <s v="C"/>
    <x v="3"/>
    <x v="3"/>
    <s v="GBBR"/>
    <s v="RIGHT-TO-USE LEASE LIABILITY"/>
    <s v="2023–2024"/>
    <x v="0"/>
    <x v="0"/>
    <s v="GENERAL GOVERNMENT"/>
    <s v="COST OF IMPLEMENTATION ACCT"/>
    <x v="1"/>
    <s v="300"/>
    <s v="G"/>
    <s v="001"/>
    <s v="001"/>
    <s v="000"/>
    <s v="000"/>
    <s v="SPECIAL REVENUE FUND"/>
    <s v="NAT RESOURES &amp; ENVIRON PROTECT"/>
    <m/>
  </r>
  <r>
    <s v="4.1"/>
    <s v="9125000"/>
    <x v="91"/>
    <x v="49"/>
    <n v="511"/>
    <s v="A8570AF511"/>
    <n v="45000"/>
    <n v="44598"/>
    <n v="45000"/>
    <s v="D"/>
    <x v="4"/>
    <x v="4"/>
    <s v="GODB"/>
    <s v="GENERAL GOVERNMENT AND GOVERNMENT OPERATIONS"/>
    <s v="2023–2024"/>
    <x v="0"/>
    <x v="0"/>
    <s v="GENERAL GOVERNMENT"/>
    <s v="COST OF IMPLEMENTATION ACCT"/>
    <x v="1"/>
    <s v="300"/>
    <s v="G"/>
    <s v="001"/>
    <s v="001"/>
    <s v="000"/>
    <s v="000"/>
    <s v="SPECIAL REVENUE FUND"/>
    <s v="NAT RESOURES &amp; ENVIRON PROTECT"/>
    <m/>
  </r>
  <r>
    <s v="4.4"/>
    <s v="9125000"/>
    <x v="91"/>
    <x v="49"/>
    <n v="511"/>
    <s v="A8570AF511"/>
    <n v="45000"/>
    <n v="-44598"/>
    <n v="-45000"/>
    <s v="C"/>
    <x v="2"/>
    <x v="2"/>
    <s v="GABW"/>
    <s v="ACCUMULATED DEPRECIATION/AMORTIZATION"/>
    <s v="2023–2024"/>
    <x v="0"/>
    <x v="0"/>
    <s v="GENERAL GOVERNMENT"/>
    <s v="COST OF IMPLEMENTATION ACCT"/>
    <x v="1"/>
    <s v="300"/>
    <s v="G"/>
    <s v="001"/>
    <s v="001"/>
    <s v="000"/>
    <s v="000"/>
    <s v="SPECIAL REVENUE FUND"/>
    <s v="NAT RESOURES &amp; ENVIRON PROTECT"/>
    <m/>
  </r>
  <r>
    <s v="5.1"/>
    <s v="3237000"/>
    <x v="91"/>
    <x v="49"/>
    <n v="511"/>
    <s v="A8570AF511"/>
    <n v="56000"/>
    <n v="56424"/>
    <n v="56000"/>
    <s v="D"/>
    <x v="5"/>
    <x v="5"/>
    <s v="GODT"/>
    <s v="DEBT SERVICE-PRINCIPAL RETIREMENT"/>
    <s v="2023–2024"/>
    <x v="0"/>
    <x v="0"/>
    <s v="GENERAL GOVERNMENT"/>
    <s v="COST OF IMPLEMENTATION ACCT"/>
    <x v="1"/>
    <s v="300"/>
    <s v="G"/>
    <s v="001"/>
    <s v="001"/>
    <s v="000"/>
    <s v="000"/>
    <s v="SPECIAL REVENUE FUND"/>
    <s v="NAT RESOURES &amp; ENVIRON PROTECT"/>
    <m/>
  </r>
  <r>
    <s v="5.3"/>
    <s v="3237000"/>
    <x v="91"/>
    <x v="49"/>
    <n v="511"/>
    <s v="A8570AF511"/>
    <n v="56000"/>
    <n v="-56717"/>
    <n v="-56000"/>
    <s v="C"/>
    <x v="4"/>
    <x v="4"/>
    <s v="GODB"/>
    <s v="GENERAL GOVERNMENT AND GOVERNMENT OPERATIONS"/>
    <s v="2023–2024"/>
    <x v="0"/>
    <x v="0"/>
    <s v="GENERAL GOVERNMENT"/>
    <s v="COST OF IMPLEMENTATION ACCT"/>
    <x v="1"/>
    <s v="300"/>
    <s v="G"/>
    <s v="001"/>
    <s v="001"/>
    <s v="000"/>
    <s v="000"/>
    <s v="SPECIAL REVENUE FUND"/>
    <s v="NAT RESOURES &amp; ENVIRON PROTECT"/>
    <m/>
  </r>
  <r>
    <s v="6.1"/>
    <s v="9125000"/>
    <x v="91"/>
    <x v="49"/>
    <n v="511"/>
    <s v="A8570AF511"/>
    <n v="56000"/>
    <n v="56424"/>
    <n v="56000"/>
    <s v="D"/>
    <x v="3"/>
    <x v="3"/>
    <s v="GBBR"/>
    <s v="RIGHT-TO-USE LEASE LIABILITY"/>
    <s v="2023–2024"/>
    <x v="0"/>
    <x v="0"/>
    <s v="GENERAL GOVERNMENT"/>
    <s v="COST OF IMPLEMENTATION ACCT"/>
    <x v="1"/>
    <s v="300"/>
    <s v="G"/>
    <s v="001"/>
    <s v="001"/>
    <s v="000"/>
    <s v="000"/>
    <s v="SPECIAL REVENUE FUND"/>
    <s v="NAT RESOURES &amp; ENVIRON PROTECT"/>
    <m/>
  </r>
  <r>
    <s v="6.2"/>
    <s v="9125000"/>
    <x v="91"/>
    <x v="49"/>
    <n v="511"/>
    <s v="A8570AF511"/>
    <n v="56000"/>
    <n v="-56424"/>
    <n v="-56000"/>
    <s v="C"/>
    <x v="5"/>
    <x v="5"/>
    <s v="GODT"/>
    <s v="DEBT SERVICE-PRINCIPAL RETIREMENT"/>
    <s v="2023–2024"/>
    <x v="0"/>
    <x v="0"/>
    <s v="GENERAL GOVERNMENT"/>
    <s v="COST OF IMPLEMENTATION ACCT"/>
    <x v="1"/>
    <s v="300"/>
    <s v="G"/>
    <s v="001"/>
    <s v="001"/>
    <s v="000"/>
    <s v="000"/>
    <s v="SPECIAL REVENUE FUND"/>
    <s v="NAT RESOURES &amp; ENVIRON PROTECT"/>
    <m/>
  </r>
  <r>
    <s v="7.1"/>
    <s v="9125000"/>
    <x v="91"/>
    <x v="49"/>
    <n v="511"/>
    <s v="A8570AF511"/>
    <n v="57000"/>
    <n v="56532"/>
    <n v="57000"/>
    <s v="D"/>
    <x v="3"/>
    <x v="3"/>
    <s v="GBBR"/>
    <s v="RIGHT-TO-USE LEASE LIABILITY"/>
    <s v="2023–2024"/>
    <x v="0"/>
    <x v="0"/>
    <s v="GENERAL GOVERNMENT"/>
    <s v="COST OF IMPLEMENTATION ACCT"/>
    <x v="1"/>
    <s v="300"/>
    <s v="G"/>
    <s v="001"/>
    <s v="001"/>
    <s v="000"/>
    <s v="000"/>
    <s v="SPECIAL REVENUE FUND"/>
    <s v="NAT RESOURES &amp; ENVIRON PROTECT"/>
    <m/>
  </r>
  <r>
    <s v="7.2"/>
    <s v="9125000"/>
    <x v="91"/>
    <x v="49"/>
    <n v="511"/>
    <s v="A8570AF511"/>
    <n v="57000"/>
    <n v="-56532"/>
    <n v="-57000"/>
    <s v="C"/>
    <x v="7"/>
    <x v="3"/>
    <s v="GBAX"/>
    <s v="CURRENT PORTION OF LONG-TERM OBLIGATIONS"/>
    <s v="2023–2024"/>
    <x v="0"/>
    <x v="0"/>
    <s v="GENERAL GOVERNMENT"/>
    <s v="COST OF IMPLEMENTATION ACCT"/>
    <x v="1"/>
    <s v="300"/>
    <s v="G"/>
    <s v="001"/>
    <s v="001"/>
    <s v="000"/>
    <s v="000"/>
    <s v="SPECIAL REVENUE FUND"/>
    <s v="NAT RESOURES &amp; ENVIRON PROTECT"/>
    <m/>
  </r>
  <r>
    <s v="0.3BB"/>
    <s v="9125000"/>
    <x v="92"/>
    <x v="30"/>
    <n v="511"/>
    <s v="A5180AF511"/>
    <n v="103000"/>
    <n v="102590"/>
    <n v="103000"/>
    <s v="D"/>
    <x v="0"/>
    <x v="0"/>
    <s v="GABX"/>
    <s v="INTANGIBLE ASSETS-AMORTIZABLE"/>
    <s v="2023–2024"/>
    <x v="0"/>
    <x v="2"/>
    <s v="HEALTH AND HUMAN SERVICES"/>
    <s v="HOME CARE FUND"/>
    <x v="1"/>
    <s v="250"/>
    <s v="G"/>
    <s v="001"/>
    <s v="002"/>
    <s v="000"/>
    <s v="000"/>
    <s v="SPECIAL REVENUE FUND"/>
    <s v="BUS &amp; PROF REG &amp; LIC FUND"/>
    <m/>
  </r>
  <r>
    <s v="0.4BB"/>
    <s v="9125000"/>
    <x v="92"/>
    <x v="30"/>
    <n v="511"/>
    <s v="A5180AF511"/>
    <n v="1000"/>
    <n v="1498"/>
    <n v="1000"/>
    <s v="D"/>
    <x v="8"/>
    <x v="7"/>
    <s v="GOAA"/>
    <s v="BEGINNING FUND BALANCE"/>
    <s v="2023–2024"/>
    <x v="0"/>
    <x v="2"/>
    <s v="HEALTH AND HUMAN SERVICES"/>
    <s v="HOME CARE FUND"/>
    <x v="1"/>
    <s v="250"/>
    <s v="G"/>
    <s v="001"/>
    <s v="002"/>
    <s v="000"/>
    <s v="000"/>
    <s v="SPECIAL REVENUE FUND"/>
    <s v="BUS &amp; PROF REG &amp; LIC FUND"/>
    <m/>
  </r>
  <r>
    <s v="0.8BB"/>
    <s v="9125000"/>
    <x v="92"/>
    <x v="30"/>
    <n v="511"/>
    <s v="A5180AF511"/>
    <n v="63000"/>
    <n v="-62781"/>
    <n v="-63000"/>
    <s v="C"/>
    <x v="2"/>
    <x v="2"/>
    <s v="GABW"/>
    <s v="ACCUMULATED DEPRECIATION/AMORTIZATION"/>
    <s v="2023–2024"/>
    <x v="0"/>
    <x v="2"/>
    <s v="HEALTH AND HUMAN SERVICES"/>
    <s v="HOME CARE FUND"/>
    <x v="1"/>
    <s v="250"/>
    <s v="G"/>
    <s v="001"/>
    <s v="002"/>
    <s v="000"/>
    <s v="000"/>
    <s v="SPECIAL REVENUE FUND"/>
    <s v="BUS &amp; PROF REG &amp; LIC FUND"/>
    <m/>
  </r>
  <r>
    <s v="0.9BB"/>
    <s v="9125000"/>
    <x v="92"/>
    <x v="30"/>
    <n v="511"/>
    <s v="A5180AF511"/>
    <n v="41000"/>
    <n v="-41307"/>
    <n v="-41000"/>
    <s v="C"/>
    <x v="3"/>
    <x v="3"/>
    <s v="GBBR"/>
    <s v="RIGHT-TO-USE LEASE LIABILITY"/>
    <s v="2023–2024"/>
    <x v="0"/>
    <x v="2"/>
    <s v="HEALTH AND HUMAN SERVICES"/>
    <s v="HOME CARE FUND"/>
    <x v="1"/>
    <s v="250"/>
    <s v="G"/>
    <s v="001"/>
    <s v="002"/>
    <s v="000"/>
    <s v="000"/>
    <s v="SPECIAL REVENUE FUND"/>
    <s v="BUS &amp; PROF REG &amp; LIC FUND"/>
    <m/>
  </r>
  <r>
    <s v="1.1"/>
    <s v="3255000"/>
    <x v="92"/>
    <x v="30"/>
    <n v="511"/>
    <s v="A5180AF511"/>
    <n v="84000"/>
    <n v="84219"/>
    <n v="84000"/>
    <s v="D"/>
    <x v="11"/>
    <x v="10"/>
    <s v="GODR"/>
    <s v="CAPITAL OUTLAY"/>
    <s v="2023–2024"/>
    <x v="0"/>
    <x v="2"/>
    <s v="HEALTH AND HUMAN SERVICES"/>
    <s v="HOME CARE FUND"/>
    <x v="1"/>
    <s v="250"/>
    <s v="G"/>
    <s v="001"/>
    <s v="002"/>
    <s v="000"/>
    <s v="000"/>
    <s v="SPECIAL REVENUE FUND"/>
    <s v="BUS &amp; PROF REG &amp; LIC FUND"/>
    <m/>
  </r>
  <r>
    <s v="1.2"/>
    <s v="3255000"/>
    <x v="92"/>
    <x v="30"/>
    <n v="511"/>
    <s v="A5180AF511"/>
    <n v="84000"/>
    <n v="-84219"/>
    <n v="-84000"/>
    <s v="C"/>
    <x v="12"/>
    <x v="11"/>
    <s v="GOLK"/>
    <s v="LEASE AND OTHER FINANCING PROCEEDS"/>
    <s v="2023–2024"/>
    <x v="0"/>
    <x v="2"/>
    <s v="HEALTH AND HUMAN SERVICES"/>
    <s v="HOME CARE FUND"/>
    <x v="1"/>
    <s v="250"/>
    <s v="G"/>
    <s v="001"/>
    <s v="002"/>
    <s v="000"/>
    <s v="000"/>
    <s v="SPECIAL REVENUE FUND"/>
    <s v="BUS &amp; PROF REG &amp; LIC FUND"/>
    <m/>
  </r>
  <r>
    <s v="2.3"/>
    <s v="9125000"/>
    <x v="92"/>
    <x v="30"/>
    <n v="511"/>
    <s v="A5180AF511"/>
    <n v="84000"/>
    <n v="84219"/>
    <n v="84000"/>
    <s v="D"/>
    <x v="0"/>
    <x v="0"/>
    <s v="GABX"/>
    <s v="INTANGIBLE ASSETS-AMORTIZABLE"/>
    <s v="2023–2024"/>
    <x v="0"/>
    <x v="2"/>
    <s v="HEALTH AND HUMAN SERVICES"/>
    <s v="HOME CARE FUND"/>
    <x v="1"/>
    <s v="250"/>
    <s v="G"/>
    <s v="001"/>
    <s v="002"/>
    <s v="000"/>
    <s v="000"/>
    <s v="SPECIAL REVENUE FUND"/>
    <s v="BUS &amp; PROF REG &amp; LIC FUND"/>
    <m/>
  </r>
  <r>
    <s v="2.4"/>
    <s v="9125000"/>
    <x v="92"/>
    <x v="30"/>
    <n v="511"/>
    <s v="A5180AF511"/>
    <n v="84000"/>
    <n v="-84219"/>
    <n v="-84000"/>
    <s v="C"/>
    <x v="11"/>
    <x v="10"/>
    <s v="GODR"/>
    <s v="CAPITAL OUTLAY"/>
    <s v="2023–2024"/>
    <x v="0"/>
    <x v="2"/>
    <s v="HEALTH AND HUMAN SERVICES"/>
    <s v="HOME CARE FUND"/>
    <x v="1"/>
    <s v="250"/>
    <s v="G"/>
    <s v="001"/>
    <s v="002"/>
    <s v="000"/>
    <s v="000"/>
    <s v="SPECIAL REVENUE FUND"/>
    <s v="BUS &amp; PROF REG &amp; LIC FUND"/>
    <m/>
  </r>
  <r>
    <s v="3.1"/>
    <s v="9125000"/>
    <x v="92"/>
    <x v="30"/>
    <n v="511"/>
    <s v="A5180AF511"/>
    <n v="84000"/>
    <n v="84219"/>
    <n v="84000"/>
    <s v="D"/>
    <x v="12"/>
    <x v="11"/>
    <s v="GOLK"/>
    <s v="LEASE AND OTHER FINANCING PROCEEDS"/>
    <s v="2023–2024"/>
    <x v="0"/>
    <x v="2"/>
    <s v="HEALTH AND HUMAN SERVICES"/>
    <s v="HOME CARE FUND"/>
    <x v="1"/>
    <s v="250"/>
    <s v="G"/>
    <s v="001"/>
    <s v="002"/>
    <s v="000"/>
    <s v="000"/>
    <s v="SPECIAL REVENUE FUND"/>
    <s v="BUS &amp; PROF REG &amp; LIC FUND"/>
    <m/>
  </r>
  <r>
    <s v="3.2"/>
    <s v="9125000"/>
    <x v="92"/>
    <x v="30"/>
    <n v="511"/>
    <s v="A5180AF511"/>
    <n v="84000"/>
    <n v="-84219"/>
    <n v="-84000"/>
    <s v="C"/>
    <x v="3"/>
    <x v="3"/>
    <s v="GBBR"/>
    <s v="RIGHT-TO-USE LEASE LIABILITY"/>
    <s v="2023–2024"/>
    <x v="0"/>
    <x v="2"/>
    <s v="HEALTH AND HUMAN SERVICES"/>
    <s v="HOME CARE FUND"/>
    <x v="1"/>
    <s v="250"/>
    <s v="G"/>
    <s v="001"/>
    <s v="002"/>
    <s v="000"/>
    <s v="000"/>
    <s v="SPECIAL REVENUE FUND"/>
    <s v="BUS &amp; PROF REG &amp; LIC FUND"/>
    <m/>
  </r>
  <r>
    <s v="4.1"/>
    <s v="9125000"/>
    <x v="92"/>
    <x v="30"/>
    <n v="511"/>
    <s v="A5180AF511"/>
    <n v="38000"/>
    <n v="38437"/>
    <n v="38000"/>
    <s v="D"/>
    <x v="10"/>
    <x v="9"/>
    <s v="GODF"/>
    <s v="HEALTH &amp; HUMAN SERVICES AND LABOR &amp; WORKFORCE DEV"/>
    <s v="2023–2024"/>
    <x v="0"/>
    <x v="2"/>
    <s v="HEALTH AND HUMAN SERVICES"/>
    <s v="HOME CARE FUND"/>
    <x v="1"/>
    <s v="250"/>
    <s v="G"/>
    <s v="001"/>
    <s v="002"/>
    <s v="000"/>
    <s v="000"/>
    <s v="SPECIAL REVENUE FUND"/>
    <s v="BUS &amp; PROF REG &amp; LIC FUND"/>
    <m/>
  </r>
  <r>
    <s v="4.4"/>
    <s v="9125000"/>
    <x v="92"/>
    <x v="30"/>
    <n v="511"/>
    <s v="A5180AF511"/>
    <n v="38000"/>
    <n v="-38437"/>
    <n v="-38000"/>
    <s v="C"/>
    <x v="2"/>
    <x v="2"/>
    <s v="GABW"/>
    <s v="ACCUMULATED DEPRECIATION/AMORTIZATION"/>
    <s v="2023–2024"/>
    <x v="0"/>
    <x v="2"/>
    <s v="HEALTH AND HUMAN SERVICES"/>
    <s v="HOME CARE FUND"/>
    <x v="1"/>
    <s v="250"/>
    <s v="G"/>
    <s v="001"/>
    <s v="002"/>
    <s v="000"/>
    <s v="000"/>
    <s v="SPECIAL REVENUE FUND"/>
    <s v="BUS &amp; PROF REG &amp; LIC FUND"/>
    <m/>
  </r>
  <r>
    <s v="5.1"/>
    <s v="3255000"/>
    <x v="92"/>
    <x v="30"/>
    <n v="511"/>
    <s v="A5180AF511"/>
    <n v="31000"/>
    <n v="30804"/>
    <n v="31000"/>
    <s v="D"/>
    <x v="5"/>
    <x v="5"/>
    <s v="GODT"/>
    <s v="DEBT SERVICE-PRINCIPAL RETIREMENT"/>
    <s v="2023–2024"/>
    <x v="0"/>
    <x v="2"/>
    <s v="HEALTH AND HUMAN SERVICES"/>
    <s v="HOME CARE FUND"/>
    <x v="1"/>
    <s v="250"/>
    <s v="G"/>
    <s v="001"/>
    <s v="002"/>
    <s v="000"/>
    <s v="000"/>
    <s v="SPECIAL REVENUE FUND"/>
    <s v="BUS &amp; PROF REG &amp; LIC FUND"/>
    <m/>
  </r>
  <r>
    <s v="5.2"/>
    <s v="3255000"/>
    <x v="92"/>
    <x v="30"/>
    <n v="511"/>
    <s v="A5180AF511"/>
    <n v="2000"/>
    <n v="1563"/>
    <n v="2000"/>
    <s v="D"/>
    <x v="6"/>
    <x v="6"/>
    <s v="GODV"/>
    <s v="DEBT SERVICE-INTEREST &amp; FISCAL CHARGES"/>
    <s v="2023–2024"/>
    <x v="0"/>
    <x v="2"/>
    <s v="HEALTH AND HUMAN SERVICES"/>
    <s v="HOME CARE FUND"/>
    <x v="1"/>
    <s v="250"/>
    <s v="G"/>
    <s v="001"/>
    <s v="002"/>
    <s v="000"/>
    <s v="000"/>
    <s v="SPECIAL REVENUE FUND"/>
    <s v="BUS &amp; PROF REG &amp; LIC FUND"/>
    <m/>
  </r>
  <r>
    <s v="5.3"/>
    <s v="3255000"/>
    <x v="92"/>
    <x v="30"/>
    <n v="511"/>
    <s v="A5180AF511"/>
    <n v="33000"/>
    <n v="-32367"/>
    <n v="-33000"/>
    <s v="C"/>
    <x v="10"/>
    <x v="9"/>
    <s v="GODF"/>
    <s v="HEALTH &amp; HUMAN SERVICES AND LABOR &amp; WORKFORCE DEV"/>
    <s v="2023–2024"/>
    <x v="0"/>
    <x v="2"/>
    <s v="HEALTH AND HUMAN SERVICES"/>
    <s v="HOME CARE FUND"/>
    <x v="1"/>
    <s v="250"/>
    <s v="G"/>
    <s v="001"/>
    <s v="002"/>
    <s v="000"/>
    <s v="000"/>
    <s v="SPECIAL REVENUE FUND"/>
    <s v="BUS &amp; PROF REG &amp; LIC FUND"/>
    <m/>
  </r>
  <r>
    <s v="6.1"/>
    <s v="9125000"/>
    <x v="92"/>
    <x v="30"/>
    <n v="511"/>
    <s v="A5180AF511"/>
    <n v="31000"/>
    <n v="30804"/>
    <n v="31000"/>
    <s v="D"/>
    <x v="3"/>
    <x v="3"/>
    <s v="GBBR"/>
    <s v="RIGHT-TO-USE LEASE LIABILITY"/>
    <s v="2023–2024"/>
    <x v="0"/>
    <x v="2"/>
    <s v="HEALTH AND HUMAN SERVICES"/>
    <s v="HOME CARE FUND"/>
    <x v="1"/>
    <s v="250"/>
    <s v="G"/>
    <s v="001"/>
    <s v="002"/>
    <s v="000"/>
    <s v="000"/>
    <s v="SPECIAL REVENUE FUND"/>
    <s v="BUS &amp; PROF REG &amp; LIC FUND"/>
    <m/>
  </r>
  <r>
    <s v="6.2"/>
    <s v="9125000"/>
    <x v="92"/>
    <x v="30"/>
    <n v="511"/>
    <s v="A5180AF511"/>
    <n v="31000"/>
    <n v="-30804"/>
    <n v="-31000"/>
    <s v="C"/>
    <x v="5"/>
    <x v="5"/>
    <s v="GODT"/>
    <s v="DEBT SERVICE-PRINCIPAL RETIREMENT"/>
    <s v="2023–2024"/>
    <x v="0"/>
    <x v="2"/>
    <s v="HEALTH AND HUMAN SERVICES"/>
    <s v="HOME CARE FUND"/>
    <x v="1"/>
    <s v="250"/>
    <s v="G"/>
    <s v="001"/>
    <s v="002"/>
    <s v="000"/>
    <s v="000"/>
    <s v="SPECIAL REVENUE FUND"/>
    <s v="BUS &amp; PROF REG &amp; LIC FUND"/>
    <m/>
  </r>
  <r>
    <s v="7.1"/>
    <s v="9125000"/>
    <x v="92"/>
    <x v="30"/>
    <n v="511"/>
    <s v="A5180AF511"/>
    <n v="27000"/>
    <n v="27427"/>
    <n v="27000"/>
    <s v="D"/>
    <x v="3"/>
    <x v="3"/>
    <s v="GBBR"/>
    <s v="RIGHT-TO-USE LEASE LIABILITY"/>
    <s v="2023–2024"/>
    <x v="0"/>
    <x v="2"/>
    <s v="HEALTH AND HUMAN SERVICES"/>
    <s v="HOME CARE FUND"/>
    <x v="1"/>
    <s v="250"/>
    <s v="G"/>
    <s v="001"/>
    <s v="002"/>
    <s v="000"/>
    <s v="000"/>
    <s v="SPECIAL REVENUE FUND"/>
    <s v="BUS &amp; PROF REG &amp; LIC FUND"/>
    <m/>
  </r>
  <r>
    <s v="7.2"/>
    <s v="9125000"/>
    <x v="92"/>
    <x v="30"/>
    <n v="511"/>
    <s v="A5180AF511"/>
    <n v="27000"/>
    <n v="-27427"/>
    <n v="-27000"/>
    <s v="C"/>
    <x v="7"/>
    <x v="3"/>
    <s v="GBAX"/>
    <s v="CURRENT PORTION OF LONG-TERM OBLIGATIONS"/>
    <s v="2023–2024"/>
    <x v="0"/>
    <x v="2"/>
    <s v="HEALTH AND HUMAN SERVICES"/>
    <s v="HOME CARE FUND"/>
    <x v="1"/>
    <s v="250"/>
    <s v="G"/>
    <s v="001"/>
    <s v="002"/>
    <s v="000"/>
    <s v="000"/>
    <s v="SPECIAL REVENUE FUND"/>
    <s v="BUS &amp; PROF REG &amp; LIC FUND"/>
    <m/>
  </r>
  <r>
    <s v="8.3"/>
    <s v="9125000"/>
    <x v="92"/>
    <x v="30"/>
    <n v="511"/>
    <s v="A5180AF511"/>
    <n v="5000"/>
    <n v="5275"/>
    <n v="5000"/>
    <s v="D"/>
    <x v="2"/>
    <x v="2"/>
    <s v="GABW"/>
    <s v="ACCUMULATED DEPRECIATION/AMORTIZATION"/>
    <s v="2023–2024"/>
    <x v="0"/>
    <x v="2"/>
    <s v="HEALTH AND HUMAN SERVICES"/>
    <s v="HOME CARE FUND"/>
    <x v="1"/>
    <s v="250"/>
    <s v="G"/>
    <s v="001"/>
    <s v="002"/>
    <s v="000"/>
    <s v="000"/>
    <s v="SPECIAL REVENUE FUND"/>
    <s v="BUS &amp; PROF REG &amp; LIC FUND"/>
    <m/>
  </r>
  <r>
    <s v="8.6"/>
    <s v="9125000"/>
    <x v="92"/>
    <x v="30"/>
    <n v="511"/>
    <s v="A5180AF511"/>
    <n v="5000"/>
    <n v="-5275"/>
    <n v="-5000"/>
    <s v="C"/>
    <x v="0"/>
    <x v="0"/>
    <s v="GABX"/>
    <s v="INTANGIBLE ASSETS-AMORTIZABLE"/>
    <s v="2023–2024"/>
    <x v="0"/>
    <x v="2"/>
    <s v="HEALTH AND HUMAN SERVICES"/>
    <s v="HOME CARE FUND"/>
    <x v="1"/>
    <s v="250"/>
    <s v="G"/>
    <s v="001"/>
    <s v="002"/>
    <s v="000"/>
    <s v="000"/>
    <s v="SPECIAL REVENUE FUND"/>
    <s v="BUS &amp; PROF REG &amp; LIC FUND"/>
    <m/>
  </r>
  <r>
    <s v="0.3BB"/>
    <s v="9125000"/>
    <x v="93"/>
    <x v="89"/>
    <n v="511"/>
    <s v="A1045AF511"/>
    <n v="1584000"/>
    <n v="1584188"/>
    <n v="1584000"/>
    <s v="D"/>
    <x v="0"/>
    <x v="0"/>
    <s v="GABX"/>
    <s v="INTANGIBLE ASSETS-AMORTIZABLE"/>
    <s v="2023–2024"/>
    <x v="0"/>
    <x v="1"/>
    <s v="BUS, CONSUMER SERV, HOUSING"/>
    <s v="MEDICAL MARIJUANA REG &amp; SAFETY"/>
    <x v="1"/>
    <s v="250"/>
    <s v="G"/>
    <s v="001"/>
    <s v="002"/>
    <s v="000"/>
    <s v="000"/>
    <s v="SPECIAL REVENUE FUND"/>
    <s v="BUS &amp; PROF REG &amp; LIC FUND"/>
    <m/>
  </r>
  <r>
    <s v="0.4BB"/>
    <s v="9125000"/>
    <x v="93"/>
    <x v="89"/>
    <n v="511"/>
    <s v="A1045AF511"/>
    <n v="37000"/>
    <n v="36884"/>
    <n v="37000"/>
    <s v="D"/>
    <x v="8"/>
    <x v="7"/>
    <s v="GOAA"/>
    <s v="BEGINNING FUND BALANCE"/>
    <s v="2023–2024"/>
    <x v="0"/>
    <x v="1"/>
    <s v="BUS, CONSUMER SERV, HOUSING"/>
    <s v="MEDICAL MARIJUANA REG &amp; SAFETY"/>
    <x v="1"/>
    <s v="250"/>
    <s v="G"/>
    <s v="001"/>
    <s v="002"/>
    <s v="000"/>
    <s v="000"/>
    <s v="SPECIAL REVENUE FUND"/>
    <s v="BUS &amp; PROF REG &amp; LIC FUND"/>
    <m/>
  </r>
  <r>
    <s v="0.8BB"/>
    <s v="9125000"/>
    <x v="93"/>
    <x v="89"/>
    <n v="511"/>
    <s v="A1045AF511"/>
    <n v="458000"/>
    <n v="-458078"/>
    <n v="-458000"/>
    <s v="C"/>
    <x v="2"/>
    <x v="2"/>
    <s v="GABW"/>
    <s v="ACCUMULATED DEPRECIATION/AMORTIZATION"/>
    <s v="2023–2024"/>
    <x v="0"/>
    <x v="1"/>
    <s v="BUS, CONSUMER SERV, HOUSING"/>
    <s v="MEDICAL MARIJUANA REG &amp; SAFETY"/>
    <x v="1"/>
    <s v="250"/>
    <s v="G"/>
    <s v="001"/>
    <s v="002"/>
    <s v="000"/>
    <s v="000"/>
    <s v="SPECIAL REVENUE FUND"/>
    <s v="BUS &amp; PROF REG &amp; LIC FUND"/>
    <m/>
  </r>
  <r>
    <s v="0.9BB"/>
    <s v="9125000"/>
    <x v="93"/>
    <x v="89"/>
    <n v="511"/>
    <s v="A1045AF511"/>
    <n v="1163000"/>
    <n v="-1162994"/>
    <n v="-1163000"/>
    <s v="C"/>
    <x v="3"/>
    <x v="3"/>
    <s v="GBBR"/>
    <s v="RIGHT-TO-USE LEASE LIABILITY"/>
    <s v="2023–2024"/>
    <x v="0"/>
    <x v="1"/>
    <s v="BUS, CONSUMER SERV, HOUSING"/>
    <s v="MEDICAL MARIJUANA REG &amp; SAFETY"/>
    <x v="1"/>
    <s v="250"/>
    <s v="G"/>
    <s v="001"/>
    <s v="002"/>
    <s v="000"/>
    <s v="000"/>
    <s v="SPECIAL REVENUE FUND"/>
    <s v="BUS &amp; PROF REG &amp; LIC FUND"/>
    <m/>
  </r>
  <r>
    <s v="4.1"/>
    <s v="9125000"/>
    <x v="93"/>
    <x v="89"/>
    <n v="511"/>
    <s v="A1045AF511"/>
    <n v="229000"/>
    <n v="229039"/>
    <n v="229000"/>
    <s v="D"/>
    <x v="9"/>
    <x v="8"/>
    <s v="GODJ"/>
    <s v="BUSINESS, CONSUMER SERVICES, AND HOUSING"/>
    <s v="2023–2024"/>
    <x v="0"/>
    <x v="1"/>
    <s v="BUS, CONSUMER SERV, HOUSING"/>
    <s v="MEDICAL MARIJUANA REG &amp; SAFETY"/>
    <x v="1"/>
    <s v="250"/>
    <s v="G"/>
    <s v="001"/>
    <s v="002"/>
    <s v="000"/>
    <s v="000"/>
    <s v="SPECIAL REVENUE FUND"/>
    <s v="BUS &amp; PROF REG &amp; LIC FUND"/>
    <m/>
  </r>
  <r>
    <s v="4.4"/>
    <s v="9125000"/>
    <x v="93"/>
    <x v="89"/>
    <n v="511"/>
    <s v="A1045AF511"/>
    <n v="229000"/>
    <n v="-229039"/>
    <n v="-229000"/>
    <s v="C"/>
    <x v="2"/>
    <x v="2"/>
    <s v="GABW"/>
    <s v="ACCUMULATED DEPRECIATION/AMORTIZATION"/>
    <s v="2023–2024"/>
    <x v="0"/>
    <x v="1"/>
    <s v="BUS, CONSUMER SERV, HOUSING"/>
    <s v="MEDICAL MARIJUANA REG &amp; SAFETY"/>
    <x v="1"/>
    <s v="250"/>
    <s v="G"/>
    <s v="001"/>
    <s v="002"/>
    <s v="000"/>
    <s v="000"/>
    <s v="SPECIAL REVENUE FUND"/>
    <s v="BUS &amp; PROF REG &amp; LIC FUND"/>
    <m/>
  </r>
  <r>
    <s v="5.1"/>
    <s v="3288000"/>
    <x v="93"/>
    <x v="89"/>
    <n v="511"/>
    <s v="A1045AF511"/>
    <n v="227000"/>
    <n v="226502"/>
    <n v="227000"/>
    <s v="D"/>
    <x v="5"/>
    <x v="5"/>
    <s v="GODT"/>
    <s v="DEBT SERVICE-PRINCIPAL RETIREMENT"/>
    <s v="2023–2024"/>
    <x v="0"/>
    <x v="1"/>
    <s v="BUS, CONSUMER SERV, HOUSING"/>
    <s v="MEDICAL MARIJUANA REG &amp; SAFETY"/>
    <x v="1"/>
    <s v="250"/>
    <s v="G"/>
    <s v="001"/>
    <s v="002"/>
    <s v="000"/>
    <s v="000"/>
    <s v="SPECIAL REVENUE FUND"/>
    <s v="BUS &amp; PROF REG &amp; LIC FUND"/>
    <m/>
  </r>
  <r>
    <s v="5.2"/>
    <s v="3288000"/>
    <x v="93"/>
    <x v="89"/>
    <n v="511"/>
    <s v="A1045AF511"/>
    <n v="10000"/>
    <n v="9542"/>
    <n v="10000"/>
    <s v="D"/>
    <x v="6"/>
    <x v="6"/>
    <s v="GODV"/>
    <s v="DEBT SERVICE-INTEREST &amp; FISCAL CHARGES"/>
    <s v="2023–2024"/>
    <x v="0"/>
    <x v="1"/>
    <s v="BUS, CONSUMER SERV, HOUSING"/>
    <s v="MEDICAL MARIJUANA REG &amp; SAFETY"/>
    <x v="1"/>
    <s v="250"/>
    <s v="G"/>
    <s v="001"/>
    <s v="002"/>
    <s v="000"/>
    <s v="000"/>
    <s v="SPECIAL REVENUE FUND"/>
    <s v="BUS &amp; PROF REG &amp; LIC FUND"/>
    <m/>
  </r>
  <r>
    <s v="5.3"/>
    <s v="3288000"/>
    <x v="93"/>
    <x v="89"/>
    <n v="511"/>
    <s v="A1045AF511"/>
    <n v="237000"/>
    <n v="-236044"/>
    <n v="-237000"/>
    <s v="C"/>
    <x v="9"/>
    <x v="8"/>
    <s v="GODJ"/>
    <s v="BUSINESS, CONSUMER SERVICES, AND HOUSING"/>
    <s v="2023–2024"/>
    <x v="0"/>
    <x v="1"/>
    <s v="BUS, CONSUMER SERV, HOUSING"/>
    <s v="MEDICAL MARIJUANA REG &amp; SAFETY"/>
    <x v="1"/>
    <s v="250"/>
    <s v="G"/>
    <s v="001"/>
    <s v="002"/>
    <s v="000"/>
    <s v="000"/>
    <s v="SPECIAL REVENUE FUND"/>
    <s v="BUS &amp; PROF REG &amp; LIC FUND"/>
    <m/>
  </r>
  <r>
    <s v="6.1"/>
    <s v="9125000"/>
    <x v="93"/>
    <x v="89"/>
    <n v="511"/>
    <s v="A1045AF511"/>
    <n v="227000"/>
    <n v="226502"/>
    <n v="227000"/>
    <s v="D"/>
    <x v="3"/>
    <x v="3"/>
    <s v="GBBR"/>
    <s v="RIGHT-TO-USE LEASE LIABILITY"/>
    <s v="2023–2024"/>
    <x v="0"/>
    <x v="1"/>
    <s v="BUS, CONSUMER SERV, HOUSING"/>
    <s v="MEDICAL MARIJUANA REG &amp; SAFETY"/>
    <x v="1"/>
    <s v="250"/>
    <s v="G"/>
    <s v="001"/>
    <s v="002"/>
    <s v="000"/>
    <s v="000"/>
    <s v="SPECIAL REVENUE FUND"/>
    <s v="BUS &amp; PROF REG &amp; LIC FUND"/>
    <m/>
  </r>
  <r>
    <s v="6.2"/>
    <s v="9125000"/>
    <x v="93"/>
    <x v="89"/>
    <n v="511"/>
    <s v="A1045AF511"/>
    <n v="227000"/>
    <n v="-226502"/>
    <n v="-227000"/>
    <s v="C"/>
    <x v="5"/>
    <x v="5"/>
    <s v="GODT"/>
    <s v="DEBT SERVICE-PRINCIPAL RETIREMENT"/>
    <s v="2023–2024"/>
    <x v="0"/>
    <x v="1"/>
    <s v="BUS, CONSUMER SERV, HOUSING"/>
    <s v="MEDICAL MARIJUANA REG &amp; SAFETY"/>
    <x v="1"/>
    <s v="250"/>
    <s v="G"/>
    <s v="001"/>
    <s v="002"/>
    <s v="000"/>
    <s v="000"/>
    <s v="SPECIAL REVENUE FUND"/>
    <s v="BUS &amp; PROF REG &amp; LIC FUND"/>
    <m/>
  </r>
  <r>
    <s v="7.1"/>
    <s v="9125000"/>
    <x v="93"/>
    <x v="89"/>
    <n v="511"/>
    <s v="A1045AF511"/>
    <n v="233000"/>
    <n v="232813"/>
    <n v="233000"/>
    <s v="D"/>
    <x v="3"/>
    <x v="3"/>
    <s v="GBBR"/>
    <s v="RIGHT-TO-USE LEASE LIABILITY"/>
    <s v="2023–2024"/>
    <x v="0"/>
    <x v="1"/>
    <s v="BUS, CONSUMER SERV, HOUSING"/>
    <s v="MEDICAL MARIJUANA REG &amp; SAFETY"/>
    <x v="1"/>
    <s v="250"/>
    <s v="G"/>
    <s v="001"/>
    <s v="002"/>
    <s v="000"/>
    <s v="000"/>
    <s v="SPECIAL REVENUE FUND"/>
    <s v="BUS &amp; PROF REG &amp; LIC FUND"/>
    <m/>
  </r>
  <r>
    <s v="7.2"/>
    <s v="9125000"/>
    <x v="93"/>
    <x v="89"/>
    <n v="511"/>
    <s v="A1045AF511"/>
    <n v="233000"/>
    <n v="-232813"/>
    <n v="-233000"/>
    <s v="C"/>
    <x v="7"/>
    <x v="3"/>
    <s v="GBAX"/>
    <s v="CURRENT PORTION OF LONG-TERM OBLIGATIONS"/>
    <s v="2023–2024"/>
    <x v="0"/>
    <x v="1"/>
    <s v="BUS, CONSUMER SERV, HOUSING"/>
    <s v="MEDICAL MARIJUANA REG &amp; SAFETY"/>
    <x v="1"/>
    <s v="250"/>
    <s v="G"/>
    <s v="001"/>
    <s v="002"/>
    <s v="000"/>
    <s v="000"/>
    <s v="SPECIAL REVENUE FUND"/>
    <s v="BUS &amp; PROF REG &amp; LIC FUND"/>
    <m/>
  </r>
  <r>
    <s v="0.3BB"/>
    <s v="9125000"/>
    <x v="93"/>
    <x v="90"/>
    <n v="511"/>
    <s v="A1115AF511"/>
    <n v="8602000"/>
    <n v="8601546"/>
    <n v="8602000"/>
    <s v="D"/>
    <x v="0"/>
    <x v="0"/>
    <s v="GABX"/>
    <s v="INTANGIBLE ASSETS-AMORTIZABLE"/>
    <s v="2023–2024"/>
    <x v="0"/>
    <x v="1"/>
    <s v="BUS, CONSUMER SERV, HOUSING"/>
    <s v="MEDICAL MARIJUANA REG &amp; SAFETY"/>
    <x v="1"/>
    <s v="250"/>
    <s v="G"/>
    <s v="001"/>
    <s v="002"/>
    <s v="000"/>
    <s v="000"/>
    <s v="SPECIAL REVENUE FUND"/>
    <s v="BUS &amp; PROF REG &amp; LIC FUND"/>
    <m/>
  </r>
  <r>
    <s v="0.4BB"/>
    <s v="9125000"/>
    <x v="93"/>
    <x v="90"/>
    <n v="511"/>
    <s v="A1115AF511"/>
    <n v="127000"/>
    <n v="127215"/>
    <n v="127000"/>
    <s v="D"/>
    <x v="8"/>
    <x v="7"/>
    <s v="GOAA"/>
    <s v="BEGINNING FUND BALANCE"/>
    <s v="2023–2024"/>
    <x v="0"/>
    <x v="1"/>
    <s v="BUS, CONSUMER SERV, HOUSING"/>
    <s v="MEDICAL MARIJUANA REG &amp; SAFETY"/>
    <x v="1"/>
    <s v="250"/>
    <s v="G"/>
    <s v="001"/>
    <s v="002"/>
    <s v="000"/>
    <s v="000"/>
    <s v="SPECIAL REVENUE FUND"/>
    <s v="BUS &amp; PROF REG &amp; LIC FUND"/>
    <m/>
  </r>
  <r>
    <s v="0.8BB"/>
    <s v="9125000"/>
    <x v="93"/>
    <x v="90"/>
    <n v="511"/>
    <s v="A1115AF511"/>
    <n v="2040000"/>
    <n v="-2040393"/>
    <n v="-2040000"/>
    <s v="C"/>
    <x v="2"/>
    <x v="2"/>
    <s v="GABW"/>
    <s v="ACCUMULATED DEPRECIATION/AMORTIZATION"/>
    <s v="2023–2024"/>
    <x v="0"/>
    <x v="1"/>
    <s v="BUS, CONSUMER SERV, HOUSING"/>
    <s v="MEDICAL MARIJUANA REG &amp; SAFETY"/>
    <x v="1"/>
    <s v="250"/>
    <s v="G"/>
    <s v="001"/>
    <s v="002"/>
    <s v="000"/>
    <s v="000"/>
    <s v="SPECIAL REVENUE FUND"/>
    <s v="BUS &amp; PROF REG &amp; LIC FUND"/>
    <m/>
  </r>
  <r>
    <s v="0.9BB"/>
    <s v="9125000"/>
    <x v="93"/>
    <x v="90"/>
    <n v="511"/>
    <s v="A1115AF511"/>
    <n v="6689000"/>
    <n v="-6688368"/>
    <n v="-6689000"/>
    <s v="C"/>
    <x v="3"/>
    <x v="3"/>
    <s v="GBBR"/>
    <s v="RIGHT-TO-USE LEASE LIABILITY"/>
    <s v="2023–2024"/>
    <x v="0"/>
    <x v="1"/>
    <s v="BUS, CONSUMER SERV, HOUSING"/>
    <s v="MEDICAL MARIJUANA REG &amp; SAFETY"/>
    <x v="1"/>
    <s v="250"/>
    <s v="G"/>
    <s v="001"/>
    <s v="002"/>
    <s v="000"/>
    <s v="000"/>
    <s v="SPECIAL REVENUE FUND"/>
    <s v="BUS &amp; PROF REG &amp; LIC FUND"/>
    <m/>
  </r>
  <r>
    <s v="1.1"/>
    <s v="3288000"/>
    <x v="93"/>
    <x v="90"/>
    <n v="511"/>
    <s v="A1115AF511"/>
    <n v="166000"/>
    <n v="165904"/>
    <n v="166000"/>
    <s v="D"/>
    <x v="11"/>
    <x v="10"/>
    <s v="GODR"/>
    <s v="CAPITAL OUTLAY"/>
    <s v="2023–2024"/>
    <x v="0"/>
    <x v="1"/>
    <s v="BUS, CONSUMER SERV, HOUSING"/>
    <s v="MEDICAL MARIJUANA REG &amp; SAFETY"/>
    <x v="1"/>
    <s v="250"/>
    <s v="G"/>
    <s v="001"/>
    <s v="002"/>
    <s v="000"/>
    <s v="000"/>
    <s v="SPECIAL REVENUE FUND"/>
    <s v="BUS &amp; PROF REG &amp; LIC FUND"/>
    <m/>
  </r>
  <r>
    <s v="1.2"/>
    <s v="3288000"/>
    <x v="93"/>
    <x v="90"/>
    <n v="511"/>
    <s v="A1115AF511"/>
    <n v="166000"/>
    <n v="-165904"/>
    <n v="-166000"/>
    <s v="C"/>
    <x v="12"/>
    <x v="11"/>
    <s v="GOLK"/>
    <s v="LEASE AND OTHER FINANCING PROCEEDS"/>
    <s v="2023–2024"/>
    <x v="0"/>
    <x v="1"/>
    <s v="BUS, CONSUMER SERV, HOUSING"/>
    <s v="MEDICAL MARIJUANA REG &amp; SAFETY"/>
    <x v="1"/>
    <s v="250"/>
    <s v="G"/>
    <s v="001"/>
    <s v="002"/>
    <s v="000"/>
    <s v="000"/>
    <s v="SPECIAL REVENUE FUND"/>
    <s v="BUS &amp; PROF REG &amp; LIC FUND"/>
    <m/>
  </r>
  <r>
    <s v="2.3"/>
    <s v="9125000"/>
    <x v="93"/>
    <x v="90"/>
    <n v="511"/>
    <s v="A1115AF511"/>
    <n v="166000"/>
    <n v="165904"/>
    <n v="166000"/>
    <s v="D"/>
    <x v="0"/>
    <x v="0"/>
    <s v="GABX"/>
    <s v="INTANGIBLE ASSETS-AMORTIZABLE"/>
    <s v="2023–2024"/>
    <x v="0"/>
    <x v="1"/>
    <s v="BUS, CONSUMER SERV, HOUSING"/>
    <s v="MEDICAL MARIJUANA REG &amp; SAFETY"/>
    <x v="1"/>
    <s v="250"/>
    <s v="G"/>
    <s v="001"/>
    <s v="002"/>
    <s v="000"/>
    <s v="000"/>
    <s v="SPECIAL REVENUE FUND"/>
    <s v="BUS &amp; PROF REG &amp; LIC FUND"/>
    <m/>
  </r>
  <r>
    <s v="2.4"/>
    <s v="9125000"/>
    <x v="93"/>
    <x v="90"/>
    <n v="511"/>
    <s v="A1115AF511"/>
    <n v="166000"/>
    <n v="-165904"/>
    <n v="-166000"/>
    <s v="C"/>
    <x v="11"/>
    <x v="10"/>
    <s v="GODR"/>
    <s v="CAPITAL OUTLAY"/>
    <s v="2023–2024"/>
    <x v="0"/>
    <x v="1"/>
    <s v="BUS, CONSUMER SERV, HOUSING"/>
    <s v="MEDICAL MARIJUANA REG &amp; SAFETY"/>
    <x v="1"/>
    <s v="250"/>
    <s v="G"/>
    <s v="001"/>
    <s v="002"/>
    <s v="000"/>
    <s v="000"/>
    <s v="SPECIAL REVENUE FUND"/>
    <s v="BUS &amp; PROF REG &amp; LIC FUND"/>
    <m/>
  </r>
  <r>
    <s v="3.1"/>
    <s v="9125000"/>
    <x v="93"/>
    <x v="90"/>
    <n v="511"/>
    <s v="A1115AF511"/>
    <n v="166000"/>
    <n v="165904"/>
    <n v="166000"/>
    <s v="D"/>
    <x v="12"/>
    <x v="11"/>
    <s v="GOLK"/>
    <s v="LEASE AND OTHER FINANCING PROCEEDS"/>
    <s v="2023–2024"/>
    <x v="0"/>
    <x v="1"/>
    <s v="BUS, CONSUMER SERV, HOUSING"/>
    <s v="MEDICAL MARIJUANA REG &amp; SAFETY"/>
    <x v="1"/>
    <s v="250"/>
    <s v="G"/>
    <s v="001"/>
    <s v="002"/>
    <s v="000"/>
    <s v="000"/>
    <s v="SPECIAL REVENUE FUND"/>
    <s v="BUS &amp; PROF REG &amp; LIC FUND"/>
    <m/>
  </r>
  <r>
    <s v="3.2"/>
    <s v="9125000"/>
    <x v="93"/>
    <x v="90"/>
    <n v="511"/>
    <s v="A1115AF511"/>
    <n v="166000"/>
    <n v="-165904"/>
    <n v="-166000"/>
    <s v="C"/>
    <x v="3"/>
    <x v="3"/>
    <s v="GBBR"/>
    <s v="RIGHT-TO-USE LEASE LIABILITY"/>
    <s v="2023–2024"/>
    <x v="0"/>
    <x v="1"/>
    <s v="BUS, CONSUMER SERV, HOUSING"/>
    <s v="MEDICAL MARIJUANA REG &amp; SAFETY"/>
    <x v="1"/>
    <s v="250"/>
    <s v="G"/>
    <s v="001"/>
    <s v="002"/>
    <s v="000"/>
    <s v="000"/>
    <s v="SPECIAL REVENUE FUND"/>
    <s v="BUS &amp; PROF REG &amp; LIC FUND"/>
    <m/>
  </r>
  <r>
    <s v="4.1"/>
    <s v="9125000"/>
    <x v="93"/>
    <x v="90"/>
    <n v="511"/>
    <s v="A1115AF511"/>
    <n v="1830000"/>
    <n v="1829642"/>
    <n v="1830000"/>
    <s v="D"/>
    <x v="9"/>
    <x v="8"/>
    <s v="GODJ"/>
    <s v="BUSINESS, CONSUMER SERVICES, AND HOUSING"/>
    <s v="2023–2024"/>
    <x v="0"/>
    <x v="1"/>
    <s v="BUS, CONSUMER SERV, HOUSING"/>
    <s v="MEDICAL MARIJUANA REG &amp; SAFETY"/>
    <x v="1"/>
    <s v="250"/>
    <s v="G"/>
    <s v="001"/>
    <s v="002"/>
    <s v="000"/>
    <s v="000"/>
    <s v="SPECIAL REVENUE FUND"/>
    <s v="BUS &amp; PROF REG &amp; LIC FUND"/>
    <m/>
  </r>
  <r>
    <s v="4.4"/>
    <s v="9125000"/>
    <x v="93"/>
    <x v="90"/>
    <n v="511"/>
    <s v="A1115AF511"/>
    <n v="1830000"/>
    <n v="-1829642"/>
    <n v="-1830000"/>
    <s v="C"/>
    <x v="2"/>
    <x v="2"/>
    <s v="GABW"/>
    <s v="ACCUMULATED DEPRECIATION/AMORTIZATION"/>
    <s v="2023–2024"/>
    <x v="0"/>
    <x v="1"/>
    <s v="BUS, CONSUMER SERV, HOUSING"/>
    <s v="MEDICAL MARIJUANA REG &amp; SAFETY"/>
    <x v="1"/>
    <s v="250"/>
    <s v="G"/>
    <s v="001"/>
    <s v="002"/>
    <s v="000"/>
    <s v="000"/>
    <s v="SPECIAL REVENUE FUND"/>
    <s v="BUS &amp; PROF REG &amp; LIC FUND"/>
    <m/>
  </r>
  <r>
    <s v="5.1"/>
    <s v="3288000"/>
    <x v="93"/>
    <x v="90"/>
    <n v="511"/>
    <s v="A1115AF511"/>
    <n v="1748000"/>
    <n v="1748163"/>
    <n v="1748000"/>
    <s v="D"/>
    <x v="5"/>
    <x v="5"/>
    <s v="GODT"/>
    <s v="DEBT SERVICE-PRINCIPAL RETIREMENT"/>
    <s v="2023–2024"/>
    <x v="0"/>
    <x v="1"/>
    <s v="BUS, CONSUMER SERV, HOUSING"/>
    <s v="MEDICAL MARIJUANA REG &amp; SAFETY"/>
    <x v="1"/>
    <s v="250"/>
    <s v="G"/>
    <s v="001"/>
    <s v="002"/>
    <s v="000"/>
    <s v="000"/>
    <s v="SPECIAL REVENUE FUND"/>
    <s v="BUS &amp; PROF REG &amp; LIC FUND"/>
    <m/>
  </r>
  <r>
    <s v="5.2"/>
    <s v="3288000"/>
    <x v="93"/>
    <x v="90"/>
    <n v="511"/>
    <s v="A1115AF511"/>
    <n v="99000"/>
    <n v="99379"/>
    <n v="99000"/>
    <s v="D"/>
    <x v="6"/>
    <x v="6"/>
    <s v="GODV"/>
    <s v="DEBT SERVICE-INTEREST &amp; FISCAL CHARGES"/>
    <s v="2023–2024"/>
    <x v="0"/>
    <x v="1"/>
    <s v="BUS, CONSUMER SERV, HOUSING"/>
    <s v="MEDICAL MARIJUANA REG &amp; SAFETY"/>
    <x v="1"/>
    <s v="250"/>
    <s v="G"/>
    <s v="001"/>
    <s v="002"/>
    <s v="000"/>
    <s v="000"/>
    <s v="SPECIAL REVENUE FUND"/>
    <s v="BUS &amp; PROF REG &amp; LIC FUND"/>
    <m/>
  </r>
  <r>
    <s v="5.3"/>
    <s v="3288000"/>
    <x v="93"/>
    <x v="90"/>
    <n v="511"/>
    <s v="A1115AF511"/>
    <n v="1847000"/>
    <n v="-1847542"/>
    <n v="-1847000"/>
    <s v="C"/>
    <x v="9"/>
    <x v="8"/>
    <s v="GODJ"/>
    <s v="BUSINESS, CONSUMER SERVICES, AND HOUSING"/>
    <s v="2023–2024"/>
    <x v="0"/>
    <x v="1"/>
    <s v="BUS, CONSUMER SERV, HOUSING"/>
    <s v="MEDICAL MARIJUANA REG &amp; SAFETY"/>
    <x v="1"/>
    <s v="250"/>
    <s v="G"/>
    <s v="001"/>
    <s v="002"/>
    <s v="000"/>
    <s v="000"/>
    <s v="SPECIAL REVENUE FUND"/>
    <s v="BUS &amp; PROF REG &amp; LIC FUND"/>
    <m/>
  </r>
  <r>
    <s v="6.1"/>
    <s v="9125000"/>
    <x v="93"/>
    <x v="90"/>
    <n v="511"/>
    <s v="A1115AF511"/>
    <n v="1748000"/>
    <n v="1748163"/>
    <n v="1748000"/>
    <s v="D"/>
    <x v="3"/>
    <x v="3"/>
    <s v="GBBR"/>
    <s v="RIGHT-TO-USE LEASE LIABILITY"/>
    <s v="2023–2024"/>
    <x v="0"/>
    <x v="1"/>
    <s v="BUS, CONSUMER SERV, HOUSING"/>
    <s v="MEDICAL MARIJUANA REG &amp; SAFETY"/>
    <x v="1"/>
    <s v="250"/>
    <s v="G"/>
    <s v="001"/>
    <s v="002"/>
    <s v="000"/>
    <s v="000"/>
    <s v="SPECIAL REVENUE FUND"/>
    <s v="BUS &amp; PROF REG &amp; LIC FUND"/>
    <m/>
  </r>
  <r>
    <s v="6.2"/>
    <s v="9125000"/>
    <x v="93"/>
    <x v="90"/>
    <n v="511"/>
    <s v="A1115AF511"/>
    <n v="1748000"/>
    <n v="-1748163"/>
    <n v="-1748000"/>
    <s v="C"/>
    <x v="5"/>
    <x v="5"/>
    <s v="GODT"/>
    <s v="DEBT SERVICE-PRINCIPAL RETIREMENT"/>
    <s v="2023–2024"/>
    <x v="0"/>
    <x v="1"/>
    <s v="BUS, CONSUMER SERV, HOUSING"/>
    <s v="MEDICAL MARIJUANA REG &amp; SAFETY"/>
    <x v="1"/>
    <s v="250"/>
    <s v="G"/>
    <s v="001"/>
    <s v="002"/>
    <s v="000"/>
    <s v="000"/>
    <s v="SPECIAL REVENUE FUND"/>
    <s v="BUS &amp; PROF REG &amp; LIC FUND"/>
    <m/>
  </r>
  <r>
    <s v="7.1"/>
    <s v="9125000"/>
    <x v="93"/>
    <x v="90"/>
    <n v="511"/>
    <s v="A1115AF511"/>
    <n v="1773000"/>
    <n v="1772678"/>
    <n v="1773000"/>
    <s v="D"/>
    <x v="3"/>
    <x v="3"/>
    <s v="GBBR"/>
    <s v="RIGHT-TO-USE LEASE LIABILITY"/>
    <s v="2023–2024"/>
    <x v="0"/>
    <x v="1"/>
    <s v="BUS, CONSUMER SERV, HOUSING"/>
    <s v="MEDICAL MARIJUANA REG &amp; SAFETY"/>
    <x v="1"/>
    <s v="250"/>
    <s v="G"/>
    <s v="001"/>
    <s v="002"/>
    <s v="000"/>
    <s v="000"/>
    <s v="SPECIAL REVENUE FUND"/>
    <s v="BUS &amp; PROF REG &amp; LIC FUND"/>
    <m/>
  </r>
  <r>
    <s v="7.2"/>
    <s v="9125000"/>
    <x v="93"/>
    <x v="90"/>
    <n v="511"/>
    <s v="A1115AF511"/>
    <n v="1773000"/>
    <n v="-1772678"/>
    <n v="-1773000"/>
    <s v="C"/>
    <x v="7"/>
    <x v="3"/>
    <s v="GBAX"/>
    <s v="CURRENT PORTION OF LONG-TERM OBLIGATIONS"/>
    <s v="2023–2024"/>
    <x v="0"/>
    <x v="1"/>
    <s v="BUS, CONSUMER SERV, HOUSING"/>
    <s v="MEDICAL MARIJUANA REG &amp; SAFETY"/>
    <x v="1"/>
    <s v="250"/>
    <s v="G"/>
    <s v="001"/>
    <s v="002"/>
    <s v="000"/>
    <s v="000"/>
    <s v="SPECIAL REVENUE FUND"/>
    <s v="BUS &amp; PROF REG &amp; LIC FUND"/>
    <m/>
  </r>
  <r>
    <s v="8.3"/>
    <s v="9125000"/>
    <x v="93"/>
    <x v="90"/>
    <n v="511"/>
    <s v="A1115AF511"/>
    <n v="219000"/>
    <n v="219113"/>
    <n v="219000"/>
    <s v="D"/>
    <x v="2"/>
    <x v="2"/>
    <s v="GABW"/>
    <s v="ACCUMULATED DEPRECIATION/AMORTIZATION"/>
    <s v="2023–2024"/>
    <x v="0"/>
    <x v="1"/>
    <s v="BUS, CONSUMER SERV, HOUSING"/>
    <s v="MEDICAL MARIJUANA REG &amp; SAFETY"/>
    <x v="1"/>
    <s v="250"/>
    <s v="G"/>
    <s v="001"/>
    <s v="002"/>
    <s v="000"/>
    <s v="000"/>
    <s v="SPECIAL REVENUE FUND"/>
    <s v="BUS &amp; PROF REG &amp; LIC FUND"/>
    <m/>
  </r>
  <r>
    <s v="8.6"/>
    <s v="9125000"/>
    <x v="93"/>
    <x v="90"/>
    <n v="511"/>
    <s v="A1115AF511"/>
    <n v="219000"/>
    <n v="-219113"/>
    <n v="-219000"/>
    <s v="C"/>
    <x v="0"/>
    <x v="0"/>
    <s v="GABX"/>
    <s v="INTANGIBLE ASSETS-AMORTIZABLE"/>
    <s v="2023–2024"/>
    <x v="0"/>
    <x v="1"/>
    <s v="BUS, CONSUMER SERV, HOUSING"/>
    <s v="MEDICAL MARIJUANA REG &amp; SAFETY"/>
    <x v="1"/>
    <s v="250"/>
    <s v="G"/>
    <s v="001"/>
    <s v="002"/>
    <s v="000"/>
    <s v="000"/>
    <s v="SPECIAL REVENUE FUND"/>
    <s v="BUS &amp; PROF REG &amp; LIC FUND"/>
    <m/>
  </r>
  <r>
    <s v="0.3BB"/>
    <s v="9125000"/>
    <x v="94"/>
    <x v="58"/>
    <n v="511"/>
    <s v="A2660AF511"/>
    <n v="9655000"/>
    <n v="9654616"/>
    <n v="9655000"/>
    <s v="D"/>
    <x v="0"/>
    <x v="0"/>
    <s v="GABX"/>
    <s v="INTANGIBLE ASSETS-AMORTIZABLE"/>
    <s v="2023–2024"/>
    <x v="0"/>
    <x v="6"/>
    <s v="TRANSPORTATION"/>
    <s v="ROAD MAINT AND REHAB ACCT"/>
    <x v="1"/>
    <s v="150"/>
    <s v="G"/>
    <s v="001"/>
    <s v="001"/>
    <s v="000"/>
    <s v="000"/>
    <s v="SPECIAL REVENUE FUND"/>
    <s v="TRANSPORTATION FUND"/>
    <m/>
  </r>
  <r>
    <s v="0.4BB"/>
    <s v="9125000"/>
    <x v="94"/>
    <x v="58"/>
    <n v="511"/>
    <s v="A2660AF511"/>
    <n v="27000"/>
    <n v="26766"/>
    <n v="27000"/>
    <s v="D"/>
    <x v="8"/>
    <x v="7"/>
    <s v="GOAA"/>
    <s v="BEGINNING FUND BALANCE"/>
    <s v="2023–2024"/>
    <x v="0"/>
    <x v="6"/>
    <s v="TRANSPORTATION"/>
    <s v="ROAD MAINT AND REHAB ACCT"/>
    <x v="1"/>
    <s v="150"/>
    <s v="G"/>
    <s v="001"/>
    <s v="001"/>
    <s v="000"/>
    <s v="000"/>
    <s v="SPECIAL REVENUE FUND"/>
    <s v="TRANSPORTATION FUND"/>
    <m/>
  </r>
  <r>
    <s v="0.8BB"/>
    <s v="9125000"/>
    <x v="94"/>
    <x v="58"/>
    <n v="511"/>
    <s v="A2660AF511"/>
    <n v="2606000"/>
    <n v="-2606166"/>
    <n v="-2606000"/>
    <s v="C"/>
    <x v="2"/>
    <x v="2"/>
    <s v="GABW"/>
    <s v="ACCUMULATED DEPRECIATION/AMORTIZATION"/>
    <s v="2023–2024"/>
    <x v="0"/>
    <x v="6"/>
    <s v="TRANSPORTATION"/>
    <s v="ROAD MAINT AND REHAB ACCT"/>
    <x v="1"/>
    <s v="150"/>
    <s v="G"/>
    <s v="001"/>
    <s v="001"/>
    <s v="000"/>
    <s v="000"/>
    <s v="SPECIAL REVENUE FUND"/>
    <s v="TRANSPORTATION FUND"/>
    <m/>
  </r>
  <r>
    <s v="0.9BB"/>
    <s v="9125000"/>
    <x v="94"/>
    <x v="58"/>
    <n v="511"/>
    <s v="A2660AF511"/>
    <n v="7076000"/>
    <n v="-7075216"/>
    <n v="-7076000"/>
    <s v="C"/>
    <x v="3"/>
    <x v="3"/>
    <s v="GBBR"/>
    <s v="RIGHT-TO-USE LEASE LIABILITY"/>
    <s v="2023–2024"/>
    <x v="0"/>
    <x v="6"/>
    <s v="TRANSPORTATION"/>
    <s v="ROAD MAINT AND REHAB ACCT"/>
    <x v="1"/>
    <s v="150"/>
    <s v="G"/>
    <s v="001"/>
    <s v="001"/>
    <s v="000"/>
    <s v="000"/>
    <s v="SPECIAL REVENUE FUND"/>
    <s v="TRANSPORTATION FUND"/>
    <m/>
  </r>
  <r>
    <s v="1.1"/>
    <s v="3290000"/>
    <x v="94"/>
    <x v="58"/>
    <n v="511"/>
    <s v="A2660AF511"/>
    <n v="3133000"/>
    <n v="3132600"/>
    <n v="3133000"/>
    <s v="D"/>
    <x v="11"/>
    <x v="10"/>
    <s v="GODR"/>
    <s v="CAPITAL OUTLAY"/>
    <s v="2023–2024"/>
    <x v="0"/>
    <x v="6"/>
    <s v="TRANSPORTATION"/>
    <s v="ROAD MAINT AND REHAB ACCT"/>
    <x v="1"/>
    <s v="150"/>
    <s v="G"/>
    <s v="001"/>
    <s v="001"/>
    <s v="000"/>
    <s v="000"/>
    <s v="SPECIAL REVENUE FUND"/>
    <s v="TRANSPORTATION FUND"/>
    <m/>
  </r>
  <r>
    <s v="1.2"/>
    <s v="3290000"/>
    <x v="94"/>
    <x v="58"/>
    <n v="511"/>
    <s v="A2660AF511"/>
    <n v="3097000"/>
    <n v="-3096843"/>
    <n v="-3097000"/>
    <s v="C"/>
    <x v="12"/>
    <x v="11"/>
    <s v="GOLK"/>
    <s v="LEASE AND OTHER FINANCING PROCEEDS"/>
    <s v="2023–2024"/>
    <x v="0"/>
    <x v="6"/>
    <s v="TRANSPORTATION"/>
    <s v="ROAD MAINT AND REHAB ACCT"/>
    <x v="1"/>
    <s v="150"/>
    <s v="G"/>
    <s v="001"/>
    <s v="001"/>
    <s v="000"/>
    <s v="000"/>
    <s v="SPECIAL REVENUE FUND"/>
    <s v="TRANSPORTATION FUND"/>
    <m/>
  </r>
  <r>
    <s v="1.3"/>
    <s v="3290000"/>
    <x v="94"/>
    <x v="58"/>
    <n v="511"/>
    <s v="A2660AF511"/>
    <n v="36000"/>
    <n v="-35757"/>
    <n v="-36000"/>
    <s v="C"/>
    <x v="20"/>
    <x v="17"/>
    <s v="GODL"/>
    <s v="TRANSPORTATION"/>
    <s v="2023–2024"/>
    <x v="0"/>
    <x v="6"/>
    <s v="TRANSPORTATION"/>
    <s v="ROAD MAINT AND REHAB ACCT"/>
    <x v="1"/>
    <s v="150"/>
    <s v="G"/>
    <s v="001"/>
    <s v="001"/>
    <s v="000"/>
    <s v="000"/>
    <s v="SPECIAL REVENUE FUND"/>
    <s v="TRANSPORTATION FUND"/>
    <m/>
  </r>
  <r>
    <s v="2.3"/>
    <s v="9125000"/>
    <x v="94"/>
    <x v="58"/>
    <n v="511"/>
    <s v="A2660AF511"/>
    <n v="3133000"/>
    <n v="3132600"/>
    <n v="3133000"/>
    <s v="D"/>
    <x v="0"/>
    <x v="0"/>
    <s v="GABX"/>
    <s v="INTANGIBLE ASSETS-AMORTIZABLE"/>
    <s v="2023–2024"/>
    <x v="0"/>
    <x v="6"/>
    <s v="TRANSPORTATION"/>
    <s v="ROAD MAINT AND REHAB ACCT"/>
    <x v="1"/>
    <s v="150"/>
    <s v="G"/>
    <s v="001"/>
    <s v="001"/>
    <s v="000"/>
    <s v="000"/>
    <s v="SPECIAL REVENUE FUND"/>
    <s v="TRANSPORTATION FUND"/>
    <m/>
  </r>
  <r>
    <s v="2.4"/>
    <s v="9125000"/>
    <x v="94"/>
    <x v="58"/>
    <n v="511"/>
    <s v="A2660AF511"/>
    <n v="3133000"/>
    <n v="-3132600"/>
    <n v="-3133000"/>
    <s v="C"/>
    <x v="11"/>
    <x v="10"/>
    <s v="GODR"/>
    <s v="CAPITAL OUTLAY"/>
    <s v="2023–2024"/>
    <x v="0"/>
    <x v="6"/>
    <s v="TRANSPORTATION"/>
    <s v="ROAD MAINT AND REHAB ACCT"/>
    <x v="1"/>
    <s v="150"/>
    <s v="G"/>
    <s v="001"/>
    <s v="001"/>
    <s v="000"/>
    <s v="000"/>
    <s v="SPECIAL REVENUE FUND"/>
    <s v="TRANSPORTATION FUND"/>
    <m/>
  </r>
  <r>
    <s v="3.1"/>
    <s v="9125000"/>
    <x v="94"/>
    <x v="58"/>
    <n v="511"/>
    <s v="A2660AF511"/>
    <n v="3097000"/>
    <n v="3096843"/>
    <n v="3097000"/>
    <s v="D"/>
    <x v="12"/>
    <x v="11"/>
    <s v="GOLK"/>
    <s v="LEASE AND OTHER FINANCING PROCEEDS"/>
    <s v="2023–2024"/>
    <x v="0"/>
    <x v="6"/>
    <s v="TRANSPORTATION"/>
    <s v="ROAD MAINT AND REHAB ACCT"/>
    <x v="1"/>
    <s v="150"/>
    <s v="G"/>
    <s v="001"/>
    <s v="001"/>
    <s v="000"/>
    <s v="000"/>
    <s v="SPECIAL REVENUE FUND"/>
    <s v="TRANSPORTATION FUND"/>
    <m/>
  </r>
  <r>
    <s v="3.2"/>
    <s v="9125000"/>
    <x v="94"/>
    <x v="58"/>
    <n v="511"/>
    <s v="A2660AF511"/>
    <n v="3097000"/>
    <n v="-3096843"/>
    <n v="-3097000"/>
    <s v="C"/>
    <x v="3"/>
    <x v="3"/>
    <s v="GBBR"/>
    <s v="RIGHT-TO-USE LEASE LIABILITY"/>
    <s v="2023–2024"/>
    <x v="0"/>
    <x v="6"/>
    <s v="TRANSPORTATION"/>
    <s v="ROAD MAINT AND REHAB ACCT"/>
    <x v="1"/>
    <s v="150"/>
    <s v="G"/>
    <s v="001"/>
    <s v="001"/>
    <s v="000"/>
    <s v="000"/>
    <s v="SPECIAL REVENUE FUND"/>
    <s v="TRANSPORTATION FUND"/>
    <m/>
  </r>
  <r>
    <s v="4.1"/>
    <s v="9125000"/>
    <x v="94"/>
    <x v="58"/>
    <n v="511"/>
    <s v="A2660AF511"/>
    <n v="2726000"/>
    <n v="2726131"/>
    <n v="2726000"/>
    <s v="D"/>
    <x v="20"/>
    <x v="17"/>
    <s v="GODL"/>
    <s v="TRANSPORTATION"/>
    <s v="2023–2024"/>
    <x v="0"/>
    <x v="6"/>
    <s v="TRANSPORTATION"/>
    <s v="ROAD MAINT AND REHAB ACCT"/>
    <x v="1"/>
    <s v="150"/>
    <s v="G"/>
    <s v="001"/>
    <s v="001"/>
    <s v="000"/>
    <s v="000"/>
    <s v="SPECIAL REVENUE FUND"/>
    <s v="TRANSPORTATION FUND"/>
    <m/>
  </r>
  <r>
    <s v="4.4"/>
    <s v="9125000"/>
    <x v="94"/>
    <x v="58"/>
    <n v="511"/>
    <s v="A2660AF511"/>
    <n v="2726000"/>
    <n v="-2726131"/>
    <n v="-2726000"/>
    <s v="C"/>
    <x v="2"/>
    <x v="2"/>
    <s v="GABW"/>
    <s v="ACCUMULATED DEPRECIATION/AMORTIZATION"/>
    <s v="2023–2024"/>
    <x v="0"/>
    <x v="6"/>
    <s v="TRANSPORTATION"/>
    <s v="ROAD MAINT AND REHAB ACCT"/>
    <x v="1"/>
    <s v="150"/>
    <s v="G"/>
    <s v="001"/>
    <s v="001"/>
    <s v="000"/>
    <s v="000"/>
    <s v="SPECIAL REVENUE FUND"/>
    <s v="TRANSPORTATION FUND"/>
    <m/>
  </r>
  <r>
    <s v="5.1"/>
    <s v="3290000"/>
    <x v="94"/>
    <x v="58"/>
    <n v="511"/>
    <s v="A2660AF511"/>
    <n v="2650000"/>
    <n v="2650049"/>
    <n v="2650000"/>
    <s v="D"/>
    <x v="5"/>
    <x v="5"/>
    <s v="GODT"/>
    <s v="DEBT SERVICE-PRINCIPAL RETIREMENT"/>
    <s v="2023–2024"/>
    <x v="0"/>
    <x v="6"/>
    <s v="TRANSPORTATION"/>
    <s v="ROAD MAINT AND REHAB ACCT"/>
    <x v="1"/>
    <s v="150"/>
    <s v="G"/>
    <s v="001"/>
    <s v="001"/>
    <s v="000"/>
    <s v="000"/>
    <s v="SPECIAL REVENUE FUND"/>
    <s v="TRANSPORTATION FUND"/>
    <m/>
  </r>
  <r>
    <s v="5.2"/>
    <s v="3290000"/>
    <x v="94"/>
    <x v="58"/>
    <n v="511"/>
    <s v="A2660AF511"/>
    <n v="57000"/>
    <n v="57101"/>
    <n v="57000"/>
    <s v="D"/>
    <x v="6"/>
    <x v="6"/>
    <s v="GODV"/>
    <s v="DEBT SERVICE-INTEREST &amp; FISCAL CHARGES"/>
    <s v="2023–2024"/>
    <x v="0"/>
    <x v="6"/>
    <s v="TRANSPORTATION"/>
    <s v="ROAD MAINT AND REHAB ACCT"/>
    <x v="1"/>
    <s v="150"/>
    <s v="G"/>
    <s v="001"/>
    <s v="001"/>
    <s v="000"/>
    <s v="000"/>
    <s v="SPECIAL REVENUE FUND"/>
    <s v="TRANSPORTATION FUND"/>
    <m/>
  </r>
  <r>
    <s v="5.3"/>
    <s v="3290000"/>
    <x v="94"/>
    <x v="58"/>
    <n v="511"/>
    <s v="A2660AF511"/>
    <n v="2707000"/>
    <n v="-2707150"/>
    <n v="-2707000"/>
    <s v="C"/>
    <x v="20"/>
    <x v="17"/>
    <s v="GODL"/>
    <s v="TRANSPORTATION"/>
    <s v="2023–2024"/>
    <x v="0"/>
    <x v="6"/>
    <s v="TRANSPORTATION"/>
    <s v="ROAD MAINT AND REHAB ACCT"/>
    <x v="1"/>
    <s v="150"/>
    <s v="G"/>
    <s v="001"/>
    <s v="001"/>
    <s v="000"/>
    <s v="000"/>
    <s v="SPECIAL REVENUE FUND"/>
    <s v="TRANSPORTATION FUND"/>
    <m/>
  </r>
  <r>
    <s v="6.1"/>
    <s v="9125000"/>
    <x v="94"/>
    <x v="58"/>
    <n v="511"/>
    <s v="A2660AF511"/>
    <n v="2650000"/>
    <n v="2650049"/>
    <n v="2650000"/>
    <s v="D"/>
    <x v="3"/>
    <x v="3"/>
    <s v="GBBR"/>
    <s v="RIGHT-TO-USE LEASE LIABILITY"/>
    <s v="2023–2024"/>
    <x v="0"/>
    <x v="6"/>
    <s v="TRANSPORTATION"/>
    <s v="ROAD MAINT AND REHAB ACCT"/>
    <x v="1"/>
    <s v="150"/>
    <s v="G"/>
    <s v="001"/>
    <s v="001"/>
    <s v="000"/>
    <s v="000"/>
    <s v="SPECIAL REVENUE FUND"/>
    <s v="TRANSPORTATION FUND"/>
    <m/>
  </r>
  <r>
    <s v="6.2"/>
    <s v="9125000"/>
    <x v="94"/>
    <x v="58"/>
    <n v="511"/>
    <s v="A2660AF511"/>
    <n v="2650000"/>
    <n v="-2650049"/>
    <n v="-2650000"/>
    <s v="C"/>
    <x v="5"/>
    <x v="5"/>
    <s v="GODT"/>
    <s v="DEBT SERVICE-PRINCIPAL RETIREMENT"/>
    <s v="2023–2024"/>
    <x v="0"/>
    <x v="6"/>
    <s v="TRANSPORTATION"/>
    <s v="ROAD MAINT AND REHAB ACCT"/>
    <x v="1"/>
    <s v="150"/>
    <s v="G"/>
    <s v="001"/>
    <s v="001"/>
    <s v="000"/>
    <s v="000"/>
    <s v="SPECIAL REVENUE FUND"/>
    <s v="TRANSPORTATION FUND"/>
    <m/>
  </r>
  <r>
    <s v="7.1"/>
    <s v="9125000"/>
    <x v="94"/>
    <x v="58"/>
    <n v="511"/>
    <s v="A2660AF511"/>
    <n v="2464000"/>
    <n v="2463504"/>
    <n v="2464000"/>
    <s v="D"/>
    <x v="3"/>
    <x v="3"/>
    <s v="GBBR"/>
    <s v="RIGHT-TO-USE LEASE LIABILITY"/>
    <s v="2023–2024"/>
    <x v="0"/>
    <x v="6"/>
    <s v="TRANSPORTATION"/>
    <s v="ROAD MAINT AND REHAB ACCT"/>
    <x v="1"/>
    <s v="150"/>
    <s v="G"/>
    <s v="001"/>
    <s v="001"/>
    <s v="000"/>
    <s v="000"/>
    <s v="SPECIAL REVENUE FUND"/>
    <s v="TRANSPORTATION FUND"/>
    <m/>
  </r>
  <r>
    <s v="7.2"/>
    <s v="9125000"/>
    <x v="94"/>
    <x v="58"/>
    <n v="511"/>
    <s v="A2660AF511"/>
    <n v="2464000"/>
    <n v="-2463504"/>
    <n v="-2464000"/>
    <s v="C"/>
    <x v="7"/>
    <x v="3"/>
    <s v="GBAX"/>
    <s v="CURRENT PORTION OF LONG-TERM OBLIGATIONS"/>
    <s v="2023–2024"/>
    <x v="0"/>
    <x v="6"/>
    <s v="TRANSPORTATION"/>
    <s v="ROAD MAINT AND REHAB ACCT"/>
    <x v="1"/>
    <s v="150"/>
    <s v="G"/>
    <s v="001"/>
    <s v="001"/>
    <s v="000"/>
    <s v="000"/>
    <s v="SPECIAL REVENUE FUND"/>
    <s v="TRANSPORTATION FUND"/>
    <m/>
  </r>
  <r>
    <s v="8.3"/>
    <s v="9125000"/>
    <x v="94"/>
    <x v="58"/>
    <n v="511"/>
    <s v="A2660AF511"/>
    <n v="672000"/>
    <n v="672258"/>
    <n v="672000"/>
    <s v="D"/>
    <x v="2"/>
    <x v="2"/>
    <s v="GABW"/>
    <s v="ACCUMULATED DEPRECIATION/AMORTIZATION"/>
    <s v="2023–2024"/>
    <x v="0"/>
    <x v="6"/>
    <s v="TRANSPORTATION"/>
    <s v="ROAD MAINT AND REHAB ACCT"/>
    <x v="1"/>
    <s v="150"/>
    <s v="G"/>
    <s v="001"/>
    <s v="001"/>
    <s v="000"/>
    <s v="000"/>
    <s v="SPECIAL REVENUE FUND"/>
    <s v="TRANSPORTATION FUND"/>
    <m/>
  </r>
  <r>
    <s v="8.6"/>
    <s v="9125000"/>
    <x v="94"/>
    <x v="58"/>
    <n v="511"/>
    <s v="A2660AF511"/>
    <n v="672000"/>
    <n v="-672258"/>
    <n v="-672000"/>
    <s v="C"/>
    <x v="0"/>
    <x v="0"/>
    <s v="GABX"/>
    <s v="INTANGIBLE ASSETS-AMORTIZABLE"/>
    <s v="2023–2024"/>
    <x v="0"/>
    <x v="6"/>
    <s v="TRANSPORTATION"/>
    <s v="ROAD MAINT AND REHAB ACCT"/>
    <x v="1"/>
    <s v="150"/>
    <s v="G"/>
    <s v="001"/>
    <s v="001"/>
    <s v="000"/>
    <s v="000"/>
    <s v="SPECIAL REVENUE FUND"/>
    <s v="TRANSPORTATION FUND"/>
    <m/>
  </r>
  <r>
    <s v="0.3BB"/>
    <s v="9125000"/>
    <x v="95"/>
    <x v="58"/>
    <n v="511"/>
    <s v="A2660AF511"/>
    <n v="84000"/>
    <n v="83839"/>
    <n v="84000"/>
    <s v="D"/>
    <x v="0"/>
    <x v="0"/>
    <s v="GABX"/>
    <s v="INTANGIBLE ASSETS-AMORTIZABLE"/>
    <s v="2023–2024"/>
    <x v="0"/>
    <x v="6"/>
    <s v="TRANSPORTATION"/>
    <s v="TRADE CORRIDOR ENHANCEMT ACCT"/>
    <x v="1"/>
    <s v="150"/>
    <s v="G"/>
    <s v="001"/>
    <s v="001"/>
    <s v="000"/>
    <s v="000"/>
    <s v="SPECIAL REVENUE FUND"/>
    <s v="TRANSPORTATION FUND"/>
    <m/>
  </r>
  <r>
    <s v="0.4BB"/>
    <s v="9125000"/>
    <x v="95"/>
    <x v="58"/>
    <n v="511"/>
    <s v="A2660AF511"/>
    <n v="1000"/>
    <n v="885"/>
    <n v="1000"/>
    <s v="D"/>
    <x v="8"/>
    <x v="7"/>
    <s v="GOAA"/>
    <s v="BEGINNING FUND BALANCE"/>
    <s v="2023–2024"/>
    <x v="0"/>
    <x v="6"/>
    <s v="TRANSPORTATION"/>
    <s v="TRADE CORRIDOR ENHANCEMT ACCT"/>
    <x v="1"/>
    <s v="150"/>
    <s v="G"/>
    <s v="001"/>
    <s v="001"/>
    <s v="000"/>
    <s v="000"/>
    <s v="SPECIAL REVENUE FUND"/>
    <s v="TRANSPORTATION FUND"/>
    <m/>
  </r>
  <r>
    <s v="0.8BB"/>
    <s v="9125000"/>
    <x v="95"/>
    <x v="58"/>
    <n v="511"/>
    <s v="A2660AF511"/>
    <n v="33000"/>
    <n v="-32604"/>
    <n v="-33000"/>
    <s v="C"/>
    <x v="2"/>
    <x v="2"/>
    <s v="GABW"/>
    <s v="ACCUMULATED DEPRECIATION/AMORTIZATION"/>
    <s v="2023–2024"/>
    <x v="0"/>
    <x v="6"/>
    <s v="TRANSPORTATION"/>
    <s v="TRADE CORRIDOR ENHANCEMT ACCT"/>
    <x v="1"/>
    <s v="150"/>
    <s v="G"/>
    <s v="001"/>
    <s v="001"/>
    <s v="000"/>
    <s v="000"/>
    <s v="SPECIAL REVENUE FUND"/>
    <s v="TRANSPORTATION FUND"/>
    <m/>
  </r>
  <r>
    <s v="0.9BB"/>
    <s v="9125000"/>
    <x v="95"/>
    <x v="58"/>
    <n v="511"/>
    <s v="A2660AF511"/>
    <n v="52000"/>
    <n v="-52120"/>
    <n v="-52000"/>
    <s v="C"/>
    <x v="3"/>
    <x v="3"/>
    <s v="GBBR"/>
    <s v="RIGHT-TO-USE LEASE LIABILITY"/>
    <s v="2023–2024"/>
    <x v="0"/>
    <x v="6"/>
    <s v="TRANSPORTATION"/>
    <s v="TRADE CORRIDOR ENHANCEMT ACCT"/>
    <x v="1"/>
    <s v="150"/>
    <s v="G"/>
    <s v="001"/>
    <s v="001"/>
    <s v="000"/>
    <s v="000"/>
    <s v="SPECIAL REVENUE FUND"/>
    <s v="TRANSPORTATION FUND"/>
    <m/>
  </r>
  <r>
    <s v="1.1"/>
    <s v="3291000"/>
    <x v="95"/>
    <x v="58"/>
    <n v="511"/>
    <s v="A2660AF511"/>
    <n v="55000"/>
    <n v="55003"/>
    <n v="55000"/>
    <s v="D"/>
    <x v="11"/>
    <x v="10"/>
    <s v="GODR"/>
    <s v="CAPITAL OUTLAY"/>
    <s v="2023–2024"/>
    <x v="0"/>
    <x v="6"/>
    <s v="TRANSPORTATION"/>
    <s v="TRADE CORRIDOR ENHANCEMT ACCT"/>
    <x v="1"/>
    <s v="150"/>
    <s v="G"/>
    <s v="001"/>
    <s v="001"/>
    <s v="000"/>
    <s v="000"/>
    <s v="SPECIAL REVENUE FUND"/>
    <s v="TRANSPORTATION FUND"/>
    <m/>
  </r>
  <r>
    <s v="1.2"/>
    <s v="3291000"/>
    <x v="95"/>
    <x v="58"/>
    <n v="511"/>
    <s v="A2660AF511"/>
    <n v="55000"/>
    <n v="-55003"/>
    <n v="-55000"/>
    <s v="C"/>
    <x v="12"/>
    <x v="11"/>
    <s v="GOLK"/>
    <s v="LEASE AND OTHER FINANCING PROCEEDS"/>
    <s v="2023–2024"/>
    <x v="0"/>
    <x v="6"/>
    <s v="TRANSPORTATION"/>
    <s v="TRADE CORRIDOR ENHANCEMT ACCT"/>
    <x v="1"/>
    <s v="150"/>
    <s v="G"/>
    <s v="001"/>
    <s v="001"/>
    <s v="000"/>
    <s v="000"/>
    <s v="SPECIAL REVENUE FUND"/>
    <s v="TRANSPORTATION FUND"/>
    <m/>
  </r>
  <r>
    <s v="2.3"/>
    <s v="9125000"/>
    <x v="95"/>
    <x v="58"/>
    <n v="511"/>
    <s v="A2660AF511"/>
    <n v="55000"/>
    <n v="55003"/>
    <n v="55000"/>
    <s v="D"/>
    <x v="0"/>
    <x v="0"/>
    <s v="GABX"/>
    <s v="INTANGIBLE ASSETS-AMORTIZABLE"/>
    <s v="2023–2024"/>
    <x v="0"/>
    <x v="6"/>
    <s v="TRANSPORTATION"/>
    <s v="TRADE CORRIDOR ENHANCEMT ACCT"/>
    <x v="1"/>
    <s v="150"/>
    <s v="G"/>
    <s v="001"/>
    <s v="001"/>
    <s v="000"/>
    <s v="000"/>
    <s v="SPECIAL REVENUE FUND"/>
    <s v="TRANSPORTATION FUND"/>
    <m/>
  </r>
  <r>
    <s v="2.4"/>
    <s v="9125000"/>
    <x v="95"/>
    <x v="58"/>
    <n v="511"/>
    <s v="A2660AF511"/>
    <n v="55000"/>
    <n v="-55003"/>
    <n v="-55000"/>
    <s v="C"/>
    <x v="11"/>
    <x v="10"/>
    <s v="GODR"/>
    <s v="CAPITAL OUTLAY"/>
    <s v="2023–2024"/>
    <x v="0"/>
    <x v="6"/>
    <s v="TRANSPORTATION"/>
    <s v="TRADE CORRIDOR ENHANCEMT ACCT"/>
    <x v="1"/>
    <s v="150"/>
    <s v="G"/>
    <s v="001"/>
    <s v="001"/>
    <s v="000"/>
    <s v="000"/>
    <s v="SPECIAL REVENUE FUND"/>
    <s v="TRANSPORTATION FUND"/>
    <m/>
  </r>
  <r>
    <s v="3.1"/>
    <s v="9125000"/>
    <x v="95"/>
    <x v="58"/>
    <n v="511"/>
    <s v="A2660AF511"/>
    <n v="55000"/>
    <n v="55003"/>
    <n v="55000"/>
    <s v="D"/>
    <x v="12"/>
    <x v="11"/>
    <s v="GOLK"/>
    <s v="LEASE AND OTHER FINANCING PROCEEDS"/>
    <s v="2023–2024"/>
    <x v="0"/>
    <x v="6"/>
    <s v="TRANSPORTATION"/>
    <s v="TRADE CORRIDOR ENHANCEMT ACCT"/>
    <x v="1"/>
    <s v="150"/>
    <s v="G"/>
    <s v="001"/>
    <s v="001"/>
    <s v="000"/>
    <s v="000"/>
    <s v="SPECIAL REVENUE FUND"/>
    <s v="TRANSPORTATION FUND"/>
    <m/>
  </r>
  <r>
    <s v="3.2"/>
    <s v="9125000"/>
    <x v="95"/>
    <x v="58"/>
    <n v="511"/>
    <s v="A2660AF511"/>
    <n v="55000"/>
    <n v="-55003"/>
    <n v="-55000"/>
    <s v="C"/>
    <x v="3"/>
    <x v="3"/>
    <s v="GBBR"/>
    <s v="RIGHT-TO-USE LEASE LIABILITY"/>
    <s v="2023–2024"/>
    <x v="0"/>
    <x v="6"/>
    <s v="TRANSPORTATION"/>
    <s v="TRADE CORRIDOR ENHANCEMT ACCT"/>
    <x v="1"/>
    <s v="150"/>
    <s v="G"/>
    <s v="001"/>
    <s v="001"/>
    <s v="000"/>
    <s v="000"/>
    <s v="SPECIAL REVENUE FUND"/>
    <s v="TRANSPORTATION FUND"/>
    <m/>
  </r>
  <r>
    <s v="4.1"/>
    <s v="9125000"/>
    <x v="95"/>
    <x v="58"/>
    <n v="511"/>
    <s v="A2660AF511"/>
    <n v="48000"/>
    <n v="47948"/>
    <n v="48000"/>
    <s v="D"/>
    <x v="20"/>
    <x v="17"/>
    <s v="GODL"/>
    <s v="TRANSPORTATION"/>
    <s v="2023–2024"/>
    <x v="0"/>
    <x v="6"/>
    <s v="TRANSPORTATION"/>
    <s v="TRADE CORRIDOR ENHANCEMT ACCT"/>
    <x v="1"/>
    <s v="150"/>
    <s v="G"/>
    <s v="001"/>
    <s v="001"/>
    <s v="000"/>
    <s v="000"/>
    <s v="SPECIAL REVENUE FUND"/>
    <s v="TRANSPORTATION FUND"/>
    <m/>
  </r>
  <r>
    <s v="4.4"/>
    <s v="9125000"/>
    <x v="95"/>
    <x v="58"/>
    <n v="511"/>
    <s v="A2660AF511"/>
    <n v="48000"/>
    <n v="-47948"/>
    <n v="-48000"/>
    <s v="C"/>
    <x v="2"/>
    <x v="2"/>
    <s v="GABW"/>
    <s v="ACCUMULATED DEPRECIATION/AMORTIZATION"/>
    <s v="2023–2024"/>
    <x v="0"/>
    <x v="6"/>
    <s v="TRANSPORTATION"/>
    <s v="TRADE CORRIDOR ENHANCEMT ACCT"/>
    <x v="1"/>
    <s v="150"/>
    <s v="G"/>
    <s v="001"/>
    <s v="001"/>
    <s v="000"/>
    <s v="000"/>
    <s v="SPECIAL REVENUE FUND"/>
    <s v="TRANSPORTATION FUND"/>
    <m/>
  </r>
  <r>
    <s v="5.1"/>
    <s v="3291000"/>
    <x v="95"/>
    <x v="58"/>
    <n v="511"/>
    <s v="A2660AF511"/>
    <n v="47000"/>
    <n v="47119"/>
    <n v="47000"/>
    <s v="D"/>
    <x v="5"/>
    <x v="5"/>
    <s v="GODT"/>
    <s v="DEBT SERVICE-PRINCIPAL RETIREMENT"/>
    <s v="2023–2024"/>
    <x v="0"/>
    <x v="6"/>
    <s v="TRANSPORTATION"/>
    <s v="TRADE CORRIDOR ENHANCEMT ACCT"/>
    <x v="1"/>
    <s v="150"/>
    <s v="G"/>
    <s v="001"/>
    <s v="001"/>
    <s v="000"/>
    <s v="000"/>
    <s v="SPECIAL REVENUE FUND"/>
    <s v="TRANSPORTATION FUND"/>
    <m/>
  </r>
  <r>
    <s v="5.2"/>
    <s v="3291000"/>
    <x v="95"/>
    <x v="58"/>
    <n v="511"/>
    <s v="A2660AF511"/>
    <n v="1000"/>
    <n v="1298"/>
    <n v="1000"/>
    <s v="D"/>
    <x v="6"/>
    <x v="6"/>
    <s v="GODV"/>
    <s v="DEBT SERVICE-INTEREST &amp; FISCAL CHARGES"/>
    <s v="2023–2024"/>
    <x v="0"/>
    <x v="6"/>
    <s v="TRANSPORTATION"/>
    <s v="TRADE CORRIDOR ENHANCEMT ACCT"/>
    <x v="1"/>
    <s v="150"/>
    <s v="G"/>
    <s v="001"/>
    <s v="001"/>
    <s v="000"/>
    <s v="000"/>
    <s v="SPECIAL REVENUE FUND"/>
    <s v="TRANSPORTATION FUND"/>
    <m/>
  </r>
  <r>
    <s v="5.3"/>
    <s v="3291000"/>
    <x v="95"/>
    <x v="58"/>
    <n v="511"/>
    <s v="A2660AF511"/>
    <n v="48000"/>
    <n v="-48417"/>
    <n v="-48000"/>
    <s v="C"/>
    <x v="20"/>
    <x v="17"/>
    <s v="GODL"/>
    <s v="TRANSPORTATION"/>
    <s v="2023–2024"/>
    <x v="0"/>
    <x v="6"/>
    <s v="TRANSPORTATION"/>
    <s v="TRADE CORRIDOR ENHANCEMT ACCT"/>
    <x v="1"/>
    <s v="150"/>
    <s v="G"/>
    <s v="001"/>
    <s v="001"/>
    <s v="000"/>
    <s v="000"/>
    <s v="SPECIAL REVENUE FUND"/>
    <s v="TRANSPORTATION FUND"/>
    <m/>
  </r>
  <r>
    <s v="6.1"/>
    <s v="9125000"/>
    <x v="95"/>
    <x v="58"/>
    <n v="511"/>
    <s v="A2660AF511"/>
    <n v="47000"/>
    <n v="47119"/>
    <n v="47000"/>
    <s v="D"/>
    <x v="3"/>
    <x v="3"/>
    <s v="GBBR"/>
    <s v="RIGHT-TO-USE LEASE LIABILITY"/>
    <s v="2023–2024"/>
    <x v="0"/>
    <x v="6"/>
    <s v="TRANSPORTATION"/>
    <s v="TRADE CORRIDOR ENHANCEMT ACCT"/>
    <x v="1"/>
    <s v="150"/>
    <s v="G"/>
    <s v="001"/>
    <s v="001"/>
    <s v="000"/>
    <s v="000"/>
    <s v="SPECIAL REVENUE FUND"/>
    <s v="TRANSPORTATION FUND"/>
    <m/>
  </r>
  <r>
    <s v="6.2"/>
    <s v="9125000"/>
    <x v="95"/>
    <x v="58"/>
    <n v="511"/>
    <s v="A2660AF511"/>
    <n v="47000"/>
    <n v="-47119"/>
    <n v="-47000"/>
    <s v="C"/>
    <x v="5"/>
    <x v="5"/>
    <s v="GODT"/>
    <s v="DEBT SERVICE-PRINCIPAL RETIREMENT"/>
    <s v="2023–2024"/>
    <x v="0"/>
    <x v="6"/>
    <s v="TRANSPORTATION"/>
    <s v="TRADE CORRIDOR ENHANCEMT ACCT"/>
    <x v="1"/>
    <s v="150"/>
    <s v="G"/>
    <s v="001"/>
    <s v="001"/>
    <s v="000"/>
    <s v="000"/>
    <s v="SPECIAL REVENUE FUND"/>
    <s v="TRANSPORTATION FUND"/>
    <m/>
  </r>
  <r>
    <s v="7.1"/>
    <s v="9125000"/>
    <x v="95"/>
    <x v="58"/>
    <n v="511"/>
    <s v="A2660AF511"/>
    <n v="44000"/>
    <n v="44186"/>
    <n v="44000"/>
    <s v="D"/>
    <x v="3"/>
    <x v="3"/>
    <s v="GBBR"/>
    <s v="RIGHT-TO-USE LEASE LIABILITY"/>
    <s v="2023–2024"/>
    <x v="0"/>
    <x v="6"/>
    <s v="TRANSPORTATION"/>
    <s v="TRADE CORRIDOR ENHANCEMT ACCT"/>
    <x v="1"/>
    <s v="150"/>
    <s v="G"/>
    <s v="001"/>
    <s v="001"/>
    <s v="000"/>
    <s v="000"/>
    <s v="SPECIAL REVENUE FUND"/>
    <s v="TRANSPORTATION FUND"/>
    <m/>
  </r>
  <r>
    <s v="7.2"/>
    <s v="9125000"/>
    <x v="95"/>
    <x v="58"/>
    <n v="511"/>
    <s v="A2660AF511"/>
    <n v="44000"/>
    <n v="-44186"/>
    <n v="-44000"/>
    <s v="C"/>
    <x v="7"/>
    <x v="3"/>
    <s v="GBAX"/>
    <s v="CURRENT PORTION OF LONG-TERM OBLIGATIONS"/>
    <s v="2023–2024"/>
    <x v="0"/>
    <x v="6"/>
    <s v="TRANSPORTATION"/>
    <s v="TRADE CORRIDOR ENHANCEMT ACCT"/>
    <x v="1"/>
    <s v="150"/>
    <s v="G"/>
    <s v="001"/>
    <s v="001"/>
    <s v="000"/>
    <s v="000"/>
    <s v="SPECIAL REVENUE FUND"/>
    <s v="TRANSPORTATION FUND"/>
    <m/>
  </r>
  <r>
    <s v="0.3BB"/>
    <s v="9125000"/>
    <x v="96"/>
    <x v="7"/>
    <n v="511"/>
    <s v="A0820AF511"/>
    <n v="51000"/>
    <n v="50835"/>
    <n v="51000"/>
    <s v="D"/>
    <x v="0"/>
    <x v="0"/>
    <s v="GABX"/>
    <s v="INTANGIBLE ASSETS-AMORTIZABLE"/>
    <s v="2023–2024"/>
    <x v="0"/>
    <x v="0"/>
    <s v="GENERAL GOVERNMENT"/>
    <s v="DOJ, TOBACCO LAW ENFOR ACCT"/>
    <x v="1"/>
    <s v="550"/>
    <s v="G"/>
    <s v="001"/>
    <s v="002"/>
    <s v="000"/>
    <s v="000"/>
    <s v="SPECIAL REVENUE FUND"/>
    <s v="CIGRTE TBCO &amp; CNNBS TAX FUND"/>
    <m/>
  </r>
  <r>
    <s v="0.8BB"/>
    <s v="9125000"/>
    <x v="96"/>
    <x v="7"/>
    <n v="511"/>
    <s v="A0820AF511"/>
    <n v="37000"/>
    <n v="-36972"/>
    <n v="-37000"/>
    <s v="C"/>
    <x v="2"/>
    <x v="2"/>
    <s v="GABW"/>
    <s v="ACCUMULATED DEPRECIATION/AMORTIZATION"/>
    <s v="2023–2024"/>
    <x v="0"/>
    <x v="0"/>
    <s v="GENERAL GOVERNMENT"/>
    <s v="DOJ, TOBACCO LAW ENFOR ACCT"/>
    <x v="1"/>
    <s v="550"/>
    <s v="G"/>
    <s v="001"/>
    <s v="002"/>
    <s v="000"/>
    <s v="000"/>
    <s v="SPECIAL REVENUE FUND"/>
    <s v="CIGRTE TBCO &amp; CNNBS TAX FUND"/>
    <m/>
  </r>
  <r>
    <s v="0.9BB"/>
    <s v="9125000"/>
    <x v="96"/>
    <x v="7"/>
    <n v="511"/>
    <s v="A0820AF511"/>
    <n v="14000"/>
    <n v="-14263"/>
    <n v="-14000"/>
    <s v="C"/>
    <x v="3"/>
    <x v="3"/>
    <s v="GBBR"/>
    <s v="RIGHT-TO-USE LEASE LIABILITY"/>
    <s v="2023–2024"/>
    <x v="0"/>
    <x v="0"/>
    <s v="GENERAL GOVERNMENT"/>
    <s v="DOJ, TOBACCO LAW ENFOR ACCT"/>
    <x v="1"/>
    <s v="550"/>
    <s v="G"/>
    <s v="001"/>
    <s v="002"/>
    <s v="000"/>
    <s v="000"/>
    <s v="SPECIAL REVENUE FUND"/>
    <s v="CIGRTE TBCO &amp; CNNBS TAX FUND"/>
    <m/>
  </r>
  <r>
    <s v="4.1"/>
    <s v="9125000"/>
    <x v="96"/>
    <x v="7"/>
    <n v="511"/>
    <s v="A0820AF511"/>
    <n v="14000"/>
    <n v="13864"/>
    <n v="14000"/>
    <s v="D"/>
    <x v="4"/>
    <x v="4"/>
    <s v="GODB"/>
    <s v="GENERAL GOVERNMENT AND GOVERNMENT OPERATIONS"/>
    <s v="2023–2024"/>
    <x v="0"/>
    <x v="0"/>
    <s v="GENERAL GOVERNMENT"/>
    <s v="DOJ, TOBACCO LAW ENFOR ACCT"/>
    <x v="1"/>
    <s v="550"/>
    <s v="G"/>
    <s v="001"/>
    <s v="002"/>
    <s v="000"/>
    <s v="000"/>
    <s v="SPECIAL REVENUE FUND"/>
    <s v="CIGRTE TBCO &amp; CNNBS TAX FUND"/>
    <m/>
  </r>
  <r>
    <s v="4.4"/>
    <s v="9125000"/>
    <x v="96"/>
    <x v="7"/>
    <n v="511"/>
    <s v="A0820AF511"/>
    <n v="14000"/>
    <n v="-13864"/>
    <n v="-14000"/>
    <s v="C"/>
    <x v="2"/>
    <x v="2"/>
    <s v="GABW"/>
    <s v="ACCUMULATED DEPRECIATION/AMORTIZATION"/>
    <s v="2023–2024"/>
    <x v="0"/>
    <x v="0"/>
    <s v="GENERAL GOVERNMENT"/>
    <s v="DOJ, TOBACCO LAW ENFOR ACCT"/>
    <x v="1"/>
    <s v="550"/>
    <s v="G"/>
    <s v="001"/>
    <s v="002"/>
    <s v="000"/>
    <s v="000"/>
    <s v="SPECIAL REVENUE FUND"/>
    <s v="CIGRTE TBCO &amp; CNNBS TAX FUND"/>
    <m/>
  </r>
  <r>
    <s v="5.1"/>
    <s v="3320000"/>
    <x v="96"/>
    <x v="7"/>
    <n v="511"/>
    <s v="A0820AF511"/>
    <n v="14000"/>
    <n v="14263"/>
    <n v="14000"/>
    <s v="D"/>
    <x v="5"/>
    <x v="5"/>
    <s v="GODT"/>
    <s v="DEBT SERVICE-PRINCIPAL RETIREMENT"/>
    <s v="2023–2024"/>
    <x v="0"/>
    <x v="0"/>
    <s v="GENERAL GOVERNMENT"/>
    <s v="DOJ, TOBACCO LAW ENFOR ACCT"/>
    <x v="1"/>
    <s v="550"/>
    <s v="G"/>
    <s v="001"/>
    <s v="002"/>
    <s v="000"/>
    <s v="000"/>
    <s v="SPECIAL REVENUE FUND"/>
    <s v="CIGRTE TBCO &amp; CNNBS TAX FUND"/>
    <m/>
  </r>
  <r>
    <s v="5.3"/>
    <s v="3320000"/>
    <x v="96"/>
    <x v="7"/>
    <n v="511"/>
    <s v="A0820AF511"/>
    <n v="14000"/>
    <n v="-14275"/>
    <n v="-14000"/>
    <s v="C"/>
    <x v="4"/>
    <x v="4"/>
    <s v="GODB"/>
    <s v="GENERAL GOVERNMENT AND GOVERNMENT OPERATIONS"/>
    <s v="2023–2024"/>
    <x v="0"/>
    <x v="0"/>
    <s v="GENERAL GOVERNMENT"/>
    <s v="DOJ, TOBACCO LAW ENFOR ACCT"/>
    <x v="1"/>
    <s v="550"/>
    <s v="G"/>
    <s v="001"/>
    <s v="002"/>
    <s v="000"/>
    <s v="000"/>
    <s v="SPECIAL REVENUE FUND"/>
    <s v="CIGRTE TBCO &amp; CNNBS TAX FUND"/>
    <m/>
  </r>
  <r>
    <s v="6.1"/>
    <s v="9125000"/>
    <x v="96"/>
    <x v="7"/>
    <n v="511"/>
    <s v="A0820AF511"/>
    <n v="14000"/>
    <n v="14263"/>
    <n v="14000"/>
    <s v="D"/>
    <x v="3"/>
    <x v="3"/>
    <s v="GBBR"/>
    <s v="RIGHT-TO-USE LEASE LIABILITY"/>
    <s v="2023–2024"/>
    <x v="0"/>
    <x v="0"/>
    <s v="GENERAL GOVERNMENT"/>
    <s v="DOJ, TOBACCO LAW ENFOR ACCT"/>
    <x v="1"/>
    <s v="550"/>
    <s v="G"/>
    <s v="001"/>
    <s v="002"/>
    <s v="000"/>
    <s v="000"/>
    <s v="SPECIAL REVENUE FUND"/>
    <s v="CIGRTE TBCO &amp; CNNBS TAX FUND"/>
    <m/>
  </r>
  <r>
    <s v="6.2"/>
    <s v="9125000"/>
    <x v="96"/>
    <x v="7"/>
    <n v="511"/>
    <s v="A0820AF511"/>
    <n v="14000"/>
    <n v="-14263"/>
    <n v="-14000"/>
    <s v="C"/>
    <x v="5"/>
    <x v="5"/>
    <s v="GODT"/>
    <s v="DEBT SERVICE-PRINCIPAL RETIREMENT"/>
    <s v="2023–2024"/>
    <x v="0"/>
    <x v="0"/>
    <s v="GENERAL GOVERNMENT"/>
    <s v="DOJ, TOBACCO LAW ENFOR ACCT"/>
    <x v="1"/>
    <s v="550"/>
    <s v="G"/>
    <s v="001"/>
    <s v="002"/>
    <s v="000"/>
    <s v="000"/>
    <s v="SPECIAL REVENUE FUND"/>
    <s v="CIGRTE TBCO &amp; CNNBS TAX FUND"/>
    <m/>
  </r>
  <r>
    <s v="8.3"/>
    <s v="9125000"/>
    <x v="96"/>
    <x v="7"/>
    <n v="511"/>
    <s v="A0820AF511"/>
    <n v="51000"/>
    <n v="50835"/>
    <n v="51000"/>
    <s v="D"/>
    <x v="2"/>
    <x v="2"/>
    <s v="GABW"/>
    <s v="ACCUMULATED DEPRECIATION/AMORTIZATION"/>
    <s v="2023–2024"/>
    <x v="0"/>
    <x v="0"/>
    <s v="GENERAL GOVERNMENT"/>
    <s v="DOJ, TOBACCO LAW ENFOR ACCT"/>
    <x v="1"/>
    <s v="550"/>
    <s v="G"/>
    <s v="001"/>
    <s v="002"/>
    <s v="000"/>
    <s v="000"/>
    <s v="SPECIAL REVENUE FUND"/>
    <s v="CIGRTE TBCO &amp; CNNBS TAX FUND"/>
    <m/>
  </r>
  <r>
    <s v="8.6"/>
    <s v="9125000"/>
    <x v="96"/>
    <x v="7"/>
    <n v="511"/>
    <s v="A0820AF511"/>
    <n v="51000"/>
    <n v="-50835"/>
    <n v="-51000"/>
    <s v="C"/>
    <x v="0"/>
    <x v="0"/>
    <s v="GABX"/>
    <s v="INTANGIBLE ASSETS-AMORTIZABLE"/>
    <s v="2023–2024"/>
    <x v="0"/>
    <x v="0"/>
    <s v="GENERAL GOVERNMENT"/>
    <s v="DOJ, TOBACCO LAW ENFOR ACCT"/>
    <x v="1"/>
    <s v="550"/>
    <s v="G"/>
    <s v="001"/>
    <s v="002"/>
    <s v="000"/>
    <s v="000"/>
    <s v="SPECIAL REVENUE FUND"/>
    <s v="CIGRTE TBCO &amp; CNNBS TAX FUND"/>
    <m/>
  </r>
  <r>
    <s v="0.3BB"/>
    <s v="9125000"/>
    <x v="97"/>
    <x v="63"/>
    <n v="511"/>
    <s v="A3930AF511"/>
    <n v="1065000"/>
    <n v="1065117"/>
    <n v="1065000"/>
    <s v="D"/>
    <x v="0"/>
    <x v="0"/>
    <s v="GABX"/>
    <s v="INTANGIBLE ASSETS-AMORTIZABLE"/>
    <s v="2023–2024"/>
    <x v="0"/>
    <x v="3"/>
    <s v="RESOURCES"/>
    <s v="CANNIBIS TAX FUND-PESTICIDE RG"/>
    <x v="1"/>
    <s v="250"/>
    <s v="G"/>
    <s v="001"/>
    <s v="002"/>
    <s v="000"/>
    <s v="000"/>
    <s v="SPECIAL REVENUE FUND"/>
    <s v="BUS &amp; PROF REG &amp; LIC FUND"/>
    <s v="0"/>
  </r>
  <r>
    <s v="0.4BB"/>
    <s v="9125000"/>
    <x v="97"/>
    <x v="63"/>
    <n v="511"/>
    <s v="A3930AF511"/>
    <n v="32000"/>
    <n v="31695"/>
    <n v="32000"/>
    <s v="D"/>
    <x v="8"/>
    <x v="7"/>
    <s v="GOAA"/>
    <s v="BEGINNING FUND BALANCE"/>
    <s v="2023–2024"/>
    <x v="0"/>
    <x v="3"/>
    <s v="RESOURCES"/>
    <s v="CANNIBIS TAX FUND-PESTICIDE RG"/>
    <x v="1"/>
    <s v="250"/>
    <s v="G"/>
    <s v="001"/>
    <s v="002"/>
    <s v="000"/>
    <s v="000"/>
    <s v="SPECIAL REVENUE FUND"/>
    <s v="BUS &amp; PROF REG &amp; LIC FUND"/>
    <s v="0"/>
  </r>
  <r>
    <s v="0.8BB"/>
    <s v="9125000"/>
    <x v="97"/>
    <x v="63"/>
    <n v="511"/>
    <s v="A3930AF511"/>
    <n v="169000"/>
    <n v="-168546"/>
    <n v="-169000"/>
    <s v="C"/>
    <x v="2"/>
    <x v="2"/>
    <s v="GABW"/>
    <s v="ACCUMULATED DEPRECIATION/AMORTIZATION"/>
    <s v="2023–2024"/>
    <x v="0"/>
    <x v="3"/>
    <s v="RESOURCES"/>
    <s v="CANNIBIS TAX FUND-PESTICIDE RG"/>
    <x v="1"/>
    <s v="250"/>
    <s v="G"/>
    <s v="001"/>
    <s v="002"/>
    <s v="000"/>
    <s v="000"/>
    <s v="SPECIAL REVENUE FUND"/>
    <s v="BUS &amp; PROF REG &amp; LIC FUND"/>
    <s v="0"/>
  </r>
  <r>
    <s v="0.9BB"/>
    <s v="9125000"/>
    <x v="97"/>
    <x v="63"/>
    <n v="511"/>
    <s v="A3930AF511"/>
    <n v="928000"/>
    <n v="-928266"/>
    <n v="-928000"/>
    <s v="C"/>
    <x v="3"/>
    <x v="3"/>
    <s v="GBBR"/>
    <s v="RIGHT-TO-USE LEASE LIABILITY"/>
    <s v="2023–2024"/>
    <x v="0"/>
    <x v="3"/>
    <s v="RESOURCES"/>
    <s v="CANNIBIS TAX FUND-PESTICIDE RG"/>
    <x v="1"/>
    <s v="250"/>
    <s v="G"/>
    <s v="001"/>
    <s v="002"/>
    <s v="000"/>
    <s v="000"/>
    <s v="SPECIAL REVENUE FUND"/>
    <s v="BUS &amp; PROF REG &amp; LIC FUND"/>
    <s v="0"/>
  </r>
  <r>
    <s v="4.1"/>
    <s v="9125000"/>
    <x v="97"/>
    <x v="63"/>
    <n v="511"/>
    <s v="A3930AF511"/>
    <n v="84000"/>
    <n v="84273"/>
    <n v="84000"/>
    <s v="D"/>
    <x v="15"/>
    <x v="13"/>
    <s v="GODH"/>
    <s v="NATURAL RESOURCES AND ENVIRONMENTAL PROTECTION"/>
    <s v="2023–2024"/>
    <x v="0"/>
    <x v="3"/>
    <s v="RESOURCES"/>
    <s v="CANNIBIS TAX FUND-PESTICIDE RG"/>
    <x v="1"/>
    <s v="250"/>
    <s v="G"/>
    <s v="001"/>
    <s v="002"/>
    <s v="000"/>
    <s v="000"/>
    <s v="SPECIAL REVENUE FUND"/>
    <s v="BUS &amp; PROF REG &amp; LIC FUND"/>
    <s v="0"/>
  </r>
  <r>
    <s v="4.4"/>
    <s v="9125000"/>
    <x v="97"/>
    <x v="63"/>
    <n v="511"/>
    <s v="A3930AF511"/>
    <n v="84000"/>
    <n v="-84273"/>
    <n v="-84000"/>
    <s v="C"/>
    <x v="2"/>
    <x v="2"/>
    <s v="GABW"/>
    <s v="ACCUMULATED DEPRECIATION/AMORTIZATION"/>
    <s v="2023–2024"/>
    <x v="0"/>
    <x v="3"/>
    <s v="RESOURCES"/>
    <s v="CANNIBIS TAX FUND-PESTICIDE RG"/>
    <x v="1"/>
    <s v="250"/>
    <s v="G"/>
    <s v="001"/>
    <s v="002"/>
    <s v="000"/>
    <s v="000"/>
    <s v="SPECIAL REVENUE FUND"/>
    <s v="BUS &amp; PROF REG &amp; LIC FUND"/>
    <s v="0"/>
  </r>
  <r>
    <s v="5.1"/>
    <s v="3340000"/>
    <x v="97"/>
    <x v="63"/>
    <n v="511"/>
    <s v="A3930AF511"/>
    <n v="69000"/>
    <n v="69333"/>
    <n v="69000"/>
    <s v="D"/>
    <x v="5"/>
    <x v="5"/>
    <s v="GODT"/>
    <s v="DEBT SERVICE-PRINCIPAL RETIREMENT"/>
    <s v="2023–2024"/>
    <x v="0"/>
    <x v="3"/>
    <s v="RESOURCES"/>
    <s v="CANNIBIS TAX FUND-PESTICIDE RG"/>
    <x v="1"/>
    <s v="250"/>
    <s v="G"/>
    <s v="001"/>
    <s v="002"/>
    <s v="000"/>
    <s v="000"/>
    <s v="SPECIAL REVENUE FUND"/>
    <s v="BUS &amp; PROF REG &amp; LIC FUND"/>
    <s v="0"/>
  </r>
  <r>
    <s v="5.2"/>
    <s v="3340000"/>
    <x v="97"/>
    <x v="63"/>
    <n v="511"/>
    <s v="A3930AF511"/>
    <n v="13000"/>
    <n v="12608"/>
    <n v="13000"/>
    <s v="D"/>
    <x v="6"/>
    <x v="6"/>
    <s v="GODV"/>
    <s v="DEBT SERVICE-INTEREST &amp; FISCAL CHARGES"/>
    <s v="2023–2024"/>
    <x v="0"/>
    <x v="3"/>
    <s v="RESOURCES"/>
    <s v="CANNIBIS TAX FUND-PESTICIDE RG"/>
    <x v="1"/>
    <s v="250"/>
    <s v="G"/>
    <s v="001"/>
    <s v="002"/>
    <s v="000"/>
    <s v="000"/>
    <s v="SPECIAL REVENUE FUND"/>
    <s v="BUS &amp; PROF REG &amp; LIC FUND"/>
    <s v="0"/>
  </r>
  <r>
    <s v="5.3"/>
    <s v="3340000"/>
    <x v="97"/>
    <x v="63"/>
    <n v="511"/>
    <s v="A3930AF511"/>
    <n v="82000"/>
    <n v="-81941"/>
    <n v="-82000"/>
    <s v="C"/>
    <x v="15"/>
    <x v="13"/>
    <s v="GODH"/>
    <s v="NATURAL RESOURCES AND ENVIRONMENTAL PROTECTION"/>
    <s v="2023–2024"/>
    <x v="0"/>
    <x v="3"/>
    <s v="RESOURCES"/>
    <s v="CANNIBIS TAX FUND-PESTICIDE RG"/>
    <x v="1"/>
    <s v="250"/>
    <s v="G"/>
    <s v="001"/>
    <s v="002"/>
    <s v="000"/>
    <s v="000"/>
    <s v="SPECIAL REVENUE FUND"/>
    <s v="BUS &amp; PROF REG &amp; LIC FUND"/>
    <s v="0"/>
  </r>
  <r>
    <s v="6.1"/>
    <s v="9125000"/>
    <x v="97"/>
    <x v="63"/>
    <n v="511"/>
    <s v="A3930AF511"/>
    <n v="69000"/>
    <n v="69333"/>
    <n v="69000"/>
    <s v="D"/>
    <x v="3"/>
    <x v="3"/>
    <s v="GBBR"/>
    <s v="RIGHT-TO-USE LEASE LIABILITY"/>
    <s v="2023–2024"/>
    <x v="0"/>
    <x v="3"/>
    <s v="RESOURCES"/>
    <s v="CANNIBIS TAX FUND-PESTICIDE RG"/>
    <x v="1"/>
    <s v="250"/>
    <s v="G"/>
    <s v="001"/>
    <s v="002"/>
    <s v="000"/>
    <s v="000"/>
    <s v="SPECIAL REVENUE FUND"/>
    <s v="BUS &amp; PROF REG &amp; LIC FUND"/>
    <s v="0"/>
  </r>
  <r>
    <s v="6.2"/>
    <s v="9125000"/>
    <x v="97"/>
    <x v="63"/>
    <n v="511"/>
    <s v="A3930AF511"/>
    <n v="69000"/>
    <n v="-69333"/>
    <n v="-69000"/>
    <s v="C"/>
    <x v="5"/>
    <x v="5"/>
    <s v="GODT"/>
    <s v="DEBT SERVICE-PRINCIPAL RETIREMENT"/>
    <s v="2023–2024"/>
    <x v="0"/>
    <x v="3"/>
    <s v="RESOURCES"/>
    <s v="CANNIBIS TAX FUND-PESTICIDE RG"/>
    <x v="1"/>
    <s v="250"/>
    <s v="G"/>
    <s v="001"/>
    <s v="002"/>
    <s v="000"/>
    <s v="000"/>
    <s v="SPECIAL REVENUE FUND"/>
    <s v="BUS &amp; PROF REG &amp; LIC FUND"/>
    <s v="0"/>
  </r>
  <r>
    <s v="7.1"/>
    <s v="9125000"/>
    <x v="97"/>
    <x v="63"/>
    <n v="511"/>
    <s v="A3930AF511"/>
    <n v="71000"/>
    <n v="71149"/>
    <n v="71000"/>
    <s v="D"/>
    <x v="3"/>
    <x v="3"/>
    <s v="GBBR"/>
    <s v="RIGHT-TO-USE LEASE LIABILITY"/>
    <s v="2023–2024"/>
    <x v="0"/>
    <x v="3"/>
    <s v="RESOURCES"/>
    <s v="CANNIBIS TAX FUND-PESTICIDE RG"/>
    <x v="1"/>
    <s v="250"/>
    <s v="G"/>
    <s v="001"/>
    <s v="002"/>
    <s v="000"/>
    <s v="000"/>
    <s v="SPECIAL REVENUE FUND"/>
    <s v="BUS &amp; PROF REG &amp; LIC FUND"/>
    <s v="0"/>
  </r>
  <r>
    <s v="7.2"/>
    <s v="9125000"/>
    <x v="97"/>
    <x v="63"/>
    <n v="511"/>
    <s v="A3930AF511"/>
    <n v="71000"/>
    <n v="-71149"/>
    <n v="-71000"/>
    <s v="C"/>
    <x v="7"/>
    <x v="3"/>
    <s v="GBAX"/>
    <s v="CURRENT PORTION OF LONG-TERM OBLIGATIONS"/>
    <s v="2023–2024"/>
    <x v="0"/>
    <x v="3"/>
    <s v="RESOURCES"/>
    <s v="CANNIBIS TAX FUND-PESTICIDE RG"/>
    <x v="1"/>
    <s v="250"/>
    <s v="G"/>
    <s v="001"/>
    <s v="002"/>
    <s v="000"/>
    <s v="000"/>
    <s v="SPECIAL REVENUE FUND"/>
    <s v="BUS &amp; PROF REG &amp; LIC FUND"/>
    <s v="0"/>
  </r>
  <r>
    <s v="0.3BB"/>
    <s v="9125000"/>
    <x v="98"/>
    <x v="91"/>
    <n v="511"/>
    <s v="A1701AF511"/>
    <n v="30284000"/>
    <n v="30284475"/>
    <n v="30284000"/>
    <s v="D"/>
    <x v="0"/>
    <x v="0"/>
    <s v="GABX"/>
    <s v="INTANGIBLE ASSETS-AMORTIZABLE"/>
    <s v="2023–2024"/>
    <x v="0"/>
    <x v="1"/>
    <s v="BUS, CONSUMER SERV, HOUSING"/>
    <s v="FINANCIAL PROTECTION FUND"/>
    <x v="1"/>
    <s v="250"/>
    <s v="G"/>
    <s v="001"/>
    <s v="002"/>
    <s v="000"/>
    <s v="000"/>
    <s v="SPECIAL REVENUE FUND"/>
    <s v="BUS &amp; PROF REG &amp; LIC FUND"/>
    <m/>
  </r>
  <r>
    <s v="0.4BB"/>
    <s v="9125000"/>
    <x v="98"/>
    <x v="91"/>
    <n v="511"/>
    <s v="A1701AF511"/>
    <n v="809000"/>
    <n v="808895"/>
    <n v="809000"/>
    <s v="D"/>
    <x v="8"/>
    <x v="7"/>
    <s v="GOAA"/>
    <s v="BEGINNING FUND BALANCE"/>
    <s v="2023–2024"/>
    <x v="0"/>
    <x v="1"/>
    <s v="BUS, CONSUMER SERV, HOUSING"/>
    <s v="FINANCIAL PROTECTION FUND"/>
    <x v="1"/>
    <s v="250"/>
    <s v="G"/>
    <s v="001"/>
    <s v="002"/>
    <s v="000"/>
    <s v="000"/>
    <s v="SPECIAL REVENUE FUND"/>
    <s v="BUS &amp; PROF REG &amp; LIC FUND"/>
    <m/>
  </r>
  <r>
    <s v="0.8BB"/>
    <s v="9125000"/>
    <x v="98"/>
    <x v="91"/>
    <n v="511"/>
    <s v="A1701AF511"/>
    <n v="10099000"/>
    <n v="-10099440"/>
    <n v="-10099000"/>
    <s v="C"/>
    <x v="2"/>
    <x v="2"/>
    <s v="GABW"/>
    <s v="ACCUMULATED DEPRECIATION/AMORTIZATION"/>
    <s v="2023–2024"/>
    <x v="0"/>
    <x v="1"/>
    <s v="BUS, CONSUMER SERV, HOUSING"/>
    <s v="FINANCIAL PROTECTION FUND"/>
    <x v="1"/>
    <s v="250"/>
    <s v="G"/>
    <s v="001"/>
    <s v="002"/>
    <s v="000"/>
    <s v="000"/>
    <s v="SPECIAL REVENUE FUND"/>
    <s v="BUS &amp; PROF REG &amp; LIC FUND"/>
    <m/>
  </r>
  <r>
    <s v="0.9BB"/>
    <s v="9125000"/>
    <x v="98"/>
    <x v="91"/>
    <n v="511"/>
    <s v="A1701AF511"/>
    <n v="20994000"/>
    <n v="-20993930"/>
    <n v="-20994000"/>
    <s v="C"/>
    <x v="3"/>
    <x v="3"/>
    <s v="GBBR"/>
    <s v="RIGHT-TO-USE LEASE LIABILITY"/>
    <s v="2023–2024"/>
    <x v="0"/>
    <x v="1"/>
    <s v="BUS, CONSUMER SERV, HOUSING"/>
    <s v="FINANCIAL PROTECTION FUND"/>
    <x v="1"/>
    <s v="250"/>
    <s v="G"/>
    <s v="001"/>
    <s v="002"/>
    <s v="000"/>
    <s v="000"/>
    <s v="SPECIAL REVENUE FUND"/>
    <s v="BUS &amp; PROF REG &amp; LIC FUND"/>
    <m/>
  </r>
  <r>
    <s v="1.1"/>
    <s v="3363000"/>
    <x v="98"/>
    <x v="91"/>
    <n v="511"/>
    <s v="A1701AF511"/>
    <n v="21571000"/>
    <n v="21571019"/>
    <n v="21571000"/>
    <s v="D"/>
    <x v="11"/>
    <x v="10"/>
    <s v="GODR"/>
    <s v="CAPITAL OUTLAY"/>
    <s v="2023–2024"/>
    <x v="0"/>
    <x v="1"/>
    <s v="BUS, CONSUMER SERV, HOUSING"/>
    <s v="FINANCIAL PROTECTION FUND"/>
    <x v="1"/>
    <s v="250"/>
    <s v="G"/>
    <s v="001"/>
    <s v="002"/>
    <s v="000"/>
    <s v="000"/>
    <s v="SPECIAL REVENUE FUND"/>
    <s v="BUS &amp; PROF REG &amp; LIC FUND"/>
    <m/>
  </r>
  <r>
    <s v="1.2"/>
    <s v="3363000"/>
    <x v="98"/>
    <x v="91"/>
    <n v="511"/>
    <s v="A1701AF511"/>
    <n v="21571000"/>
    <n v="-21571019"/>
    <n v="-21571000"/>
    <s v="C"/>
    <x v="12"/>
    <x v="11"/>
    <s v="GOLK"/>
    <s v="LEASE AND OTHER FINANCING PROCEEDS"/>
    <s v="2023–2024"/>
    <x v="0"/>
    <x v="1"/>
    <s v="BUS, CONSUMER SERV, HOUSING"/>
    <s v="FINANCIAL PROTECTION FUND"/>
    <x v="1"/>
    <s v="250"/>
    <s v="G"/>
    <s v="001"/>
    <s v="002"/>
    <s v="000"/>
    <s v="000"/>
    <s v="SPECIAL REVENUE FUND"/>
    <s v="BUS &amp; PROF REG &amp; LIC FUND"/>
    <m/>
  </r>
  <r>
    <s v="2.3"/>
    <s v="9125000"/>
    <x v="98"/>
    <x v="91"/>
    <n v="511"/>
    <s v="A1701AF511"/>
    <n v="21571000"/>
    <n v="21571019"/>
    <n v="21571000"/>
    <s v="D"/>
    <x v="0"/>
    <x v="0"/>
    <s v="GABX"/>
    <s v="INTANGIBLE ASSETS-AMORTIZABLE"/>
    <s v="2023–2024"/>
    <x v="0"/>
    <x v="1"/>
    <s v="BUS, CONSUMER SERV, HOUSING"/>
    <s v="FINANCIAL PROTECTION FUND"/>
    <x v="1"/>
    <s v="250"/>
    <s v="G"/>
    <s v="001"/>
    <s v="002"/>
    <s v="000"/>
    <s v="000"/>
    <s v="SPECIAL REVENUE FUND"/>
    <s v="BUS &amp; PROF REG &amp; LIC FUND"/>
    <m/>
  </r>
  <r>
    <s v="2.4"/>
    <s v="9125000"/>
    <x v="98"/>
    <x v="91"/>
    <n v="511"/>
    <s v="A1701AF511"/>
    <n v="21571000"/>
    <n v="-21571019"/>
    <n v="-21571000"/>
    <s v="C"/>
    <x v="11"/>
    <x v="10"/>
    <s v="GODR"/>
    <s v="CAPITAL OUTLAY"/>
    <s v="2023–2024"/>
    <x v="0"/>
    <x v="1"/>
    <s v="BUS, CONSUMER SERV, HOUSING"/>
    <s v="FINANCIAL PROTECTION FUND"/>
    <x v="1"/>
    <s v="250"/>
    <s v="G"/>
    <s v="001"/>
    <s v="002"/>
    <s v="000"/>
    <s v="000"/>
    <s v="SPECIAL REVENUE FUND"/>
    <s v="BUS &amp; PROF REG &amp; LIC FUND"/>
    <m/>
  </r>
  <r>
    <s v="3.1"/>
    <s v="9125000"/>
    <x v="98"/>
    <x v="91"/>
    <n v="511"/>
    <s v="A1701AF511"/>
    <n v="21571000"/>
    <n v="21571019"/>
    <n v="21571000"/>
    <s v="D"/>
    <x v="12"/>
    <x v="11"/>
    <s v="GOLK"/>
    <s v="LEASE AND OTHER FINANCING PROCEEDS"/>
    <s v="2023–2024"/>
    <x v="0"/>
    <x v="1"/>
    <s v="BUS, CONSUMER SERV, HOUSING"/>
    <s v="FINANCIAL PROTECTION FUND"/>
    <x v="1"/>
    <s v="250"/>
    <s v="G"/>
    <s v="001"/>
    <s v="002"/>
    <s v="000"/>
    <s v="000"/>
    <s v="SPECIAL REVENUE FUND"/>
    <s v="BUS &amp; PROF REG &amp; LIC FUND"/>
    <m/>
  </r>
  <r>
    <s v="3.2"/>
    <s v="9125000"/>
    <x v="98"/>
    <x v="91"/>
    <n v="511"/>
    <s v="A1701AF511"/>
    <n v="21571000"/>
    <n v="-21571019"/>
    <n v="-21571000"/>
    <s v="C"/>
    <x v="3"/>
    <x v="3"/>
    <s v="GBBR"/>
    <s v="RIGHT-TO-USE LEASE LIABILITY"/>
    <s v="2023–2024"/>
    <x v="0"/>
    <x v="1"/>
    <s v="BUS, CONSUMER SERV, HOUSING"/>
    <s v="FINANCIAL PROTECTION FUND"/>
    <x v="1"/>
    <s v="250"/>
    <s v="G"/>
    <s v="001"/>
    <s v="002"/>
    <s v="000"/>
    <s v="000"/>
    <s v="SPECIAL REVENUE FUND"/>
    <s v="BUS &amp; PROF REG &amp; LIC FUND"/>
    <m/>
  </r>
  <r>
    <s v="4.1"/>
    <s v="9125000"/>
    <x v="98"/>
    <x v="91"/>
    <n v="511"/>
    <s v="A1701AF511"/>
    <n v="2926000"/>
    <n v="2926475"/>
    <n v="2926000"/>
    <s v="D"/>
    <x v="9"/>
    <x v="8"/>
    <s v="GODJ"/>
    <s v="BUSINESS, CONSUMER SERVICES, AND HOUSING"/>
    <s v="2023–2024"/>
    <x v="0"/>
    <x v="1"/>
    <s v="BUS, CONSUMER SERV, HOUSING"/>
    <s v="FINANCIAL PROTECTION FUND"/>
    <x v="1"/>
    <s v="250"/>
    <s v="G"/>
    <s v="001"/>
    <s v="002"/>
    <s v="000"/>
    <s v="000"/>
    <s v="SPECIAL REVENUE FUND"/>
    <s v="BUS &amp; PROF REG &amp; LIC FUND"/>
    <m/>
  </r>
  <r>
    <s v="4.4"/>
    <s v="9125000"/>
    <x v="98"/>
    <x v="91"/>
    <n v="511"/>
    <s v="A1701AF511"/>
    <n v="2926000"/>
    <n v="-2926475"/>
    <n v="-2926000"/>
    <s v="C"/>
    <x v="2"/>
    <x v="2"/>
    <s v="GABW"/>
    <s v="ACCUMULATED DEPRECIATION/AMORTIZATION"/>
    <s v="2023–2024"/>
    <x v="0"/>
    <x v="1"/>
    <s v="BUS, CONSUMER SERV, HOUSING"/>
    <s v="FINANCIAL PROTECTION FUND"/>
    <x v="1"/>
    <s v="250"/>
    <s v="G"/>
    <s v="001"/>
    <s v="002"/>
    <s v="000"/>
    <s v="000"/>
    <s v="SPECIAL REVENUE FUND"/>
    <s v="BUS &amp; PROF REG &amp; LIC FUND"/>
    <m/>
  </r>
  <r>
    <s v="5.1"/>
    <s v="3363000"/>
    <x v="98"/>
    <x v="91"/>
    <n v="511"/>
    <s v="A1701AF511"/>
    <n v="2626000"/>
    <n v="2625803"/>
    <n v="2626000"/>
    <s v="D"/>
    <x v="5"/>
    <x v="5"/>
    <s v="GODT"/>
    <s v="DEBT SERVICE-PRINCIPAL RETIREMENT"/>
    <s v="2023–2024"/>
    <x v="0"/>
    <x v="1"/>
    <s v="BUS, CONSUMER SERV, HOUSING"/>
    <s v="FINANCIAL PROTECTION FUND"/>
    <x v="1"/>
    <s v="250"/>
    <s v="G"/>
    <s v="001"/>
    <s v="002"/>
    <s v="000"/>
    <s v="000"/>
    <s v="SPECIAL REVENUE FUND"/>
    <s v="BUS &amp; PROF REG &amp; LIC FUND"/>
    <m/>
  </r>
  <r>
    <s v="5.2"/>
    <s v="3363000"/>
    <x v="98"/>
    <x v="91"/>
    <n v="511"/>
    <s v="A1701AF511"/>
    <n v="280000"/>
    <n v="279814"/>
    <n v="280000"/>
    <s v="D"/>
    <x v="6"/>
    <x v="6"/>
    <s v="GODV"/>
    <s v="DEBT SERVICE-INTEREST &amp; FISCAL CHARGES"/>
    <s v="2023–2024"/>
    <x v="0"/>
    <x v="1"/>
    <s v="BUS, CONSUMER SERV, HOUSING"/>
    <s v="FINANCIAL PROTECTION FUND"/>
    <x v="1"/>
    <s v="250"/>
    <s v="G"/>
    <s v="001"/>
    <s v="002"/>
    <s v="000"/>
    <s v="000"/>
    <s v="SPECIAL REVENUE FUND"/>
    <s v="BUS &amp; PROF REG &amp; LIC FUND"/>
    <m/>
  </r>
  <r>
    <s v="5.3"/>
    <s v="3363000"/>
    <x v="98"/>
    <x v="91"/>
    <n v="511"/>
    <s v="A1701AF511"/>
    <n v="2906000"/>
    <n v="-2905617"/>
    <n v="-2906000"/>
    <s v="C"/>
    <x v="9"/>
    <x v="8"/>
    <s v="GODJ"/>
    <s v="BUSINESS, CONSUMER SERVICES, AND HOUSING"/>
    <s v="2023–2024"/>
    <x v="0"/>
    <x v="1"/>
    <s v="BUS, CONSUMER SERV, HOUSING"/>
    <s v="FINANCIAL PROTECTION FUND"/>
    <x v="1"/>
    <s v="250"/>
    <s v="G"/>
    <s v="001"/>
    <s v="002"/>
    <s v="000"/>
    <s v="000"/>
    <s v="SPECIAL REVENUE FUND"/>
    <s v="BUS &amp; PROF REG &amp; LIC FUND"/>
    <m/>
  </r>
  <r>
    <s v="6.1"/>
    <s v="9125000"/>
    <x v="98"/>
    <x v="91"/>
    <n v="511"/>
    <s v="A1701AF511"/>
    <n v="2626000"/>
    <n v="2625803"/>
    <n v="2626000"/>
    <s v="D"/>
    <x v="3"/>
    <x v="3"/>
    <s v="GBBR"/>
    <s v="RIGHT-TO-USE LEASE LIABILITY"/>
    <s v="2023–2024"/>
    <x v="0"/>
    <x v="1"/>
    <s v="BUS, CONSUMER SERV, HOUSING"/>
    <s v="FINANCIAL PROTECTION FUND"/>
    <x v="1"/>
    <s v="250"/>
    <s v="G"/>
    <s v="001"/>
    <s v="002"/>
    <s v="000"/>
    <s v="000"/>
    <s v="SPECIAL REVENUE FUND"/>
    <s v="BUS &amp; PROF REG &amp; LIC FUND"/>
    <m/>
  </r>
  <r>
    <s v="6.2"/>
    <s v="9125000"/>
    <x v="98"/>
    <x v="91"/>
    <n v="511"/>
    <s v="A1701AF511"/>
    <n v="2626000"/>
    <n v="-2625803"/>
    <n v="-2626000"/>
    <s v="C"/>
    <x v="5"/>
    <x v="5"/>
    <s v="GODT"/>
    <s v="DEBT SERVICE-PRINCIPAL RETIREMENT"/>
    <s v="2023–2024"/>
    <x v="0"/>
    <x v="1"/>
    <s v="BUS, CONSUMER SERV, HOUSING"/>
    <s v="FINANCIAL PROTECTION FUND"/>
    <x v="1"/>
    <s v="250"/>
    <s v="G"/>
    <s v="001"/>
    <s v="002"/>
    <s v="000"/>
    <s v="000"/>
    <s v="SPECIAL REVENUE FUND"/>
    <s v="BUS &amp; PROF REG &amp; LIC FUND"/>
    <m/>
  </r>
  <r>
    <s v="7.1"/>
    <s v="9125000"/>
    <x v="98"/>
    <x v="91"/>
    <n v="511"/>
    <s v="A1701AF511"/>
    <n v="4005000"/>
    <n v="4004891"/>
    <n v="4005000"/>
    <s v="D"/>
    <x v="3"/>
    <x v="3"/>
    <s v="GBBR"/>
    <s v="RIGHT-TO-USE LEASE LIABILITY"/>
    <s v="2023–2024"/>
    <x v="0"/>
    <x v="1"/>
    <s v="BUS, CONSUMER SERV, HOUSING"/>
    <s v="FINANCIAL PROTECTION FUND"/>
    <x v="1"/>
    <s v="250"/>
    <s v="G"/>
    <s v="001"/>
    <s v="002"/>
    <s v="000"/>
    <s v="000"/>
    <s v="SPECIAL REVENUE FUND"/>
    <s v="BUS &amp; PROF REG &amp; LIC FUND"/>
    <m/>
  </r>
  <r>
    <s v="7.2"/>
    <s v="9125000"/>
    <x v="98"/>
    <x v="91"/>
    <n v="511"/>
    <s v="A1701AF511"/>
    <n v="4005000"/>
    <n v="-4004891"/>
    <n v="-4005000"/>
    <s v="C"/>
    <x v="7"/>
    <x v="3"/>
    <s v="GBAX"/>
    <s v="CURRENT PORTION OF LONG-TERM OBLIGATIONS"/>
    <s v="2023–2024"/>
    <x v="0"/>
    <x v="1"/>
    <s v="BUS, CONSUMER SERV, HOUSING"/>
    <s v="FINANCIAL PROTECTION FUND"/>
    <x v="1"/>
    <s v="250"/>
    <s v="G"/>
    <s v="001"/>
    <s v="002"/>
    <s v="000"/>
    <s v="000"/>
    <s v="SPECIAL REVENUE FUND"/>
    <s v="BUS &amp; PROF REG &amp; LIC FUND"/>
    <m/>
  </r>
  <r>
    <s v="9.1"/>
    <s v="9125000"/>
    <x v="98"/>
    <x v="91"/>
    <n v="511"/>
    <s v="A1701AF511"/>
    <n v="8115000"/>
    <n v="8115413"/>
    <n v="8115000"/>
    <s v="D"/>
    <x v="3"/>
    <x v="3"/>
    <s v="GBBR"/>
    <s v="RIGHT-TO-USE LEASE LIABILITY"/>
    <s v="2023–2024"/>
    <x v="0"/>
    <x v="1"/>
    <s v="BUS, CONSUMER SERV, HOUSING"/>
    <s v="FINANCIAL PROTECTION FUND"/>
    <x v="1"/>
    <s v="250"/>
    <s v="G"/>
    <s v="001"/>
    <s v="002"/>
    <s v="000"/>
    <s v="000"/>
    <s v="SPECIAL REVENUE FUND"/>
    <s v="BUS &amp; PROF REG &amp; LIC FUND"/>
    <m/>
  </r>
  <r>
    <s v="9.4"/>
    <s v="9125000"/>
    <x v="98"/>
    <x v="91"/>
    <n v="511"/>
    <s v="A1701AF511"/>
    <n v="5848000"/>
    <n v="5848060"/>
    <n v="5848000"/>
    <s v="D"/>
    <x v="2"/>
    <x v="2"/>
    <s v="GABW"/>
    <s v="ACCUMULATED DEPRECIATION/AMORTIZATION"/>
    <s v="2023–2024"/>
    <x v="0"/>
    <x v="1"/>
    <s v="BUS, CONSUMER SERV, HOUSING"/>
    <s v="FINANCIAL PROTECTION FUND"/>
    <x v="1"/>
    <s v="250"/>
    <s v="G"/>
    <s v="001"/>
    <s v="002"/>
    <s v="000"/>
    <s v="000"/>
    <s v="SPECIAL REVENUE FUND"/>
    <s v="BUS &amp; PROF REG &amp; LIC FUND"/>
    <m/>
  </r>
  <r>
    <s v="9.8"/>
    <s v="9125000"/>
    <x v="98"/>
    <x v="91"/>
    <n v="511"/>
    <s v="A1701AF511"/>
    <n v="13645000"/>
    <n v="-13645475"/>
    <n v="-13645000"/>
    <s v="C"/>
    <x v="0"/>
    <x v="0"/>
    <s v="GABX"/>
    <s v="INTANGIBLE ASSETS-AMORTIZABLE"/>
    <s v="2023–2024"/>
    <x v="0"/>
    <x v="1"/>
    <s v="BUS, CONSUMER SERV, HOUSING"/>
    <s v="FINANCIAL PROTECTION FUND"/>
    <x v="1"/>
    <s v="250"/>
    <s v="G"/>
    <s v="001"/>
    <s v="002"/>
    <s v="000"/>
    <s v="000"/>
    <s v="SPECIAL REVENUE FUND"/>
    <s v="BUS &amp; PROF REG &amp; LIC FUND"/>
    <m/>
  </r>
  <r>
    <s v="9.9"/>
    <s v="9125000"/>
    <x v="98"/>
    <x v="91"/>
    <n v="511"/>
    <s v="A1701AF511"/>
    <n v="318000"/>
    <n v="-317998"/>
    <n v="-318000"/>
    <s v="C"/>
    <x v="9"/>
    <x v="8"/>
    <s v="GODJ"/>
    <s v="BUSINESS, CONSUMER SERVICES, AND HOUSING"/>
    <s v="2023–2024"/>
    <x v="0"/>
    <x v="1"/>
    <s v="BUS, CONSUMER SERV, HOUSING"/>
    <s v="FINANCIAL PROTECTION FUND"/>
    <x v="1"/>
    <s v="250"/>
    <s v="G"/>
    <s v="001"/>
    <s v="002"/>
    <s v="000"/>
    <s v="000"/>
    <s v="SPECIAL REVENUE FUND"/>
    <s v="BUS &amp; PROF REG &amp; LIC FUND"/>
    <m/>
  </r>
  <r>
    <s v="0.3BB"/>
    <s v="9125000"/>
    <x v="99"/>
    <x v="20"/>
    <n v="511"/>
    <s v="A3860AF511"/>
    <n v="143000"/>
    <n v="142721"/>
    <n v="143000"/>
    <s v="D"/>
    <x v="0"/>
    <x v="0"/>
    <s v="GABX"/>
    <s v="INTANGIBLE ASSETS-AMORTIZABLE"/>
    <s v="2023–2024"/>
    <x v="0"/>
    <x v="3"/>
    <s v="RESOURCES"/>
    <s v="California Emergency Relief Fd"/>
    <x v="0"/>
    <s v="100"/>
    <s v="G"/>
    <s v="001"/>
    <s v="001"/>
    <s v="000"/>
    <s v="000"/>
    <s v="GENERAL FUND"/>
    <s v="GENERAL FUND"/>
    <s v="0"/>
  </r>
  <r>
    <s v="0.4BB"/>
    <s v="9125000"/>
    <x v="99"/>
    <x v="20"/>
    <n v="511"/>
    <s v="A3860AF511"/>
    <n v="2000"/>
    <n v="3049"/>
    <n v="2000"/>
    <s v="D"/>
    <x v="8"/>
    <x v="7"/>
    <s v="GOAA"/>
    <s v="BEGINNING FUND BALANCE"/>
    <s v="2023–2024"/>
    <x v="0"/>
    <x v="3"/>
    <s v="RESOURCES"/>
    <s v="California Emergency Relief Fd"/>
    <x v="0"/>
    <s v="100"/>
    <s v="G"/>
    <s v="001"/>
    <s v="001"/>
    <s v="000"/>
    <s v="000"/>
    <s v="GENERAL FUND"/>
    <s v="GENERAL FUND"/>
    <s v="0"/>
  </r>
  <r>
    <s v="0.8BB"/>
    <s v="9125000"/>
    <x v="99"/>
    <x v="20"/>
    <n v="511"/>
    <s v="A3860AF511"/>
    <n v="40000"/>
    <n v="-40412"/>
    <n v="-40000"/>
    <s v="C"/>
    <x v="2"/>
    <x v="2"/>
    <s v="GABW"/>
    <s v="ACCUMULATED DEPRECIATION/AMORTIZATION"/>
    <s v="2023–2024"/>
    <x v="0"/>
    <x v="3"/>
    <s v="RESOURCES"/>
    <s v="California Emergency Relief Fd"/>
    <x v="0"/>
    <s v="100"/>
    <s v="G"/>
    <s v="001"/>
    <s v="001"/>
    <s v="000"/>
    <s v="000"/>
    <s v="GENERAL FUND"/>
    <s v="GENERAL FUND"/>
    <s v="0"/>
  </r>
  <r>
    <s v="0.9BB"/>
    <s v="9125000"/>
    <x v="99"/>
    <x v="20"/>
    <n v="511"/>
    <s v="A3860AF511"/>
    <n v="105000"/>
    <n v="-105358"/>
    <n v="-105000"/>
    <s v="C"/>
    <x v="3"/>
    <x v="3"/>
    <s v="GBBR"/>
    <s v="RIGHT-TO-USE LEASE LIABILITY"/>
    <s v="2023–2024"/>
    <x v="0"/>
    <x v="3"/>
    <s v="RESOURCES"/>
    <s v="California Emergency Relief Fd"/>
    <x v="0"/>
    <s v="100"/>
    <s v="G"/>
    <s v="001"/>
    <s v="001"/>
    <s v="000"/>
    <s v="000"/>
    <s v="GENERAL FUND"/>
    <s v="GENERAL FUND"/>
    <s v="0"/>
  </r>
  <r>
    <s v="0.3ADJ"/>
    <s v="9125000"/>
    <x v="99"/>
    <x v="20"/>
    <n v="511"/>
    <s v="A3860AF511"/>
    <n v="100000"/>
    <n v="100256"/>
    <n v="100000"/>
    <s v="D"/>
    <x v="0"/>
    <x v="0"/>
    <s v="GABX"/>
    <s v="INTANGIBLE ASSETS-AMORTIZABLE"/>
    <s v="2023–2024"/>
    <x v="0"/>
    <x v="3"/>
    <s v="RESOURCES"/>
    <s v="California Emergency Relief Fd"/>
    <x v="0"/>
    <s v="100"/>
    <s v="G"/>
    <s v="001"/>
    <s v="001"/>
    <s v="000"/>
    <s v="000"/>
    <s v="GENERAL FUND"/>
    <s v="GENERAL FUND"/>
    <s v="0"/>
  </r>
  <r>
    <s v="0.5ADJ"/>
    <s v="9125000"/>
    <x v="99"/>
    <x v="20"/>
    <n v="511"/>
    <s v="A3860AF511"/>
    <n v="2000"/>
    <n v="2141"/>
    <n v="2000"/>
    <s v="D"/>
    <x v="1"/>
    <x v="1"/>
    <s v="GOAA"/>
    <s v="BEGINNING FUND BALANCE"/>
    <s v="2023–2024"/>
    <x v="0"/>
    <x v="3"/>
    <s v="RESOURCES"/>
    <s v="California Emergency Relief Fd"/>
    <x v="0"/>
    <s v="100"/>
    <s v="G"/>
    <s v="001"/>
    <s v="001"/>
    <s v="000"/>
    <s v="000"/>
    <s v="GENERAL FUND"/>
    <s v="GENERAL FUND"/>
    <s v="0"/>
  </r>
  <r>
    <s v="0.8ADJ"/>
    <s v="9125000"/>
    <x v="99"/>
    <x v="20"/>
    <n v="511"/>
    <s v="A3860AF511"/>
    <n v="28000"/>
    <n v="-28388"/>
    <n v="-28000"/>
    <s v="C"/>
    <x v="2"/>
    <x v="2"/>
    <s v="GABW"/>
    <s v="ACCUMULATED DEPRECIATION/AMORTIZATION"/>
    <s v="2023–2024"/>
    <x v="0"/>
    <x v="3"/>
    <s v="RESOURCES"/>
    <s v="California Emergency Relief Fd"/>
    <x v="0"/>
    <s v="100"/>
    <s v="G"/>
    <s v="001"/>
    <s v="001"/>
    <s v="000"/>
    <s v="000"/>
    <s v="GENERAL FUND"/>
    <s v="GENERAL FUND"/>
    <s v="0"/>
  </r>
  <r>
    <s v="0.9ADJ"/>
    <s v="9125000"/>
    <x v="99"/>
    <x v="20"/>
    <n v="511"/>
    <s v="A3860AF511"/>
    <n v="74000"/>
    <n v="-74009"/>
    <n v="-74000"/>
    <s v="C"/>
    <x v="3"/>
    <x v="3"/>
    <s v="GBBR"/>
    <s v="RIGHT-TO-USE LEASE LIABILITY"/>
    <s v="2023–2024"/>
    <x v="0"/>
    <x v="3"/>
    <s v="RESOURCES"/>
    <s v="California Emergency Relief Fd"/>
    <x v="0"/>
    <s v="100"/>
    <s v="G"/>
    <s v="001"/>
    <s v="001"/>
    <s v="000"/>
    <s v="000"/>
    <s v="GENERAL FUND"/>
    <s v="GENERAL FUND"/>
    <s v="0"/>
  </r>
  <r>
    <s v="1.1"/>
    <s v="3398000"/>
    <x v="99"/>
    <x v="20"/>
    <n v="511"/>
    <s v="A3860AF511"/>
    <n v="56000"/>
    <n v="56278"/>
    <n v="56000"/>
    <s v="D"/>
    <x v="11"/>
    <x v="10"/>
    <s v="GODR"/>
    <s v="CAPITAL OUTLAY"/>
    <s v="2023–2024"/>
    <x v="0"/>
    <x v="3"/>
    <s v="RESOURCES"/>
    <s v="California Emergency Relief Fd"/>
    <x v="0"/>
    <s v="100"/>
    <s v="G"/>
    <s v="001"/>
    <s v="001"/>
    <s v="000"/>
    <s v="000"/>
    <s v="GENERAL FUND"/>
    <s v="GENERAL FUND"/>
    <s v="0"/>
  </r>
  <r>
    <s v="1.2"/>
    <s v="3398000"/>
    <x v="99"/>
    <x v="20"/>
    <n v="511"/>
    <s v="A3860AF511"/>
    <n v="56000"/>
    <n v="-56278"/>
    <n v="-56000"/>
    <s v="C"/>
    <x v="12"/>
    <x v="11"/>
    <s v="GOLK"/>
    <s v="LEASE AND OTHER FINANCING PROCEEDS"/>
    <s v="2023–2024"/>
    <x v="0"/>
    <x v="3"/>
    <s v="RESOURCES"/>
    <s v="California Emergency Relief Fd"/>
    <x v="0"/>
    <s v="100"/>
    <s v="G"/>
    <s v="001"/>
    <s v="001"/>
    <s v="000"/>
    <s v="000"/>
    <s v="GENERAL FUND"/>
    <s v="GENERAL FUND"/>
    <s v="0"/>
  </r>
  <r>
    <s v="2.3"/>
    <s v="9125000"/>
    <x v="99"/>
    <x v="20"/>
    <n v="511"/>
    <s v="A3860AF511"/>
    <n v="56000"/>
    <n v="56278"/>
    <n v="56000"/>
    <s v="D"/>
    <x v="0"/>
    <x v="0"/>
    <s v="GABX"/>
    <s v="INTANGIBLE ASSETS-AMORTIZABLE"/>
    <s v="2023–2024"/>
    <x v="0"/>
    <x v="3"/>
    <s v="RESOURCES"/>
    <s v="California Emergency Relief Fd"/>
    <x v="0"/>
    <s v="100"/>
    <s v="G"/>
    <s v="001"/>
    <s v="001"/>
    <s v="000"/>
    <s v="000"/>
    <s v="GENERAL FUND"/>
    <s v="GENERAL FUND"/>
    <s v="0"/>
  </r>
  <r>
    <s v="2.4"/>
    <s v="9125000"/>
    <x v="99"/>
    <x v="20"/>
    <n v="511"/>
    <s v="A3860AF511"/>
    <n v="56000"/>
    <n v="-56278"/>
    <n v="-56000"/>
    <s v="C"/>
    <x v="11"/>
    <x v="10"/>
    <s v="GODR"/>
    <s v="CAPITAL OUTLAY"/>
    <s v="2023–2024"/>
    <x v="0"/>
    <x v="3"/>
    <s v="RESOURCES"/>
    <s v="California Emergency Relief Fd"/>
    <x v="0"/>
    <s v="100"/>
    <s v="G"/>
    <s v="001"/>
    <s v="001"/>
    <s v="000"/>
    <s v="000"/>
    <s v="GENERAL FUND"/>
    <s v="GENERAL FUND"/>
    <s v="0"/>
  </r>
  <r>
    <s v="3.1"/>
    <s v="9125000"/>
    <x v="99"/>
    <x v="20"/>
    <n v="511"/>
    <s v="A3860AF511"/>
    <n v="56000"/>
    <n v="56278"/>
    <n v="56000"/>
    <s v="D"/>
    <x v="12"/>
    <x v="11"/>
    <s v="GOLK"/>
    <s v="LEASE AND OTHER FINANCING PROCEEDS"/>
    <s v="2023–2024"/>
    <x v="0"/>
    <x v="3"/>
    <s v="RESOURCES"/>
    <s v="California Emergency Relief Fd"/>
    <x v="0"/>
    <s v="100"/>
    <s v="G"/>
    <s v="001"/>
    <s v="001"/>
    <s v="000"/>
    <s v="000"/>
    <s v="GENERAL FUND"/>
    <s v="GENERAL FUND"/>
    <s v="0"/>
  </r>
  <r>
    <s v="3.2"/>
    <s v="9125000"/>
    <x v="99"/>
    <x v="20"/>
    <n v="511"/>
    <s v="A3860AF511"/>
    <n v="56000"/>
    <n v="-56278"/>
    <n v="-56000"/>
    <s v="C"/>
    <x v="3"/>
    <x v="3"/>
    <s v="GBBR"/>
    <s v="RIGHT-TO-USE LEASE LIABILITY"/>
    <s v="2023–2024"/>
    <x v="0"/>
    <x v="3"/>
    <s v="RESOURCES"/>
    <s v="California Emergency Relief Fd"/>
    <x v="0"/>
    <s v="100"/>
    <s v="G"/>
    <s v="001"/>
    <s v="001"/>
    <s v="000"/>
    <s v="000"/>
    <s v="GENERAL FUND"/>
    <s v="GENERAL FUND"/>
    <s v="0"/>
  </r>
  <r>
    <s v="4.1"/>
    <s v="9125000"/>
    <x v="99"/>
    <x v="20"/>
    <n v="511"/>
    <s v="A3860AF511"/>
    <n v="37000"/>
    <n v="36843"/>
    <n v="37000"/>
    <s v="D"/>
    <x v="15"/>
    <x v="13"/>
    <s v="GODH"/>
    <s v="NATURAL RESOURCES AND ENVIRONMENTAL PROTECTION"/>
    <s v="2023–2024"/>
    <x v="0"/>
    <x v="3"/>
    <s v="RESOURCES"/>
    <s v="California Emergency Relief Fd"/>
    <x v="0"/>
    <s v="100"/>
    <s v="G"/>
    <s v="001"/>
    <s v="001"/>
    <s v="000"/>
    <s v="000"/>
    <s v="GENERAL FUND"/>
    <s v="GENERAL FUND"/>
    <s v="0"/>
  </r>
  <r>
    <s v="4.4"/>
    <s v="9125000"/>
    <x v="99"/>
    <x v="20"/>
    <n v="511"/>
    <s v="A3860AF511"/>
    <n v="37000"/>
    <n v="-36843"/>
    <n v="-37000"/>
    <s v="C"/>
    <x v="2"/>
    <x v="2"/>
    <s v="GABW"/>
    <s v="ACCUMULATED DEPRECIATION/AMORTIZATION"/>
    <s v="2023–2024"/>
    <x v="0"/>
    <x v="3"/>
    <s v="RESOURCES"/>
    <s v="California Emergency Relief Fd"/>
    <x v="0"/>
    <s v="100"/>
    <s v="G"/>
    <s v="001"/>
    <s v="001"/>
    <s v="000"/>
    <s v="000"/>
    <s v="GENERAL FUND"/>
    <s v="GENERAL FUND"/>
    <s v="0"/>
  </r>
  <r>
    <s v="5.1"/>
    <s v="3398000"/>
    <x v="99"/>
    <x v="20"/>
    <n v="511"/>
    <s v="A3860AF511"/>
    <n v="33000"/>
    <n v="33495"/>
    <n v="33000"/>
    <s v="D"/>
    <x v="5"/>
    <x v="5"/>
    <s v="GODT"/>
    <s v="DEBT SERVICE-PRINCIPAL RETIREMENT"/>
    <s v="2023–2024"/>
    <x v="0"/>
    <x v="3"/>
    <s v="RESOURCES"/>
    <s v="California Emergency Relief Fd"/>
    <x v="0"/>
    <s v="100"/>
    <s v="G"/>
    <s v="001"/>
    <s v="001"/>
    <s v="000"/>
    <s v="000"/>
    <s v="GENERAL FUND"/>
    <s v="GENERAL FUND"/>
    <s v="0"/>
  </r>
  <r>
    <s v="5.2"/>
    <s v="3398000"/>
    <x v="99"/>
    <x v="20"/>
    <n v="511"/>
    <s v="A3860AF511"/>
    <n v="4000"/>
    <n v="4116"/>
    <n v="4000"/>
    <s v="D"/>
    <x v="6"/>
    <x v="6"/>
    <s v="GODV"/>
    <s v="DEBT SERVICE-INTEREST &amp; FISCAL CHARGES"/>
    <s v="2023–2024"/>
    <x v="0"/>
    <x v="3"/>
    <s v="RESOURCES"/>
    <s v="California Emergency Relief Fd"/>
    <x v="0"/>
    <s v="100"/>
    <s v="G"/>
    <s v="001"/>
    <s v="001"/>
    <s v="000"/>
    <s v="000"/>
    <s v="GENERAL FUND"/>
    <s v="GENERAL FUND"/>
    <s v="0"/>
  </r>
  <r>
    <s v="5.3"/>
    <s v="3398000"/>
    <x v="99"/>
    <x v="20"/>
    <n v="511"/>
    <s v="A3860AF511"/>
    <n v="37000"/>
    <n v="-37611"/>
    <n v="-37000"/>
    <s v="C"/>
    <x v="15"/>
    <x v="13"/>
    <s v="GODH"/>
    <s v="NATURAL RESOURCES AND ENVIRONMENTAL PROTECTION"/>
    <s v="2023–2024"/>
    <x v="0"/>
    <x v="3"/>
    <s v="RESOURCES"/>
    <s v="California Emergency Relief Fd"/>
    <x v="0"/>
    <s v="100"/>
    <s v="G"/>
    <s v="001"/>
    <s v="001"/>
    <s v="000"/>
    <s v="000"/>
    <s v="GENERAL FUND"/>
    <s v="GENERAL FUND"/>
    <s v="0"/>
  </r>
  <r>
    <s v="6.1"/>
    <s v="9125000"/>
    <x v="99"/>
    <x v="20"/>
    <n v="511"/>
    <s v="A3860AF511"/>
    <n v="33000"/>
    <n v="33495"/>
    <n v="33000"/>
    <s v="D"/>
    <x v="3"/>
    <x v="3"/>
    <s v="GBBR"/>
    <s v="RIGHT-TO-USE LEASE LIABILITY"/>
    <s v="2023–2024"/>
    <x v="0"/>
    <x v="3"/>
    <s v="RESOURCES"/>
    <s v="California Emergency Relief Fd"/>
    <x v="0"/>
    <s v="100"/>
    <s v="G"/>
    <s v="001"/>
    <s v="001"/>
    <s v="000"/>
    <s v="000"/>
    <s v="GENERAL FUND"/>
    <s v="GENERAL FUND"/>
    <s v="0"/>
  </r>
  <r>
    <s v="6.2"/>
    <s v="9125000"/>
    <x v="99"/>
    <x v="20"/>
    <n v="511"/>
    <s v="A3860AF511"/>
    <n v="33000"/>
    <n v="-33495"/>
    <n v="-33000"/>
    <s v="C"/>
    <x v="5"/>
    <x v="5"/>
    <s v="GODT"/>
    <s v="DEBT SERVICE-PRINCIPAL RETIREMENT"/>
    <s v="2023–2024"/>
    <x v="0"/>
    <x v="3"/>
    <s v="RESOURCES"/>
    <s v="California Emergency Relief Fd"/>
    <x v="0"/>
    <s v="100"/>
    <s v="G"/>
    <s v="001"/>
    <s v="001"/>
    <s v="000"/>
    <s v="000"/>
    <s v="GENERAL FUND"/>
    <s v="GENERAL FUND"/>
    <s v="0"/>
  </r>
  <r>
    <s v="7.1"/>
    <s v="9125000"/>
    <x v="99"/>
    <x v="20"/>
    <n v="511"/>
    <s v="A3860AF511"/>
    <n v="34000"/>
    <n v="34284"/>
    <n v="34000"/>
    <s v="D"/>
    <x v="3"/>
    <x v="3"/>
    <s v="GBBR"/>
    <s v="RIGHT-TO-USE LEASE LIABILITY"/>
    <s v="2023–2024"/>
    <x v="0"/>
    <x v="3"/>
    <s v="RESOURCES"/>
    <s v="California Emergency Relief Fd"/>
    <x v="0"/>
    <s v="100"/>
    <s v="G"/>
    <s v="001"/>
    <s v="001"/>
    <s v="000"/>
    <s v="000"/>
    <s v="GENERAL FUND"/>
    <s v="GENERAL FUND"/>
    <s v="0"/>
  </r>
  <r>
    <s v="7.2"/>
    <s v="9125000"/>
    <x v="99"/>
    <x v="20"/>
    <n v="511"/>
    <s v="A3860AF511"/>
    <n v="34000"/>
    <n v="-34284"/>
    <n v="-34000"/>
    <s v="C"/>
    <x v="7"/>
    <x v="3"/>
    <s v="GBAX"/>
    <s v="CURRENT PORTION OF LONG-TERM OBLIGATIONS"/>
    <s v="2023–2024"/>
    <x v="0"/>
    <x v="3"/>
    <s v="RESOURCES"/>
    <s v="California Emergency Relief Fd"/>
    <x v="0"/>
    <s v="100"/>
    <s v="G"/>
    <s v="001"/>
    <s v="001"/>
    <s v="000"/>
    <s v="000"/>
    <s v="GENERAL FUND"/>
    <s v="GENERAL FUND"/>
    <s v="0"/>
  </r>
  <r>
    <s v="8.3"/>
    <s v="9125000"/>
    <x v="99"/>
    <x v="20"/>
    <n v="511"/>
    <s v="A3860AF511"/>
    <n v="13000"/>
    <n v="13455"/>
    <n v="13000"/>
    <s v="D"/>
    <x v="2"/>
    <x v="2"/>
    <s v="GABW"/>
    <s v="ACCUMULATED DEPRECIATION/AMORTIZATION"/>
    <s v="2023–2024"/>
    <x v="0"/>
    <x v="3"/>
    <s v="RESOURCES"/>
    <s v="California Emergency Relief Fd"/>
    <x v="0"/>
    <s v="100"/>
    <s v="G"/>
    <s v="001"/>
    <s v="001"/>
    <s v="000"/>
    <s v="000"/>
    <s v="GENERAL FUND"/>
    <s v="GENERAL FUND"/>
    <s v="0"/>
  </r>
  <r>
    <s v="8.6"/>
    <s v="9125000"/>
    <x v="99"/>
    <x v="20"/>
    <n v="511"/>
    <s v="A3860AF511"/>
    <n v="13000"/>
    <n v="-13455"/>
    <n v="-13000"/>
    <s v="C"/>
    <x v="0"/>
    <x v="0"/>
    <s v="GABX"/>
    <s v="INTANGIBLE ASSETS-AMORTIZABLE"/>
    <s v="2023–2024"/>
    <x v="0"/>
    <x v="3"/>
    <s v="RESOURCES"/>
    <s v="California Emergency Relief Fd"/>
    <x v="0"/>
    <s v="100"/>
    <s v="G"/>
    <s v="001"/>
    <s v="001"/>
    <s v="000"/>
    <s v="000"/>
    <s v="GENERAL FUND"/>
    <s v="GENERAL FUND"/>
    <s v="0"/>
  </r>
  <r>
    <s v="0.3ADJ"/>
    <s v="9125000"/>
    <x v="100"/>
    <x v="20"/>
    <n v="511"/>
    <s v="A3860AF511"/>
    <n v="77000"/>
    <n v="76804"/>
    <n v="77000"/>
    <s v="D"/>
    <x v="0"/>
    <x v="0"/>
    <s v="GABX"/>
    <s v="INTANGIBLE ASSETS-AMORTIZABLE"/>
    <s v="2023–2024"/>
    <x v="0"/>
    <x v="3"/>
    <s v="RESOURCES"/>
    <s v="DIABLO CANYON EXTENSION FD"/>
    <x v="0"/>
    <s v="100"/>
    <s v="G"/>
    <s v="001"/>
    <s v="001"/>
    <s v="000"/>
    <s v="000"/>
    <s v="GENERAL FUND"/>
    <s v="GENERAL FUND"/>
    <m/>
  </r>
  <r>
    <s v="0.5ADJ"/>
    <s v="9125000"/>
    <x v="100"/>
    <x v="20"/>
    <n v="511"/>
    <s v="A3860AF511"/>
    <n v="2000"/>
    <n v="1640"/>
    <n v="2000"/>
    <s v="D"/>
    <x v="1"/>
    <x v="1"/>
    <s v="GOAA"/>
    <s v="BEGINNING FUND BALANCE"/>
    <s v="2023–2024"/>
    <x v="0"/>
    <x v="3"/>
    <s v="RESOURCES"/>
    <s v="DIABLO CANYON EXTENSION FD"/>
    <x v="0"/>
    <s v="100"/>
    <s v="G"/>
    <s v="001"/>
    <s v="001"/>
    <s v="000"/>
    <s v="000"/>
    <s v="GENERAL FUND"/>
    <s v="GENERAL FUND"/>
    <m/>
  </r>
  <r>
    <s v="0.8ADJ"/>
    <s v="9125000"/>
    <x v="100"/>
    <x v="20"/>
    <n v="511"/>
    <s v="A3860AF511"/>
    <n v="22000"/>
    <n v="-21747"/>
    <n v="-22000"/>
    <s v="C"/>
    <x v="2"/>
    <x v="2"/>
    <s v="GABW"/>
    <s v="ACCUMULATED DEPRECIATION/AMORTIZATION"/>
    <s v="2023–2024"/>
    <x v="0"/>
    <x v="3"/>
    <s v="RESOURCES"/>
    <s v="DIABLO CANYON EXTENSION FD"/>
    <x v="0"/>
    <s v="100"/>
    <s v="G"/>
    <s v="001"/>
    <s v="001"/>
    <s v="000"/>
    <s v="000"/>
    <s v="GENERAL FUND"/>
    <s v="GENERAL FUND"/>
    <m/>
  </r>
  <r>
    <s v="0.9ADJ"/>
    <s v="9125000"/>
    <x v="100"/>
    <x v="20"/>
    <n v="511"/>
    <s v="A3860AF511"/>
    <n v="57000"/>
    <n v="-56697"/>
    <n v="-57000"/>
    <s v="C"/>
    <x v="3"/>
    <x v="3"/>
    <s v="GBBR"/>
    <s v="RIGHT-TO-USE LEASE LIABILITY"/>
    <s v="2023–2024"/>
    <x v="0"/>
    <x v="3"/>
    <s v="RESOURCES"/>
    <s v="DIABLO CANYON EXTENSION FD"/>
    <x v="0"/>
    <s v="100"/>
    <s v="G"/>
    <s v="001"/>
    <s v="001"/>
    <s v="000"/>
    <s v="000"/>
    <s v="GENERAL FUND"/>
    <s v="GENERAL FUND"/>
    <m/>
  </r>
  <r>
    <s v="1.1"/>
    <s v="3413000"/>
    <x v="100"/>
    <x v="20"/>
    <n v="511"/>
    <s v="A3860AF511"/>
    <n v="18000"/>
    <n v="17789"/>
    <n v="18000"/>
    <s v="D"/>
    <x v="11"/>
    <x v="10"/>
    <s v="GODR"/>
    <s v="CAPITAL OUTLAY"/>
    <s v="2023–2024"/>
    <x v="0"/>
    <x v="3"/>
    <s v="RESOURCES"/>
    <s v="DIABLO CANYON EXTENSION FD"/>
    <x v="0"/>
    <s v="100"/>
    <s v="G"/>
    <s v="001"/>
    <s v="001"/>
    <s v="000"/>
    <s v="000"/>
    <s v="GENERAL FUND"/>
    <s v="GENERAL FUND"/>
    <m/>
  </r>
  <r>
    <s v="1.2"/>
    <s v="3413000"/>
    <x v="100"/>
    <x v="20"/>
    <n v="511"/>
    <s v="A3860AF511"/>
    <n v="18000"/>
    <n v="-17789"/>
    <n v="-18000"/>
    <s v="C"/>
    <x v="12"/>
    <x v="11"/>
    <s v="GOLK"/>
    <s v="LEASE AND OTHER FINANCING PROCEEDS"/>
    <s v="2023–2024"/>
    <x v="0"/>
    <x v="3"/>
    <s v="RESOURCES"/>
    <s v="DIABLO CANYON EXTENSION FD"/>
    <x v="0"/>
    <s v="100"/>
    <s v="G"/>
    <s v="001"/>
    <s v="001"/>
    <s v="000"/>
    <s v="000"/>
    <s v="GENERAL FUND"/>
    <s v="GENERAL FUND"/>
    <m/>
  </r>
  <r>
    <s v="2.3"/>
    <s v="9125000"/>
    <x v="100"/>
    <x v="20"/>
    <n v="511"/>
    <s v="A3860AF511"/>
    <n v="18000"/>
    <n v="17789"/>
    <n v="18000"/>
    <s v="D"/>
    <x v="0"/>
    <x v="0"/>
    <s v="GABX"/>
    <s v="INTANGIBLE ASSETS-AMORTIZABLE"/>
    <s v="2023–2024"/>
    <x v="0"/>
    <x v="3"/>
    <s v="RESOURCES"/>
    <s v="DIABLO CANYON EXTENSION FD"/>
    <x v="0"/>
    <s v="100"/>
    <s v="G"/>
    <s v="001"/>
    <s v="001"/>
    <s v="000"/>
    <s v="000"/>
    <s v="GENERAL FUND"/>
    <s v="GENERAL FUND"/>
    <m/>
  </r>
  <r>
    <s v="2.4"/>
    <s v="9125000"/>
    <x v="100"/>
    <x v="20"/>
    <n v="511"/>
    <s v="A3860AF511"/>
    <n v="18000"/>
    <n v="-17789"/>
    <n v="-18000"/>
    <s v="C"/>
    <x v="11"/>
    <x v="10"/>
    <s v="GODR"/>
    <s v="CAPITAL OUTLAY"/>
    <s v="2023–2024"/>
    <x v="0"/>
    <x v="3"/>
    <s v="RESOURCES"/>
    <s v="DIABLO CANYON EXTENSION FD"/>
    <x v="0"/>
    <s v="100"/>
    <s v="G"/>
    <s v="001"/>
    <s v="001"/>
    <s v="000"/>
    <s v="000"/>
    <s v="GENERAL FUND"/>
    <s v="GENERAL FUND"/>
    <m/>
  </r>
  <r>
    <s v="3.1"/>
    <s v="9125000"/>
    <x v="100"/>
    <x v="20"/>
    <n v="511"/>
    <s v="A3860AF511"/>
    <n v="18000"/>
    <n v="17789"/>
    <n v="18000"/>
    <s v="D"/>
    <x v="12"/>
    <x v="11"/>
    <s v="GOLK"/>
    <s v="LEASE AND OTHER FINANCING PROCEEDS"/>
    <s v="2023–2024"/>
    <x v="0"/>
    <x v="3"/>
    <s v="RESOURCES"/>
    <s v="DIABLO CANYON EXTENSION FD"/>
    <x v="0"/>
    <s v="100"/>
    <s v="G"/>
    <s v="001"/>
    <s v="001"/>
    <s v="000"/>
    <s v="000"/>
    <s v="GENERAL FUND"/>
    <s v="GENERAL FUND"/>
    <m/>
  </r>
  <r>
    <s v="3.2"/>
    <s v="9125000"/>
    <x v="100"/>
    <x v="20"/>
    <n v="511"/>
    <s v="A3860AF511"/>
    <n v="18000"/>
    <n v="-17789"/>
    <n v="-18000"/>
    <s v="C"/>
    <x v="3"/>
    <x v="3"/>
    <s v="GBBR"/>
    <s v="RIGHT-TO-USE LEASE LIABILITY"/>
    <s v="2023–2024"/>
    <x v="0"/>
    <x v="3"/>
    <s v="RESOURCES"/>
    <s v="DIABLO CANYON EXTENSION FD"/>
    <x v="0"/>
    <s v="100"/>
    <s v="G"/>
    <s v="001"/>
    <s v="001"/>
    <s v="000"/>
    <s v="000"/>
    <s v="GENERAL FUND"/>
    <s v="GENERAL FUND"/>
    <m/>
  </r>
  <r>
    <s v="4.1"/>
    <s v="9125000"/>
    <x v="100"/>
    <x v="20"/>
    <n v="511"/>
    <s v="A3860AF511"/>
    <n v="12000"/>
    <n v="11646"/>
    <n v="12000"/>
    <s v="D"/>
    <x v="15"/>
    <x v="13"/>
    <s v="GODH"/>
    <s v="NATURAL RESOURCES AND ENVIRONMENTAL PROTECTION"/>
    <s v="2023–2024"/>
    <x v="0"/>
    <x v="3"/>
    <s v="RESOURCES"/>
    <s v="DIABLO CANYON EXTENSION FD"/>
    <x v="0"/>
    <s v="100"/>
    <s v="G"/>
    <s v="001"/>
    <s v="001"/>
    <s v="000"/>
    <s v="000"/>
    <s v="GENERAL FUND"/>
    <s v="GENERAL FUND"/>
    <m/>
  </r>
  <r>
    <s v="4.4"/>
    <s v="9125000"/>
    <x v="100"/>
    <x v="20"/>
    <n v="511"/>
    <s v="A3860AF511"/>
    <n v="12000"/>
    <n v="-11646"/>
    <n v="-12000"/>
    <s v="C"/>
    <x v="2"/>
    <x v="2"/>
    <s v="GABW"/>
    <s v="ACCUMULATED DEPRECIATION/AMORTIZATION"/>
    <s v="2023–2024"/>
    <x v="0"/>
    <x v="3"/>
    <s v="RESOURCES"/>
    <s v="DIABLO CANYON EXTENSION FD"/>
    <x v="0"/>
    <s v="100"/>
    <s v="G"/>
    <s v="001"/>
    <s v="001"/>
    <s v="000"/>
    <s v="000"/>
    <s v="GENERAL FUND"/>
    <s v="GENERAL FUND"/>
    <m/>
  </r>
  <r>
    <s v="5.1"/>
    <s v="3413000"/>
    <x v="100"/>
    <x v="20"/>
    <n v="511"/>
    <s v="A3860AF511"/>
    <n v="12000"/>
    <n v="11933"/>
    <n v="12000"/>
    <s v="D"/>
    <x v="5"/>
    <x v="5"/>
    <s v="GODT"/>
    <s v="DEBT SERVICE-PRINCIPAL RETIREMENT"/>
    <s v="2023–2024"/>
    <x v="0"/>
    <x v="3"/>
    <s v="RESOURCES"/>
    <s v="DIABLO CANYON EXTENSION FD"/>
    <x v="0"/>
    <s v="100"/>
    <s v="G"/>
    <s v="001"/>
    <s v="001"/>
    <s v="000"/>
    <s v="000"/>
    <s v="GENERAL FUND"/>
    <s v="GENERAL FUND"/>
    <m/>
  </r>
  <r>
    <s v="5.2"/>
    <s v="3413000"/>
    <x v="100"/>
    <x v="20"/>
    <n v="511"/>
    <s v="A3860AF511"/>
    <n v="1000"/>
    <n v="1301"/>
    <n v="1000"/>
    <s v="D"/>
    <x v="6"/>
    <x v="6"/>
    <s v="GODV"/>
    <s v="DEBT SERVICE-INTEREST &amp; FISCAL CHARGES"/>
    <s v="2023–2024"/>
    <x v="0"/>
    <x v="3"/>
    <s v="RESOURCES"/>
    <s v="DIABLO CANYON EXTENSION FD"/>
    <x v="0"/>
    <s v="100"/>
    <s v="G"/>
    <s v="001"/>
    <s v="001"/>
    <s v="000"/>
    <s v="000"/>
    <s v="GENERAL FUND"/>
    <s v="GENERAL FUND"/>
    <m/>
  </r>
  <r>
    <s v="5.3"/>
    <s v="3413000"/>
    <x v="100"/>
    <x v="20"/>
    <n v="511"/>
    <s v="A3860AF511"/>
    <n v="13000"/>
    <n v="-13234"/>
    <n v="-13000"/>
    <s v="C"/>
    <x v="15"/>
    <x v="13"/>
    <s v="GODH"/>
    <s v="NATURAL RESOURCES AND ENVIRONMENTAL PROTECTION"/>
    <s v="2023–2024"/>
    <x v="0"/>
    <x v="3"/>
    <s v="RESOURCES"/>
    <s v="DIABLO CANYON EXTENSION FD"/>
    <x v="0"/>
    <s v="100"/>
    <s v="G"/>
    <s v="001"/>
    <s v="001"/>
    <s v="000"/>
    <s v="000"/>
    <s v="GENERAL FUND"/>
    <s v="GENERAL FUND"/>
    <m/>
  </r>
  <r>
    <s v="6.1"/>
    <s v="9125000"/>
    <x v="100"/>
    <x v="20"/>
    <n v="511"/>
    <s v="A3860AF511"/>
    <n v="12000"/>
    <n v="11933"/>
    <n v="12000"/>
    <s v="D"/>
    <x v="3"/>
    <x v="3"/>
    <s v="GBBR"/>
    <s v="RIGHT-TO-USE LEASE LIABILITY"/>
    <s v="2023–2024"/>
    <x v="0"/>
    <x v="3"/>
    <s v="RESOURCES"/>
    <s v="DIABLO CANYON EXTENSION FD"/>
    <x v="0"/>
    <s v="100"/>
    <s v="G"/>
    <s v="001"/>
    <s v="001"/>
    <s v="000"/>
    <s v="000"/>
    <s v="GENERAL FUND"/>
    <s v="GENERAL FUND"/>
    <m/>
  </r>
  <r>
    <s v="6.2"/>
    <s v="9125000"/>
    <x v="100"/>
    <x v="20"/>
    <n v="511"/>
    <s v="A3860AF511"/>
    <n v="12000"/>
    <n v="-11933"/>
    <n v="-12000"/>
    <s v="C"/>
    <x v="5"/>
    <x v="5"/>
    <s v="GODT"/>
    <s v="DEBT SERVICE-PRINCIPAL RETIREMENT"/>
    <s v="2023–2024"/>
    <x v="0"/>
    <x v="3"/>
    <s v="RESOURCES"/>
    <s v="DIABLO CANYON EXTENSION FD"/>
    <x v="0"/>
    <s v="100"/>
    <s v="G"/>
    <s v="001"/>
    <s v="001"/>
    <s v="000"/>
    <s v="000"/>
    <s v="GENERAL FUND"/>
    <s v="GENERAL FUND"/>
    <m/>
  </r>
  <r>
    <s v="7.1"/>
    <s v="9125000"/>
    <x v="100"/>
    <x v="20"/>
    <n v="511"/>
    <s v="A3860AF511"/>
    <n v="11000"/>
    <n v="10837"/>
    <n v="11000"/>
    <s v="D"/>
    <x v="3"/>
    <x v="3"/>
    <s v="GBBR"/>
    <s v="RIGHT-TO-USE LEASE LIABILITY"/>
    <s v="2023–2024"/>
    <x v="0"/>
    <x v="3"/>
    <s v="RESOURCES"/>
    <s v="DIABLO CANYON EXTENSION FD"/>
    <x v="0"/>
    <s v="100"/>
    <s v="G"/>
    <s v="001"/>
    <s v="001"/>
    <s v="000"/>
    <s v="000"/>
    <s v="GENERAL FUND"/>
    <s v="GENERAL FUND"/>
    <m/>
  </r>
  <r>
    <s v="7.2"/>
    <s v="9125000"/>
    <x v="100"/>
    <x v="20"/>
    <n v="511"/>
    <s v="A3860AF511"/>
    <n v="11000"/>
    <n v="-10837"/>
    <n v="-11000"/>
    <s v="C"/>
    <x v="7"/>
    <x v="3"/>
    <s v="GBAX"/>
    <s v="CURRENT PORTION OF LONG-TERM OBLIGATIONS"/>
    <s v="2023–2024"/>
    <x v="0"/>
    <x v="3"/>
    <s v="RESOURCES"/>
    <s v="DIABLO CANYON EXTENSION FD"/>
    <x v="0"/>
    <s v="100"/>
    <s v="G"/>
    <s v="001"/>
    <s v="001"/>
    <s v="000"/>
    <s v="000"/>
    <s v="GENERAL FUND"/>
    <s v="GENERAL FUND"/>
    <m/>
  </r>
  <r>
    <s v="8.3"/>
    <s v="9125000"/>
    <x v="100"/>
    <x v="20"/>
    <n v="511"/>
    <s v="A3860AF511"/>
    <n v="4000"/>
    <n v="4253"/>
    <n v="4000"/>
    <s v="D"/>
    <x v="2"/>
    <x v="2"/>
    <s v="GABW"/>
    <s v="ACCUMULATED DEPRECIATION/AMORTIZATION"/>
    <s v="2023–2024"/>
    <x v="0"/>
    <x v="3"/>
    <s v="RESOURCES"/>
    <s v="DIABLO CANYON EXTENSION FD"/>
    <x v="0"/>
    <s v="100"/>
    <s v="G"/>
    <s v="001"/>
    <s v="001"/>
    <s v="000"/>
    <s v="000"/>
    <s v="GENERAL FUND"/>
    <s v="GENERAL FUND"/>
    <m/>
  </r>
  <r>
    <s v="8.6"/>
    <s v="9125000"/>
    <x v="100"/>
    <x v="20"/>
    <n v="511"/>
    <s v="A3860AF511"/>
    <n v="4000"/>
    <n v="-4253"/>
    <n v="-4000"/>
    <s v="C"/>
    <x v="0"/>
    <x v="0"/>
    <s v="GABX"/>
    <s v="INTANGIBLE ASSETS-AMORTIZABLE"/>
    <s v="2023–2024"/>
    <x v="0"/>
    <x v="3"/>
    <s v="RESOURCES"/>
    <s v="DIABLO CANYON EXTENSION FD"/>
    <x v="0"/>
    <s v="100"/>
    <s v="G"/>
    <s v="001"/>
    <s v="001"/>
    <s v="000"/>
    <s v="000"/>
    <s v="GENERAL FUND"/>
    <s v="GENERAL FUND"/>
    <m/>
  </r>
  <r>
    <s v="0.3BB"/>
    <s v="9125000"/>
    <x v="101"/>
    <x v="20"/>
    <n v="511"/>
    <s v="A3860AF511"/>
    <n v="45000"/>
    <n v="45411"/>
    <n v="45000"/>
    <s v="D"/>
    <x v="0"/>
    <x v="0"/>
    <s v="GABX"/>
    <s v="INTANGIBLE ASSETS-AMORTIZABLE"/>
    <s v="2023–2024"/>
    <x v="0"/>
    <x v="3"/>
    <s v="RESOURCES"/>
    <s v="SAFE,CLEAN WTR,FLOOD PROT BD"/>
    <x v="1"/>
    <s v="300"/>
    <s v="B"/>
    <s v="001"/>
    <s v="001"/>
    <s v="000"/>
    <s v="000"/>
    <s v="SPECIAL REVENUE FUND"/>
    <s v="NAT RESOURES &amp; ENVIRON PROTECT"/>
    <m/>
  </r>
  <r>
    <s v="0.4BB"/>
    <s v="9125000"/>
    <x v="101"/>
    <x v="20"/>
    <n v="511"/>
    <s v="A3860AF511"/>
    <n v="2000"/>
    <n v="970"/>
    <n v="2000"/>
    <s v="D"/>
    <x v="8"/>
    <x v="7"/>
    <s v="GOAA"/>
    <s v="BEGINNING FUND BALANCE"/>
    <s v="2023–2024"/>
    <x v="0"/>
    <x v="3"/>
    <s v="RESOURCES"/>
    <s v="SAFE,CLEAN WTR,FLOOD PROT BD"/>
    <x v="1"/>
    <s v="300"/>
    <s v="B"/>
    <s v="001"/>
    <s v="001"/>
    <s v="000"/>
    <s v="000"/>
    <s v="SPECIAL REVENUE FUND"/>
    <s v="NAT RESOURES &amp; ENVIRON PROTECT"/>
    <m/>
  </r>
  <r>
    <s v="0.8BB"/>
    <s v="9125000"/>
    <x v="101"/>
    <x v="20"/>
    <n v="511"/>
    <s v="A3860AF511"/>
    <n v="13000"/>
    <n v="-12858"/>
    <n v="-13000"/>
    <s v="C"/>
    <x v="2"/>
    <x v="2"/>
    <s v="GABW"/>
    <s v="ACCUMULATED DEPRECIATION/AMORTIZATION"/>
    <s v="2023–2024"/>
    <x v="0"/>
    <x v="3"/>
    <s v="RESOURCES"/>
    <s v="SAFE,CLEAN WTR,FLOOD PROT BD"/>
    <x v="1"/>
    <s v="300"/>
    <s v="B"/>
    <s v="001"/>
    <s v="001"/>
    <s v="000"/>
    <s v="000"/>
    <s v="SPECIAL REVENUE FUND"/>
    <s v="NAT RESOURES &amp; ENVIRON PROTECT"/>
    <m/>
  </r>
  <r>
    <s v="0.9BB"/>
    <s v="9125000"/>
    <x v="101"/>
    <x v="20"/>
    <n v="511"/>
    <s v="A3860AF511"/>
    <n v="34000"/>
    <n v="-33523"/>
    <n v="-34000"/>
    <s v="C"/>
    <x v="3"/>
    <x v="3"/>
    <s v="GBBR"/>
    <s v="RIGHT-TO-USE LEASE LIABILITY"/>
    <s v="2023–2024"/>
    <x v="0"/>
    <x v="3"/>
    <s v="RESOURCES"/>
    <s v="SAFE,CLEAN WTR,FLOOD PROT BD"/>
    <x v="1"/>
    <s v="300"/>
    <s v="B"/>
    <s v="001"/>
    <s v="001"/>
    <s v="000"/>
    <s v="000"/>
    <s v="SPECIAL REVENUE FUND"/>
    <s v="NAT RESOURES &amp; ENVIRON PROTECT"/>
    <m/>
  </r>
  <r>
    <s v="0.3ADJ"/>
    <s v="9125000"/>
    <x v="101"/>
    <x v="20"/>
    <n v="511"/>
    <s v="A3860AF511"/>
    <n v="45000"/>
    <n v="-45411"/>
    <n v="-45000"/>
    <s v="C"/>
    <x v="0"/>
    <x v="0"/>
    <s v="GABX"/>
    <s v="INTANGIBLE ASSETS-AMORTIZABLE"/>
    <s v="2023–2024"/>
    <x v="0"/>
    <x v="3"/>
    <s v="RESOURCES"/>
    <s v="SAFE,CLEAN WTR,FLOOD PROT BD"/>
    <x v="1"/>
    <s v="300"/>
    <s v="B"/>
    <s v="001"/>
    <s v="001"/>
    <s v="000"/>
    <s v="000"/>
    <s v="SPECIAL REVENUE FUND"/>
    <s v="NAT RESOURES &amp; ENVIRON PROTECT"/>
    <m/>
  </r>
  <r>
    <s v="0.8ADJ"/>
    <s v="9125000"/>
    <x v="101"/>
    <x v="20"/>
    <n v="511"/>
    <s v="A3860AF511"/>
    <n v="13000"/>
    <n v="12858"/>
    <n v="13000"/>
    <s v="D"/>
    <x v="2"/>
    <x v="2"/>
    <s v="GABW"/>
    <s v="ACCUMULATED DEPRECIATION/AMORTIZATION"/>
    <s v="2023–2024"/>
    <x v="0"/>
    <x v="3"/>
    <s v="RESOURCES"/>
    <s v="SAFE,CLEAN WTR,FLOOD PROT BD"/>
    <x v="1"/>
    <s v="300"/>
    <s v="B"/>
    <s v="001"/>
    <s v="001"/>
    <s v="000"/>
    <s v="000"/>
    <s v="SPECIAL REVENUE FUND"/>
    <s v="NAT RESOURES &amp; ENVIRON PROTECT"/>
    <m/>
  </r>
  <r>
    <s v="0.9ADJ"/>
    <s v="9125000"/>
    <x v="101"/>
    <x v="20"/>
    <n v="511"/>
    <s v="A3860AF511"/>
    <n v="34000"/>
    <n v="33523"/>
    <n v="34000"/>
    <s v="D"/>
    <x v="3"/>
    <x v="3"/>
    <s v="GBBR"/>
    <s v="RIGHT-TO-USE LEASE LIABILITY"/>
    <s v="2023–2024"/>
    <x v="0"/>
    <x v="3"/>
    <s v="RESOURCES"/>
    <s v="SAFE,CLEAN WTR,FLOOD PROT BD"/>
    <x v="1"/>
    <s v="300"/>
    <s v="B"/>
    <s v="001"/>
    <s v="001"/>
    <s v="000"/>
    <s v="000"/>
    <s v="SPECIAL REVENUE FUND"/>
    <s v="NAT RESOURES &amp; ENVIRON PROTECT"/>
    <m/>
  </r>
  <r>
    <s v="0.11ADJ"/>
    <s v="9125000"/>
    <x v="101"/>
    <x v="20"/>
    <n v="511"/>
    <s v="A3860AF511"/>
    <n v="2000"/>
    <n v="-970"/>
    <n v="-2000"/>
    <s v="C"/>
    <x v="1"/>
    <x v="1"/>
    <s v="GOAA"/>
    <s v="BEGINNING FUND BALANCE"/>
    <s v="2023–2024"/>
    <x v="0"/>
    <x v="3"/>
    <s v="RESOURCES"/>
    <s v="SAFE,CLEAN WTR,FLOOD PROT BD"/>
    <x v="1"/>
    <s v="300"/>
    <s v="B"/>
    <s v="001"/>
    <s v="001"/>
    <s v="000"/>
    <s v="000"/>
    <s v="SPECIAL REVENUE FUND"/>
    <s v="NAT RESOURES &amp; ENVIRON PROTECT"/>
    <m/>
  </r>
  <r>
    <s v="0.3BB"/>
    <s v="9125000"/>
    <x v="102"/>
    <x v="20"/>
    <n v="511"/>
    <s v="A3860AF511"/>
    <n v="13000"/>
    <n v="12976"/>
    <n v="13000"/>
    <s v="D"/>
    <x v="0"/>
    <x v="0"/>
    <s v="GABX"/>
    <s v="INTANGIBLE ASSETS-AMORTIZABLE"/>
    <s v="2023–2024"/>
    <x v="0"/>
    <x v="3"/>
    <s v="RESOURCES"/>
    <s v="FLOOD PROTECT CORRIDOR SUBACT"/>
    <x v="1"/>
    <s v="300"/>
    <s v="B"/>
    <s v="001"/>
    <s v="001"/>
    <s v="000"/>
    <s v="000"/>
    <s v="SPECIAL REVENUE FUND"/>
    <s v="NAT RESOURES &amp; ENVIRON PROTECT"/>
    <m/>
  </r>
  <r>
    <s v="0.4BB"/>
    <s v="9125000"/>
    <x v="102"/>
    <x v="20"/>
    <n v="511"/>
    <s v="A3860AF511"/>
    <n v="1000"/>
    <n v="276"/>
    <n v="1000"/>
    <s v="D"/>
    <x v="8"/>
    <x v="7"/>
    <s v="GOAA"/>
    <s v="BEGINNING FUND BALANCE"/>
    <s v="2023–2024"/>
    <x v="0"/>
    <x v="3"/>
    <s v="RESOURCES"/>
    <s v="FLOOD PROTECT CORRIDOR SUBACT"/>
    <x v="1"/>
    <s v="300"/>
    <s v="B"/>
    <s v="001"/>
    <s v="001"/>
    <s v="000"/>
    <s v="000"/>
    <s v="SPECIAL REVENUE FUND"/>
    <s v="NAT RESOURES &amp; ENVIRON PROTECT"/>
    <m/>
  </r>
  <r>
    <s v="0.8BB"/>
    <s v="9125000"/>
    <x v="102"/>
    <x v="20"/>
    <n v="511"/>
    <s v="A3860AF511"/>
    <n v="4000"/>
    <n v="-3674"/>
    <n v="-4000"/>
    <s v="C"/>
    <x v="2"/>
    <x v="2"/>
    <s v="GABW"/>
    <s v="ACCUMULATED DEPRECIATION/AMORTIZATION"/>
    <s v="2023–2024"/>
    <x v="0"/>
    <x v="3"/>
    <s v="RESOURCES"/>
    <s v="FLOOD PROTECT CORRIDOR SUBACT"/>
    <x v="1"/>
    <s v="300"/>
    <s v="B"/>
    <s v="001"/>
    <s v="001"/>
    <s v="000"/>
    <s v="000"/>
    <s v="SPECIAL REVENUE FUND"/>
    <s v="NAT RESOURES &amp; ENVIRON PROTECT"/>
    <m/>
  </r>
  <r>
    <s v="0.9BB"/>
    <s v="9125000"/>
    <x v="102"/>
    <x v="20"/>
    <n v="511"/>
    <s v="A3860AF511"/>
    <n v="10000"/>
    <n v="-9578"/>
    <n v="-10000"/>
    <s v="C"/>
    <x v="3"/>
    <x v="3"/>
    <s v="GBBR"/>
    <s v="RIGHT-TO-USE LEASE LIABILITY"/>
    <s v="2023–2024"/>
    <x v="0"/>
    <x v="3"/>
    <s v="RESOURCES"/>
    <s v="FLOOD PROTECT CORRIDOR SUBACT"/>
    <x v="1"/>
    <s v="300"/>
    <s v="B"/>
    <s v="001"/>
    <s v="001"/>
    <s v="000"/>
    <s v="000"/>
    <s v="SPECIAL REVENUE FUND"/>
    <s v="NAT RESOURES &amp; ENVIRON PROTECT"/>
    <m/>
  </r>
  <r>
    <s v="0.3ADJ"/>
    <s v="9125000"/>
    <x v="102"/>
    <x v="20"/>
    <n v="511"/>
    <s v="A3860AF511"/>
    <n v="13000"/>
    <n v="-12579"/>
    <n v="-13000"/>
    <s v="C"/>
    <x v="0"/>
    <x v="0"/>
    <s v="GABX"/>
    <s v="INTANGIBLE ASSETS-AMORTIZABLE"/>
    <s v="2023–2024"/>
    <x v="0"/>
    <x v="3"/>
    <s v="RESOURCES"/>
    <s v="FLOOD PROTECT CORRIDOR SUBACT"/>
    <x v="1"/>
    <s v="300"/>
    <s v="B"/>
    <s v="001"/>
    <s v="001"/>
    <s v="000"/>
    <s v="000"/>
    <s v="SPECIAL REVENUE FUND"/>
    <s v="NAT RESOURES &amp; ENVIRON PROTECT"/>
    <m/>
  </r>
  <r>
    <s v="0.8ADJ"/>
    <s v="9125000"/>
    <x v="102"/>
    <x v="20"/>
    <n v="511"/>
    <s v="A3860AF511"/>
    <n v="4000"/>
    <n v="3561"/>
    <n v="4000"/>
    <s v="D"/>
    <x v="2"/>
    <x v="2"/>
    <s v="GABW"/>
    <s v="ACCUMULATED DEPRECIATION/AMORTIZATION"/>
    <s v="2023–2024"/>
    <x v="0"/>
    <x v="3"/>
    <s v="RESOURCES"/>
    <s v="FLOOD PROTECT CORRIDOR SUBACT"/>
    <x v="1"/>
    <s v="300"/>
    <s v="B"/>
    <s v="001"/>
    <s v="001"/>
    <s v="000"/>
    <s v="000"/>
    <s v="SPECIAL REVENUE FUND"/>
    <s v="NAT RESOURES &amp; ENVIRON PROTECT"/>
    <m/>
  </r>
  <r>
    <s v="0.9ADJ"/>
    <s v="9125000"/>
    <x v="102"/>
    <x v="20"/>
    <n v="511"/>
    <s v="A3860AF511"/>
    <n v="9000"/>
    <n v="9285"/>
    <n v="9000"/>
    <s v="D"/>
    <x v="3"/>
    <x v="3"/>
    <s v="GBBR"/>
    <s v="RIGHT-TO-USE LEASE LIABILITY"/>
    <s v="2023–2024"/>
    <x v="0"/>
    <x v="3"/>
    <s v="RESOURCES"/>
    <s v="FLOOD PROTECT CORRIDOR SUBACT"/>
    <x v="1"/>
    <s v="300"/>
    <s v="B"/>
    <s v="001"/>
    <s v="001"/>
    <s v="000"/>
    <s v="000"/>
    <s v="SPECIAL REVENUE FUND"/>
    <s v="NAT RESOURES &amp; ENVIRON PROTECT"/>
    <m/>
  </r>
  <r>
    <s v="0.3ADJ"/>
    <s v="9125000"/>
    <x v="103"/>
    <x v="20"/>
    <n v="511"/>
    <s v="A3860AF511"/>
    <n v="20000"/>
    <n v="20000"/>
    <n v="20000"/>
    <s v="D"/>
    <x v="0"/>
    <x v="0"/>
    <s v="GABX"/>
    <s v="INTANGIBLE ASSETS-AMORTIZABLE"/>
    <s v="2023–2024"/>
    <x v="0"/>
    <x v="3"/>
    <s v="RESOURCES"/>
    <s v="BAY-DELTA MULTI WTR MGMT SUB"/>
    <x v="1"/>
    <s v="300"/>
    <s v="B"/>
    <s v="001"/>
    <s v="001"/>
    <s v="000"/>
    <s v="000"/>
    <s v="SPECIAL REVENUE FUND"/>
    <s v="NAT RESOURES &amp; ENVIRON PROTECT"/>
    <m/>
  </r>
  <r>
    <s v="0.8ADJ"/>
    <s v="9125000"/>
    <x v="103"/>
    <x v="20"/>
    <n v="511"/>
    <s v="A3860AF511"/>
    <n v="6000"/>
    <n v="-5663"/>
    <n v="-6000"/>
    <s v="C"/>
    <x v="2"/>
    <x v="2"/>
    <s v="GABW"/>
    <s v="ACCUMULATED DEPRECIATION/AMORTIZATION"/>
    <s v="2023–2024"/>
    <x v="0"/>
    <x v="3"/>
    <s v="RESOURCES"/>
    <s v="BAY-DELTA MULTI WTR MGMT SUB"/>
    <x v="1"/>
    <s v="300"/>
    <s v="B"/>
    <s v="001"/>
    <s v="001"/>
    <s v="000"/>
    <s v="000"/>
    <s v="SPECIAL REVENUE FUND"/>
    <s v="NAT RESOURES &amp; ENVIRON PROTECT"/>
    <m/>
  </r>
  <r>
    <s v="0.9ADJ"/>
    <s v="9125000"/>
    <x v="103"/>
    <x v="20"/>
    <n v="511"/>
    <s v="A3860AF511"/>
    <n v="14000"/>
    <n v="-14764"/>
    <n v="-14000"/>
    <s v="C"/>
    <x v="3"/>
    <x v="3"/>
    <s v="GBBR"/>
    <s v="RIGHT-TO-USE LEASE LIABILITY"/>
    <s v="2023–2024"/>
    <x v="0"/>
    <x v="3"/>
    <s v="RESOURCES"/>
    <s v="BAY-DELTA MULTI WTR MGMT SUB"/>
    <x v="1"/>
    <s v="300"/>
    <s v="B"/>
    <s v="001"/>
    <s v="001"/>
    <s v="000"/>
    <s v="000"/>
    <s v="SPECIAL REVENUE FUND"/>
    <s v="NAT RESOURES &amp; ENVIRON PROTECT"/>
    <m/>
  </r>
  <r>
    <s v="1.1"/>
    <s v="6026000"/>
    <x v="103"/>
    <x v="20"/>
    <n v="511"/>
    <s v="A3860AF511"/>
    <n v="5000"/>
    <n v="4632"/>
    <n v="5000"/>
    <s v="D"/>
    <x v="11"/>
    <x v="10"/>
    <s v="GODR"/>
    <s v="CAPITAL OUTLAY"/>
    <s v="2023–2024"/>
    <x v="0"/>
    <x v="3"/>
    <s v="RESOURCES"/>
    <s v="BAY-DELTA MULTI WTR MGMT SUB"/>
    <x v="1"/>
    <s v="300"/>
    <s v="B"/>
    <s v="001"/>
    <s v="001"/>
    <s v="000"/>
    <s v="000"/>
    <s v="SPECIAL REVENUE FUND"/>
    <s v="NAT RESOURES &amp; ENVIRON PROTECT"/>
    <m/>
  </r>
  <r>
    <s v="1.2"/>
    <s v="6026000"/>
    <x v="103"/>
    <x v="20"/>
    <n v="511"/>
    <s v="A3860AF511"/>
    <n v="5000"/>
    <n v="-4632"/>
    <n v="-5000"/>
    <s v="C"/>
    <x v="12"/>
    <x v="11"/>
    <s v="GOLK"/>
    <s v="LEASE AND OTHER FINANCING PROCEEDS"/>
    <s v="2023–2024"/>
    <x v="0"/>
    <x v="3"/>
    <s v="RESOURCES"/>
    <s v="BAY-DELTA MULTI WTR MGMT SUB"/>
    <x v="1"/>
    <s v="300"/>
    <s v="B"/>
    <s v="001"/>
    <s v="001"/>
    <s v="000"/>
    <s v="000"/>
    <s v="SPECIAL REVENUE FUND"/>
    <s v="NAT RESOURES &amp; ENVIRON PROTECT"/>
    <m/>
  </r>
  <r>
    <s v="2.3"/>
    <s v="9125000"/>
    <x v="103"/>
    <x v="20"/>
    <n v="511"/>
    <s v="A3860AF511"/>
    <n v="5000"/>
    <n v="4632"/>
    <n v="5000"/>
    <s v="D"/>
    <x v="0"/>
    <x v="0"/>
    <s v="GABX"/>
    <s v="INTANGIBLE ASSETS-AMORTIZABLE"/>
    <s v="2023–2024"/>
    <x v="0"/>
    <x v="3"/>
    <s v="RESOURCES"/>
    <s v="BAY-DELTA MULTI WTR MGMT SUB"/>
    <x v="1"/>
    <s v="300"/>
    <s v="B"/>
    <s v="001"/>
    <s v="001"/>
    <s v="000"/>
    <s v="000"/>
    <s v="SPECIAL REVENUE FUND"/>
    <s v="NAT RESOURES &amp; ENVIRON PROTECT"/>
    <m/>
  </r>
  <r>
    <s v="2.4"/>
    <s v="9125000"/>
    <x v="103"/>
    <x v="20"/>
    <n v="511"/>
    <s v="A3860AF511"/>
    <n v="5000"/>
    <n v="-4632"/>
    <n v="-5000"/>
    <s v="C"/>
    <x v="11"/>
    <x v="10"/>
    <s v="GODR"/>
    <s v="CAPITAL OUTLAY"/>
    <s v="2023–2024"/>
    <x v="0"/>
    <x v="3"/>
    <s v="RESOURCES"/>
    <s v="BAY-DELTA MULTI WTR MGMT SUB"/>
    <x v="1"/>
    <s v="300"/>
    <s v="B"/>
    <s v="001"/>
    <s v="001"/>
    <s v="000"/>
    <s v="000"/>
    <s v="SPECIAL REVENUE FUND"/>
    <s v="NAT RESOURES &amp; ENVIRON PROTECT"/>
    <m/>
  </r>
  <r>
    <s v="3.1"/>
    <s v="9125000"/>
    <x v="103"/>
    <x v="20"/>
    <n v="511"/>
    <s v="A3860AF511"/>
    <n v="5000"/>
    <n v="4632"/>
    <n v="5000"/>
    <s v="D"/>
    <x v="12"/>
    <x v="11"/>
    <s v="GOLK"/>
    <s v="LEASE AND OTHER FINANCING PROCEEDS"/>
    <s v="2023–2024"/>
    <x v="0"/>
    <x v="3"/>
    <s v="RESOURCES"/>
    <s v="BAY-DELTA MULTI WTR MGMT SUB"/>
    <x v="1"/>
    <s v="300"/>
    <s v="B"/>
    <s v="001"/>
    <s v="001"/>
    <s v="000"/>
    <s v="000"/>
    <s v="SPECIAL REVENUE FUND"/>
    <s v="NAT RESOURES &amp; ENVIRON PROTECT"/>
    <m/>
  </r>
  <r>
    <s v="3.2"/>
    <s v="9125000"/>
    <x v="103"/>
    <x v="20"/>
    <n v="511"/>
    <s v="A3860AF511"/>
    <n v="5000"/>
    <n v="-4632"/>
    <n v="-5000"/>
    <s v="C"/>
    <x v="3"/>
    <x v="3"/>
    <s v="GBBR"/>
    <s v="RIGHT-TO-USE LEASE LIABILITY"/>
    <s v="2023–2024"/>
    <x v="0"/>
    <x v="3"/>
    <s v="RESOURCES"/>
    <s v="BAY-DELTA MULTI WTR MGMT SUB"/>
    <x v="1"/>
    <s v="300"/>
    <s v="B"/>
    <s v="001"/>
    <s v="001"/>
    <s v="000"/>
    <s v="000"/>
    <s v="SPECIAL REVENUE FUND"/>
    <s v="NAT RESOURES &amp; ENVIRON PROTECT"/>
    <m/>
  </r>
  <r>
    <s v="4.1"/>
    <s v="9125000"/>
    <x v="103"/>
    <x v="20"/>
    <n v="511"/>
    <s v="A3860AF511"/>
    <n v="3000"/>
    <n v="3033"/>
    <n v="3000"/>
    <s v="D"/>
    <x v="15"/>
    <x v="13"/>
    <s v="GODH"/>
    <s v="NATURAL RESOURCES AND ENVIRONMENTAL PROTECTION"/>
    <s v="2023–2024"/>
    <x v="0"/>
    <x v="3"/>
    <s v="RESOURCES"/>
    <s v="BAY-DELTA MULTI WTR MGMT SUB"/>
    <x v="1"/>
    <s v="300"/>
    <s v="B"/>
    <s v="001"/>
    <s v="001"/>
    <s v="000"/>
    <s v="000"/>
    <s v="SPECIAL REVENUE FUND"/>
    <s v="NAT RESOURES &amp; ENVIRON PROTECT"/>
    <m/>
  </r>
  <r>
    <s v="4.4"/>
    <s v="9125000"/>
    <x v="103"/>
    <x v="20"/>
    <n v="511"/>
    <s v="A3860AF511"/>
    <n v="3000"/>
    <n v="-3033"/>
    <n v="-3000"/>
    <s v="C"/>
    <x v="2"/>
    <x v="2"/>
    <s v="GABW"/>
    <s v="ACCUMULATED DEPRECIATION/AMORTIZATION"/>
    <s v="2023–2024"/>
    <x v="0"/>
    <x v="3"/>
    <s v="RESOURCES"/>
    <s v="BAY-DELTA MULTI WTR MGMT SUB"/>
    <x v="1"/>
    <s v="300"/>
    <s v="B"/>
    <s v="001"/>
    <s v="001"/>
    <s v="000"/>
    <s v="000"/>
    <s v="SPECIAL REVENUE FUND"/>
    <s v="NAT RESOURES &amp; ENVIRON PROTECT"/>
    <m/>
  </r>
  <r>
    <s v="5.1"/>
    <s v="6026000"/>
    <x v="103"/>
    <x v="20"/>
    <n v="511"/>
    <s v="A3860AF511"/>
    <n v="3000"/>
    <n v="2757"/>
    <n v="3000"/>
    <s v="D"/>
    <x v="5"/>
    <x v="5"/>
    <s v="GODT"/>
    <s v="DEBT SERVICE-PRINCIPAL RETIREMENT"/>
    <s v="2023–2024"/>
    <x v="0"/>
    <x v="3"/>
    <s v="RESOURCES"/>
    <s v="BAY-DELTA MULTI WTR MGMT SUB"/>
    <x v="1"/>
    <s v="300"/>
    <s v="B"/>
    <s v="001"/>
    <s v="001"/>
    <s v="000"/>
    <s v="000"/>
    <s v="SPECIAL REVENUE FUND"/>
    <s v="NAT RESOURES &amp; ENVIRON PROTECT"/>
    <m/>
  </r>
  <r>
    <s v="5.3"/>
    <s v="6026000"/>
    <x v="103"/>
    <x v="20"/>
    <n v="511"/>
    <s v="A3860AF511"/>
    <n v="3000"/>
    <n v="-3096"/>
    <n v="-3000"/>
    <s v="C"/>
    <x v="15"/>
    <x v="13"/>
    <s v="GODH"/>
    <s v="NATURAL RESOURCES AND ENVIRONMENTAL PROTECTION"/>
    <s v="2023–2024"/>
    <x v="0"/>
    <x v="3"/>
    <s v="RESOURCES"/>
    <s v="BAY-DELTA MULTI WTR MGMT SUB"/>
    <x v="1"/>
    <s v="300"/>
    <s v="B"/>
    <s v="001"/>
    <s v="001"/>
    <s v="000"/>
    <s v="000"/>
    <s v="SPECIAL REVENUE FUND"/>
    <s v="NAT RESOURES &amp; ENVIRON PROTECT"/>
    <m/>
  </r>
  <r>
    <s v="6.1"/>
    <s v="9125000"/>
    <x v="103"/>
    <x v="20"/>
    <n v="511"/>
    <s v="A3860AF511"/>
    <n v="3000"/>
    <n v="2757"/>
    <n v="3000"/>
    <s v="D"/>
    <x v="3"/>
    <x v="3"/>
    <s v="GBBR"/>
    <s v="RIGHT-TO-USE LEASE LIABILITY"/>
    <s v="2023–2024"/>
    <x v="0"/>
    <x v="3"/>
    <s v="RESOURCES"/>
    <s v="BAY-DELTA MULTI WTR MGMT SUB"/>
    <x v="1"/>
    <s v="300"/>
    <s v="B"/>
    <s v="001"/>
    <s v="001"/>
    <s v="000"/>
    <s v="000"/>
    <s v="SPECIAL REVENUE FUND"/>
    <s v="NAT RESOURES &amp; ENVIRON PROTECT"/>
    <m/>
  </r>
  <r>
    <s v="6.2"/>
    <s v="9125000"/>
    <x v="103"/>
    <x v="20"/>
    <n v="511"/>
    <s v="A3860AF511"/>
    <n v="3000"/>
    <n v="-2757"/>
    <n v="-3000"/>
    <s v="C"/>
    <x v="5"/>
    <x v="5"/>
    <s v="GODT"/>
    <s v="DEBT SERVICE-PRINCIPAL RETIREMENT"/>
    <s v="2023–2024"/>
    <x v="0"/>
    <x v="3"/>
    <s v="RESOURCES"/>
    <s v="BAY-DELTA MULTI WTR MGMT SUB"/>
    <x v="1"/>
    <s v="300"/>
    <s v="B"/>
    <s v="001"/>
    <s v="001"/>
    <s v="000"/>
    <s v="000"/>
    <s v="SPECIAL REVENUE FUND"/>
    <s v="NAT RESOURES &amp; ENVIRON PROTECT"/>
    <m/>
  </r>
  <r>
    <s v="7.1"/>
    <s v="9125000"/>
    <x v="103"/>
    <x v="20"/>
    <n v="511"/>
    <s v="A3860AF511"/>
    <n v="3000"/>
    <n v="2822"/>
    <n v="3000"/>
    <s v="D"/>
    <x v="3"/>
    <x v="3"/>
    <s v="GBBR"/>
    <s v="RIGHT-TO-USE LEASE LIABILITY"/>
    <s v="2023–2024"/>
    <x v="0"/>
    <x v="3"/>
    <s v="RESOURCES"/>
    <s v="BAY-DELTA MULTI WTR MGMT SUB"/>
    <x v="1"/>
    <s v="300"/>
    <s v="B"/>
    <s v="001"/>
    <s v="001"/>
    <s v="000"/>
    <s v="000"/>
    <s v="SPECIAL REVENUE FUND"/>
    <s v="NAT RESOURES &amp; ENVIRON PROTECT"/>
    <m/>
  </r>
  <r>
    <s v="7.2"/>
    <s v="9125000"/>
    <x v="103"/>
    <x v="20"/>
    <n v="511"/>
    <s v="A3860AF511"/>
    <n v="3000"/>
    <n v="-2822"/>
    <n v="-3000"/>
    <s v="C"/>
    <x v="7"/>
    <x v="3"/>
    <s v="GBAX"/>
    <s v="CURRENT PORTION OF LONG-TERM OBLIGATIONS"/>
    <s v="2023–2024"/>
    <x v="0"/>
    <x v="3"/>
    <s v="RESOURCES"/>
    <s v="BAY-DELTA MULTI WTR MGMT SUB"/>
    <x v="1"/>
    <s v="300"/>
    <s v="B"/>
    <s v="001"/>
    <s v="001"/>
    <s v="000"/>
    <s v="000"/>
    <s v="SPECIAL REVENUE FUND"/>
    <s v="NAT RESOURES &amp; ENVIRON PROTECT"/>
    <m/>
  </r>
  <r>
    <s v="8.3"/>
    <s v="9125000"/>
    <x v="103"/>
    <x v="20"/>
    <n v="511"/>
    <s v="A3860AF511"/>
    <n v="1000"/>
    <n v="1108"/>
    <n v="1000"/>
    <s v="D"/>
    <x v="2"/>
    <x v="2"/>
    <s v="GABW"/>
    <s v="ACCUMULATED DEPRECIATION/AMORTIZATION"/>
    <s v="2023–2024"/>
    <x v="0"/>
    <x v="3"/>
    <s v="RESOURCES"/>
    <s v="BAY-DELTA MULTI WTR MGMT SUB"/>
    <x v="1"/>
    <s v="300"/>
    <s v="B"/>
    <s v="001"/>
    <s v="001"/>
    <s v="000"/>
    <s v="000"/>
    <s v="SPECIAL REVENUE FUND"/>
    <s v="NAT RESOURES &amp; ENVIRON PROTECT"/>
    <m/>
  </r>
  <r>
    <s v="8.6"/>
    <s v="9125000"/>
    <x v="103"/>
    <x v="20"/>
    <n v="511"/>
    <s v="A3860AF511"/>
    <n v="1000"/>
    <n v="-1108"/>
    <n v="-1000"/>
    <s v="C"/>
    <x v="0"/>
    <x v="0"/>
    <s v="GABX"/>
    <s v="INTANGIBLE ASSETS-AMORTIZABLE"/>
    <s v="2023–2024"/>
    <x v="0"/>
    <x v="3"/>
    <s v="RESOURCES"/>
    <s v="BAY-DELTA MULTI WTR MGMT SUB"/>
    <x v="1"/>
    <s v="300"/>
    <s v="B"/>
    <s v="001"/>
    <s v="001"/>
    <s v="000"/>
    <s v="000"/>
    <s v="SPECIAL REVENUE FUND"/>
    <s v="NAT RESOURES &amp; ENVIRON PROTECT"/>
    <m/>
  </r>
  <r>
    <s v="0.3ADJ"/>
    <s v="9125000"/>
    <x v="104"/>
    <x v="20"/>
    <n v="511"/>
    <s v="A3860AF511"/>
    <n v="3000"/>
    <n v="2718"/>
    <n v="3000"/>
    <s v="D"/>
    <x v="0"/>
    <x v="0"/>
    <s v="GABX"/>
    <s v="INTANGIBLE ASSETS-AMORTIZABLE"/>
    <s v="2023–2024"/>
    <x v="0"/>
    <x v="3"/>
    <s v="RESOURCES"/>
    <s v="INT WTR SUP/WTR QLTY MGMT SUB"/>
    <x v="1"/>
    <s v="300"/>
    <s v="B"/>
    <s v="001"/>
    <s v="001"/>
    <s v="000"/>
    <s v="000"/>
    <s v="SPECIAL REVENUE FUND"/>
    <s v="NAT RESOURES &amp; ENVIRON PROTECT"/>
    <m/>
  </r>
  <r>
    <s v="0.8ADJ"/>
    <s v="9125000"/>
    <x v="104"/>
    <x v="20"/>
    <n v="511"/>
    <s v="A3860AF511"/>
    <n v="1000"/>
    <n v="-770"/>
    <n v="-1000"/>
    <s v="C"/>
    <x v="2"/>
    <x v="2"/>
    <s v="GABW"/>
    <s v="ACCUMULATED DEPRECIATION/AMORTIZATION"/>
    <s v="2023–2024"/>
    <x v="0"/>
    <x v="3"/>
    <s v="RESOURCES"/>
    <s v="INT WTR SUP/WTR QLTY MGMT SUB"/>
    <x v="1"/>
    <s v="300"/>
    <s v="B"/>
    <s v="001"/>
    <s v="001"/>
    <s v="000"/>
    <s v="000"/>
    <s v="SPECIAL REVENUE FUND"/>
    <s v="NAT RESOURES &amp; ENVIRON PROTECT"/>
    <m/>
  </r>
  <r>
    <s v="0.9ADJ"/>
    <s v="9125000"/>
    <x v="104"/>
    <x v="20"/>
    <n v="511"/>
    <s v="A3860AF511"/>
    <n v="2000"/>
    <n v="-2007"/>
    <n v="-2000"/>
    <s v="C"/>
    <x v="3"/>
    <x v="3"/>
    <s v="GBBR"/>
    <s v="RIGHT-TO-USE LEASE LIABILITY"/>
    <s v="2023–2024"/>
    <x v="0"/>
    <x v="3"/>
    <s v="RESOURCES"/>
    <s v="INT WTR SUP/WTR QLTY MGMT SUB"/>
    <x v="1"/>
    <s v="300"/>
    <s v="B"/>
    <s v="001"/>
    <s v="001"/>
    <s v="000"/>
    <s v="000"/>
    <s v="SPECIAL REVENUE FUND"/>
    <s v="NAT RESOURES &amp; ENVIRON PROTECT"/>
    <m/>
  </r>
  <r>
    <s v="1.1"/>
    <s v="6027000"/>
    <x v="104"/>
    <x v="20"/>
    <n v="511"/>
    <s v="A3860AF511"/>
    <n v="1000"/>
    <n v="630"/>
    <n v="1000"/>
    <s v="D"/>
    <x v="11"/>
    <x v="10"/>
    <s v="GODR"/>
    <s v="CAPITAL OUTLAY"/>
    <s v="2023–2024"/>
    <x v="0"/>
    <x v="3"/>
    <s v="RESOURCES"/>
    <s v="INT WTR SUP/WTR QLTY MGMT SUB"/>
    <x v="1"/>
    <s v="300"/>
    <s v="B"/>
    <s v="001"/>
    <s v="001"/>
    <s v="000"/>
    <s v="000"/>
    <s v="SPECIAL REVENUE FUND"/>
    <s v="NAT RESOURES &amp; ENVIRON PROTECT"/>
    <m/>
  </r>
  <r>
    <s v="1.2"/>
    <s v="6027000"/>
    <x v="104"/>
    <x v="20"/>
    <n v="511"/>
    <s v="A3860AF511"/>
    <n v="1000"/>
    <n v="-630"/>
    <n v="-1000"/>
    <s v="C"/>
    <x v="12"/>
    <x v="11"/>
    <s v="GOLK"/>
    <s v="LEASE AND OTHER FINANCING PROCEEDS"/>
    <s v="2023–2024"/>
    <x v="0"/>
    <x v="3"/>
    <s v="RESOURCES"/>
    <s v="INT WTR SUP/WTR QLTY MGMT SUB"/>
    <x v="1"/>
    <s v="300"/>
    <s v="B"/>
    <s v="001"/>
    <s v="001"/>
    <s v="000"/>
    <s v="000"/>
    <s v="SPECIAL REVENUE FUND"/>
    <s v="NAT RESOURES &amp; ENVIRON PROTECT"/>
    <m/>
  </r>
  <r>
    <s v="2.3"/>
    <s v="9125000"/>
    <x v="104"/>
    <x v="20"/>
    <n v="511"/>
    <s v="A3860AF511"/>
    <n v="1000"/>
    <n v="630"/>
    <n v="1000"/>
    <s v="D"/>
    <x v="0"/>
    <x v="0"/>
    <s v="GABX"/>
    <s v="INTANGIBLE ASSETS-AMORTIZABLE"/>
    <s v="2023–2024"/>
    <x v="0"/>
    <x v="3"/>
    <s v="RESOURCES"/>
    <s v="INT WTR SUP/WTR QLTY MGMT SUB"/>
    <x v="1"/>
    <s v="300"/>
    <s v="B"/>
    <s v="001"/>
    <s v="001"/>
    <s v="000"/>
    <s v="000"/>
    <s v="SPECIAL REVENUE FUND"/>
    <s v="NAT RESOURES &amp; ENVIRON PROTECT"/>
    <m/>
  </r>
  <r>
    <s v="2.4"/>
    <s v="9125000"/>
    <x v="104"/>
    <x v="20"/>
    <n v="511"/>
    <s v="A3860AF511"/>
    <n v="1000"/>
    <n v="-630"/>
    <n v="-1000"/>
    <s v="C"/>
    <x v="11"/>
    <x v="10"/>
    <s v="GODR"/>
    <s v="CAPITAL OUTLAY"/>
    <s v="2023–2024"/>
    <x v="0"/>
    <x v="3"/>
    <s v="RESOURCES"/>
    <s v="INT WTR SUP/WTR QLTY MGMT SUB"/>
    <x v="1"/>
    <s v="300"/>
    <s v="B"/>
    <s v="001"/>
    <s v="001"/>
    <s v="000"/>
    <s v="000"/>
    <s v="SPECIAL REVENUE FUND"/>
    <s v="NAT RESOURES &amp; ENVIRON PROTECT"/>
    <m/>
  </r>
  <r>
    <s v="3.1"/>
    <s v="9125000"/>
    <x v="104"/>
    <x v="20"/>
    <n v="511"/>
    <s v="A3860AF511"/>
    <n v="1000"/>
    <n v="630"/>
    <n v="1000"/>
    <s v="D"/>
    <x v="12"/>
    <x v="11"/>
    <s v="GOLK"/>
    <s v="LEASE AND OTHER FINANCING PROCEEDS"/>
    <s v="2023–2024"/>
    <x v="0"/>
    <x v="3"/>
    <s v="RESOURCES"/>
    <s v="INT WTR SUP/WTR QLTY MGMT SUB"/>
    <x v="1"/>
    <s v="300"/>
    <s v="B"/>
    <s v="001"/>
    <s v="001"/>
    <s v="000"/>
    <s v="000"/>
    <s v="SPECIAL REVENUE FUND"/>
    <s v="NAT RESOURES &amp; ENVIRON PROTECT"/>
    <m/>
  </r>
  <r>
    <s v="3.2"/>
    <s v="9125000"/>
    <x v="104"/>
    <x v="20"/>
    <n v="511"/>
    <s v="A3860AF511"/>
    <n v="1000"/>
    <n v="-630"/>
    <n v="-1000"/>
    <s v="C"/>
    <x v="3"/>
    <x v="3"/>
    <s v="GBBR"/>
    <s v="RIGHT-TO-USE LEASE LIABILITY"/>
    <s v="2023–2024"/>
    <x v="0"/>
    <x v="3"/>
    <s v="RESOURCES"/>
    <s v="INT WTR SUP/WTR QLTY MGMT SUB"/>
    <x v="1"/>
    <s v="300"/>
    <s v="B"/>
    <s v="001"/>
    <s v="001"/>
    <s v="000"/>
    <s v="000"/>
    <s v="SPECIAL REVENUE FUND"/>
    <s v="NAT RESOURES &amp; ENVIRON PROTECT"/>
    <m/>
  </r>
  <r>
    <s v="0.3BB"/>
    <s v="9125000"/>
    <x v="105"/>
    <x v="20"/>
    <n v="511"/>
    <s v="A3860AF511"/>
    <n v="58000"/>
    <n v="58385"/>
    <n v="58000"/>
    <s v="D"/>
    <x v="0"/>
    <x v="0"/>
    <s v="GABX"/>
    <s v="INTANGIBLE ASSETS-AMORTIZABLE"/>
    <s v="2023–2024"/>
    <x v="0"/>
    <x v="3"/>
    <s v="RESOURCES"/>
    <s v="WATER SECURITY CLEAN DRINKING"/>
    <x v="1"/>
    <s v="300"/>
    <s v="B"/>
    <s v="001"/>
    <s v="001"/>
    <s v="000"/>
    <s v="000"/>
    <s v="SPECIAL REVENUE FUND"/>
    <s v="NAT RESOURCES &amp; ENVIRON PROTEC"/>
    <m/>
  </r>
  <r>
    <s v="0.4BB"/>
    <s v="9125000"/>
    <x v="105"/>
    <x v="20"/>
    <n v="511"/>
    <s v="A3860AF511"/>
    <n v="2000"/>
    <n v="1248"/>
    <n v="2000"/>
    <s v="D"/>
    <x v="8"/>
    <x v="7"/>
    <s v="GOAA"/>
    <s v="BEGINNING FUND BALANCE"/>
    <s v="2023–2024"/>
    <x v="0"/>
    <x v="3"/>
    <s v="RESOURCES"/>
    <s v="WATER SECURITY CLEAN DRINKING"/>
    <x v="1"/>
    <s v="300"/>
    <s v="B"/>
    <s v="001"/>
    <s v="001"/>
    <s v="000"/>
    <s v="000"/>
    <s v="SPECIAL REVENUE FUND"/>
    <s v="NAT RESOURCES &amp; ENVIRON PROTEC"/>
    <m/>
  </r>
  <r>
    <s v="0.8BB"/>
    <s v="9125000"/>
    <x v="105"/>
    <x v="20"/>
    <n v="511"/>
    <s v="A3860AF511"/>
    <n v="17000"/>
    <n v="-16532"/>
    <n v="-17000"/>
    <s v="C"/>
    <x v="2"/>
    <x v="2"/>
    <s v="GABW"/>
    <s v="ACCUMULATED DEPRECIATION/AMORTIZATION"/>
    <s v="2023–2024"/>
    <x v="0"/>
    <x v="3"/>
    <s v="RESOURCES"/>
    <s v="WATER SECURITY CLEAN DRINKING"/>
    <x v="1"/>
    <s v="300"/>
    <s v="B"/>
    <s v="001"/>
    <s v="001"/>
    <s v="000"/>
    <s v="000"/>
    <s v="SPECIAL REVENUE FUND"/>
    <s v="NAT RESOURCES &amp; ENVIRON PROTEC"/>
    <m/>
  </r>
  <r>
    <s v="0.9BB"/>
    <s v="9125000"/>
    <x v="105"/>
    <x v="20"/>
    <n v="511"/>
    <s v="A3860AF511"/>
    <n v="43000"/>
    <n v="-43101"/>
    <n v="-43000"/>
    <s v="C"/>
    <x v="3"/>
    <x v="3"/>
    <s v="GBBR"/>
    <s v="RIGHT-TO-USE LEASE LIABILITY"/>
    <s v="2023–2024"/>
    <x v="0"/>
    <x v="3"/>
    <s v="RESOURCES"/>
    <s v="WATER SECURITY CLEAN DRINKING"/>
    <x v="1"/>
    <s v="300"/>
    <s v="B"/>
    <s v="001"/>
    <s v="001"/>
    <s v="000"/>
    <s v="000"/>
    <s v="SPECIAL REVENUE FUND"/>
    <s v="NAT RESOURCES &amp; ENVIRON PROTEC"/>
    <m/>
  </r>
  <r>
    <s v="0.3ADJ"/>
    <s v="9125000"/>
    <x v="105"/>
    <x v="20"/>
    <n v="511"/>
    <s v="A3860AF511"/>
    <n v="237000"/>
    <n v="237197"/>
    <n v="237000"/>
    <s v="D"/>
    <x v="0"/>
    <x v="0"/>
    <s v="GABX"/>
    <s v="INTANGIBLE ASSETS-AMORTIZABLE"/>
    <s v="2023–2024"/>
    <x v="0"/>
    <x v="3"/>
    <s v="RESOURCES"/>
    <s v="WATER SECURITY CLEAN DRINKING"/>
    <x v="1"/>
    <s v="300"/>
    <s v="B"/>
    <s v="001"/>
    <s v="001"/>
    <s v="000"/>
    <s v="000"/>
    <s v="SPECIAL REVENUE FUND"/>
    <s v="NAT RESOURCES &amp; ENVIRON PROTEC"/>
    <m/>
  </r>
  <r>
    <s v="0.5ADJ"/>
    <s v="9125000"/>
    <x v="105"/>
    <x v="20"/>
    <n v="511"/>
    <s v="A3860AF511"/>
    <n v="5000"/>
    <n v="5065"/>
    <n v="5000"/>
    <s v="D"/>
    <x v="1"/>
    <x v="1"/>
    <s v="GOAA"/>
    <s v="BEGINNING FUND BALANCE"/>
    <s v="2023–2024"/>
    <x v="0"/>
    <x v="3"/>
    <s v="RESOURCES"/>
    <s v="WATER SECURITY CLEAN DRINKING"/>
    <x v="1"/>
    <s v="300"/>
    <s v="B"/>
    <s v="001"/>
    <s v="001"/>
    <s v="000"/>
    <s v="000"/>
    <s v="SPECIAL REVENUE FUND"/>
    <s v="NAT RESOURCES &amp; ENVIRON PROTEC"/>
    <m/>
  </r>
  <r>
    <s v="0.8ADJ"/>
    <s v="9125000"/>
    <x v="105"/>
    <x v="20"/>
    <n v="511"/>
    <s v="A3860AF511"/>
    <n v="67000"/>
    <n v="-67163"/>
    <n v="-67000"/>
    <s v="C"/>
    <x v="2"/>
    <x v="2"/>
    <s v="GABW"/>
    <s v="ACCUMULATED DEPRECIATION/AMORTIZATION"/>
    <s v="2023–2024"/>
    <x v="0"/>
    <x v="3"/>
    <s v="RESOURCES"/>
    <s v="WATER SECURITY CLEAN DRINKING"/>
    <x v="1"/>
    <s v="300"/>
    <s v="B"/>
    <s v="001"/>
    <s v="001"/>
    <s v="000"/>
    <s v="000"/>
    <s v="SPECIAL REVENUE FUND"/>
    <s v="NAT RESOURCES &amp; ENVIRON PROTEC"/>
    <m/>
  </r>
  <r>
    <s v="0.9ADJ"/>
    <s v="9125000"/>
    <x v="105"/>
    <x v="20"/>
    <n v="511"/>
    <s v="A3860AF511"/>
    <n v="175000"/>
    <n v="-175099"/>
    <n v="-175000"/>
    <s v="C"/>
    <x v="3"/>
    <x v="3"/>
    <s v="GBBR"/>
    <s v="RIGHT-TO-USE LEASE LIABILITY"/>
    <s v="2023–2024"/>
    <x v="0"/>
    <x v="3"/>
    <s v="RESOURCES"/>
    <s v="WATER SECURITY CLEAN DRINKING"/>
    <x v="1"/>
    <s v="300"/>
    <s v="B"/>
    <s v="001"/>
    <s v="001"/>
    <s v="000"/>
    <s v="000"/>
    <s v="SPECIAL REVENUE FUND"/>
    <s v="NAT RESOURCES &amp; ENVIRON PROTEC"/>
    <m/>
  </r>
  <r>
    <s v="1.1"/>
    <s v="6031001"/>
    <x v="105"/>
    <x v="20"/>
    <n v="511"/>
    <s v="A3860AF511"/>
    <n v="68000"/>
    <n v="68462"/>
    <n v="68000"/>
    <s v="D"/>
    <x v="11"/>
    <x v="10"/>
    <s v="GODR"/>
    <s v="CAPITAL OUTLAY"/>
    <s v="2023–2024"/>
    <x v="0"/>
    <x v="3"/>
    <s v="RESOURCES"/>
    <s v="WATER SECURITY CLEAN DRINKING"/>
    <x v="1"/>
    <s v="300"/>
    <s v="B"/>
    <s v="001"/>
    <s v="001"/>
    <s v="000"/>
    <s v="000"/>
    <s v="SPECIAL REVENUE FUND"/>
    <s v="NAT RESOURCES &amp; ENVIRON PROTEC"/>
    <m/>
  </r>
  <r>
    <s v="1.2"/>
    <s v="6031001"/>
    <x v="105"/>
    <x v="20"/>
    <n v="511"/>
    <s v="A3860AF511"/>
    <n v="68000"/>
    <n v="-68462"/>
    <n v="-68000"/>
    <s v="C"/>
    <x v="12"/>
    <x v="11"/>
    <s v="GOLK"/>
    <s v="LEASE AND OTHER FINANCING PROCEEDS"/>
    <s v="2023–2024"/>
    <x v="0"/>
    <x v="3"/>
    <s v="RESOURCES"/>
    <s v="WATER SECURITY CLEAN DRINKING"/>
    <x v="1"/>
    <s v="300"/>
    <s v="B"/>
    <s v="001"/>
    <s v="001"/>
    <s v="000"/>
    <s v="000"/>
    <s v="SPECIAL REVENUE FUND"/>
    <s v="NAT RESOURCES &amp; ENVIRON PROTEC"/>
    <m/>
  </r>
  <r>
    <s v="2.3"/>
    <s v="9125000"/>
    <x v="105"/>
    <x v="20"/>
    <n v="511"/>
    <s v="A3860AF511"/>
    <n v="68000"/>
    <n v="68462"/>
    <n v="68000"/>
    <s v="D"/>
    <x v="0"/>
    <x v="0"/>
    <s v="GABX"/>
    <s v="INTANGIBLE ASSETS-AMORTIZABLE"/>
    <s v="2023–2024"/>
    <x v="0"/>
    <x v="3"/>
    <s v="RESOURCES"/>
    <s v="WATER SECURITY CLEAN DRINKING"/>
    <x v="1"/>
    <s v="300"/>
    <s v="B"/>
    <s v="001"/>
    <s v="001"/>
    <s v="000"/>
    <s v="000"/>
    <s v="SPECIAL REVENUE FUND"/>
    <s v="NAT RESOURCES &amp; ENVIRON PROTEC"/>
    <m/>
  </r>
  <r>
    <s v="2.4"/>
    <s v="9125000"/>
    <x v="105"/>
    <x v="20"/>
    <n v="511"/>
    <s v="A3860AF511"/>
    <n v="68000"/>
    <n v="-68462"/>
    <n v="-68000"/>
    <s v="C"/>
    <x v="11"/>
    <x v="10"/>
    <s v="GODR"/>
    <s v="CAPITAL OUTLAY"/>
    <s v="2023–2024"/>
    <x v="0"/>
    <x v="3"/>
    <s v="RESOURCES"/>
    <s v="WATER SECURITY CLEAN DRINKING"/>
    <x v="1"/>
    <s v="300"/>
    <s v="B"/>
    <s v="001"/>
    <s v="001"/>
    <s v="000"/>
    <s v="000"/>
    <s v="SPECIAL REVENUE FUND"/>
    <s v="NAT RESOURCES &amp; ENVIRON PROTEC"/>
    <m/>
  </r>
  <r>
    <s v="3.1"/>
    <s v="9125000"/>
    <x v="105"/>
    <x v="20"/>
    <n v="511"/>
    <s v="A3860AF511"/>
    <n v="68000"/>
    <n v="68462"/>
    <n v="68000"/>
    <s v="D"/>
    <x v="12"/>
    <x v="11"/>
    <s v="GOLK"/>
    <s v="LEASE AND OTHER FINANCING PROCEEDS"/>
    <s v="2023–2024"/>
    <x v="0"/>
    <x v="3"/>
    <s v="RESOURCES"/>
    <s v="WATER SECURITY CLEAN DRINKING"/>
    <x v="1"/>
    <s v="300"/>
    <s v="B"/>
    <s v="001"/>
    <s v="001"/>
    <s v="000"/>
    <s v="000"/>
    <s v="SPECIAL REVENUE FUND"/>
    <s v="NAT RESOURCES &amp; ENVIRON PROTEC"/>
    <m/>
  </r>
  <r>
    <s v="3.2"/>
    <s v="9125000"/>
    <x v="105"/>
    <x v="20"/>
    <n v="511"/>
    <s v="A3860AF511"/>
    <n v="68000"/>
    <n v="-68462"/>
    <n v="-68000"/>
    <s v="C"/>
    <x v="3"/>
    <x v="3"/>
    <s v="GBBR"/>
    <s v="RIGHT-TO-USE LEASE LIABILITY"/>
    <s v="2023–2024"/>
    <x v="0"/>
    <x v="3"/>
    <s v="RESOURCES"/>
    <s v="WATER SECURITY CLEAN DRINKING"/>
    <x v="1"/>
    <s v="300"/>
    <s v="B"/>
    <s v="001"/>
    <s v="001"/>
    <s v="000"/>
    <s v="000"/>
    <s v="SPECIAL REVENUE FUND"/>
    <s v="NAT RESOURCES &amp; ENVIRON PROTEC"/>
    <m/>
  </r>
  <r>
    <s v="4.1"/>
    <s v="9125000"/>
    <x v="105"/>
    <x v="20"/>
    <n v="511"/>
    <s v="A3860AF511"/>
    <n v="45000"/>
    <n v="44820"/>
    <n v="45000"/>
    <s v="D"/>
    <x v="15"/>
    <x v="13"/>
    <s v="GODH"/>
    <s v="NATURAL RESOURCES AND ENVIRONMENTAL PROTECTION"/>
    <s v="2023–2024"/>
    <x v="0"/>
    <x v="3"/>
    <s v="RESOURCES"/>
    <s v="WATER SECURITY CLEAN DRINKING"/>
    <x v="1"/>
    <s v="300"/>
    <s v="B"/>
    <s v="001"/>
    <s v="001"/>
    <s v="000"/>
    <s v="000"/>
    <s v="SPECIAL REVENUE FUND"/>
    <s v="NAT RESOURCES &amp; ENVIRON PROTEC"/>
    <m/>
  </r>
  <r>
    <s v="4.4"/>
    <s v="9125000"/>
    <x v="105"/>
    <x v="20"/>
    <n v="511"/>
    <s v="A3860AF511"/>
    <n v="45000"/>
    <n v="-44820"/>
    <n v="-45000"/>
    <s v="C"/>
    <x v="2"/>
    <x v="2"/>
    <s v="GABW"/>
    <s v="ACCUMULATED DEPRECIATION/AMORTIZATION"/>
    <s v="2023–2024"/>
    <x v="0"/>
    <x v="3"/>
    <s v="RESOURCES"/>
    <s v="WATER SECURITY CLEAN DRINKING"/>
    <x v="1"/>
    <s v="300"/>
    <s v="B"/>
    <s v="001"/>
    <s v="001"/>
    <s v="000"/>
    <s v="000"/>
    <s v="SPECIAL REVENUE FUND"/>
    <s v="NAT RESOURCES &amp; ENVIRON PROTEC"/>
    <m/>
  </r>
  <r>
    <s v="5.1"/>
    <s v="6031001"/>
    <x v="105"/>
    <x v="20"/>
    <n v="511"/>
    <s v="A3860AF511"/>
    <n v="41000"/>
    <n v="40747"/>
    <n v="41000"/>
    <s v="D"/>
    <x v="5"/>
    <x v="5"/>
    <s v="GODT"/>
    <s v="DEBT SERVICE-PRINCIPAL RETIREMENT"/>
    <s v="2023–2024"/>
    <x v="0"/>
    <x v="3"/>
    <s v="RESOURCES"/>
    <s v="WATER SECURITY CLEAN DRINKING"/>
    <x v="1"/>
    <s v="300"/>
    <s v="B"/>
    <s v="001"/>
    <s v="001"/>
    <s v="000"/>
    <s v="000"/>
    <s v="SPECIAL REVENUE FUND"/>
    <s v="NAT RESOURCES &amp; ENVIRON PROTEC"/>
    <m/>
  </r>
  <r>
    <s v="5.2"/>
    <s v="6031001"/>
    <x v="105"/>
    <x v="20"/>
    <n v="511"/>
    <s v="A3860AF511"/>
    <n v="5000"/>
    <n v="5009"/>
    <n v="5000"/>
    <s v="D"/>
    <x v="6"/>
    <x v="6"/>
    <s v="GODV"/>
    <s v="DEBT SERVICE-INTEREST &amp; FISCAL CHARGES"/>
    <s v="2023–2024"/>
    <x v="0"/>
    <x v="3"/>
    <s v="RESOURCES"/>
    <s v="WATER SECURITY CLEAN DRINKING"/>
    <x v="1"/>
    <s v="300"/>
    <s v="B"/>
    <s v="001"/>
    <s v="001"/>
    <s v="000"/>
    <s v="000"/>
    <s v="SPECIAL REVENUE FUND"/>
    <s v="NAT RESOURCES &amp; ENVIRON PROTEC"/>
    <m/>
  </r>
  <r>
    <s v="5.3"/>
    <s v="6031001"/>
    <x v="105"/>
    <x v="20"/>
    <n v="511"/>
    <s v="A3860AF511"/>
    <n v="46000"/>
    <n v="-45756"/>
    <n v="-46000"/>
    <s v="C"/>
    <x v="15"/>
    <x v="13"/>
    <s v="GODH"/>
    <s v="NATURAL RESOURCES AND ENVIRONMENTAL PROTECTION"/>
    <s v="2023–2024"/>
    <x v="0"/>
    <x v="3"/>
    <s v="RESOURCES"/>
    <s v="WATER SECURITY CLEAN DRINKING"/>
    <x v="1"/>
    <s v="300"/>
    <s v="B"/>
    <s v="001"/>
    <s v="001"/>
    <s v="000"/>
    <s v="000"/>
    <s v="SPECIAL REVENUE FUND"/>
    <s v="NAT RESOURCES &amp; ENVIRON PROTEC"/>
    <m/>
  </r>
  <r>
    <s v="6.1"/>
    <s v="9125000"/>
    <x v="105"/>
    <x v="20"/>
    <n v="511"/>
    <s v="A3860AF511"/>
    <n v="41000"/>
    <n v="40747"/>
    <n v="41000"/>
    <s v="D"/>
    <x v="3"/>
    <x v="3"/>
    <s v="GBBR"/>
    <s v="RIGHT-TO-USE LEASE LIABILITY"/>
    <s v="2023–2024"/>
    <x v="0"/>
    <x v="3"/>
    <s v="RESOURCES"/>
    <s v="WATER SECURITY CLEAN DRINKING"/>
    <x v="1"/>
    <s v="300"/>
    <s v="B"/>
    <s v="001"/>
    <s v="001"/>
    <s v="000"/>
    <s v="000"/>
    <s v="SPECIAL REVENUE FUND"/>
    <s v="NAT RESOURCES &amp; ENVIRON PROTEC"/>
    <m/>
  </r>
  <r>
    <s v="6.2"/>
    <s v="9125000"/>
    <x v="105"/>
    <x v="20"/>
    <n v="511"/>
    <s v="A3860AF511"/>
    <n v="41000"/>
    <n v="-40747"/>
    <n v="-41000"/>
    <s v="C"/>
    <x v="5"/>
    <x v="5"/>
    <s v="GODT"/>
    <s v="DEBT SERVICE-PRINCIPAL RETIREMENT"/>
    <s v="2023–2024"/>
    <x v="0"/>
    <x v="3"/>
    <s v="RESOURCES"/>
    <s v="WATER SECURITY CLEAN DRINKING"/>
    <x v="1"/>
    <s v="300"/>
    <s v="B"/>
    <s v="001"/>
    <s v="001"/>
    <s v="000"/>
    <s v="000"/>
    <s v="SPECIAL REVENUE FUND"/>
    <s v="NAT RESOURCES &amp; ENVIRON PROTEC"/>
    <m/>
  </r>
  <r>
    <s v="7.1"/>
    <s v="9125000"/>
    <x v="105"/>
    <x v="20"/>
    <n v="511"/>
    <s v="A3860AF511"/>
    <n v="42000"/>
    <n v="41707"/>
    <n v="42000"/>
    <s v="D"/>
    <x v="3"/>
    <x v="3"/>
    <s v="GBBR"/>
    <s v="RIGHT-TO-USE LEASE LIABILITY"/>
    <s v="2023–2024"/>
    <x v="0"/>
    <x v="3"/>
    <s v="RESOURCES"/>
    <s v="WATER SECURITY CLEAN DRINKING"/>
    <x v="1"/>
    <s v="300"/>
    <s v="B"/>
    <s v="001"/>
    <s v="001"/>
    <s v="000"/>
    <s v="000"/>
    <s v="SPECIAL REVENUE FUND"/>
    <s v="NAT RESOURCES &amp; ENVIRON PROTEC"/>
    <m/>
  </r>
  <r>
    <s v="7.2"/>
    <s v="9125000"/>
    <x v="105"/>
    <x v="20"/>
    <n v="511"/>
    <s v="A3860AF511"/>
    <n v="42000"/>
    <n v="-41707"/>
    <n v="-42000"/>
    <s v="C"/>
    <x v="7"/>
    <x v="3"/>
    <s v="GBAX"/>
    <s v="CURRENT PORTION OF LONG-TERM OBLIGATIONS"/>
    <s v="2023–2024"/>
    <x v="0"/>
    <x v="3"/>
    <s v="RESOURCES"/>
    <s v="WATER SECURITY CLEAN DRINKING"/>
    <x v="1"/>
    <s v="300"/>
    <s v="B"/>
    <s v="001"/>
    <s v="001"/>
    <s v="000"/>
    <s v="000"/>
    <s v="SPECIAL REVENUE FUND"/>
    <s v="NAT RESOURCES &amp; ENVIRON PROTEC"/>
    <m/>
  </r>
  <r>
    <s v="8.3"/>
    <s v="9125000"/>
    <x v="105"/>
    <x v="20"/>
    <n v="511"/>
    <s v="A3860AF511"/>
    <n v="16000"/>
    <n v="16369"/>
    <n v="16000"/>
    <s v="D"/>
    <x v="2"/>
    <x v="2"/>
    <s v="GABW"/>
    <s v="ACCUMULATED DEPRECIATION/AMORTIZATION"/>
    <s v="2023–2024"/>
    <x v="0"/>
    <x v="3"/>
    <s v="RESOURCES"/>
    <s v="WATER SECURITY CLEAN DRINKING"/>
    <x v="1"/>
    <s v="300"/>
    <s v="B"/>
    <s v="001"/>
    <s v="001"/>
    <s v="000"/>
    <s v="000"/>
    <s v="SPECIAL REVENUE FUND"/>
    <s v="NAT RESOURCES &amp; ENVIRON PROTEC"/>
    <m/>
  </r>
  <r>
    <s v="8.6"/>
    <s v="9125000"/>
    <x v="105"/>
    <x v="20"/>
    <n v="511"/>
    <s v="A3860AF511"/>
    <n v="16000"/>
    <n v="-16369"/>
    <n v="-16000"/>
    <s v="C"/>
    <x v="0"/>
    <x v="0"/>
    <s v="GABX"/>
    <s v="INTANGIBLE ASSETS-AMORTIZABLE"/>
    <s v="2023–2024"/>
    <x v="0"/>
    <x v="3"/>
    <s v="RESOURCES"/>
    <s v="WATER SECURITY CLEAN DRINKING"/>
    <x v="1"/>
    <s v="300"/>
    <s v="B"/>
    <s v="001"/>
    <s v="001"/>
    <s v="000"/>
    <s v="000"/>
    <s v="SPECIAL REVENUE FUND"/>
    <s v="NAT RESOURCES &amp; ENVIRON PROTEC"/>
    <m/>
  </r>
  <r>
    <s v="0.3BB"/>
    <s v="9125000"/>
    <x v="106"/>
    <x v="88"/>
    <n v="511"/>
    <s v="A2665AF511"/>
    <n v="3666000"/>
    <n v="3665731"/>
    <n v="3666000"/>
    <s v="D"/>
    <x v="0"/>
    <x v="0"/>
    <s v="GABX"/>
    <s v="INTANGIBLE ASSETS-AMORTIZABLE"/>
    <s v="2023–2024"/>
    <x v="0"/>
    <x v="6"/>
    <s v="TRANSPORTATION"/>
    <s v="HIGH-SPEED PASSENGER TRAIN"/>
    <x v="1"/>
    <s v="150"/>
    <s v="B"/>
    <s v="001"/>
    <s v="001"/>
    <s v="000"/>
    <s v="000"/>
    <s v="SPECIAL REVENUE FUND"/>
    <s v="TRANSPORTATION FUND"/>
    <m/>
  </r>
  <r>
    <s v="0.4BB"/>
    <s v="9125000"/>
    <x v="106"/>
    <x v="88"/>
    <n v="511"/>
    <s v="A2665AF511"/>
    <n v="33000"/>
    <n v="32738"/>
    <n v="33000"/>
    <s v="D"/>
    <x v="8"/>
    <x v="7"/>
    <s v="GOAA"/>
    <s v="BEGINNING FUND BALANCE"/>
    <s v="2023–2024"/>
    <x v="0"/>
    <x v="6"/>
    <s v="TRANSPORTATION"/>
    <s v="HIGH-SPEED PASSENGER TRAIN"/>
    <x v="1"/>
    <s v="150"/>
    <s v="B"/>
    <s v="001"/>
    <s v="001"/>
    <s v="000"/>
    <s v="000"/>
    <s v="SPECIAL REVENUE FUND"/>
    <s v="TRANSPORTATION FUND"/>
    <m/>
  </r>
  <r>
    <s v="0.8BB"/>
    <s v="9125000"/>
    <x v="106"/>
    <x v="88"/>
    <n v="511"/>
    <s v="A2665AF511"/>
    <n v="1279000"/>
    <n v="-1279006"/>
    <n v="-1279000"/>
    <s v="C"/>
    <x v="2"/>
    <x v="2"/>
    <s v="GABW"/>
    <s v="ACCUMULATED DEPRECIATION/AMORTIZATION"/>
    <s v="2023–2024"/>
    <x v="0"/>
    <x v="6"/>
    <s v="TRANSPORTATION"/>
    <s v="HIGH-SPEED PASSENGER TRAIN"/>
    <x v="1"/>
    <s v="150"/>
    <s v="B"/>
    <s v="001"/>
    <s v="001"/>
    <s v="000"/>
    <s v="000"/>
    <s v="SPECIAL REVENUE FUND"/>
    <s v="TRANSPORTATION FUND"/>
    <m/>
  </r>
  <r>
    <s v="0.9BB"/>
    <s v="9125000"/>
    <x v="106"/>
    <x v="88"/>
    <n v="511"/>
    <s v="A2665AF511"/>
    <n v="2419000"/>
    <n v="-2419463"/>
    <n v="-2419000"/>
    <s v="C"/>
    <x v="3"/>
    <x v="3"/>
    <s v="GBBR"/>
    <s v="RIGHT-TO-USE LEASE LIABILITY"/>
    <s v="2023–2024"/>
    <x v="0"/>
    <x v="6"/>
    <s v="TRANSPORTATION"/>
    <s v="HIGH-SPEED PASSENGER TRAIN"/>
    <x v="1"/>
    <s v="150"/>
    <s v="B"/>
    <s v="001"/>
    <s v="001"/>
    <s v="000"/>
    <s v="000"/>
    <s v="SPECIAL REVENUE FUND"/>
    <s v="TRANSPORTATION FUND"/>
    <m/>
  </r>
  <r>
    <s v="0.3ADJ"/>
    <s v="9125000"/>
    <x v="106"/>
    <x v="88"/>
    <n v="511"/>
    <s v="A2665AF511"/>
    <n v="2346000"/>
    <n v="-2345980"/>
    <n v="-2346000"/>
    <s v="C"/>
    <x v="0"/>
    <x v="0"/>
    <s v="GABX"/>
    <s v="INTANGIBLE ASSETS-AMORTIZABLE"/>
    <s v="2023–2024"/>
    <x v="0"/>
    <x v="6"/>
    <s v="TRANSPORTATION"/>
    <s v="HIGH-SPEED PASSENGER TRAIN"/>
    <x v="1"/>
    <s v="150"/>
    <s v="B"/>
    <s v="001"/>
    <s v="001"/>
    <s v="000"/>
    <s v="000"/>
    <s v="SPECIAL REVENUE FUND"/>
    <s v="TRANSPORTATION FUND"/>
    <m/>
  </r>
  <r>
    <s v="0.8ADJ"/>
    <s v="9125000"/>
    <x v="106"/>
    <x v="88"/>
    <n v="511"/>
    <s v="A2665AF511"/>
    <n v="472000"/>
    <n v="472491"/>
    <n v="472000"/>
    <s v="D"/>
    <x v="2"/>
    <x v="2"/>
    <s v="GABW"/>
    <s v="ACCUMULATED DEPRECIATION/AMORTIZATION"/>
    <s v="2023–2024"/>
    <x v="0"/>
    <x v="6"/>
    <s v="TRANSPORTATION"/>
    <s v="HIGH-SPEED PASSENGER TRAIN"/>
    <x v="1"/>
    <s v="150"/>
    <s v="B"/>
    <s v="001"/>
    <s v="001"/>
    <s v="000"/>
    <s v="000"/>
    <s v="SPECIAL REVENUE FUND"/>
    <s v="TRANSPORTATION FUND"/>
    <m/>
  </r>
  <r>
    <s v="0.9ADJ"/>
    <s v="9125000"/>
    <x v="106"/>
    <x v="88"/>
    <n v="511"/>
    <s v="A2665AF511"/>
    <n v="1900000"/>
    <n v="1900407"/>
    <n v="1900000"/>
    <s v="D"/>
    <x v="3"/>
    <x v="3"/>
    <s v="GBBR"/>
    <s v="RIGHT-TO-USE LEASE LIABILITY"/>
    <s v="2023–2024"/>
    <x v="0"/>
    <x v="6"/>
    <s v="TRANSPORTATION"/>
    <s v="HIGH-SPEED PASSENGER TRAIN"/>
    <x v="1"/>
    <s v="150"/>
    <s v="B"/>
    <s v="001"/>
    <s v="001"/>
    <s v="000"/>
    <s v="000"/>
    <s v="SPECIAL REVENUE FUND"/>
    <s v="TRANSPORTATION FUND"/>
    <m/>
  </r>
  <r>
    <s v="0.11ADJ"/>
    <s v="9125000"/>
    <x v="106"/>
    <x v="88"/>
    <n v="511"/>
    <s v="A2665AF511"/>
    <n v="27000"/>
    <n v="-26918"/>
    <n v="-27000"/>
    <s v="C"/>
    <x v="1"/>
    <x v="1"/>
    <s v="GOAA"/>
    <s v="BEGINNING FUND BALANCE"/>
    <s v="2023–2024"/>
    <x v="0"/>
    <x v="6"/>
    <s v="TRANSPORTATION"/>
    <s v="HIGH-SPEED PASSENGER TRAIN"/>
    <x v="1"/>
    <s v="150"/>
    <s v="B"/>
    <s v="001"/>
    <s v="001"/>
    <s v="000"/>
    <s v="000"/>
    <s v="SPECIAL REVENUE FUND"/>
    <s v="TRANSPORTATION FUND"/>
    <m/>
  </r>
  <r>
    <s v="9.1"/>
    <s v="9125000"/>
    <x v="106"/>
    <x v="88"/>
    <n v="511"/>
    <s v="A2665AF511"/>
    <n v="519000"/>
    <n v="519056"/>
    <n v="519000"/>
    <s v="D"/>
    <x v="3"/>
    <x v="3"/>
    <s v="GBBR"/>
    <s v="RIGHT-TO-USE LEASE LIABILITY"/>
    <s v="2023–2024"/>
    <x v="0"/>
    <x v="6"/>
    <s v="TRANSPORTATION"/>
    <s v="HIGH-SPEED PASSENGER TRAIN"/>
    <x v="1"/>
    <s v="150"/>
    <s v="B"/>
    <s v="001"/>
    <s v="001"/>
    <s v="000"/>
    <s v="000"/>
    <s v="SPECIAL REVENUE FUND"/>
    <s v="TRANSPORTATION FUND"/>
    <m/>
  </r>
  <r>
    <s v="9.4"/>
    <s v="9125000"/>
    <x v="106"/>
    <x v="88"/>
    <n v="511"/>
    <s v="A2665AF511"/>
    <n v="807000"/>
    <n v="806515"/>
    <n v="807000"/>
    <s v="D"/>
    <x v="2"/>
    <x v="2"/>
    <s v="GABW"/>
    <s v="ACCUMULATED DEPRECIATION/AMORTIZATION"/>
    <s v="2023–2024"/>
    <x v="0"/>
    <x v="6"/>
    <s v="TRANSPORTATION"/>
    <s v="HIGH-SPEED PASSENGER TRAIN"/>
    <x v="1"/>
    <s v="150"/>
    <s v="B"/>
    <s v="001"/>
    <s v="001"/>
    <s v="000"/>
    <s v="000"/>
    <s v="SPECIAL REVENUE FUND"/>
    <s v="TRANSPORTATION FUND"/>
    <m/>
  </r>
  <r>
    <s v="9.8"/>
    <s v="9125000"/>
    <x v="106"/>
    <x v="88"/>
    <n v="511"/>
    <s v="A2665AF511"/>
    <n v="1320000"/>
    <n v="-1319751"/>
    <n v="-1320000"/>
    <s v="C"/>
    <x v="0"/>
    <x v="0"/>
    <s v="GABX"/>
    <s v="INTANGIBLE ASSETS-AMORTIZABLE"/>
    <s v="2023–2024"/>
    <x v="0"/>
    <x v="6"/>
    <s v="TRANSPORTATION"/>
    <s v="HIGH-SPEED PASSENGER TRAIN"/>
    <x v="1"/>
    <s v="150"/>
    <s v="B"/>
    <s v="001"/>
    <s v="001"/>
    <s v="000"/>
    <s v="000"/>
    <s v="SPECIAL REVENUE FUND"/>
    <s v="TRANSPORTATION FUND"/>
    <m/>
  </r>
  <r>
    <s v="9.9"/>
    <s v="9125000"/>
    <x v="106"/>
    <x v="88"/>
    <n v="511"/>
    <s v="A2665AF511"/>
    <n v="6000"/>
    <n v="-5820"/>
    <n v="-6000"/>
    <s v="C"/>
    <x v="20"/>
    <x v="17"/>
    <s v="GODL"/>
    <s v="TRANSPORTATION"/>
    <s v="2023–2024"/>
    <x v="0"/>
    <x v="6"/>
    <s v="TRANSPORTATION"/>
    <s v="HIGH-SPEED PASSENGER TRAIN"/>
    <x v="1"/>
    <s v="150"/>
    <s v="B"/>
    <s v="001"/>
    <s v="001"/>
    <s v="000"/>
    <s v="000"/>
    <s v="SPECIAL REVENUE FUND"/>
    <s v="TRANSPORTATION FUND"/>
    <m/>
  </r>
  <r>
    <s v="0.3BB"/>
    <s v="9125000"/>
    <x v="107"/>
    <x v="92"/>
    <n v="511"/>
    <s v="A6445AF511"/>
    <n v="8125000"/>
    <n v="8125384"/>
    <n v="8125000"/>
    <s v="D"/>
    <x v="0"/>
    <x v="0"/>
    <s v="GABX"/>
    <s v="INTANGIBLE ASSETS-AMORTIZABLE"/>
    <s v="2023–2024"/>
    <x v="0"/>
    <x v="5"/>
    <s v="EDUCATION"/>
    <s v="STEM CELL RESEARCH &amp; CURES FD"/>
    <x v="1"/>
    <s v="850"/>
    <s v="B"/>
    <s v="001"/>
    <s v="001"/>
    <s v="000"/>
    <s v="000"/>
    <s v="SPECIAL REVENUE FUND"/>
    <s v="HEALTH CARE RELATED PROGRAMS"/>
    <s v="0"/>
  </r>
  <r>
    <s v="0.4BB"/>
    <s v="9125000"/>
    <x v="107"/>
    <x v="92"/>
    <n v="511"/>
    <s v="A6445AF511"/>
    <n v="191000"/>
    <n v="191177"/>
    <n v="191000"/>
    <s v="D"/>
    <x v="8"/>
    <x v="7"/>
    <s v="GOAA"/>
    <s v="BEGINNING FUND BALANCE"/>
    <s v="2023–2024"/>
    <x v="0"/>
    <x v="5"/>
    <s v="EDUCATION"/>
    <s v="STEM CELL RESEARCH &amp; CURES FD"/>
    <x v="1"/>
    <s v="850"/>
    <s v="B"/>
    <s v="001"/>
    <s v="001"/>
    <s v="000"/>
    <s v="000"/>
    <s v="SPECIAL REVENUE FUND"/>
    <s v="HEALTH CARE RELATED PROGRAMS"/>
    <s v="0"/>
  </r>
  <r>
    <s v="0.8BB"/>
    <s v="9125000"/>
    <x v="107"/>
    <x v="92"/>
    <n v="511"/>
    <s v="A6445AF511"/>
    <n v="670000"/>
    <n v="-670135"/>
    <n v="-670000"/>
    <s v="C"/>
    <x v="2"/>
    <x v="2"/>
    <s v="GABW"/>
    <s v="ACCUMULATED DEPRECIATION/AMORTIZATION"/>
    <s v="2023–2024"/>
    <x v="0"/>
    <x v="5"/>
    <s v="EDUCATION"/>
    <s v="STEM CELL RESEARCH &amp; CURES FD"/>
    <x v="1"/>
    <s v="850"/>
    <s v="B"/>
    <s v="001"/>
    <s v="001"/>
    <s v="000"/>
    <s v="000"/>
    <s v="SPECIAL REVENUE FUND"/>
    <s v="HEALTH CARE RELATED PROGRAMS"/>
    <s v="0"/>
  </r>
  <r>
    <s v="0.9BB"/>
    <s v="9125000"/>
    <x v="107"/>
    <x v="92"/>
    <n v="511"/>
    <s v="A6445AF511"/>
    <n v="7646000"/>
    <n v="-7646426"/>
    <n v="-7646000"/>
    <s v="C"/>
    <x v="3"/>
    <x v="3"/>
    <s v="GBBR"/>
    <s v="RIGHT-TO-USE LEASE LIABILITY"/>
    <s v="2023–2024"/>
    <x v="0"/>
    <x v="5"/>
    <s v="EDUCATION"/>
    <s v="STEM CELL RESEARCH &amp; CURES FD"/>
    <x v="1"/>
    <s v="850"/>
    <s v="B"/>
    <s v="001"/>
    <s v="001"/>
    <s v="000"/>
    <s v="000"/>
    <s v="SPECIAL REVENUE FUND"/>
    <s v="HEALTH CARE RELATED PROGRAMS"/>
    <s v="0"/>
  </r>
  <r>
    <s v="4.1"/>
    <s v="9125000"/>
    <x v="107"/>
    <x v="92"/>
    <n v="511"/>
    <s v="A6445AF511"/>
    <n v="1005000"/>
    <n v="1005202"/>
    <n v="1005000"/>
    <s v="D"/>
    <x v="19"/>
    <x v="16"/>
    <s v="GODD"/>
    <s v="EDUCATION"/>
    <s v="2023–2024"/>
    <x v="0"/>
    <x v="5"/>
    <s v="EDUCATION"/>
    <s v="STEM CELL RESEARCH &amp; CURES FD"/>
    <x v="1"/>
    <s v="850"/>
    <s v="B"/>
    <s v="001"/>
    <s v="001"/>
    <s v="000"/>
    <s v="000"/>
    <s v="SPECIAL REVENUE FUND"/>
    <s v="HEALTH CARE RELATED PROGRAMS"/>
    <s v="0"/>
  </r>
  <r>
    <s v="4.4"/>
    <s v="9125000"/>
    <x v="107"/>
    <x v="92"/>
    <n v="511"/>
    <s v="A6445AF511"/>
    <n v="1005000"/>
    <n v="-1005202"/>
    <n v="-1005000"/>
    <s v="C"/>
    <x v="2"/>
    <x v="2"/>
    <s v="GABW"/>
    <s v="ACCUMULATED DEPRECIATION/AMORTIZATION"/>
    <s v="2023–2024"/>
    <x v="0"/>
    <x v="5"/>
    <s v="EDUCATION"/>
    <s v="STEM CELL RESEARCH &amp; CURES FD"/>
    <x v="1"/>
    <s v="850"/>
    <s v="B"/>
    <s v="001"/>
    <s v="001"/>
    <s v="000"/>
    <s v="000"/>
    <s v="SPECIAL REVENUE FUND"/>
    <s v="HEALTH CARE RELATED PROGRAMS"/>
    <s v="0"/>
  </r>
  <r>
    <s v="5.1"/>
    <s v="6047001"/>
    <x v="107"/>
    <x v="92"/>
    <n v="511"/>
    <s v="A6445AF511"/>
    <n v="837000"/>
    <n v="836755"/>
    <n v="837000"/>
    <s v="D"/>
    <x v="5"/>
    <x v="5"/>
    <s v="GODT"/>
    <s v="DEBT SERVICE-PRINCIPAL RETIREMENT"/>
    <s v="2023–2024"/>
    <x v="0"/>
    <x v="5"/>
    <s v="EDUCATION"/>
    <s v="STEM CELL RESEARCH &amp; CURES FD"/>
    <x v="1"/>
    <s v="850"/>
    <s v="B"/>
    <s v="001"/>
    <s v="001"/>
    <s v="000"/>
    <s v="000"/>
    <s v="SPECIAL REVENUE FUND"/>
    <s v="HEALTH CARE RELATED PROGRAMS"/>
    <s v="0"/>
  </r>
  <r>
    <s v="5.2"/>
    <s v="6047001"/>
    <x v="107"/>
    <x v="92"/>
    <n v="511"/>
    <s v="A6445AF511"/>
    <n v="207000"/>
    <n v="207156"/>
    <n v="207000"/>
    <s v="D"/>
    <x v="6"/>
    <x v="6"/>
    <s v="GODV"/>
    <s v="DEBT SERVICE-INTEREST &amp; FISCAL CHARGES"/>
    <s v="2023–2024"/>
    <x v="0"/>
    <x v="5"/>
    <s v="EDUCATION"/>
    <s v="STEM CELL RESEARCH &amp; CURES FD"/>
    <x v="1"/>
    <s v="850"/>
    <s v="B"/>
    <s v="001"/>
    <s v="001"/>
    <s v="000"/>
    <s v="000"/>
    <s v="SPECIAL REVENUE FUND"/>
    <s v="HEALTH CARE RELATED PROGRAMS"/>
    <s v="0"/>
  </r>
  <r>
    <s v="5.3"/>
    <s v="6047001"/>
    <x v="107"/>
    <x v="92"/>
    <n v="511"/>
    <s v="A6445AF511"/>
    <n v="1044000"/>
    <n v="-1043911"/>
    <n v="-1044000"/>
    <s v="C"/>
    <x v="19"/>
    <x v="16"/>
    <s v="GODD"/>
    <s v="EDUCATION"/>
    <s v="2023–2024"/>
    <x v="0"/>
    <x v="5"/>
    <s v="EDUCATION"/>
    <s v="STEM CELL RESEARCH &amp; CURES FD"/>
    <x v="1"/>
    <s v="850"/>
    <s v="B"/>
    <s v="001"/>
    <s v="001"/>
    <s v="000"/>
    <s v="000"/>
    <s v="SPECIAL REVENUE FUND"/>
    <s v="HEALTH CARE RELATED PROGRAMS"/>
    <s v="0"/>
  </r>
  <r>
    <s v="6.1"/>
    <s v="9125000"/>
    <x v="107"/>
    <x v="92"/>
    <n v="511"/>
    <s v="A6445AF511"/>
    <n v="837000"/>
    <n v="836755"/>
    <n v="837000"/>
    <s v="D"/>
    <x v="3"/>
    <x v="3"/>
    <s v="GBBR"/>
    <s v="RIGHT-TO-USE LEASE LIABILITY"/>
    <s v="2023–2024"/>
    <x v="0"/>
    <x v="5"/>
    <s v="EDUCATION"/>
    <s v="STEM CELL RESEARCH &amp; CURES FD"/>
    <x v="1"/>
    <s v="850"/>
    <s v="B"/>
    <s v="001"/>
    <s v="001"/>
    <s v="000"/>
    <s v="000"/>
    <s v="SPECIAL REVENUE FUND"/>
    <s v="HEALTH CARE RELATED PROGRAMS"/>
    <s v="0"/>
  </r>
  <r>
    <s v="6.2"/>
    <s v="9125000"/>
    <x v="107"/>
    <x v="92"/>
    <n v="511"/>
    <s v="A6445AF511"/>
    <n v="837000"/>
    <n v="-836755"/>
    <n v="-837000"/>
    <s v="C"/>
    <x v="5"/>
    <x v="5"/>
    <s v="GODT"/>
    <s v="DEBT SERVICE-PRINCIPAL RETIREMENT"/>
    <s v="2023–2024"/>
    <x v="0"/>
    <x v="5"/>
    <s v="EDUCATION"/>
    <s v="STEM CELL RESEARCH &amp; CURES FD"/>
    <x v="1"/>
    <s v="850"/>
    <s v="B"/>
    <s v="001"/>
    <s v="001"/>
    <s v="000"/>
    <s v="000"/>
    <s v="SPECIAL REVENUE FUND"/>
    <s v="HEALTH CARE RELATED PROGRAMS"/>
    <s v="0"/>
  </r>
  <r>
    <s v="7.1"/>
    <s v="9125000"/>
    <x v="107"/>
    <x v="92"/>
    <n v="511"/>
    <s v="A6445AF511"/>
    <n v="893000"/>
    <n v="892643"/>
    <n v="893000"/>
    <s v="D"/>
    <x v="3"/>
    <x v="3"/>
    <s v="GBBR"/>
    <s v="RIGHT-TO-USE LEASE LIABILITY"/>
    <s v="2023–2024"/>
    <x v="0"/>
    <x v="5"/>
    <s v="EDUCATION"/>
    <s v="STEM CELL RESEARCH &amp; CURES FD"/>
    <x v="1"/>
    <s v="850"/>
    <s v="B"/>
    <s v="001"/>
    <s v="001"/>
    <s v="000"/>
    <s v="000"/>
    <s v="SPECIAL REVENUE FUND"/>
    <s v="HEALTH CARE RELATED PROGRAMS"/>
    <s v="0"/>
  </r>
  <r>
    <s v="7.2"/>
    <s v="9125000"/>
    <x v="107"/>
    <x v="92"/>
    <n v="511"/>
    <s v="A6445AF511"/>
    <n v="893000"/>
    <n v="-892643"/>
    <n v="-893000"/>
    <s v="C"/>
    <x v="7"/>
    <x v="3"/>
    <s v="GBAX"/>
    <s v="CURRENT PORTION OF LONG-TERM OBLIGATIONS"/>
    <s v="2023–2024"/>
    <x v="0"/>
    <x v="5"/>
    <s v="EDUCATION"/>
    <s v="STEM CELL RESEARCH &amp; CURES FD"/>
    <x v="1"/>
    <s v="850"/>
    <s v="B"/>
    <s v="001"/>
    <s v="001"/>
    <s v="000"/>
    <s v="000"/>
    <s v="SPECIAL REVENUE FUND"/>
    <s v="HEALTH CARE RELATED PROGRAMS"/>
    <s v="0"/>
  </r>
  <r>
    <s v="0.3BB"/>
    <s v="9125000"/>
    <x v="108"/>
    <x v="20"/>
    <n v="511"/>
    <s v="A3860AF511"/>
    <n v="396000"/>
    <n v="395727"/>
    <n v="396000"/>
    <s v="D"/>
    <x v="0"/>
    <x v="0"/>
    <s v="GABX"/>
    <s v="INTANGIBLE ASSETS-AMORTIZABLE"/>
    <s v="2023–2024"/>
    <x v="0"/>
    <x v="3"/>
    <s v="RESOURCES"/>
    <s v="SAFE DRINKING WATER OF 2006"/>
    <x v="1"/>
    <s v="300"/>
    <s v="B"/>
    <s v="001"/>
    <s v="001"/>
    <s v="000"/>
    <s v="000"/>
    <s v="SPECIAL REVENUE FUND"/>
    <s v="NAT RESOURCES &amp; ENVIRON PROTEC"/>
    <s v="0"/>
  </r>
  <r>
    <s v="0.4BB"/>
    <s v="9125000"/>
    <x v="108"/>
    <x v="20"/>
    <n v="511"/>
    <s v="A3860AF511"/>
    <n v="8000"/>
    <n v="8454"/>
    <n v="8000"/>
    <s v="D"/>
    <x v="8"/>
    <x v="7"/>
    <s v="GOAA"/>
    <s v="BEGINNING FUND BALANCE"/>
    <s v="2023–2024"/>
    <x v="0"/>
    <x v="3"/>
    <s v="RESOURCES"/>
    <s v="SAFE DRINKING WATER OF 2006"/>
    <x v="1"/>
    <s v="300"/>
    <s v="B"/>
    <s v="001"/>
    <s v="001"/>
    <s v="000"/>
    <s v="000"/>
    <s v="SPECIAL REVENUE FUND"/>
    <s v="NAT RESOURCES &amp; ENVIRON PROTEC"/>
    <s v="0"/>
  </r>
  <r>
    <s v="0.8BB"/>
    <s v="9125000"/>
    <x v="108"/>
    <x v="20"/>
    <n v="511"/>
    <s v="A3860AF511"/>
    <n v="112000"/>
    <n v="-112052"/>
    <n v="-112000"/>
    <s v="C"/>
    <x v="2"/>
    <x v="2"/>
    <s v="GABW"/>
    <s v="ACCUMULATED DEPRECIATION/AMORTIZATION"/>
    <s v="2023–2024"/>
    <x v="0"/>
    <x v="3"/>
    <s v="RESOURCES"/>
    <s v="SAFE DRINKING WATER OF 2006"/>
    <x v="1"/>
    <s v="300"/>
    <s v="B"/>
    <s v="001"/>
    <s v="001"/>
    <s v="000"/>
    <s v="000"/>
    <s v="SPECIAL REVENUE FUND"/>
    <s v="NAT RESOURCES &amp; ENVIRON PROTEC"/>
    <s v="0"/>
  </r>
  <r>
    <s v="0.9BB"/>
    <s v="9125000"/>
    <x v="108"/>
    <x v="20"/>
    <n v="511"/>
    <s v="A3860AF511"/>
    <n v="292000"/>
    <n v="-292129"/>
    <n v="-292000"/>
    <s v="C"/>
    <x v="3"/>
    <x v="3"/>
    <s v="GBBR"/>
    <s v="RIGHT-TO-USE LEASE LIABILITY"/>
    <s v="2023–2024"/>
    <x v="0"/>
    <x v="3"/>
    <s v="RESOURCES"/>
    <s v="SAFE DRINKING WATER OF 2006"/>
    <x v="1"/>
    <s v="300"/>
    <s v="B"/>
    <s v="001"/>
    <s v="001"/>
    <s v="000"/>
    <s v="000"/>
    <s v="SPECIAL REVENUE FUND"/>
    <s v="NAT RESOURCES &amp; ENVIRON PROTEC"/>
    <s v="0"/>
  </r>
  <r>
    <s v="0.3ADJ"/>
    <s v="9125000"/>
    <x v="108"/>
    <x v="20"/>
    <n v="511"/>
    <s v="A3860AF511"/>
    <n v="186000"/>
    <n v="-186277"/>
    <n v="-186000"/>
    <s v="C"/>
    <x v="0"/>
    <x v="0"/>
    <s v="GABX"/>
    <s v="INTANGIBLE ASSETS-AMORTIZABLE"/>
    <s v="2023–2024"/>
    <x v="0"/>
    <x v="3"/>
    <s v="RESOURCES"/>
    <s v="SAFE DRINKING WATER OF 2006"/>
    <x v="1"/>
    <s v="300"/>
    <s v="B"/>
    <s v="001"/>
    <s v="001"/>
    <s v="000"/>
    <s v="000"/>
    <s v="SPECIAL REVENUE FUND"/>
    <s v="NAT RESOURCES &amp; ENVIRON PROTEC"/>
    <s v="0"/>
  </r>
  <r>
    <s v="0.8ADJ"/>
    <s v="9125000"/>
    <x v="108"/>
    <x v="20"/>
    <n v="511"/>
    <s v="A3860AF511"/>
    <n v="53000"/>
    <n v="52745"/>
    <n v="53000"/>
    <s v="D"/>
    <x v="2"/>
    <x v="2"/>
    <s v="GABW"/>
    <s v="ACCUMULATED DEPRECIATION/AMORTIZATION"/>
    <s v="2023–2024"/>
    <x v="0"/>
    <x v="3"/>
    <s v="RESOURCES"/>
    <s v="SAFE DRINKING WATER OF 2006"/>
    <x v="1"/>
    <s v="300"/>
    <s v="B"/>
    <s v="001"/>
    <s v="001"/>
    <s v="000"/>
    <s v="000"/>
    <s v="SPECIAL REVENUE FUND"/>
    <s v="NAT RESOURCES &amp; ENVIRON PROTEC"/>
    <s v="0"/>
  </r>
  <r>
    <s v="0.9ADJ"/>
    <s v="9125000"/>
    <x v="108"/>
    <x v="20"/>
    <n v="511"/>
    <s v="A3860AF511"/>
    <n v="138000"/>
    <n v="137512"/>
    <n v="138000"/>
    <s v="D"/>
    <x v="3"/>
    <x v="3"/>
    <s v="GBBR"/>
    <s v="RIGHT-TO-USE LEASE LIABILITY"/>
    <s v="2023–2024"/>
    <x v="0"/>
    <x v="3"/>
    <s v="RESOURCES"/>
    <s v="SAFE DRINKING WATER OF 2006"/>
    <x v="1"/>
    <s v="300"/>
    <s v="B"/>
    <s v="001"/>
    <s v="001"/>
    <s v="000"/>
    <s v="000"/>
    <s v="SPECIAL REVENUE FUND"/>
    <s v="NAT RESOURCES &amp; ENVIRON PROTEC"/>
    <s v="0"/>
  </r>
  <r>
    <s v="0.11ADJ"/>
    <s v="9125000"/>
    <x v="108"/>
    <x v="20"/>
    <n v="511"/>
    <s v="A3860AF511"/>
    <n v="5000"/>
    <n v="-3980"/>
    <n v="-5000"/>
    <s v="C"/>
    <x v="1"/>
    <x v="1"/>
    <s v="GOAA"/>
    <s v="BEGINNING FUND BALANCE"/>
    <s v="2023–2024"/>
    <x v="0"/>
    <x v="3"/>
    <s v="RESOURCES"/>
    <s v="SAFE DRINKING WATER OF 2006"/>
    <x v="1"/>
    <s v="300"/>
    <s v="B"/>
    <s v="001"/>
    <s v="001"/>
    <s v="000"/>
    <s v="000"/>
    <s v="SPECIAL REVENUE FUND"/>
    <s v="NAT RESOURCES &amp; ENVIRON PROTEC"/>
    <s v="0"/>
  </r>
  <r>
    <s v="1.1"/>
    <s v="6051001"/>
    <x v="108"/>
    <x v="20"/>
    <n v="511"/>
    <s v="A3860AF511"/>
    <n v="49000"/>
    <n v="48512"/>
    <n v="49000"/>
    <s v="D"/>
    <x v="11"/>
    <x v="10"/>
    <s v="GODR"/>
    <s v="CAPITAL OUTLAY"/>
    <s v="2023–2024"/>
    <x v="0"/>
    <x v="3"/>
    <s v="RESOURCES"/>
    <s v="SAFE DRINKING WATER OF 2006"/>
    <x v="1"/>
    <s v="300"/>
    <s v="B"/>
    <s v="001"/>
    <s v="001"/>
    <s v="000"/>
    <s v="000"/>
    <s v="SPECIAL REVENUE FUND"/>
    <s v="NAT RESOURCES &amp; ENVIRON PROTEC"/>
    <s v="0"/>
  </r>
  <r>
    <s v="1.2"/>
    <s v="6051001"/>
    <x v="108"/>
    <x v="20"/>
    <n v="511"/>
    <s v="A3860AF511"/>
    <n v="49000"/>
    <n v="-48512"/>
    <n v="-49000"/>
    <s v="C"/>
    <x v="12"/>
    <x v="11"/>
    <s v="GOLK"/>
    <s v="LEASE AND OTHER FINANCING PROCEEDS"/>
    <s v="2023–2024"/>
    <x v="0"/>
    <x v="3"/>
    <s v="RESOURCES"/>
    <s v="SAFE DRINKING WATER OF 2006"/>
    <x v="1"/>
    <s v="300"/>
    <s v="B"/>
    <s v="001"/>
    <s v="001"/>
    <s v="000"/>
    <s v="000"/>
    <s v="SPECIAL REVENUE FUND"/>
    <s v="NAT RESOURCES &amp; ENVIRON PROTEC"/>
    <s v="0"/>
  </r>
  <r>
    <s v="2.3"/>
    <s v="9125000"/>
    <x v="108"/>
    <x v="20"/>
    <n v="511"/>
    <s v="A3860AF511"/>
    <n v="49000"/>
    <n v="48512"/>
    <n v="49000"/>
    <s v="D"/>
    <x v="0"/>
    <x v="0"/>
    <s v="GABX"/>
    <s v="INTANGIBLE ASSETS-AMORTIZABLE"/>
    <s v="2023–2024"/>
    <x v="0"/>
    <x v="3"/>
    <s v="RESOURCES"/>
    <s v="SAFE DRINKING WATER OF 2006"/>
    <x v="1"/>
    <s v="300"/>
    <s v="B"/>
    <s v="001"/>
    <s v="001"/>
    <s v="000"/>
    <s v="000"/>
    <s v="SPECIAL REVENUE FUND"/>
    <s v="NAT RESOURCES &amp; ENVIRON PROTEC"/>
    <s v="0"/>
  </r>
  <r>
    <s v="2.4"/>
    <s v="9125000"/>
    <x v="108"/>
    <x v="20"/>
    <n v="511"/>
    <s v="A3860AF511"/>
    <n v="49000"/>
    <n v="-48512"/>
    <n v="-49000"/>
    <s v="C"/>
    <x v="11"/>
    <x v="10"/>
    <s v="GODR"/>
    <s v="CAPITAL OUTLAY"/>
    <s v="2023–2024"/>
    <x v="0"/>
    <x v="3"/>
    <s v="RESOURCES"/>
    <s v="SAFE DRINKING WATER OF 2006"/>
    <x v="1"/>
    <s v="300"/>
    <s v="B"/>
    <s v="001"/>
    <s v="001"/>
    <s v="000"/>
    <s v="000"/>
    <s v="SPECIAL REVENUE FUND"/>
    <s v="NAT RESOURCES &amp; ENVIRON PROTEC"/>
    <s v="0"/>
  </r>
  <r>
    <s v="3.1"/>
    <s v="9125000"/>
    <x v="108"/>
    <x v="20"/>
    <n v="511"/>
    <s v="A3860AF511"/>
    <n v="49000"/>
    <n v="48512"/>
    <n v="49000"/>
    <s v="D"/>
    <x v="12"/>
    <x v="11"/>
    <s v="GOLK"/>
    <s v="LEASE AND OTHER FINANCING PROCEEDS"/>
    <s v="2023–2024"/>
    <x v="0"/>
    <x v="3"/>
    <s v="RESOURCES"/>
    <s v="SAFE DRINKING WATER OF 2006"/>
    <x v="1"/>
    <s v="300"/>
    <s v="B"/>
    <s v="001"/>
    <s v="001"/>
    <s v="000"/>
    <s v="000"/>
    <s v="SPECIAL REVENUE FUND"/>
    <s v="NAT RESOURCES &amp; ENVIRON PROTEC"/>
    <s v="0"/>
  </r>
  <r>
    <s v="3.2"/>
    <s v="9125000"/>
    <x v="108"/>
    <x v="20"/>
    <n v="511"/>
    <s v="A3860AF511"/>
    <n v="49000"/>
    <n v="-48512"/>
    <n v="-49000"/>
    <s v="C"/>
    <x v="3"/>
    <x v="3"/>
    <s v="GBBR"/>
    <s v="RIGHT-TO-USE LEASE LIABILITY"/>
    <s v="2023–2024"/>
    <x v="0"/>
    <x v="3"/>
    <s v="RESOURCES"/>
    <s v="SAFE DRINKING WATER OF 2006"/>
    <x v="1"/>
    <s v="300"/>
    <s v="B"/>
    <s v="001"/>
    <s v="001"/>
    <s v="000"/>
    <s v="000"/>
    <s v="SPECIAL REVENUE FUND"/>
    <s v="NAT RESOURCES &amp; ENVIRON PROTEC"/>
    <s v="0"/>
  </r>
  <r>
    <s v="4.1"/>
    <s v="9125000"/>
    <x v="108"/>
    <x v="20"/>
    <n v="511"/>
    <s v="A3860AF511"/>
    <n v="32000"/>
    <n v="31759"/>
    <n v="32000"/>
    <s v="D"/>
    <x v="15"/>
    <x v="13"/>
    <s v="GODH"/>
    <s v="NATURAL RESOURCES AND ENVIRONMENTAL PROTECTION"/>
    <s v="2023–2024"/>
    <x v="0"/>
    <x v="3"/>
    <s v="RESOURCES"/>
    <s v="SAFE DRINKING WATER OF 2006"/>
    <x v="1"/>
    <s v="300"/>
    <s v="B"/>
    <s v="001"/>
    <s v="001"/>
    <s v="000"/>
    <s v="000"/>
    <s v="SPECIAL REVENUE FUND"/>
    <s v="NAT RESOURCES &amp; ENVIRON PROTEC"/>
    <s v="0"/>
  </r>
  <r>
    <s v="4.4"/>
    <s v="9125000"/>
    <x v="108"/>
    <x v="20"/>
    <n v="511"/>
    <s v="A3860AF511"/>
    <n v="32000"/>
    <n v="-31759"/>
    <n v="-32000"/>
    <s v="C"/>
    <x v="2"/>
    <x v="2"/>
    <s v="GABW"/>
    <s v="ACCUMULATED DEPRECIATION/AMORTIZATION"/>
    <s v="2023–2024"/>
    <x v="0"/>
    <x v="3"/>
    <s v="RESOURCES"/>
    <s v="SAFE DRINKING WATER OF 2006"/>
    <x v="1"/>
    <s v="300"/>
    <s v="B"/>
    <s v="001"/>
    <s v="001"/>
    <s v="000"/>
    <s v="000"/>
    <s v="SPECIAL REVENUE FUND"/>
    <s v="NAT RESOURCES &amp; ENVIRON PROTEC"/>
    <s v="0"/>
  </r>
  <r>
    <s v="5.1"/>
    <s v="6051001"/>
    <x v="108"/>
    <x v="20"/>
    <n v="511"/>
    <s v="A3860AF511"/>
    <n v="29000"/>
    <n v="28874"/>
    <n v="29000"/>
    <s v="D"/>
    <x v="5"/>
    <x v="5"/>
    <s v="GODT"/>
    <s v="DEBT SERVICE-PRINCIPAL RETIREMENT"/>
    <s v="2023–2024"/>
    <x v="0"/>
    <x v="3"/>
    <s v="RESOURCES"/>
    <s v="SAFE DRINKING WATER OF 2006"/>
    <x v="1"/>
    <s v="300"/>
    <s v="B"/>
    <s v="001"/>
    <s v="001"/>
    <s v="000"/>
    <s v="000"/>
    <s v="SPECIAL REVENUE FUND"/>
    <s v="NAT RESOURCES &amp; ENVIRON PROTEC"/>
    <s v="0"/>
  </r>
  <r>
    <s v="5.2"/>
    <s v="6051001"/>
    <x v="108"/>
    <x v="20"/>
    <n v="511"/>
    <s v="A3860AF511"/>
    <n v="4000"/>
    <n v="3548"/>
    <n v="4000"/>
    <s v="D"/>
    <x v="6"/>
    <x v="6"/>
    <s v="GODV"/>
    <s v="DEBT SERVICE-INTEREST &amp; FISCAL CHARGES"/>
    <s v="2023–2024"/>
    <x v="0"/>
    <x v="3"/>
    <s v="RESOURCES"/>
    <s v="SAFE DRINKING WATER OF 2006"/>
    <x v="1"/>
    <s v="300"/>
    <s v="B"/>
    <s v="001"/>
    <s v="001"/>
    <s v="000"/>
    <s v="000"/>
    <s v="SPECIAL REVENUE FUND"/>
    <s v="NAT RESOURCES &amp; ENVIRON PROTEC"/>
    <s v="0"/>
  </r>
  <r>
    <s v="5.3"/>
    <s v="6051001"/>
    <x v="108"/>
    <x v="20"/>
    <n v="511"/>
    <s v="A3860AF511"/>
    <n v="33000"/>
    <n v="-32422"/>
    <n v="-33000"/>
    <s v="C"/>
    <x v="15"/>
    <x v="13"/>
    <s v="GODH"/>
    <s v="NATURAL RESOURCES AND ENVIRONMENTAL PROTECTION"/>
    <s v="2023–2024"/>
    <x v="0"/>
    <x v="3"/>
    <s v="RESOURCES"/>
    <s v="SAFE DRINKING WATER OF 2006"/>
    <x v="1"/>
    <s v="300"/>
    <s v="B"/>
    <s v="001"/>
    <s v="001"/>
    <s v="000"/>
    <s v="000"/>
    <s v="SPECIAL REVENUE FUND"/>
    <s v="NAT RESOURCES &amp; ENVIRON PROTEC"/>
    <s v="0"/>
  </r>
  <r>
    <s v="6.1"/>
    <s v="9125000"/>
    <x v="108"/>
    <x v="20"/>
    <n v="511"/>
    <s v="A3860AF511"/>
    <n v="29000"/>
    <n v="28874"/>
    <n v="29000"/>
    <s v="D"/>
    <x v="3"/>
    <x v="3"/>
    <s v="GBBR"/>
    <s v="RIGHT-TO-USE LEASE LIABILITY"/>
    <s v="2023–2024"/>
    <x v="0"/>
    <x v="3"/>
    <s v="RESOURCES"/>
    <s v="SAFE DRINKING WATER OF 2006"/>
    <x v="1"/>
    <s v="300"/>
    <s v="B"/>
    <s v="001"/>
    <s v="001"/>
    <s v="000"/>
    <s v="000"/>
    <s v="SPECIAL REVENUE FUND"/>
    <s v="NAT RESOURCES &amp; ENVIRON PROTEC"/>
    <s v="0"/>
  </r>
  <r>
    <s v="6.2"/>
    <s v="9125000"/>
    <x v="108"/>
    <x v="20"/>
    <n v="511"/>
    <s v="A3860AF511"/>
    <n v="29000"/>
    <n v="-28874"/>
    <n v="-29000"/>
    <s v="C"/>
    <x v="5"/>
    <x v="5"/>
    <s v="GODT"/>
    <s v="DEBT SERVICE-PRINCIPAL RETIREMENT"/>
    <s v="2023–2024"/>
    <x v="0"/>
    <x v="3"/>
    <s v="RESOURCES"/>
    <s v="SAFE DRINKING WATER OF 2006"/>
    <x v="1"/>
    <s v="300"/>
    <s v="B"/>
    <s v="001"/>
    <s v="001"/>
    <s v="000"/>
    <s v="000"/>
    <s v="SPECIAL REVENUE FUND"/>
    <s v="NAT RESOURCES &amp; ENVIRON PROTEC"/>
    <s v="0"/>
  </r>
  <r>
    <s v="7.1"/>
    <s v="9125000"/>
    <x v="108"/>
    <x v="20"/>
    <n v="511"/>
    <s v="A3860AF511"/>
    <n v="30000"/>
    <n v="29553"/>
    <n v="30000"/>
    <s v="D"/>
    <x v="3"/>
    <x v="3"/>
    <s v="GBBR"/>
    <s v="RIGHT-TO-USE LEASE LIABILITY"/>
    <s v="2023–2024"/>
    <x v="0"/>
    <x v="3"/>
    <s v="RESOURCES"/>
    <s v="SAFE DRINKING WATER OF 2006"/>
    <x v="1"/>
    <s v="300"/>
    <s v="B"/>
    <s v="001"/>
    <s v="001"/>
    <s v="000"/>
    <s v="000"/>
    <s v="SPECIAL REVENUE FUND"/>
    <s v="NAT RESOURCES &amp; ENVIRON PROTEC"/>
    <s v="0"/>
  </r>
  <r>
    <s v="7.2"/>
    <s v="9125000"/>
    <x v="108"/>
    <x v="20"/>
    <n v="511"/>
    <s v="A3860AF511"/>
    <n v="30000"/>
    <n v="-29553"/>
    <n v="-30000"/>
    <s v="C"/>
    <x v="7"/>
    <x v="3"/>
    <s v="GBAX"/>
    <s v="CURRENT PORTION OF LONG-TERM OBLIGATIONS"/>
    <s v="2023–2024"/>
    <x v="0"/>
    <x v="3"/>
    <s v="RESOURCES"/>
    <s v="SAFE DRINKING WATER OF 2006"/>
    <x v="1"/>
    <s v="300"/>
    <s v="B"/>
    <s v="001"/>
    <s v="001"/>
    <s v="000"/>
    <s v="000"/>
    <s v="SPECIAL REVENUE FUND"/>
    <s v="NAT RESOURCES &amp; ENVIRON PROTEC"/>
    <s v="0"/>
  </r>
  <r>
    <s v="8.3"/>
    <s v="9125000"/>
    <x v="108"/>
    <x v="20"/>
    <n v="511"/>
    <s v="A3860AF511"/>
    <n v="12000"/>
    <n v="11599"/>
    <n v="12000"/>
    <s v="D"/>
    <x v="2"/>
    <x v="2"/>
    <s v="GABW"/>
    <s v="ACCUMULATED DEPRECIATION/AMORTIZATION"/>
    <s v="2023–2024"/>
    <x v="0"/>
    <x v="3"/>
    <s v="RESOURCES"/>
    <s v="SAFE DRINKING WATER OF 2006"/>
    <x v="1"/>
    <s v="300"/>
    <s v="B"/>
    <s v="001"/>
    <s v="001"/>
    <s v="000"/>
    <s v="000"/>
    <s v="SPECIAL REVENUE FUND"/>
    <s v="NAT RESOURCES &amp; ENVIRON PROTEC"/>
    <s v="0"/>
  </r>
  <r>
    <s v="8.6"/>
    <s v="9125000"/>
    <x v="108"/>
    <x v="20"/>
    <n v="511"/>
    <s v="A3860AF511"/>
    <n v="12000"/>
    <n v="-11599"/>
    <n v="-12000"/>
    <s v="C"/>
    <x v="0"/>
    <x v="0"/>
    <s v="GABX"/>
    <s v="INTANGIBLE ASSETS-AMORTIZABLE"/>
    <s v="2023–2024"/>
    <x v="0"/>
    <x v="3"/>
    <s v="RESOURCES"/>
    <s v="SAFE DRINKING WATER OF 2006"/>
    <x v="1"/>
    <s v="300"/>
    <s v="B"/>
    <s v="001"/>
    <s v="001"/>
    <s v="000"/>
    <s v="000"/>
    <s v="SPECIAL REVENUE FUND"/>
    <s v="NAT RESOURCES &amp; ENVIRON PROTEC"/>
    <s v="0"/>
  </r>
  <r>
    <s v="0.3BB"/>
    <s v="9125000"/>
    <x v="109"/>
    <x v="20"/>
    <n v="511"/>
    <s v="A3860AF511"/>
    <n v="1349000"/>
    <n v="1349370"/>
    <n v="1349000"/>
    <s v="D"/>
    <x v="0"/>
    <x v="0"/>
    <s v="GABX"/>
    <s v="INTANGIBLE ASSETS-AMORTIZABLE"/>
    <s v="2023–2024"/>
    <x v="0"/>
    <x v="3"/>
    <s v="RESOURCES"/>
    <s v="WATER QUALITY,SUPPLY, &amp; INFRAS"/>
    <x v="1"/>
    <s v="300"/>
    <s v="B"/>
    <s v="001"/>
    <s v="001"/>
    <s v="000"/>
    <s v="000"/>
    <s v="SPECIAL REVENUE FUND"/>
    <s v="NAT RESOURCES &amp; ENVIRON PROTEC"/>
    <m/>
  </r>
  <r>
    <s v="0.4BB"/>
    <s v="9125000"/>
    <x v="109"/>
    <x v="20"/>
    <n v="511"/>
    <s v="A3860AF511"/>
    <n v="29000"/>
    <n v="28824"/>
    <n v="29000"/>
    <s v="D"/>
    <x v="8"/>
    <x v="7"/>
    <s v="GOAA"/>
    <s v="BEGINNING FUND BALANCE"/>
    <s v="2023–2024"/>
    <x v="0"/>
    <x v="3"/>
    <s v="RESOURCES"/>
    <s v="WATER QUALITY,SUPPLY, &amp; INFRAS"/>
    <x v="1"/>
    <s v="300"/>
    <s v="B"/>
    <s v="001"/>
    <s v="001"/>
    <s v="000"/>
    <s v="000"/>
    <s v="SPECIAL REVENUE FUND"/>
    <s v="NAT RESOURCES &amp; ENVIRON PROTEC"/>
    <m/>
  </r>
  <r>
    <s v="0.8BB"/>
    <s v="9125000"/>
    <x v="109"/>
    <x v="20"/>
    <n v="511"/>
    <s v="A3860AF511"/>
    <n v="382000"/>
    <n v="-382081"/>
    <n v="-382000"/>
    <s v="C"/>
    <x v="2"/>
    <x v="2"/>
    <s v="GABW"/>
    <s v="ACCUMULATED DEPRECIATION/AMORTIZATION"/>
    <s v="2023–2024"/>
    <x v="0"/>
    <x v="3"/>
    <s v="RESOURCES"/>
    <s v="WATER QUALITY,SUPPLY, &amp; INFRAS"/>
    <x v="1"/>
    <s v="300"/>
    <s v="B"/>
    <s v="001"/>
    <s v="001"/>
    <s v="000"/>
    <s v="000"/>
    <s v="SPECIAL REVENUE FUND"/>
    <s v="NAT RESOURCES &amp; ENVIRON PROTEC"/>
    <m/>
  </r>
  <r>
    <s v="0.9BB"/>
    <s v="9125000"/>
    <x v="109"/>
    <x v="20"/>
    <n v="511"/>
    <s v="A3860AF511"/>
    <n v="996000"/>
    <n v="-996113"/>
    <n v="-996000"/>
    <s v="C"/>
    <x v="3"/>
    <x v="3"/>
    <s v="GBBR"/>
    <s v="RIGHT-TO-USE LEASE LIABILITY"/>
    <s v="2023–2024"/>
    <x v="0"/>
    <x v="3"/>
    <s v="RESOURCES"/>
    <s v="WATER QUALITY,SUPPLY, &amp; INFRAS"/>
    <x v="1"/>
    <s v="300"/>
    <s v="B"/>
    <s v="001"/>
    <s v="001"/>
    <s v="000"/>
    <s v="000"/>
    <s v="SPECIAL REVENUE FUND"/>
    <s v="NAT RESOURCES &amp; ENVIRON PROTEC"/>
    <m/>
  </r>
  <r>
    <s v="0.3ADJ"/>
    <s v="9125000"/>
    <x v="109"/>
    <x v="20"/>
    <n v="511"/>
    <s v="A3860AF511"/>
    <n v="606000"/>
    <n v="-606299"/>
    <n v="-606000"/>
    <s v="C"/>
    <x v="0"/>
    <x v="0"/>
    <s v="GABX"/>
    <s v="INTANGIBLE ASSETS-AMORTIZABLE"/>
    <s v="2023–2024"/>
    <x v="0"/>
    <x v="3"/>
    <s v="RESOURCES"/>
    <s v="WATER QUALITY,SUPPLY, &amp; INFRAS"/>
    <x v="1"/>
    <s v="300"/>
    <s v="B"/>
    <s v="001"/>
    <s v="001"/>
    <s v="000"/>
    <s v="000"/>
    <s v="SPECIAL REVENUE FUND"/>
    <s v="NAT RESOURCES &amp; ENVIRON PROTEC"/>
    <m/>
  </r>
  <r>
    <s v="0.8ADJ"/>
    <s v="9125000"/>
    <x v="109"/>
    <x v="20"/>
    <n v="511"/>
    <s v="A3860AF511"/>
    <n v="172000"/>
    <n v="171677"/>
    <n v="172000"/>
    <s v="D"/>
    <x v="2"/>
    <x v="2"/>
    <s v="GABW"/>
    <s v="ACCUMULATED DEPRECIATION/AMORTIZATION"/>
    <s v="2023–2024"/>
    <x v="0"/>
    <x v="3"/>
    <s v="RESOURCES"/>
    <s v="WATER QUALITY,SUPPLY, &amp; INFRAS"/>
    <x v="1"/>
    <s v="300"/>
    <s v="B"/>
    <s v="001"/>
    <s v="001"/>
    <s v="000"/>
    <s v="000"/>
    <s v="SPECIAL REVENUE FUND"/>
    <s v="NAT RESOURCES &amp; ENVIRON PROTEC"/>
    <m/>
  </r>
  <r>
    <s v="0.9ADJ"/>
    <s v="9125000"/>
    <x v="109"/>
    <x v="20"/>
    <n v="511"/>
    <s v="A3860AF511"/>
    <n v="448000"/>
    <n v="447574"/>
    <n v="448000"/>
    <s v="D"/>
    <x v="3"/>
    <x v="3"/>
    <s v="GBBR"/>
    <s v="RIGHT-TO-USE LEASE LIABILITY"/>
    <s v="2023–2024"/>
    <x v="0"/>
    <x v="3"/>
    <s v="RESOURCES"/>
    <s v="WATER QUALITY,SUPPLY, &amp; INFRAS"/>
    <x v="1"/>
    <s v="300"/>
    <s v="B"/>
    <s v="001"/>
    <s v="001"/>
    <s v="000"/>
    <s v="000"/>
    <s v="SPECIAL REVENUE FUND"/>
    <s v="NAT RESOURCES &amp; ENVIRON PROTEC"/>
    <m/>
  </r>
  <r>
    <s v="0.11ADJ"/>
    <s v="9125000"/>
    <x v="109"/>
    <x v="20"/>
    <n v="511"/>
    <s v="A3860AF511"/>
    <n v="14000"/>
    <n v="-12952"/>
    <n v="-14000"/>
    <s v="C"/>
    <x v="1"/>
    <x v="1"/>
    <s v="GOAA"/>
    <s v="BEGINNING FUND BALANCE"/>
    <s v="2023–2024"/>
    <x v="0"/>
    <x v="3"/>
    <s v="RESOURCES"/>
    <s v="WATER QUALITY,SUPPLY, &amp; INFRAS"/>
    <x v="1"/>
    <s v="300"/>
    <s v="B"/>
    <s v="001"/>
    <s v="001"/>
    <s v="000"/>
    <s v="000"/>
    <s v="SPECIAL REVENUE FUND"/>
    <s v="NAT RESOURCES &amp; ENVIRON PROTEC"/>
    <m/>
  </r>
  <r>
    <s v="1.1"/>
    <s v="6083001"/>
    <x v="109"/>
    <x v="20"/>
    <n v="511"/>
    <s v="A3860AF511"/>
    <n v="172000"/>
    <n v="172108"/>
    <n v="172000"/>
    <s v="D"/>
    <x v="11"/>
    <x v="10"/>
    <s v="GODR"/>
    <s v="CAPITAL OUTLAY"/>
    <s v="2023–2024"/>
    <x v="0"/>
    <x v="3"/>
    <s v="RESOURCES"/>
    <s v="WATER QUALITY,SUPPLY, &amp; INFRAS"/>
    <x v="1"/>
    <s v="300"/>
    <s v="B"/>
    <s v="001"/>
    <s v="001"/>
    <s v="000"/>
    <s v="000"/>
    <s v="SPECIAL REVENUE FUND"/>
    <s v="NAT RESOURCES &amp; ENVIRON PROTEC"/>
    <m/>
  </r>
  <r>
    <s v="1.2"/>
    <s v="6083001"/>
    <x v="109"/>
    <x v="20"/>
    <n v="511"/>
    <s v="A3860AF511"/>
    <n v="172000"/>
    <n v="-172108"/>
    <n v="-172000"/>
    <s v="C"/>
    <x v="12"/>
    <x v="11"/>
    <s v="GOLK"/>
    <s v="LEASE AND OTHER FINANCING PROCEEDS"/>
    <s v="2023–2024"/>
    <x v="0"/>
    <x v="3"/>
    <s v="RESOURCES"/>
    <s v="WATER QUALITY,SUPPLY, &amp; INFRAS"/>
    <x v="1"/>
    <s v="300"/>
    <s v="B"/>
    <s v="001"/>
    <s v="001"/>
    <s v="000"/>
    <s v="000"/>
    <s v="SPECIAL REVENUE FUND"/>
    <s v="NAT RESOURCES &amp; ENVIRON PROTEC"/>
    <m/>
  </r>
  <r>
    <s v="2.3"/>
    <s v="9125000"/>
    <x v="109"/>
    <x v="20"/>
    <n v="511"/>
    <s v="A3860AF511"/>
    <n v="172000"/>
    <n v="172108"/>
    <n v="172000"/>
    <s v="D"/>
    <x v="0"/>
    <x v="0"/>
    <s v="GABX"/>
    <s v="INTANGIBLE ASSETS-AMORTIZABLE"/>
    <s v="2023–2024"/>
    <x v="0"/>
    <x v="3"/>
    <s v="RESOURCES"/>
    <s v="WATER QUALITY,SUPPLY, &amp; INFRAS"/>
    <x v="1"/>
    <s v="300"/>
    <s v="B"/>
    <s v="001"/>
    <s v="001"/>
    <s v="000"/>
    <s v="000"/>
    <s v="SPECIAL REVENUE FUND"/>
    <s v="NAT RESOURCES &amp; ENVIRON PROTEC"/>
    <m/>
  </r>
  <r>
    <s v="2.4"/>
    <s v="9125000"/>
    <x v="109"/>
    <x v="20"/>
    <n v="511"/>
    <s v="A3860AF511"/>
    <n v="172000"/>
    <n v="-172108"/>
    <n v="-172000"/>
    <s v="C"/>
    <x v="11"/>
    <x v="10"/>
    <s v="GODR"/>
    <s v="CAPITAL OUTLAY"/>
    <s v="2023–2024"/>
    <x v="0"/>
    <x v="3"/>
    <s v="RESOURCES"/>
    <s v="WATER QUALITY,SUPPLY, &amp; INFRAS"/>
    <x v="1"/>
    <s v="300"/>
    <s v="B"/>
    <s v="001"/>
    <s v="001"/>
    <s v="000"/>
    <s v="000"/>
    <s v="SPECIAL REVENUE FUND"/>
    <s v="NAT RESOURCES &amp; ENVIRON PROTEC"/>
    <m/>
  </r>
  <r>
    <s v="3.1"/>
    <s v="9125000"/>
    <x v="109"/>
    <x v="20"/>
    <n v="511"/>
    <s v="A3860AF511"/>
    <n v="172000"/>
    <n v="172108"/>
    <n v="172000"/>
    <s v="D"/>
    <x v="12"/>
    <x v="11"/>
    <s v="GOLK"/>
    <s v="LEASE AND OTHER FINANCING PROCEEDS"/>
    <s v="2023–2024"/>
    <x v="0"/>
    <x v="3"/>
    <s v="RESOURCES"/>
    <s v="WATER QUALITY,SUPPLY, &amp; INFRAS"/>
    <x v="1"/>
    <s v="300"/>
    <s v="B"/>
    <s v="001"/>
    <s v="001"/>
    <s v="000"/>
    <s v="000"/>
    <s v="SPECIAL REVENUE FUND"/>
    <s v="NAT RESOURCES &amp; ENVIRON PROTEC"/>
    <m/>
  </r>
  <r>
    <s v="3.2"/>
    <s v="9125000"/>
    <x v="109"/>
    <x v="20"/>
    <n v="511"/>
    <s v="A3860AF511"/>
    <n v="172000"/>
    <n v="-172108"/>
    <n v="-172000"/>
    <s v="C"/>
    <x v="3"/>
    <x v="3"/>
    <s v="GBBR"/>
    <s v="RIGHT-TO-USE LEASE LIABILITY"/>
    <s v="2023–2024"/>
    <x v="0"/>
    <x v="3"/>
    <s v="RESOURCES"/>
    <s v="WATER QUALITY,SUPPLY, &amp; INFRAS"/>
    <x v="1"/>
    <s v="300"/>
    <s v="B"/>
    <s v="001"/>
    <s v="001"/>
    <s v="000"/>
    <s v="000"/>
    <s v="SPECIAL REVENUE FUND"/>
    <s v="NAT RESOURCES &amp; ENVIRON PROTEC"/>
    <m/>
  </r>
  <r>
    <s v="4.1"/>
    <s v="9125000"/>
    <x v="109"/>
    <x v="20"/>
    <n v="511"/>
    <s v="A3860AF511"/>
    <n v="113000"/>
    <n v="112673"/>
    <n v="113000"/>
    <s v="D"/>
    <x v="15"/>
    <x v="13"/>
    <s v="GODH"/>
    <s v="NATURAL RESOURCES AND ENVIRONMENTAL PROTECTION"/>
    <s v="2023–2024"/>
    <x v="0"/>
    <x v="3"/>
    <s v="RESOURCES"/>
    <s v="WATER QUALITY,SUPPLY, &amp; INFRAS"/>
    <x v="1"/>
    <s v="300"/>
    <s v="B"/>
    <s v="001"/>
    <s v="001"/>
    <s v="000"/>
    <s v="000"/>
    <s v="SPECIAL REVENUE FUND"/>
    <s v="NAT RESOURCES &amp; ENVIRON PROTEC"/>
    <m/>
  </r>
  <r>
    <s v="4.4"/>
    <s v="9125000"/>
    <x v="109"/>
    <x v="20"/>
    <n v="511"/>
    <s v="A3860AF511"/>
    <n v="113000"/>
    <n v="-112673"/>
    <n v="-113000"/>
    <s v="C"/>
    <x v="2"/>
    <x v="2"/>
    <s v="GABW"/>
    <s v="ACCUMULATED DEPRECIATION/AMORTIZATION"/>
    <s v="2023–2024"/>
    <x v="0"/>
    <x v="3"/>
    <s v="RESOURCES"/>
    <s v="WATER QUALITY,SUPPLY, &amp; INFRAS"/>
    <x v="1"/>
    <s v="300"/>
    <s v="B"/>
    <s v="001"/>
    <s v="001"/>
    <s v="000"/>
    <s v="000"/>
    <s v="SPECIAL REVENUE FUND"/>
    <s v="NAT RESOURCES &amp; ENVIRON PROTEC"/>
    <m/>
  </r>
  <r>
    <s v="5.1"/>
    <s v="6083001"/>
    <x v="109"/>
    <x v="20"/>
    <n v="511"/>
    <s v="A3860AF511"/>
    <n v="102000"/>
    <n v="102436"/>
    <n v="102000"/>
    <s v="D"/>
    <x v="5"/>
    <x v="5"/>
    <s v="GODT"/>
    <s v="DEBT SERVICE-PRINCIPAL RETIREMENT"/>
    <s v="2023–2024"/>
    <x v="0"/>
    <x v="3"/>
    <s v="RESOURCES"/>
    <s v="WATER QUALITY,SUPPLY, &amp; INFRAS"/>
    <x v="1"/>
    <s v="300"/>
    <s v="B"/>
    <s v="001"/>
    <s v="001"/>
    <s v="000"/>
    <s v="000"/>
    <s v="SPECIAL REVENUE FUND"/>
    <s v="NAT RESOURCES &amp; ENVIRON PROTEC"/>
    <m/>
  </r>
  <r>
    <s v="5.2"/>
    <s v="6083001"/>
    <x v="109"/>
    <x v="20"/>
    <n v="511"/>
    <s v="A3860AF511"/>
    <n v="13000"/>
    <n v="12589"/>
    <n v="13000"/>
    <s v="D"/>
    <x v="6"/>
    <x v="6"/>
    <s v="GODV"/>
    <s v="DEBT SERVICE-INTEREST &amp; FISCAL CHARGES"/>
    <s v="2023–2024"/>
    <x v="0"/>
    <x v="3"/>
    <s v="RESOURCES"/>
    <s v="WATER QUALITY,SUPPLY, &amp; INFRAS"/>
    <x v="1"/>
    <s v="300"/>
    <s v="B"/>
    <s v="001"/>
    <s v="001"/>
    <s v="000"/>
    <s v="000"/>
    <s v="SPECIAL REVENUE FUND"/>
    <s v="NAT RESOURCES &amp; ENVIRON PROTEC"/>
    <m/>
  </r>
  <r>
    <s v="5.3"/>
    <s v="6083001"/>
    <x v="109"/>
    <x v="20"/>
    <n v="511"/>
    <s v="A3860AF511"/>
    <n v="115000"/>
    <n v="-115025"/>
    <n v="-115000"/>
    <s v="C"/>
    <x v="15"/>
    <x v="13"/>
    <s v="GODH"/>
    <s v="NATURAL RESOURCES AND ENVIRONMENTAL PROTECTION"/>
    <s v="2023–2024"/>
    <x v="0"/>
    <x v="3"/>
    <s v="RESOURCES"/>
    <s v="WATER QUALITY,SUPPLY, &amp; INFRAS"/>
    <x v="1"/>
    <s v="300"/>
    <s v="B"/>
    <s v="001"/>
    <s v="001"/>
    <s v="000"/>
    <s v="000"/>
    <s v="SPECIAL REVENUE FUND"/>
    <s v="NAT RESOURCES &amp; ENVIRON PROTEC"/>
    <m/>
  </r>
  <r>
    <s v="6.1"/>
    <s v="9125000"/>
    <x v="109"/>
    <x v="20"/>
    <n v="511"/>
    <s v="A3860AF511"/>
    <n v="102000"/>
    <n v="102436"/>
    <n v="102000"/>
    <s v="D"/>
    <x v="3"/>
    <x v="3"/>
    <s v="GBBR"/>
    <s v="RIGHT-TO-USE LEASE LIABILITY"/>
    <s v="2023–2024"/>
    <x v="0"/>
    <x v="3"/>
    <s v="RESOURCES"/>
    <s v="WATER QUALITY,SUPPLY, &amp; INFRAS"/>
    <x v="1"/>
    <s v="300"/>
    <s v="B"/>
    <s v="001"/>
    <s v="001"/>
    <s v="000"/>
    <s v="000"/>
    <s v="SPECIAL REVENUE FUND"/>
    <s v="NAT RESOURCES &amp; ENVIRON PROTEC"/>
    <m/>
  </r>
  <r>
    <s v="6.2"/>
    <s v="9125000"/>
    <x v="109"/>
    <x v="20"/>
    <n v="511"/>
    <s v="A3860AF511"/>
    <n v="102000"/>
    <n v="-102436"/>
    <n v="-102000"/>
    <s v="C"/>
    <x v="5"/>
    <x v="5"/>
    <s v="GODT"/>
    <s v="DEBT SERVICE-PRINCIPAL RETIREMENT"/>
    <s v="2023–2024"/>
    <x v="0"/>
    <x v="3"/>
    <s v="RESOURCES"/>
    <s v="WATER QUALITY,SUPPLY, &amp; INFRAS"/>
    <x v="1"/>
    <s v="300"/>
    <s v="B"/>
    <s v="001"/>
    <s v="001"/>
    <s v="000"/>
    <s v="000"/>
    <s v="SPECIAL REVENUE FUND"/>
    <s v="NAT RESOURCES &amp; ENVIRON PROTEC"/>
    <m/>
  </r>
  <r>
    <s v="7.1"/>
    <s v="9125000"/>
    <x v="109"/>
    <x v="20"/>
    <n v="511"/>
    <s v="A3860AF511"/>
    <n v="105000"/>
    <n v="104847"/>
    <n v="105000"/>
    <s v="D"/>
    <x v="3"/>
    <x v="3"/>
    <s v="GBBR"/>
    <s v="RIGHT-TO-USE LEASE LIABILITY"/>
    <s v="2023–2024"/>
    <x v="0"/>
    <x v="3"/>
    <s v="RESOURCES"/>
    <s v="WATER QUALITY,SUPPLY, &amp; INFRAS"/>
    <x v="1"/>
    <s v="300"/>
    <s v="B"/>
    <s v="001"/>
    <s v="001"/>
    <s v="000"/>
    <s v="000"/>
    <s v="SPECIAL REVENUE FUND"/>
    <s v="NAT RESOURCES &amp; ENVIRON PROTEC"/>
    <m/>
  </r>
  <r>
    <s v="7.2"/>
    <s v="9125000"/>
    <x v="109"/>
    <x v="20"/>
    <n v="511"/>
    <s v="A3860AF511"/>
    <n v="105000"/>
    <n v="-104847"/>
    <n v="-105000"/>
    <s v="C"/>
    <x v="7"/>
    <x v="3"/>
    <s v="GBAX"/>
    <s v="CURRENT PORTION OF LONG-TERM OBLIGATIONS"/>
    <s v="2023–2024"/>
    <x v="0"/>
    <x v="3"/>
    <s v="RESOURCES"/>
    <s v="WATER QUALITY,SUPPLY, &amp; INFRAS"/>
    <x v="1"/>
    <s v="300"/>
    <s v="B"/>
    <s v="001"/>
    <s v="001"/>
    <s v="000"/>
    <s v="000"/>
    <s v="SPECIAL REVENUE FUND"/>
    <s v="NAT RESOURCES &amp; ENVIRON PROTEC"/>
    <m/>
  </r>
  <r>
    <s v="8.3"/>
    <s v="9125000"/>
    <x v="109"/>
    <x v="20"/>
    <n v="511"/>
    <s v="A3860AF511"/>
    <n v="41000"/>
    <n v="41150"/>
    <n v="41000"/>
    <s v="D"/>
    <x v="2"/>
    <x v="2"/>
    <s v="GABW"/>
    <s v="ACCUMULATED DEPRECIATION/AMORTIZATION"/>
    <s v="2023–2024"/>
    <x v="0"/>
    <x v="3"/>
    <s v="RESOURCES"/>
    <s v="WATER QUALITY,SUPPLY, &amp; INFRAS"/>
    <x v="1"/>
    <s v="300"/>
    <s v="B"/>
    <s v="001"/>
    <s v="001"/>
    <s v="000"/>
    <s v="000"/>
    <s v="SPECIAL REVENUE FUND"/>
    <s v="NAT RESOURCES &amp; ENVIRON PROTEC"/>
    <m/>
  </r>
  <r>
    <s v="8.6"/>
    <s v="9125000"/>
    <x v="109"/>
    <x v="20"/>
    <n v="511"/>
    <s v="A3860AF511"/>
    <n v="41000"/>
    <n v="-41150"/>
    <n v="-41000"/>
    <s v="C"/>
    <x v="0"/>
    <x v="0"/>
    <s v="GABX"/>
    <s v="INTANGIBLE ASSETS-AMORTIZABLE"/>
    <s v="2023–2024"/>
    <x v="0"/>
    <x v="3"/>
    <s v="RESOURCES"/>
    <s v="WATER QUALITY,SUPPLY, &amp; INFRAS"/>
    <x v="1"/>
    <s v="300"/>
    <s v="B"/>
    <s v="001"/>
    <s v="001"/>
    <s v="000"/>
    <s v="000"/>
    <s v="SPECIAL REVENUE FUND"/>
    <s v="NAT RESOURCES &amp; ENVIRON PROTEC"/>
    <m/>
  </r>
  <r>
    <s v="0.3BB"/>
    <s v="9125000"/>
    <x v="110"/>
    <x v="20"/>
    <n v="511"/>
    <s v="A3860AF511"/>
    <n v="1057000"/>
    <n v="1057439"/>
    <n v="1057000"/>
    <s v="D"/>
    <x v="0"/>
    <x v="0"/>
    <s v="GABX"/>
    <s v="INTANGIBLE ASSETS-AMORTIZABLE"/>
    <s v="2023–2024"/>
    <x v="0"/>
    <x v="3"/>
    <s v="RESOURCES"/>
    <s v="DROUGHT WTR PRK CLMT CSTL OTDR"/>
    <x v="1"/>
    <s v="300"/>
    <s v="B"/>
    <s v="001"/>
    <s v="001"/>
    <s v="000"/>
    <s v="000"/>
    <s v="SPECIAL REVENUE FUND"/>
    <s v="NAT RESOURCES &amp; ENVIRON PROTEC"/>
    <m/>
  </r>
  <r>
    <s v="0.4BB"/>
    <s v="9125000"/>
    <x v="110"/>
    <x v="20"/>
    <n v="511"/>
    <s v="A3860AF511"/>
    <n v="23000"/>
    <n v="22588"/>
    <n v="23000"/>
    <s v="D"/>
    <x v="8"/>
    <x v="7"/>
    <s v="GOAA"/>
    <s v="BEGINNING FUND BALANCE"/>
    <s v="2023–2024"/>
    <x v="0"/>
    <x v="3"/>
    <s v="RESOURCES"/>
    <s v="DROUGHT WTR PRK CLMT CSTL OTDR"/>
    <x v="1"/>
    <s v="300"/>
    <s v="B"/>
    <s v="001"/>
    <s v="001"/>
    <s v="000"/>
    <s v="000"/>
    <s v="SPECIAL REVENUE FUND"/>
    <s v="NAT RESOURCES &amp; ENVIRON PROTEC"/>
    <m/>
  </r>
  <r>
    <s v="0.8BB"/>
    <s v="9125000"/>
    <x v="110"/>
    <x v="20"/>
    <n v="511"/>
    <s v="A3860AF511"/>
    <n v="299000"/>
    <n v="-299420"/>
    <n v="-299000"/>
    <s v="C"/>
    <x v="2"/>
    <x v="2"/>
    <s v="GABW"/>
    <s v="ACCUMULATED DEPRECIATION/AMORTIZATION"/>
    <s v="2023–2024"/>
    <x v="0"/>
    <x v="3"/>
    <s v="RESOURCES"/>
    <s v="DROUGHT WTR PRK CLMT CSTL OTDR"/>
    <x v="1"/>
    <s v="300"/>
    <s v="B"/>
    <s v="001"/>
    <s v="001"/>
    <s v="000"/>
    <s v="000"/>
    <s v="SPECIAL REVENUE FUND"/>
    <s v="NAT RESOURCES &amp; ENVIRON PROTEC"/>
    <m/>
  </r>
  <r>
    <s v="0.9BB"/>
    <s v="9125000"/>
    <x v="110"/>
    <x v="20"/>
    <n v="511"/>
    <s v="A3860AF511"/>
    <n v="781000"/>
    <n v="-780607"/>
    <n v="-781000"/>
    <s v="C"/>
    <x v="3"/>
    <x v="3"/>
    <s v="GBBR"/>
    <s v="RIGHT-TO-USE LEASE LIABILITY"/>
    <s v="2023–2024"/>
    <x v="0"/>
    <x v="3"/>
    <s v="RESOURCES"/>
    <s v="DROUGHT WTR PRK CLMT CSTL OTDR"/>
    <x v="1"/>
    <s v="300"/>
    <s v="B"/>
    <s v="001"/>
    <s v="001"/>
    <s v="000"/>
    <s v="000"/>
    <s v="SPECIAL REVENUE FUND"/>
    <s v="NAT RESOURCES &amp; ENVIRON PROTEC"/>
    <m/>
  </r>
  <r>
    <s v="0.3ADJ"/>
    <s v="9125000"/>
    <x v="110"/>
    <x v="20"/>
    <n v="511"/>
    <s v="A3860AF511"/>
    <n v="655000"/>
    <n v="-655124"/>
    <n v="-655000"/>
    <s v="C"/>
    <x v="0"/>
    <x v="0"/>
    <s v="GABX"/>
    <s v="INTANGIBLE ASSETS-AMORTIZABLE"/>
    <s v="2023–2024"/>
    <x v="0"/>
    <x v="3"/>
    <s v="RESOURCES"/>
    <s v="DROUGHT WTR PRK CLMT CSTL OTDR"/>
    <x v="1"/>
    <s v="300"/>
    <s v="B"/>
    <s v="001"/>
    <s v="001"/>
    <s v="000"/>
    <s v="000"/>
    <s v="SPECIAL REVENUE FUND"/>
    <s v="NAT RESOURCES &amp; ENVIRON PROTEC"/>
    <m/>
  </r>
  <r>
    <s v="0.8ADJ"/>
    <s v="9125000"/>
    <x v="110"/>
    <x v="20"/>
    <n v="511"/>
    <s v="A3860AF511"/>
    <n v="186000"/>
    <n v="185502"/>
    <n v="186000"/>
    <s v="D"/>
    <x v="2"/>
    <x v="2"/>
    <s v="GABW"/>
    <s v="ACCUMULATED DEPRECIATION/AMORTIZATION"/>
    <s v="2023–2024"/>
    <x v="0"/>
    <x v="3"/>
    <s v="RESOURCES"/>
    <s v="DROUGHT WTR PRK CLMT CSTL OTDR"/>
    <x v="1"/>
    <s v="300"/>
    <s v="B"/>
    <s v="001"/>
    <s v="001"/>
    <s v="000"/>
    <s v="000"/>
    <s v="SPECIAL REVENUE FUND"/>
    <s v="NAT RESOURCES &amp; ENVIRON PROTEC"/>
    <m/>
  </r>
  <r>
    <s v="0.9ADJ"/>
    <s v="9125000"/>
    <x v="110"/>
    <x v="20"/>
    <n v="511"/>
    <s v="A3860AF511"/>
    <n v="484000"/>
    <n v="483615"/>
    <n v="484000"/>
    <s v="D"/>
    <x v="3"/>
    <x v="3"/>
    <s v="GBBR"/>
    <s v="RIGHT-TO-USE LEASE LIABILITY"/>
    <s v="2023–2024"/>
    <x v="0"/>
    <x v="3"/>
    <s v="RESOURCES"/>
    <s v="DROUGHT WTR PRK CLMT CSTL OTDR"/>
    <x v="1"/>
    <s v="300"/>
    <s v="B"/>
    <s v="001"/>
    <s v="001"/>
    <s v="000"/>
    <s v="000"/>
    <s v="SPECIAL REVENUE FUND"/>
    <s v="NAT RESOURCES &amp; ENVIRON PROTEC"/>
    <m/>
  </r>
  <r>
    <s v="0.11ADJ"/>
    <s v="9125000"/>
    <x v="110"/>
    <x v="20"/>
    <n v="511"/>
    <s v="A3860AF511"/>
    <n v="15000"/>
    <n v="-13993"/>
    <n v="-15000"/>
    <s v="C"/>
    <x v="1"/>
    <x v="1"/>
    <s v="GOAA"/>
    <s v="BEGINNING FUND BALANCE"/>
    <s v="2023–2024"/>
    <x v="0"/>
    <x v="3"/>
    <s v="RESOURCES"/>
    <s v="DROUGHT WTR PRK CLMT CSTL OTDR"/>
    <x v="1"/>
    <s v="300"/>
    <s v="B"/>
    <s v="001"/>
    <s v="001"/>
    <s v="000"/>
    <s v="000"/>
    <s v="SPECIAL REVENUE FUND"/>
    <s v="NAT RESOURCES &amp; ENVIRON PROTEC"/>
    <m/>
  </r>
  <r>
    <s v="1.1"/>
    <s v="6088001"/>
    <x v="110"/>
    <x v="20"/>
    <n v="511"/>
    <s v="A3860AF511"/>
    <n v="93000"/>
    <n v="93183"/>
    <n v="93000"/>
    <s v="D"/>
    <x v="11"/>
    <x v="10"/>
    <s v="GODR"/>
    <s v="CAPITAL OUTLAY"/>
    <s v="2023–2024"/>
    <x v="0"/>
    <x v="3"/>
    <s v="RESOURCES"/>
    <s v="DROUGHT WTR PRK CLMT CSTL OTDR"/>
    <x v="1"/>
    <s v="300"/>
    <s v="B"/>
    <s v="001"/>
    <s v="001"/>
    <s v="000"/>
    <s v="000"/>
    <s v="SPECIAL REVENUE FUND"/>
    <s v="NAT RESOURCES &amp; ENVIRON PROTEC"/>
    <m/>
  </r>
  <r>
    <s v="1.2"/>
    <s v="6088001"/>
    <x v="110"/>
    <x v="20"/>
    <n v="511"/>
    <s v="A3860AF511"/>
    <n v="93000"/>
    <n v="-93183"/>
    <n v="-93000"/>
    <s v="C"/>
    <x v="12"/>
    <x v="11"/>
    <s v="GOLK"/>
    <s v="LEASE AND OTHER FINANCING PROCEEDS"/>
    <s v="2023–2024"/>
    <x v="0"/>
    <x v="3"/>
    <s v="RESOURCES"/>
    <s v="DROUGHT WTR PRK CLMT CSTL OTDR"/>
    <x v="1"/>
    <s v="300"/>
    <s v="B"/>
    <s v="001"/>
    <s v="001"/>
    <s v="000"/>
    <s v="000"/>
    <s v="SPECIAL REVENUE FUND"/>
    <s v="NAT RESOURCES &amp; ENVIRON PROTEC"/>
    <m/>
  </r>
  <r>
    <s v="2.3"/>
    <s v="9125000"/>
    <x v="110"/>
    <x v="20"/>
    <n v="511"/>
    <s v="A3860AF511"/>
    <n v="93000"/>
    <n v="93183"/>
    <n v="93000"/>
    <s v="D"/>
    <x v="0"/>
    <x v="0"/>
    <s v="GABX"/>
    <s v="INTANGIBLE ASSETS-AMORTIZABLE"/>
    <s v="2023–2024"/>
    <x v="0"/>
    <x v="3"/>
    <s v="RESOURCES"/>
    <s v="DROUGHT WTR PRK CLMT CSTL OTDR"/>
    <x v="1"/>
    <s v="300"/>
    <s v="B"/>
    <s v="001"/>
    <s v="001"/>
    <s v="000"/>
    <s v="000"/>
    <s v="SPECIAL REVENUE FUND"/>
    <s v="NAT RESOURCES &amp; ENVIRON PROTEC"/>
    <m/>
  </r>
  <r>
    <s v="2.4"/>
    <s v="9125000"/>
    <x v="110"/>
    <x v="20"/>
    <n v="511"/>
    <s v="A3860AF511"/>
    <n v="93000"/>
    <n v="-93183"/>
    <n v="-93000"/>
    <s v="C"/>
    <x v="11"/>
    <x v="10"/>
    <s v="GODR"/>
    <s v="CAPITAL OUTLAY"/>
    <s v="2023–2024"/>
    <x v="0"/>
    <x v="3"/>
    <s v="RESOURCES"/>
    <s v="DROUGHT WTR PRK CLMT CSTL OTDR"/>
    <x v="1"/>
    <s v="300"/>
    <s v="B"/>
    <s v="001"/>
    <s v="001"/>
    <s v="000"/>
    <s v="000"/>
    <s v="SPECIAL REVENUE FUND"/>
    <s v="NAT RESOURCES &amp; ENVIRON PROTEC"/>
    <m/>
  </r>
  <r>
    <s v="3.1"/>
    <s v="9125000"/>
    <x v="110"/>
    <x v="20"/>
    <n v="511"/>
    <s v="A3860AF511"/>
    <n v="93000"/>
    <n v="93183"/>
    <n v="93000"/>
    <s v="D"/>
    <x v="12"/>
    <x v="11"/>
    <s v="GOLK"/>
    <s v="LEASE AND OTHER FINANCING PROCEEDS"/>
    <s v="2023–2024"/>
    <x v="0"/>
    <x v="3"/>
    <s v="RESOURCES"/>
    <s v="DROUGHT WTR PRK CLMT CSTL OTDR"/>
    <x v="1"/>
    <s v="300"/>
    <s v="B"/>
    <s v="001"/>
    <s v="001"/>
    <s v="000"/>
    <s v="000"/>
    <s v="SPECIAL REVENUE FUND"/>
    <s v="NAT RESOURCES &amp; ENVIRON PROTEC"/>
    <m/>
  </r>
  <r>
    <s v="3.2"/>
    <s v="9125000"/>
    <x v="110"/>
    <x v="20"/>
    <n v="511"/>
    <s v="A3860AF511"/>
    <n v="93000"/>
    <n v="-93183"/>
    <n v="-93000"/>
    <s v="C"/>
    <x v="3"/>
    <x v="3"/>
    <s v="GBBR"/>
    <s v="RIGHT-TO-USE LEASE LIABILITY"/>
    <s v="2023–2024"/>
    <x v="0"/>
    <x v="3"/>
    <s v="RESOURCES"/>
    <s v="DROUGHT WTR PRK CLMT CSTL OTDR"/>
    <x v="1"/>
    <s v="300"/>
    <s v="B"/>
    <s v="001"/>
    <s v="001"/>
    <s v="000"/>
    <s v="000"/>
    <s v="SPECIAL REVENUE FUND"/>
    <s v="NAT RESOURCES &amp; ENVIRON PROTEC"/>
    <m/>
  </r>
  <r>
    <s v="4.1"/>
    <s v="9125000"/>
    <x v="110"/>
    <x v="20"/>
    <n v="511"/>
    <s v="A3860AF511"/>
    <n v="61000"/>
    <n v="61004"/>
    <n v="61000"/>
    <s v="D"/>
    <x v="15"/>
    <x v="13"/>
    <s v="GODH"/>
    <s v="NATURAL RESOURCES AND ENVIRONMENTAL PROTECTION"/>
    <s v="2023–2024"/>
    <x v="0"/>
    <x v="3"/>
    <s v="RESOURCES"/>
    <s v="DROUGHT WTR PRK CLMT CSTL OTDR"/>
    <x v="1"/>
    <s v="300"/>
    <s v="B"/>
    <s v="001"/>
    <s v="001"/>
    <s v="000"/>
    <s v="000"/>
    <s v="SPECIAL REVENUE FUND"/>
    <s v="NAT RESOURCES &amp; ENVIRON PROTEC"/>
    <m/>
  </r>
  <r>
    <s v="4.4"/>
    <s v="9125000"/>
    <x v="110"/>
    <x v="20"/>
    <n v="511"/>
    <s v="A3860AF511"/>
    <n v="61000"/>
    <n v="-61004"/>
    <n v="-61000"/>
    <s v="C"/>
    <x v="2"/>
    <x v="2"/>
    <s v="GABW"/>
    <s v="ACCUMULATED DEPRECIATION/AMORTIZATION"/>
    <s v="2023–2024"/>
    <x v="0"/>
    <x v="3"/>
    <s v="RESOURCES"/>
    <s v="DROUGHT WTR PRK CLMT CSTL OTDR"/>
    <x v="1"/>
    <s v="300"/>
    <s v="B"/>
    <s v="001"/>
    <s v="001"/>
    <s v="000"/>
    <s v="000"/>
    <s v="SPECIAL REVENUE FUND"/>
    <s v="NAT RESOURCES &amp; ENVIRON PROTEC"/>
    <m/>
  </r>
  <r>
    <s v="5.1"/>
    <s v="6088001"/>
    <x v="110"/>
    <x v="20"/>
    <n v="511"/>
    <s v="A3860AF511"/>
    <n v="55000"/>
    <n v="55461"/>
    <n v="55000"/>
    <s v="D"/>
    <x v="5"/>
    <x v="5"/>
    <s v="GODT"/>
    <s v="DEBT SERVICE-PRINCIPAL RETIREMENT"/>
    <s v="2023–2024"/>
    <x v="0"/>
    <x v="3"/>
    <s v="RESOURCES"/>
    <s v="DROUGHT WTR PRK CLMT CSTL OTDR"/>
    <x v="1"/>
    <s v="300"/>
    <s v="B"/>
    <s v="001"/>
    <s v="001"/>
    <s v="000"/>
    <s v="000"/>
    <s v="SPECIAL REVENUE FUND"/>
    <s v="NAT RESOURCES &amp; ENVIRON PROTEC"/>
    <m/>
  </r>
  <r>
    <s v="5.2"/>
    <s v="6088001"/>
    <x v="110"/>
    <x v="20"/>
    <n v="511"/>
    <s v="A3860AF511"/>
    <n v="7000"/>
    <n v="6816"/>
    <n v="7000"/>
    <s v="D"/>
    <x v="6"/>
    <x v="6"/>
    <s v="GODV"/>
    <s v="DEBT SERVICE-INTEREST &amp; FISCAL CHARGES"/>
    <s v="2023–2024"/>
    <x v="0"/>
    <x v="3"/>
    <s v="RESOURCES"/>
    <s v="DROUGHT WTR PRK CLMT CSTL OTDR"/>
    <x v="1"/>
    <s v="300"/>
    <s v="B"/>
    <s v="001"/>
    <s v="001"/>
    <s v="000"/>
    <s v="000"/>
    <s v="SPECIAL REVENUE FUND"/>
    <s v="NAT RESOURCES &amp; ENVIRON PROTEC"/>
    <m/>
  </r>
  <r>
    <s v="5.3"/>
    <s v="6088001"/>
    <x v="110"/>
    <x v="20"/>
    <n v="511"/>
    <s v="A3860AF511"/>
    <n v="62000"/>
    <n v="-62277"/>
    <n v="-62000"/>
    <s v="C"/>
    <x v="15"/>
    <x v="13"/>
    <s v="GODH"/>
    <s v="NATURAL RESOURCES AND ENVIRONMENTAL PROTECTION"/>
    <s v="2023–2024"/>
    <x v="0"/>
    <x v="3"/>
    <s v="RESOURCES"/>
    <s v="DROUGHT WTR PRK CLMT CSTL OTDR"/>
    <x v="1"/>
    <s v="300"/>
    <s v="B"/>
    <s v="001"/>
    <s v="001"/>
    <s v="000"/>
    <s v="000"/>
    <s v="SPECIAL REVENUE FUND"/>
    <s v="NAT RESOURCES &amp; ENVIRON PROTEC"/>
    <m/>
  </r>
  <r>
    <s v="6.1"/>
    <s v="9125000"/>
    <x v="110"/>
    <x v="20"/>
    <n v="511"/>
    <s v="A3860AF511"/>
    <n v="55000"/>
    <n v="55461"/>
    <n v="55000"/>
    <s v="D"/>
    <x v="3"/>
    <x v="3"/>
    <s v="GBBR"/>
    <s v="RIGHT-TO-USE LEASE LIABILITY"/>
    <s v="2023–2024"/>
    <x v="0"/>
    <x v="3"/>
    <s v="RESOURCES"/>
    <s v="DROUGHT WTR PRK CLMT CSTL OTDR"/>
    <x v="1"/>
    <s v="300"/>
    <s v="B"/>
    <s v="001"/>
    <s v="001"/>
    <s v="000"/>
    <s v="000"/>
    <s v="SPECIAL REVENUE FUND"/>
    <s v="NAT RESOURCES &amp; ENVIRON PROTEC"/>
    <m/>
  </r>
  <r>
    <s v="6.2"/>
    <s v="9125000"/>
    <x v="110"/>
    <x v="20"/>
    <n v="511"/>
    <s v="A3860AF511"/>
    <n v="55000"/>
    <n v="-55461"/>
    <n v="-55000"/>
    <s v="C"/>
    <x v="5"/>
    <x v="5"/>
    <s v="GODT"/>
    <s v="DEBT SERVICE-PRINCIPAL RETIREMENT"/>
    <s v="2023–2024"/>
    <x v="0"/>
    <x v="3"/>
    <s v="RESOURCES"/>
    <s v="DROUGHT WTR PRK CLMT CSTL OTDR"/>
    <x v="1"/>
    <s v="300"/>
    <s v="B"/>
    <s v="001"/>
    <s v="001"/>
    <s v="000"/>
    <s v="000"/>
    <s v="SPECIAL REVENUE FUND"/>
    <s v="NAT RESOURCES &amp; ENVIRON PROTEC"/>
    <m/>
  </r>
  <r>
    <s v="7.1"/>
    <s v="9125000"/>
    <x v="110"/>
    <x v="20"/>
    <n v="511"/>
    <s v="A3860AF511"/>
    <n v="57000"/>
    <n v="56767"/>
    <n v="57000"/>
    <s v="D"/>
    <x v="3"/>
    <x v="3"/>
    <s v="GBBR"/>
    <s v="RIGHT-TO-USE LEASE LIABILITY"/>
    <s v="2023–2024"/>
    <x v="0"/>
    <x v="3"/>
    <s v="RESOURCES"/>
    <s v="DROUGHT WTR PRK CLMT CSTL OTDR"/>
    <x v="1"/>
    <s v="300"/>
    <s v="B"/>
    <s v="001"/>
    <s v="001"/>
    <s v="000"/>
    <s v="000"/>
    <s v="SPECIAL REVENUE FUND"/>
    <s v="NAT RESOURCES &amp; ENVIRON PROTEC"/>
    <m/>
  </r>
  <r>
    <s v="7.2"/>
    <s v="9125000"/>
    <x v="110"/>
    <x v="20"/>
    <n v="511"/>
    <s v="A3860AF511"/>
    <n v="57000"/>
    <n v="-56767"/>
    <n v="-57000"/>
    <s v="C"/>
    <x v="7"/>
    <x v="3"/>
    <s v="GBAX"/>
    <s v="CURRENT PORTION OF LONG-TERM OBLIGATIONS"/>
    <s v="2023–2024"/>
    <x v="0"/>
    <x v="3"/>
    <s v="RESOURCES"/>
    <s v="DROUGHT WTR PRK CLMT CSTL OTDR"/>
    <x v="1"/>
    <s v="300"/>
    <s v="B"/>
    <s v="001"/>
    <s v="001"/>
    <s v="000"/>
    <s v="000"/>
    <s v="SPECIAL REVENUE FUND"/>
    <s v="NAT RESOURCES &amp; ENVIRON PROTEC"/>
    <m/>
  </r>
  <r>
    <s v="8.3"/>
    <s v="9125000"/>
    <x v="110"/>
    <x v="20"/>
    <n v="511"/>
    <s v="A3860AF511"/>
    <n v="22000"/>
    <n v="22279"/>
    <n v="22000"/>
    <s v="D"/>
    <x v="2"/>
    <x v="2"/>
    <s v="GABW"/>
    <s v="ACCUMULATED DEPRECIATION/AMORTIZATION"/>
    <s v="2023–2024"/>
    <x v="0"/>
    <x v="3"/>
    <s v="RESOURCES"/>
    <s v="DROUGHT WTR PRK CLMT CSTL OTDR"/>
    <x v="1"/>
    <s v="300"/>
    <s v="B"/>
    <s v="001"/>
    <s v="001"/>
    <s v="000"/>
    <s v="000"/>
    <s v="SPECIAL REVENUE FUND"/>
    <s v="NAT RESOURCES &amp; ENVIRON PROTEC"/>
    <m/>
  </r>
  <r>
    <s v="8.6"/>
    <s v="9125000"/>
    <x v="110"/>
    <x v="20"/>
    <n v="511"/>
    <s v="A3860AF511"/>
    <n v="22000"/>
    <n v="-22279"/>
    <n v="-22000"/>
    <s v="C"/>
    <x v="0"/>
    <x v="0"/>
    <s v="GABX"/>
    <s v="INTANGIBLE ASSETS-AMORTIZABLE"/>
    <s v="2023–2024"/>
    <x v="0"/>
    <x v="3"/>
    <s v="RESOURCES"/>
    <s v="DROUGHT WTR PRK CLMT CSTL OTDR"/>
    <x v="1"/>
    <s v="300"/>
    <s v="B"/>
    <s v="001"/>
    <s v="001"/>
    <s v="000"/>
    <s v="000"/>
    <s v="SPECIAL REVENUE FUND"/>
    <s v="NAT RESOURCES &amp; ENVIRON PROTEC"/>
    <m/>
  </r>
  <r>
    <s v="0.3BB"/>
    <s v="9730000"/>
    <x v="111"/>
    <x v="40"/>
    <n v="511"/>
    <s v="A7502AF511"/>
    <n v="16892000"/>
    <n v="16891773"/>
    <n v="16892000"/>
    <s v="D"/>
    <x v="0"/>
    <x v="0"/>
    <s v="GABX"/>
    <s v="INTANGIBLE ASSETS-AMORTIZABLE"/>
    <s v="2023–2024"/>
    <x v="1"/>
    <x v="0"/>
    <s v="GENERAL GOVERNMENT"/>
    <s v="TECHNOLOGY SERVICES REVOLVING"/>
    <x v="2"/>
    <s v="600"/>
    <s v="N"/>
    <s v="001"/>
    <s v="002"/>
    <s v="000"/>
    <s v="000"/>
    <s v="INTERNAL SERVICE FUND"/>
    <s v="TECHNOLOGY SERVICES REVOLVING"/>
    <s v="0"/>
  </r>
  <r>
    <s v="0.4BB"/>
    <s v="9730000"/>
    <x v="111"/>
    <x v="40"/>
    <n v="511"/>
    <s v="A7502AF511"/>
    <n v="231000"/>
    <n v="230177"/>
    <n v="231000"/>
    <s v="D"/>
    <x v="8"/>
    <x v="7"/>
    <s v="GOAA"/>
    <s v="BEGINNING FUND BALANCE"/>
    <s v="2023–2024"/>
    <x v="1"/>
    <x v="0"/>
    <s v="GENERAL GOVERNMENT"/>
    <s v="TECHNOLOGY SERVICES REVOLVING"/>
    <x v="2"/>
    <s v="600"/>
    <s v="N"/>
    <s v="001"/>
    <s v="002"/>
    <s v="000"/>
    <s v="000"/>
    <s v="INTERNAL SERVICE FUND"/>
    <s v="TECHNOLOGY SERVICES REVOLVING"/>
    <s v="0"/>
  </r>
  <r>
    <s v="0.8BB"/>
    <s v="9730000"/>
    <x v="111"/>
    <x v="40"/>
    <n v="511"/>
    <s v="A7502AF511"/>
    <n v="8000000"/>
    <n v="-7999268"/>
    <n v="-8000000"/>
    <s v="C"/>
    <x v="2"/>
    <x v="2"/>
    <s v="GABW"/>
    <s v="ACCUMULATED DEPRECIATION/AMORTIZATION"/>
    <s v="2023–2024"/>
    <x v="1"/>
    <x v="0"/>
    <s v="GENERAL GOVERNMENT"/>
    <s v="TECHNOLOGY SERVICES REVOLVING"/>
    <x v="2"/>
    <s v="600"/>
    <s v="N"/>
    <s v="001"/>
    <s v="002"/>
    <s v="000"/>
    <s v="000"/>
    <s v="INTERNAL SERVICE FUND"/>
    <s v="TECHNOLOGY SERVICES REVOLVING"/>
    <s v="0"/>
  </r>
  <r>
    <s v="0.9BB"/>
    <s v="9730000"/>
    <x v="111"/>
    <x v="40"/>
    <n v="511"/>
    <s v="A7502AF511"/>
    <n v="9123000"/>
    <n v="-9122682"/>
    <n v="-9123000"/>
    <s v="C"/>
    <x v="3"/>
    <x v="3"/>
    <s v="GBBR"/>
    <s v="RIGHT-TO-USE LEASE LIABILITY"/>
    <s v="2023–2024"/>
    <x v="1"/>
    <x v="0"/>
    <s v="GENERAL GOVERNMENT"/>
    <s v="TECHNOLOGY SERVICES REVOLVING"/>
    <x v="2"/>
    <s v="600"/>
    <s v="N"/>
    <s v="001"/>
    <s v="002"/>
    <s v="000"/>
    <s v="000"/>
    <s v="INTERNAL SERVICE FUND"/>
    <s v="TECHNOLOGY SERVICES REVOLVING"/>
    <s v="0"/>
  </r>
  <r>
    <s v="0.3ADJ"/>
    <s v="9730000"/>
    <x v="111"/>
    <x v="40"/>
    <n v="511"/>
    <s v="A7502AF511"/>
    <n v="184000"/>
    <n v="-183799"/>
    <n v="-184000"/>
    <s v="C"/>
    <x v="0"/>
    <x v="0"/>
    <s v="GABX"/>
    <s v="INTANGIBLE ASSETS-AMORTIZABLE"/>
    <s v="2023–2024"/>
    <x v="1"/>
    <x v="0"/>
    <s v="GENERAL GOVERNMENT"/>
    <s v="TECHNOLOGY SERVICES REVOLVING"/>
    <x v="2"/>
    <s v="600"/>
    <s v="N"/>
    <s v="001"/>
    <s v="002"/>
    <s v="000"/>
    <s v="000"/>
    <s v="INTERNAL SERVICE FUND"/>
    <s v="TECHNOLOGY SERVICES REVOLVING"/>
    <s v="0"/>
  </r>
  <r>
    <s v="0.5ADJ"/>
    <s v="9730000"/>
    <x v="111"/>
    <x v="40"/>
    <n v="511"/>
    <s v="A7502AF511"/>
    <n v="43000"/>
    <n v="43047"/>
    <n v="43000"/>
    <s v="D"/>
    <x v="1"/>
    <x v="1"/>
    <s v="GOAA"/>
    <s v="BEGINNING FUND BALANCE"/>
    <s v="2023–2024"/>
    <x v="1"/>
    <x v="0"/>
    <s v="GENERAL GOVERNMENT"/>
    <s v="TECHNOLOGY SERVICES REVOLVING"/>
    <x v="2"/>
    <s v="600"/>
    <s v="N"/>
    <s v="001"/>
    <s v="002"/>
    <s v="000"/>
    <s v="000"/>
    <s v="INTERNAL SERVICE FUND"/>
    <s v="TECHNOLOGY SERVICES REVOLVING"/>
    <s v="0"/>
  </r>
  <r>
    <s v="0.8ADJ"/>
    <s v="9730000"/>
    <x v="111"/>
    <x v="40"/>
    <n v="511"/>
    <s v="A7502AF511"/>
    <n v="82000"/>
    <n v="81688"/>
    <n v="82000"/>
    <s v="D"/>
    <x v="2"/>
    <x v="2"/>
    <s v="GABW"/>
    <s v="ACCUMULATED DEPRECIATION/AMORTIZATION"/>
    <s v="2023–2024"/>
    <x v="1"/>
    <x v="0"/>
    <s v="GENERAL GOVERNMENT"/>
    <s v="TECHNOLOGY SERVICES REVOLVING"/>
    <x v="2"/>
    <s v="600"/>
    <s v="N"/>
    <s v="001"/>
    <s v="002"/>
    <s v="000"/>
    <s v="000"/>
    <s v="INTERNAL SERVICE FUND"/>
    <s v="TECHNOLOGY SERVICES REVOLVING"/>
    <s v="0"/>
  </r>
  <r>
    <s v="0.9ADJ"/>
    <s v="9730000"/>
    <x v="111"/>
    <x v="40"/>
    <n v="511"/>
    <s v="A7502AF511"/>
    <n v="59000"/>
    <n v="59064"/>
    <n v="59000"/>
    <s v="D"/>
    <x v="3"/>
    <x v="3"/>
    <s v="GBBR"/>
    <s v="RIGHT-TO-USE LEASE LIABILITY"/>
    <s v="2023–2024"/>
    <x v="1"/>
    <x v="0"/>
    <s v="GENERAL GOVERNMENT"/>
    <s v="TECHNOLOGY SERVICES REVOLVING"/>
    <x v="2"/>
    <s v="600"/>
    <s v="N"/>
    <s v="001"/>
    <s v="002"/>
    <s v="000"/>
    <s v="000"/>
    <s v="INTERNAL SERVICE FUND"/>
    <s v="TECHNOLOGY SERVICES REVOLVING"/>
    <s v="0"/>
  </r>
  <r>
    <s v="4.1"/>
    <s v="9730000"/>
    <x v="111"/>
    <x v="40"/>
    <n v="511"/>
    <s v="A7502AF511"/>
    <n v="3959000"/>
    <n v="3958790"/>
    <n v="3959000"/>
    <s v="D"/>
    <x v="21"/>
    <x v="18"/>
    <s v="GOHJ"/>
    <s v="DEPRECIATION"/>
    <s v="2023–2024"/>
    <x v="1"/>
    <x v="0"/>
    <s v="GENERAL GOVERNMENT"/>
    <s v="TECHNOLOGY SERVICES REVOLVING"/>
    <x v="2"/>
    <s v="600"/>
    <s v="N"/>
    <s v="001"/>
    <s v="002"/>
    <s v="000"/>
    <s v="000"/>
    <s v="INTERNAL SERVICE FUND"/>
    <s v="TECHNOLOGY SERVICES REVOLVING"/>
    <s v="0"/>
  </r>
  <r>
    <s v="4.4"/>
    <s v="9730000"/>
    <x v="111"/>
    <x v="40"/>
    <n v="511"/>
    <s v="A7502AF511"/>
    <n v="3959000"/>
    <n v="-3958790"/>
    <n v="-3959000"/>
    <s v="C"/>
    <x v="2"/>
    <x v="2"/>
    <s v="GABW"/>
    <s v="ACCUMULATED DEPRECIATION/AMORTIZATION"/>
    <s v="2023–2024"/>
    <x v="1"/>
    <x v="0"/>
    <s v="GENERAL GOVERNMENT"/>
    <s v="TECHNOLOGY SERVICES REVOLVING"/>
    <x v="2"/>
    <s v="600"/>
    <s v="N"/>
    <s v="001"/>
    <s v="002"/>
    <s v="000"/>
    <s v="000"/>
    <s v="INTERNAL SERVICE FUND"/>
    <s v="TECHNOLOGY SERVICES REVOLVING"/>
    <s v="0"/>
  </r>
  <r>
    <s v="5.1"/>
    <s v="9730000"/>
    <x v="111"/>
    <x v="40"/>
    <n v="511"/>
    <s v="A7502AF511"/>
    <n v="4002000"/>
    <n v="4001842"/>
    <n v="4002000"/>
    <s v="D"/>
    <x v="5"/>
    <x v="5"/>
    <s v="GODT"/>
    <s v="DEBT SERVICE-PRINCIPAL RETIREMENT"/>
    <s v="2023–2024"/>
    <x v="1"/>
    <x v="0"/>
    <s v="GENERAL GOVERNMENT"/>
    <s v="TECHNOLOGY SERVICES REVOLVING"/>
    <x v="2"/>
    <s v="600"/>
    <s v="N"/>
    <s v="001"/>
    <s v="002"/>
    <s v="000"/>
    <s v="000"/>
    <s v="INTERNAL SERVICE FUND"/>
    <s v="TECHNOLOGY SERVICES REVOLVING"/>
    <s v="0"/>
  </r>
  <r>
    <s v="5.2"/>
    <s v="9730000"/>
    <x v="111"/>
    <x v="40"/>
    <n v="511"/>
    <s v="A7502AF511"/>
    <n v="52000"/>
    <n v="51642"/>
    <n v="52000"/>
    <s v="D"/>
    <x v="22"/>
    <x v="19"/>
    <s v="GOJH"/>
    <s v="INTEREST EXPENSE AND FISCAL CHARGES"/>
    <s v="2023–2024"/>
    <x v="1"/>
    <x v="0"/>
    <s v="GENERAL GOVERNMENT"/>
    <s v="TECHNOLOGY SERVICES REVOLVING"/>
    <x v="2"/>
    <s v="600"/>
    <s v="N"/>
    <s v="001"/>
    <s v="002"/>
    <s v="000"/>
    <s v="000"/>
    <s v="INTERNAL SERVICE FUND"/>
    <s v="TECHNOLOGY SERVICES REVOLVING"/>
    <s v="0"/>
  </r>
  <r>
    <s v="5.3"/>
    <s v="9730000"/>
    <x v="111"/>
    <x v="40"/>
    <n v="511"/>
    <s v="A7502AF511"/>
    <n v="4054000"/>
    <n v="-4053484"/>
    <n v="-4054000"/>
    <s v="C"/>
    <x v="23"/>
    <x v="20"/>
    <s v="GOHH"/>
    <s v="SERVICES AND CHARGES"/>
    <s v="2023–2024"/>
    <x v="1"/>
    <x v="0"/>
    <s v="GENERAL GOVERNMENT"/>
    <s v="TECHNOLOGY SERVICES REVOLVING"/>
    <x v="2"/>
    <s v="600"/>
    <s v="N"/>
    <s v="001"/>
    <s v="002"/>
    <s v="000"/>
    <s v="000"/>
    <s v="INTERNAL SERVICE FUND"/>
    <s v="TECHNOLOGY SERVICES REVOLVING"/>
    <s v="0"/>
  </r>
  <r>
    <s v="6.1"/>
    <s v="9730000"/>
    <x v="111"/>
    <x v="40"/>
    <n v="511"/>
    <s v="A7502AF511"/>
    <n v="4002000"/>
    <n v="4001842"/>
    <n v="4002000"/>
    <s v="D"/>
    <x v="3"/>
    <x v="3"/>
    <s v="GBBR"/>
    <s v="RIGHT-TO-USE LEASE LIABILITY"/>
    <s v="2023–2024"/>
    <x v="1"/>
    <x v="0"/>
    <s v="GENERAL GOVERNMENT"/>
    <s v="TECHNOLOGY SERVICES REVOLVING"/>
    <x v="2"/>
    <s v="600"/>
    <s v="N"/>
    <s v="001"/>
    <s v="002"/>
    <s v="000"/>
    <s v="000"/>
    <s v="INTERNAL SERVICE FUND"/>
    <s v="TECHNOLOGY SERVICES REVOLVING"/>
    <s v="0"/>
  </r>
  <r>
    <s v="6.2"/>
    <s v="9730000"/>
    <x v="111"/>
    <x v="40"/>
    <n v="511"/>
    <s v="A7502AF511"/>
    <n v="4002000"/>
    <n v="-4001842"/>
    <n v="-4002000"/>
    <s v="C"/>
    <x v="5"/>
    <x v="5"/>
    <s v="GODT"/>
    <s v="DEBT SERVICE-PRINCIPAL RETIREMENT"/>
    <s v="2023–2024"/>
    <x v="1"/>
    <x v="0"/>
    <s v="GENERAL GOVERNMENT"/>
    <s v="TECHNOLOGY SERVICES REVOLVING"/>
    <x v="2"/>
    <s v="600"/>
    <s v="N"/>
    <s v="001"/>
    <s v="002"/>
    <s v="000"/>
    <s v="000"/>
    <s v="INTERNAL SERVICE FUND"/>
    <s v="TECHNOLOGY SERVICES REVOLVING"/>
    <s v="0"/>
  </r>
  <r>
    <s v="7.1"/>
    <s v="9730000"/>
    <x v="111"/>
    <x v="40"/>
    <n v="511"/>
    <s v="A7502AF511"/>
    <n v="3730000"/>
    <n v="3729854"/>
    <n v="3730000"/>
    <s v="D"/>
    <x v="3"/>
    <x v="3"/>
    <s v="GBBR"/>
    <s v="RIGHT-TO-USE LEASE LIABILITY"/>
    <s v="2023–2024"/>
    <x v="1"/>
    <x v="0"/>
    <s v="GENERAL GOVERNMENT"/>
    <s v="TECHNOLOGY SERVICES REVOLVING"/>
    <x v="2"/>
    <s v="600"/>
    <s v="N"/>
    <s v="001"/>
    <s v="002"/>
    <s v="000"/>
    <s v="000"/>
    <s v="INTERNAL SERVICE FUND"/>
    <s v="TECHNOLOGY SERVICES REVOLVING"/>
    <s v="0"/>
  </r>
  <r>
    <s v="7.2"/>
    <s v="9730000"/>
    <x v="111"/>
    <x v="40"/>
    <n v="511"/>
    <s v="A7502AF511"/>
    <n v="3730000"/>
    <n v="-3729854"/>
    <n v="-3730000"/>
    <s v="C"/>
    <x v="7"/>
    <x v="3"/>
    <s v="GBAX"/>
    <s v="CURRENT PORTION OF LONG-TERM OBLIGATIONS"/>
    <s v="2023–2024"/>
    <x v="1"/>
    <x v="0"/>
    <s v="GENERAL GOVERNMENT"/>
    <s v="TECHNOLOGY SERVICES REVOLVING"/>
    <x v="2"/>
    <s v="600"/>
    <s v="N"/>
    <s v="001"/>
    <s v="002"/>
    <s v="000"/>
    <s v="000"/>
    <s v="INTERNAL SERVICE FUND"/>
    <s v="TECHNOLOGY SERVICES REVOLVING"/>
    <s v="0"/>
  </r>
  <r>
    <s v="0.2BB"/>
    <s v="9731000"/>
    <x v="112"/>
    <x v="7"/>
    <n v="511"/>
    <s v="A0820AF511"/>
    <n v="41000"/>
    <n v="41218"/>
    <n v="41000"/>
    <s v="D"/>
    <x v="13"/>
    <x v="12"/>
    <s v="GABX"/>
    <s v="INTANGIBLE ASSETS-AMORTIZABLE"/>
    <s v="2023–2024"/>
    <x v="1"/>
    <x v="0"/>
    <s v="GENERAL GOVERNMENT"/>
    <s v="LEGAL SERVICES REVOLVING FUND"/>
    <x v="2"/>
    <s v="900"/>
    <s v="N"/>
    <s v="001"/>
    <s v="002"/>
    <s v="000"/>
    <s v="000"/>
    <s v="INTERNAL SERVICE FUND"/>
    <s v="ALL OTHER INTERNAL SERVICE FD"/>
    <s v="0"/>
  </r>
  <r>
    <s v="0.3BB"/>
    <s v="9731000"/>
    <x v="112"/>
    <x v="7"/>
    <n v="511"/>
    <s v="A0820AF511"/>
    <n v="14361000"/>
    <n v="14361404"/>
    <n v="14361000"/>
    <s v="D"/>
    <x v="0"/>
    <x v="0"/>
    <s v="GABX"/>
    <s v="INTANGIBLE ASSETS-AMORTIZABLE"/>
    <s v="2023–2024"/>
    <x v="1"/>
    <x v="0"/>
    <s v="GENERAL GOVERNMENT"/>
    <s v="LEGAL SERVICES REVOLVING FUND"/>
    <x v="2"/>
    <s v="900"/>
    <s v="N"/>
    <s v="001"/>
    <s v="002"/>
    <s v="000"/>
    <s v="000"/>
    <s v="INTERNAL SERVICE FUND"/>
    <s v="ALL OTHER INTERNAL SERVICE FD"/>
    <s v="0"/>
  </r>
  <r>
    <s v="0.4BB"/>
    <s v="9731000"/>
    <x v="112"/>
    <x v="7"/>
    <n v="511"/>
    <s v="A0820AF511"/>
    <n v="202000"/>
    <n v="201953"/>
    <n v="202000"/>
    <s v="D"/>
    <x v="8"/>
    <x v="7"/>
    <s v="GOAA"/>
    <s v="BEGINNING FUND BALANCE"/>
    <s v="2023–2024"/>
    <x v="1"/>
    <x v="0"/>
    <s v="GENERAL GOVERNMENT"/>
    <s v="LEGAL SERVICES REVOLVING FUND"/>
    <x v="2"/>
    <s v="900"/>
    <s v="N"/>
    <s v="001"/>
    <s v="002"/>
    <s v="000"/>
    <s v="000"/>
    <s v="INTERNAL SERVICE FUND"/>
    <s v="ALL OTHER INTERNAL SERVICE FD"/>
    <s v="0"/>
  </r>
  <r>
    <s v="0.7BB"/>
    <s v="9731000"/>
    <x v="112"/>
    <x v="7"/>
    <n v="511"/>
    <s v="A0820AF511"/>
    <n v="16000"/>
    <n v="-16488"/>
    <n v="-16000"/>
    <s v="C"/>
    <x v="14"/>
    <x v="2"/>
    <s v="GABW"/>
    <s v="ACCUMULATED DEPRECIATION/AMORTIZATION"/>
    <s v="2023–2024"/>
    <x v="1"/>
    <x v="0"/>
    <s v="GENERAL GOVERNMENT"/>
    <s v="LEGAL SERVICES REVOLVING FUND"/>
    <x v="2"/>
    <s v="900"/>
    <s v="N"/>
    <s v="001"/>
    <s v="002"/>
    <s v="000"/>
    <s v="000"/>
    <s v="INTERNAL SERVICE FUND"/>
    <s v="ALL OTHER INTERNAL SERVICE FD"/>
    <s v="0"/>
  </r>
  <r>
    <s v="0.8BB"/>
    <s v="9731000"/>
    <x v="112"/>
    <x v="7"/>
    <n v="511"/>
    <s v="A0820AF511"/>
    <n v="4750000"/>
    <n v="-4749913"/>
    <n v="-4750000"/>
    <s v="C"/>
    <x v="2"/>
    <x v="2"/>
    <s v="GABW"/>
    <s v="ACCUMULATED DEPRECIATION/AMORTIZATION"/>
    <s v="2023–2024"/>
    <x v="1"/>
    <x v="0"/>
    <s v="GENERAL GOVERNMENT"/>
    <s v="LEGAL SERVICES REVOLVING FUND"/>
    <x v="2"/>
    <s v="900"/>
    <s v="N"/>
    <s v="001"/>
    <s v="002"/>
    <s v="000"/>
    <s v="000"/>
    <s v="INTERNAL SERVICE FUND"/>
    <s v="ALL OTHER INTERNAL SERVICE FD"/>
    <s v="0"/>
  </r>
  <r>
    <s v="0.9BB"/>
    <s v="9731000"/>
    <x v="112"/>
    <x v="7"/>
    <n v="511"/>
    <s v="A0820AF511"/>
    <n v="9838000"/>
    <n v="-9838174"/>
    <n v="-9838000"/>
    <s v="C"/>
    <x v="3"/>
    <x v="3"/>
    <s v="GBBR"/>
    <s v="RIGHT-TO-USE LEASE LIABILITY"/>
    <s v="2023–2024"/>
    <x v="1"/>
    <x v="0"/>
    <s v="GENERAL GOVERNMENT"/>
    <s v="LEGAL SERVICES REVOLVING FUND"/>
    <x v="2"/>
    <s v="900"/>
    <s v="N"/>
    <s v="001"/>
    <s v="002"/>
    <s v="000"/>
    <s v="000"/>
    <s v="INTERNAL SERVICE FUND"/>
    <s v="ALL OTHER INTERNAL SERVICE FD"/>
    <s v="0"/>
  </r>
  <r>
    <s v="0.3ADJ"/>
    <s v="9731000"/>
    <x v="112"/>
    <x v="7"/>
    <n v="511"/>
    <s v="A0820AF511"/>
    <n v="32000"/>
    <n v="-31987"/>
    <n v="-32000"/>
    <s v="C"/>
    <x v="0"/>
    <x v="0"/>
    <s v="GABX"/>
    <s v="INTANGIBLE ASSETS-AMORTIZABLE"/>
    <s v="2023–2024"/>
    <x v="1"/>
    <x v="0"/>
    <s v="GENERAL GOVERNMENT"/>
    <s v="LEGAL SERVICES REVOLVING FUND"/>
    <x v="2"/>
    <s v="900"/>
    <s v="N"/>
    <s v="001"/>
    <s v="002"/>
    <s v="000"/>
    <s v="000"/>
    <s v="INTERNAL SERVICE FUND"/>
    <s v="ALL OTHER INTERNAL SERVICE FD"/>
    <s v="0"/>
  </r>
  <r>
    <s v="0.5ADJ"/>
    <s v="9731000"/>
    <x v="112"/>
    <x v="7"/>
    <n v="511"/>
    <s v="A0820AF511"/>
    <n v="3000"/>
    <n v="2698"/>
    <n v="3000"/>
    <s v="D"/>
    <x v="1"/>
    <x v="1"/>
    <s v="GOAA"/>
    <s v="BEGINNING FUND BALANCE"/>
    <s v="2023–2024"/>
    <x v="1"/>
    <x v="0"/>
    <s v="GENERAL GOVERNMENT"/>
    <s v="LEGAL SERVICES REVOLVING FUND"/>
    <x v="2"/>
    <s v="900"/>
    <s v="N"/>
    <s v="001"/>
    <s v="002"/>
    <s v="000"/>
    <s v="000"/>
    <s v="INTERNAL SERVICE FUND"/>
    <s v="ALL OTHER INTERNAL SERVICE FD"/>
    <s v="0"/>
  </r>
  <r>
    <s v="0.8ADJ"/>
    <s v="9731000"/>
    <x v="112"/>
    <x v="7"/>
    <n v="511"/>
    <s v="A0820AF511"/>
    <n v="3000"/>
    <n v="3466"/>
    <n v="3000"/>
    <s v="D"/>
    <x v="2"/>
    <x v="2"/>
    <s v="GABW"/>
    <s v="ACCUMULATED DEPRECIATION/AMORTIZATION"/>
    <s v="2023–2024"/>
    <x v="1"/>
    <x v="0"/>
    <s v="GENERAL GOVERNMENT"/>
    <s v="LEGAL SERVICES REVOLVING FUND"/>
    <x v="2"/>
    <s v="900"/>
    <s v="N"/>
    <s v="001"/>
    <s v="002"/>
    <s v="000"/>
    <s v="000"/>
    <s v="INTERNAL SERVICE FUND"/>
    <s v="ALL OTHER INTERNAL SERVICE FD"/>
    <s v="0"/>
  </r>
  <r>
    <s v="0.9ADJ"/>
    <s v="9731000"/>
    <x v="112"/>
    <x v="7"/>
    <n v="511"/>
    <s v="A0820AF511"/>
    <n v="26000"/>
    <n v="25822"/>
    <n v="26000"/>
    <s v="D"/>
    <x v="3"/>
    <x v="3"/>
    <s v="GBBR"/>
    <s v="RIGHT-TO-USE LEASE LIABILITY"/>
    <s v="2023–2024"/>
    <x v="1"/>
    <x v="0"/>
    <s v="GENERAL GOVERNMENT"/>
    <s v="LEGAL SERVICES REVOLVING FUND"/>
    <x v="2"/>
    <s v="900"/>
    <s v="N"/>
    <s v="001"/>
    <s v="002"/>
    <s v="000"/>
    <s v="000"/>
    <s v="INTERNAL SERVICE FUND"/>
    <s v="ALL OTHER INTERNAL SERVICE FD"/>
    <s v="0"/>
  </r>
  <r>
    <s v="4.1"/>
    <s v="9731000"/>
    <x v="112"/>
    <x v="7"/>
    <n v="511"/>
    <s v="A0820AF511"/>
    <n v="2410000"/>
    <n v="2410429"/>
    <n v="2410000"/>
    <s v="D"/>
    <x v="21"/>
    <x v="18"/>
    <s v="GOHJ"/>
    <s v="DEPRECIATION"/>
    <s v="2023–2024"/>
    <x v="1"/>
    <x v="0"/>
    <s v="GENERAL GOVERNMENT"/>
    <s v="LEGAL SERVICES REVOLVING FUND"/>
    <x v="2"/>
    <s v="900"/>
    <s v="N"/>
    <s v="001"/>
    <s v="002"/>
    <s v="000"/>
    <s v="000"/>
    <s v="INTERNAL SERVICE FUND"/>
    <s v="ALL OTHER INTERNAL SERVICE FD"/>
    <s v="0"/>
  </r>
  <r>
    <s v="4.3"/>
    <s v="9731000"/>
    <x v="112"/>
    <x v="7"/>
    <n v="511"/>
    <s v="A0820AF511"/>
    <n v="8000"/>
    <n v="-8244"/>
    <n v="-8000"/>
    <s v="C"/>
    <x v="14"/>
    <x v="2"/>
    <s v="GABW"/>
    <s v="ACCUMULATED DEPRECIATION/AMORTIZATION"/>
    <s v="2023–2024"/>
    <x v="1"/>
    <x v="0"/>
    <s v="GENERAL GOVERNMENT"/>
    <s v="LEGAL SERVICES REVOLVING FUND"/>
    <x v="2"/>
    <s v="900"/>
    <s v="N"/>
    <s v="001"/>
    <s v="002"/>
    <s v="000"/>
    <s v="000"/>
    <s v="INTERNAL SERVICE FUND"/>
    <s v="ALL OTHER INTERNAL SERVICE FD"/>
    <s v="0"/>
  </r>
  <r>
    <s v="4.4"/>
    <s v="9731000"/>
    <x v="112"/>
    <x v="7"/>
    <n v="511"/>
    <s v="A0820AF511"/>
    <n v="2402000"/>
    <n v="-2402185"/>
    <n v="-2402000"/>
    <s v="C"/>
    <x v="2"/>
    <x v="2"/>
    <s v="GABW"/>
    <s v="ACCUMULATED DEPRECIATION/AMORTIZATION"/>
    <s v="2023–2024"/>
    <x v="1"/>
    <x v="0"/>
    <s v="GENERAL GOVERNMENT"/>
    <s v="LEGAL SERVICES REVOLVING FUND"/>
    <x v="2"/>
    <s v="900"/>
    <s v="N"/>
    <s v="001"/>
    <s v="002"/>
    <s v="000"/>
    <s v="000"/>
    <s v="INTERNAL SERVICE FUND"/>
    <s v="ALL OTHER INTERNAL SERVICE FD"/>
    <s v="0"/>
  </r>
  <r>
    <s v="5.1"/>
    <s v="9731000"/>
    <x v="112"/>
    <x v="7"/>
    <n v="511"/>
    <s v="A0820AF511"/>
    <n v="2364000"/>
    <n v="2363610"/>
    <n v="2364000"/>
    <s v="D"/>
    <x v="5"/>
    <x v="5"/>
    <s v="GODT"/>
    <s v="DEBT SERVICE-PRINCIPAL RETIREMENT"/>
    <s v="2023–2024"/>
    <x v="1"/>
    <x v="0"/>
    <s v="GENERAL GOVERNMENT"/>
    <s v="LEGAL SERVICES REVOLVING FUND"/>
    <x v="2"/>
    <s v="900"/>
    <s v="N"/>
    <s v="001"/>
    <s v="002"/>
    <s v="000"/>
    <s v="000"/>
    <s v="INTERNAL SERVICE FUND"/>
    <s v="ALL OTHER INTERNAL SERVICE FD"/>
    <s v="0"/>
  </r>
  <r>
    <s v="5.2"/>
    <s v="9731000"/>
    <x v="112"/>
    <x v="7"/>
    <n v="511"/>
    <s v="A0820AF511"/>
    <n v="77000"/>
    <n v="77218"/>
    <n v="77000"/>
    <s v="D"/>
    <x v="22"/>
    <x v="19"/>
    <s v="GOJH"/>
    <s v="INTEREST EXPENSE AND FISCAL CHARGES"/>
    <s v="2023–2024"/>
    <x v="1"/>
    <x v="0"/>
    <s v="GENERAL GOVERNMENT"/>
    <s v="LEGAL SERVICES REVOLVING FUND"/>
    <x v="2"/>
    <s v="900"/>
    <s v="N"/>
    <s v="001"/>
    <s v="002"/>
    <s v="000"/>
    <s v="000"/>
    <s v="INTERNAL SERVICE FUND"/>
    <s v="ALL OTHER INTERNAL SERVICE FD"/>
    <s v="0"/>
  </r>
  <r>
    <s v="5.3"/>
    <s v="9731000"/>
    <x v="112"/>
    <x v="7"/>
    <n v="511"/>
    <s v="A0820AF511"/>
    <n v="2441000"/>
    <n v="-2440828"/>
    <n v="-2441000"/>
    <s v="C"/>
    <x v="23"/>
    <x v="20"/>
    <s v="GOHH"/>
    <s v="SERVICES AND CHARGES"/>
    <s v="2023–2024"/>
    <x v="1"/>
    <x v="0"/>
    <s v="GENERAL GOVERNMENT"/>
    <s v="LEGAL SERVICES REVOLVING FUND"/>
    <x v="2"/>
    <s v="900"/>
    <s v="N"/>
    <s v="001"/>
    <s v="002"/>
    <s v="000"/>
    <s v="000"/>
    <s v="INTERNAL SERVICE FUND"/>
    <s v="ALL OTHER INTERNAL SERVICE FD"/>
    <s v="0"/>
  </r>
  <r>
    <s v="6.1"/>
    <s v="9731000"/>
    <x v="112"/>
    <x v="7"/>
    <n v="511"/>
    <s v="A0820AF511"/>
    <n v="2364000"/>
    <n v="2363610"/>
    <n v="2364000"/>
    <s v="D"/>
    <x v="3"/>
    <x v="3"/>
    <s v="GBBR"/>
    <s v="RIGHT-TO-USE LEASE LIABILITY"/>
    <s v="2023–2024"/>
    <x v="1"/>
    <x v="0"/>
    <s v="GENERAL GOVERNMENT"/>
    <s v="LEGAL SERVICES REVOLVING FUND"/>
    <x v="2"/>
    <s v="900"/>
    <s v="N"/>
    <s v="001"/>
    <s v="002"/>
    <s v="000"/>
    <s v="000"/>
    <s v="INTERNAL SERVICE FUND"/>
    <s v="ALL OTHER INTERNAL SERVICE FD"/>
    <s v="0"/>
  </r>
  <r>
    <s v="6.2"/>
    <s v="9731000"/>
    <x v="112"/>
    <x v="7"/>
    <n v="511"/>
    <s v="A0820AF511"/>
    <n v="2364000"/>
    <n v="-2363610"/>
    <n v="-2364000"/>
    <s v="C"/>
    <x v="5"/>
    <x v="5"/>
    <s v="GODT"/>
    <s v="DEBT SERVICE-PRINCIPAL RETIREMENT"/>
    <s v="2023–2024"/>
    <x v="1"/>
    <x v="0"/>
    <s v="GENERAL GOVERNMENT"/>
    <s v="LEGAL SERVICES REVOLVING FUND"/>
    <x v="2"/>
    <s v="900"/>
    <s v="N"/>
    <s v="001"/>
    <s v="002"/>
    <s v="000"/>
    <s v="000"/>
    <s v="INTERNAL SERVICE FUND"/>
    <s v="ALL OTHER INTERNAL SERVICE FD"/>
    <s v="0"/>
  </r>
  <r>
    <s v="7.1"/>
    <s v="9731000"/>
    <x v="112"/>
    <x v="7"/>
    <n v="511"/>
    <s v="A0820AF511"/>
    <n v="2387000"/>
    <n v="2387375"/>
    <n v="2387000"/>
    <s v="D"/>
    <x v="3"/>
    <x v="3"/>
    <s v="GBBR"/>
    <s v="RIGHT-TO-USE LEASE LIABILITY"/>
    <s v="2023–2024"/>
    <x v="1"/>
    <x v="0"/>
    <s v="GENERAL GOVERNMENT"/>
    <s v="LEGAL SERVICES REVOLVING FUND"/>
    <x v="2"/>
    <s v="900"/>
    <s v="N"/>
    <s v="001"/>
    <s v="002"/>
    <s v="000"/>
    <s v="000"/>
    <s v="INTERNAL SERVICE FUND"/>
    <s v="ALL OTHER INTERNAL SERVICE FD"/>
    <s v="0"/>
  </r>
  <r>
    <s v="7.2"/>
    <s v="9731000"/>
    <x v="112"/>
    <x v="7"/>
    <n v="511"/>
    <s v="A0820AF511"/>
    <n v="2387000"/>
    <n v="-2387375"/>
    <n v="-2387000"/>
    <s v="C"/>
    <x v="7"/>
    <x v="3"/>
    <s v="GBAX"/>
    <s v="CURRENT PORTION OF LONG-TERM OBLIGATIONS"/>
    <s v="2023–2024"/>
    <x v="1"/>
    <x v="0"/>
    <s v="GENERAL GOVERNMENT"/>
    <s v="LEGAL SERVICES REVOLVING FUND"/>
    <x v="2"/>
    <s v="900"/>
    <s v="N"/>
    <s v="001"/>
    <s v="002"/>
    <s v="000"/>
    <s v="000"/>
    <s v="INTERNAL SERVICE FUND"/>
    <s v="ALL OTHER INTERNAL SERVICE FD"/>
    <s v="0"/>
  </r>
  <r>
    <s v="8.3"/>
    <s v="9731000"/>
    <x v="112"/>
    <x v="7"/>
    <n v="511"/>
    <s v="A0820AF511"/>
    <n v="113000"/>
    <n v="113314"/>
    <n v="113000"/>
    <s v="D"/>
    <x v="2"/>
    <x v="2"/>
    <s v="GABW"/>
    <s v="ACCUMULATED DEPRECIATION/AMORTIZATION"/>
    <s v="2023–2024"/>
    <x v="1"/>
    <x v="0"/>
    <s v="GENERAL GOVERNMENT"/>
    <s v="LEGAL SERVICES REVOLVING FUND"/>
    <x v="2"/>
    <s v="900"/>
    <s v="N"/>
    <s v="001"/>
    <s v="002"/>
    <s v="000"/>
    <s v="000"/>
    <s v="INTERNAL SERVICE FUND"/>
    <s v="ALL OTHER INTERNAL SERVICE FD"/>
    <s v="0"/>
  </r>
  <r>
    <s v="8.6"/>
    <s v="9731000"/>
    <x v="112"/>
    <x v="7"/>
    <n v="511"/>
    <s v="A0820AF511"/>
    <n v="113000"/>
    <n v="-113314"/>
    <n v="-113000"/>
    <s v="C"/>
    <x v="0"/>
    <x v="0"/>
    <s v="GABX"/>
    <s v="INTANGIBLE ASSETS-AMORTIZABLE"/>
    <s v="2023–2024"/>
    <x v="1"/>
    <x v="0"/>
    <s v="GENERAL GOVERNMENT"/>
    <s v="LEGAL SERVICES REVOLVING FUND"/>
    <x v="2"/>
    <s v="900"/>
    <s v="N"/>
    <s v="001"/>
    <s v="002"/>
    <s v="000"/>
    <s v="000"/>
    <s v="INTERNAL SERVICE FUND"/>
    <s v="ALL OTHER INTERNAL SERVICE FD"/>
    <s v="0"/>
  </r>
  <r>
    <s v="0.3BB"/>
    <s v="9740000"/>
    <x v="113"/>
    <x v="7"/>
    <n v="511"/>
    <s v="A0820AF511"/>
    <n v="50000"/>
    <n v="50095"/>
    <n v="50000"/>
    <s v="D"/>
    <x v="0"/>
    <x v="0"/>
    <s v="GABX"/>
    <s v="INTANGIBLE ASSETS-AMORTIZABLE"/>
    <s v="2023–2024"/>
    <x v="1"/>
    <x v="0"/>
    <s v="GENERAL GOVERNMENT"/>
    <s v="CENTRAL SERVICE COST RECOVERY"/>
    <x v="2"/>
    <s v="900"/>
    <s v="N"/>
    <s v="001"/>
    <s v="002"/>
    <s v="000"/>
    <s v="000"/>
    <s v="INTERNAL SERVICE FUND"/>
    <s v="ALL OTHER INTERNAL SERVICE FD"/>
    <s v="0"/>
  </r>
  <r>
    <s v="0.4BB"/>
    <s v="9740000"/>
    <x v="113"/>
    <x v="7"/>
    <n v="511"/>
    <s v="A0820AF511"/>
    <n v="2000"/>
    <n v="930"/>
    <n v="2000"/>
    <s v="D"/>
    <x v="8"/>
    <x v="7"/>
    <s v="GOAA"/>
    <s v="BEGINNING FUND BALANCE"/>
    <s v="2023–2024"/>
    <x v="1"/>
    <x v="0"/>
    <s v="GENERAL GOVERNMENT"/>
    <s v="CENTRAL SERVICE COST RECOVERY"/>
    <x v="2"/>
    <s v="900"/>
    <s v="N"/>
    <s v="001"/>
    <s v="002"/>
    <s v="000"/>
    <s v="000"/>
    <s v="INTERNAL SERVICE FUND"/>
    <s v="ALL OTHER INTERNAL SERVICE FD"/>
    <s v="0"/>
  </r>
  <r>
    <s v="0.8BB"/>
    <s v="9740000"/>
    <x v="113"/>
    <x v="7"/>
    <n v="511"/>
    <s v="A0820AF511"/>
    <n v="18000"/>
    <n v="-17176"/>
    <n v="-18000"/>
    <s v="C"/>
    <x v="2"/>
    <x v="2"/>
    <s v="GABW"/>
    <s v="ACCUMULATED DEPRECIATION/AMORTIZATION"/>
    <s v="2023–2024"/>
    <x v="1"/>
    <x v="0"/>
    <s v="GENERAL GOVERNMENT"/>
    <s v="CENTRAL SERVICE COST RECOVERY"/>
    <x v="2"/>
    <s v="900"/>
    <s v="N"/>
    <s v="001"/>
    <s v="002"/>
    <s v="000"/>
    <s v="000"/>
    <s v="INTERNAL SERVICE FUND"/>
    <s v="ALL OTHER INTERNAL SERVICE FD"/>
    <s v="0"/>
  </r>
  <r>
    <s v="0.9BB"/>
    <s v="9740000"/>
    <x v="113"/>
    <x v="7"/>
    <n v="511"/>
    <s v="A0820AF511"/>
    <n v="34000"/>
    <n v="-33849"/>
    <n v="-34000"/>
    <s v="C"/>
    <x v="3"/>
    <x v="3"/>
    <s v="GBBR"/>
    <s v="RIGHT-TO-USE LEASE LIABILITY"/>
    <s v="2023–2024"/>
    <x v="1"/>
    <x v="0"/>
    <s v="GENERAL GOVERNMENT"/>
    <s v="CENTRAL SERVICE COST RECOVERY"/>
    <x v="2"/>
    <s v="900"/>
    <s v="N"/>
    <s v="001"/>
    <s v="002"/>
    <s v="000"/>
    <s v="000"/>
    <s v="INTERNAL SERVICE FUND"/>
    <s v="ALL OTHER INTERNAL SERVICE FD"/>
    <s v="0"/>
  </r>
  <r>
    <s v="4.1"/>
    <s v="9740000"/>
    <x v="113"/>
    <x v="7"/>
    <n v="511"/>
    <s v="A0820AF511"/>
    <n v="9000"/>
    <n v="8588"/>
    <n v="9000"/>
    <s v="D"/>
    <x v="21"/>
    <x v="18"/>
    <s v="GOHJ"/>
    <s v="DEPRECIATION"/>
    <s v="2023–2024"/>
    <x v="1"/>
    <x v="0"/>
    <s v="GENERAL GOVERNMENT"/>
    <s v="CENTRAL SERVICE COST RECOVERY"/>
    <x v="2"/>
    <s v="900"/>
    <s v="N"/>
    <s v="001"/>
    <s v="002"/>
    <s v="000"/>
    <s v="000"/>
    <s v="INTERNAL SERVICE FUND"/>
    <s v="ALL OTHER INTERNAL SERVICE FD"/>
    <s v="0"/>
  </r>
  <r>
    <s v="4.4"/>
    <s v="9740000"/>
    <x v="113"/>
    <x v="7"/>
    <n v="511"/>
    <s v="A0820AF511"/>
    <n v="9000"/>
    <n v="-8588"/>
    <n v="-9000"/>
    <s v="C"/>
    <x v="2"/>
    <x v="2"/>
    <s v="GABW"/>
    <s v="ACCUMULATED DEPRECIATION/AMORTIZATION"/>
    <s v="2023–2024"/>
    <x v="1"/>
    <x v="0"/>
    <s v="GENERAL GOVERNMENT"/>
    <s v="CENTRAL SERVICE COST RECOVERY"/>
    <x v="2"/>
    <s v="900"/>
    <s v="N"/>
    <s v="001"/>
    <s v="002"/>
    <s v="000"/>
    <s v="000"/>
    <s v="INTERNAL SERVICE FUND"/>
    <s v="ALL OTHER INTERNAL SERVICE FD"/>
    <s v="0"/>
  </r>
  <r>
    <s v="5.1"/>
    <s v="9740000"/>
    <x v="113"/>
    <x v="7"/>
    <n v="511"/>
    <s v="A0820AF511"/>
    <n v="8000"/>
    <n v="8360"/>
    <n v="8000"/>
    <s v="D"/>
    <x v="5"/>
    <x v="5"/>
    <s v="GODT"/>
    <s v="DEBT SERVICE-PRINCIPAL RETIREMENT"/>
    <s v="2023–2024"/>
    <x v="1"/>
    <x v="0"/>
    <s v="GENERAL GOVERNMENT"/>
    <s v="CENTRAL SERVICE COST RECOVERY"/>
    <x v="2"/>
    <s v="900"/>
    <s v="N"/>
    <s v="001"/>
    <s v="002"/>
    <s v="000"/>
    <s v="000"/>
    <s v="INTERNAL SERVICE FUND"/>
    <s v="ALL OTHER INTERNAL SERVICE FD"/>
    <s v="0"/>
  </r>
  <r>
    <s v="5.3"/>
    <s v="9740000"/>
    <x v="113"/>
    <x v="7"/>
    <n v="511"/>
    <s v="A0820AF511"/>
    <n v="8000"/>
    <n v="-8631"/>
    <n v="-8000"/>
    <s v="C"/>
    <x v="23"/>
    <x v="20"/>
    <s v="GOHH"/>
    <s v="SERVICES AND CHARGES"/>
    <s v="2023–2024"/>
    <x v="1"/>
    <x v="0"/>
    <s v="GENERAL GOVERNMENT"/>
    <s v="CENTRAL SERVICE COST RECOVERY"/>
    <x v="2"/>
    <s v="900"/>
    <s v="N"/>
    <s v="001"/>
    <s v="002"/>
    <s v="000"/>
    <s v="000"/>
    <s v="INTERNAL SERVICE FUND"/>
    <s v="ALL OTHER INTERNAL SERVICE FD"/>
    <s v="0"/>
  </r>
  <r>
    <s v="6.1"/>
    <s v="9740000"/>
    <x v="113"/>
    <x v="7"/>
    <n v="511"/>
    <s v="A0820AF511"/>
    <n v="8000"/>
    <n v="8360"/>
    <n v="8000"/>
    <s v="D"/>
    <x v="3"/>
    <x v="3"/>
    <s v="GBBR"/>
    <s v="RIGHT-TO-USE LEASE LIABILITY"/>
    <s v="2023–2024"/>
    <x v="1"/>
    <x v="0"/>
    <s v="GENERAL GOVERNMENT"/>
    <s v="CENTRAL SERVICE COST RECOVERY"/>
    <x v="2"/>
    <s v="900"/>
    <s v="N"/>
    <s v="001"/>
    <s v="002"/>
    <s v="000"/>
    <s v="000"/>
    <s v="INTERNAL SERVICE FUND"/>
    <s v="ALL OTHER INTERNAL SERVICE FD"/>
    <s v="0"/>
  </r>
  <r>
    <s v="6.2"/>
    <s v="9740000"/>
    <x v="113"/>
    <x v="7"/>
    <n v="511"/>
    <s v="A0820AF511"/>
    <n v="8000"/>
    <n v="-8360"/>
    <n v="-8000"/>
    <s v="C"/>
    <x v="5"/>
    <x v="5"/>
    <s v="GODT"/>
    <s v="DEBT SERVICE-PRINCIPAL RETIREMENT"/>
    <s v="2023–2024"/>
    <x v="1"/>
    <x v="0"/>
    <s v="GENERAL GOVERNMENT"/>
    <s v="CENTRAL SERVICE COST RECOVERY"/>
    <x v="2"/>
    <s v="900"/>
    <s v="N"/>
    <s v="001"/>
    <s v="002"/>
    <s v="000"/>
    <s v="000"/>
    <s v="INTERNAL SERVICE FUND"/>
    <s v="ALL OTHER INTERNAL SERVICE FD"/>
    <s v="0"/>
  </r>
  <r>
    <s v="7.1"/>
    <s v="9740000"/>
    <x v="113"/>
    <x v="7"/>
    <n v="511"/>
    <s v="A0820AF511"/>
    <n v="9000"/>
    <n v="8693"/>
    <n v="9000"/>
    <s v="D"/>
    <x v="3"/>
    <x v="3"/>
    <s v="GBBR"/>
    <s v="RIGHT-TO-USE LEASE LIABILITY"/>
    <s v="2023–2024"/>
    <x v="1"/>
    <x v="0"/>
    <s v="GENERAL GOVERNMENT"/>
    <s v="CENTRAL SERVICE COST RECOVERY"/>
    <x v="2"/>
    <s v="900"/>
    <s v="N"/>
    <s v="001"/>
    <s v="002"/>
    <s v="000"/>
    <s v="000"/>
    <s v="INTERNAL SERVICE FUND"/>
    <s v="ALL OTHER INTERNAL SERVICE FD"/>
    <s v="0"/>
  </r>
  <r>
    <s v="7.2"/>
    <s v="9740000"/>
    <x v="113"/>
    <x v="7"/>
    <n v="511"/>
    <s v="A0820AF511"/>
    <n v="9000"/>
    <n v="-8693"/>
    <n v="-9000"/>
    <s v="C"/>
    <x v="7"/>
    <x v="3"/>
    <s v="GBAX"/>
    <s v="CURRENT PORTION OF LONG-TERM OBLIGATIONS"/>
    <s v="2023–2024"/>
    <x v="1"/>
    <x v="0"/>
    <s v="GENERAL GOVERNMENT"/>
    <s v="CENTRAL SERVICE COST RECOVERY"/>
    <x v="2"/>
    <s v="900"/>
    <s v="N"/>
    <s v="001"/>
    <s v="002"/>
    <s v="000"/>
    <s v="000"/>
    <s v="INTERNAL SERVICE FUND"/>
    <s v="ALL OTHER INTERNAL SERVICE FD"/>
    <s v="0"/>
  </r>
  <r>
    <s v="0.3BB"/>
    <s v="9740000"/>
    <x v="113"/>
    <x v="40"/>
    <n v="511"/>
    <s v="A7502AF511"/>
    <n v="53000"/>
    <n v="52875"/>
    <n v="53000"/>
    <s v="D"/>
    <x v="0"/>
    <x v="0"/>
    <s v="GABX"/>
    <s v="INTANGIBLE ASSETS-AMORTIZABLE"/>
    <s v="2023–2024"/>
    <x v="1"/>
    <x v="0"/>
    <s v="GENERAL GOVERNMENT"/>
    <s v="CENTRAL SERVICE COST RECOVERY"/>
    <x v="2"/>
    <s v="900"/>
    <s v="N"/>
    <s v="001"/>
    <s v="002"/>
    <s v="000"/>
    <s v="000"/>
    <s v="INTERNAL SERVICE FUND"/>
    <s v="ALL OTHER INTERNAL SERVICE FD"/>
    <s v="0"/>
  </r>
  <r>
    <s v="0.8BB"/>
    <s v="9740000"/>
    <x v="113"/>
    <x v="40"/>
    <n v="511"/>
    <s v="A7502AF511"/>
    <n v="28000"/>
    <n v="-28200"/>
    <n v="-28000"/>
    <s v="C"/>
    <x v="2"/>
    <x v="2"/>
    <s v="GABW"/>
    <s v="ACCUMULATED DEPRECIATION/AMORTIZATION"/>
    <s v="2023–2024"/>
    <x v="1"/>
    <x v="0"/>
    <s v="GENERAL GOVERNMENT"/>
    <s v="CENTRAL SERVICE COST RECOVERY"/>
    <x v="2"/>
    <s v="900"/>
    <s v="N"/>
    <s v="001"/>
    <s v="002"/>
    <s v="000"/>
    <s v="000"/>
    <s v="INTERNAL SERVICE FUND"/>
    <s v="ALL OTHER INTERNAL SERVICE FD"/>
    <s v="0"/>
  </r>
  <r>
    <s v="0.9BB"/>
    <s v="9740000"/>
    <x v="113"/>
    <x v="40"/>
    <n v="511"/>
    <s v="A7502AF511"/>
    <n v="25000"/>
    <n v="-25010"/>
    <n v="-25000"/>
    <s v="C"/>
    <x v="3"/>
    <x v="3"/>
    <s v="GBBR"/>
    <s v="RIGHT-TO-USE LEASE LIABILITY"/>
    <s v="2023–2024"/>
    <x v="1"/>
    <x v="0"/>
    <s v="GENERAL GOVERNMENT"/>
    <s v="CENTRAL SERVICE COST RECOVERY"/>
    <x v="2"/>
    <s v="900"/>
    <s v="N"/>
    <s v="001"/>
    <s v="002"/>
    <s v="000"/>
    <s v="000"/>
    <s v="INTERNAL SERVICE FUND"/>
    <s v="ALL OTHER INTERNAL SERVICE FD"/>
    <s v="0"/>
  </r>
  <r>
    <s v="4.1"/>
    <s v="9740000"/>
    <x v="113"/>
    <x v="40"/>
    <n v="511"/>
    <s v="A7502AF511"/>
    <n v="14000"/>
    <n v="14100"/>
    <n v="14000"/>
    <s v="D"/>
    <x v="21"/>
    <x v="18"/>
    <s v="GOHJ"/>
    <s v="DEPRECIATION"/>
    <s v="2023–2024"/>
    <x v="1"/>
    <x v="0"/>
    <s v="GENERAL GOVERNMENT"/>
    <s v="CENTRAL SERVICE COST RECOVERY"/>
    <x v="2"/>
    <s v="900"/>
    <s v="N"/>
    <s v="001"/>
    <s v="002"/>
    <s v="000"/>
    <s v="000"/>
    <s v="INTERNAL SERVICE FUND"/>
    <s v="ALL OTHER INTERNAL SERVICE FD"/>
    <s v="0"/>
  </r>
  <r>
    <s v="4.4"/>
    <s v="9740000"/>
    <x v="113"/>
    <x v="40"/>
    <n v="511"/>
    <s v="A7502AF511"/>
    <n v="14000"/>
    <n v="-14100"/>
    <n v="-14000"/>
    <s v="C"/>
    <x v="2"/>
    <x v="2"/>
    <s v="GABW"/>
    <s v="ACCUMULATED DEPRECIATION/AMORTIZATION"/>
    <s v="2023–2024"/>
    <x v="1"/>
    <x v="0"/>
    <s v="GENERAL GOVERNMENT"/>
    <s v="CENTRAL SERVICE COST RECOVERY"/>
    <x v="2"/>
    <s v="900"/>
    <s v="N"/>
    <s v="001"/>
    <s v="002"/>
    <s v="000"/>
    <s v="000"/>
    <s v="INTERNAL SERVICE FUND"/>
    <s v="ALL OTHER INTERNAL SERVICE FD"/>
    <s v="0"/>
  </r>
  <r>
    <s v="5.1"/>
    <s v="9740000"/>
    <x v="113"/>
    <x v="40"/>
    <n v="511"/>
    <s v="A7502AF511"/>
    <n v="14000"/>
    <n v="14281"/>
    <n v="14000"/>
    <s v="D"/>
    <x v="5"/>
    <x v="5"/>
    <s v="GODT"/>
    <s v="DEBT SERVICE-PRINCIPAL RETIREMENT"/>
    <s v="2023–2024"/>
    <x v="1"/>
    <x v="0"/>
    <s v="GENERAL GOVERNMENT"/>
    <s v="CENTRAL SERVICE COST RECOVERY"/>
    <x v="2"/>
    <s v="900"/>
    <s v="N"/>
    <s v="001"/>
    <s v="002"/>
    <s v="000"/>
    <s v="000"/>
    <s v="INTERNAL SERVICE FUND"/>
    <s v="ALL OTHER INTERNAL SERVICE FD"/>
    <s v="0"/>
  </r>
  <r>
    <s v="5.3"/>
    <s v="9740000"/>
    <x v="113"/>
    <x v="40"/>
    <n v="511"/>
    <s v="A7502AF511"/>
    <n v="14000"/>
    <n v="-14318"/>
    <n v="-14000"/>
    <s v="C"/>
    <x v="23"/>
    <x v="20"/>
    <s v="GOHH"/>
    <s v="SERVICES AND CHARGES"/>
    <s v="2023–2024"/>
    <x v="1"/>
    <x v="0"/>
    <s v="GENERAL GOVERNMENT"/>
    <s v="CENTRAL SERVICE COST RECOVERY"/>
    <x v="2"/>
    <s v="900"/>
    <s v="N"/>
    <s v="001"/>
    <s v="002"/>
    <s v="000"/>
    <s v="000"/>
    <s v="INTERNAL SERVICE FUND"/>
    <s v="ALL OTHER INTERNAL SERVICE FD"/>
    <s v="0"/>
  </r>
  <r>
    <s v="6.1"/>
    <s v="9740000"/>
    <x v="113"/>
    <x v="40"/>
    <n v="511"/>
    <s v="A7502AF511"/>
    <n v="14000"/>
    <n v="14281"/>
    <n v="14000"/>
    <s v="D"/>
    <x v="3"/>
    <x v="3"/>
    <s v="GBBR"/>
    <s v="RIGHT-TO-USE LEASE LIABILITY"/>
    <s v="2023–2024"/>
    <x v="1"/>
    <x v="0"/>
    <s v="GENERAL GOVERNMENT"/>
    <s v="CENTRAL SERVICE COST RECOVERY"/>
    <x v="2"/>
    <s v="900"/>
    <s v="N"/>
    <s v="001"/>
    <s v="002"/>
    <s v="000"/>
    <s v="000"/>
    <s v="INTERNAL SERVICE FUND"/>
    <s v="ALL OTHER INTERNAL SERVICE FD"/>
    <s v="0"/>
  </r>
  <r>
    <s v="6.2"/>
    <s v="9740000"/>
    <x v="113"/>
    <x v="40"/>
    <n v="511"/>
    <s v="A7502AF511"/>
    <n v="14000"/>
    <n v="-14281"/>
    <n v="-14000"/>
    <s v="C"/>
    <x v="5"/>
    <x v="5"/>
    <s v="GODT"/>
    <s v="DEBT SERVICE-PRINCIPAL RETIREMENT"/>
    <s v="2023–2024"/>
    <x v="1"/>
    <x v="0"/>
    <s v="GENERAL GOVERNMENT"/>
    <s v="CENTRAL SERVICE COST RECOVERY"/>
    <x v="2"/>
    <s v="900"/>
    <s v="N"/>
    <s v="001"/>
    <s v="002"/>
    <s v="000"/>
    <s v="000"/>
    <s v="INTERNAL SERVICE FUND"/>
    <s v="ALL OTHER INTERNAL SERVICE FD"/>
    <s v="0"/>
  </r>
  <r>
    <s v="7.1"/>
    <s v="9740000"/>
    <x v="113"/>
    <x v="40"/>
    <n v="511"/>
    <s v="A7502AF511"/>
    <n v="11000"/>
    <n v="10729"/>
    <n v="11000"/>
    <s v="D"/>
    <x v="3"/>
    <x v="3"/>
    <s v="GBBR"/>
    <s v="RIGHT-TO-USE LEASE LIABILITY"/>
    <s v="2023–2024"/>
    <x v="1"/>
    <x v="0"/>
    <s v="GENERAL GOVERNMENT"/>
    <s v="CENTRAL SERVICE COST RECOVERY"/>
    <x v="2"/>
    <s v="900"/>
    <s v="N"/>
    <s v="001"/>
    <s v="002"/>
    <s v="000"/>
    <s v="000"/>
    <s v="INTERNAL SERVICE FUND"/>
    <s v="ALL OTHER INTERNAL SERVICE FD"/>
    <s v="0"/>
  </r>
  <r>
    <s v="7.2"/>
    <s v="9740000"/>
    <x v="113"/>
    <x v="40"/>
    <n v="511"/>
    <s v="A7502AF511"/>
    <n v="11000"/>
    <n v="-10729"/>
    <n v="-11000"/>
    <s v="C"/>
    <x v="7"/>
    <x v="3"/>
    <s v="GBAX"/>
    <s v="CURRENT PORTION OF LONG-TERM OBLIGATIONS"/>
    <s v="2023–2024"/>
    <x v="1"/>
    <x v="0"/>
    <s v="GENERAL GOVERNMENT"/>
    <s v="CENTRAL SERVICE COST RECOVERY"/>
    <x v="2"/>
    <s v="900"/>
    <s v="N"/>
    <s v="001"/>
    <s v="002"/>
    <s v="000"/>
    <s v="000"/>
    <s v="INTERNAL SERVICE FUND"/>
    <s v="ALL OTHER INTERNAL SERVICE FD"/>
    <s v="0"/>
  </r>
  <r>
    <s v="0.3BB"/>
    <s v="9740000"/>
    <x v="113"/>
    <x v="45"/>
    <n v="511"/>
    <s v="A7910AF511"/>
    <n v="943000"/>
    <n v="942585"/>
    <n v="943000"/>
    <s v="D"/>
    <x v="0"/>
    <x v="0"/>
    <s v="GABX"/>
    <s v="INTANGIBLE ASSETS-AMORTIZABLE"/>
    <s v="2023–2024"/>
    <x v="1"/>
    <x v="0"/>
    <s v="GENERAL GOVERNMENT"/>
    <s v="CENTRAL SERVICE COST RECOVERY"/>
    <x v="2"/>
    <s v="900"/>
    <s v="N"/>
    <s v="001"/>
    <s v="002"/>
    <s v="000"/>
    <s v="000"/>
    <s v="INTERNAL SERVICE FUND"/>
    <s v="ALL OTHER INTERNAL SERVICE FD"/>
    <s v="0"/>
  </r>
  <r>
    <s v="0.8BB"/>
    <s v="9740000"/>
    <x v="113"/>
    <x v="45"/>
    <n v="511"/>
    <s v="A7910AF511"/>
    <n v="258000"/>
    <n v="-257068"/>
    <n v="-258000"/>
    <s v="C"/>
    <x v="2"/>
    <x v="2"/>
    <s v="GABW"/>
    <s v="ACCUMULATED DEPRECIATION/AMORTIZATION"/>
    <s v="2023–2024"/>
    <x v="1"/>
    <x v="0"/>
    <s v="GENERAL GOVERNMENT"/>
    <s v="CENTRAL SERVICE COST RECOVERY"/>
    <x v="2"/>
    <s v="900"/>
    <s v="N"/>
    <s v="001"/>
    <s v="002"/>
    <s v="000"/>
    <s v="000"/>
    <s v="INTERNAL SERVICE FUND"/>
    <s v="ALL OTHER INTERNAL SERVICE FD"/>
    <s v="0"/>
  </r>
  <r>
    <s v="0.9BB"/>
    <s v="9740000"/>
    <x v="113"/>
    <x v="45"/>
    <n v="511"/>
    <s v="A7910AF511"/>
    <n v="642000"/>
    <n v="-642016"/>
    <n v="-642000"/>
    <s v="C"/>
    <x v="3"/>
    <x v="3"/>
    <s v="GBBR"/>
    <s v="RIGHT-TO-USE LEASE LIABILITY"/>
    <s v="2023–2024"/>
    <x v="1"/>
    <x v="0"/>
    <s v="GENERAL GOVERNMENT"/>
    <s v="CENTRAL SERVICE COST RECOVERY"/>
    <x v="2"/>
    <s v="900"/>
    <s v="N"/>
    <s v="001"/>
    <s v="002"/>
    <s v="000"/>
    <s v="000"/>
    <s v="INTERNAL SERVICE FUND"/>
    <s v="ALL OTHER INTERNAL SERVICE FD"/>
    <s v="0"/>
  </r>
  <r>
    <s v="0.10BB"/>
    <s v="9740000"/>
    <x v="113"/>
    <x v="45"/>
    <n v="511"/>
    <s v="A7910AF511"/>
    <n v="43000"/>
    <n v="-43501"/>
    <n v="-43000"/>
    <s v="C"/>
    <x v="8"/>
    <x v="7"/>
    <s v="GOAA"/>
    <s v="BEGINNING FUND BALANCE"/>
    <s v="2023–2024"/>
    <x v="1"/>
    <x v="0"/>
    <s v="GENERAL GOVERNMENT"/>
    <s v="CENTRAL SERVICE COST RECOVERY"/>
    <x v="2"/>
    <s v="900"/>
    <s v="N"/>
    <s v="001"/>
    <s v="002"/>
    <s v="000"/>
    <s v="000"/>
    <s v="INTERNAL SERVICE FUND"/>
    <s v="ALL OTHER INTERNAL SERVICE FD"/>
    <s v="0"/>
  </r>
  <r>
    <s v="0.5ADJ"/>
    <s v="9740000"/>
    <x v="113"/>
    <x v="45"/>
    <n v="511"/>
    <s v="A7910AF511"/>
    <n v="111000"/>
    <n v="110647"/>
    <n v="111000"/>
    <s v="D"/>
    <x v="1"/>
    <x v="1"/>
    <s v="GOAA"/>
    <s v="BEGINNING FUND BALANCE"/>
    <s v="2023–2024"/>
    <x v="1"/>
    <x v="0"/>
    <s v="GENERAL GOVERNMENT"/>
    <s v="CENTRAL SERVICE COST RECOVERY"/>
    <x v="2"/>
    <s v="900"/>
    <s v="N"/>
    <s v="001"/>
    <s v="002"/>
    <s v="000"/>
    <s v="000"/>
    <s v="INTERNAL SERVICE FUND"/>
    <s v="ALL OTHER INTERNAL SERVICE FD"/>
    <s v="0"/>
  </r>
  <r>
    <s v="0.8ADJ"/>
    <s v="9740000"/>
    <x v="113"/>
    <x v="45"/>
    <n v="511"/>
    <s v="A7910AF511"/>
    <n v="120000"/>
    <n v="-119966"/>
    <n v="-120000"/>
    <s v="C"/>
    <x v="2"/>
    <x v="2"/>
    <s v="GABW"/>
    <s v="ACCUMULATED DEPRECIATION/AMORTIZATION"/>
    <s v="2023–2024"/>
    <x v="1"/>
    <x v="0"/>
    <s v="GENERAL GOVERNMENT"/>
    <s v="CENTRAL SERVICE COST RECOVERY"/>
    <x v="2"/>
    <s v="900"/>
    <s v="N"/>
    <s v="001"/>
    <s v="002"/>
    <s v="000"/>
    <s v="000"/>
    <s v="INTERNAL SERVICE FUND"/>
    <s v="ALL OTHER INTERNAL SERVICE FD"/>
    <s v="0"/>
  </r>
  <r>
    <s v="0.9ADJ"/>
    <s v="9740000"/>
    <x v="113"/>
    <x v="45"/>
    <n v="511"/>
    <s v="A7910AF511"/>
    <n v="9000"/>
    <n v="9319"/>
    <n v="9000"/>
    <s v="D"/>
    <x v="3"/>
    <x v="3"/>
    <s v="GBBR"/>
    <s v="RIGHT-TO-USE LEASE LIABILITY"/>
    <s v="2023–2024"/>
    <x v="1"/>
    <x v="0"/>
    <s v="GENERAL GOVERNMENT"/>
    <s v="CENTRAL SERVICE COST RECOVERY"/>
    <x v="2"/>
    <s v="900"/>
    <s v="N"/>
    <s v="001"/>
    <s v="002"/>
    <s v="000"/>
    <s v="000"/>
    <s v="INTERNAL SERVICE FUND"/>
    <s v="ALL OTHER INTERNAL SERVICE FD"/>
    <s v="0"/>
  </r>
  <r>
    <s v="4.1"/>
    <s v="9740000"/>
    <x v="113"/>
    <x v="45"/>
    <n v="511"/>
    <s v="A7910AF511"/>
    <n v="189000"/>
    <n v="188517"/>
    <n v="189000"/>
    <s v="D"/>
    <x v="21"/>
    <x v="18"/>
    <s v="GOHJ"/>
    <s v="DEPRECIATION"/>
    <s v="2023–2024"/>
    <x v="1"/>
    <x v="0"/>
    <s v="GENERAL GOVERNMENT"/>
    <s v="CENTRAL SERVICE COST RECOVERY"/>
    <x v="2"/>
    <s v="900"/>
    <s v="N"/>
    <s v="001"/>
    <s v="002"/>
    <s v="000"/>
    <s v="000"/>
    <s v="INTERNAL SERVICE FUND"/>
    <s v="ALL OTHER INTERNAL SERVICE FD"/>
    <s v="0"/>
  </r>
  <r>
    <s v="4.4"/>
    <s v="9740000"/>
    <x v="113"/>
    <x v="45"/>
    <n v="511"/>
    <s v="A7910AF511"/>
    <n v="189000"/>
    <n v="-188517"/>
    <n v="-189000"/>
    <s v="C"/>
    <x v="2"/>
    <x v="2"/>
    <s v="GABW"/>
    <s v="ACCUMULATED DEPRECIATION/AMORTIZATION"/>
    <s v="2023–2024"/>
    <x v="1"/>
    <x v="0"/>
    <s v="GENERAL GOVERNMENT"/>
    <s v="CENTRAL SERVICE COST RECOVERY"/>
    <x v="2"/>
    <s v="900"/>
    <s v="N"/>
    <s v="001"/>
    <s v="002"/>
    <s v="000"/>
    <s v="000"/>
    <s v="INTERNAL SERVICE FUND"/>
    <s v="ALL OTHER INTERNAL SERVICE FD"/>
    <s v="0"/>
  </r>
  <r>
    <s v="5.1"/>
    <s v="9740000"/>
    <x v="113"/>
    <x v="45"/>
    <n v="511"/>
    <s v="A7910AF511"/>
    <n v="156000"/>
    <n v="156399"/>
    <n v="156000"/>
    <s v="D"/>
    <x v="5"/>
    <x v="5"/>
    <s v="GODT"/>
    <s v="DEBT SERVICE-PRINCIPAL RETIREMENT"/>
    <s v="2023–2024"/>
    <x v="1"/>
    <x v="0"/>
    <s v="GENERAL GOVERNMENT"/>
    <s v="CENTRAL SERVICE COST RECOVERY"/>
    <x v="2"/>
    <s v="900"/>
    <s v="N"/>
    <s v="001"/>
    <s v="002"/>
    <s v="000"/>
    <s v="000"/>
    <s v="INTERNAL SERVICE FUND"/>
    <s v="ALL OTHER INTERNAL SERVICE FD"/>
    <s v="0"/>
  </r>
  <r>
    <s v="5.2"/>
    <s v="9740000"/>
    <x v="113"/>
    <x v="45"/>
    <n v="511"/>
    <s v="A7910AF511"/>
    <n v="4000"/>
    <n v="4211"/>
    <n v="4000"/>
    <s v="D"/>
    <x v="22"/>
    <x v="19"/>
    <s v="GOJH"/>
    <s v="INTEREST EXPENSE AND FISCAL CHARGES"/>
    <s v="2023–2024"/>
    <x v="1"/>
    <x v="0"/>
    <s v="GENERAL GOVERNMENT"/>
    <s v="CENTRAL SERVICE COST RECOVERY"/>
    <x v="2"/>
    <s v="900"/>
    <s v="N"/>
    <s v="001"/>
    <s v="002"/>
    <s v="000"/>
    <s v="000"/>
    <s v="INTERNAL SERVICE FUND"/>
    <s v="ALL OTHER INTERNAL SERVICE FD"/>
    <s v="0"/>
  </r>
  <r>
    <s v="5.3"/>
    <s v="9740000"/>
    <x v="113"/>
    <x v="45"/>
    <n v="511"/>
    <s v="A7910AF511"/>
    <n v="160000"/>
    <n v="-160610"/>
    <n v="-160000"/>
    <s v="C"/>
    <x v="23"/>
    <x v="20"/>
    <s v="GOHH"/>
    <s v="SERVICES AND CHARGES"/>
    <s v="2023–2024"/>
    <x v="1"/>
    <x v="0"/>
    <s v="GENERAL GOVERNMENT"/>
    <s v="CENTRAL SERVICE COST RECOVERY"/>
    <x v="2"/>
    <s v="900"/>
    <s v="N"/>
    <s v="001"/>
    <s v="002"/>
    <s v="000"/>
    <s v="000"/>
    <s v="INTERNAL SERVICE FUND"/>
    <s v="ALL OTHER INTERNAL SERVICE FD"/>
    <s v="0"/>
  </r>
  <r>
    <s v="6.1"/>
    <s v="9740000"/>
    <x v="113"/>
    <x v="45"/>
    <n v="511"/>
    <s v="A7910AF511"/>
    <n v="156000"/>
    <n v="156399"/>
    <n v="156000"/>
    <s v="D"/>
    <x v="3"/>
    <x v="3"/>
    <s v="GBBR"/>
    <s v="RIGHT-TO-USE LEASE LIABILITY"/>
    <s v="2023–2024"/>
    <x v="1"/>
    <x v="0"/>
    <s v="GENERAL GOVERNMENT"/>
    <s v="CENTRAL SERVICE COST RECOVERY"/>
    <x v="2"/>
    <s v="900"/>
    <s v="N"/>
    <s v="001"/>
    <s v="002"/>
    <s v="000"/>
    <s v="000"/>
    <s v="INTERNAL SERVICE FUND"/>
    <s v="ALL OTHER INTERNAL SERVICE FD"/>
    <s v="0"/>
  </r>
  <r>
    <s v="6.2"/>
    <s v="9740000"/>
    <x v="113"/>
    <x v="45"/>
    <n v="511"/>
    <s v="A7910AF511"/>
    <n v="156000"/>
    <n v="-156399"/>
    <n v="-156000"/>
    <s v="C"/>
    <x v="5"/>
    <x v="5"/>
    <s v="GODT"/>
    <s v="DEBT SERVICE-PRINCIPAL RETIREMENT"/>
    <s v="2023–2024"/>
    <x v="1"/>
    <x v="0"/>
    <s v="GENERAL GOVERNMENT"/>
    <s v="CENTRAL SERVICE COST RECOVERY"/>
    <x v="2"/>
    <s v="900"/>
    <s v="N"/>
    <s v="001"/>
    <s v="002"/>
    <s v="000"/>
    <s v="000"/>
    <s v="INTERNAL SERVICE FUND"/>
    <s v="ALL OTHER INTERNAL SERVICE FD"/>
    <s v="0"/>
  </r>
  <r>
    <s v="7.1"/>
    <s v="9740000"/>
    <x v="113"/>
    <x v="45"/>
    <n v="511"/>
    <s v="A7910AF511"/>
    <n v="158000"/>
    <n v="157576"/>
    <n v="158000"/>
    <s v="D"/>
    <x v="3"/>
    <x v="3"/>
    <s v="GBBR"/>
    <s v="RIGHT-TO-USE LEASE LIABILITY"/>
    <s v="2023–2024"/>
    <x v="1"/>
    <x v="0"/>
    <s v="GENERAL GOVERNMENT"/>
    <s v="CENTRAL SERVICE COST RECOVERY"/>
    <x v="2"/>
    <s v="900"/>
    <s v="N"/>
    <s v="001"/>
    <s v="002"/>
    <s v="000"/>
    <s v="000"/>
    <s v="INTERNAL SERVICE FUND"/>
    <s v="ALL OTHER INTERNAL SERVICE FD"/>
    <s v="0"/>
  </r>
  <r>
    <s v="7.2"/>
    <s v="9740000"/>
    <x v="113"/>
    <x v="45"/>
    <n v="511"/>
    <s v="A7910AF511"/>
    <n v="158000"/>
    <n v="-157576"/>
    <n v="-158000"/>
    <s v="C"/>
    <x v="7"/>
    <x v="3"/>
    <s v="GBAX"/>
    <s v="CURRENT PORTION OF LONG-TERM OBLIGATIONS"/>
    <s v="2023–2024"/>
    <x v="1"/>
    <x v="0"/>
    <s v="GENERAL GOVERNMENT"/>
    <s v="CENTRAL SERVICE COST RECOVERY"/>
    <x v="2"/>
    <s v="900"/>
    <s v="N"/>
    <s v="001"/>
    <s v="002"/>
    <s v="000"/>
    <s v="000"/>
    <s v="INTERNAL SERVICE FUND"/>
    <s v="ALL OTHER INTERNAL SERVICE FD"/>
    <s v="0"/>
  </r>
  <r>
    <s v="0.3BB"/>
    <s v="9745000"/>
    <x v="114"/>
    <x v="93"/>
    <n v="511"/>
    <s v="A0531AF511"/>
    <n v="949000"/>
    <n v="949335"/>
    <n v="949000"/>
    <s v="D"/>
    <x v="0"/>
    <x v="0"/>
    <s v="GABX"/>
    <s v="INTANGIBLE ASSETS-AMORTIZABLE"/>
    <s v="2023–2024"/>
    <x v="1"/>
    <x v="2"/>
    <s v="HEALTH AND HUMAN SERVICES"/>
    <s v="HEALTH&amp;HUMAN SVCS AUTOMATION"/>
    <x v="2"/>
    <s v="900"/>
    <s v="N"/>
    <s v="001"/>
    <s v="002"/>
    <s v="000"/>
    <s v="000"/>
    <s v="INTERNAL SERVICE FUND"/>
    <s v="ALL OTHER INTERNAL SERVICE FD"/>
    <s v="0"/>
  </r>
  <r>
    <s v="0.4BB"/>
    <s v="9745000"/>
    <x v="114"/>
    <x v="93"/>
    <n v="511"/>
    <s v="A0531AF511"/>
    <n v="13000"/>
    <n v="13045"/>
    <n v="13000"/>
    <s v="D"/>
    <x v="8"/>
    <x v="7"/>
    <s v="GOAA"/>
    <s v="BEGINNING FUND BALANCE"/>
    <s v="2023–2024"/>
    <x v="1"/>
    <x v="2"/>
    <s v="HEALTH AND HUMAN SERVICES"/>
    <s v="HEALTH&amp;HUMAN SVCS AUTOMATION"/>
    <x v="2"/>
    <s v="900"/>
    <s v="N"/>
    <s v="001"/>
    <s v="002"/>
    <s v="000"/>
    <s v="000"/>
    <s v="INTERNAL SERVICE FUND"/>
    <s v="ALL OTHER INTERNAL SERVICE FD"/>
    <s v="0"/>
  </r>
  <r>
    <s v="0.8BB"/>
    <s v="9745000"/>
    <x v="114"/>
    <x v="93"/>
    <n v="511"/>
    <s v="A0531AF511"/>
    <n v="622000"/>
    <n v="-621994"/>
    <n v="-622000"/>
    <s v="C"/>
    <x v="2"/>
    <x v="2"/>
    <s v="GABW"/>
    <s v="ACCUMULATED DEPRECIATION/AMORTIZATION"/>
    <s v="2023–2024"/>
    <x v="1"/>
    <x v="2"/>
    <s v="HEALTH AND HUMAN SERVICES"/>
    <s v="HEALTH&amp;HUMAN SVCS AUTOMATION"/>
    <x v="2"/>
    <s v="900"/>
    <s v="N"/>
    <s v="001"/>
    <s v="002"/>
    <s v="000"/>
    <s v="000"/>
    <s v="INTERNAL SERVICE FUND"/>
    <s v="ALL OTHER INTERNAL SERVICE FD"/>
    <s v="0"/>
  </r>
  <r>
    <s v="0.9BB"/>
    <s v="9745000"/>
    <x v="114"/>
    <x v="93"/>
    <n v="511"/>
    <s v="A0531AF511"/>
    <n v="340000"/>
    <n v="-340386"/>
    <n v="-340000"/>
    <s v="C"/>
    <x v="3"/>
    <x v="3"/>
    <s v="GBBR"/>
    <s v="RIGHT-TO-USE LEASE LIABILITY"/>
    <s v="2023–2024"/>
    <x v="1"/>
    <x v="2"/>
    <s v="HEALTH AND HUMAN SERVICES"/>
    <s v="HEALTH&amp;HUMAN SVCS AUTOMATION"/>
    <x v="2"/>
    <s v="900"/>
    <s v="N"/>
    <s v="001"/>
    <s v="002"/>
    <s v="000"/>
    <s v="000"/>
    <s v="INTERNAL SERVICE FUND"/>
    <s v="ALL OTHER INTERNAL SERVICE FD"/>
    <s v="0"/>
  </r>
  <r>
    <s v="4.1"/>
    <s v="9745000"/>
    <x v="114"/>
    <x v="93"/>
    <n v="511"/>
    <s v="A0531AF511"/>
    <n v="311000"/>
    <n v="310997"/>
    <n v="311000"/>
    <s v="D"/>
    <x v="21"/>
    <x v="18"/>
    <s v="GOHJ"/>
    <s v="DEPRECIATION"/>
    <s v="2023–2024"/>
    <x v="1"/>
    <x v="2"/>
    <s v="HEALTH AND HUMAN SERVICES"/>
    <s v="HEALTH&amp;HUMAN SVCS AUTOMATION"/>
    <x v="2"/>
    <s v="900"/>
    <s v="N"/>
    <s v="001"/>
    <s v="002"/>
    <s v="000"/>
    <s v="000"/>
    <s v="INTERNAL SERVICE FUND"/>
    <s v="ALL OTHER INTERNAL SERVICE FD"/>
    <s v="0"/>
  </r>
  <r>
    <s v="4.4"/>
    <s v="9745000"/>
    <x v="114"/>
    <x v="93"/>
    <n v="511"/>
    <s v="A0531AF511"/>
    <n v="311000"/>
    <n v="-310997"/>
    <n v="-311000"/>
    <s v="C"/>
    <x v="2"/>
    <x v="2"/>
    <s v="GABW"/>
    <s v="ACCUMULATED DEPRECIATION/AMORTIZATION"/>
    <s v="2023–2024"/>
    <x v="1"/>
    <x v="2"/>
    <s v="HEALTH AND HUMAN SERVICES"/>
    <s v="HEALTH&amp;HUMAN SVCS AUTOMATION"/>
    <x v="2"/>
    <s v="900"/>
    <s v="N"/>
    <s v="001"/>
    <s v="002"/>
    <s v="000"/>
    <s v="000"/>
    <s v="INTERNAL SERVICE FUND"/>
    <s v="ALL OTHER INTERNAL SERVICE FD"/>
    <s v="0"/>
  </r>
  <r>
    <s v="5.1"/>
    <s v="9745000"/>
    <x v="114"/>
    <x v="93"/>
    <n v="511"/>
    <s v="A0531AF511"/>
    <n v="311000"/>
    <n v="310974"/>
    <n v="311000"/>
    <s v="D"/>
    <x v="5"/>
    <x v="5"/>
    <s v="GODT"/>
    <s v="DEBT SERVICE-PRINCIPAL RETIREMENT"/>
    <s v="2023–2024"/>
    <x v="1"/>
    <x v="2"/>
    <s v="HEALTH AND HUMAN SERVICES"/>
    <s v="HEALTH&amp;HUMAN SVCS AUTOMATION"/>
    <x v="2"/>
    <s v="900"/>
    <s v="N"/>
    <s v="001"/>
    <s v="002"/>
    <s v="000"/>
    <s v="000"/>
    <s v="INTERNAL SERVICE FUND"/>
    <s v="ALL OTHER INTERNAL SERVICE FD"/>
    <s v="0"/>
  </r>
  <r>
    <s v="5.3"/>
    <s v="9745000"/>
    <x v="114"/>
    <x v="93"/>
    <n v="511"/>
    <s v="A0531AF511"/>
    <n v="311000"/>
    <n v="-311396"/>
    <n v="-311000"/>
    <s v="C"/>
    <x v="23"/>
    <x v="20"/>
    <s v="GOHH"/>
    <s v="SERVICES AND CHARGES"/>
    <s v="2023–2024"/>
    <x v="1"/>
    <x v="2"/>
    <s v="HEALTH AND HUMAN SERVICES"/>
    <s v="HEALTH&amp;HUMAN SVCS AUTOMATION"/>
    <x v="2"/>
    <s v="900"/>
    <s v="N"/>
    <s v="001"/>
    <s v="002"/>
    <s v="000"/>
    <s v="000"/>
    <s v="INTERNAL SERVICE FUND"/>
    <s v="ALL OTHER INTERNAL SERVICE FD"/>
    <s v="0"/>
  </r>
  <r>
    <s v="6.1"/>
    <s v="9745000"/>
    <x v="114"/>
    <x v="93"/>
    <n v="511"/>
    <s v="A0531AF511"/>
    <n v="311000"/>
    <n v="310974"/>
    <n v="311000"/>
    <s v="D"/>
    <x v="3"/>
    <x v="3"/>
    <s v="GBBR"/>
    <s v="RIGHT-TO-USE LEASE LIABILITY"/>
    <s v="2023–2024"/>
    <x v="1"/>
    <x v="2"/>
    <s v="HEALTH AND HUMAN SERVICES"/>
    <s v="HEALTH&amp;HUMAN SVCS AUTOMATION"/>
    <x v="2"/>
    <s v="900"/>
    <s v="N"/>
    <s v="001"/>
    <s v="002"/>
    <s v="000"/>
    <s v="000"/>
    <s v="INTERNAL SERVICE FUND"/>
    <s v="ALL OTHER INTERNAL SERVICE FD"/>
    <s v="0"/>
  </r>
  <r>
    <s v="6.2"/>
    <s v="9745000"/>
    <x v="114"/>
    <x v="93"/>
    <n v="511"/>
    <s v="A0531AF511"/>
    <n v="311000"/>
    <n v="-310974"/>
    <n v="-311000"/>
    <s v="C"/>
    <x v="5"/>
    <x v="5"/>
    <s v="GODT"/>
    <s v="DEBT SERVICE-PRINCIPAL RETIREMENT"/>
    <s v="2023–2024"/>
    <x v="1"/>
    <x v="2"/>
    <s v="HEALTH AND HUMAN SERVICES"/>
    <s v="HEALTH&amp;HUMAN SVCS AUTOMATION"/>
    <x v="2"/>
    <s v="900"/>
    <s v="N"/>
    <s v="001"/>
    <s v="002"/>
    <s v="000"/>
    <s v="000"/>
    <s v="INTERNAL SERVICE FUND"/>
    <s v="ALL OTHER INTERNAL SERVICE FD"/>
    <s v="0"/>
  </r>
  <r>
    <s v="7.1"/>
    <s v="9745000"/>
    <x v="114"/>
    <x v="93"/>
    <n v="511"/>
    <s v="A0531AF511"/>
    <n v="29000"/>
    <n v="29412"/>
    <n v="29000"/>
    <s v="D"/>
    <x v="3"/>
    <x v="3"/>
    <s v="GBBR"/>
    <s v="RIGHT-TO-USE LEASE LIABILITY"/>
    <s v="2023–2024"/>
    <x v="1"/>
    <x v="2"/>
    <s v="HEALTH AND HUMAN SERVICES"/>
    <s v="HEALTH&amp;HUMAN SVCS AUTOMATION"/>
    <x v="2"/>
    <s v="900"/>
    <s v="N"/>
    <s v="001"/>
    <s v="002"/>
    <s v="000"/>
    <s v="000"/>
    <s v="INTERNAL SERVICE FUND"/>
    <s v="ALL OTHER INTERNAL SERVICE FD"/>
    <s v="0"/>
  </r>
  <r>
    <s v="7.2"/>
    <s v="9745000"/>
    <x v="114"/>
    <x v="93"/>
    <n v="511"/>
    <s v="A0531AF511"/>
    <n v="29000"/>
    <n v="-29412"/>
    <n v="-29000"/>
    <s v="C"/>
    <x v="7"/>
    <x v="3"/>
    <s v="GBAX"/>
    <s v="CURRENT PORTION OF LONG-TERM OBLIGATIONS"/>
    <s v="2023–2024"/>
    <x v="1"/>
    <x v="2"/>
    <s v="HEALTH AND HUMAN SERVICES"/>
    <s v="HEALTH&amp;HUMAN SVCS AUTOMATION"/>
    <x v="2"/>
    <s v="900"/>
    <s v="N"/>
    <s v="001"/>
    <s v="002"/>
    <s v="000"/>
    <s v="000"/>
    <s v="INTERNAL SERVICE FUND"/>
    <s v="ALL OTHER INTERNAL SERVICE FD"/>
    <s v="0"/>
  </r>
  <r>
    <s v="0.1BB"/>
    <s v="9751000"/>
    <x v="115"/>
    <x v="6"/>
    <n v="511"/>
    <s v="A0690AF511"/>
    <n v="2120000"/>
    <n v="2119584"/>
    <n v="2120000"/>
    <s v="D"/>
    <x v="16"/>
    <x v="14"/>
    <s v="GABX"/>
    <s v="INTANGIBLE ASSETS-AMORTIZABLE"/>
    <s v="2023–2024"/>
    <x v="1"/>
    <x v="0"/>
    <s v="GENERAL GOVERNMENT"/>
    <s v="PUB SAFETY COMM REVOLVING FUND"/>
    <x v="2"/>
    <s v="900"/>
    <s v="N"/>
    <s v="001"/>
    <s v="002"/>
    <s v="000"/>
    <s v="000"/>
    <s v="INTERNAL SERVICE FUND"/>
    <s v="ALL OTHER INTERNAL SERVICE FD"/>
    <s v="0"/>
  </r>
  <r>
    <s v="0.3BB"/>
    <s v="9751000"/>
    <x v="115"/>
    <x v="6"/>
    <n v="511"/>
    <s v="A0690AF511"/>
    <n v="58789000"/>
    <n v="58788637"/>
    <n v="58789000"/>
    <s v="D"/>
    <x v="0"/>
    <x v="0"/>
    <s v="GABX"/>
    <s v="INTANGIBLE ASSETS-AMORTIZABLE"/>
    <s v="2023–2024"/>
    <x v="1"/>
    <x v="0"/>
    <s v="GENERAL GOVERNMENT"/>
    <s v="PUB SAFETY COMM REVOLVING FUND"/>
    <x v="2"/>
    <s v="900"/>
    <s v="N"/>
    <s v="001"/>
    <s v="002"/>
    <s v="000"/>
    <s v="000"/>
    <s v="INTERNAL SERVICE FUND"/>
    <s v="ALL OTHER INTERNAL SERVICE FD"/>
    <s v="0"/>
  </r>
  <r>
    <s v="0.4BB"/>
    <s v="9751000"/>
    <x v="115"/>
    <x v="6"/>
    <n v="511"/>
    <s v="A0690AF511"/>
    <n v="2027000"/>
    <n v="2028024"/>
    <n v="2027000"/>
    <s v="D"/>
    <x v="8"/>
    <x v="7"/>
    <s v="GOAA"/>
    <s v="BEGINNING FUND BALANCE"/>
    <s v="2023–2024"/>
    <x v="1"/>
    <x v="0"/>
    <s v="GENERAL GOVERNMENT"/>
    <s v="PUB SAFETY COMM REVOLVING FUND"/>
    <x v="2"/>
    <s v="900"/>
    <s v="N"/>
    <s v="001"/>
    <s v="002"/>
    <s v="000"/>
    <s v="000"/>
    <s v="INTERNAL SERVICE FUND"/>
    <s v="ALL OTHER INTERNAL SERVICE FD"/>
    <s v="0"/>
  </r>
  <r>
    <s v="0.6BB"/>
    <s v="9751000"/>
    <x v="115"/>
    <x v="6"/>
    <n v="511"/>
    <s v="A0690AF511"/>
    <n v="147000"/>
    <n v="-147275"/>
    <n v="-147000"/>
    <s v="C"/>
    <x v="17"/>
    <x v="2"/>
    <s v="GABW"/>
    <s v="ACCUMULATED DEPRECIATION/AMORTIZATION"/>
    <s v="2023–2024"/>
    <x v="1"/>
    <x v="0"/>
    <s v="GENERAL GOVERNMENT"/>
    <s v="PUB SAFETY COMM REVOLVING FUND"/>
    <x v="2"/>
    <s v="900"/>
    <s v="N"/>
    <s v="001"/>
    <s v="002"/>
    <s v="000"/>
    <s v="000"/>
    <s v="INTERNAL SERVICE FUND"/>
    <s v="ALL OTHER INTERNAL SERVICE FD"/>
    <s v="0"/>
  </r>
  <r>
    <s v="0.8BB"/>
    <s v="9751000"/>
    <x v="115"/>
    <x v="6"/>
    <n v="511"/>
    <s v="A0690AF511"/>
    <n v="13790000"/>
    <n v="-13790702"/>
    <n v="-13790000"/>
    <s v="C"/>
    <x v="2"/>
    <x v="2"/>
    <s v="GABW"/>
    <s v="ACCUMULATED DEPRECIATION/AMORTIZATION"/>
    <s v="2023–2024"/>
    <x v="1"/>
    <x v="0"/>
    <s v="GENERAL GOVERNMENT"/>
    <s v="PUB SAFETY COMM REVOLVING FUND"/>
    <x v="2"/>
    <s v="900"/>
    <s v="N"/>
    <s v="001"/>
    <s v="002"/>
    <s v="000"/>
    <s v="000"/>
    <s v="INTERNAL SERVICE FUND"/>
    <s v="ALL OTHER INTERNAL SERVICE FD"/>
    <s v="0"/>
  </r>
  <r>
    <s v="0.9BB"/>
    <s v="9751000"/>
    <x v="115"/>
    <x v="6"/>
    <n v="511"/>
    <s v="A0690AF511"/>
    <n v="48999000"/>
    <n v="-48998268"/>
    <n v="-48999000"/>
    <s v="C"/>
    <x v="3"/>
    <x v="3"/>
    <s v="GBBR"/>
    <s v="RIGHT-TO-USE LEASE LIABILITY"/>
    <s v="2023–2024"/>
    <x v="1"/>
    <x v="0"/>
    <s v="GENERAL GOVERNMENT"/>
    <s v="PUB SAFETY COMM REVOLVING FUND"/>
    <x v="2"/>
    <s v="900"/>
    <s v="N"/>
    <s v="001"/>
    <s v="002"/>
    <s v="000"/>
    <s v="000"/>
    <s v="INTERNAL SERVICE FUND"/>
    <s v="ALL OTHER INTERNAL SERVICE FD"/>
    <s v="0"/>
  </r>
  <r>
    <s v="0.1ADJ"/>
    <s v="9751000"/>
    <x v="115"/>
    <x v="6"/>
    <n v="511"/>
    <s v="A0690AF511"/>
    <n v="1597000"/>
    <n v="1597104"/>
    <n v="1597000"/>
    <s v="D"/>
    <x v="16"/>
    <x v="14"/>
    <s v="GABX"/>
    <s v="INTANGIBLE ASSETS-AMORTIZABLE"/>
    <s v="2023–2024"/>
    <x v="1"/>
    <x v="0"/>
    <s v="GENERAL GOVERNMENT"/>
    <s v="PUB SAFETY COMM REVOLVING FUND"/>
    <x v="2"/>
    <s v="900"/>
    <s v="N"/>
    <s v="001"/>
    <s v="002"/>
    <s v="000"/>
    <s v="000"/>
    <s v="INTERNAL SERVICE FUND"/>
    <s v="ALL OTHER INTERNAL SERVICE FD"/>
    <s v="0"/>
  </r>
  <r>
    <s v="0.3ADJ"/>
    <s v="9751000"/>
    <x v="115"/>
    <x v="6"/>
    <n v="511"/>
    <s v="A0690AF511"/>
    <n v="5862000"/>
    <n v="5861799"/>
    <n v="5862000"/>
    <s v="D"/>
    <x v="0"/>
    <x v="0"/>
    <s v="GABX"/>
    <s v="INTANGIBLE ASSETS-AMORTIZABLE"/>
    <s v="2023–2024"/>
    <x v="1"/>
    <x v="0"/>
    <s v="GENERAL GOVERNMENT"/>
    <s v="PUB SAFETY COMM REVOLVING FUND"/>
    <x v="2"/>
    <s v="900"/>
    <s v="N"/>
    <s v="001"/>
    <s v="002"/>
    <s v="000"/>
    <s v="000"/>
    <s v="INTERNAL SERVICE FUND"/>
    <s v="ALL OTHER INTERNAL SERVICE FD"/>
    <s v="0"/>
  </r>
  <r>
    <s v="0.5ADJ"/>
    <s v="9751000"/>
    <x v="115"/>
    <x v="6"/>
    <n v="511"/>
    <s v="A0690AF511"/>
    <n v="279000"/>
    <n v="279072"/>
    <n v="279000"/>
    <s v="D"/>
    <x v="1"/>
    <x v="1"/>
    <s v="GOAA"/>
    <s v="BEGINNING FUND BALANCE"/>
    <s v="2023–2024"/>
    <x v="1"/>
    <x v="0"/>
    <s v="GENERAL GOVERNMENT"/>
    <s v="PUB SAFETY COMM REVOLVING FUND"/>
    <x v="2"/>
    <s v="900"/>
    <s v="N"/>
    <s v="001"/>
    <s v="002"/>
    <s v="000"/>
    <s v="000"/>
    <s v="INTERNAL SERVICE FUND"/>
    <s v="ALL OTHER INTERNAL SERVICE FD"/>
    <s v="0"/>
  </r>
  <r>
    <s v="0.6ADJ"/>
    <s v="9751000"/>
    <x v="115"/>
    <x v="6"/>
    <n v="511"/>
    <s v="A0690AF511"/>
    <n v="200000"/>
    <n v="-200085"/>
    <n v="-200000"/>
    <s v="C"/>
    <x v="17"/>
    <x v="2"/>
    <s v="GABW"/>
    <s v="ACCUMULATED DEPRECIATION/AMORTIZATION"/>
    <s v="2023–2024"/>
    <x v="1"/>
    <x v="0"/>
    <s v="GENERAL GOVERNMENT"/>
    <s v="PUB SAFETY COMM REVOLVING FUND"/>
    <x v="2"/>
    <s v="900"/>
    <s v="N"/>
    <s v="001"/>
    <s v="002"/>
    <s v="000"/>
    <s v="000"/>
    <s v="INTERNAL SERVICE FUND"/>
    <s v="ALL OTHER INTERNAL SERVICE FD"/>
    <s v="0"/>
  </r>
  <r>
    <s v="0.8ADJ"/>
    <s v="9751000"/>
    <x v="115"/>
    <x v="6"/>
    <n v="511"/>
    <s v="A0690AF511"/>
    <n v="969000"/>
    <n v="969357"/>
    <n v="969000"/>
    <s v="D"/>
    <x v="2"/>
    <x v="2"/>
    <s v="GABW"/>
    <s v="ACCUMULATED DEPRECIATION/AMORTIZATION"/>
    <s v="2023–2024"/>
    <x v="1"/>
    <x v="0"/>
    <s v="GENERAL GOVERNMENT"/>
    <s v="PUB SAFETY COMM REVOLVING FUND"/>
    <x v="2"/>
    <s v="900"/>
    <s v="N"/>
    <s v="001"/>
    <s v="002"/>
    <s v="000"/>
    <s v="000"/>
    <s v="INTERNAL SERVICE FUND"/>
    <s v="ALL OTHER INTERNAL SERVICE FD"/>
    <s v="0"/>
  </r>
  <r>
    <s v="0.9ADJ"/>
    <s v="9751000"/>
    <x v="115"/>
    <x v="6"/>
    <n v="511"/>
    <s v="A0690AF511"/>
    <n v="8507000"/>
    <n v="-8507247"/>
    <n v="-8507000"/>
    <s v="C"/>
    <x v="3"/>
    <x v="3"/>
    <s v="GBBR"/>
    <s v="RIGHT-TO-USE LEASE LIABILITY"/>
    <s v="2023–2024"/>
    <x v="1"/>
    <x v="0"/>
    <s v="GENERAL GOVERNMENT"/>
    <s v="PUB SAFETY COMM REVOLVING FUND"/>
    <x v="2"/>
    <s v="900"/>
    <s v="N"/>
    <s v="001"/>
    <s v="002"/>
    <s v="000"/>
    <s v="000"/>
    <s v="INTERNAL SERVICE FUND"/>
    <s v="ALL OTHER INTERNAL SERVICE FD"/>
    <s v="0"/>
  </r>
  <r>
    <s v="1.1"/>
    <s v="9751000"/>
    <x v="115"/>
    <x v="6"/>
    <n v="511"/>
    <s v="A0690AF511"/>
    <n v="5534000"/>
    <n v="5534037"/>
    <n v="5534000"/>
    <s v="D"/>
    <x v="11"/>
    <x v="10"/>
    <s v="GODR"/>
    <s v="CAPITAL OUTLAY"/>
    <s v="2023–2024"/>
    <x v="1"/>
    <x v="0"/>
    <s v="GENERAL GOVERNMENT"/>
    <s v="PUB SAFETY COMM REVOLVING FUND"/>
    <x v="2"/>
    <s v="900"/>
    <s v="N"/>
    <s v="001"/>
    <s v="002"/>
    <s v="000"/>
    <s v="000"/>
    <s v="INTERNAL SERVICE FUND"/>
    <s v="ALL OTHER INTERNAL SERVICE FD"/>
    <s v="0"/>
  </r>
  <r>
    <s v="1.2"/>
    <s v="9751000"/>
    <x v="115"/>
    <x v="6"/>
    <n v="511"/>
    <s v="A0690AF511"/>
    <n v="5534000"/>
    <n v="-5534037"/>
    <n v="-5534000"/>
    <s v="C"/>
    <x v="12"/>
    <x v="11"/>
    <s v="GOLK"/>
    <s v="LEASE AND OTHER FINANCING PROCEEDS"/>
    <s v="2023–2024"/>
    <x v="1"/>
    <x v="0"/>
    <s v="GENERAL GOVERNMENT"/>
    <s v="PUB SAFETY COMM REVOLVING FUND"/>
    <x v="2"/>
    <s v="900"/>
    <s v="N"/>
    <s v="001"/>
    <s v="002"/>
    <s v="000"/>
    <s v="000"/>
    <s v="INTERNAL SERVICE FUND"/>
    <s v="ALL OTHER INTERNAL SERVICE FD"/>
    <s v="0"/>
  </r>
  <r>
    <s v="2.3"/>
    <s v="9751000"/>
    <x v="115"/>
    <x v="6"/>
    <n v="511"/>
    <s v="A0690AF511"/>
    <n v="5534000"/>
    <n v="5534037"/>
    <n v="5534000"/>
    <s v="D"/>
    <x v="0"/>
    <x v="0"/>
    <s v="GABX"/>
    <s v="INTANGIBLE ASSETS-AMORTIZABLE"/>
    <s v="2023–2024"/>
    <x v="1"/>
    <x v="0"/>
    <s v="GENERAL GOVERNMENT"/>
    <s v="PUB SAFETY COMM REVOLVING FUND"/>
    <x v="2"/>
    <s v="900"/>
    <s v="N"/>
    <s v="001"/>
    <s v="002"/>
    <s v="000"/>
    <s v="000"/>
    <s v="INTERNAL SERVICE FUND"/>
    <s v="ALL OTHER INTERNAL SERVICE FD"/>
    <s v="0"/>
  </r>
  <r>
    <s v="2.4"/>
    <s v="9751000"/>
    <x v="115"/>
    <x v="6"/>
    <n v="511"/>
    <s v="A0690AF511"/>
    <n v="5534000"/>
    <n v="-5534037"/>
    <n v="-5534000"/>
    <s v="C"/>
    <x v="11"/>
    <x v="10"/>
    <s v="GODR"/>
    <s v="CAPITAL OUTLAY"/>
    <s v="2023–2024"/>
    <x v="1"/>
    <x v="0"/>
    <s v="GENERAL GOVERNMENT"/>
    <s v="PUB SAFETY COMM REVOLVING FUND"/>
    <x v="2"/>
    <s v="900"/>
    <s v="N"/>
    <s v="001"/>
    <s v="002"/>
    <s v="000"/>
    <s v="000"/>
    <s v="INTERNAL SERVICE FUND"/>
    <s v="ALL OTHER INTERNAL SERVICE FD"/>
    <s v="0"/>
  </r>
  <r>
    <s v="3.1"/>
    <s v="9751000"/>
    <x v="115"/>
    <x v="6"/>
    <n v="511"/>
    <s v="A0690AF511"/>
    <n v="5534000"/>
    <n v="5534037"/>
    <n v="5534000"/>
    <s v="D"/>
    <x v="12"/>
    <x v="11"/>
    <s v="GOLK"/>
    <s v="LEASE AND OTHER FINANCING PROCEEDS"/>
    <s v="2023–2024"/>
    <x v="1"/>
    <x v="0"/>
    <s v="GENERAL GOVERNMENT"/>
    <s v="PUB SAFETY COMM REVOLVING FUND"/>
    <x v="2"/>
    <s v="900"/>
    <s v="N"/>
    <s v="001"/>
    <s v="002"/>
    <s v="000"/>
    <s v="000"/>
    <s v="INTERNAL SERVICE FUND"/>
    <s v="ALL OTHER INTERNAL SERVICE FD"/>
    <s v="0"/>
  </r>
  <r>
    <s v="3.2"/>
    <s v="9751000"/>
    <x v="115"/>
    <x v="6"/>
    <n v="511"/>
    <s v="A0690AF511"/>
    <n v="5534000"/>
    <n v="-5534037"/>
    <n v="-5534000"/>
    <s v="C"/>
    <x v="3"/>
    <x v="3"/>
    <s v="GBBR"/>
    <s v="RIGHT-TO-USE LEASE LIABILITY"/>
    <s v="2023–2024"/>
    <x v="1"/>
    <x v="0"/>
    <s v="GENERAL GOVERNMENT"/>
    <s v="PUB SAFETY COMM REVOLVING FUND"/>
    <x v="2"/>
    <s v="900"/>
    <s v="N"/>
    <s v="001"/>
    <s v="002"/>
    <s v="000"/>
    <s v="000"/>
    <s v="INTERNAL SERVICE FUND"/>
    <s v="ALL OTHER INTERNAL SERVICE FD"/>
    <s v="0"/>
  </r>
  <r>
    <s v="4.1"/>
    <s v="9751000"/>
    <x v="115"/>
    <x v="6"/>
    <n v="511"/>
    <s v="A0690AF511"/>
    <n v="6978000"/>
    <n v="6978053"/>
    <n v="6978000"/>
    <s v="D"/>
    <x v="21"/>
    <x v="18"/>
    <s v="GOHJ"/>
    <s v="DEPRECIATION"/>
    <s v="2023–2024"/>
    <x v="1"/>
    <x v="0"/>
    <s v="GENERAL GOVERNMENT"/>
    <s v="PUB SAFETY COMM REVOLVING FUND"/>
    <x v="2"/>
    <s v="900"/>
    <s v="N"/>
    <s v="001"/>
    <s v="002"/>
    <s v="000"/>
    <s v="000"/>
    <s v="INTERNAL SERVICE FUND"/>
    <s v="ALL OTHER INTERNAL SERVICE FD"/>
    <s v="0"/>
  </r>
  <r>
    <s v="4.4"/>
    <s v="9751000"/>
    <x v="115"/>
    <x v="6"/>
    <n v="511"/>
    <s v="A0690AF511"/>
    <n v="6978000"/>
    <n v="-6978053"/>
    <n v="-6978000"/>
    <s v="C"/>
    <x v="2"/>
    <x v="2"/>
    <s v="GABW"/>
    <s v="ACCUMULATED DEPRECIATION/AMORTIZATION"/>
    <s v="2023–2024"/>
    <x v="1"/>
    <x v="0"/>
    <s v="GENERAL GOVERNMENT"/>
    <s v="PUB SAFETY COMM REVOLVING FUND"/>
    <x v="2"/>
    <s v="900"/>
    <s v="N"/>
    <s v="001"/>
    <s v="002"/>
    <s v="000"/>
    <s v="000"/>
    <s v="INTERNAL SERVICE FUND"/>
    <s v="ALL OTHER INTERNAL SERVICE FD"/>
    <s v="0"/>
  </r>
  <r>
    <s v="5.1"/>
    <s v="9751000"/>
    <x v="115"/>
    <x v="6"/>
    <n v="511"/>
    <s v="A0690AF511"/>
    <n v="6155000"/>
    <n v="6154736"/>
    <n v="6155000"/>
    <s v="D"/>
    <x v="5"/>
    <x v="5"/>
    <s v="GODT"/>
    <s v="DEBT SERVICE-PRINCIPAL RETIREMENT"/>
    <s v="2023–2024"/>
    <x v="1"/>
    <x v="0"/>
    <s v="GENERAL GOVERNMENT"/>
    <s v="PUB SAFETY COMM REVOLVING FUND"/>
    <x v="2"/>
    <s v="900"/>
    <s v="N"/>
    <s v="001"/>
    <s v="002"/>
    <s v="000"/>
    <s v="000"/>
    <s v="INTERNAL SERVICE FUND"/>
    <s v="ALL OTHER INTERNAL SERVICE FD"/>
    <s v="0"/>
  </r>
  <r>
    <s v="5.2"/>
    <s v="9751000"/>
    <x v="115"/>
    <x v="6"/>
    <n v="511"/>
    <s v="A0690AF511"/>
    <n v="869000"/>
    <n v="869181"/>
    <n v="869000"/>
    <s v="D"/>
    <x v="22"/>
    <x v="19"/>
    <s v="GOJH"/>
    <s v="INTEREST EXPENSE AND FISCAL CHARGES"/>
    <s v="2023–2024"/>
    <x v="1"/>
    <x v="0"/>
    <s v="GENERAL GOVERNMENT"/>
    <s v="PUB SAFETY COMM REVOLVING FUND"/>
    <x v="2"/>
    <s v="900"/>
    <s v="N"/>
    <s v="001"/>
    <s v="002"/>
    <s v="000"/>
    <s v="000"/>
    <s v="INTERNAL SERVICE FUND"/>
    <s v="ALL OTHER INTERNAL SERVICE FD"/>
    <s v="0"/>
  </r>
  <r>
    <s v="5.3"/>
    <s v="9751000"/>
    <x v="115"/>
    <x v="6"/>
    <n v="511"/>
    <s v="A0690AF511"/>
    <n v="7024000"/>
    <n v="-7023917"/>
    <n v="-7024000"/>
    <s v="C"/>
    <x v="23"/>
    <x v="20"/>
    <s v="GOHH"/>
    <s v="SERVICES AND CHARGES"/>
    <s v="2023–2024"/>
    <x v="1"/>
    <x v="0"/>
    <s v="GENERAL GOVERNMENT"/>
    <s v="PUB SAFETY COMM REVOLVING FUND"/>
    <x v="2"/>
    <s v="900"/>
    <s v="N"/>
    <s v="001"/>
    <s v="002"/>
    <s v="000"/>
    <s v="000"/>
    <s v="INTERNAL SERVICE FUND"/>
    <s v="ALL OTHER INTERNAL SERVICE FD"/>
    <s v="0"/>
  </r>
  <r>
    <s v="6.1"/>
    <s v="9751000"/>
    <x v="115"/>
    <x v="6"/>
    <n v="511"/>
    <s v="A0690AF511"/>
    <n v="6155000"/>
    <n v="6154736"/>
    <n v="6155000"/>
    <s v="D"/>
    <x v="3"/>
    <x v="3"/>
    <s v="GBBR"/>
    <s v="RIGHT-TO-USE LEASE LIABILITY"/>
    <s v="2023–2024"/>
    <x v="1"/>
    <x v="0"/>
    <s v="GENERAL GOVERNMENT"/>
    <s v="PUB SAFETY COMM REVOLVING FUND"/>
    <x v="2"/>
    <s v="900"/>
    <s v="N"/>
    <s v="001"/>
    <s v="002"/>
    <s v="000"/>
    <s v="000"/>
    <s v="INTERNAL SERVICE FUND"/>
    <s v="ALL OTHER INTERNAL SERVICE FD"/>
    <s v="0"/>
  </r>
  <r>
    <s v="6.2"/>
    <s v="9751000"/>
    <x v="115"/>
    <x v="6"/>
    <n v="511"/>
    <s v="A0690AF511"/>
    <n v="6155000"/>
    <n v="-6154736"/>
    <n v="-6155000"/>
    <s v="C"/>
    <x v="5"/>
    <x v="5"/>
    <s v="GODT"/>
    <s v="DEBT SERVICE-PRINCIPAL RETIREMENT"/>
    <s v="2023–2024"/>
    <x v="1"/>
    <x v="0"/>
    <s v="GENERAL GOVERNMENT"/>
    <s v="PUB SAFETY COMM REVOLVING FUND"/>
    <x v="2"/>
    <s v="900"/>
    <s v="N"/>
    <s v="001"/>
    <s v="002"/>
    <s v="000"/>
    <s v="000"/>
    <s v="INTERNAL SERVICE FUND"/>
    <s v="ALL OTHER INTERNAL SERVICE FD"/>
    <s v="0"/>
  </r>
  <r>
    <s v="7.1"/>
    <s v="9751000"/>
    <x v="115"/>
    <x v="6"/>
    <n v="511"/>
    <s v="A0690AF511"/>
    <n v="6288000"/>
    <n v="6288081"/>
    <n v="6288000"/>
    <s v="D"/>
    <x v="3"/>
    <x v="3"/>
    <s v="GBBR"/>
    <s v="RIGHT-TO-USE LEASE LIABILITY"/>
    <s v="2023–2024"/>
    <x v="1"/>
    <x v="0"/>
    <s v="GENERAL GOVERNMENT"/>
    <s v="PUB SAFETY COMM REVOLVING FUND"/>
    <x v="2"/>
    <s v="900"/>
    <s v="N"/>
    <s v="001"/>
    <s v="002"/>
    <s v="000"/>
    <s v="000"/>
    <s v="INTERNAL SERVICE FUND"/>
    <s v="ALL OTHER INTERNAL SERVICE FD"/>
    <s v="0"/>
  </r>
  <r>
    <s v="7.2"/>
    <s v="9751000"/>
    <x v="115"/>
    <x v="6"/>
    <n v="511"/>
    <s v="A0690AF511"/>
    <n v="6288000"/>
    <n v="-6288081"/>
    <n v="-6288000"/>
    <s v="C"/>
    <x v="7"/>
    <x v="3"/>
    <s v="GBAX"/>
    <s v="CURRENT PORTION OF LONG-TERM OBLIGATIONS"/>
    <s v="2023–2024"/>
    <x v="1"/>
    <x v="0"/>
    <s v="GENERAL GOVERNMENT"/>
    <s v="PUB SAFETY COMM REVOLVING FUND"/>
    <x v="2"/>
    <s v="900"/>
    <s v="N"/>
    <s v="001"/>
    <s v="002"/>
    <s v="000"/>
    <s v="000"/>
    <s v="INTERNAL SERVICE FUND"/>
    <s v="ALL OTHER INTERNAL SERVICE FD"/>
    <s v="0"/>
  </r>
  <r>
    <s v="8.3"/>
    <s v="9751000"/>
    <x v="115"/>
    <x v="6"/>
    <n v="511"/>
    <s v="A0690AF511"/>
    <n v="489000"/>
    <n v="488974"/>
    <n v="489000"/>
    <s v="D"/>
    <x v="2"/>
    <x v="2"/>
    <s v="GABW"/>
    <s v="ACCUMULATED DEPRECIATION/AMORTIZATION"/>
    <s v="2023–2024"/>
    <x v="1"/>
    <x v="0"/>
    <s v="GENERAL GOVERNMENT"/>
    <s v="PUB SAFETY COMM REVOLVING FUND"/>
    <x v="2"/>
    <s v="900"/>
    <s v="N"/>
    <s v="001"/>
    <s v="002"/>
    <s v="000"/>
    <s v="000"/>
    <s v="INTERNAL SERVICE FUND"/>
    <s v="ALL OTHER INTERNAL SERVICE FD"/>
    <s v="0"/>
  </r>
  <r>
    <s v="8.6"/>
    <s v="9751000"/>
    <x v="115"/>
    <x v="6"/>
    <n v="511"/>
    <s v="A0690AF511"/>
    <n v="489000"/>
    <n v="-488974"/>
    <n v="-489000"/>
    <s v="C"/>
    <x v="0"/>
    <x v="0"/>
    <s v="GABX"/>
    <s v="INTANGIBLE ASSETS-AMORTIZABLE"/>
    <s v="2023–2024"/>
    <x v="1"/>
    <x v="0"/>
    <s v="GENERAL GOVERNMENT"/>
    <s v="PUB SAFETY COMM REVOLVING FUND"/>
    <x v="2"/>
    <s v="900"/>
    <s v="N"/>
    <s v="001"/>
    <s v="002"/>
    <s v="000"/>
    <s v="000"/>
    <s v="INTERNAL SERVICE FUND"/>
    <s v="ALL OTHER INTERNAL SERVICE FD"/>
    <s v="0"/>
  </r>
  <r>
    <s v="9.1"/>
    <s v="9751000"/>
    <x v="115"/>
    <x v="6"/>
    <n v="511"/>
    <s v="A0690AF511"/>
    <n v="1176000"/>
    <n v="1176372"/>
    <n v="1176000"/>
    <s v="D"/>
    <x v="3"/>
    <x v="3"/>
    <s v="GBBR"/>
    <s v="RIGHT-TO-USE LEASE LIABILITY"/>
    <s v="2023–2024"/>
    <x v="1"/>
    <x v="0"/>
    <s v="GENERAL GOVERNMENT"/>
    <s v="PUB SAFETY COMM REVOLVING FUND"/>
    <x v="2"/>
    <s v="900"/>
    <s v="N"/>
    <s v="001"/>
    <s v="002"/>
    <s v="000"/>
    <s v="000"/>
    <s v="INTERNAL SERVICE FUND"/>
    <s v="ALL OTHER INTERNAL SERVICE FD"/>
    <s v="0"/>
  </r>
  <r>
    <s v="9.4"/>
    <s v="9751000"/>
    <x v="115"/>
    <x v="6"/>
    <n v="511"/>
    <s v="A0690AF511"/>
    <n v="305000"/>
    <n v="305439"/>
    <n v="305000"/>
    <s v="D"/>
    <x v="2"/>
    <x v="2"/>
    <s v="GABW"/>
    <s v="ACCUMULATED DEPRECIATION/AMORTIZATION"/>
    <s v="2023–2024"/>
    <x v="1"/>
    <x v="0"/>
    <s v="GENERAL GOVERNMENT"/>
    <s v="PUB SAFETY COMM REVOLVING FUND"/>
    <x v="2"/>
    <s v="900"/>
    <s v="N"/>
    <s v="001"/>
    <s v="002"/>
    <s v="000"/>
    <s v="000"/>
    <s v="INTERNAL SERVICE FUND"/>
    <s v="ALL OTHER INTERNAL SERVICE FD"/>
    <s v="0"/>
  </r>
  <r>
    <s v="9.8"/>
    <s v="9751000"/>
    <x v="115"/>
    <x v="6"/>
    <n v="511"/>
    <s v="A0690AF511"/>
    <n v="1438000"/>
    <n v="-1438106"/>
    <n v="-1438000"/>
    <s v="C"/>
    <x v="0"/>
    <x v="0"/>
    <s v="GABX"/>
    <s v="INTANGIBLE ASSETS-AMORTIZABLE"/>
    <s v="2023–2024"/>
    <x v="1"/>
    <x v="0"/>
    <s v="GENERAL GOVERNMENT"/>
    <s v="PUB SAFETY COMM REVOLVING FUND"/>
    <x v="2"/>
    <s v="900"/>
    <s v="N"/>
    <s v="001"/>
    <s v="002"/>
    <s v="000"/>
    <s v="000"/>
    <s v="INTERNAL SERVICE FUND"/>
    <s v="ALL OTHER INTERNAL SERVICE FD"/>
    <s v="0"/>
  </r>
  <r>
    <s v="9.9"/>
    <s v="9751000"/>
    <x v="115"/>
    <x v="6"/>
    <n v="511"/>
    <s v="A0690AF511"/>
    <n v="43000"/>
    <n v="-43705"/>
    <n v="-43000"/>
    <s v="C"/>
    <x v="23"/>
    <x v="20"/>
    <s v="GOHH"/>
    <s v="SERVICES AND CHARGES"/>
    <s v="2023–2024"/>
    <x v="1"/>
    <x v="0"/>
    <s v="GENERAL GOVERNMENT"/>
    <s v="PUB SAFETY COMM REVOLVING FUND"/>
    <x v="2"/>
    <s v="900"/>
    <s v="N"/>
    <s v="001"/>
    <s v="002"/>
    <s v="000"/>
    <s v="000"/>
    <s v="INTERNAL SERVICE FUND"/>
    <s v="ALL OTHER INTERNAL SERVICE FD"/>
    <s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x v="0"/>
    <s v="ASSETS"/>
    <s v="ASSETS-NON-CURRENT"/>
    <s v="ACCUMULATED DEPRECIATION/AMORTIZATION"/>
    <s v="GABW"/>
    <x v="0"/>
    <n v="-15537000"/>
    <s v="001"/>
    <x v="0"/>
    <s v="000"/>
    <s v="000"/>
    <s v="LEASE SBITA FP APA ADJUSTM"/>
    <s v=""/>
  </r>
  <r>
    <x v="0"/>
    <s v="ASSETS"/>
    <s v="ASSETS-NON-CURRENT"/>
    <s v="ACCUMULATED DEPRECIATION/AMORTIZATION"/>
    <s v="GABW"/>
    <x v="1"/>
    <n v="-12621000"/>
    <s v="001"/>
    <x v="0"/>
    <s v="000"/>
    <s v="000"/>
    <s v="LEASE SBITA FP APA ADJUSTM"/>
    <s v=""/>
  </r>
  <r>
    <x v="0"/>
    <s v="ASSETS"/>
    <s v="ASSETS-NON-CURRENT"/>
    <s v="ACCUMULATED DEPRECIATION/AMORTIZATION"/>
    <s v="GABW"/>
    <x v="2"/>
    <n v="-1272672000"/>
    <s v="001"/>
    <x v="0"/>
    <s v="000"/>
    <s v="000"/>
    <s v="LEASE SBITA FP APA ADJUSTM"/>
    <s v=""/>
  </r>
  <r>
    <x v="0"/>
    <s v="ASSETS"/>
    <s v="ASSETS-NON-CURRENT"/>
    <s v="INTANGIBLE ASSETS-AMORTIZABLE"/>
    <s v="GABX"/>
    <x v="3"/>
    <n v="43596000"/>
    <s v="001"/>
    <x v="0"/>
    <s v="000"/>
    <s v="000"/>
    <s v="LEASE SBITA FP APA ADJUSTM"/>
    <s v=""/>
  </r>
  <r>
    <x v="0"/>
    <s v="ASSETS"/>
    <s v="ASSETS-NON-CURRENT"/>
    <s v="INTANGIBLE ASSETS-AMORTIZABLE"/>
    <s v="GABX"/>
    <x v="4"/>
    <n v="3721989000"/>
    <s v="001"/>
    <x v="0"/>
    <s v="000"/>
    <s v="000"/>
    <s v="LEASE SBITA FP APA ADJUSTM"/>
    <s v=""/>
  </r>
  <r>
    <x v="0"/>
    <s v="ASSETS"/>
    <s v="ASSETS-NON-CURRENT"/>
    <s v="INTANGIBLE ASSETS-AMORTIZABLE"/>
    <s v="GABX"/>
    <x v="5"/>
    <n v="23186000"/>
    <s v="001"/>
    <x v="0"/>
    <s v="000"/>
    <s v="000"/>
    <s v="LEASE SBITA FP APA ADJUSTM"/>
    <s v=""/>
  </r>
  <r>
    <x v="0"/>
    <s v="LIABILITIES"/>
    <s v="LIABILITY-CURRENT"/>
    <s v="CURRENT PORTION OF LONG-TERM OBLIGATI"/>
    <s v="GBAX"/>
    <x v="6"/>
    <n v="-442017000"/>
    <s v="001"/>
    <x v="0"/>
    <s v="000"/>
    <s v="000"/>
    <s v="LEASE SBITA FP APA ADJUSTM"/>
    <s v=""/>
  </r>
  <r>
    <x v="0"/>
    <s v="LIABILITIES"/>
    <s v="LIABILITY-NON-CUR"/>
    <s v="RIGHT-TO-USE LEASE LIABILITY"/>
    <s v="GBBR"/>
    <x v="7"/>
    <n v="-2141373000"/>
    <s v="001"/>
    <x v="0"/>
    <s v="000"/>
    <s v="000"/>
    <s v="LEASE SBITA FP APA ADJUSTM"/>
    <s v=""/>
  </r>
  <r>
    <x v="1"/>
    <s v="ASSETS"/>
    <s v="ASSETS-NON-CURRENT"/>
    <s v="ACCUMULATED DEPRECIATION/AMORTIZATION"/>
    <s v="GABW"/>
    <x v="2"/>
    <n v="-18740000"/>
    <s v="002"/>
    <x v="1"/>
    <s v="001"/>
    <s v="200"/>
    <s v="CA WATER RESOURCES DEV BON"/>
    <s v=""/>
  </r>
  <r>
    <x v="1"/>
    <s v="ASSETS"/>
    <s v="ASSETS-NON-CURRENT"/>
    <s v="INTANGIBLE ASSETS-AMORTIZABLE"/>
    <s v="GABX"/>
    <x v="4"/>
    <n v="54365000"/>
    <s v="002"/>
    <x v="1"/>
    <s v="001"/>
    <s v="200"/>
    <s v="CA WATER RESOURCES DEV BON"/>
    <s v=""/>
  </r>
  <r>
    <x v="1"/>
    <s v="LIABILITIES"/>
    <s v="LIABILITY-CURRENT"/>
    <s v="CURRENT PORTION OF LONG-TERM OBLIGATI"/>
    <s v="GBAX"/>
    <x v="6"/>
    <n v="-6831000"/>
    <s v="002"/>
    <x v="1"/>
    <s v="001"/>
    <s v="200"/>
    <s v="CA WATER RESOURCES DEV BON"/>
    <s v=""/>
  </r>
  <r>
    <x v="1"/>
    <s v="LIABILITIES"/>
    <s v="LIABILITY-NON-CUR"/>
    <s v="RIGHT-TO-USE LEASE LIABILITY"/>
    <s v="GBBR"/>
    <x v="7"/>
    <n v="-30349000"/>
    <s v="002"/>
    <x v="1"/>
    <s v="001"/>
    <s v="200"/>
    <s v="CA WATER RESOURCES DEV BON"/>
    <s v=""/>
  </r>
  <r>
    <x v="2"/>
    <s v="ASSETS"/>
    <s v="ASSETS-NON-CURRENT"/>
    <s v="ACCUMULATED DEPRECIATION/AMORTIZATION"/>
    <s v="GABW"/>
    <x v="2"/>
    <n v="-37000"/>
    <s v="002"/>
    <x v="1"/>
    <s v="002"/>
    <s v="550"/>
    <s v="DEPT WATER RES ELECT POW F"/>
    <s v=""/>
  </r>
  <r>
    <x v="2"/>
    <s v="ASSETS"/>
    <s v="ASSETS-NON-CURRENT"/>
    <s v="INTANGIBLE ASSETS-AMORTIZABLE"/>
    <s v="GABX"/>
    <x v="4"/>
    <n v="107000"/>
    <s v="002"/>
    <x v="1"/>
    <s v="002"/>
    <s v="550"/>
    <s v="DEPT WATER RES ELECT POW F"/>
    <s v=""/>
  </r>
  <r>
    <x v="2"/>
    <s v="LIABILITIES"/>
    <s v="LIABILITY-CURRENT"/>
    <s v="CURRENT PORTION OF LONG-TERM OBLIGATI"/>
    <s v="GBAX"/>
    <x v="6"/>
    <n v="-12000"/>
    <s v="002"/>
    <x v="1"/>
    <s v="002"/>
    <s v="550"/>
    <s v="DEPT WATER RES ELECT POW F"/>
    <s v=""/>
  </r>
  <r>
    <x v="2"/>
    <s v="LIABILITIES"/>
    <s v="LIABILITY-NON-CUR"/>
    <s v="RIGHT-TO-USE LEASE LIABILITY"/>
    <s v="GBBR"/>
    <x v="7"/>
    <n v="-60000"/>
    <s v="002"/>
    <x v="1"/>
    <s v="002"/>
    <s v="550"/>
    <s v="DEPT WATER RES ELECT POW F"/>
    <s v=""/>
  </r>
  <r>
    <x v="3"/>
    <s v="ASSETS"/>
    <s v="ASSETS-NON-CURRENT"/>
    <s v="ACCUMULATED DEPRECIATION/AMORTIZATION"/>
    <s v="GABW"/>
    <x v="2"/>
    <n v="-127000"/>
    <s v="002"/>
    <x v="1"/>
    <s v="002"/>
    <s v="550"/>
    <s v="DEPT OF WATER RES CHARGE F"/>
    <s v=""/>
  </r>
  <r>
    <x v="3"/>
    <s v="ASSETS"/>
    <s v="ASSETS-NON-CURRENT"/>
    <s v="INTANGIBLE ASSETS-AMORTIZABLE"/>
    <s v="GABX"/>
    <x v="4"/>
    <n v="494000"/>
    <s v="002"/>
    <x v="1"/>
    <s v="002"/>
    <s v="550"/>
    <s v="DEPT OF WATER RES CHARGE F"/>
    <s v=""/>
  </r>
  <r>
    <x v="3"/>
    <s v="LIABILITIES"/>
    <s v="LIABILITY-CURRENT"/>
    <s v="CURRENT PORTION OF LONG-TERM OBLIGATI"/>
    <s v="GBAX"/>
    <x v="6"/>
    <n v="-123000"/>
    <s v="002"/>
    <x v="1"/>
    <s v="002"/>
    <s v="550"/>
    <s v="DEPT OF WATER RES CHARGE F"/>
    <s v=""/>
  </r>
  <r>
    <x v="3"/>
    <s v="LIABILITIES"/>
    <s v="LIABILITY-NON-CUR"/>
    <s v="RIGHT-TO-USE LEASE LIABILITY"/>
    <s v="GBBR"/>
    <x v="7"/>
    <n v="-251000"/>
    <s v="002"/>
    <x v="1"/>
    <s v="002"/>
    <s v="550"/>
    <s v="DEPT OF WATER RES CHARGE F"/>
    <s v=""/>
  </r>
  <r>
    <x v="4"/>
    <s v="ASSETS"/>
    <s v="ASSETS-NON-CURRENT"/>
    <s v="ACCUMULATED DEPRECIATION/AMORTIZATION"/>
    <s v="GABW"/>
    <x v="0"/>
    <n v="-582000"/>
    <s v="002"/>
    <x v="1"/>
    <s v="001"/>
    <s v="600"/>
    <s v="STATE LOTTERY FUND"/>
    <s v=""/>
  </r>
  <r>
    <x v="4"/>
    <s v="ASSETS"/>
    <s v="ASSETS-NON-CURRENT"/>
    <s v="INTANGIBLE ASSETS-AMORTIZABLE"/>
    <s v="GABX"/>
    <x v="5"/>
    <n v="4043000"/>
    <s v="002"/>
    <x v="1"/>
    <s v="001"/>
    <s v="600"/>
    <s v="STATE LOTTERY FUND"/>
    <s v=""/>
  </r>
  <r>
    <x v="4"/>
    <s v="LIABILITIES"/>
    <s v="LIABILITY-CURRENT"/>
    <s v="CURRENT PORTION OF LONG-TERM OBLIGATI"/>
    <s v="GBAX"/>
    <x v="6"/>
    <n v="-654000"/>
    <s v="002"/>
    <x v="1"/>
    <s v="001"/>
    <s v="600"/>
    <s v="STATE LOTTERY FUND"/>
    <s v=""/>
  </r>
  <r>
    <x v="4"/>
    <s v="LIABILITIES"/>
    <s v="LIABILITY-NON-CUR"/>
    <s v="RIGHT-TO-USE LEASE LIABILITY"/>
    <s v="GBBR"/>
    <x v="7"/>
    <n v="-2532000"/>
    <s v="002"/>
    <x v="1"/>
    <s v="001"/>
    <s v="600"/>
    <s v="STATE LOTTERY FUND"/>
    <s v=""/>
  </r>
  <r>
    <x v="5"/>
    <s v="ASSETS"/>
    <s v="ASSETS-NON-CURRENT"/>
    <s v="ACCUMULATED DEPRECIATION/AMORTIZATION"/>
    <s v="GABW"/>
    <x v="0"/>
    <n v="-7250000"/>
    <s v="002"/>
    <x v="1"/>
    <s v="001"/>
    <s v="700"/>
    <s v="CAL ST UNIV &amp; COLL TRUST F"/>
    <s v=""/>
  </r>
  <r>
    <x v="5"/>
    <s v="ASSETS"/>
    <s v="ASSETS-NON-CURRENT"/>
    <s v="ACCUMULATED DEPRECIATION/AMORTIZATION"/>
    <s v="GABW"/>
    <x v="1"/>
    <n v="-807000"/>
    <s v="002"/>
    <x v="1"/>
    <s v="001"/>
    <s v="700"/>
    <s v="CAL ST UNIV &amp; COLL TRUST F"/>
    <s v=""/>
  </r>
  <r>
    <x v="5"/>
    <s v="ASSETS"/>
    <s v="ASSETS-NON-CURRENT"/>
    <s v="ACCUMULATED DEPRECIATION/AMORTIZATION"/>
    <s v="GABW"/>
    <x v="2"/>
    <n v="-100838000"/>
    <s v="002"/>
    <x v="1"/>
    <s v="001"/>
    <s v="700"/>
    <s v="CAL ST UNIV &amp; COLL TRUST F"/>
    <s v=""/>
  </r>
  <r>
    <x v="5"/>
    <s v="ASSETS"/>
    <s v="ASSETS-NON-CURRENT"/>
    <s v="INTANGIBLE ASSETS-AMORTIZABLE"/>
    <s v="GABX"/>
    <x v="3"/>
    <n v="3518000"/>
    <s v="002"/>
    <x v="1"/>
    <s v="001"/>
    <s v="700"/>
    <s v="CAL ST UNIV &amp; COLL TRUST F"/>
    <s v=""/>
  </r>
  <r>
    <x v="5"/>
    <s v="ASSETS"/>
    <s v="ASSETS-NON-CURRENT"/>
    <s v="INTANGIBLE ASSETS-AMORTIZABLE"/>
    <s v="GABX"/>
    <x v="4"/>
    <n v="560853000"/>
    <s v="002"/>
    <x v="1"/>
    <s v="001"/>
    <s v="700"/>
    <s v="CAL ST UNIV &amp; COLL TRUST F"/>
    <s v=""/>
  </r>
  <r>
    <x v="5"/>
    <s v="ASSETS"/>
    <s v="ASSETS-NON-CURRENT"/>
    <s v="INTANGIBLE ASSETS-AMORTIZABLE"/>
    <s v="GABX"/>
    <x v="5"/>
    <n v="12937000"/>
    <s v="002"/>
    <x v="1"/>
    <s v="001"/>
    <s v="700"/>
    <s v="CAL ST UNIV &amp; COLL TRUST F"/>
    <s v=""/>
  </r>
  <r>
    <x v="5"/>
    <s v="LIABILITIES"/>
    <s v="LIABILITY-CURRENT"/>
    <s v="CURRENT PORTION OF LONG-TERM OBLIGATI"/>
    <s v="GBAX"/>
    <x v="6"/>
    <n v="-189264000"/>
    <s v="002"/>
    <x v="1"/>
    <s v="001"/>
    <s v="700"/>
    <s v="CAL ST UNIV &amp; COLL TRUST F"/>
    <s v=""/>
  </r>
  <r>
    <x v="5"/>
    <s v="LIABILITIES"/>
    <s v="LIABILITY-NON-CUR"/>
    <s v="RIGHT-TO-USE LEASE LIABILITY"/>
    <s v="GBBR"/>
    <x v="7"/>
    <n v="-276484000"/>
    <s v="002"/>
    <x v="1"/>
    <s v="001"/>
    <s v="700"/>
    <s v="CAL ST UNIV &amp; COLL TRUST F"/>
    <s v=""/>
  </r>
  <r>
    <x v="6"/>
    <s v="ASSETS"/>
    <s v="ASSETS-NON-CURRENT"/>
    <s v="ACCUMULATED DEPRECIATION/AMORTIZATION"/>
    <s v="GABW"/>
    <x v="2"/>
    <n v="-285.18"/>
    <s v="002"/>
    <x v="1"/>
    <s v="002"/>
    <s v="900"/>
    <s v="DONATED FOOD REVOLVING FUN"/>
    <s v=""/>
  </r>
  <r>
    <x v="6"/>
    <s v="ASSETS"/>
    <s v="ASSETS-NON-CURRENT"/>
    <s v="ACCUMULATED DEPRECIATION/AMORTIZATION"/>
    <s v="GABW"/>
    <x v="8"/>
    <n v="-5734714.8200000003"/>
    <s v="002"/>
    <x v="1"/>
    <s v="002"/>
    <s v="900"/>
    <s v="DONATED FOOD REVOLVING FUN"/>
    <s v=""/>
  </r>
  <r>
    <x v="6"/>
    <s v="ASSETS"/>
    <s v="ASSETS-NON-CURRENT"/>
    <s v="INTANGIBLE ASSETS-AMORTIZABLE"/>
    <s v="GABX"/>
    <x v="4"/>
    <n v="364.02"/>
    <s v="002"/>
    <x v="1"/>
    <s v="002"/>
    <s v="900"/>
    <s v="DONATED FOOD REVOLVING FUN"/>
    <s v=""/>
  </r>
  <r>
    <x v="6"/>
    <s v="ASSETS"/>
    <s v="ASSETS-NON-CURRENT"/>
    <s v="INTANGIBLE ASSETS-AMORTIZABLE"/>
    <s v="GABX"/>
    <x v="9"/>
    <n v="23627635.98"/>
    <s v="002"/>
    <x v="1"/>
    <s v="002"/>
    <s v="900"/>
    <s v="DONATED FOOD REVOLVING FUN"/>
    <s v=""/>
  </r>
  <r>
    <x v="6"/>
    <s v="LIABILITIES"/>
    <s v="LIABILITY-CURRENT"/>
    <s v="CURRENT PORTION OF LONG-TERM OBLIGATI"/>
    <s v="GBAX"/>
    <x v="6"/>
    <n v="-2012000"/>
    <s v="002"/>
    <x v="1"/>
    <s v="002"/>
    <s v="900"/>
    <s v="DONATED FOOD REVOLVING FUN"/>
    <s v=""/>
  </r>
  <r>
    <x v="6"/>
    <s v="LIABILITIES"/>
    <s v="LIABILITY-NON-CUR"/>
    <s v="RIGHT-TO-USE LEASE LIABILITY"/>
    <s v="GBBR"/>
    <x v="7"/>
    <n v="-17252000"/>
    <s v="002"/>
    <x v="1"/>
    <s v="002"/>
    <s v="900"/>
    <s v="DONATED FOOD REVOLVING FUN"/>
    <s v=""/>
  </r>
  <r>
    <x v="7"/>
    <s v="ASSETS"/>
    <s v="ASSETS-NON-CURRENT"/>
    <s v="ACCUMULATED DEPRECIATION/AMORTIZATION"/>
    <s v="GABW"/>
    <x v="2"/>
    <n v="52877.14"/>
    <s v="001"/>
    <x v="2"/>
    <s v="002"/>
    <s v="100"/>
    <s v="SERVICE REVOLVING FUND"/>
    <s v=""/>
  </r>
  <r>
    <x v="7"/>
    <s v="ASSETS"/>
    <s v="ASSETS-NON-CURRENT"/>
    <s v="ACCUMULATED DEPRECIATION/AMORTIZATION"/>
    <s v="GABW"/>
    <x v="8"/>
    <n v="-68101877.140000001"/>
    <s v="001"/>
    <x v="2"/>
    <s v="002"/>
    <s v="100"/>
    <s v="SERVICE REVOLVING FUND"/>
    <s v=""/>
  </r>
  <r>
    <x v="7"/>
    <s v="ASSETS"/>
    <s v="ASSETS-NON-CURRENT"/>
    <s v="INTANGIBLE ASSETS-AMORTIZABLE"/>
    <s v="GABX"/>
    <x v="4"/>
    <n v="136948.89000000001"/>
    <s v="001"/>
    <x v="2"/>
    <s v="002"/>
    <s v="100"/>
    <s v="SERVICE REVOLVING FUND"/>
    <s v=""/>
  </r>
  <r>
    <x v="7"/>
    <s v="ASSETS"/>
    <s v="ASSETS-NON-CURRENT"/>
    <s v="INTANGIBLE ASSETS-AMORTIZABLE"/>
    <s v="GABX"/>
    <x v="9"/>
    <n v="232242051.11000001"/>
    <s v="001"/>
    <x v="2"/>
    <s v="002"/>
    <s v="100"/>
    <s v="SERVICE REVOLVING FUND"/>
    <s v=""/>
  </r>
  <r>
    <x v="7"/>
    <s v="LIABILITIES"/>
    <s v="LIABILITY-CURRENT"/>
    <s v="CURRENT PORTION OF LONG-TERM OBLIGATI"/>
    <s v="GBAX"/>
    <x v="6"/>
    <n v="-21468000"/>
    <s v="001"/>
    <x v="2"/>
    <s v="002"/>
    <s v="100"/>
    <s v="SERVICE REVOLVING FUND"/>
    <s v=""/>
  </r>
  <r>
    <x v="7"/>
    <s v="LIABILITIES"/>
    <s v="LIABILITY-NON-CUR"/>
    <s v="RIGHT-TO-USE LEASE LIABILITY"/>
    <s v="GBBR"/>
    <x v="7"/>
    <n v="-151389000"/>
    <s v="001"/>
    <x v="2"/>
    <s v="002"/>
    <s v="100"/>
    <s v="SERVICE REVOLVING FUND"/>
    <s v=""/>
  </r>
  <r>
    <x v="8"/>
    <s v="ASSETS"/>
    <s v="ASSETS-NON-CURRENT"/>
    <s v="ACCUMULATED DEPRECIATION/AMORTIZATION"/>
    <s v="GABW"/>
    <x v="2"/>
    <n v="-11877000"/>
    <s v="001"/>
    <x v="2"/>
    <s v="002"/>
    <s v="600"/>
    <s v="TECHNOLOGY SERVICES REVOLV"/>
    <s v=""/>
  </r>
  <r>
    <x v="8"/>
    <s v="ASSETS"/>
    <s v="ASSETS-NON-CURRENT"/>
    <s v="INTANGIBLE ASSETS-AMORTIZABLE"/>
    <s v="GABX"/>
    <x v="4"/>
    <n v="16708000"/>
    <s v="001"/>
    <x v="2"/>
    <s v="002"/>
    <s v="600"/>
    <s v="TECHNOLOGY SERVICES REVOLV"/>
    <s v=""/>
  </r>
  <r>
    <x v="8"/>
    <s v="LIABILITIES"/>
    <s v="LIABILITY-CURRENT"/>
    <s v="CURRENT PORTION OF LONG-TERM OBLIGATI"/>
    <s v="GBAX"/>
    <x v="6"/>
    <n v="-3730000"/>
    <s v="001"/>
    <x v="2"/>
    <s v="002"/>
    <s v="600"/>
    <s v="TECHNOLOGY SERVICES REVOLV"/>
    <s v=""/>
  </r>
  <r>
    <x v="8"/>
    <s v="LIABILITIES"/>
    <s v="LIABILITY-NON-CUR"/>
    <s v="RIGHT-TO-USE LEASE LIABILITY"/>
    <s v="GBBR"/>
    <x v="7"/>
    <n v="-1332000"/>
    <s v="001"/>
    <x v="2"/>
    <s v="002"/>
    <s v="600"/>
    <s v="TECHNOLOGY SERVICES REVOLV"/>
    <s v=""/>
  </r>
  <r>
    <x v="9"/>
    <s v="ASSETS"/>
    <s v="ASSETS-NON-CURRENT"/>
    <s v="ACCUMULATED DEPRECIATION/AMORTIZATION"/>
    <s v="GABW"/>
    <x v="0"/>
    <n v="-24000"/>
    <s v="001"/>
    <x v="2"/>
    <s v="002"/>
    <s v="900"/>
    <s v="LEGAL SERVICES REVOLVING F"/>
    <s v=""/>
  </r>
  <r>
    <x v="9"/>
    <s v="ASSETS"/>
    <s v="ASSETS-NON-CURRENT"/>
    <s v="ACCUMULATED DEPRECIATION/AMORTIZATION"/>
    <s v="GABW"/>
    <x v="2"/>
    <n v="-7036000"/>
    <s v="001"/>
    <x v="2"/>
    <s v="002"/>
    <s v="900"/>
    <s v="LEGAL SERVICES REVOLVING F"/>
    <s v=""/>
  </r>
  <r>
    <x v="9"/>
    <s v="ASSETS"/>
    <s v="ASSETS-NON-CURRENT"/>
    <s v="INTANGIBLE ASSETS-AMORTIZABLE"/>
    <s v="GABX"/>
    <x v="4"/>
    <n v="14216000"/>
    <s v="001"/>
    <x v="2"/>
    <s v="002"/>
    <s v="900"/>
    <s v="LEGAL SERVICES REVOLVING F"/>
    <s v=""/>
  </r>
  <r>
    <x v="9"/>
    <s v="ASSETS"/>
    <s v="ASSETS-NON-CURRENT"/>
    <s v="INTANGIBLE ASSETS-AMORTIZABLE"/>
    <s v="GABX"/>
    <x v="5"/>
    <n v="41000"/>
    <s v="001"/>
    <x v="2"/>
    <s v="002"/>
    <s v="900"/>
    <s v="LEGAL SERVICES REVOLVING F"/>
    <s v=""/>
  </r>
  <r>
    <x v="9"/>
    <s v="LIABILITIES"/>
    <s v="LIABILITY-CURRENT"/>
    <s v="CURRENT PORTION OF LONG-TERM OBLIGATI"/>
    <s v="GBAX"/>
    <x v="6"/>
    <n v="-2387000"/>
    <s v="001"/>
    <x v="2"/>
    <s v="002"/>
    <s v="900"/>
    <s v="LEGAL SERVICES REVOLVING F"/>
    <s v=""/>
  </r>
  <r>
    <x v="9"/>
    <s v="LIABILITIES"/>
    <s v="LIABILITY-NON-CUR"/>
    <s v="RIGHT-TO-USE LEASE LIABILITY"/>
    <s v="GBBR"/>
    <x v="7"/>
    <n v="-5061000"/>
    <s v="001"/>
    <x v="2"/>
    <s v="002"/>
    <s v="900"/>
    <s v="LEGAL SERVICES REVOLVING F"/>
    <s v=""/>
  </r>
  <r>
    <x v="10"/>
    <s v="ASSETS"/>
    <s v="ASSETS-NON-CURRENT"/>
    <s v="ACCUMULATED DEPRECIATION/AMORTIZATION"/>
    <s v="GABW"/>
    <x v="2"/>
    <n v="-636000"/>
    <s v="001"/>
    <x v="2"/>
    <s v="002"/>
    <s v="900"/>
    <s v="CENTRAL SERVICE COST RECOV"/>
    <s v=""/>
  </r>
  <r>
    <x v="10"/>
    <s v="ASSETS"/>
    <s v="ASSETS-NON-CURRENT"/>
    <s v="INTANGIBLE ASSETS-AMORTIZABLE"/>
    <s v="GABX"/>
    <x v="4"/>
    <n v="1046000"/>
    <s v="001"/>
    <x v="2"/>
    <s v="002"/>
    <s v="900"/>
    <s v="CENTRAL SERVICE COST RECOV"/>
    <s v=""/>
  </r>
  <r>
    <x v="10"/>
    <s v="LIABILITIES"/>
    <s v="LIABILITY-CURRENT"/>
    <s v="CURRENT PORTION OF LONG-TERM OBLIGATI"/>
    <s v="GBAX"/>
    <x v="6"/>
    <n v="-178000"/>
    <s v="001"/>
    <x v="2"/>
    <s v="002"/>
    <s v="900"/>
    <s v="CENTRAL SERVICE COST RECOV"/>
    <s v=""/>
  </r>
  <r>
    <x v="10"/>
    <s v="LIABILITIES"/>
    <s v="LIABILITY-NON-CUR"/>
    <s v="RIGHT-TO-USE LEASE LIABILITY"/>
    <s v="GBBR"/>
    <x v="7"/>
    <n v="-336000"/>
    <s v="001"/>
    <x v="2"/>
    <s v="002"/>
    <s v="900"/>
    <s v="CENTRAL SERVICE COST RECOV"/>
    <s v=""/>
  </r>
  <r>
    <x v="11"/>
    <s v="ASSETS"/>
    <s v="ASSETS-NON-CURRENT"/>
    <s v="ACCUMULATED DEPRECIATION/AMORTIZATION"/>
    <s v="GABW"/>
    <x v="2"/>
    <n v="-32032.73"/>
    <s v="001"/>
    <x v="2"/>
    <s v="002"/>
    <s v="900"/>
    <s v="HEALTH&amp;HUMAN SVCS AUTOMATI"/>
    <s v=""/>
  </r>
  <r>
    <x v="11"/>
    <s v="ASSETS"/>
    <s v="ASSETS-NON-CURRENT"/>
    <s v="ACCUMULATED DEPRECIATION/AMORTIZATION"/>
    <s v="GABW"/>
    <x v="8"/>
    <n v="-900967.27"/>
    <s v="001"/>
    <x v="2"/>
    <s v="002"/>
    <s v="900"/>
    <s v="HEALTH&amp;HUMAN SVCS AUTOMATI"/>
    <s v=""/>
  </r>
  <r>
    <x v="11"/>
    <s v="ASSETS"/>
    <s v="ASSETS-NON-CURRENT"/>
    <s v="INTANGIBLE ASSETS-AMORTIZABLE"/>
    <s v="GABX"/>
    <x v="4"/>
    <n v="19454.96"/>
    <s v="001"/>
    <x v="2"/>
    <s v="002"/>
    <s v="900"/>
    <s v="HEALTH&amp;HUMAN SVCS AUTOMATI"/>
    <s v=""/>
  </r>
  <r>
    <x v="11"/>
    <s v="ASSETS"/>
    <s v="ASSETS-NON-CURRENT"/>
    <s v="INTANGIBLE ASSETS-AMORTIZABLE"/>
    <s v="GABX"/>
    <x v="9"/>
    <n v="929545.04"/>
    <s v="001"/>
    <x v="2"/>
    <s v="002"/>
    <s v="900"/>
    <s v="HEALTH&amp;HUMAN SVCS AUTOMATI"/>
    <s v=""/>
  </r>
  <r>
    <x v="11"/>
    <s v="LIABILITIES"/>
    <s v="LIABILITY-CURRENT"/>
    <s v="CURRENT PORTION OF LONG-TERM OBLIGATI"/>
    <s v="GBAX"/>
    <x v="6"/>
    <n v="-29000"/>
    <s v="001"/>
    <x v="2"/>
    <s v="002"/>
    <s v="900"/>
    <s v="HEALTH&amp;HUMAN SVCS AUTOMATI"/>
    <s v=""/>
  </r>
  <r>
    <x v="12"/>
    <s v="ASSETS"/>
    <s v="ASSETS-NON-CURRENT"/>
    <s v="ACCUMULATED DEPRECIATION/AMORTIZATION"/>
    <s v="GABW"/>
    <x v="1"/>
    <n v="-347000"/>
    <s v="001"/>
    <x v="2"/>
    <s v="002"/>
    <s v="900"/>
    <s v="PUB SAFETY COMM REVOLVING"/>
    <s v=""/>
  </r>
  <r>
    <x v="12"/>
    <s v="ASSETS"/>
    <s v="ASSETS-NON-CURRENT"/>
    <s v="ACCUMULATED DEPRECIATION/AMORTIZATION"/>
    <s v="GABW"/>
    <x v="2"/>
    <n v="18030214.059999999"/>
    <s v="001"/>
    <x v="2"/>
    <s v="002"/>
    <s v="900"/>
    <s v="PUB SAFETY COMM REVOLVING"/>
    <s v=""/>
  </r>
  <r>
    <x v="12"/>
    <s v="ASSETS"/>
    <s v="ASSETS-NON-CURRENT"/>
    <s v="ACCUMULATED DEPRECIATION/AMORTIZATION"/>
    <s v="GABW"/>
    <x v="8"/>
    <n v="-37035214.060000002"/>
    <s v="001"/>
    <x v="2"/>
    <s v="002"/>
    <s v="900"/>
    <s v="PUB SAFETY COMM REVOLVING"/>
    <s v=""/>
  </r>
  <r>
    <x v="12"/>
    <s v="ASSETS"/>
    <s v="ASSETS-NON-CURRENT"/>
    <s v="INTANGIBLE ASSETS-AMORTIZABLE"/>
    <s v="GABX"/>
    <x v="3"/>
    <n v="3717000"/>
    <s v="001"/>
    <x v="2"/>
    <s v="002"/>
    <s v="900"/>
    <s v="PUB SAFETY COMM REVOLVING"/>
    <s v=""/>
  </r>
  <r>
    <x v="12"/>
    <s v="ASSETS"/>
    <s v="ASSETS-NON-CURRENT"/>
    <s v="INTANGIBLE ASSETS-AMORTIZABLE"/>
    <s v="GABX"/>
    <x v="4"/>
    <n v="9385531.9100000001"/>
    <s v="001"/>
    <x v="2"/>
    <s v="002"/>
    <s v="900"/>
    <s v="PUB SAFETY COMM REVOLVING"/>
    <s v=""/>
  </r>
  <r>
    <x v="12"/>
    <s v="ASSETS"/>
    <s v="ASSETS-NON-CURRENT"/>
    <s v="INTANGIBLE ASSETS-AMORTIZABLE"/>
    <s v="GABX"/>
    <x v="9"/>
    <n v="58872468.090000004"/>
    <s v="001"/>
    <x v="2"/>
    <s v="002"/>
    <s v="900"/>
    <s v="PUB SAFETY COMM REVOLVING"/>
    <s v=""/>
  </r>
  <r>
    <x v="12"/>
    <s v="LIABILITIES"/>
    <s v="LIABILITY-CURRENT"/>
    <s v="CURRENT PORTION OF LONG-TERM OBLIGATI"/>
    <s v="GBAX"/>
    <x v="6"/>
    <n v="-6288000"/>
    <s v="001"/>
    <x v="2"/>
    <s v="002"/>
    <s v="900"/>
    <s v="PUB SAFETY COMM REVOLVING"/>
    <s v=""/>
  </r>
  <r>
    <x v="12"/>
    <s v="LIABILITIES"/>
    <s v="LIABILITY-NON-CUR"/>
    <s v="RIGHT-TO-USE LEASE LIABILITY"/>
    <s v="GBBR"/>
    <x v="7"/>
    <n v="-49421000"/>
    <s v="001"/>
    <x v="2"/>
    <s v="002"/>
    <s v="900"/>
    <s v="PUB SAFETY COMM REVOLVING"/>
    <s v=""/>
  </r>
  <r>
    <x v="13"/>
    <s v="ASSETS"/>
    <s v="ASSETS-NON-CURRENT"/>
    <s v="ACCUMULATED DEPRECIATION/AMORTIZATION"/>
    <s v="GABW"/>
    <x v="0"/>
    <n v="-2624000"/>
    <s v="003"/>
    <x v="3"/>
    <s v="002"/>
    <s v="200"/>
    <s v="CSU AUXILIARY ORGANIZATION"/>
    <s v=""/>
  </r>
  <r>
    <x v="13"/>
    <s v="ASSETS"/>
    <s v="ASSETS-NON-CURRENT"/>
    <s v="ACCUMULATED DEPRECIATION/AMORTIZATION"/>
    <s v="GABW"/>
    <x v="1"/>
    <n v="-7229000"/>
    <s v="003"/>
    <x v="3"/>
    <s v="002"/>
    <s v="200"/>
    <s v="CSU AUXILIARY ORGANIZATION"/>
    <s v=""/>
  </r>
  <r>
    <x v="13"/>
    <s v="ASSETS"/>
    <s v="ASSETS-NON-CURRENT"/>
    <s v="ACCUMULATED DEPRECIATION/AMORTIZATION"/>
    <s v="GABW"/>
    <x v="2"/>
    <n v="-103583000"/>
    <s v="003"/>
    <x v="3"/>
    <s v="002"/>
    <s v="200"/>
    <s v="CSU AUXILIARY ORGANIZATION"/>
    <s v=""/>
  </r>
  <r>
    <x v="13"/>
    <s v="ASSETS"/>
    <s v="ASSETS-NON-CURRENT"/>
    <s v="INTANGIBLE ASSETS-AMORTIZABLE"/>
    <s v="GABX"/>
    <x v="3"/>
    <n v="49307000"/>
    <s v="003"/>
    <x v="3"/>
    <s v="002"/>
    <s v="200"/>
    <s v="CSU AUXILIARY ORGANIZATION"/>
    <s v=""/>
  </r>
  <r>
    <x v="13"/>
    <s v="ASSETS"/>
    <s v="ASSETS-NON-CURRENT"/>
    <s v="INTANGIBLE ASSETS-AMORTIZABLE"/>
    <s v="GABX"/>
    <x v="4"/>
    <n v="268838000"/>
    <s v="003"/>
    <x v="3"/>
    <s v="002"/>
    <s v="200"/>
    <s v="CSU AUXILIARY ORGANIZATION"/>
    <s v=""/>
  </r>
  <r>
    <x v="13"/>
    <s v="ASSETS"/>
    <s v="ASSETS-NON-CURRENT"/>
    <s v="INTANGIBLE ASSETS-AMORTIZABLE"/>
    <s v="GABX"/>
    <x v="5"/>
    <n v="7050000"/>
    <s v="003"/>
    <x v="3"/>
    <s v="002"/>
    <s v="200"/>
    <s v="CSU AUXILIARY ORGANIZATION"/>
    <s v=""/>
  </r>
  <r>
    <x v="13"/>
    <s v="LIABILITIES"/>
    <s v="LIABILITY-CURRENT"/>
    <s v="CURRENT PORTION OF LONG-TERM OBLIGATI"/>
    <s v="GBAX"/>
    <x v="6"/>
    <n v="-24277000"/>
    <s v="003"/>
    <x v="3"/>
    <s v="002"/>
    <s v="200"/>
    <s v="CSU AUXILIARY ORGANIZATION"/>
    <s v=""/>
  </r>
  <r>
    <x v="13"/>
    <s v="LIABILITIES"/>
    <s v="LIABILITY-NON-CUR"/>
    <s v="RIGHT-TO-USE LEASE LIABILITY"/>
    <s v="GBBR"/>
    <x v="7"/>
    <n v="-194149000"/>
    <s v="003"/>
    <x v="3"/>
    <s v="002"/>
    <s v="200"/>
    <s v="CSU AUXILIARY ORGANIZATION"/>
    <s v=""/>
  </r>
  <r>
    <x v="14"/>
    <s v="ASSETS"/>
    <s v="ASSETS-NON-CURRENT"/>
    <s v="ACCUMULATED DEPRECIATION/AMORTIZATION"/>
    <s v="GABW"/>
    <x v="2"/>
    <n v="-7348000"/>
    <s v="003"/>
    <x v="3"/>
    <s v="001"/>
    <s v="300"/>
    <s v="CALIFORNIA HOUSING FINANCE"/>
    <s v=""/>
  </r>
  <r>
    <x v="14"/>
    <s v="ASSETS"/>
    <s v="ASSETS-NON-CURRENT"/>
    <s v="INTANGIBLE ASSETS-AMORTIZABLE"/>
    <s v="GABX"/>
    <x v="4"/>
    <n v="27987000"/>
    <s v="003"/>
    <x v="3"/>
    <s v="001"/>
    <s v="300"/>
    <s v="CALIFORNIA HOUSING FINANCE"/>
    <s v=""/>
  </r>
  <r>
    <x v="14"/>
    <s v="LIABILITIES"/>
    <s v="LIABILITY-CURRENT"/>
    <s v="CURRENT PORTION OF LONG-TERM OBLIGATI"/>
    <s v="GBAX"/>
    <x v="6"/>
    <n v="-2018000"/>
    <s v="003"/>
    <x v="3"/>
    <s v="001"/>
    <s v="300"/>
    <s v="CALIFORNIA HOUSING FINANCE"/>
    <s v=""/>
  </r>
  <r>
    <x v="14"/>
    <s v="LIABILITIES"/>
    <s v="LIABILITY-NON-CUR"/>
    <s v="RIGHT-TO-USE LEASE LIABILITY"/>
    <s v="GBBR"/>
    <x v="7"/>
    <n v="-19597000"/>
    <s v="003"/>
    <x v="3"/>
    <s v="001"/>
    <s v="300"/>
    <s v="CALIFORNIA HOUSING FINANCE"/>
    <s v=""/>
  </r>
  <r>
    <x v="15"/>
    <s v="ASSETS"/>
    <s v="ASSETS-NON-CURRENT"/>
    <s v="ACCUMULATED DEPRECIATION/AMORTIZATION"/>
    <s v="GABW"/>
    <x v="0"/>
    <n v="-112263000"/>
    <s v="003"/>
    <x v="3"/>
    <s v="001"/>
    <s v="320"/>
    <s v="UNIVERSITY OF CALIFORNIA"/>
    <s v=""/>
  </r>
  <r>
    <x v="15"/>
    <s v="ASSETS"/>
    <s v="ASSETS-NON-CURRENT"/>
    <s v="ACCUMULATED DEPRECIATION/AMORTIZATION"/>
    <s v="GABW"/>
    <x v="1"/>
    <n v="-9334000"/>
    <s v="003"/>
    <x v="3"/>
    <s v="001"/>
    <s v="320"/>
    <s v="UNIVERSITY OF CALIFORNIA"/>
    <s v=""/>
  </r>
  <r>
    <x v="15"/>
    <s v="ASSETS"/>
    <s v="ASSETS-NON-CURRENT"/>
    <s v="ACCUMULATED DEPRECIATION/AMORTIZATION"/>
    <s v="GABW"/>
    <x v="2"/>
    <n v="-1068815000"/>
    <s v="003"/>
    <x v="3"/>
    <s v="001"/>
    <s v="320"/>
    <s v="UNIVERSITY OF CALIFORNIA"/>
    <s v=""/>
  </r>
  <r>
    <x v="15"/>
    <s v="ASSETS"/>
    <s v="ASSETS-NON-CURRENT"/>
    <s v="INTANGIBLE ASSETS-AMORTIZABLE"/>
    <s v="GABX"/>
    <x v="3"/>
    <n v="39672000"/>
    <s v="003"/>
    <x v="3"/>
    <s v="001"/>
    <s v="320"/>
    <s v="UNIVERSITY OF CALIFORNIA"/>
    <s v=""/>
  </r>
  <r>
    <x v="15"/>
    <s v="ASSETS"/>
    <s v="ASSETS-NON-CURRENT"/>
    <s v="INTANGIBLE ASSETS-AMORTIZABLE"/>
    <s v="GABX"/>
    <x v="4"/>
    <n v="3126184000"/>
    <s v="003"/>
    <x v="3"/>
    <s v="001"/>
    <s v="320"/>
    <s v="UNIVERSITY OF CALIFORNIA"/>
    <s v=""/>
  </r>
  <r>
    <x v="15"/>
    <s v="ASSETS"/>
    <s v="ASSETS-NON-CURRENT"/>
    <s v="INTANGIBLE ASSETS-AMORTIZABLE"/>
    <s v="GABX"/>
    <x v="5"/>
    <n v="277478000"/>
    <s v="003"/>
    <x v="3"/>
    <s v="001"/>
    <s v="320"/>
    <s v="UNIVERSITY OF CALIFORNIA"/>
    <s v=""/>
  </r>
  <r>
    <x v="15"/>
    <s v="LIABILITIES"/>
    <s v="LIABILITY-CURRENT"/>
    <s v="CURRENT PORTION OF LONG-TERM OBLIGATI"/>
    <s v="GBAX"/>
    <x v="6"/>
    <n v="-252558000"/>
    <s v="003"/>
    <x v="3"/>
    <s v="001"/>
    <s v="320"/>
    <s v="UNIVERSITY OF CALIFORNIA"/>
    <s v=""/>
  </r>
  <r>
    <x v="15"/>
    <s v="LIABILITIES"/>
    <s v="LIABILITY-NON-CUR"/>
    <s v="RIGHT-TO-USE LEASE LIABILITY"/>
    <s v="GBBR"/>
    <x v="7"/>
    <n v="-2265878000"/>
    <s v="003"/>
    <x v="3"/>
    <s v="001"/>
    <s v="320"/>
    <s v="UNIVERSITY OF CALIFORNIA"/>
    <s v=""/>
  </r>
  <r>
    <x v="16"/>
    <s v="ASSETS"/>
    <s v="ASSETS-NON-CURRENT"/>
    <s v="ACCUMULATED DEPRECIATION/AMORTIZATION"/>
    <s v="GABW"/>
    <x v="0"/>
    <n v="-47099"/>
    <s v="003"/>
    <x v="3"/>
    <s v="002"/>
    <s v="900"/>
    <s v="UC HASTINGS COLLEGE OF THE"/>
    <s v=""/>
  </r>
  <r>
    <x v="16"/>
    <s v="ASSETS"/>
    <s v="ASSETS-NON-CURRENT"/>
    <s v="INTANGIBLE ASSETS-AMORTIZABLE"/>
    <s v="GABX"/>
    <x v="5"/>
    <n v="271149"/>
    <s v="003"/>
    <x v="3"/>
    <s v="002"/>
    <s v="900"/>
    <s v="UC HASTINGS COLLEGE OF THE"/>
    <s v=""/>
  </r>
  <r>
    <x v="16"/>
    <s v="LIABILITIES"/>
    <s v="LIABILITY-CURRENT"/>
    <s v="CURRENT PORTION OF LONG-TERM OBLIGATI"/>
    <s v="GBAX"/>
    <x v="6"/>
    <n v="-46364"/>
    <s v="003"/>
    <x v="3"/>
    <s v="002"/>
    <s v="900"/>
    <s v="UC HASTINGS COLLEGE OF THE"/>
    <s v=""/>
  </r>
  <r>
    <x v="16"/>
    <s v="LIABILITIES"/>
    <s v="LIABILITY-NON-CUR"/>
    <s v="RIGHT-TO-USE LEASE LIABILITY"/>
    <s v="GBBR"/>
    <x v="7"/>
    <n v="-174833"/>
    <s v="003"/>
    <x v="3"/>
    <s v="002"/>
    <s v="900"/>
    <s v="UC HASTINGS COLLEGE OF THE"/>
    <s v=""/>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n v="2660"/>
    <s v="0046"/>
    <x v="0"/>
    <x v="0"/>
    <n v="9660658"/>
    <n v="9661000"/>
    <n v="830"/>
    <n v="200"/>
    <s v="Governmental Fund"/>
  </r>
  <r>
    <n v="2660"/>
    <s v="0046"/>
    <x v="1"/>
    <x v="1"/>
    <n v="-5796396"/>
    <n v="-5796000"/>
    <n v="830"/>
    <n v="200"/>
    <s v="Governmental Fund"/>
  </r>
  <r>
    <n v="2660"/>
    <s v="0046"/>
    <x v="2"/>
    <x v="2"/>
    <n v="-1127788"/>
    <n v="-1128000"/>
    <n v="830"/>
    <n v="200"/>
    <s v="Governmental Fund"/>
  </r>
  <r>
    <n v="2660"/>
    <s v="0046"/>
    <x v="2"/>
    <x v="2"/>
    <n v="-5202509"/>
    <n v="-5203000"/>
    <n v="830"/>
    <n v="200"/>
    <s v="Governmental Fund"/>
  </r>
  <r>
    <n v="3100"/>
    <s v="0001"/>
    <x v="3"/>
    <x v="3"/>
    <n v="42326767"/>
    <n v="42327000"/>
    <n v="820"/>
    <n v="100"/>
    <s v="Governmental Fund"/>
  </r>
  <r>
    <n v="3100"/>
    <s v="0001"/>
    <x v="4"/>
    <x v="4"/>
    <n v="-3174507"/>
    <n v="-3175000"/>
    <n v="820"/>
    <n v="100"/>
    <s v="Governmental Fund"/>
  </r>
  <r>
    <n v="3100"/>
    <s v="0001"/>
    <x v="2"/>
    <x v="2"/>
    <n v="-1771397"/>
    <n v="-1771000"/>
    <n v="820"/>
    <n v="100"/>
    <s v="Governmental Fund"/>
  </r>
  <r>
    <n v="3100"/>
    <s v="0001"/>
    <x v="2"/>
    <x v="2"/>
    <n v="-11041961"/>
    <n v="-11042000"/>
    <n v="820"/>
    <n v="100"/>
    <s v="Governmental Fund"/>
  </r>
  <r>
    <n v="5225"/>
    <s v="0001"/>
    <x v="3"/>
    <x v="3"/>
    <n v="1834415"/>
    <n v="1834000"/>
    <n v="835"/>
    <n v="100"/>
    <s v="Governmental Fund"/>
  </r>
  <r>
    <n v="5225"/>
    <s v="0001"/>
    <x v="4"/>
    <x v="4"/>
    <n v="-150465"/>
    <n v="-150000"/>
    <n v="835"/>
    <n v="100"/>
    <s v="Governmental Fund"/>
  </r>
  <r>
    <n v="5225"/>
    <s v="0001"/>
    <x v="2"/>
    <x v="2"/>
    <n v="-255426"/>
    <n v="-255000"/>
    <n v="835"/>
    <n v="100"/>
    <s v="Governmental Fund"/>
  </r>
  <r>
    <n v="5225"/>
    <s v="0001"/>
    <x v="2"/>
    <x v="2"/>
    <n v="-85334"/>
    <n v="-85000"/>
    <n v="835"/>
    <n v="100"/>
    <s v="Governmental Fund"/>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s v="0250"/>
    <s v="3066"/>
    <x v="0"/>
    <x v="0"/>
    <s v="0808"/>
    <x v="0"/>
    <s v="Governmental Fund"/>
    <n v="1424587"/>
    <n v="1424000"/>
  </r>
  <r>
    <s v="0250"/>
    <s v="3066"/>
    <x v="1"/>
    <x v="1"/>
    <s v="0808"/>
    <x v="0"/>
    <s v="Governmental Fund"/>
    <n v="-1381842"/>
    <n v="-1382000"/>
  </r>
  <r>
    <s v="0690"/>
    <s v="9751"/>
    <x v="0"/>
    <x v="0"/>
    <s v="0808"/>
    <x v="1"/>
    <s v="Proprietary - Internal Service Fund"/>
    <n v="4797163"/>
    <n v="4797000"/>
  </r>
  <r>
    <s v="0690"/>
    <s v="9751"/>
    <x v="1"/>
    <x v="1"/>
    <s v="0808"/>
    <x v="1"/>
    <s v="Proprietary - Internal Service Fund"/>
    <n v="-4515313"/>
    <n v="-4515000"/>
  </r>
  <r>
    <s v="2660"/>
    <s v="0042"/>
    <x v="0"/>
    <x v="0"/>
    <s v="0830"/>
    <x v="0"/>
    <s v="Governmental Fund"/>
    <n v="14654973"/>
    <n v="14654000"/>
  </r>
  <r>
    <s v="2660"/>
    <s v="0042"/>
    <x v="1"/>
    <x v="1"/>
    <s v="0830"/>
    <x v="0"/>
    <s v="Governmental Fund"/>
    <n v="-14454828"/>
    <n v="-14456000"/>
  </r>
  <r>
    <s v="2665"/>
    <s v="9331"/>
    <x v="0"/>
    <x v="0"/>
    <s v="0830"/>
    <x v="0"/>
    <s v="Governmental Fund"/>
    <n v="9568244"/>
    <n v="9568000"/>
  </r>
  <r>
    <s v="2665"/>
    <s v="9331"/>
    <x v="1"/>
    <x v="1"/>
    <s v="0830"/>
    <x v="0"/>
    <s v="Governmental Fund"/>
    <n v="-9017236"/>
    <n v="-9018000"/>
  </r>
  <r>
    <s v="2720"/>
    <s v="0044"/>
    <x v="0"/>
    <x v="0"/>
    <s v="0830"/>
    <x v="0"/>
    <s v="Governmental Fund"/>
    <n v="5223036"/>
    <n v="5223000"/>
  </r>
  <r>
    <s v="2720"/>
    <s v="0044"/>
    <x v="1"/>
    <x v="1"/>
    <s v="0830"/>
    <x v="0"/>
    <s v="Governmental Fund"/>
    <n v="-5002942"/>
    <n v="-5003000"/>
  </r>
  <r>
    <s v="3100"/>
    <s v="0267"/>
    <x v="0"/>
    <x v="0"/>
    <s v="0820"/>
    <x v="0"/>
    <s v="Governmental Fund"/>
    <n v="31819240"/>
    <n v="31820000"/>
  </r>
  <r>
    <s v="3100"/>
    <s v="0267"/>
    <x v="1"/>
    <x v="1"/>
    <s v="0820"/>
    <x v="0"/>
    <s v="Governmental Fund"/>
    <n v="-31162411"/>
    <n v="-31162000"/>
  </r>
  <r>
    <s v="3540"/>
    <s v="0001"/>
    <x v="0"/>
    <x v="0"/>
    <s v="0820"/>
    <x v="2"/>
    <s v="Governmental Fund"/>
    <n v="2013714"/>
    <n v="2014000"/>
  </r>
  <r>
    <s v="3540"/>
    <s v="0001"/>
    <x v="1"/>
    <x v="1"/>
    <s v="0820"/>
    <x v="2"/>
    <s v="Governmental Fund"/>
    <n v="-2005791"/>
    <n v="-2007000"/>
  </r>
  <r>
    <s v="3560"/>
    <s v="0001"/>
    <x v="0"/>
    <x v="0"/>
    <s v="0820"/>
    <x v="2"/>
    <s v="Governmental Fund"/>
    <n v="80264318"/>
    <n v="80264000"/>
  </r>
  <r>
    <s v="3560"/>
    <s v="0001"/>
    <x v="1"/>
    <x v="1"/>
    <s v="0820"/>
    <x v="2"/>
    <s v="Governmental Fund"/>
    <n v="-83117777"/>
    <n v="-83117000"/>
  </r>
  <r>
    <s v="3560"/>
    <s v="0347"/>
    <x v="0"/>
    <x v="0"/>
    <s v="0820"/>
    <x v="0"/>
    <s v="Governmental Fund"/>
    <n v="1384095"/>
    <n v="1385000"/>
  </r>
  <r>
    <s v="3560"/>
    <s v="0347"/>
    <x v="1"/>
    <x v="1"/>
    <s v="0820"/>
    <x v="0"/>
    <s v="Governmental Fund"/>
    <n v="-1387863"/>
    <n v="-1388000"/>
  </r>
  <r>
    <s v="3600"/>
    <s v="0447"/>
    <x v="0"/>
    <x v="0"/>
    <s v="0820"/>
    <x v="3"/>
    <s v="Governmental Fund"/>
    <n v="0"/>
    <n v="-1000"/>
  </r>
  <r>
    <s v="3600"/>
    <s v="0447"/>
    <x v="1"/>
    <x v="1"/>
    <s v="0820"/>
    <x v="3"/>
    <s v="Governmental Fund"/>
    <n v="0"/>
    <n v="0"/>
  </r>
  <r>
    <s v="3790"/>
    <s v="0392"/>
    <x v="0"/>
    <x v="0"/>
    <s v="0820"/>
    <x v="0"/>
    <s v="Governmental Fund"/>
    <n v="4521754"/>
    <n v="4522000"/>
  </r>
  <r>
    <s v="3790"/>
    <s v="0392"/>
    <x v="1"/>
    <x v="1"/>
    <s v="0820"/>
    <x v="0"/>
    <s v="Governmental Fund"/>
    <n v="-5004509"/>
    <n v="-5005000"/>
  </r>
  <r>
    <s v="7760"/>
    <s v="0002"/>
    <x v="0"/>
    <x v="0"/>
    <s v="0808"/>
    <x v="0"/>
    <s v="Governmental Fund"/>
    <n v="11105482"/>
    <n v="11106000"/>
  </r>
  <r>
    <s v="7760"/>
    <s v="0002"/>
    <x v="1"/>
    <x v="1"/>
    <s v="0808"/>
    <x v="0"/>
    <s v="Governmental Fund"/>
    <n v="-11327884"/>
    <n v="-11328000"/>
  </r>
  <r>
    <s v="7760"/>
    <s v="0003"/>
    <x v="0"/>
    <x v="0"/>
    <s v="0808"/>
    <x v="0"/>
    <s v="Governmental Fund"/>
    <n v="203350"/>
    <n v="203000"/>
  </r>
  <r>
    <s v="7760"/>
    <s v="0003"/>
    <x v="1"/>
    <x v="1"/>
    <s v="0808"/>
    <x v="0"/>
    <s v="Governmental Fund"/>
    <n v="-192262"/>
    <n v="-192000"/>
  </r>
  <r>
    <s v="7760"/>
    <s v="0666"/>
    <x v="0"/>
    <x v="0"/>
    <s v="0808"/>
    <x v="1"/>
    <s v="Proprietary - Internal Service Fund"/>
    <n v="3324304"/>
    <n v="3324000"/>
  </r>
  <r>
    <s v="7760"/>
    <s v="0666"/>
    <x v="1"/>
    <x v="1"/>
    <s v="0808"/>
    <x v="1"/>
    <s v="Proprietary - Internal Service Fund"/>
    <n v="-3230961"/>
    <n v="-3231000"/>
  </r>
  <r>
    <s v="8940"/>
    <s v="0001"/>
    <x v="0"/>
    <x v="0"/>
    <s v="0808"/>
    <x v="2"/>
    <s v="Governmental Fund"/>
    <n v="545551"/>
    <n v="546003"/>
  </r>
  <r>
    <s v="8940"/>
    <s v="0001"/>
    <x v="1"/>
    <x v="1"/>
    <s v="0808"/>
    <x v="2"/>
    <s v="Governmental Fund"/>
    <n v="-507949"/>
    <n v="-507996"/>
  </r>
  <r>
    <s v="8940"/>
    <s v="0604"/>
    <x v="0"/>
    <x v="0"/>
    <s v="0808"/>
    <x v="3"/>
    <s v="Governmental Fund"/>
    <n v="1660503"/>
    <n v="1661000"/>
  </r>
  <r>
    <s v="8940"/>
    <s v="0604"/>
    <x v="1"/>
    <x v="1"/>
    <s v="0808"/>
    <x v="3"/>
    <s v="Governmental Fund"/>
    <n v="-1643870"/>
    <n v="-1644000"/>
  </r>
  <r>
    <s v="8955"/>
    <s v="0001"/>
    <x v="0"/>
    <x v="0"/>
    <s v="0808"/>
    <x v="2"/>
    <s v="Governmental Fund"/>
    <n v="1187629"/>
    <n v="1187000"/>
  </r>
  <r>
    <s v="8955"/>
    <s v="0001"/>
    <x v="1"/>
    <x v="1"/>
    <s v="0808"/>
    <x v="2"/>
    <s v="Governmental Fund"/>
    <n v="-1198732"/>
    <n v="-1199000"/>
  </r>
  <r>
    <s v="9990"/>
    <s v="0001"/>
    <x v="0"/>
    <x v="0"/>
    <s v="0808"/>
    <x v="2"/>
    <s v="Governmental Fund"/>
    <n v="-3"/>
    <n v="-3"/>
  </r>
  <r>
    <s v="9990"/>
    <s v="0001"/>
    <x v="1"/>
    <x v="1"/>
    <s v="0808"/>
    <x v="2"/>
    <s v="Governmental Fund"/>
    <n v="-4"/>
    <n v="-4"/>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8">
  <r>
    <s v="0160"/>
    <s v="0001"/>
    <x v="0"/>
    <x v="0"/>
    <n v="89541523"/>
    <n v="89542000"/>
    <s v="0808"/>
    <s v="100"/>
    <s v="Governmental Fund"/>
  </r>
  <r>
    <s v="0160"/>
    <s v="0001"/>
    <x v="1"/>
    <x v="1"/>
    <n v="-20208800"/>
    <n v="-20209000"/>
    <s v="0808"/>
    <s v="100"/>
    <s v="Governmental Fund"/>
  </r>
  <r>
    <s v="0160"/>
    <s v="0001"/>
    <x v="2"/>
    <x v="2"/>
    <n v="-71664556"/>
    <n v="-71665000"/>
    <s v="0808"/>
    <s v="100"/>
    <s v="Governmental Fund"/>
  </r>
  <r>
    <s v="0250"/>
    <s v="0001"/>
    <x v="0"/>
    <x v="0"/>
    <n v="71636050"/>
    <n v="71636000"/>
    <s v="0808"/>
    <s v="100"/>
    <s v="Governmental Fund"/>
  </r>
  <r>
    <s v="0250"/>
    <s v="0001"/>
    <x v="1"/>
    <x v="1"/>
    <n v="-30730384"/>
    <n v="-30730000"/>
    <s v="0808"/>
    <s v="100"/>
    <s v="Governmental Fund"/>
  </r>
  <r>
    <s v="0250"/>
    <s v="0001"/>
    <x v="2"/>
    <x v="2"/>
    <n v="-43326930"/>
    <n v="-43327000"/>
    <s v="0808"/>
    <s v="100"/>
    <s v="Governmental Fund"/>
  </r>
  <r>
    <s v="0250"/>
    <s v="0159"/>
    <x v="0"/>
    <x v="0"/>
    <n v="439288"/>
    <n v="439000"/>
    <s v="0808"/>
    <s v="200"/>
    <s v="Governmental Fund"/>
  </r>
  <r>
    <s v="0250"/>
    <s v="0159"/>
    <x v="1"/>
    <x v="1"/>
    <n v="-184407"/>
    <n v="-184000"/>
    <s v="0808"/>
    <s v="200"/>
    <s v="Governmental Fund"/>
  </r>
  <r>
    <s v="0250"/>
    <s v="0159"/>
    <x v="2"/>
    <x v="2"/>
    <n v="-269163"/>
    <n v="-270000"/>
    <s v="0808"/>
    <s v="200"/>
    <s v="Governmental Fund"/>
  </r>
  <r>
    <s v="0250"/>
    <s v="0587"/>
    <x v="0"/>
    <x v="0"/>
    <n v="196228"/>
    <n v="196000"/>
    <s v="0808"/>
    <s v="200"/>
    <s v="Governmental Fund"/>
  </r>
  <r>
    <s v="0250"/>
    <s v="0587"/>
    <x v="1"/>
    <x v="1"/>
    <n v="-81198"/>
    <n v="-81000"/>
    <s v="0808"/>
    <s v="200"/>
    <s v="Governmental Fund"/>
  </r>
  <r>
    <s v="0250"/>
    <s v="0587"/>
    <x v="2"/>
    <x v="2"/>
    <n v="-120210"/>
    <n v="-120000"/>
    <s v="0808"/>
    <s v="200"/>
    <s v="Governmental Fund"/>
  </r>
  <r>
    <s v="0250"/>
    <s v="0890"/>
    <x v="0"/>
    <x v="0"/>
    <n v="65008"/>
    <n v="65000"/>
    <s v="0808"/>
    <s v="200"/>
    <s v="Governmental Fund"/>
  </r>
  <r>
    <s v="0250"/>
    <s v="0890"/>
    <x v="1"/>
    <x v="1"/>
    <n v="-26901"/>
    <n v="-27000"/>
    <s v="0808"/>
    <s v="200"/>
    <s v="Governmental Fund"/>
  </r>
  <r>
    <s v="0250"/>
    <s v="0890"/>
    <x v="2"/>
    <x v="2"/>
    <n v="-39824"/>
    <n v="-39000"/>
    <s v="0808"/>
    <s v="200"/>
    <s v="Governmental Fund"/>
  </r>
  <r>
    <s v="0250"/>
    <s v="0932"/>
    <x v="0"/>
    <x v="0"/>
    <n v="4179951"/>
    <n v="4180000"/>
    <s v="0808"/>
    <s v="200"/>
    <s v="Governmental Fund"/>
  </r>
  <r>
    <s v="0250"/>
    <s v="0932"/>
    <x v="1"/>
    <x v="1"/>
    <n v="-2240258"/>
    <n v="-2241000"/>
    <s v="0808"/>
    <s v="200"/>
    <s v="Governmental Fund"/>
  </r>
  <r>
    <s v="0250"/>
    <s v="0932"/>
    <x v="2"/>
    <x v="2"/>
    <n v="-2030608"/>
    <n v="-2031000"/>
    <s v="0808"/>
    <s v="200"/>
    <s v="Governmental Fund"/>
  </r>
  <r>
    <s v="0250"/>
    <s v="3037"/>
    <x v="0"/>
    <x v="0"/>
    <n v="9853033"/>
    <n v="9853000"/>
    <s v="0808"/>
    <s v="200"/>
    <s v="Governmental Fund"/>
  </r>
  <r>
    <s v="0250"/>
    <s v="3037"/>
    <x v="1"/>
    <x v="1"/>
    <n v="-3178712"/>
    <n v="-3179000"/>
    <s v="0808"/>
    <s v="200"/>
    <s v="Governmental Fund"/>
  </r>
  <r>
    <s v="0250"/>
    <s v="3037"/>
    <x v="2"/>
    <x v="2"/>
    <n v="-7083982"/>
    <n v="-7083000"/>
    <s v="0808"/>
    <s v="200"/>
    <s v="Governmental Fund"/>
  </r>
  <r>
    <s v="0250"/>
    <s v="3060"/>
    <x v="0"/>
    <x v="0"/>
    <n v="229409"/>
    <n v="229000"/>
    <s v="0808"/>
    <s v="200"/>
    <s v="Governmental Fund"/>
  </r>
  <r>
    <s v="0250"/>
    <s v="3060"/>
    <x v="1"/>
    <x v="1"/>
    <n v="-189380"/>
    <n v="-190000"/>
    <s v="0808"/>
    <s v="200"/>
    <s v="Governmental Fund"/>
  </r>
  <r>
    <s v="0250"/>
    <s v="3060"/>
    <x v="2"/>
    <x v="2"/>
    <n v="-43506"/>
    <n v="-44000"/>
    <s v="0808"/>
    <s v="200"/>
    <s v="Governmental Fund"/>
  </r>
  <r>
    <s v="0250"/>
    <s v="3066"/>
    <x v="3"/>
    <x v="3"/>
    <n v="423650"/>
    <n v="424000"/>
    <s v="0808"/>
    <s v="200"/>
    <s v="Governmental Fund"/>
  </r>
  <r>
    <s v="0250"/>
    <s v="3066"/>
    <x v="0"/>
    <x v="0"/>
    <n v="103571373"/>
    <n v="103571000"/>
    <s v="0808"/>
    <s v="200"/>
    <s v="Governmental Fund"/>
  </r>
  <r>
    <s v="0250"/>
    <s v="3066"/>
    <x v="4"/>
    <x v="1"/>
    <n v="-162399"/>
    <n v="-163000"/>
    <s v="0808"/>
    <s v="200"/>
    <s v="Governmental Fund"/>
  </r>
  <r>
    <s v="0250"/>
    <s v="3066"/>
    <x v="1"/>
    <x v="1"/>
    <n v="-45538669"/>
    <n v="-45538000"/>
    <s v="0808"/>
    <s v="200"/>
    <s v="Governmental Fund"/>
  </r>
  <r>
    <s v="0250"/>
    <s v="3066"/>
    <x v="2"/>
    <x v="2"/>
    <n v="-61782902"/>
    <n v="-61784000"/>
    <s v="0808"/>
    <s v="200"/>
    <s v="Governmental Fund"/>
  </r>
  <r>
    <s v="0250"/>
    <s v="3085"/>
    <x v="0"/>
    <x v="0"/>
    <n v="131220"/>
    <n v="131000"/>
    <s v="0808"/>
    <s v="200"/>
    <s v="Governmental Fund"/>
  </r>
  <r>
    <s v="0250"/>
    <s v="3085"/>
    <x v="1"/>
    <x v="1"/>
    <n v="-54297"/>
    <n v="-54000"/>
    <s v="0808"/>
    <s v="200"/>
    <s v="Governmental Fund"/>
  </r>
  <r>
    <s v="0250"/>
    <s v="3085"/>
    <x v="2"/>
    <x v="2"/>
    <n v="-80386"/>
    <n v="-81000"/>
    <s v="0808"/>
    <s v="200"/>
    <s v="Governmental Fund"/>
  </r>
  <r>
    <s v="0509"/>
    <s v="0001"/>
    <x v="0"/>
    <x v="0"/>
    <n v="2872316"/>
    <n v="2872000"/>
    <s v="0808"/>
    <s v="100"/>
    <s v="Governmental Fund"/>
  </r>
  <r>
    <s v="0509"/>
    <s v="0001"/>
    <x v="1"/>
    <x v="1"/>
    <n v="-718080"/>
    <n v="-718000"/>
    <s v="0808"/>
    <s v="100"/>
    <s v="Governmental Fund"/>
  </r>
  <r>
    <s v="0509"/>
    <s v="0001"/>
    <x v="2"/>
    <x v="2"/>
    <n v="-2234151"/>
    <n v="-2234000"/>
    <s v="0808"/>
    <s v="100"/>
    <s v="Governmental Fund"/>
  </r>
  <r>
    <s v="0511"/>
    <s v="0001"/>
    <x v="0"/>
    <x v="0"/>
    <n v="0"/>
    <n v="0"/>
    <s v="0808"/>
    <s v="100"/>
    <s v="Governmental Fund"/>
  </r>
  <r>
    <s v="0511"/>
    <s v="0001"/>
    <x v="1"/>
    <x v="1"/>
    <n v="1"/>
    <n v="0"/>
    <s v="0808"/>
    <s v="100"/>
    <s v="Governmental Fund"/>
  </r>
  <r>
    <s v="0511"/>
    <s v="0001"/>
    <x v="2"/>
    <x v="2"/>
    <n v="-1"/>
    <n v="0"/>
    <s v="0808"/>
    <s v="100"/>
    <s v="Governmental Fund"/>
  </r>
  <r>
    <s v="0515"/>
    <s v="0001"/>
    <x v="0"/>
    <x v="0"/>
    <n v="2485655"/>
    <n v="2486000"/>
    <s v="0825"/>
    <s v="100"/>
    <s v="Governmental Fund"/>
  </r>
  <r>
    <s v="0515"/>
    <s v="0001"/>
    <x v="1"/>
    <x v="1"/>
    <n v="-802660"/>
    <n v="-803000"/>
    <s v="0825"/>
    <s v="100"/>
    <s v="Governmental Fund"/>
  </r>
  <r>
    <s v="0515"/>
    <s v="0001"/>
    <x v="2"/>
    <x v="2"/>
    <n v="-1756525"/>
    <n v="-1757000"/>
    <s v="0825"/>
    <s v="100"/>
    <s v="Governmental Fund"/>
  </r>
  <r>
    <s v="0521"/>
    <s v="0042"/>
    <x v="0"/>
    <x v="0"/>
    <n v="0"/>
    <n v="0"/>
    <s v="0830"/>
    <s v="200"/>
    <s v="Governmental Fund"/>
  </r>
  <r>
    <s v="0521"/>
    <s v="0042"/>
    <x v="1"/>
    <x v="1"/>
    <n v="0"/>
    <n v="0"/>
    <s v="0830"/>
    <s v="200"/>
    <s v="Governmental Fund"/>
  </r>
  <r>
    <s v="0521"/>
    <s v="0042"/>
    <x v="2"/>
    <x v="2"/>
    <n v="0"/>
    <n v="0"/>
    <s v="0830"/>
    <s v="200"/>
    <s v="Governmental Fund"/>
  </r>
  <r>
    <s v="0521"/>
    <s v="0044"/>
    <x v="0"/>
    <x v="0"/>
    <n v="5701094"/>
    <n v="5701000"/>
    <s v="0830"/>
    <s v="200"/>
    <s v="Governmental Fund"/>
  </r>
  <r>
    <s v="0521"/>
    <s v="0044"/>
    <x v="1"/>
    <x v="1"/>
    <n v="-1487752"/>
    <n v="-1488000"/>
    <s v="0830"/>
    <s v="200"/>
    <s v="Governmental Fund"/>
  </r>
  <r>
    <s v="0521"/>
    <s v="0044"/>
    <x v="2"/>
    <x v="2"/>
    <n v="-4389540"/>
    <n v="-4389000"/>
    <s v="0830"/>
    <s v="200"/>
    <s v="Governmental Fund"/>
  </r>
  <r>
    <s v="0521"/>
    <s v="0046"/>
    <x v="0"/>
    <x v="0"/>
    <n v="0"/>
    <n v="0"/>
    <s v="0830"/>
    <s v="200"/>
    <s v="Governmental Fund"/>
  </r>
  <r>
    <s v="0521"/>
    <s v="0046"/>
    <x v="1"/>
    <x v="1"/>
    <n v="0"/>
    <n v="0"/>
    <s v="0830"/>
    <s v="200"/>
    <s v="Governmental Fund"/>
  </r>
  <r>
    <s v="0521"/>
    <s v="0046"/>
    <x v="2"/>
    <x v="2"/>
    <n v="0"/>
    <n v="-1000"/>
    <s v="0830"/>
    <s v="200"/>
    <s v="Governmental Fund"/>
  </r>
  <r>
    <s v="0530"/>
    <s v="0001"/>
    <x v="0"/>
    <x v="0"/>
    <n v="733593"/>
    <n v="734000"/>
    <s v="0815"/>
    <s v="100"/>
    <s v="Governmental Fund"/>
  </r>
  <r>
    <s v="0530"/>
    <s v="0001"/>
    <x v="1"/>
    <x v="1"/>
    <n v="-528186"/>
    <n v="-528000"/>
    <s v="0815"/>
    <s v="100"/>
    <s v="Governmental Fund"/>
  </r>
  <r>
    <s v="0530"/>
    <s v="0001"/>
    <x v="2"/>
    <x v="2"/>
    <n v="-215101"/>
    <n v="-216000"/>
    <s v="0815"/>
    <s v="100"/>
    <s v="Governmental Fund"/>
  </r>
  <r>
    <s v="0531"/>
    <s v="9745"/>
    <x v="0"/>
    <x v="0"/>
    <n v="949335"/>
    <n v="949000"/>
    <s v="0815"/>
    <s v="500"/>
    <s v="Proprietary - Internal Service Fund"/>
  </r>
  <r>
    <s v="0531"/>
    <s v="9745"/>
    <x v="1"/>
    <x v="1"/>
    <n v="-932991"/>
    <n v="-933000"/>
    <s v="0815"/>
    <s v="500"/>
    <s v="Proprietary - Internal Service Fund"/>
  </r>
  <r>
    <s v="0531"/>
    <s v="9745"/>
    <x v="2"/>
    <x v="2"/>
    <n v="-29412"/>
    <n v="-29000"/>
    <s v="0815"/>
    <s v="500"/>
    <s v="Proprietary - Internal Service Fund"/>
  </r>
  <r>
    <s v="0690"/>
    <s v="0001"/>
    <x v="0"/>
    <x v="0"/>
    <n v="90289002"/>
    <n v="90290000"/>
    <s v="0808"/>
    <s v="100"/>
    <s v="Governmental Fund"/>
  </r>
  <r>
    <s v="0690"/>
    <s v="0001"/>
    <x v="1"/>
    <x v="1"/>
    <n v="-17243368"/>
    <n v="-17244000"/>
    <s v="0808"/>
    <s v="100"/>
    <s v="Governmental Fund"/>
  </r>
  <r>
    <s v="0690"/>
    <s v="0001"/>
    <x v="2"/>
    <x v="2"/>
    <n v="-76571394"/>
    <n v="-76573000"/>
    <s v="0808"/>
    <s v="100"/>
    <s v="Governmental Fund"/>
  </r>
  <r>
    <s v="0690"/>
    <s v="9751"/>
    <x v="3"/>
    <x v="3"/>
    <n v="3716688"/>
    <n v="3717000"/>
    <s v="0808"/>
    <s v="500"/>
    <s v="Proprietary - Internal Service Fund"/>
  </r>
  <r>
    <s v="0690"/>
    <s v="9751"/>
    <x v="0"/>
    <x v="0"/>
    <n v="68257393"/>
    <n v="68258000"/>
    <s v="0808"/>
    <s v="500"/>
    <s v="Proprietary - Internal Service Fund"/>
  </r>
  <r>
    <s v="0690"/>
    <s v="9751"/>
    <x v="4"/>
    <x v="1"/>
    <n v="-347360"/>
    <n v="-347000"/>
    <s v="0808"/>
    <s v="500"/>
    <s v="Proprietary - Internal Service Fund"/>
  </r>
  <r>
    <s v="0690"/>
    <s v="9751"/>
    <x v="1"/>
    <x v="1"/>
    <n v="-19004985"/>
    <n v="-19005000"/>
    <s v="0808"/>
    <s v="500"/>
    <s v="Proprietary - Internal Service Fund"/>
  </r>
  <r>
    <s v="0690"/>
    <s v="9751"/>
    <x v="2"/>
    <x v="2"/>
    <n v="-55708444"/>
    <n v="-55709000"/>
    <s v="0808"/>
    <s v="500"/>
    <s v="Proprietary - Internal Service Fund"/>
  </r>
  <r>
    <s v="0820"/>
    <s v="0001"/>
    <x v="0"/>
    <x v="0"/>
    <n v="53938539"/>
    <n v="53939000"/>
    <s v="0808"/>
    <s v="100"/>
    <s v="Governmental Fund"/>
  </r>
  <r>
    <s v="0820"/>
    <s v="0001"/>
    <x v="5"/>
    <x v="4"/>
    <n v="54342"/>
    <n v="54000"/>
    <s v="0808"/>
    <s v="100"/>
    <s v="Governmental Fund"/>
  </r>
  <r>
    <s v="0820"/>
    <s v="0001"/>
    <x v="6"/>
    <x v="1"/>
    <n v="-32604"/>
    <n v="-33000"/>
    <s v="0808"/>
    <s v="100"/>
    <s v="Governmental Fund"/>
  </r>
  <r>
    <s v="0820"/>
    <s v="0001"/>
    <x v="1"/>
    <x v="1"/>
    <n v="-20373605"/>
    <n v="-20374000"/>
    <s v="0808"/>
    <s v="100"/>
    <s v="Governmental Fund"/>
  </r>
  <r>
    <s v="0820"/>
    <s v="0001"/>
    <x v="2"/>
    <x v="2"/>
    <n v="-34718130"/>
    <n v="-34718000"/>
    <s v="0808"/>
    <s v="100"/>
    <s v="Governmental Fund"/>
  </r>
  <r>
    <s v="0820"/>
    <s v="0012"/>
    <x v="0"/>
    <x v="0"/>
    <n v="32918"/>
    <n v="32000"/>
    <s v="0808"/>
    <s v="200"/>
    <s v="Governmental Fund"/>
  </r>
  <r>
    <s v="0820"/>
    <s v="0012"/>
    <x v="1"/>
    <x v="1"/>
    <n v="-15615"/>
    <n v="-15000"/>
    <s v="0808"/>
    <s v="200"/>
    <s v="Governmental Fund"/>
  </r>
  <r>
    <s v="0820"/>
    <s v="0012"/>
    <x v="2"/>
    <x v="2"/>
    <n v="-17615"/>
    <n v="-18000"/>
    <s v="0808"/>
    <s v="200"/>
    <s v="Governmental Fund"/>
  </r>
  <r>
    <s v="0820"/>
    <s v="0017"/>
    <x v="0"/>
    <x v="0"/>
    <n v="9284225"/>
    <n v="9284000"/>
    <s v="0808"/>
    <s v="200"/>
    <s v="Governmental Fund"/>
  </r>
  <r>
    <s v="0820"/>
    <s v="0017"/>
    <x v="1"/>
    <x v="1"/>
    <n v="-2773407"/>
    <n v="-2773000"/>
    <s v="0808"/>
    <s v="200"/>
    <s v="Governmental Fund"/>
  </r>
  <r>
    <s v="0820"/>
    <s v="0017"/>
    <x v="2"/>
    <x v="2"/>
    <n v="-6837614"/>
    <n v="-6837000"/>
    <s v="0808"/>
    <s v="200"/>
    <s v="Governmental Fund"/>
  </r>
  <r>
    <s v="0820"/>
    <s v="0044"/>
    <x v="0"/>
    <x v="0"/>
    <n v="4099348"/>
    <n v="4099000"/>
    <s v="0808"/>
    <s v="200"/>
    <s v="Governmental Fund"/>
  </r>
  <r>
    <s v="0820"/>
    <s v="0044"/>
    <x v="1"/>
    <x v="1"/>
    <n v="-1224567"/>
    <n v="-1224000"/>
    <s v="0808"/>
    <s v="200"/>
    <s v="Governmental Fund"/>
  </r>
  <r>
    <s v="0820"/>
    <s v="0044"/>
    <x v="2"/>
    <x v="2"/>
    <n v="-3019074"/>
    <n v="-3019000"/>
    <s v="0808"/>
    <s v="200"/>
    <s v="Governmental Fund"/>
  </r>
  <r>
    <s v="0820"/>
    <s v="0142"/>
    <x v="0"/>
    <x v="0"/>
    <n v="409243"/>
    <n v="409000"/>
    <s v="0808"/>
    <s v="200"/>
    <s v="Governmental Fund"/>
  </r>
  <r>
    <s v="0820"/>
    <s v="0142"/>
    <x v="1"/>
    <x v="1"/>
    <n v="-122250"/>
    <n v="-122000"/>
    <s v="0808"/>
    <s v="200"/>
    <s v="Governmental Fund"/>
  </r>
  <r>
    <s v="0820"/>
    <s v="0142"/>
    <x v="2"/>
    <x v="2"/>
    <n v="-301398"/>
    <n v="-302000"/>
    <s v="0808"/>
    <s v="200"/>
    <s v="Governmental Fund"/>
  </r>
  <r>
    <s v="0820"/>
    <s v="0256"/>
    <x v="0"/>
    <x v="0"/>
    <n v="69364"/>
    <n v="69000"/>
    <s v="0808"/>
    <s v="200"/>
    <s v="Governmental Fund"/>
  </r>
  <r>
    <s v="0820"/>
    <s v="0256"/>
    <x v="1"/>
    <x v="1"/>
    <n v="-20721"/>
    <n v="-21000"/>
    <s v="0808"/>
    <s v="200"/>
    <s v="Governmental Fund"/>
  </r>
  <r>
    <s v="0820"/>
    <s v="0256"/>
    <x v="2"/>
    <x v="2"/>
    <n v="-51086"/>
    <n v="-51000"/>
    <s v="0808"/>
    <s v="200"/>
    <s v="Governmental Fund"/>
  </r>
  <r>
    <s v="0820"/>
    <s v="0367"/>
    <x v="0"/>
    <x v="0"/>
    <n v="4997601"/>
    <n v="4998000"/>
    <s v="0808"/>
    <s v="200"/>
    <s v="Governmental Fund"/>
  </r>
  <r>
    <s v="0820"/>
    <s v="0367"/>
    <x v="5"/>
    <x v="4"/>
    <n v="56597"/>
    <n v="57000"/>
    <s v="0808"/>
    <s v="200"/>
    <s v="Governmental Fund"/>
  </r>
  <r>
    <s v="0820"/>
    <s v="0367"/>
    <x v="6"/>
    <x v="1"/>
    <n v="-33960"/>
    <n v="-34000"/>
    <s v="0808"/>
    <s v="200"/>
    <s v="Governmental Fund"/>
  </r>
  <r>
    <s v="0820"/>
    <s v="0367"/>
    <x v="1"/>
    <x v="1"/>
    <n v="-2477554"/>
    <n v="-2478000"/>
    <s v="0808"/>
    <s v="200"/>
    <s v="Governmental Fund"/>
  </r>
  <r>
    <s v="0820"/>
    <s v="0367"/>
    <x v="2"/>
    <x v="2"/>
    <n v="-2579965"/>
    <n v="-2580000"/>
    <s v="0808"/>
    <s v="200"/>
    <s v="Governmental Fund"/>
  </r>
  <r>
    <s v="0820"/>
    <s v="0378"/>
    <x v="0"/>
    <x v="0"/>
    <n v="2804639"/>
    <n v="2805000"/>
    <s v="0808"/>
    <s v="200"/>
    <s v="Governmental Fund"/>
  </r>
  <r>
    <s v="0820"/>
    <s v="0378"/>
    <x v="1"/>
    <x v="1"/>
    <n v="-1523035"/>
    <n v="-1524000"/>
    <s v="0808"/>
    <s v="200"/>
    <s v="Governmental Fund"/>
  </r>
  <r>
    <s v="0820"/>
    <s v="0378"/>
    <x v="2"/>
    <x v="2"/>
    <n v="-1273718"/>
    <n v="-1274000"/>
    <s v="0808"/>
    <s v="200"/>
    <s v="Governmental Fund"/>
  </r>
  <r>
    <s v="0820"/>
    <s v="0460"/>
    <x v="0"/>
    <x v="0"/>
    <n v="637441"/>
    <n v="638000"/>
    <s v="0808"/>
    <s v="200"/>
    <s v="Governmental Fund"/>
  </r>
  <r>
    <s v="0820"/>
    <s v="0460"/>
    <x v="5"/>
    <x v="4"/>
    <n v="93098"/>
    <n v="93000"/>
    <s v="0808"/>
    <s v="200"/>
    <s v="Governmental Fund"/>
  </r>
  <r>
    <s v="0820"/>
    <s v="0460"/>
    <x v="6"/>
    <x v="1"/>
    <n v="-55860"/>
    <n v="-57000"/>
    <s v="0808"/>
    <s v="200"/>
    <s v="Governmental Fund"/>
  </r>
  <r>
    <s v="0820"/>
    <s v="0460"/>
    <x v="1"/>
    <x v="1"/>
    <n v="-258535"/>
    <n v="-259000"/>
    <s v="0808"/>
    <s v="200"/>
    <s v="Governmental Fund"/>
  </r>
  <r>
    <s v="0820"/>
    <s v="0460"/>
    <x v="2"/>
    <x v="2"/>
    <n v="-411579"/>
    <n v="-411000"/>
    <s v="0808"/>
    <s v="200"/>
    <s v="Governmental Fund"/>
  </r>
  <r>
    <s v="0820"/>
    <s v="0566"/>
    <x v="0"/>
    <x v="0"/>
    <n v="27746"/>
    <n v="28000"/>
    <s v="0808"/>
    <s v="200"/>
    <s v="Governmental Fund"/>
  </r>
  <r>
    <s v="0820"/>
    <s v="0566"/>
    <x v="1"/>
    <x v="1"/>
    <n v="-8289"/>
    <n v="-9000"/>
    <s v="0808"/>
    <s v="200"/>
    <s v="Governmental Fund"/>
  </r>
  <r>
    <s v="0820"/>
    <s v="0566"/>
    <x v="2"/>
    <x v="2"/>
    <n v="-20434"/>
    <n v="-20000"/>
    <s v="0808"/>
    <s v="200"/>
    <s v="Governmental Fund"/>
  </r>
  <r>
    <s v="0820"/>
    <s v="0567"/>
    <x v="0"/>
    <x v="0"/>
    <n v="4373883"/>
    <n v="4374000"/>
    <s v="0808"/>
    <s v="200"/>
    <s v="Governmental Fund"/>
  </r>
  <r>
    <s v="0820"/>
    <s v="0567"/>
    <x v="5"/>
    <x v="4"/>
    <n v="65210"/>
    <n v="65000"/>
    <s v="0808"/>
    <s v="200"/>
    <s v="Governmental Fund"/>
  </r>
  <r>
    <s v="0820"/>
    <s v="0567"/>
    <x v="6"/>
    <x v="1"/>
    <n v="-39126"/>
    <n v="-39000"/>
    <s v="0808"/>
    <s v="200"/>
    <s v="Governmental Fund"/>
  </r>
  <r>
    <s v="0820"/>
    <s v="0567"/>
    <x v="1"/>
    <x v="1"/>
    <n v="-2301295"/>
    <n v="-2301000"/>
    <s v="0808"/>
    <s v="200"/>
    <s v="Governmental Fund"/>
  </r>
  <r>
    <s v="0820"/>
    <s v="0567"/>
    <x v="2"/>
    <x v="2"/>
    <n v="-2119408"/>
    <n v="-2119000"/>
    <s v="0808"/>
    <s v="200"/>
    <s v="Governmental Fund"/>
  </r>
  <r>
    <s v="0820"/>
    <s v="0569"/>
    <x v="0"/>
    <x v="0"/>
    <n v="900429"/>
    <n v="900000"/>
    <s v="0808"/>
    <s v="200"/>
    <s v="Governmental Fund"/>
  </r>
  <r>
    <s v="0820"/>
    <s v="0569"/>
    <x v="1"/>
    <x v="1"/>
    <n v="-228932"/>
    <n v="-229000"/>
    <s v="0808"/>
    <s v="200"/>
    <s v="Governmental Fund"/>
  </r>
  <r>
    <s v="0820"/>
    <s v="0569"/>
    <x v="2"/>
    <x v="2"/>
    <n v="-685615"/>
    <n v="-685000"/>
    <s v="0808"/>
    <s v="200"/>
    <s v="Governmental Fund"/>
  </r>
  <r>
    <s v="0820"/>
    <s v="0890"/>
    <x v="0"/>
    <x v="0"/>
    <n v="12726569"/>
    <n v="12726000"/>
    <s v="0808"/>
    <s v="200"/>
    <s v="Governmental Fund"/>
  </r>
  <r>
    <s v="0820"/>
    <s v="0890"/>
    <x v="1"/>
    <x v="1"/>
    <n v="-6792844"/>
    <n v="-6793000"/>
    <s v="0808"/>
    <s v="200"/>
    <s v="Governmental Fund"/>
  </r>
  <r>
    <s v="0820"/>
    <s v="0890"/>
    <x v="2"/>
    <x v="2"/>
    <n v="-5910156"/>
    <n v="-5909000"/>
    <s v="0808"/>
    <s v="200"/>
    <s v="Governmental Fund"/>
  </r>
  <r>
    <s v="0820"/>
    <s v="1008"/>
    <x v="0"/>
    <x v="0"/>
    <n v="1397369"/>
    <n v="1397000"/>
    <s v="0808"/>
    <s v="200"/>
    <s v="Governmental Fund"/>
  </r>
  <r>
    <s v="0820"/>
    <s v="1008"/>
    <x v="1"/>
    <x v="1"/>
    <n v="-514666"/>
    <n v="-514000"/>
    <s v="0808"/>
    <s v="200"/>
    <s v="Governmental Fund"/>
  </r>
  <r>
    <s v="0820"/>
    <s v="1008"/>
    <x v="2"/>
    <x v="2"/>
    <n v="-765706"/>
    <n v="-766000"/>
    <s v="0808"/>
    <s v="200"/>
    <s v="Governmental Fund"/>
  </r>
  <r>
    <s v="0820"/>
    <s v="3016"/>
    <x v="0"/>
    <x v="0"/>
    <n v="4671204"/>
    <n v="4671000"/>
    <s v="0808"/>
    <s v="200"/>
    <s v="Governmental Fund"/>
  </r>
  <r>
    <s v="0820"/>
    <s v="3016"/>
    <x v="1"/>
    <x v="1"/>
    <n v="-1100763"/>
    <n v="-1101000"/>
    <s v="0808"/>
    <s v="200"/>
    <s v="Governmental Fund"/>
  </r>
  <r>
    <s v="0820"/>
    <s v="3016"/>
    <x v="2"/>
    <x v="2"/>
    <n v="-3706035"/>
    <n v="-3706000"/>
    <s v="0808"/>
    <s v="200"/>
    <s v="Governmental Fund"/>
  </r>
  <r>
    <s v="0820"/>
    <s v="3053"/>
    <x v="0"/>
    <x v="0"/>
    <n v="325481"/>
    <n v="325000"/>
    <s v="0808"/>
    <s v="200"/>
    <s v="Governmental Fund"/>
  </r>
  <r>
    <s v="0820"/>
    <s v="3053"/>
    <x v="1"/>
    <x v="1"/>
    <n v="-167391"/>
    <n v="-168000"/>
    <s v="0808"/>
    <s v="200"/>
    <s v="Governmental Fund"/>
  </r>
  <r>
    <s v="0820"/>
    <s v="3053"/>
    <x v="2"/>
    <x v="2"/>
    <n v="-165607"/>
    <n v="-166000"/>
    <s v="0808"/>
    <s v="200"/>
    <s v="Governmental Fund"/>
  </r>
  <r>
    <s v="0820"/>
    <s v="3086"/>
    <x v="0"/>
    <x v="0"/>
    <n v="65384349"/>
    <n v="65385000"/>
    <s v="0808"/>
    <s v="200"/>
    <s v="Governmental Fund"/>
  </r>
  <r>
    <s v="0820"/>
    <s v="3086"/>
    <x v="5"/>
    <x v="4"/>
    <n v="302775"/>
    <n v="303000"/>
    <s v="0808"/>
    <s v="200"/>
    <s v="Governmental Fund"/>
  </r>
  <r>
    <s v="0820"/>
    <s v="3086"/>
    <x v="6"/>
    <x v="1"/>
    <n v="-181668"/>
    <n v="-182000"/>
    <s v="0808"/>
    <s v="200"/>
    <s v="Governmental Fund"/>
  </r>
  <r>
    <s v="0820"/>
    <s v="3086"/>
    <x v="1"/>
    <x v="1"/>
    <n v="-17316984"/>
    <n v="-17318000"/>
    <s v="0808"/>
    <s v="200"/>
    <s v="Governmental Fund"/>
  </r>
  <r>
    <s v="0820"/>
    <s v="3086"/>
    <x v="2"/>
    <x v="2"/>
    <n v="-50175238"/>
    <n v="-50175000"/>
    <s v="0808"/>
    <s v="200"/>
    <s v="Governmental Fund"/>
  </r>
  <r>
    <s v="0820"/>
    <s v="3087"/>
    <x v="0"/>
    <x v="0"/>
    <n v="969960"/>
    <n v="970000"/>
    <s v="0808"/>
    <s v="200"/>
    <s v="Governmental Fund"/>
  </r>
  <r>
    <s v="0820"/>
    <s v="3087"/>
    <x v="1"/>
    <x v="1"/>
    <n v="-498837"/>
    <n v="-499000"/>
    <s v="0808"/>
    <s v="200"/>
    <s v="Governmental Fund"/>
  </r>
  <r>
    <s v="0820"/>
    <s v="3087"/>
    <x v="2"/>
    <x v="2"/>
    <n v="-493520"/>
    <n v="-493000"/>
    <s v="0808"/>
    <s v="200"/>
    <s v="Governmental Fund"/>
  </r>
  <r>
    <s v="0820"/>
    <s v="3320"/>
    <x v="0"/>
    <x v="0"/>
    <n v="0"/>
    <n v="0"/>
    <s v="0808"/>
    <s v="200"/>
    <s v="Governmental Fund"/>
  </r>
  <r>
    <s v="0820"/>
    <s v="3320"/>
    <x v="1"/>
    <x v="1"/>
    <n v="-1"/>
    <n v="0"/>
    <s v="0808"/>
    <s v="200"/>
    <s v="Governmental Fund"/>
  </r>
  <r>
    <s v="0820"/>
    <s v="3320"/>
    <x v="2"/>
    <x v="2"/>
    <n v="0"/>
    <n v="0"/>
    <s v="0808"/>
    <s v="200"/>
    <s v="Governmental Fund"/>
  </r>
  <r>
    <s v="0820"/>
    <s v="9731"/>
    <x v="0"/>
    <x v="0"/>
    <n v="14216103"/>
    <n v="14216000"/>
    <s v="0808"/>
    <s v="500"/>
    <s v="Proprietary - Internal Service Fund"/>
  </r>
  <r>
    <s v="0820"/>
    <s v="9731"/>
    <x v="5"/>
    <x v="4"/>
    <n v="41218"/>
    <n v="41000"/>
    <s v="0808"/>
    <s v="500"/>
    <s v="Proprietary - Internal Service Fund"/>
  </r>
  <r>
    <s v="0820"/>
    <s v="9731"/>
    <x v="6"/>
    <x v="1"/>
    <n v="-24732"/>
    <n v="-24000"/>
    <s v="0808"/>
    <s v="500"/>
    <s v="Proprietary - Internal Service Fund"/>
  </r>
  <r>
    <s v="0820"/>
    <s v="9731"/>
    <x v="1"/>
    <x v="1"/>
    <n v="-7035318"/>
    <n v="-7036000"/>
    <s v="0808"/>
    <s v="500"/>
    <s v="Proprietary - Internal Service Fund"/>
  </r>
  <r>
    <s v="0820"/>
    <s v="9731"/>
    <x v="2"/>
    <x v="2"/>
    <n v="-7448742"/>
    <n v="-7448000"/>
    <s v="0808"/>
    <s v="500"/>
    <s v="Proprietary - Internal Service Fund"/>
  </r>
  <r>
    <s v="0820"/>
    <s v="9740"/>
    <x v="0"/>
    <x v="0"/>
    <n v="50095"/>
    <n v="50000"/>
    <s v="0808"/>
    <s v="500"/>
    <s v="Proprietary - Internal Service Fund"/>
  </r>
  <r>
    <s v="0820"/>
    <s v="9740"/>
    <x v="1"/>
    <x v="1"/>
    <n v="-25764"/>
    <n v="-27000"/>
    <s v="0808"/>
    <s v="500"/>
    <s v="Proprietary - Internal Service Fund"/>
  </r>
  <r>
    <s v="0820"/>
    <s v="9740"/>
    <x v="2"/>
    <x v="2"/>
    <n v="-25489"/>
    <n v="-26000"/>
    <s v="0808"/>
    <s v="500"/>
    <s v="Proprietary - Internal Service Fund"/>
  </r>
  <r>
    <s v="0840"/>
    <s v="0001"/>
    <x v="0"/>
    <x v="0"/>
    <n v="24370321"/>
    <n v="24370000"/>
    <s v="0808"/>
    <s v="100"/>
    <s v="Governmental Fund"/>
  </r>
  <r>
    <s v="0840"/>
    <s v="0001"/>
    <x v="1"/>
    <x v="1"/>
    <n v="-15202083"/>
    <n v="-15202000"/>
    <s v="0808"/>
    <s v="100"/>
    <s v="Governmental Fund"/>
  </r>
  <r>
    <s v="0840"/>
    <s v="0001"/>
    <x v="2"/>
    <x v="2"/>
    <n v="-9487769"/>
    <n v="-9487000"/>
    <s v="0808"/>
    <s v="100"/>
    <s v="Governmental Fund"/>
  </r>
  <r>
    <s v="0845"/>
    <s v="0001"/>
    <x v="0"/>
    <x v="0"/>
    <n v="1846646"/>
    <n v="1847000"/>
    <s v="0808"/>
    <s v="100"/>
    <s v="Governmental Fund"/>
  </r>
  <r>
    <s v="0845"/>
    <s v="0001"/>
    <x v="1"/>
    <x v="1"/>
    <n v="-1022737"/>
    <n v="-1023000"/>
    <s v="0808"/>
    <s v="100"/>
    <s v="Governmental Fund"/>
  </r>
  <r>
    <s v="0845"/>
    <s v="0001"/>
    <x v="2"/>
    <x v="2"/>
    <n v="-857828"/>
    <n v="-859000"/>
    <s v="0808"/>
    <s v="100"/>
    <s v="Governmental Fund"/>
  </r>
  <r>
    <s v="0845"/>
    <s v="0217"/>
    <x v="0"/>
    <x v="0"/>
    <n v="44876547"/>
    <n v="44877000"/>
    <s v="0808"/>
    <s v="200"/>
    <s v="Governmental Fund"/>
  </r>
  <r>
    <s v="0845"/>
    <s v="0217"/>
    <x v="1"/>
    <x v="1"/>
    <n v="-25410653"/>
    <n v="-25410000"/>
    <s v="0808"/>
    <s v="200"/>
    <s v="Governmental Fund"/>
  </r>
  <r>
    <s v="0845"/>
    <s v="0217"/>
    <x v="2"/>
    <x v="2"/>
    <n v="-19954237"/>
    <n v="-19955000"/>
    <s v="0808"/>
    <s v="200"/>
    <s v="Governmental Fund"/>
  </r>
  <r>
    <s v="0855"/>
    <s v="0567"/>
    <x v="0"/>
    <x v="0"/>
    <n v="2113986"/>
    <n v="2114000"/>
    <s v="0808"/>
    <s v="200"/>
    <s v="Governmental Fund"/>
  </r>
  <r>
    <s v="0855"/>
    <s v="0567"/>
    <x v="1"/>
    <x v="1"/>
    <n v="-1565526"/>
    <n v="-1565000"/>
    <s v="0808"/>
    <s v="200"/>
    <s v="Governmental Fund"/>
  </r>
  <r>
    <s v="0855"/>
    <s v="0567"/>
    <x v="2"/>
    <x v="2"/>
    <n v="-555527"/>
    <n v="-555000"/>
    <s v="0808"/>
    <s v="200"/>
    <s v="Governmental Fund"/>
  </r>
  <r>
    <s v="0860"/>
    <s v="0001"/>
    <x v="0"/>
    <x v="0"/>
    <n v="14067948"/>
    <n v="14069000"/>
    <s v="0808"/>
    <s v="100"/>
    <s v="Governmental Fund"/>
  </r>
  <r>
    <s v="0860"/>
    <s v="0001"/>
    <x v="1"/>
    <x v="1"/>
    <n v="-4663372"/>
    <n v="-4664000"/>
    <s v="0808"/>
    <s v="100"/>
    <s v="Governmental Fund"/>
  </r>
  <r>
    <s v="0860"/>
    <s v="0001"/>
    <x v="2"/>
    <x v="2"/>
    <n v="-9697953"/>
    <n v="-9699000"/>
    <s v="0808"/>
    <s v="100"/>
    <s v="Governmental Fund"/>
  </r>
  <r>
    <s v="0870"/>
    <s v="0001"/>
    <x v="0"/>
    <x v="0"/>
    <n v="13025747"/>
    <n v="13026000"/>
    <s v="0808"/>
    <s v="100"/>
    <s v="Governmental Fund"/>
  </r>
  <r>
    <s v="0870"/>
    <s v="0001"/>
    <x v="1"/>
    <x v="1"/>
    <n v="-4431099"/>
    <n v="-4432000"/>
    <s v="0808"/>
    <s v="100"/>
    <s v="Governmental Fund"/>
  </r>
  <r>
    <s v="0870"/>
    <s v="0001"/>
    <x v="2"/>
    <x v="2"/>
    <n v="-8816160"/>
    <n v="-8816000"/>
    <s v="0808"/>
    <s v="100"/>
    <s v="Governmental Fund"/>
  </r>
  <r>
    <s v="1045"/>
    <s v="3288"/>
    <x v="0"/>
    <x v="0"/>
    <n v="1584188"/>
    <n v="1584000"/>
    <s v="0825"/>
    <s v="200"/>
    <s v="Governmental Fund"/>
  </r>
  <r>
    <s v="1045"/>
    <s v="3288"/>
    <x v="1"/>
    <x v="1"/>
    <n v="-687117"/>
    <n v="-687000"/>
    <s v="0825"/>
    <s v="200"/>
    <s v="Governmental Fund"/>
  </r>
  <r>
    <s v="1045"/>
    <s v="3288"/>
    <x v="2"/>
    <x v="2"/>
    <n v="-936492"/>
    <n v="-936000"/>
    <s v="0825"/>
    <s v="200"/>
    <s v="Governmental Fund"/>
  </r>
  <r>
    <s v="1111"/>
    <s v="0069"/>
    <x v="0"/>
    <x v="0"/>
    <n v="0"/>
    <n v="-1000"/>
    <s v="0825"/>
    <s v="200"/>
    <s v="Governmental Fund"/>
  </r>
  <r>
    <s v="1111"/>
    <s v="0069"/>
    <x v="1"/>
    <x v="1"/>
    <n v="0"/>
    <n v="1000"/>
    <s v="0825"/>
    <s v="200"/>
    <s v="Governmental Fund"/>
  </r>
  <r>
    <s v="1111"/>
    <s v="0069"/>
    <x v="2"/>
    <x v="2"/>
    <n v="0"/>
    <n v="0"/>
    <s v="0825"/>
    <s v="200"/>
    <s v="Governmental Fund"/>
  </r>
  <r>
    <s v="1111"/>
    <s v="0239"/>
    <x v="0"/>
    <x v="0"/>
    <n v="2789016"/>
    <n v="2789000"/>
    <s v="0825"/>
    <s v="200"/>
    <s v="Governmental Fund"/>
  </r>
  <r>
    <s v="1111"/>
    <s v="0239"/>
    <x v="1"/>
    <x v="1"/>
    <n v="-174313"/>
    <n v="-174000"/>
    <s v="0825"/>
    <s v="200"/>
    <s v="Governmental Fund"/>
  </r>
  <r>
    <s v="1111"/>
    <s v="0239"/>
    <x v="2"/>
    <x v="2"/>
    <n v="-2741119"/>
    <n v="-2741000"/>
    <s v="0825"/>
    <s v="200"/>
    <s v="Governmental Fund"/>
  </r>
  <r>
    <s v="1111"/>
    <s v="0305"/>
    <x v="0"/>
    <x v="0"/>
    <n v="0"/>
    <n v="-1000"/>
    <s v="0825"/>
    <s v="200"/>
    <s v="Governmental Fund"/>
  </r>
  <r>
    <s v="1111"/>
    <s v="0305"/>
    <x v="1"/>
    <x v="1"/>
    <n v="0"/>
    <n v="1000"/>
    <s v="0825"/>
    <s v="200"/>
    <s v="Governmental Fund"/>
  </r>
  <r>
    <s v="1111"/>
    <s v="0305"/>
    <x v="2"/>
    <x v="2"/>
    <n v="0"/>
    <n v="0"/>
    <s v="0825"/>
    <s v="200"/>
    <s v="Governmental Fund"/>
  </r>
  <r>
    <s v="1111"/>
    <s v="0376"/>
    <x v="0"/>
    <x v="0"/>
    <n v="510190"/>
    <n v="510000"/>
    <s v="0825"/>
    <s v="200"/>
    <s v="Governmental Fund"/>
  </r>
  <r>
    <s v="1111"/>
    <s v="0376"/>
    <x v="1"/>
    <x v="1"/>
    <n v="-399279"/>
    <n v="-399000"/>
    <s v="0825"/>
    <s v="200"/>
    <s v="Governmental Fund"/>
  </r>
  <r>
    <s v="1111"/>
    <s v="0376"/>
    <x v="2"/>
    <x v="2"/>
    <n v="-114577"/>
    <n v="-114000"/>
    <s v="0825"/>
    <s v="200"/>
    <s v="Governmental Fund"/>
  </r>
  <r>
    <s v="1111"/>
    <s v="0421"/>
    <x v="0"/>
    <x v="0"/>
    <n v="12476121"/>
    <n v="12476000"/>
    <s v="0825"/>
    <s v="200"/>
    <s v="Governmental Fund"/>
  </r>
  <r>
    <s v="1111"/>
    <s v="0421"/>
    <x v="1"/>
    <x v="1"/>
    <n v="-5615720"/>
    <n v="-5616000"/>
    <s v="0825"/>
    <s v="200"/>
    <s v="Governmental Fund"/>
  </r>
  <r>
    <s v="1111"/>
    <s v="0421"/>
    <x v="2"/>
    <x v="2"/>
    <n v="-7087025"/>
    <n v="-7087000"/>
    <s v="0825"/>
    <s v="200"/>
    <s v="Governmental Fund"/>
  </r>
  <r>
    <s v="1111"/>
    <s v="0702"/>
    <x v="0"/>
    <x v="0"/>
    <n v="16880637"/>
    <n v="16881000"/>
    <s v="0825"/>
    <s v="200"/>
    <s v="Governmental Fund"/>
  </r>
  <r>
    <s v="1111"/>
    <s v="0702"/>
    <x v="1"/>
    <x v="1"/>
    <n v="-14402015"/>
    <n v="-14402000"/>
    <s v="0825"/>
    <s v="200"/>
    <s v="Governmental Fund"/>
  </r>
  <r>
    <s v="1111"/>
    <s v="0702"/>
    <x v="2"/>
    <x v="2"/>
    <n v="-2530532"/>
    <n v="-2530000"/>
    <s v="0825"/>
    <s v="200"/>
    <s v="Governmental Fund"/>
  </r>
  <r>
    <s v="1111"/>
    <s v="0735"/>
    <x v="0"/>
    <x v="0"/>
    <n v="12531989"/>
    <n v="12532000"/>
    <s v="0825"/>
    <s v="200"/>
    <s v="Governmental Fund"/>
  </r>
  <r>
    <s v="1111"/>
    <s v="0735"/>
    <x v="1"/>
    <x v="1"/>
    <n v="-1403519"/>
    <n v="-1404000"/>
    <s v="0825"/>
    <s v="200"/>
    <s v="Governmental Fund"/>
  </r>
  <r>
    <s v="1111"/>
    <s v="0735"/>
    <x v="2"/>
    <x v="2"/>
    <n v="-11341296"/>
    <n v="-11341000"/>
    <s v="0825"/>
    <s v="200"/>
    <s v="Governmental Fund"/>
  </r>
  <r>
    <s v="1111"/>
    <s v="0758"/>
    <x v="0"/>
    <x v="0"/>
    <n v="9256185"/>
    <n v="9256000"/>
    <s v="0825"/>
    <s v="200"/>
    <s v="Governmental Fund"/>
  </r>
  <r>
    <s v="1111"/>
    <s v="0758"/>
    <x v="1"/>
    <x v="1"/>
    <n v="-7089843"/>
    <n v="-7090000"/>
    <s v="0825"/>
    <s v="200"/>
    <s v="Governmental Fund"/>
  </r>
  <r>
    <s v="1111"/>
    <s v="0758"/>
    <x v="2"/>
    <x v="2"/>
    <n v="-2251802"/>
    <n v="-2252000"/>
    <s v="0825"/>
    <s v="200"/>
    <s v="Governmental Fund"/>
  </r>
  <r>
    <s v="1111"/>
    <s v="0761"/>
    <x v="0"/>
    <x v="0"/>
    <n v="8845233"/>
    <n v="8845000"/>
    <s v="0825"/>
    <s v="200"/>
    <s v="Governmental Fund"/>
  </r>
  <r>
    <s v="1111"/>
    <s v="0761"/>
    <x v="1"/>
    <x v="1"/>
    <n v="-6368565"/>
    <n v="-6369000"/>
    <s v="0825"/>
    <s v="200"/>
    <s v="Governmental Fund"/>
  </r>
  <r>
    <s v="1111"/>
    <s v="0761"/>
    <x v="2"/>
    <x v="2"/>
    <n v="-2572859"/>
    <n v="-2573000"/>
    <s v="0825"/>
    <s v="200"/>
    <s v="Governmental Fund"/>
  </r>
  <r>
    <s v="1111"/>
    <s v="0763"/>
    <x v="0"/>
    <x v="0"/>
    <n v="0"/>
    <n v="0"/>
    <s v="0825"/>
    <s v="200"/>
    <s v="Governmental Fund"/>
  </r>
  <r>
    <s v="1111"/>
    <s v="0763"/>
    <x v="1"/>
    <x v="1"/>
    <n v="0"/>
    <n v="0"/>
    <s v="0825"/>
    <s v="200"/>
    <s v="Governmental Fund"/>
  </r>
  <r>
    <s v="1111"/>
    <s v="0763"/>
    <x v="2"/>
    <x v="2"/>
    <n v="0"/>
    <n v="0"/>
    <s v="0825"/>
    <s v="200"/>
    <s v="Governmental Fund"/>
  </r>
  <r>
    <s v="1111"/>
    <s v="0767"/>
    <x v="0"/>
    <x v="0"/>
    <n v="3221650"/>
    <n v="3222000"/>
    <s v="0825"/>
    <s v="200"/>
    <s v="Governmental Fund"/>
  </r>
  <r>
    <s v="1111"/>
    <s v="0767"/>
    <x v="1"/>
    <x v="1"/>
    <n v="-1785836"/>
    <n v="-1786000"/>
    <s v="0825"/>
    <s v="200"/>
    <s v="Governmental Fund"/>
  </r>
  <r>
    <s v="1111"/>
    <s v="0767"/>
    <x v="2"/>
    <x v="2"/>
    <n v="-1488257"/>
    <n v="-1488000"/>
    <s v="0825"/>
    <s v="200"/>
    <s v="Governmental Fund"/>
  </r>
  <r>
    <s v="1111"/>
    <s v="0770"/>
    <x v="0"/>
    <x v="0"/>
    <n v="0"/>
    <n v="0"/>
    <s v="0825"/>
    <s v="200"/>
    <s v="Governmental Fund"/>
  </r>
  <r>
    <s v="1111"/>
    <s v="0770"/>
    <x v="1"/>
    <x v="1"/>
    <n v="0"/>
    <n v="0"/>
    <s v="0825"/>
    <s v="200"/>
    <s v="Governmental Fund"/>
  </r>
  <r>
    <s v="1111"/>
    <s v="0770"/>
    <x v="2"/>
    <x v="2"/>
    <n v="0"/>
    <n v="0"/>
    <s v="0825"/>
    <s v="200"/>
    <s v="Governmental Fund"/>
  </r>
  <r>
    <s v="1111"/>
    <s v="0771"/>
    <x v="0"/>
    <x v="0"/>
    <n v="0"/>
    <n v="0"/>
    <s v="0825"/>
    <s v="200"/>
    <s v="Governmental Fund"/>
  </r>
  <r>
    <s v="1111"/>
    <s v="0771"/>
    <x v="1"/>
    <x v="1"/>
    <n v="0"/>
    <n v="0"/>
    <s v="0825"/>
    <s v="200"/>
    <s v="Governmental Fund"/>
  </r>
  <r>
    <s v="1111"/>
    <s v="0771"/>
    <x v="2"/>
    <x v="2"/>
    <n v="0"/>
    <n v="0"/>
    <s v="0825"/>
    <s v="200"/>
    <s v="Governmental Fund"/>
  </r>
  <r>
    <s v="1111"/>
    <s v="0777"/>
    <x v="0"/>
    <x v="0"/>
    <n v="581401"/>
    <n v="581000"/>
    <s v="0825"/>
    <s v="200"/>
    <s v="Governmental Fund"/>
  </r>
  <r>
    <s v="1111"/>
    <s v="0777"/>
    <x v="1"/>
    <x v="1"/>
    <n v="-418608"/>
    <n v="-419000"/>
    <s v="0825"/>
    <s v="200"/>
    <s v="Governmental Fund"/>
  </r>
  <r>
    <s v="1111"/>
    <s v="0777"/>
    <x v="2"/>
    <x v="2"/>
    <n v="-168540"/>
    <n v="-168000"/>
    <s v="0825"/>
    <s v="200"/>
    <s v="Governmental Fund"/>
  </r>
  <r>
    <s v="1111"/>
    <s v="0779"/>
    <x v="0"/>
    <x v="0"/>
    <n v="0"/>
    <n v="0"/>
    <s v="0825"/>
    <s v="200"/>
    <s v="Governmental Fund"/>
  </r>
  <r>
    <s v="1111"/>
    <s v="0779"/>
    <x v="1"/>
    <x v="1"/>
    <n v="0"/>
    <n v="0"/>
    <s v="0825"/>
    <s v="200"/>
    <s v="Governmental Fund"/>
  </r>
  <r>
    <s v="1111"/>
    <s v="0779"/>
    <x v="2"/>
    <x v="2"/>
    <n v="0"/>
    <n v="0"/>
    <s v="0825"/>
    <s v="200"/>
    <s v="Governmental Fund"/>
  </r>
  <r>
    <s v="1111"/>
    <s v="3017"/>
    <x v="0"/>
    <x v="0"/>
    <n v="0"/>
    <n v="0"/>
    <s v="0825"/>
    <s v="200"/>
    <s v="Governmental Fund"/>
  </r>
  <r>
    <s v="1111"/>
    <s v="3017"/>
    <x v="1"/>
    <x v="1"/>
    <n v="0"/>
    <n v="0"/>
    <s v="0825"/>
    <s v="200"/>
    <s v="Governmental Fund"/>
  </r>
  <r>
    <s v="1111"/>
    <s v="3017"/>
    <x v="2"/>
    <x v="2"/>
    <n v="0"/>
    <n v="0"/>
    <s v="0825"/>
    <s v="200"/>
    <s v="Governmental Fund"/>
  </r>
  <r>
    <s v="1115"/>
    <s v="3288"/>
    <x v="0"/>
    <x v="0"/>
    <n v="8548337"/>
    <n v="8549000"/>
    <s v="0825"/>
    <s v="200"/>
    <s v="Governmental Fund"/>
  </r>
  <r>
    <s v="1115"/>
    <s v="3288"/>
    <x v="1"/>
    <x v="1"/>
    <n v="-3650922"/>
    <n v="-3651000"/>
    <s v="0825"/>
    <s v="200"/>
    <s v="Governmental Fund"/>
  </r>
  <r>
    <s v="1115"/>
    <s v="3288"/>
    <x v="2"/>
    <x v="2"/>
    <n v="-5106109"/>
    <n v="-5107000"/>
    <s v="0825"/>
    <s v="200"/>
    <s v="Governmental Fund"/>
  </r>
  <r>
    <s v="1700"/>
    <s v="0001"/>
    <x v="0"/>
    <x v="0"/>
    <n v="9098927"/>
    <n v="9099000"/>
    <s v="0825"/>
    <s v="100"/>
    <s v="Governmental Fund"/>
  </r>
  <r>
    <s v="1700"/>
    <s v="0001"/>
    <x v="1"/>
    <x v="1"/>
    <n v="-4399228"/>
    <n v="-4400000"/>
    <s v="0825"/>
    <s v="100"/>
    <s v="Governmental Fund"/>
  </r>
  <r>
    <s v="1700"/>
    <s v="0001"/>
    <x v="2"/>
    <x v="2"/>
    <n v="-5452177"/>
    <n v="-5452000"/>
    <s v="0825"/>
    <s v="100"/>
    <s v="Governmental Fund"/>
  </r>
  <r>
    <s v="1701"/>
    <s v="3363"/>
    <x v="0"/>
    <x v="0"/>
    <n v="38210019"/>
    <n v="38210000"/>
    <s v="0825"/>
    <s v="200"/>
    <s v="Governmental Fund"/>
  </r>
  <r>
    <s v="1701"/>
    <s v="3363"/>
    <x v="1"/>
    <x v="1"/>
    <n v="-7177855"/>
    <n v="-7177000"/>
    <s v="0825"/>
    <s v="200"/>
    <s v="Governmental Fund"/>
  </r>
  <r>
    <s v="1701"/>
    <s v="3363"/>
    <x v="2"/>
    <x v="2"/>
    <n v="-31823733"/>
    <n v="-31824000"/>
    <s v="0825"/>
    <s v="200"/>
    <s v="Governmental Fund"/>
  </r>
  <r>
    <s v="1750"/>
    <s v="3153"/>
    <x v="0"/>
    <x v="0"/>
    <n v="1273867"/>
    <n v="1274000"/>
    <s v="0825"/>
    <s v="200"/>
    <s v="Governmental Fund"/>
  </r>
  <r>
    <s v="1750"/>
    <s v="3153"/>
    <x v="1"/>
    <x v="1"/>
    <n v="-587940"/>
    <n v="-588000"/>
    <s v="0825"/>
    <s v="200"/>
    <s v="Governmental Fund"/>
  </r>
  <r>
    <s v="1750"/>
    <s v="3153"/>
    <x v="2"/>
    <x v="2"/>
    <n v="-724837"/>
    <n v="-725000"/>
    <s v="0825"/>
    <s v="200"/>
    <s v="Governmental Fund"/>
  </r>
  <r>
    <s v="2100"/>
    <s v="3036"/>
    <x v="0"/>
    <x v="0"/>
    <n v="40121260"/>
    <n v="40120000"/>
    <s v="0825"/>
    <s v="200"/>
    <s v="Governmental Fund"/>
  </r>
  <r>
    <s v="2100"/>
    <s v="3036"/>
    <x v="1"/>
    <x v="1"/>
    <n v="-10709497"/>
    <n v="-10709000"/>
    <s v="0825"/>
    <s v="200"/>
    <s v="Governmental Fund"/>
  </r>
  <r>
    <s v="2100"/>
    <s v="3036"/>
    <x v="2"/>
    <x v="2"/>
    <n v="-30387321"/>
    <n v="-30387000"/>
    <s v="0825"/>
    <s v="200"/>
    <s v="Governmental Fund"/>
  </r>
  <r>
    <s v="2240"/>
    <s v="0648"/>
    <x v="0"/>
    <x v="0"/>
    <n v="63383897"/>
    <n v="63384000"/>
    <s v="0825"/>
    <s v="200"/>
    <s v="Governmental Fund"/>
  </r>
  <r>
    <s v="2240"/>
    <s v="0648"/>
    <x v="1"/>
    <x v="1"/>
    <n v="-31194091"/>
    <n v="-31194000"/>
    <s v="0825"/>
    <s v="200"/>
    <s v="Governmental Fund"/>
  </r>
  <r>
    <s v="2240"/>
    <s v="0648"/>
    <x v="2"/>
    <x v="2"/>
    <n v="-37620215"/>
    <n v="-37620000"/>
    <s v="0825"/>
    <s v="200"/>
    <s v="Governmental Fund"/>
  </r>
  <r>
    <s v="2320"/>
    <s v="0317"/>
    <x v="0"/>
    <x v="0"/>
    <n v="17677166"/>
    <n v="17678000"/>
    <s v="0825"/>
    <s v="200"/>
    <s v="Governmental Fund"/>
  </r>
  <r>
    <s v="2320"/>
    <s v="0317"/>
    <x v="1"/>
    <x v="1"/>
    <n v="-7095931"/>
    <n v="-7096000"/>
    <s v="0825"/>
    <s v="200"/>
    <s v="Governmental Fund"/>
  </r>
  <r>
    <s v="2320"/>
    <s v="0317"/>
    <x v="2"/>
    <x v="2"/>
    <n v="-11030414"/>
    <n v="-11030000"/>
    <s v="0825"/>
    <s v="200"/>
    <s v="Governmental Fund"/>
  </r>
  <r>
    <s v="2660"/>
    <s v="0042"/>
    <x v="0"/>
    <x v="0"/>
    <n v="106666139"/>
    <n v="106667000"/>
    <s v="0830"/>
    <s v="200"/>
    <s v="Governmental Fund"/>
  </r>
  <r>
    <s v="2660"/>
    <s v="0042"/>
    <x v="1"/>
    <x v="1"/>
    <n v="-52164537"/>
    <n v="-52165000"/>
    <s v="0830"/>
    <s v="200"/>
    <s v="Governmental Fund"/>
  </r>
  <r>
    <s v="2660"/>
    <s v="0042"/>
    <x v="2"/>
    <x v="2"/>
    <n v="-54931495"/>
    <n v="-54932000"/>
    <s v="0830"/>
    <s v="200"/>
    <s v="Governmental Fund"/>
  </r>
  <r>
    <s v="2660"/>
    <s v="0046"/>
    <x v="5"/>
    <x v="4"/>
    <n v="17089708"/>
    <n v="17090000"/>
    <s v="0830"/>
    <s v="200"/>
    <s v="Governmental Fund"/>
  </r>
  <r>
    <s v="2660"/>
    <s v="0046"/>
    <x v="6"/>
    <x v="1"/>
    <n v="-14073877"/>
    <n v="-14074000"/>
    <s v="0830"/>
    <s v="200"/>
    <s v="Governmental Fund"/>
  </r>
  <r>
    <s v="2660"/>
    <s v="0046"/>
    <x v="2"/>
    <x v="2"/>
    <n v="-3019451"/>
    <n v="-3019000"/>
    <s v="0830"/>
    <s v="200"/>
    <s v="Governmental Fund"/>
  </r>
  <r>
    <s v="2660"/>
    <s v="3290"/>
    <x v="0"/>
    <x v="0"/>
    <n v="12114958"/>
    <n v="12116000"/>
    <s v="0830"/>
    <s v="200"/>
    <s v="Governmental Fund"/>
  </r>
  <r>
    <s v="2660"/>
    <s v="3290"/>
    <x v="1"/>
    <x v="1"/>
    <n v="-4660039"/>
    <n v="-4660000"/>
    <s v="0830"/>
    <s v="200"/>
    <s v="Governmental Fund"/>
  </r>
  <r>
    <s v="2660"/>
    <s v="3290"/>
    <x v="2"/>
    <x v="2"/>
    <n v="-7522010"/>
    <n v="-7523000"/>
    <s v="0830"/>
    <s v="200"/>
    <s v="Governmental Fund"/>
  </r>
  <r>
    <s v="2660"/>
    <s v="3291"/>
    <x v="0"/>
    <x v="0"/>
    <n v="138842"/>
    <n v="139000"/>
    <s v="0830"/>
    <s v="200"/>
    <s v="Governmental Fund"/>
  </r>
  <r>
    <s v="2660"/>
    <s v="3291"/>
    <x v="1"/>
    <x v="1"/>
    <n v="-80552"/>
    <n v="-81000"/>
    <s v="0830"/>
    <s v="200"/>
    <s v="Governmental Fund"/>
  </r>
  <r>
    <s v="2660"/>
    <s v="3291"/>
    <x v="2"/>
    <x v="2"/>
    <n v="-60004"/>
    <n v="-60000"/>
    <s v="0830"/>
    <s v="200"/>
    <s v="Governmental Fund"/>
  </r>
  <r>
    <s v="2665"/>
    <s v="3228"/>
    <x v="0"/>
    <x v="0"/>
    <n v="10176994"/>
    <n v="10177000"/>
    <s v="0830"/>
    <s v="200"/>
    <s v="Governmental Fund"/>
  </r>
  <r>
    <s v="2665"/>
    <s v="3228"/>
    <x v="1"/>
    <x v="1"/>
    <n v="-2986914"/>
    <n v="-2987000"/>
    <s v="0830"/>
    <s v="200"/>
    <s v="Governmental Fund"/>
  </r>
  <r>
    <s v="2665"/>
    <s v="3228"/>
    <x v="2"/>
    <x v="2"/>
    <n v="-6694411"/>
    <n v="-6694000"/>
    <s v="0830"/>
    <s v="200"/>
    <s v="Governmental Fund"/>
  </r>
  <r>
    <s v="2665"/>
    <s v="6043"/>
    <x v="0"/>
    <x v="0"/>
    <n v="0"/>
    <n v="0"/>
    <s v="0830"/>
    <s v="200"/>
    <s v="Governmental Fund"/>
  </r>
  <r>
    <s v="2665"/>
    <s v="6043"/>
    <x v="1"/>
    <x v="1"/>
    <n v="0"/>
    <n v="0"/>
    <s v="0830"/>
    <s v="200"/>
    <s v="Governmental Fund"/>
  </r>
  <r>
    <s v="2665"/>
    <s v="6043"/>
    <x v="2"/>
    <x v="2"/>
    <n v="0"/>
    <n v="0"/>
    <s v="0830"/>
    <s v="200"/>
    <s v="Governmental Fund"/>
  </r>
  <r>
    <s v="2670"/>
    <s v="0290"/>
    <x v="0"/>
    <x v="0"/>
    <n v="1773616"/>
    <n v="1774000"/>
    <s v="0830"/>
    <s v="200"/>
    <s v="Governmental Fund"/>
  </r>
  <r>
    <s v="2670"/>
    <s v="0290"/>
    <x v="1"/>
    <x v="1"/>
    <n v="-864215"/>
    <n v="-864000"/>
    <s v="0830"/>
    <s v="200"/>
    <s v="Governmental Fund"/>
  </r>
  <r>
    <s v="2670"/>
    <s v="0290"/>
    <x v="2"/>
    <x v="2"/>
    <n v="-948958"/>
    <n v="-949000"/>
    <s v="0830"/>
    <s v="200"/>
    <s v="Governmental Fund"/>
  </r>
  <r>
    <s v="2720"/>
    <s v="0044"/>
    <x v="3"/>
    <x v="3"/>
    <n v="27013443"/>
    <n v="27013000"/>
    <s v="0830"/>
    <s v="200"/>
    <s v="Governmental Fund"/>
  </r>
  <r>
    <s v="2720"/>
    <s v="0044"/>
    <x v="0"/>
    <x v="0"/>
    <n v="427714996"/>
    <n v="427715000"/>
    <s v="0830"/>
    <s v="200"/>
    <s v="Governmental Fund"/>
  </r>
  <r>
    <s v="2720"/>
    <s v="0044"/>
    <x v="4"/>
    <x v="1"/>
    <n v="-7688220"/>
    <n v="-7688000"/>
    <s v="0830"/>
    <s v="200"/>
    <s v="Governmental Fund"/>
  </r>
  <r>
    <s v="2720"/>
    <s v="0044"/>
    <x v="1"/>
    <x v="1"/>
    <n v="-83963976"/>
    <n v="-83965000"/>
    <s v="0830"/>
    <s v="200"/>
    <s v="Governmental Fund"/>
  </r>
  <r>
    <s v="2720"/>
    <s v="0044"/>
    <x v="2"/>
    <x v="2"/>
    <n v="-363686247"/>
    <n v="-363686000"/>
    <s v="0830"/>
    <s v="200"/>
    <s v="Governmental Fund"/>
  </r>
  <r>
    <s v="2720"/>
    <s v="0890"/>
    <x v="0"/>
    <x v="0"/>
    <n v="381206"/>
    <n v="381000"/>
    <s v="0830"/>
    <s v="200"/>
    <s v="Governmental Fund"/>
  </r>
  <r>
    <s v="2720"/>
    <s v="0890"/>
    <x v="1"/>
    <x v="1"/>
    <n v="-137235"/>
    <n v="-137000"/>
    <s v="0830"/>
    <s v="200"/>
    <s v="Governmental Fund"/>
  </r>
  <r>
    <s v="2720"/>
    <s v="0890"/>
    <x v="2"/>
    <x v="2"/>
    <n v="-245797"/>
    <n v="-246000"/>
    <s v="0830"/>
    <s v="200"/>
    <s v="Governmental Fund"/>
  </r>
  <r>
    <s v="2740"/>
    <s v="0044"/>
    <x v="3"/>
    <x v="3"/>
    <n v="1936456"/>
    <n v="1936000"/>
    <s v="0830"/>
    <s v="200"/>
    <s v="Governmental Fund"/>
  </r>
  <r>
    <s v="2740"/>
    <s v="0044"/>
    <x v="0"/>
    <x v="0"/>
    <n v="329726284"/>
    <n v="329725000"/>
    <s v="0830"/>
    <s v="200"/>
    <s v="Governmental Fund"/>
  </r>
  <r>
    <s v="2740"/>
    <s v="0044"/>
    <x v="4"/>
    <x v="1"/>
    <n v="-516428"/>
    <n v="-517000"/>
    <s v="0830"/>
    <s v="200"/>
    <s v="Governmental Fund"/>
  </r>
  <r>
    <s v="2740"/>
    <s v="0044"/>
    <x v="1"/>
    <x v="1"/>
    <n v="-99029927"/>
    <n v="-99030000"/>
    <s v="0830"/>
    <s v="200"/>
    <s v="Governmental Fund"/>
  </r>
  <r>
    <s v="2740"/>
    <s v="0044"/>
    <x v="2"/>
    <x v="2"/>
    <n v="-242266272"/>
    <n v="-242266000"/>
    <s v="0830"/>
    <s v="200"/>
    <s v="Governmental Fund"/>
  </r>
  <r>
    <s v="3125"/>
    <s v="0140"/>
    <x v="0"/>
    <x v="0"/>
    <n v="0"/>
    <n v="0"/>
    <s v="0820"/>
    <s v="200"/>
    <s v="Governmental Fund"/>
  </r>
  <r>
    <s v="3125"/>
    <s v="0140"/>
    <x v="1"/>
    <x v="1"/>
    <n v="0"/>
    <n v="1000"/>
    <s v="0820"/>
    <s v="200"/>
    <s v="Governmental Fund"/>
  </r>
  <r>
    <s v="3125"/>
    <s v="0140"/>
    <x v="2"/>
    <x v="2"/>
    <n v="0"/>
    <n v="0"/>
    <s v="0820"/>
    <s v="200"/>
    <s v="Governmental Fund"/>
  </r>
  <r>
    <s v="3340"/>
    <s v="0001"/>
    <x v="0"/>
    <x v="0"/>
    <n v="7618701"/>
    <n v="7619000"/>
    <s v="0820"/>
    <s v="100"/>
    <s v="Governmental Fund"/>
  </r>
  <r>
    <s v="3340"/>
    <s v="0001"/>
    <x v="1"/>
    <x v="1"/>
    <n v="-3562523"/>
    <n v="-3563000"/>
    <s v="0820"/>
    <s v="100"/>
    <s v="Governmental Fund"/>
  </r>
  <r>
    <s v="3340"/>
    <s v="0001"/>
    <x v="2"/>
    <x v="2"/>
    <n v="-4241999"/>
    <n v="-4242000"/>
    <s v="0820"/>
    <s v="100"/>
    <s v="Governmental Fund"/>
  </r>
  <r>
    <s v="3340"/>
    <s v="0318"/>
    <x v="0"/>
    <x v="0"/>
    <n v="2092761"/>
    <n v="2092000"/>
    <s v="0820"/>
    <s v="200"/>
    <s v="Governmental Fund"/>
  </r>
  <r>
    <s v="3340"/>
    <s v="0318"/>
    <x v="1"/>
    <x v="1"/>
    <n v="-896835"/>
    <n v="-897000"/>
    <s v="0820"/>
    <s v="200"/>
    <s v="Governmental Fund"/>
  </r>
  <r>
    <s v="3340"/>
    <s v="0318"/>
    <x v="2"/>
    <x v="2"/>
    <n v="-1254967"/>
    <n v="-1255000"/>
    <s v="0820"/>
    <s v="200"/>
    <s v="Governmental Fund"/>
  </r>
  <r>
    <s v="3340"/>
    <s v="3228"/>
    <x v="0"/>
    <x v="0"/>
    <n v="417349"/>
    <n v="417000"/>
    <s v="0820"/>
    <s v="200"/>
    <s v="Governmental Fund"/>
  </r>
  <r>
    <s v="3340"/>
    <s v="3228"/>
    <x v="1"/>
    <x v="1"/>
    <n v="-350661"/>
    <n v="-351000"/>
    <s v="0820"/>
    <s v="200"/>
    <s v="Governmental Fund"/>
  </r>
  <r>
    <s v="3340"/>
    <s v="3228"/>
    <x v="2"/>
    <x v="2"/>
    <n v="-115294"/>
    <n v="-115000"/>
    <s v="0820"/>
    <s v="200"/>
    <s v="Governmental Fund"/>
  </r>
  <r>
    <s v="3480"/>
    <s v="0001"/>
    <x v="0"/>
    <x v="0"/>
    <n v="380616"/>
    <n v="381000"/>
    <s v="0820"/>
    <s v="100"/>
    <s v="Governmental Fund"/>
  </r>
  <r>
    <s v="3480"/>
    <s v="0001"/>
    <x v="1"/>
    <x v="1"/>
    <n v="-327753"/>
    <n v="-328000"/>
    <s v="0820"/>
    <s v="100"/>
    <s v="Governmental Fund"/>
  </r>
  <r>
    <s v="3480"/>
    <s v="0001"/>
    <x v="2"/>
    <x v="2"/>
    <n v="-53000"/>
    <n v="-53000"/>
    <s v="0820"/>
    <s v="100"/>
    <s v="Governmental Fund"/>
  </r>
  <r>
    <s v="3480"/>
    <s v="0336"/>
    <x v="0"/>
    <x v="0"/>
    <n v="204947"/>
    <n v="205000"/>
    <s v="0820"/>
    <s v="200"/>
    <s v="Governmental Fund"/>
  </r>
  <r>
    <s v="3480"/>
    <s v="0336"/>
    <x v="1"/>
    <x v="1"/>
    <n v="-176482"/>
    <n v="-176000"/>
    <s v="0820"/>
    <s v="200"/>
    <s v="Governmental Fund"/>
  </r>
  <r>
    <s v="3480"/>
    <s v="0336"/>
    <x v="2"/>
    <x v="2"/>
    <n v="-28538"/>
    <n v="-29000"/>
    <s v="0820"/>
    <s v="200"/>
    <s v="Governmental Fund"/>
  </r>
  <r>
    <s v="3480"/>
    <s v="0338"/>
    <x v="0"/>
    <x v="0"/>
    <n v="1785969"/>
    <n v="1786000"/>
    <s v="0820"/>
    <s v="200"/>
    <s v="Governmental Fund"/>
  </r>
  <r>
    <s v="3480"/>
    <s v="0338"/>
    <x v="1"/>
    <x v="1"/>
    <n v="-1537918"/>
    <n v="-1538000"/>
    <s v="0820"/>
    <s v="200"/>
    <s v="Governmental Fund"/>
  </r>
  <r>
    <s v="3480"/>
    <s v="0338"/>
    <x v="2"/>
    <x v="2"/>
    <n v="-248693"/>
    <n v="-249000"/>
    <s v="0820"/>
    <s v="200"/>
    <s v="Governmental Fund"/>
  </r>
  <r>
    <s v="3480"/>
    <s v="3046"/>
    <x v="0"/>
    <x v="0"/>
    <n v="6547726"/>
    <n v="6548000"/>
    <s v="0820"/>
    <s v="200"/>
    <s v="Governmental Fund"/>
  </r>
  <r>
    <s v="3480"/>
    <s v="3046"/>
    <x v="1"/>
    <x v="1"/>
    <n v="-6025817"/>
    <n v="-6025000"/>
    <s v="0820"/>
    <s v="200"/>
    <s v="Governmental Fund"/>
  </r>
  <r>
    <s v="3480"/>
    <s v="3046"/>
    <x v="2"/>
    <x v="2"/>
    <n v="-523456"/>
    <n v="-523000"/>
    <s v="0820"/>
    <s v="200"/>
    <s v="Governmental Fund"/>
  </r>
  <r>
    <s v="3480"/>
    <s v="3212"/>
    <x v="0"/>
    <x v="0"/>
    <n v="204947"/>
    <n v="205000"/>
    <s v="0820"/>
    <s v="200"/>
    <s v="Governmental Fund"/>
  </r>
  <r>
    <s v="3480"/>
    <s v="3212"/>
    <x v="1"/>
    <x v="1"/>
    <n v="-176483"/>
    <n v="-176000"/>
    <s v="0820"/>
    <s v="200"/>
    <s v="Governmental Fund"/>
  </r>
  <r>
    <s v="3480"/>
    <s v="3212"/>
    <x v="2"/>
    <x v="2"/>
    <n v="-28539"/>
    <n v="-29000"/>
    <s v="0820"/>
    <s v="200"/>
    <s v="Governmental Fund"/>
  </r>
  <r>
    <s v="3540"/>
    <s v="0001"/>
    <x v="3"/>
    <x v="3"/>
    <n v="11933830"/>
    <n v="11934000"/>
    <s v="0820"/>
    <s v="100"/>
    <s v="Governmental Fund"/>
  </r>
  <r>
    <s v="3540"/>
    <s v="0001"/>
    <x v="0"/>
    <x v="0"/>
    <n v="25258602"/>
    <n v="25259000"/>
    <s v="0820"/>
    <s v="100"/>
    <s v="Governmental Fund"/>
  </r>
  <r>
    <s v="3540"/>
    <s v="0001"/>
    <x v="4"/>
    <x v="1"/>
    <n v="-2545854"/>
    <n v="-2546000"/>
    <s v="0820"/>
    <s v="100"/>
    <s v="Governmental Fund"/>
  </r>
  <r>
    <s v="3540"/>
    <s v="0001"/>
    <x v="1"/>
    <x v="1"/>
    <n v="-13795343"/>
    <n v="-13795000"/>
    <s v="0820"/>
    <s v="100"/>
    <s v="Governmental Fund"/>
  </r>
  <r>
    <s v="3540"/>
    <s v="0001"/>
    <x v="2"/>
    <x v="2"/>
    <n v="-22356572"/>
    <n v="-22357000"/>
    <s v="0820"/>
    <s v="100"/>
    <s v="Governmental Fund"/>
  </r>
  <r>
    <s v="3540"/>
    <s v="0209"/>
    <x v="0"/>
    <x v="0"/>
    <n v="2105422"/>
    <n v="2105000"/>
    <s v="0820"/>
    <s v="200"/>
    <s v="Governmental Fund"/>
  </r>
  <r>
    <s v="3540"/>
    <s v="0209"/>
    <x v="1"/>
    <x v="1"/>
    <n v="-1114635"/>
    <n v="-1115000"/>
    <s v="0820"/>
    <s v="200"/>
    <s v="Governmental Fund"/>
  </r>
  <r>
    <s v="3540"/>
    <s v="0209"/>
    <x v="2"/>
    <x v="2"/>
    <n v="-936379"/>
    <n v="-937000"/>
    <s v="0820"/>
    <s v="200"/>
    <s v="Governmental Fund"/>
  </r>
  <r>
    <s v="3540"/>
    <s v="3228"/>
    <x v="0"/>
    <x v="0"/>
    <n v="415540"/>
    <n v="416000"/>
    <s v="0820"/>
    <s v="200"/>
    <s v="Governmental Fund"/>
  </r>
  <r>
    <s v="3540"/>
    <s v="3228"/>
    <x v="1"/>
    <x v="1"/>
    <n v="-196002"/>
    <n v="-196000"/>
    <s v="0820"/>
    <s v="200"/>
    <s v="Governmental Fund"/>
  </r>
  <r>
    <s v="3540"/>
    <s v="3228"/>
    <x v="2"/>
    <x v="2"/>
    <n v="-225756"/>
    <n v="-226000"/>
    <s v="0820"/>
    <s v="200"/>
    <s v="Governmental Fund"/>
  </r>
  <r>
    <s v="3560"/>
    <s v="0001"/>
    <x v="0"/>
    <x v="0"/>
    <n v="15886997"/>
    <n v="15887000"/>
    <s v="0820"/>
    <s v="100"/>
    <s v="Governmental Fund"/>
  </r>
  <r>
    <s v="3560"/>
    <s v="0001"/>
    <x v="1"/>
    <x v="1"/>
    <n v="-4775311"/>
    <n v="-4776000"/>
    <s v="0820"/>
    <s v="100"/>
    <s v="Governmental Fund"/>
  </r>
  <r>
    <s v="3560"/>
    <s v="0001"/>
    <x v="2"/>
    <x v="2"/>
    <n v="-11490699"/>
    <n v="-11491000"/>
    <s v="0820"/>
    <s v="100"/>
    <s v="Governmental Fund"/>
  </r>
  <r>
    <s v="3560"/>
    <s v="0212"/>
    <x v="0"/>
    <x v="0"/>
    <n v="1139061"/>
    <n v="1139000"/>
    <s v="0820"/>
    <s v="200"/>
    <s v="Governmental Fund"/>
  </r>
  <r>
    <s v="3560"/>
    <s v="0212"/>
    <x v="1"/>
    <x v="1"/>
    <n v="-428443"/>
    <n v="-429000"/>
    <s v="0820"/>
    <s v="200"/>
    <s v="Governmental Fund"/>
  </r>
  <r>
    <s v="3560"/>
    <s v="0212"/>
    <x v="2"/>
    <x v="2"/>
    <n v="-689306"/>
    <n v="-689000"/>
    <s v="0820"/>
    <s v="200"/>
    <s v="Governmental Fund"/>
  </r>
  <r>
    <s v="3560"/>
    <s v="0320"/>
    <x v="0"/>
    <x v="0"/>
    <n v="4562583"/>
    <n v="4563000"/>
    <s v="0820"/>
    <s v="200"/>
    <s v="Governmental Fund"/>
  </r>
  <r>
    <s v="3560"/>
    <s v="0320"/>
    <x v="1"/>
    <x v="1"/>
    <n v="-1972845"/>
    <n v="-1972000"/>
    <s v="0820"/>
    <s v="200"/>
    <s v="Governmental Fund"/>
  </r>
  <r>
    <s v="3560"/>
    <s v="0320"/>
    <x v="2"/>
    <x v="2"/>
    <n v="-2591696"/>
    <n v="-2592000"/>
    <s v="0820"/>
    <s v="200"/>
    <s v="Governmental Fund"/>
  </r>
  <r>
    <s v="3600"/>
    <s v="0200"/>
    <x v="0"/>
    <x v="0"/>
    <n v="59180719"/>
    <n v="59181000"/>
    <s v="0820"/>
    <s v="200"/>
    <s v="Governmental Fund"/>
  </r>
  <r>
    <s v="3600"/>
    <s v="0200"/>
    <x v="1"/>
    <x v="1"/>
    <n v="-28448432"/>
    <n v="-28449000"/>
    <s v="0820"/>
    <s v="200"/>
    <s v="Governmental Fund"/>
  </r>
  <r>
    <s v="3600"/>
    <s v="0200"/>
    <x v="2"/>
    <x v="2"/>
    <n v="-30921697"/>
    <n v="-30921000"/>
    <s v="0820"/>
    <s v="200"/>
    <s v="Governmental Fund"/>
  </r>
  <r>
    <s v="3720"/>
    <s v="0001"/>
    <x v="0"/>
    <x v="0"/>
    <n v="43356601"/>
    <n v="43357000"/>
    <s v="0820"/>
    <s v="100"/>
    <s v="Governmental Fund"/>
  </r>
  <r>
    <s v="3720"/>
    <s v="0001"/>
    <x v="1"/>
    <x v="1"/>
    <n v="-15585522"/>
    <n v="-15585000"/>
    <s v="0820"/>
    <s v="100"/>
    <s v="Governmental Fund"/>
  </r>
  <r>
    <s v="3720"/>
    <s v="0001"/>
    <x v="2"/>
    <x v="2"/>
    <n v="-29335519"/>
    <n v="-29335000"/>
    <s v="0820"/>
    <s v="100"/>
    <s v="Governmental Fund"/>
  </r>
  <r>
    <s v="3780"/>
    <s v="0001"/>
    <x v="0"/>
    <x v="0"/>
    <n v="797101"/>
    <n v="797000"/>
    <s v="0820"/>
    <s v="100"/>
    <s v="Governmental Fund"/>
  </r>
  <r>
    <s v="3780"/>
    <s v="0001"/>
    <x v="1"/>
    <x v="1"/>
    <n v="-683229"/>
    <n v="-683000"/>
    <s v="0820"/>
    <s v="100"/>
    <s v="Governmental Fund"/>
  </r>
  <r>
    <s v="3780"/>
    <s v="0001"/>
    <x v="2"/>
    <x v="2"/>
    <n v="-118443"/>
    <n v="-119000"/>
    <s v="0820"/>
    <s v="100"/>
    <s v="Governmental Fund"/>
  </r>
  <r>
    <s v="3790"/>
    <s v="0392"/>
    <x v="3"/>
    <x v="3"/>
    <n v="227366"/>
    <n v="227000"/>
    <s v="0820"/>
    <s v="200"/>
    <s v="Governmental Fund"/>
  </r>
  <r>
    <s v="3790"/>
    <s v="0392"/>
    <x v="0"/>
    <x v="0"/>
    <n v="18742720"/>
    <n v="18743000"/>
    <s v="0820"/>
    <s v="200"/>
    <s v="Governmental Fund"/>
  </r>
  <r>
    <s v="3790"/>
    <s v="0392"/>
    <x v="4"/>
    <x v="1"/>
    <n v="-90055"/>
    <n v="-90000"/>
    <s v="0820"/>
    <s v="200"/>
    <s v="Governmental Fund"/>
  </r>
  <r>
    <s v="3790"/>
    <s v="0392"/>
    <x v="1"/>
    <x v="1"/>
    <n v="-5507023"/>
    <n v="-5507000"/>
    <s v="0820"/>
    <s v="200"/>
    <s v="Governmental Fund"/>
  </r>
  <r>
    <s v="3790"/>
    <s v="0392"/>
    <x v="2"/>
    <x v="2"/>
    <n v="-13980909"/>
    <n v="-13982000"/>
    <s v="0820"/>
    <s v="200"/>
    <s v="Governmental Fund"/>
  </r>
  <r>
    <s v="3820"/>
    <s v="0001"/>
    <x v="0"/>
    <x v="0"/>
    <n v="7868657"/>
    <n v="7869000"/>
    <s v="0820"/>
    <s v="100"/>
    <s v="Governmental Fund"/>
  </r>
  <r>
    <s v="3820"/>
    <s v="0001"/>
    <x v="1"/>
    <x v="1"/>
    <n v="-3827994"/>
    <n v="-3828000"/>
    <s v="0820"/>
    <s v="100"/>
    <s v="Governmental Fund"/>
  </r>
  <r>
    <s v="3820"/>
    <s v="0001"/>
    <x v="2"/>
    <x v="2"/>
    <n v="-4371386"/>
    <n v="-4371000"/>
    <s v="0820"/>
    <s v="100"/>
    <s v="Governmental Fund"/>
  </r>
  <r>
    <s v="3840"/>
    <s v="0140"/>
    <x v="0"/>
    <x v="0"/>
    <n v="441275"/>
    <n v="441000"/>
    <s v="0820"/>
    <s v="200"/>
    <s v="Governmental Fund"/>
  </r>
  <r>
    <s v="3840"/>
    <s v="0140"/>
    <x v="1"/>
    <x v="1"/>
    <n v="-129508"/>
    <n v="-130000"/>
    <s v="0820"/>
    <s v="200"/>
    <s v="Governmental Fund"/>
  </r>
  <r>
    <s v="3840"/>
    <s v="0140"/>
    <x v="2"/>
    <x v="2"/>
    <n v="-282288"/>
    <n v="-282000"/>
    <s v="0820"/>
    <s v="200"/>
    <s v="Governmental Fund"/>
  </r>
  <r>
    <s v="3845"/>
    <s v="0140"/>
    <x v="0"/>
    <x v="0"/>
    <n v="237975"/>
    <n v="238000"/>
    <s v="0820"/>
    <s v="200"/>
    <s v="Governmental Fund"/>
  </r>
  <r>
    <s v="3845"/>
    <s v="0140"/>
    <x v="1"/>
    <x v="1"/>
    <n v="-107088"/>
    <n v="-107000"/>
    <s v="0820"/>
    <s v="200"/>
    <s v="Governmental Fund"/>
  </r>
  <r>
    <s v="3845"/>
    <s v="0140"/>
    <x v="2"/>
    <x v="2"/>
    <n v="-142248"/>
    <n v="-142000"/>
    <s v="0820"/>
    <s v="200"/>
    <s v="Governmental Fund"/>
  </r>
  <r>
    <s v="3855"/>
    <s v="0140"/>
    <x v="0"/>
    <x v="0"/>
    <n v="1535523"/>
    <n v="1536000"/>
    <s v="0820"/>
    <s v="200"/>
    <s v="Governmental Fund"/>
  </r>
  <r>
    <s v="3855"/>
    <s v="0140"/>
    <x v="1"/>
    <x v="1"/>
    <n v="-757245"/>
    <n v="-757000"/>
    <s v="0820"/>
    <s v="200"/>
    <s v="Governmental Fund"/>
  </r>
  <r>
    <s v="3855"/>
    <s v="0140"/>
    <x v="2"/>
    <x v="2"/>
    <n v="-804755"/>
    <n v="-804000"/>
    <s v="0820"/>
    <s v="200"/>
    <s v="Governmental Fund"/>
  </r>
  <r>
    <s v="3860"/>
    <s v="0001"/>
    <x v="0"/>
    <x v="0"/>
    <n v="20298851"/>
    <n v="20298000"/>
    <s v="0820"/>
    <s v="100"/>
    <s v="Governmental Fund"/>
  </r>
  <r>
    <s v="3860"/>
    <s v="0001"/>
    <x v="1"/>
    <x v="1"/>
    <n v="-6547623"/>
    <n v="-6548000"/>
    <s v="0820"/>
    <s v="100"/>
    <s v="Governmental Fund"/>
  </r>
  <r>
    <s v="3860"/>
    <s v="0001"/>
    <x v="2"/>
    <x v="2"/>
    <n v="-14357635"/>
    <n v="-14358000"/>
    <s v="0820"/>
    <s v="100"/>
    <s v="Governmental Fund"/>
  </r>
  <r>
    <s v="3860"/>
    <s v="0140"/>
    <x v="0"/>
    <x v="0"/>
    <n v="209870"/>
    <n v="209000"/>
    <s v="0820"/>
    <s v="200"/>
    <s v="Governmental Fund"/>
  </r>
  <r>
    <s v="3860"/>
    <s v="0140"/>
    <x v="1"/>
    <x v="1"/>
    <n v="-67696"/>
    <n v="-67000"/>
    <s v="0820"/>
    <s v="200"/>
    <s v="Governmental Fund"/>
  </r>
  <r>
    <s v="3860"/>
    <s v="0140"/>
    <x v="2"/>
    <x v="2"/>
    <n v="-148443"/>
    <n v="-148000"/>
    <s v="0820"/>
    <s v="200"/>
    <s v="Governmental Fund"/>
  </r>
  <r>
    <s v="3860"/>
    <s v="0465"/>
    <x v="0"/>
    <x v="0"/>
    <n v="397432"/>
    <n v="397000"/>
    <s v="0820"/>
    <s v="200"/>
    <s v="Governmental Fund"/>
  </r>
  <r>
    <s v="3860"/>
    <s v="0465"/>
    <x v="1"/>
    <x v="1"/>
    <n v="-128196"/>
    <n v="-127000"/>
    <s v="0820"/>
    <s v="200"/>
    <s v="Governmental Fund"/>
  </r>
  <r>
    <s v="3860"/>
    <s v="0465"/>
    <x v="2"/>
    <x v="2"/>
    <n v="-281108"/>
    <n v="-281000"/>
    <s v="0820"/>
    <s v="200"/>
    <s v="Governmental Fund"/>
  </r>
  <r>
    <s v="3860"/>
    <s v="0545"/>
    <x v="0"/>
    <x v="0"/>
    <n v="15129"/>
    <n v="15000"/>
    <s v="0820"/>
    <s v="200"/>
    <s v="Governmental Fund"/>
  </r>
  <r>
    <s v="3860"/>
    <s v="0545"/>
    <x v="1"/>
    <x v="1"/>
    <n v="-4880"/>
    <n v="-5000"/>
    <s v="0820"/>
    <s v="200"/>
    <s v="Governmental Fund"/>
  </r>
  <r>
    <s v="3860"/>
    <s v="0545"/>
    <x v="2"/>
    <x v="2"/>
    <n v="-10701"/>
    <n v="-10000"/>
    <s v="0820"/>
    <s v="200"/>
    <s v="Governmental Fund"/>
  </r>
  <r>
    <s v="3860"/>
    <s v="0890"/>
    <x v="0"/>
    <x v="0"/>
    <n v="124203"/>
    <n v="124000"/>
    <s v="0820"/>
    <s v="200"/>
    <s v="Governmental Fund"/>
  </r>
  <r>
    <s v="3860"/>
    <s v="0890"/>
    <x v="1"/>
    <x v="1"/>
    <n v="-40063"/>
    <n v="-40000"/>
    <s v="0820"/>
    <s v="200"/>
    <s v="Governmental Fund"/>
  </r>
  <r>
    <s v="3860"/>
    <s v="0890"/>
    <x v="2"/>
    <x v="2"/>
    <n v="-87850"/>
    <n v="-87000"/>
    <s v="0820"/>
    <s v="200"/>
    <s v="Governmental Fund"/>
  </r>
  <r>
    <s v="3860"/>
    <s v="3057"/>
    <x v="0"/>
    <x v="0"/>
    <n v="2074333"/>
    <n v="2073000"/>
    <s v="0820"/>
    <s v="200"/>
    <s v="Governmental Fund"/>
  </r>
  <r>
    <s v="3860"/>
    <s v="3057"/>
    <x v="1"/>
    <x v="1"/>
    <n v="-669100"/>
    <n v="-668000"/>
    <s v="0820"/>
    <s v="200"/>
    <s v="Governmental Fund"/>
  </r>
  <r>
    <s v="3860"/>
    <s v="3057"/>
    <x v="2"/>
    <x v="2"/>
    <n v="-1467202"/>
    <n v="-1467000"/>
    <s v="0820"/>
    <s v="200"/>
    <s v="Governmental Fund"/>
  </r>
  <r>
    <s v="3860"/>
    <s v="3100"/>
    <x v="0"/>
    <x v="0"/>
    <n v="106915"/>
    <n v="107000"/>
    <s v="0820"/>
    <s v="400"/>
    <s v="Proprietary - Enterprise Fund"/>
  </r>
  <r>
    <s v="3860"/>
    <s v="3100"/>
    <x v="1"/>
    <x v="1"/>
    <n v="-36762"/>
    <n v="-37000"/>
    <s v="0820"/>
    <s v="400"/>
    <s v="Proprietary - Enterprise Fund"/>
  </r>
  <r>
    <s v="3860"/>
    <s v="3100"/>
    <x v="2"/>
    <x v="2"/>
    <n v="-71666"/>
    <n v="-72000"/>
    <s v="0820"/>
    <s v="400"/>
    <s v="Proprietary - Enterprise Fund"/>
  </r>
  <r>
    <s v="3860"/>
    <s v="3237"/>
    <x v="0"/>
    <x v="0"/>
    <n v="17212"/>
    <n v="17000"/>
    <s v="0820"/>
    <s v="200"/>
    <s v="Governmental Fund"/>
  </r>
  <r>
    <s v="3860"/>
    <s v="3237"/>
    <x v="1"/>
    <x v="1"/>
    <n v="-5083"/>
    <n v="-5000"/>
    <s v="0820"/>
    <s v="200"/>
    <s v="Governmental Fund"/>
  </r>
  <r>
    <s v="3860"/>
    <s v="3237"/>
    <x v="2"/>
    <x v="2"/>
    <n v="-12174"/>
    <n v="-13000"/>
    <s v="0820"/>
    <s v="200"/>
    <s v="Governmental Fund"/>
  </r>
  <r>
    <s v="3860"/>
    <s v="3398"/>
    <x v="0"/>
    <x v="0"/>
    <n v="285800"/>
    <n v="286000"/>
    <s v="0820"/>
    <s v="100"/>
    <s v="Governmental Fund"/>
  </r>
  <r>
    <s v="3860"/>
    <s v="3398"/>
    <x v="1"/>
    <x v="1"/>
    <n v="-92188"/>
    <n v="-92000"/>
    <s v="0820"/>
    <s v="100"/>
    <s v="Governmental Fund"/>
  </r>
  <r>
    <s v="3860"/>
    <s v="3398"/>
    <x v="2"/>
    <x v="2"/>
    <n v="-202150"/>
    <n v="-202000"/>
    <s v="0820"/>
    <s v="100"/>
    <s v="Governmental Fund"/>
  </r>
  <r>
    <s v="3860"/>
    <s v="3413"/>
    <x v="0"/>
    <x v="0"/>
    <n v="90340"/>
    <n v="91000"/>
    <s v="0820"/>
    <s v="100"/>
    <s v="Governmental Fund"/>
  </r>
  <r>
    <s v="3860"/>
    <s v="3413"/>
    <x v="1"/>
    <x v="1"/>
    <n v="-29140"/>
    <n v="-30000"/>
    <s v="0820"/>
    <s v="100"/>
    <s v="Governmental Fund"/>
  </r>
  <r>
    <s v="3860"/>
    <s v="3413"/>
    <x v="2"/>
    <x v="2"/>
    <n v="-62553"/>
    <n v="-63000"/>
    <s v="0820"/>
    <s v="100"/>
    <s v="Governmental Fund"/>
  </r>
  <r>
    <s v="3860"/>
    <s v="6001"/>
    <x v="0"/>
    <x v="0"/>
    <n v="0"/>
    <n v="0"/>
    <s v="0820"/>
    <s v="200"/>
    <s v="Governmental Fund"/>
  </r>
  <r>
    <s v="3860"/>
    <s v="6001"/>
    <x v="1"/>
    <x v="1"/>
    <n v="0"/>
    <n v="0"/>
    <s v="0820"/>
    <s v="200"/>
    <s v="Governmental Fund"/>
  </r>
  <r>
    <s v="3860"/>
    <s v="6001"/>
    <x v="2"/>
    <x v="2"/>
    <n v="0"/>
    <n v="0"/>
    <s v="0820"/>
    <s v="200"/>
    <s v="Governmental Fund"/>
  </r>
  <r>
    <s v="3860"/>
    <s v="6005"/>
    <x v="0"/>
    <x v="0"/>
    <n v="397"/>
    <n v="0"/>
    <s v="0820"/>
    <s v="200"/>
    <s v="Governmental Fund"/>
  </r>
  <r>
    <s v="3860"/>
    <s v="6005"/>
    <x v="1"/>
    <x v="1"/>
    <n v="-113"/>
    <n v="0"/>
    <s v="0820"/>
    <s v="200"/>
    <s v="Governmental Fund"/>
  </r>
  <r>
    <s v="3860"/>
    <s v="6005"/>
    <x v="2"/>
    <x v="2"/>
    <n v="-293"/>
    <n v="-1000"/>
    <s v="0820"/>
    <s v="200"/>
    <s v="Governmental Fund"/>
  </r>
  <r>
    <s v="3860"/>
    <s v="6026"/>
    <x v="0"/>
    <x v="0"/>
    <n v="23524"/>
    <n v="24000"/>
    <s v="0820"/>
    <s v="200"/>
    <s v="Governmental Fund"/>
  </r>
  <r>
    <s v="3860"/>
    <s v="6026"/>
    <x v="1"/>
    <x v="1"/>
    <n v="-7588"/>
    <n v="-8000"/>
    <s v="0820"/>
    <s v="200"/>
    <s v="Governmental Fund"/>
  </r>
  <r>
    <s v="3860"/>
    <s v="6026"/>
    <x v="2"/>
    <x v="2"/>
    <n v="-16639"/>
    <n v="-16000"/>
    <s v="0820"/>
    <s v="200"/>
    <s v="Governmental Fund"/>
  </r>
  <r>
    <s v="3860"/>
    <s v="6027"/>
    <x v="0"/>
    <x v="0"/>
    <n v="3348"/>
    <n v="4000"/>
    <s v="0820"/>
    <s v="200"/>
    <s v="Governmental Fund"/>
  </r>
  <r>
    <s v="3860"/>
    <s v="6027"/>
    <x v="1"/>
    <x v="1"/>
    <n v="-770"/>
    <n v="-1000"/>
    <s v="0820"/>
    <s v="200"/>
    <s v="Governmental Fund"/>
  </r>
  <r>
    <s v="3860"/>
    <s v="6027"/>
    <x v="2"/>
    <x v="2"/>
    <n v="-2637"/>
    <n v="-3000"/>
    <s v="0820"/>
    <s v="200"/>
    <s v="Governmental Fund"/>
  </r>
  <r>
    <s v="3860"/>
    <s v="6031"/>
    <x v="0"/>
    <x v="0"/>
    <n v="347675"/>
    <n v="347000"/>
    <s v="0820"/>
    <s v="200"/>
    <s v="Governmental Fund"/>
  </r>
  <r>
    <s v="3860"/>
    <s v="6031"/>
    <x v="1"/>
    <x v="1"/>
    <n v="-112146"/>
    <n v="-113000"/>
    <s v="0820"/>
    <s v="200"/>
    <s v="Governmental Fund"/>
  </r>
  <r>
    <s v="3860"/>
    <s v="6031"/>
    <x v="2"/>
    <x v="2"/>
    <n v="-245915"/>
    <n v="-245000"/>
    <s v="0820"/>
    <s v="200"/>
    <s v="Governmental Fund"/>
  </r>
  <r>
    <s v="3860"/>
    <s v="6051"/>
    <x v="0"/>
    <x v="0"/>
    <n v="246363"/>
    <n v="247000"/>
    <s v="0820"/>
    <s v="200"/>
    <s v="Governmental Fund"/>
  </r>
  <r>
    <s v="3860"/>
    <s v="6051"/>
    <x v="1"/>
    <x v="1"/>
    <n v="-79467"/>
    <n v="-79000"/>
    <s v="0820"/>
    <s v="200"/>
    <s v="Governmental Fund"/>
  </r>
  <r>
    <s v="3860"/>
    <s v="6051"/>
    <x v="2"/>
    <x v="2"/>
    <n v="-174255"/>
    <n v="-174000"/>
    <s v="0820"/>
    <s v="200"/>
    <s v="Governmental Fund"/>
  </r>
  <r>
    <s v="3860"/>
    <s v="6083"/>
    <x v="0"/>
    <x v="0"/>
    <n v="874029"/>
    <n v="874000"/>
    <s v="0820"/>
    <s v="200"/>
    <s v="Governmental Fund"/>
  </r>
  <r>
    <s v="3860"/>
    <s v="6083"/>
    <x v="1"/>
    <x v="1"/>
    <n v="-281927"/>
    <n v="-282000"/>
    <s v="0820"/>
    <s v="200"/>
    <s v="Governmental Fund"/>
  </r>
  <r>
    <s v="3860"/>
    <s v="6083"/>
    <x v="2"/>
    <x v="2"/>
    <n v="-618211"/>
    <n v="-618000"/>
    <s v="0820"/>
    <s v="200"/>
    <s v="Governmental Fund"/>
  </r>
  <r>
    <s v="3860"/>
    <s v="6088"/>
    <x v="0"/>
    <x v="0"/>
    <n v="473219"/>
    <n v="473000"/>
    <s v="0820"/>
    <s v="200"/>
    <s v="Governmental Fund"/>
  </r>
  <r>
    <s v="3860"/>
    <s v="6088"/>
    <x v="1"/>
    <x v="1"/>
    <n v="-152643"/>
    <n v="-152000"/>
    <s v="0820"/>
    <s v="200"/>
    <s v="Governmental Fund"/>
  </r>
  <r>
    <s v="3860"/>
    <s v="6088"/>
    <x v="2"/>
    <x v="2"/>
    <n v="-334714"/>
    <n v="-335000"/>
    <s v="0820"/>
    <s v="200"/>
    <s v="Governmental Fund"/>
  </r>
  <r>
    <s v="3875"/>
    <s v="0140"/>
    <x v="0"/>
    <x v="0"/>
    <n v="0"/>
    <n v="0"/>
    <s v="0820"/>
    <s v="200"/>
    <s v="Governmental Fund"/>
  </r>
  <r>
    <s v="3875"/>
    <s v="0140"/>
    <x v="1"/>
    <x v="1"/>
    <n v="0"/>
    <n v="0"/>
    <s v="0820"/>
    <s v="200"/>
    <s v="Governmental Fund"/>
  </r>
  <r>
    <s v="3875"/>
    <s v="0140"/>
    <x v="2"/>
    <x v="2"/>
    <n v="0"/>
    <n v="0"/>
    <s v="0820"/>
    <s v="200"/>
    <s v="Governmental Fund"/>
  </r>
  <r>
    <s v="3900"/>
    <s v="0044"/>
    <x v="3"/>
    <x v="3"/>
    <n v="103256"/>
    <n v="103000"/>
    <s v="0820"/>
    <s v="200"/>
    <s v="Governmental Fund"/>
  </r>
  <r>
    <s v="3900"/>
    <s v="0044"/>
    <x v="0"/>
    <x v="0"/>
    <n v="28257161"/>
    <n v="28258000"/>
    <s v="0820"/>
    <s v="200"/>
    <s v="Governmental Fund"/>
  </r>
  <r>
    <s v="3900"/>
    <s v="0044"/>
    <x v="4"/>
    <x v="1"/>
    <n v="-43224"/>
    <n v="-43000"/>
    <s v="0820"/>
    <s v="200"/>
    <s v="Governmental Fund"/>
  </r>
  <r>
    <s v="3900"/>
    <s v="0044"/>
    <x v="1"/>
    <x v="1"/>
    <n v="-6090396"/>
    <n v="-6090000"/>
    <s v="0820"/>
    <s v="200"/>
    <s v="Governmental Fund"/>
  </r>
  <r>
    <s v="3900"/>
    <s v="0044"/>
    <x v="2"/>
    <x v="2"/>
    <n v="-23902268"/>
    <n v="-23902000"/>
    <s v="0820"/>
    <s v="200"/>
    <s v="Governmental Fund"/>
  </r>
  <r>
    <s v="3930"/>
    <s v="0106"/>
    <x v="0"/>
    <x v="0"/>
    <n v="10683494"/>
    <n v="10683000"/>
    <s v="0820"/>
    <s v="200"/>
    <s v="Governmental Fund"/>
  </r>
  <r>
    <s v="3930"/>
    <s v="0106"/>
    <x v="1"/>
    <x v="1"/>
    <n v="-3384458"/>
    <n v="-3384000"/>
    <s v="0820"/>
    <s v="200"/>
    <s v="Governmental Fund"/>
  </r>
  <r>
    <s v="3930"/>
    <s v="0106"/>
    <x v="2"/>
    <x v="2"/>
    <n v="-7533746"/>
    <n v="-7534000"/>
    <s v="0820"/>
    <s v="200"/>
    <s v="Governmental Fund"/>
  </r>
  <r>
    <s v="3930"/>
    <s v="3340"/>
    <x v="0"/>
    <x v="0"/>
    <n v="1065117"/>
    <n v="1065000"/>
    <s v="0820"/>
    <s v="200"/>
    <s v="Governmental Fund"/>
  </r>
  <r>
    <s v="3930"/>
    <s v="3340"/>
    <x v="1"/>
    <x v="1"/>
    <n v="-252819"/>
    <n v="-253000"/>
    <s v="0820"/>
    <s v="200"/>
    <s v="Governmental Fund"/>
  </r>
  <r>
    <s v="3930"/>
    <s v="3340"/>
    <x v="2"/>
    <x v="2"/>
    <n v="-858933"/>
    <n v="-859000"/>
    <s v="0820"/>
    <s v="200"/>
    <s v="Governmental Fund"/>
  </r>
  <r>
    <s v="3940"/>
    <s v="0001"/>
    <x v="0"/>
    <x v="0"/>
    <n v="5019560"/>
    <n v="5019000"/>
    <s v="0820"/>
    <s v="100"/>
    <s v="Governmental Fund"/>
  </r>
  <r>
    <s v="3940"/>
    <s v="0001"/>
    <x v="1"/>
    <x v="1"/>
    <n v="-2387482"/>
    <n v="-2386000"/>
    <s v="0820"/>
    <s v="100"/>
    <s v="Governmental Fund"/>
  </r>
  <r>
    <s v="3940"/>
    <s v="0001"/>
    <x v="2"/>
    <x v="2"/>
    <n v="-2591259"/>
    <n v="-2591000"/>
    <s v="0820"/>
    <s v="100"/>
    <s v="Governmental Fund"/>
  </r>
  <r>
    <s v="3940"/>
    <s v="0193"/>
    <x v="0"/>
    <x v="0"/>
    <n v="11064169"/>
    <n v="11064000"/>
    <s v="0820"/>
    <s v="200"/>
    <s v="Governmental Fund"/>
  </r>
  <r>
    <s v="3940"/>
    <s v="0193"/>
    <x v="1"/>
    <x v="1"/>
    <n v="-5262513"/>
    <n v="-5262000"/>
    <s v="0820"/>
    <s v="200"/>
    <s v="Governmental Fund"/>
  </r>
  <r>
    <s v="3940"/>
    <s v="0193"/>
    <x v="2"/>
    <x v="2"/>
    <n v="-5711684"/>
    <n v="-5712000"/>
    <s v="0820"/>
    <s v="200"/>
    <s v="Governmental Fund"/>
  </r>
  <r>
    <s v="3940"/>
    <s v="0306"/>
    <x v="0"/>
    <x v="0"/>
    <n v="3915258"/>
    <n v="3915000"/>
    <s v="0820"/>
    <s v="200"/>
    <s v="Governmental Fund"/>
  </r>
  <r>
    <s v="3940"/>
    <s v="0306"/>
    <x v="1"/>
    <x v="1"/>
    <n v="-1862236"/>
    <n v="-1862000"/>
    <s v="0820"/>
    <s v="200"/>
    <s v="Governmental Fund"/>
  </r>
  <r>
    <s v="3940"/>
    <s v="0306"/>
    <x v="2"/>
    <x v="2"/>
    <n v="-2021184"/>
    <n v="-2020000"/>
    <s v="0820"/>
    <s v="200"/>
    <s v="Governmental Fund"/>
  </r>
  <r>
    <s v="3940"/>
    <s v="0439"/>
    <x v="0"/>
    <x v="0"/>
    <n v="3997156"/>
    <n v="3997000"/>
    <s v="0820"/>
    <s v="200"/>
    <s v="Governmental Fund"/>
  </r>
  <r>
    <s v="3940"/>
    <s v="0439"/>
    <x v="1"/>
    <x v="1"/>
    <n v="-1901190"/>
    <n v="-1900000"/>
    <s v="0820"/>
    <s v="200"/>
    <s v="Governmental Fund"/>
  </r>
  <r>
    <s v="3940"/>
    <s v="0439"/>
    <x v="2"/>
    <x v="2"/>
    <n v="-2063461"/>
    <n v="-2064000"/>
    <s v="0820"/>
    <s v="200"/>
    <s v="Governmental Fund"/>
  </r>
  <r>
    <s v="3940"/>
    <s v="3058"/>
    <x v="0"/>
    <x v="0"/>
    <n v="2422599"/>
    <n v="2422000"/>
    <s v="0820"/>
    <s v="200"/>
    <s v="Governmental Fund"/>
  </r>
  <r>
    <s v="3940"/>
    <s v="3058"/>
    <x v="1"/>
    <x v="1"/>
    <n v="-1152275"/>
    <n v="-1152000"/>
    <s v="0820"/>
    <s v="200"/>
    <s v="Governmental Fund"/>
  </r>
  <r>
    <s v="3940"/>
    <s v="3058"/>
    <x v="2"/>
    <x v="2"/>
    <n v="-1250625"/>
    <n v="-1250000"/>
    <s v="0820"/>
    <s v="200"/>
    <s v="Governmental Fund"/>
  </r>
  <r>
    <s v="3960"/>
    <s v="0014"/>
    <x v="0"/>
    <x v="0"/>
    <n v="79860107"/>
    <n v="79860000"/>
    <s v="0820"/>
    <s v="200"/>
    <s v="Governmental Fund"/>
  </r>
  <r>
    <s v="3960"/>
    <s v="0014"/>
    <x v="1"/>
    <x v="1"/>
    <n v="-30583355"/>
    <n v="-30583000"/>
    <s v="0820"/>
    <s v="200"/>
    <s v="Governmental Fund"/>
  </r>
  <r>
    <s v="3960"/>
    <s v="0014"/>
    <x v="2"/>
    <x v="2"/>
    <n v="-50603167"/>
    <n v="-50603000"/>
    <s v="0820"/>
    <s v="200"/>
    <s v="Governmental Fund"/>
  </r>
  <r>
    <s v="3960"/>
    <s v="0557"/>
    <x v="0"/>
    <x v="0"/>
    <n v="1110317"/>
    <n v="1110000"/>
    <s v="0820"/>
    <s v="200"/>
    <s v="Governmental Fund"/>
  </r>
  <r>
    <s v="3960"/>
    <s v="0557"/>
    <x v="1"/>
    <x v="1"/>
    <n v="-149593"/>
    <n v="-150000"/>
    <s v="0820"/>
    <s v="200"/>
    <s v="Governmental Fund"/>
  </r>
  <r>
    <s v="3960"/>
    <s v="0557"/>
    <x v="2"/>
    <x v="2"/>
    <n v="-979795"/>
    <n v="-979000"/>
    <s v="0820"/>
    <s v="200"/>
    <s v="Governmental Fund"/>
  </r>
  <r>
    <s v="3960"/>
    <s v="3084"/>
    <x v="0"/>
    <x v="0"/>
    <n v="693173"/>
    <n v="693000"/>
    <s v="0820"/>
    <s v="200"/>
    <s v="Governmental Fund"/>
  </r>
  <r>
    <s v="3960"/>
    <s v="3084"/>
    <x v="1"/>
    <x v="1"/>
    <n v="-593125"/>
    <n v="-593000"/>
    <s v="0820"/>
    <s v="200"/>
    <s v="Governmental Fund"/>
  </r>
  <r>
    <s v="3960"/>
    <s v="3084"/>
    <x v="2"/>
    <x v="2"/>
    <n v="-102218"/>
    <n v="-102000"/>
    <s v="0820"/>
    <s v="200"/>
    <s v="Governmental Fund"/>
  </r>
  <r>
    <s v="3970"/>
    <s v="0133"/>
    <x v="0"/>
    <x v="0"/>
    <n v="404513"/>
    <n v="404000"/>
    <s v="0820"/>
    <s v="200"/>
    <s v="Governmental Fund"/>
  </r>
  <r>
    <s v="3970"/>
    <s v="0133"/>
    <x v="1"/>
    <x v="1"/>
    <n v="-393578"/>
    <n v="-393000"/>
    <s v="0820"/>
    <s v="200"/>
    <s v="Governmental Fund"/>
  </r>
  <r>
    <s v="3970"/>
    <s v="0133"/>
    <x v="2"/>
    <x v="2"/>
    <n v="-11430"/>
    <n v="-12000"/>
    <s v="0820"/>
    <s v="200"/>
    <s v="Governmental Fund"/>
  </r>
  <r>
    <s v="4100"/>
    <s v="0001"/>
    <x v="0"/>
    <x v="0"/>
    <n v="275359"/>
    <n v="275000"/>
    <s v="0815"/>
    <s v="100"/>
    <s v="Governmental Fund"/>
  </r>
  <r>
    <s v="4100"/>
    <s v="0001"/>
    <x v="1"/>
    <x v="1"/>
    <n v="-257455"/>
    <n v="-258000"/>
    <s v="0815"/>
    <s v="100"/>
    <s v="Governmental Fund"/>
  </r>
  <r>
    <s v="4100"/>
    <s v="0001"/>
    <x v="2"/>
    <x v="2"/>
    <n v="-29793"/>
    <n v="-29000"/>
    <s v="0815"/>
    <s v="100"/>
    <s v="Governmental Fund"/>
  </r>
  <r>
    <s v="4100"/>
    <s v="0890"/>
    <x v="0"/>
    <x v="0"/>
    <n v="444533"/>
    <n v="445000"/>
    <s v="0815"/>
    <s v="200"/>
    <s v="Governmental Fund"/>
  </r>
  <r>
    <s v="4100"/>
    <s v="0890"/>
    <x v="1"/>
    <x v="1"/>
    <n v="-415630"/>
    <n v="-416000"/>
    <s v="0815"/>
    <s v="200"/>
    <s v="Governmental Fund"/>
  </r>
  <r>
    <s v="4100"/>
    <s v="0890"/>
    <x v="2"/>
    <x v="2"/>
    <n v="-48098"/>
    <n v="-48000"/>
    <s v="0815"/>
    <s v="200"/>
    <s v="Governmental Fund"/>
  </r>
  <r>
    <s v="4140"/>
    <s v="0121"/>
    <x v="0"/>
    <x v="0"/>
    <n v="51431374"/>
    <n v="51431000"/>
    <s v="0815"/>
    <s v="200"/>
    <s v="Governmental Fund"/>
  </r>
  <r>
    <s v="4140"/>
    <s v="0121"/>
    <x v="1"/>
    <x v="1"/>
    <n v="-17791730"/>
    <n v="-17792000"/>
    <s v="0815"/>
    <s v="200"/>
    <s v="Governmental Fund"/>
  </r>
  <r>
    <s v="4140"/>
    <s v="0121"/>
    <x v="2"/>
    <x v="2"/>
    <n v="-36037231"/>
    <n v="-36037000"/>
    <s v="0815"/>
    <s v="200"/>
    <s v="Governmental Fund"/>
  </r>
  <r>
    <s v="4150"/>
    <s v="0933"/>
    <x v="0"/>
    <x v="0"/>
    <n v="7939560"/>
    <n v="7940000"/>
    <s v="0815"/>
    <s v="200"/>
    <s v="Governmental Fund"/>
  </r>
  <r>
    <s v="4150"/>
    <s v="0933"/>
    <x v="1"/>
    <x v="1"/>
    <n v="-4300595"/>
    <n v="-4301000"/>
    <s v="0815"/>
    <s v="200"/>
    <s v="Governmental Fund"/>
  </r>
  <r>
    <s v="4150"/>
    <s v="0933"/>
    <x v="2"/>
    <x v="2"/>
    <n v="-3724250"/>
    <n v="-3724000"/>
    <s v="0815"/>
    <s v="200"/>
    <s v="Governmental Fund"/>
  </r>
  <r>
    <s v="4170"/>
    <s v="0001"/>
    <x v="0"/>
    <x v="0"/>
    <n v="15610801"/>
    <n v="15611000"/>
    <s v="0815"/>
    <s v="100"/>
    <s v="Governmental Fund"/>
  </r>
  <r>
    <s v="4170"/>
    <s v="0001"/>
    <x v="1"/>
    <x v="1"/>
    <n v="-3577475"/>
    <n v="-3578000"/>
    <s v="0815"/>
    <s v="100"/>
    <s v="Governmental Fund"/>
  </r>
  <r>
    <s v="4170"/>
    <s v="0001"/>
    <x v="2"/>
    <x v="2"/>
    <n v="-12598798"/>
    <n v="-12599000"/>
    <s v="0815"/>
    <s v="100"/>
    <s v="Governmental Fund"/>
  </r>
  <r>
    <s v="4250"/>
    <s v="0638"/>
    <x v="0"/>
    <x v="0"/>
    <n v="0"/>
    <n v="0"/>
    <s v="0815"/>
    <s v="200"/>
    <s v="Governmental Fund"/>
  </r>
  <r>
    <s v="4250"/>
    <s v="0638"/>
    <x v="1"/>
    <x v="1"/>
    <n v="0"/>
    <n v="0"/>
    <s v="0815"/>
    <s v="200"/>
    <s v="Governmental Fund"/>
  </r>
  <r>
    <s v="4250"/>
    <s v="0638"/>
    <x v="2"/>
    <x v="2"/>
    <n v="0"/>
    <n v="0"/>
    <s v="0815"/>
    <s v="200"/>
    <s v="Governmental Fund"/>
  </r>
  <r>
    <s v="4260"/>
    <s v="0001"/>
    <x v="0"/>
    <x v="0"/>
    <n v="45182478"/>
    <n v="45183000"/>
    <s v="0815"/>
    <s v="100"/>
    <s v="Governmental Fund"/>
  </r>
  <r>
    <s v="4260"/>
    <s v="0001"/>
    <x v="1"/>
    <x v="1"/>
    <n v="-14672756"/>
    <n v="-14673000"/>
    <s v="0815"/>
    <s v="100"/>
    <s v="Governmental Fund"/>
  </r>
  <r>
    <s v="4260"/>
    <s v="0001"/>
    <x v="2"/>
    <x v="2"/>
    <n v="-31288736"/>
    <n v="-31290000"/>
    <s v="0815"/>
    <s v="100"/>
    <s v="Governmental Fund"/>
  </r>
  <r>
    <s v="4260"/>
    <s v="0890"/>
    <x v="0"/>
    <x v="0"/>
    <n v="45182478"/>
    <n v="45183000"/>
    <s v="0815"/>
    <s v="200"/>
    <s v="Governmental Fund"/>
  </r>
  <r>
    <s v="4260"/>
    <s v="0890"/>
    <x v="1"/>
    <x v="1"/>
    <n v="-14672756"/>
    <n v="-14673000"/>
    <s v="0815"/>
    <s v="200"/>
    <s v="Governmental Fund"/>
  </r>
  <r>
    <s v="4260"/>
    <s v="0890"/>
    <x v="2"/>
    <x v="2"/>
    <n v="-31288737"/>
    <n v="-31290000"/>
    <s v="0815"/>
    <s v="200"/>
    <s v="Governmental Fund"/>
  </r>
  <r>
    <s v="4265"/>
    <s v="0001"/>
    <x v="3"/>
    <x v="3"/>
    <n v="1959220"/>
    <n v="1959000"/>
    <s v="0815"/>
    <s v="100"/>
    <s v="Governmental Fund"/>
  </r>
  <r>
    <s v="4265"/>
    <s v="0001"/>
    <x v="0"/>
    <x v="0"/>
    <n v="69598505"/>
    <n v="69598000"/>
    <s v="0815"/>
    <s v="100"/>
    <s v="Governmental Fund"/>
  </r>
  <r>
    <s v="4265"/>
    <s v="0001"/>
    <x v="4"/>
    <x v="1"/>
    <n v="-1175532"/>
    <n v="-1176000"/>
    <s v="0815"/>
    <s v="100"/>
    <s v="Governmental Fund"/>
  </r>
  <r>
    <s v="4265"/>
    <s v="0001"/>
    <x v="1"/>
    <x v="1"/>
    <n v="-33364017"/>
    <n v="-33364000"/>
    <s v="0815"/>
    <s v="100"/>
    <s v="Governmental Fund"/>
  </r>
  <r>
    <s v="4265"/>
    <s v="0001"/>
    <x v="2"/>
    <x v="2"/>
    <n v="-37440784"/>
    <n v="-37441000"/>
    <s v="0815"/>
    <s v="100"/>
    <s v="Governmental Fund"/>
  </r>
  <r>
    <s v="4300"/>
    <s v="0001"/>
    <x v="0"/>
    <x v="0"/>
    <n v="14682745"/>
    <n v="14683000"/>
    <s v="0815"/>
    <s v="100"/>
    <s v="Governmental Fund"/>
  </r>
  <r>
    <s v="4300"/>
    <s v="0001"/>
    <x v="1"/>
    <x v="1"/>
    <n v="-4349688"/>
    <n v="-4350000"/>
    <s v="0815"/>
    <s v="100"/>
    <s v="Governmental Fund"/>
  </r>
  <r>
    <s v="4300"/>
    <s v="0001"/>
    <x v="2"/>
    <x v="2"/>
    <n v="-10751207"/>
    <n v="-10751000"/>
    <s v="0815"/>
    <s v="100"/>
    <s v="Governmental Fund"/>
  </r>
  <r>
    <s v="4560"/>
    <s v="3085"/>
    <x v="0"/>
    <x v="0"/>
    <n v="2535451"/>
    <n v="2535000"/>
    <s v="0815"/>
    <s v="200"/>
    <s v="Governmental Fund"/>
  </r>
  <r>
    <s v="4560"/>
    <s v="3085"/>
    <x v="1"/>
    <x v="1"/>
    <n v="-1426192"/>
    <n v="-1426000"/>
    <s v="0815"/>
    <s v="200"/>
    <s v="Governmental Fund"/>
  </r>
  <r>
    <s v="4560"/>
    <s v="3085"/>
    <x v="2"/>
    <x v="2"/>
    <n v="-1262260"/>
    <n v="-1262000"/>
    <s v="0815"/>
    <s v="200"/>
    <s v="Governmental Fund"/>
  </r>
  <r>
    <s v="5160"/>
    <s v="0001"/>
    <x v="0"/>
    <x v="0"/>
    <n v="70198066"/>
    <n v="70198000"/>
    <s v="0815"/>
    <s v="100"/>
    <s v="Governmental Fund"/>
  </r>
  <r>
    <s v="5160"/>
    <s v="0001"/>
    <x v="1"/>
    <x v="1"/>
    <n v="-35139286"/>
    <n v="-35140000"/>
    <s v="0815"/>
    <s v="100"/>
    <s v="Governmental Fund"/>
  </r>
  <r>
    <s v="5160"/>
    <s v="0001"/>
    <x v="2"/>
    <x v="2"/>
    <n v="-36227587"/>
    <n v="-36228000"/>
    <s v="0815"/>
    <s v="100"/>
    <s v="Governmental Fund"/>
  </r>
  <r>
    <s v="5170"/>
    <s v="0001"/>
    <x v="0"/>
    <x v="0"/>
    <n v="0"/>
    <n v="0"/>
    <s v="0815"/>
    <s v="100"/>
    <s v="Governmental Fund"/>
  </r>
  <r>
    <s v="5170"/>
    <s v="0001"/>
    <x v="1"/>
    <x v="1"/>
    <n v="0"/>
    <n v="-1000"/>
    <s v="0815"/>
    <s v="100"/>
    <s v="Governmental Fund"/>
  </r>
  <r>
    <s v="5170"/>
    <s v="0001"/>
    <x v="2"/>
    <x v="2"/>
    <n v="0"/>
    <n v="0"/>
    <s v="0815"/>
    <s v="100"/>
    <s v="Governmental Fund"/>
  </r>
  <r>
    <s v="5175"/>
    <s v="0001"/>
    <x v="0"/>
    <x v="0"/>
    <n v="37850367"/>
    <n v="37850000"/>
    <s v="0815"/>
    <s v="100"/>
    <s v="Governmental Fund"/>
  </r>
  <r>
    <s v="5175"/>
    <s v="0001"/>
    <x v="1"/>
    <x v="1"/>
    <n v="-12649179"/>
    <n v="-12649000"/>
    <s v="0815"/>
    <s v="100"/>
    <s v="Governmental Fund"/>
  </r>
  <r>
    <s v="5175"/>
    <s v="0001"/>
    <x v="2"/>
    <x v="2"/>
    <n v="-26055630"/>
    <n v="-26056000"/>
    <s v="0815"/>
    <s v="100"/>
    <s v="Governmental Fund"/>
  </r>
  <r>
    <s v="5180"/>
    <s v="0001"/>
    <x v="0"/>
    <x v="0"/>
    <n v="11689125"/>
    <n v="11688000"/>
    <s v="0815"/>
    <s v="100"/>
    <s v="Governmental Fund"/>
  </r>
  <r>
    <s v="5180"/>
    <s v="0001"/>
    <x v="1"/>
    <x v="1"/>
    <n v="-6251813"/>
    <n v="-6251000"/>
    <s v="0815"/>
    <s v="100"/>
    <s v="Governmental Fund"/>
  </r>
  <r>
    <s v="5180"/>
    <s v="0001"/>
    <x v="2"/>
    <x v="2"/>
    <n v="-6015619"/>
    <n v="-6015000"/>
    <s v="0815"/>
    <s v="100"/>
    <s v="Governmental Fund"/>
  </r>
  <r>
    <s v="5180"/>
    <s v="0163"/>
    <x v="0"/>
    <x v="0"/>
    <n v="11901"/>
    <n v="12000"/>
    <s v="0815"/>
    <s v="200"/>
    <s v="Governmental Fund"/>
  </r>
  <r>
    <s v="5180"/>
    <s v="0163"/>
    <x v="1"/>
    <x v="1"/>
    <n v="-5832"/>
    <n v="-5000"/>
    <s v="0815"/>
    <s v="200"/>
    <s v="Governmental Fund"/>
  </r>
  <r>
    <s v="5180"/>
    <s v="0163"/>
    <x v="2"/>
    <x v="2"/>
    <n v="-6732"/>
    <n v="-6000"/>
    <s v="0815"/>
    <s v="200"/>
    <s v="Governmental Fund"/>
  </r>
  <r>
    <s v="5180"/>
    <s v="0270"/>
    <x v="0"/>
    <x v="0"/>
    <n v="1588966"/>
    <n v="1589000"/>
    <s v="0815"/>
    <s v="200"/>
    <s v="Governmental Fund"/>
  </r>
  <r>
    <s v="5180"/>
    <s v="0270"/>
    <x v="1"/>
    <x v="1"/>
    <n v="-856824"/>
    <n v="-856000"/>
    <s v="0815"/>
    <s v="200"/>
    <s v="Governmental Fund"/>
  </r>
  <r>
    <s v="5180"/>
    <s v="0270"/>
    <x v="2"/>
    <x v="2"/>
    <n v="-809841"/>
    <n v="-810000"/>
    <s v="0815"/>
    <s v="200"/>
    <s v="Governmental Fund"/>
  </r>
  <r>
    <s v="5180"/>
    <s v="0271"/>
    <x v="0"/>
    <x v="0"/>
    <n v="112665"/>
    <n v="112000"/>
    <s v="0815"/>
    <s v="200"/>
    <s v="Governmental Fund"/>
  </r>
  <r>
    <s v="5180"/>
    <s v="0271"/>
    <x v="1"/>
    <x v="1"/>
    <n v="-40576"/>
    <n v="-40000"/>
    <s v="0815"/>
    <s v="200"/>
    <s v="Governmental Fund"/>
  </r>
  <r>
    <s v="5180"/>
    <s v="0271"/>
    <x v="2"/>
    <x v="2"/>
    <n v="-80251"/>
    <n v="-81000"/>
    <s v="0815"/>
    <s v="200"/>
    <s v="Governmental Fund"/>
  </r>
  <r>
    <s v="5180"/>
    <s v="0279"/>
    <x v="0"/>
    <x v="0"/>
    <n v="95610"/>
    <n v="95000"/>
    <s v="0815"/>
    <s v="200"/>
    <s v="Governmental Fund"/>
  </r>
  <r>
    <s v="5180"/>
    <s v="0279"/>
    <x v="1"/>
    <x v="1"/>
    <n v="-81386"/>
    <n v="-81000"/>
    <s v="0815"/>
    <s v="200"/>
    <s v="Governmental Fund"/>
  </r>
  <r>
    <s v="5180"/>
    <s v="0279"/>
    <x v="2"/>
    <x v="2"/>
    <n v="-14977"/>
    <n v="-14000"/>
    <s v="0815"/>
    <s v="200"/>
    <s v="Governmental Fund"/>
  </r>
  <r>
    <s v="5180"/>
    <s v="0890"/>
    <x v="0"/>
    <x v="0"/>
    <n v="19347376"/>
    <n v="19348000"/>
    <s v="0815"/>
    <s v="200"/>
    <s v="Governmental Fund"/>
  </r>
  <r>
    <s v="5180"/>
    <s v="0890"/>
    <x v="1"/>
    <x v="1"/>
    <n v="-9932718"/>
    <n v="-9933000"/>
    <s v="0815"/>
    <s v="200"/>
    <s v="Governmental Fund"/>
  </r>
  <r>
    <s v="5180"/>
    <s v="0890"/>
    <x v="2"/>
    <x v="2"/>
    <n v="-10426417"/>
    <n v="-10427000"/>
    <s v="0815"/>
    <s v="200"/>
    <s v="Governmental Fund"/>
  </r>
  <r>
    <s v="5180"/>
    <s v="3255"/>
    <x v="0"/>
    <x v="0"/>
    <n v="181534"/>
    <n v="182000"/>
    <s v="0815"/>
    <s v="200"/>
    <s v="Governmental Fund"/>
  </r>
  <r>
    <s v="5180"/>
    <s v="3255"/>
    <x v="1"/>
    <x v="1"/>
    <n v="-95943"/>
    <n v="-96000"/>
    <s v="0815"/>
    <s v="200"/>
    <s v="Governmental Fund"/>
  </r>
  <r>
    <s v="5180"/>
    <s v="3255"/>
    <x v="2"/>
    <x v="2"/>
    <n v="-94722"/>
    <n v="-94000"/>
    <s v="0815"/>
    <s v="200"/>
    <s v="Governmental Fund"/>
  </r>
  <r>
    <s v="5225"/>
    <s v="0001"/>
    <x v="0"/>
    <x v="0"/>
    <n v="500483641"/>
    <n v="500484000"/>
    <s v="0835"/>
    <s v="100"/>
    <s v="Governmental Fund"/>
  </r>
  <r>
    <s v="5225"/>
    <s v="0001"/>
    <x v="1"/>
    <x v="1"/>
    <n v="-178214573"/>
    <n v="-178215000"/>
    <s v="0835"/>
    <s v="100"/>
    <s v="Governmental Fund"/>
  </r>
  <r>
    <s v="5225"/>
    <s v="0001"/>
    <x v="2"/>
    <x v="2"/>
    <n v="-338187978"/>
    <n v="-338188000"/>
    <s v="0835"/>
    <s v="100"/>
    <s v="Governmental Fund"/>
  </r>
  <r>
    <s v="6100"/>
    <s v="0001"/>
    <x v="0"/>
    <x v="0"/>
    <n v="554335"/>
    <n v="554000"/>
    <s v="0810"/>
    <s v="100"/>
    <s v="Governmental Fund"/>
  </r>
  <r>
    <s v="6100"/>
    <s v="0001"/>
    <x v="1"/>
    <x v="1"/>
    <n v="-221733"/>
    <n v="-222000"/>
    <s v="0810"/>
    <s v="100"/>
    <s v="Governmental Fund"/>
  </r>
  <r>
    <s v="6100"/>
    <s v="0001"/>
    <x v="2"/>
    <x v="2"/>
    <n v="-352064"/>
    <n v="-352000"/>
    <s v="0810"/>
    <s v="100"/>
    <s v="Governmental Fund"/>
  </r>
  <r>
    <s v="6100"/>
    <s v="0044"/>
    <x v="0"/>
    <x v="0"/>
    <n v="1066007"/>
    <n v="1066000"/>
    <s v="0810"/>
    <s v="200"/>
    <s v="Governmental Fund"/>
  </r>
  <r>
    <s v="6100"/>
    <s v="0044"/>
    <x v="1"/>
    <x v="1"/>
    <n v="-834267"/>
    <n v="-834000"/>
    <s v="0810"/>
    <s v="200"/>
    <s v="Governmental Fund"/>
  </r>
  <r>
    <s v="6100"/>
    <s v="0044"/>
    <x v="2"/>
    <x v="2"/>
    <n v="-239708"/>
    <n v="-240000"/>
    <s v="0810"/>
    <s v="200"/>
    <s v="Governmental Fund"/>
  </r>
  <r>
    <s v="6100"/>
    <s v="0687"/>
    <x v="0"/>
    <x v="0"/>
    <n v="23627636"/>
    <n v="23628000"/>
    <s v="0810"/>
    <s v="400"/>
    <s v="Proprietary - Enterprise Fund"/>
  </r>
  <r>
    <s v="6100"/>
    <s v="0687"/>
    <x v="1"/>
    <x v="1"/>
    <n v="-5734715"/>
    <n v="-5735000"/>
    <s v="0810"/>
    <s v="400"/>
    <s v="Proprietary - Enterprise Fund"/>
  </r>
  <r>
    <s v="6100"/>
    <s v="0687"/>
    <x v="2"/>
    <x v="2"/>
    <n v="-19263553"/>
    <n v="-19264000"/>
    <s v="0810"/>
    <s v="400"/>
    <s v="Proprietary - Enterprise Fund"/>
  </r>
  <r>
    <s v="6100"/>
    <s v="0890"/>
    <x v="0"/>
    <x v="0"/>
    <n v="3056973"/>
    <n v="3057000"/>
    <s v="0810"/>
    <s v="200"/>
    <s v="Governmental Fund"/>
  </r>
  <r>
    <s v="6100"/>
    <s v="0890"/>
    <x v="1"/>
    <x v="1"/>
    <n v="-1222788"/>
    <n v="-1223000"/>
    <s v="0810"/>
    <s v="200"/>
    <s v="Governmental Fund"/>
  </r>
  <r>
    <s v="6100"/>
    <s v="0890"/>
    <x v="2"/>
    <x v="2"/>
    <n v="-1941518"/>
    <n v="-1941000"/>
    <s v="0810"/>
    <s v="200"/>
    <s v="Governmental Fund"/>
  </r>
  <r>
    <s v="6125"/>
    <s v="0001"/>
    <x v="0"/>
    <x v="0"/>
    <n v="201758"/>
    <n v="202000"/>
    <s v="0810"/>
    <s v="100"/>
    <s v="Governmental Fund"/>
  </r>
  <r>
    <s v="6125"/>
    <s v="0001"/>
    <x v="1"/>
    <x v="1"/>
    <n v="-186237"/>
    <n v="-186000"/>
    <s v="0810"/>
    <s v="100"/>
    <s v="Governmental Fund"/>
  </r>
  <r>
    <s v="6125"/>
    <s v="0001"/>
    <x v="2"/>
    <x v="2"/>
    <n v="-15987"/>
    <n v="-16000"/>
    <s v="0810"/>
    <s v="100"/>
    <s v="Governmental Fund"/>
  </r>
  <r>
    <s v="6360"/>
    <s v="0407"/>
    <x v="0"/>
    <x v="0"/>
    <n v="0"/>
    <n v="0"/>
    <s v="0810"/>
    <s v="200"/>
    <s v="Governmental Fund"/>
  </r>
  <r>
    <s v="6360"/>
    <s v="0407"/>
    <x v="1"/>
    <x v="1"/>
    <n v="0"/>
    <n v="0"/>
    <s v="0810"/>
    <s v="200"/>
    <s v="Governmental Fund"/>
  </r>
  <r>
    <s v="6360"/>
    <s v="0407"/>
    <x v="2"/>
    <x v="2"/>
    <n v="0"/>
    <n v="0"/>
    <s v="0810"/>
    <s v="200"/>
    <s v="Governmental Fund"/>
  </r>
  <r>
    <s v="6445"/>
    <s v="6047"/>
    <x v="0"/>
    <x v="0"/>
    <n v="8125384"/>
    <n v="8125000"/>
    <s v="0810"/>
    <s v="200"/>
    <s v="Governmental Fund"/>
  </r>
  <r>
    <s v="6445"/>
    <s v="6047"/>
    <x v="1"/>
    <x v="1"/>
    <n v="-1675337"/>
    <n v="-1675000"/>
    <s v="0810"/>
    <s v="200"/>
    <s v="Governmental Fund"/>
  </r>
  <r>
    <s v="6445"/>
    <s v="6047"/>
    <x v="2"/>
    <x v="2"/>
    <n v="-6809671"/>
    <n v="-6809000"/>
    <s v="0810"/>
    <s v="200"/>
    <s v="Governmental Fund"/>
  </r>
  <r>
    <s v="6870"/>
    <s v="0001"/>
    <x v="0"/>
    <x v="0"/>
    <n v="8829998"/>
    <n v="8830000"/>
    <s v="0810"/>
    <s v="100"/>
    <s v="Governmental Fund"/>
  </r>
  <r>
    <s v="6870"/>
    <s v="0001"/>
    <x v="1"/>
    <x v="1"/>
    <n v="-1747604"/>
    <n v="-1748000"/>
    <s v="0810"/>
    <s v="100"/>
    <s v="Governmental Fund"/>
  </r>
  <r>
    <s v="6870"/>
    <s v="0001"/>
    <x v="2"/>
    <x v="2"/>
    <n v="-7325618"/>
    <n v="-7326000"/>
    <s v="0810"/>
    <s v="100"/>
    <s v="Governmental Fund"/>
  </r>
  <r>
    <s v="6980"/>
    <s v="0001"/>
    <x v="0"/>
    <x v="0"/>
    <n v="5350975"/>
    <n v="5351000"/>
    <s v="0810"/>
    <s v="100"/>
    <s v="Governmental Fund"/>
  </r>
  <r>
    <s v="6980"/>
    <s v="0001"/>
    <x v="1"/>
    <x v="1"/>
    <n v="-1667801"/>
    <n v="-1668000"/>
    <s v="0810"/>
    <s v="100"/>
    <s v="Governmental Fund"/>
  </r>
  <r>
    <s v="6980"/>
    <s v="0001"/>
    <x v="2"/>
    <x v="2"/>
    <n v="-3831333"/>
    <n v="-3832000"/>
    <s v="0810"/>
    <s v="100"/>
    <s v="Governmental Fund"/>
  </r>
  <r>
    <s v="7100"/>
    <s v="0870"/>
    <x v="0"/>
    <x v="0"/>
    <n v="209380286"/>
    <n v="209381000"/>
    <s v="0815"/>
    <s v="100"/>
    <s v="Governmental Fund"/>
  </r>
  <r>
    <s v="7100"/>
    <s v="0870"/>
    <x v="1"/>
    <x v="1"/>
    <n v="-73291906"/>
    <n v="-73293000"/>
    <s v="0815"/>
    <s v="100"/>
    <s v="Governmental Fund"/>
  </r>
  <r>
    <s v="7100"/>
    <s v="0870"/>
    <x v="2"/>
    <x v="2"/>
    <n v="-142407673"/>
    <n v="-142408000"/>
    <s v="0815"/>
    <s v="100"/>
    <s v="Governmental Fund"/>
  </r>
  <r>
    <s v="7300"/>
    <s v="0001"/>
    <x v="0"/>
    <x v="0"/>
    <n v="5220354"/>
    <n v="5220000"/>
    <s v="0815"/>
    <s v="100"/>
    <s v="Governmental Fund"/>
  </r>
  <r>
    <s v="7300"/>
    <s v="0001"/>
    <x v="1"/>
    <x v="1"/>
    <n v="-2336498"/>
    <n v="-2336000"/>
    <s v="0815"/>
    <s v="100"/>
    <s v="Governmental Fund"/>
  </r>
  <r>
    <s v="7300"/>
    <s v="0001"/>
    <x v="2"/>
    <x v="2"/>
    <n v="-3055790"/>
    <n v="-3056000"/>
    <s v="0815"/>
    <s v="100"/>
    <s v="Governmental Fund"/>
  </r>
  <r>
    <s v="7320"/>
    <s v="0001"/>
    <x v="0"/>
    <x v="0"/>
    <n v="1445630"/>
    <n v="1446000"/>
    <s v="0815"/>
    <s v="100"/>
    <s v="Governmental Fund"/>
  </r>
  <r>
    <s v="7320"/>
    <s v="0001"/>
    <x v="1"/>
    <x v="1"/>
    <n v="-1269334"/>
    <n v="-1269000"/>
    <s v="0815"/>
    <s v="100"/>
    <s v="Governmental Fund"/>
  </r>
  <r>
    <s v="7320"/>
    <s v="0001"/>
    <x v="2"/>
    <x v="2"/>
    <n v="-181805"/>
    <n v="-182000"/>
    <s v="0815"/>
    <s v="100"/>
    <s v="Governmental Fund"/>
  </r>
  <r>
    <s v="7350"/>
    <s v="0001"/>
    <x v="0"/>
    <x v="0"/>
    <n v="0"/>
    <n v="0"/>
    <s v="0815"/>
    <s v="100"/>
    <s v="Governmental Fund"/>
  </r>
  <r>
    <s v="7350"/>
    <s v="0001"/>
    <x v="1"/>
    <x v="1"/>
    <n v="0"/>
    <n v="0"/>
    <s v="0815"/>
    <s v="100"/>
    <s v="Governmental Fund"/>
  </r>
  <r>
    <s v="7350"/>
    <s v="0001"/>
    <x v="2"/>
    <x v="2"/>
    <n v="0"/>
    <n v="0"/>
    <s v="0815"/>
    <s v="100"/>
    <s v="Governmental Fund"/>
  </r>
  <r>
    <s v="7350"/>
    <s v="0223"/>
    <x v="0"/>
    <x v="0"/>
    <n v="179134052"/>
    <n v="179133000"/>
    <s v="0815"/>
    <s v="200"/>
    <s v="Governmental Fund"/>
  </r>
  <r>
    <s v="7350"/>
    <s v="0223"/>
    <x v="5"/>
    <x v="4"/>
    <n v="5523763"/>
    <n v="5524000"/>
    <s v="0815"/>
    <s v="200"/>
    <s v="Governmental Fund"/>
  </r>
  <r>
    <s v="7350"/>
    <s v="0223"/>
    <x v="6"/>
    <x v="1"/>
    <n v="-1117904"/>
    <n v="-1118000"/>
    <s v="0815"/>
    <s v="200"/>
    <s v="Governmental Fund"/>
  </r>
  <r>
    <s v="7350"/>
    <s v="0223"/>
    <x v="1"/>
    <x v="1"/>
    <n v="-45782688"/>
    <n v="-45782000"/>
    <s v="0815"/>
    <s v="200"/>
    <s v="Governmental Fund"/>
  </r>
  <r>
    <s v="7350"/>
    <s v="0223"/>
    <x v="2"/>
    <x v="2"/>
    <n v="-144896402"/>
    <n v="-144896000"/>
    <s v="0815"/>
    <s v="200"/>
    <s v="Governmental Fund"/>
  </r>
  <r>
    <s v="7501"/>
    <s v="0001"/>
    <x v="0"/>
    <x v="0"/>
    <n v="20661538"/>
    <n v="20662000"/>
    <s v="0808"/>
    <s v="100"/>
    <s v="Governmental Fund"/>
  </r>
  <r>
    <s v="7501"/>
    <s v="0001"/>
    <x v="1"/>
    <x v="1"/>
    <n v="-8084949"/>
    <n v="-8085000"/>
    <s v="0808"/>
    <s v="100"/>
    <s v="Governmental Fund"/>
  </r>
  <r>
    <s v="7501"/>
    <s v="0001"/>
    <x v="2"/>
    <x v="2"/>
    <n v="-13491087"/>
    <n v="-13491000"/>
    <s v="0808"/>
    <s v="100"/>
    <s v="Governmental Fund"/>
  </r>
  <r>
    <s v="7502"/>
    <s v="0001"/>
    <x v="0"/>
    <x v="0"/>
    <n v="989772"/>
    <n v="990000"/>
    <s v="0808"/>
    <s v="100"/>
    <s v="Governmental Fund"/>
  </r>
  <r>
    <s v="7502"/>
    <s v="0001"/>
    <x v="1"/>
    <x v="1"/>
    <n v="-854874"/>
    <n v="-855000"/>
    <s v="0808"/>
    <s v="100"/>
    <s v="Governmental Fund"/>
  </r>
  <r>
    <s v="7502"/>
    <s v="0001"/>
    <x v="2"/>
    <x v="2"/>
    <n v="-137471"/>
    <n v="-137000"/>
    <s v="0808"/>
    <s v="100"/>
    <s v="Governmental Fund"/>
  </r>
  <r>
    <s v="7502"/>
    <s v="9730"/>
    <x v="0"/>
    <x v="0"/>
    <n v="16707974"/>
    <n v="16708000"/>
    <s v="0808"/>
    <s v="500"/>
    <s v="Proprietary - Internal Service Fund"/>
  </r>
  <r>
    <s v="7502"/>
    <s v="9730"/>
    <x v="1"/>
    <x v="1"/>
    <n v="-11876370"/>
    <n v="-11877000"/>
    <s v="0808"/>
    <s v="500"/>
    <s v="Proprietary - Internal Service Fund"/>
  </r>
  <r>
    <s v="7502"/>
    <s v="9730"/>
    <x v="2"/>
    <x v="2"/>
    <n v="-5061776"/>
    <n v="-5062000"/>
    <s v="0808"/>
    <s v="500"/>
    <s v="Proprietary - Internal Service Fund"/>
  </r>
  <r>
    <s v="7502"/>
    <s v="9740"/>
    <x v="0"/>
    <x v="0"/>
    <n v="52875"/>
    <n v="53000"/>
    <s v="0808"/>
    <s v="500"/>
    <s v="Proprietary - Internal Service Fund"/>
  </r>
  <r>
    <s v="7502"/>
    <s v="9740"/>
    <x v="1"/>
    <x v="1"/>
    <n v="-42300"/>
    <n v="-42000"/>
    <s v="0808"/>
    <s v="500"/>
    <s v="Proprietary - Internal Service Fund"/>
  </r>
  <r>
    <s v="7502"/>
    <s v="9740"/>
    <x v="2"/>
    <x v="2"/>
    <n v="-10729"/>
    <n v="-11000"/>
    <s v="0808"/>
    <s v="500"/>
    <s v="Proprietary - Internal Service Fund"/>
  </r>
  <r>
    <s v="7503"/>
    <s v="0001"/>
    <x v="0"/>
    <x v="0"/>
    <n v="0"/>
    <n v="0"/>
    <s v="0808"/>
    <s v="100"/>
    <s v="Governmental Fund"/>
  </r>
  <r>
    <s v="7503"/>
    <s v="0001"/>
    <x v="1"/>
    <x v="1"/>
    <n v="0"/>
    <n v="-1000"/>
    <s v="0808"/>
    <s v="100"/>
    <s v="Governmental Fund"/>
  </r>
  <r>
    <s v="7503"/>
    <s v="0001"/>
    <x v="2"/>
    <x v="2"/>
    <n v="0"/>
    <n v="0"/>
    <s v="0808"/>
    <s v="100"/>
    <s v="Governmental Fund"/>
  </r>
  <r>
    <s v="7504"/>
    <s v="0001"/>
    <x v="0"/>
    <x v="0"/>
    <n v="1725060"/>
    <n v="1725000"/>
    <s v="0808"/>
    <s v="100"/>
    <s v="Governmental Fund"/>
  </r>
  <r>
    <s v="7504"/>
    <s v="0001"/>
    <x v="1"/>
    <x v="1"/>
    <n v="-243538"/>
    <n v="-244000"/>
    <s v="0808"/>
    <s v="100"/>
    <s v="Governmental Fund"/>
  </r>
  <r>
    <s v="7504"/>
    <s v="0001"/>
    <x v="2"/>
    <x v="2"/>
    <n v="-1515613"/>
    <n v="-1516000"/>
    <s v="0808"/>
    <s v="100"/>
    <s v="Governmental Fund"/>
  </r>
  <r>
    <s v="7600"/>
    <s v="0001"/>
    <x v="0"/>
    <x v="0"/>
    <n v="73731253"/>
    <n v="73731000"/>
    <s v="0808"/>
    <s v="100"/>
    <s v="Governmental Fund"/>
  </r>
  <r>
    <s v="7600"/>
    <s v="0001"/>
    <x v="1"/>
    <x v="1"/>
    <n v="-13226659"/>
    <n v="-13227000"/>
    <s v="0808"/>
    <s v="100"/>
    <s v="Governmental Fund"/>
  </r>
  <r>
    <s v="7600"/>
    <s v="0001"/>
    <x v="2"/>
    <x v="2"/>
    <n v="-62948128"/>
    <n v="-62948000"/>
    <s v="0808"/>
    <s v="100"/>
    <s v="Governmental Fund"/>
  </r>
  <r>
    <s v="7730"/>
    <s v="0001"/>
    <x v="0"/>
    <x v="0"/>
    <n v="22688988"/>
    <n v="22689000"/>
    <s v="0808"/>
    <s v="100"/>
    <s v="Governmental Fund"/>
  </r>
  <r>
    <s v="7730"/>
    <s v="0001"/>
    <x v="1"/>
    <x v="1"/>
    <n v="-15807922"/>
    <n v="-15808000"/>
    <s v="0808"/>
    <s v="100"/>
    <s v="Governmental Fund"/>
  </r>
  <r>
    <s v="7730"/>
    <s v="0001"/>
    <x v="2"/>
    <x v="2"/>
    <n v="-9048092"/>
    <n v="-9049000"/>
    <s v="0808"/>
    <s v="100"/>
    <s v="Governmental Fund"/>
  </r>
  <r>
    <s v="7760"/>
    <s v="0666"/>
    <x v="0"/>
    <x v="0"/>
    <n v="232379106"/>
    <n v="232379000"/>
    <s v="0808"/>
    <s v="500"/>
    <s v="Proprietary - Internal Service Fund"/>
  </r>
  <r>
    <s v="7760"/>
    <s v="0666"/>
    <x v="1"/>
    <x v="1"/>
    <n v="-68048943"/>
    <n v="-68049000"/>
    <s v="0808"/>
    <s v="500"/>
    <s v="Proprietary - Internal Service Fund"/>
  </r>
  <r>
    <s v="7760"/>
    <s v="0666"/>
    <x v="2"/>
    <x v="2"/>
    <n v="-172857328"/>
    <n v="-172857000"/>
    <s v="0808"/>
    <s v="500"/>
    <s v="Proprietary - Internal Service Fund"/>
  </r>
  <r>
    <s v="7870"/>
    <s v="0214"/>
    <x v="0"/>
    <x v="0"/>
    <n v="12700352"/>
    <n v="12700000"/>
    <s v="0808"/>
    <s v="200"/>
    <s v="Governmental Fund"/>
  </r>
  <r>
    <s v="7870"/>
    <s v="0214"/>
    <x v="1"/>
    <x v="1"/>
    <n v="-2249021"/>
    <n v="-2249000"/>
    <s v="0808"/>
    <s v="200"/>
    <s v="Governmental Fund"/>
  </r>
  <r>
    <s v="7870"/>
    <s v="0214"/>
    <x v="2"/>
    <x v="2"/>
    <n v="-11080700"/>
    <n v="-11080000"/>
    <s v="0808"/>
    <s v="200"/>
    <s v="Governmental Fund"/>
  </r>
  <r>
    <s v="7910"/>
    <s v="0001"/>
    <x v="0"/>
    <x v="0"/>
    <n v="1413877"/>
    <n v="1414000"/>
    <s v="0808"/>
    <s v="100"/>
    <s v="Governmental Fund"/>
  </r>
  <r>
    <s v="7910"/>
    <s v="0001"/>
    <x v="1"/>
    <x v="1"/>
    <n v="-848326"/>
    <n v="-849000"/>
    <s v="0808"/>
    <s v="100"/>
    <s v="Governmental Fund"/>
  </r>
  <r>
    <s v="7910"/>
    <s v="0001"/>
    <x v="2"/>
    <x v="2"/>
    <n v="-714447"/>
    <n v="-714000"/>
    <s v="0808"/>
    <s v="100"/>
    <s v="Governmental Fund"/>
  </r>
  <r>
    <s v="7910"/>
    <s v="9740"/>
    <x v="0"/>
    <x v="0"/>
    <n v="942585"/>
    <n v="943000"/>
    <s v="0808"/>
    <s v="500"/>
    <s v="Proprietary - Internal Service Fund"/>
  </r>
  <r>
    <s v="7910"/>
    <s v="9740"/>
    <x v="1"/>
    <x v="1"/>
    <n v="-565551"/>
    <n v="-567000"/>
    <s v="0808"/>
    <s v="500"/>
    <s v="Proprietary - Internal Service Fund"/>
  </r>
  <r>
    <s v="7910"/>
    <s v="9740"/>
    <x v="2"/>
    <x v="2"/>
    <n v="-476298"/>
    <n v="-477000"/>
    <s v="0808"/>
    <s v="500"/>
    <s v="Proprietary - Internal Service Fund"/>
  </r>
  <r>
    <s v="8120"/>
    <s v="0001"/>
    <x v="0"/>
    <x v="0"/>
    <n v="3756156"/>
    <n v="3756000"/>
    <s v="0808"/>
    <s v="100"/>
    <s v="Governmental Fund"/>
  </r>
  <r>
    <s v="8120"/>
    <s v="0001"/>
    <x v="1"/>
    <x v="1"/>
    <n v="-1776575"/>
    <n v="-1776000"/>
    <s v="0808"/>
    <s v="100"/>
    <s v="Governmental Fund"/>
  </r>
  <r>
    <s v="8120"/>
    <s v="0001"/>
    <x v="2"/>
    <x v="2"/>
    <n v="-2085861"/>
    <n v="-2086000"/>
    <s v="0808"/>
    <s v="100"/>
    <s v="Governmental Fund"/>
  </r>
  <r>
    <s v="8140"/>
    <s v="0001"/>
    <x v="0"/>
    <x v="0"/>
    <n v="9791063"/>
    <n v="9791000"/>
    <s v="0808"/>
    <s v="100"/>
    <s v="Governmental Fund"/>
  </r>
  <r>
    <s v="8140"/>
    <s v="0001"/>
    <x v="1"/>
    <x v="1"/>
    <n v="-2770427"/>
    <n v="-2771000"/>
    <s v="0808"/>
    <s v="100"/>
    <s v="Governmental Fund"/>
  </r>
  <r>
    <s v="8140"/>
    <s v="0001"/>
    <x v="2"/>
    <x v="2"/>
    <n v="-8107348"/>
    <n v="-8107000"/>
    <s v="0808"/>
    <s v="100"/>
    <s v="Governmental Fund"/>
  </r>
  <r>
    <s v="8260"/>
    <s v="0001"/>
    <x v="0"/>
    <x v="0"/>
    <n v="1923038"/>
    <n v="1923000"/>
    <s v="0808"/>
    <s v="100"/>
    <s v="Governmental Fund"/>
  </r>
  <r>
    <s v="8260"/>
    <s v="0001"/>
    <x v="1"/>
    <x v="1"/>
    <n v="-560886"/>
    <n v="-561000"/>
    <s v="0808"/>
    <s v="100"/>
    <s v="Governmental Fund"/>
  </r>
  <r>
    <s v="8260"/>
    <s v="0001"/>
    <x v="2"/>
    <x v="2"/>
    <n v="-1424582"/>
    <n v="-1424000"/>
    <s v="0808"/>
    <s v="100"/>
    <s v="Governmental Fund"/>
  </r>
  <r>
    <s v="8570"/>
    <s v="0001"/>
    <x v="0"/>
    <x v="0"/>
    <n v="9448226"/>
    <n v="9448000"/>
    <s v="0808"/>
    <s v="100"/>
    <s v="Governmental Fund"/>
  </r>
  <r>
    <s v="8570"/>
    <s v="0001"/>
    <x v="1"/>
    <x v="1"/>
    <n v="-5146187"/>
    <n v="-5146000"/>
    <s v="0808"/>
    <s v="100"/>
    <s v="Governmental Fund"/>
  </r>
  <r>
    <s v="8570"/>
    <s v="0001"/>
    <x v="2"/>
    <x v="2"/>
    <n v="-4342615"/>
    <n v="-4343000"/>
    <s v="0808"/>
    <s v="100"/>
    <s v="Governmental Fund"/>
  </r>
  <r>
    <s v="8570"/>
    <s v="0111"/>
    <x v="0"/>
    <x v="0"/>
    <n v="2390558"/>
    <n v="2390000"/>
    <s v="0808"/>
    <s v="200"/>
    <s v="Governmental Fund"/>
  </r>
  <r>
    <s v="8570"/>
    <s v="0111"/>
    <x v="1"/>
    <x v="1"/>
    <n v="-893198"/>
    <n v="-894000"/>
    <s v="0808"/>
    <s v="200"/>
    <s v="Governmental Fund"/>
  </r>
  <r>
    <s v="8570"/>
    <s v="0111"/>
    <x v="2"/>
    <x v="2"/>
    <n v="-1493096"/>
    <n v="-1493000"/>
    <s v="0808"/>
    <s v="200"/>
    <s v="Governmental Fund"/>
  </r>
  <r>
    <s v="8570"/>
    <s v="0890"/>
    <x v="0"/>
    <x v="0"/>
    <n v="220923"/>
    <n v="221000"/>
    <s v="0808"/>
    <s v="200"/>
    <s v="Governmental Fund"/>
  </r>
  <r>
    <s v="8570"/>
    <s v="0890"/>
    <x v="1"/>
    <x v="1"/>
    <n v="-96790"/>
    <n v="-97000"/>
    <s v="0808"/>
    <s v="200"/>
    <s v="Governmental Fund"/>
  </r>
  <r>
    <s v="8570"/>
    <s v="0890"/>
    <x v="2"/>
    <x v="2"/>
    <n v="-114651"/>
    <n v="-115000"/>
    <s v="0808"/>
    <s v="200"/>
    <s v="Governmental Fund"/>
  </r>
  <r>
    <s v="8570"/>
    <s v="3010"/>
    <x v="0"/>
    <x v="0"/>
    <n v="69270"/>
    <n v="70000"/>
    <s v="0808"/>
    <s v="200"/>
    <s v="Governmental Fund"/>
  </r>
  <r>
    <s v="8570"/>
    <s v="3010"/>
    <x v="1"/>
    <x v="1"/>
    <n v="-47708"/>
    <n v="-47000"/>
    <s v="0808"/>
    <s v="200"/>
    <s v="Governmental Fund"/>
  </r>
  <r>
    <s v="8570"/>
    <s v="3010"/>
    <x v="2"/>
    <x v="2"/>
    <n v="-12321"/>
    <n v="-12000"/>
    <s v="0808"/>
    <s v="200"/>
    <s v="Governmental Fund"/>
  </r>
  <r>
    <s v="8570"/>
    <s v="3237"/>
    <x v="0"/>
    <x v="0"/>
    <n v="236228"/>
    <n v="237000"/>
    <s v="0808"/>
    <s v="200"/>
    <s v="Governmental Fund"/>
  </r>
  <r>
    <s v="8570"/>
    <s v="3237"/>
    <x v="1"/>
    <x v="1"/>
    <n v="-138332"/>
    <n v="-139000"/>
    <s v="0808"/>
    <s v="200"/>
    <s v="Governmental Fund"/>
  </r>
  <r>
    <s v="8570"/>
    <s v="3237"/>
    <x v="2"/>
    <x v="2"/>
    <n v="-96951"/>
    <n v="-98000"/>
    <s v="0808"/>
    <s v="200"/>
    <s v="Governmental Fund"/>
  </r>
  <r>
    <s v="8620"/>
    <s v="0001"/>
    <x v="0"/>
    <x v="0"/>
    <n v="1953493"/>
    <n v="1953000"/>
    <s v="0808"/>
    <s v="100"/>
    <s v="Governmental Fund"/>
  </r>
  <r>
    <s v="8620"/>
    <s v="0001"/>
    <x v="4"/>
    <x v="1"/>
    <n v="-397934"/>
    <n v="-398000"/>
    <s v="0808"/>
    <s v="100"/>
    <s v="Governmental Fund"/>
  </r>
  <r>
    <s v="8620"/>
    <s v="0001"/>
    <x v="1"/>
    <x v="1"/>
    <n v="-72352"/>
    <n v="-72000"/>
    <s v="0808"/>
    <s v="100"/>
    <s v="Governmental Fund"/>
  </r>
  <r>
    <s v="8620"/>
    <s v="0001"/>
    <x v="2"/>
    <x v="2"/>
    <n v="-1483190"/>
    <n v="-1483000"/>
    <s v="0808"/>
    <s v="100"/>
    <s v="Governmental Fund"/>
  </r>
  <r>
    <s v="8660"/>
    <s v="0462"/>
    <x v="0"/>
    <x v="0"/>
    <n v="9148181"/>
    <n v="9148000"/>
    <s v="0808"/>
    <s v="200"/>
    <s v="Governmental Fund"/>
  </r>
  <r>
    <s v="8660"/>
    <s v="0462"/>
    <x v="1"/>
    <x v="1"/>
    <n v="-4222238"/>
    <n v="-4222000"/>
    <s v="0808"/>
    <s v="200"/>
    <s v="Governmental Fund"/>
  </r>
  <r>
    <s v="8660"/>
    <s v="0462"/>
    <x v="2"/>
    <x v="2"/>
    <n v="-4940718"/>
    <n v="-4941000"/>
    <s v="0808"/>
    <s v="200"/>
    <s v="Governmental Fund"/>
  </r>
  <r>
    <s v="8820"/>
    <s v="0001"/>
    <x v="0"/>
    <x v="0"/>
    <n v="185794"/>
    <n v="186000"/>
    <s v="0808"/>
    <s v="100"/>
    <s v="Governmental Fund"/>
  </r>
  <r>
    <s v="8820"/>
    <s v="0001"/>
    <x v="1"/>
    <x v="1"/>
    <n v="-144505"/>
    <n v="-146000"/>
    <s v="0808"/>
    <s v="100"/>
    <s v="Governmental Fund"/>
  </r>
  <r>
    <s v="8820"/>
    <s v="0001"/>
    <x v="2"/>
    <x v="2"/>
    <n v="-42294"/>
    <n v="-42000"/>
    <s v="0808"/>
    <s v="100"/>
    <s v="Governmental Fund"/>
  </r>
  <r>
    <s v="8855"/>
    <s v="0126"/>
    <x v="0"/>
    <x v="0"/>
    <n v="13479816"/>
    <n v="13480000"/>
    <s v="0808"/>
    <s v="100"/>
    <s v="Governmental Fund"/>
  </r>
  <r>
    <s v="8855"/>
    <s v="0126"/>
    <x v="1"/>
    <x v="1"/>
    <n v="-6557748"/>
    <n v="-6558000"/>
    <s v="0808"/>
    <s v="100"/>
    <s v="Governmental Fund"/>
  </r>
  <r>
    <s v="8855"/>
    <s v="0126"/>
    <x v="2"/>
    <x v="2"/>
    <n v="-6993381"/>
    <n v="-6993000"/>
    <s v="0808"/>
    <s v="100"/>
    <s v="Governmental Fund"/>
  </r>
  <r>
    <s v="8860"/>
    <s v="0001"/>
    <x v="0"/>
    <x v="0"/>
    <n v="27306783"/>
    <n v="27307000"/>
    <s v="0808"/>
    <s v="100"/>
    <s v="Governmental Fund"/>
  </r>
  <r>
    <s v="8860"/>
    <s v="0001"/>
    <x v="1"/>
    <x v="1"/>
    <n v="-3128902"/>
    <n v="-3129000"/>
    <s v="0808"/>
    <s v="100"/>
    <s v="Governmental Fund"/>
  </r>
  <r>
    <s v="8860"/>
    <s v="0001"/>
    <x v="2"/>
    <x v="2"/>
    <n v="-24722247"/>
    <n v="-24722000"/>
    <s v="0808"/>
    <s v="100"/>
    <s v="Governmental Fund"/>
  </r>
  <r>
    <s v="8880"/>
    <s v="0001"/>
    <x v="0"/>
    <x v="0"/>
    <n v="7443516"/>
    <n v="7444000"/>
    <s v="0808"/>
    <s v="100"/>
    <s v="Governmental Fund"/>
  </r>
  <r>
    <s v="8880"/>
    <s v="0001"/>
    <x v="1"/>
    <x v="1"/>
    <n v="-962096"/>
    <n v="-962000"/>
    <s v="0808"/>
    <s v="100"/>
    <s v="Governmental Fund"/>
  </r>
  <r>
    <s v="8880"/>
    <s v="0001"/>
    <x v="2"/>
    <x v="2"/>
    <n v="-6553794"/>
    <n v="-6553000"/>
    <s v="0808"/>
    <s v="100"/>
    <s v="Governmental Fund"/>
  </r>
  <r>
    <s v="8885"/>
    <s v="0001"/>
    <x v="0"/>
    <x v="0"/>
    <n v="800974"/>
    <n v="801000"/>
    <s v="0808"/>
    <s v="100"/>
    <s v="Governmental Fund"/>
  </r>
  <r>
    <s v="8885"/>
    <s v="0001"/>
    <x v="1"/>
    <x v="1"/>
    <n v="-600730"/>
    <n v="-600000"/>
    <s v="0808"/>
    <s v="100"/>
    <s v="Governmental Fund"/>
  </r>
  <r>
    <s v="8885"/>
    <s v="0001"/>
    <x v="2"/>
    <x v="2"/>
    <n v="-207367"/>
    <n v="-207000"/>
    <s v="0808"/>
    <s v="100"/>
    <s v="Governmental Fund"/>
  </r>
  <r>
    <s v="8940"/>
    <s v="0001"/>
    <x v="0"/>
    <x v="0"/>
    <n v="23403911"/>
    <n v="23404000"/>
    <s v="0808"/>
    <s v="100"/>
    <s v="Governmental Fund"/>
  </r>
  <r>
    <s v="8940"/>
    <s v="0001"/>
    <x v="1"/>
    <x v="1"/>
    <n v="-3013634"/>
    <n v="-3013000"/>
    <s v="0808"/>
    <s v="100"/>
    <s v="Governmental Fund"/>
  </r>
  <r>
    <s v="8940"/>
    <s v="0001"/>
    <x v="2"/>
    <x v="2"/>
    <n v="-21011246"/>
    <n v="-21012000"/>
    <s v="0808"/>
    <s v="100"/>
    <s v="Governmental Fun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0C5E44-3076-481E-9386-829C45385935}" name="PivotTable6"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12:P17" firstHeaderRow="1" firstDataRow="1" firstDataCol="1" rowPageCount="2" colPageCount="1"/>
  <pivotFields count="13">
    <pivotField axis="axisPage" multipleItemSelectionAllowed="1" showAll="0">
      <items count="18">
        <item x="14"/>
        <item h="1" x="1"/>
        <item h="1" x="4"/>
        <item x="7"/>
        <item x="6"/>
        <item h="1" x="5"/>
        <item x="15"/>
        <item x="2"/>
        <item x="0"/>
        <item h="1" x="3"/>
        <item x="8"/>
        <item x="9"/>
        <item x="10"/>
        <item x="11"/>
        <item x="12"/>
        <item x="16"/>
        <item x="13"/>
        <item t="default"/>
      </items>
    </pivotField>
    <pivotField showAll="0"/>
    <pivotField showAll="0"/>
    <pivotField showAll="0"/>
    <pivotField showAll="0"/>
    <pivotField axis="axisRow" showAll="0">
      <items count="11">
        <item x="3"/>
        <item h="1" x="4"/>
        <item x="5"/>
        <item x="0"/>
        <item x="1"/>
        <item h="1" x="2"/>
        <item h="1" x="6"/>
        <item h="1" x="7"/>
        <item h="1" x="8"/>
        <item h="1" x="9"/>
        <item t="default"/>
      </items>
    </pivotField>
    <pivotField dataField="1" showAll="0"/>
    <pivotField showAll="0"/>
    <pivotField axis="axisPage" multipleItemSelectionAllowed="1" showAll="0">
      <items count="5">
        <item x="0"/>
        <item x="1"/>
        <item x="2"/>
        <item h="1" x="3"/>
        <item t="default"/>
      </items>
    </pivotField>
    <pivotField showAll="0"/>
    <pivotField showAll="0"/>
    <pivotField showAll="0"/>
    <pivotField showAll="0"/>
  </pivotFields>
  <rowFields count="1">
    <field x="5"/>
  </rowFields>
  <rowItems count="5">
    <i>
      <x/>
    </i>
    <i>
      <x v="2"/>
    </i>
    <i>
      <x v="3"/>
    </i>
    <i>
      <x v="4"/>
    </i>
    <i t="grand">
      <x/>
    </i>
  </rowItems>
  <colItems count="1">
    <i/>
  </colItems>
  <pageFields count="2">
    <pageField fld="8" hier="-1"/>
    <pageField fld="0" hier="-1"/>
  </pageFields>
  <dataFields count="1">
    <dataField name="Sum of Amount" fld="6" baseField="0" baseItem="0"/>
  </dataFields>
  <formats count="6">
    <format dxfId="19">
      <pivotArea collapsedLevelsAreSubtotals="1" fieldPosition="0">
        <references count="1">
          <reference field="5" count="0"/>
        </references>
      </pivotArea>
    </format>
    <format dxfId="18">
      <pivotArea grandRow="1" outline="0" collapsedLevelsAreSubtotals="1" fieldPosition="0"/>
    </format>
    <format dxfId="17">
      <pivotArea collapsedLevelsAreSubtotals="1" fieldPosition="0">
        <references count="1">
          <reference field="5" count="1">
            <x v="1"/>
          </reference>
        </references>
      </pivotArea>
    </format>
    <format dxfId="16">
      <pivotArea dataOnly="0" labelOnly="1" fieldPosition="0">
        <references count="1">
          <reference field="5" count="1">
            <x v="1"/>
          </reference>
        </references>
      </pivotArea>
    </format>
    <format dxfId="15">
      <pivotArea collapsedLevelsAreSubtotals="1" fieldPosition="0">
        <references count="1">
          <reference field="5" count="1">
            <x v="5"/>
          </reference>
        </references>
      </pivotArea>
    </format>
    <format dxfId="14">
      <pivotArea dataOnly="0" labelOnly="1" fieldPosition="0">
        <references count="1">
          <reference field="5"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0DDA74-83C5-4912-AA57-790BC9557ADF}" name="PivotTable3"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36:P39" firstHeaderRow="1" firstDataRow="1" firstDataCol="1" rowPageCount="2" colPageCount="1"/>
  <pivotFields count="13">
    <pivotField axis="axisPage" multipleItemSelectionAllowed="1" showAll="0">
      <items count="18">
        <item x="14"/>
        <item h="1" x="1"/>
        <item h="1" x="4"/>
        <item x="7"/>
        <item x="6"/>
        <item h="1" x="5"/>
        <item x="15"/>
        <item x="2"/>
        <item x="0"/>
        <item h="1" x="3"/>
        <item x="8"/>
        <item x="9"/>
        <item x="10"/>
        <item x="11"/>
        <item x="12"/>
        <item x="16"/>
        <item x="13"/>
        <item t="default"/>
      </items>
    </pivotField>
    <pivotField showAll="0"/>
    <pivotField showAll="0"/>
    <pivotField showAll="0"/>
    <pivotField showAll="0"/>
    <pivotField axis="axisRow" showAll="0">
      <items count="11">
        <item h="1" x="3"/>
        <item x="4"/>
        <item h="1" x="5"/>
        <item h="1" x="0"/>
        <item h="1" x="1"/>
        <item h="1" x="2"/>
        <item h="1" x="6"/>
        <item h="1" x="7"/>
        <item h="1" x="8"/>
        <item x="9"/>
        <item t="default"/>
      </items>
    </pivotField>
    <pivotField dataField="1" showAll="0"/>
    <pivotField showAll="0"/>
    <pivotField axis="axisPage" multipleItemSelectionAllowed="1" showAll="0">
      <items count="5">
        <item x="0"/>
        <item x="1"/>
        <item x="2"/>
        <item h="1" x="3"/>
        <item t="default"/>
      </items>
    </pivotField>
    <pivotField showAll="0"/>
    <pivotField showAll="0"/>
    <pivotField showAll="0"/>
    <pivotField showAll="0"/>
  </pivotFields>
  <rowFields count="1">
    <field x="5"/>
  </rowFields>
  <rowItems count="3">
    <i>
      <x v="1"/>
    </i>
    <i>
      <x v="9"/>
    </i>
    <i t="grand">
      <x/>
    </i>
  </rowItems>
  <colItems count="1">
    <i/>
  </colItems>
  <pageFields count="2">
    <pageField fld="8" hier="-1"/>
    <pageField fld="0" hier="-1"/>
  </pageFields>
  <dataFields count="1">
    <dataField name="Sum of Amount" fld="6" baseField="0" baseItem="0"/>
  </dataFields>
  <formats count="6">
    <format dxfId="25">
      <pivotArea collapsedLevelsAreSubtotals="1" fieldPosition="0">
        <references count="1">
          <reference field="5" count="0"/>
        </references>
      </pivotArea>
    </format>
    <format dxfId="24">
      <pivotArea grandRow="1" outline="0" collapsedLevelsAreSubtotals="1" fieldPosition="0"/>
    </format>
    <format dxfId="23">
      <pivotArea collapsedLevelsAreSubtotals="1" fieldPosition="0">
        <references count="1">
          <reference field="5" count="1">
            <x v="1"/>
          </reference>
        </references>
      </pivotArea>
    </format>
    <format dxfId="22">
      <pivotArea dataOnly="0" labelOnly="1" fieldPosition="0">
        <references count="1">
          <reference field="5" count="1">
            <x v="1"/>
          </reference>
        </references>
      </pivotArea>
    </format>
    <format dxfId="21">
      <pivotArea collapsedLevelsAreSubtotals="1" fieldPosition="0">
        <references count="1">
          <reference field="5" count="1">
            <x v="5"/>
          </reference>
        </references>
      </pivotArea>
    </format>
    <format dxfId="20">
      <pivotArea dataOnly="0" labelOnly="1" fieldPosition="0">
        <references count="1">
          <reference field="5"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045E87-7110-42D6-A20E-911F63EF49B6}" name="PivotTable2"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47:P50" firstHeaderRow="1" firstDataRow="1" firstDataCol="1" rowPageCount="2" colPageCount="1"/>
  <pivotFields count="13">
    <pivotField axis="axisPage" multipleItemSelectionAllowed="1" showAll="0">
      <items count="18">
        <item x="14"/>
        <item h="1" x="1"/>
        <item h="1" x="4"/>
        <item x="7"/>
        <item x="6"/>
        <item h="1" x="5"/>
        <item x="15"/>
        <item x="2"/>
        <item x="0"/>
        <item h="1" x="3"/>
        <item x="8"/>
        <item x="9"/>
        <item x="10"/>
        <item x="11"/>
        <item x="12"/>
        <item x="16"/>
        <item x="13"/>
        <item t="default"/>
      </items>
    </pivotField>
    <pivotField showAll="0"/>
    <pivotField showAll="0"/>
    <pivotField showAll="0"/>
    <pivotField showAll="0"/>
    <pivotField axis="axisRow" showAll="0">
      <items count="11">
        <item h="1" x="3"/>
        <item h="1" x="4"/>
        <item h="1" x="5"/>
        <item h="1" x="0"/>
        <item h="1" x="1"/>
        <item h="1" x="2"/>
        <item x="6"/>
        <item x="7"/>
        <item h="1" x="8"/>
        <item h="1" x="9"/>
        <item t="default"/>
      </items>
    </pivotField>
    <pivotField dataField="1" showAll="0"/>
    <pivotField showAll="0"/>
    <pivotField axis="axisPage" multipleItemSelectionAllowed="1" showAll="0">
      <items count="5">
        <item x="0"/>
        <item x="1"/>
        <item x="2"/>
        <item h="1" x="3"/>
        <item t="default"/>
      </items>
    </pivotField>
    <pivotField showAll="0"/>
    <pivotField showAll="0"/>
    <pivotField showAll="0"/>
    <pivotField showAll="0"/>
  </pivotFields>
  <rowFields count="1">
    <field x="5"/>
  </rowFields>
  <rowItems count="3">
    <i>
      <x v="6"/>
    </i>
    <i>
      <x v="7"/>
    </i>
    <i t="grand">
      <x/>
    </i>
  </rowItems>
  <colItems count="1">
    <i/>
  </colItems>
  <pageFields count="2">
    <pageField fld="8" hier="-1"/>
    <pageField fld="0" hier="-1"/>
  </pageFields>
  <dataFields count="1">
    <dataField name="Sum of Amount" fld="6" baseField="0" baseItem="0"/>
  </dataFields>
  <formats count="6">
    <format dxfId="31">
      <pivotArea collapsedLevelsAreSubtotals="1" fieldPosition="0">
        <references count="1">
          <reference field="5" count="0"/>
        </references>
      </pivotArea>
    </format>
    <format dxfId="30">
      <pivotArea grandRow="1" outline="0" collapsedLevelsAreSubtotals="1" fieldPosition="0"/>
    </format>
    <format dxfId="29">
      <pivotArea collapsedLevelsAreSubtotals="1" fieldPosition="0">
        <references count="1">
          <reference field="5" count="1">
            <x v="1"/>
          </reference>
        </references>
      </pivotArea>
    </format>
    <format dxfId="28">
      <pivotArea dataOnly="0" labelOnly="1" fieldPosition="0">
        <references count="1">
          <reference field="5" count="1">
            <x v="1"/>
          </reference>
        </references>
      </pivotArea>
    </format>
    <format dxfId="27">
      <pivotArea collapsedLevelsAreSubtotals="1" fieldPosition="0">
        <references count="1">
          <reference field="5" count="1">
            <x v="5"/>
          </reference>
        </references>
      </pivotArea>
    </format>
    <format dxfId="26">
      <pivotArea dataOnly="0" labelOnly="1" fieldPosition="0">
        <references count="1">
          <reference field="5"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3159EA9-DF40-4F89-815C-328493E0263D}" name="PivotTable1"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25:P28" firstHeaderRow="1" firstDataRow="1" firstDataCol="1" rowPageCount="2" colPageCount="1"/>
  <pivotFields count="13">
    <pivotField axis="axisPage" multipleItemSelectionAllowed="1" showAll="0">
      <items count="18">
        <item x="14"/>
        <item h="1" x="1"/>
        <item h="1" x="4"/>
        <item x="7"/>
        <item x="6"/>
        <item h="1" x="5"/>
        <item x="15"/>
        <item x="2"/>
        <item x="0"/>
        <item h="1" x="3"/>
        <item x="8"/>
        <item x="9"/>
        <item x="10"/>
        <item x="11"/>
        <item x="12"/>
        <item x="16"/>
        <item x="13"/>
        <item t="default"/>
      </items>
    </pivotField>
    <pivotField showAll="0"/>
    <pivotField showAll="0"/>
    <pivotField showAll="0"/>
    <pivotField showAll="0"/>
    <pivotField axis="axisRow" showAll="0">
      <items count="11">
        <item h="1" x="3"/>
        <item h="1" x="4"/>
        <item h="1" x="5"/>
        <item h="1" x="0"/>
        <item h="1" x="1"/>
        <item x="2"/>
        <item h="1" x="6"/>
        <item h="1" x="7"/>
        <item x="8"/>
        <item h="1" x="9"/>
        <item t="default"/>
      </items>
    </pivotField>
    <pivotField dataField="1" showAll="0"/>
    <pivotField showAll="0"/>
    <pivotField axis="axisPage" multipleItemSelectionAllowed="1" showAll="0">
      <items count="5">
        <item x="0"/>
        <item x="1"/>
        <item x="2"/>
        <item h="1" x="3"/>
        <item t="default"/>
      </items>
    </pivotField>
    <pivotField showAll="0"/>
    <pivotField showAll="0"/>
    <pivotField showAll="0"/>
    <pivotField showAll="0"/>
  </pivotFields>
  <rowFields count="1">
    <field x="5"/>
  </rowFields>
  <rowItems count="3">
    <i>
      <x v="5"/>
    </i>
    <i>
      <x v="8"/>
    </i>
    <i t="grand">
      <x/>
    </i>
  </rowItems>
  <colItems count="1">
    <i/>
  </colItems>
  <pageFields count="2">
    <pageField fld="8" hier="-1"/>
    <pageField fld="0" hier="-1"/>
  </pageFields>
  <dataFields count="1">
    <dataField name="Sum of Amount" fld="6" baseField="0" baseItem="0"/>
  </dataFields>
  <formats count="6">
    <format dxfId="37">
      <pivotArea collapsedLevelsAreSubtotals="1" fieldPosition="0">
        <references count="1">
          <reference field="5" count="0"/>
        </references>
      </pivotArea>
    </format>
    <format dxfId="36">
      <pivotArea grandRow="1" outline="0" collapsedLevelsAreSubtotals="1" fieldPosition="0"/>
    </format>
    <format dxfId="35">
      <pivotArea collapsedLevelsAreSubtotals="1" fieldPosition="0">
        <references count="1">
          <reference field="5" count="1">
            <x v="1"/>
          </reference>
        </references>
      </pivotArea>
    </format>
    <format dxfId="34">
      <pivotArea dataOnly="0" labelOnly="1" fieldPosition="0">
        <references count="1">
          <reference field="5" count="1">
            <x v="1"/>
          </reference>
        </references>
      </pivotArea>
    </format>
    <format dxfId="33">
      <pivotArea collapsedLevelsAreSubtotals="1" fieldPosition="0">
        <references count="1">
          <reference field="5" count="1">
            <x v="5"/>
          </reference>
        </references>
      </pivotArea>
    </format>
    <format dxfId="32">
      <pivotArea dataOnly="0" labelOnly="1" fieldPosition="0">
        <references count="1">
          <reference field="5"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37B3B13-28B8-421D-9A06-EB80D4BD8677}" name="PivotTable2" cacheId="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K17:N25" firstHeaderRow="0" firstDataRow="1" firstDataCol="2"/>
  <pivotFields count="9">
    <pivotField compact="0" outline="0" showAll="0" defaultSubtotal="0"/>
    <pivotField compact="0" outline="0" showAll="0" defaultSubtotal="0"/>
    <pivotField axis="axisRow" compact="0" outline="0" showAll="0" defaultSubtotal="0">
      <items count="7">
        <item x="3"/>
        <item x="0"/>
        <item x="5"/>
        <item x="6"/>
        <item x="4"/>
        <item x="1"/>
        <item x="2"/>
      </items>
    </pivotField>
    <pivotField axis="axisRow" compact="0" outline="0" showAll="0" defaultSubtotal="0">
      <items count="5">
        <item x="1"/>
        <item x="2"/>
        <item x="0"/>
        <item x="4"/>
        <item x="3"/>
      </items>
    </pivotField>
    <pivotField dataField="1" compact="0" numFmtId="38" outline="0" subtotalTop="0" showAll="0" defaultSubtotal="0"/>
    <pivotField dataField="1" compact="0" numFmtId="38" outline="0" subtotalTop="0" showAll="0" defaultSubtotal="0"/>
    <pivotField compact="0" outline="0" showAll="0" defaultSubtotal="0"/>
    <pivotField compact="0" outline="0" showAll="0" defaultSubtotal="0"/>
    <pivotField compact="0" outline="0" showAll="0" defaultSubtotal="0"/>
  </pivotFields>
  <rowFields count="2">
    <field x="2"/>
    <field x="3"/>
  </rowFields>
  <rowItems count="8">
    <i>
      <x/>
      <x v="4"/>
    </i>
    <i>
      <x v="1"/>
      <x v="2"/>
    </i>
    <i>
      <x v="2"/>
      <x v="3"/>
    </i>
    <i>
      <x v="3"/>
      <x/>
    </i>
    <i>
      <x v="4"/>
      <x/>
    </i>
    <i>
      <x v="5"/>
      <x/>
    </i>
    <i>
      <x v="6"/>
      <x v="1"/>
    </i>
    <i t="grand">
      <x/>
    </i>
  </rowItems>
  <colFields count="1">
    <field x="-2"/>
  </colFields>
  <colItems count="2">
    <i>
      <x/>
    </i>
    <i i="1">
      <x v="1"/>
    </i>
  </colItems>
  <dataFields count="2">
    <dataField name="Sum of Amount" fld="4" baseField="0" baseItem="0" numFmtId="38"/>
    <dataField name="Sum of Amount in Nearest Thousand" fld="5" baseField="0" baseItem="0" numFmtId="38"/>
  </dataFields>
  <formats count="2">
    <format dxfId="13">
      <pivotArea outline="0" fieldPosition="0">
        <references count="2">
          <reference field="2" count="0" selected="0"/>
          <reference field="3" count="0" selected="0"/>
        </references>
      </pivotArea>
    </format>
    <format dxfId="1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EF1344A-E998-4288-84E6-67BB9ED288D9}" name="PivotTable1"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0:I816" firstHeaderRow="0" firstDataRow="1" firstDataCol="7"/>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s>
      <extLst>
        <ext xmlns:x14="http://schemas.microsoft.com/office/spreadsheetml/2009/9/main" uri="{2946ED86-A175-432a-8AC1-64E0C546D7DE}">
          <x14:pivotField fillDownLabels="1"/>
        </ext>
      </extLst>
    </pivotField>
    <pivotField axis="axisRow" compact="0" outline="0" showAll="0" defaultSubtotal="0">
      <items count="94">
        <item x="0"/>
        <item x="1"/>
        <item x="2"/>
        <item x="3"/>
        <item x="4"/>
        <item x="57"/>
        <item x="5"/>
        <item x="93"/>
        <item x="6"/>
        <item x="7"/>
        <item x="8"/>
        <item x="9"/>
        <item x="79"/>
        <item x="10"/>
        <item x="11"/>
        <item x="89"/>
        <item x="62"/>
        <item x="90"/>
        <item x="12"/>
        <item x="91"/>
        <item x="87"/>
        <item x="85"/>
        <item x="81"/>
        <item x="75"/>
        <item x="58"/>
        <item x="88"/>
        <item x="74"/>
        <item x="59"/>
        <item x="60"/>
        <item x="67"/>
        <item x="13"/>
        <item x="14"/>
        <item x="15"/>
        <item x="16"/>
        <item x="72"/>
        <item x="17"/>
        <item x="18"/>
        <item x="76"/>
        <item x="19"/>
        <item x="68"/>
        <item x="69"/>
        <item x="70"/>
        <item x="20"/>
        <item x="71"/>
        <item x="61"/>
        <item x="63"/>
        <item x="21"/>
        <item x="56"/>
        <item x="66"/>
        <item x="22"/>
        <item x="64"/>
        <item x="84"/>
        <item x="23"/>
        <item x="80"/>
        <item x="24"/>
        <item x="25"/>
        <item x="26"/>
        <item x="86"/>
        <item x="27"/>
        <item x="28"/>
        <item x="29"/>
        <item x="30"/>
        <item x="31"/>
        <item x="32"/>
        <item x="33"/>
        <item x="77"/>
        <item x="92"/>
        <item x="34"/>
        <item x="35"/>
        <item x="83"/>
        <item x="36"/>
        <item x="37"/>
        <item x="38"/>
        <item x="39"/>
        <item x="40"/>
        <item x="41"/>
        <item x="42"/>
        <item x="43"/>
        <item x="44"/>
        <item x="82"/>
        <item x="73"/>
        <item x="45"/>
        <item x="46"/>
        <item x="47"/>
        <item x="48"/>
        <item x="49"/>
        <item x="50"/>
        <item x="78"/>
        <item x="51"/>
        <item x="65"/>
        <item x="52"/>
        <item x="53"/>
        <item x="54"/>
        <item x="5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
        <item x="16"/>
        <item x="0"/>
        <item x="13"/>
        <item x="14"/>
        <item x="17"/>
        <item x="2"/>
        <item x="7"/>
        <item x="3"/>
        <item h="1" x="12"/>
        <item h="1" x="4"/>
        <item h="1" x="19"/>
        <item h="1" x="10"/>
        <item h="1" x="15"/>
        <item h="1" x="9"/>
        <item h="1" x="20"/>
        <item h="1" x="18"/>
        <item h="1" x="11"/>
        <item h="1" x="5"/>
        <item h="1" x="6"/>
        <item h="1" x="23"/>
        <item h="1" x="21"/>
        <item h="1" x="22"/>
        <item h="1" x="8"/>
        <item h="1" x="1"/>
      </items>
      <extLst>
        <ext xmlns:x14="http://schemas.microsoft.com/office/spreadsheetml/2009/9/main" uri="{2946ED86-A175-432a-8AC1-64E0C546D7DE}">
          <x14:pivotField fillDownLabels="1"/>
        </ext>
      </extLst>
    </pivotField>
    <pivotField axis="axisRow" compact="0" outline="0" showAll="0" defaultSubtotal="0">
      <items count="21">
        <item x="2"/>
        <item x="1"/>
        <item x="7"/>
        <item x="8"/>
        <item x="10"/>
        <item x="15"/>
        <item x="6"/>
        <item x="5"/>
        <item x="18"/>
        <item x="16"/>
        <item x="4"/>
        <item x="9"/>
        <item x="19"/>
        <item x="11"/>
        <item x="13"/>
        <item x="3"/>
        <item x="0"/>
        <item x="12"/>
        <item x="14"/>
        <item x="20"/>
        <item x="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axis="axisRow" compact="0" outline="0" showAll="0" defaultSubtotal="0">
      <items count="7">
        <item x="0"/>
        <item x="5"/>
        <item x="2"/>
        <item x="3"/>
        <item x="1"/>
        <item x="6"/>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x="1"/>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3"/>
    <field x="2"/>
    <field x="10"/>
    <field x="11"/>
    <field x="16"/>
    <field x="19"/>
    <field x="15"/>
  </rowFields>
  <rowItems count="806">
    <i>
      <x/>
      <x/>
      <x v="1"/>
      <x v="16"/>
      <x/>
      <x/>
      <x/>
    </i>
    <i r="2">
      <x v="5"/>
      <x/>
      <x/>
      <x/>
      <x/>
    </i>
    <i r="2">
      <x v="6"/>
      <x v="15"/>
      <x/>
      <x/>
      <x/>
    </i>
    <i r="2">
      <x v="7"/>
      <x v="15"/>
      <x/>
      <x/>
      <x/>
    </i>
    <i>
      <x v="1"/>
      <x/>
      <x v="1"/>
      <x v="16"/>
      <x/>
      <x/>
      <x/>
    </i>
    <i r="2">
      <x v="5"/>
      <x/>
      <x/>
      <x/>
      <x/>
    </i>
    <i r="2">
      <x v="6"/>
      <x v="15"/>
      <x/>
      <x/>
      <x/>
    </i>
    <i r="2">
      <x v="7"/>
      <x v="15"/>
      <x/>
      <x/>
      <x/>
    </i>
    <i r="1">
      <x v="15"/>
      <x v="1"/>
      <x v="16"/>
      <x/>
      <x v="1"/>
      <x/>
    </i>
    <i r="2">
      <x v="5"/>
      <x/>
      <x/>
      <x v="1"/>
      <x/>
    </i>
    <i r="2">
      <x v="6"/>
      <x v="15"/>
      <x/>
      <x v="1"/>
      <x/>
    </i>
    <i r="2">
      <x v="7"/>
      <x v="15"/>
      <x/>
      <x v="1"/>
      <x/>
    </i>
    <i r="1">
      <x v="52"/>
      <x v="1"/>
      <x v="16"/>
      <x/>
      <x v="1"/>
      <x/>
    </i>
    <i r="2">
      <x v="5"/>
      <x/>
      <x/>
      <x v="1"/>
      <x/>
    </i>
    <i r="2">
      <x v="6"/>
      <x v="15"/>
      <x/>
      <x v="1"/>
      <x/>
    </i>
    <i r="2">
      <x v="7"/>
      <x v="15"/>
      <x/>
      <x v="1"/>
      <x/>
    </i>
    <i r="1">
      <x v="68"/>
      <x v="1"/>
      <x v="16"/>
      <x/>
      <x v="1"/>
      <x/>
    </i>
    <i r="2">
      <x v="5"/>
      <x/>
      <x/>
      <x v="1"/>
      <x/>
    </i>
    <i r="2">
      <x v="6"/>
      <x v="15"/>
      <x/>
      <x v="1"/>
      <x/>
    </i>
    <i r="2">
      <x v="7"/>
      <x v="15"/>
      <x/>
      <x v="1"/>
      <x/>
    </i>
    <i r="1">
      <x v="69"/>
      <x v="1"/>
      <x v="16"/>
      <x/>
      <x v="1"/>
      <x/>
    </i>
    <i r="2">
      <x v="5"/>
      <x/>
      <x/>
      <x v="1"/>
      <x/>
    </i>
    <i r="2">
      <x v="6"/>
      <x v="15"/>
      <x/>
      <x v="1"/>
      <x/>
    </i>
    <i r="2">
      <x v="7"/>
      <x v="15"/>
      <x/>
      <x v="1"/>
      <x/>
    </i>
    <i r="1">
      <x v="76"/>
      <x v="1"/>
      <x v="16"/>
      <x/>
      <x v="1"/>
      <x/>
    </i>
    <i r="2">
      <x v="5"/>
      <x/>
      <x/>
      <x v="1"/>
      <x/>
    </i>
    <i r="2">
      <x v="6"/>
      <x v="15"/>
      <x/>
      <x v="1"/>
      <x/>
    </i>
    <i r="2">
      <x v="7"/>
      <x v="15"/>
      <x/>
      <x v="1"/>
      <x/>
    </i>
    <i r="1">
      <x v="81"/>
      <x v="1"/>
      <x v="16"/>
      <x/>
      <x v="1"/>
      <x/>
    </i>
    <i r="2">
      <x v="5"/>
      <x/>
      <x/>
      <x v="1"/>
      <x/>
    </i>
    <i r="2">
      <x v="6"/>
      <x v="15"/>
      <x/>
      <x v="1"/>
      <x/>
    </i>
    <i r="2">
      <x v="7"/>
      <x v="15"/>
      <x/>
      <x v="1"/>
      <x/>
    </i>
    <i r="1">
      <x v="82"/>
      <x/>
      <x v="18"/>
      <x/>
      <x v="1"/>
      <x/>
    </i>
    <i r="2">
      <x v="1"/>
      <x v="16"/>
      <x/>
      <x v="1"/>
      <x/>
    </i>
    <i r="2">
      <x v="4"/>
      <x/>
      <x/>
      <x v="1"/>
      <x/>
    </i>
    <i r="2">
      <x v="5"/>
      <x/>
      <x/>
      <x v="1"/>
      <x/>
    </i>
    <i r="2">
      <x v="6"/>
      <x v="15"/>
      <x/>
      <x v="1"/>
      <x/>
    </i>
    <i r="2">
      <x v="7"/>
      <x v="15"/>
      <x/>
      <x v="1"/>
      <x/>
    </i>
    <i r="1">
      <x v="84"/>
      <x v="1"/>
      <x v="16"/>
      <x/>
      <x v="1"/>
      <x/>
    </i>
    <i r="2">
      <x v="5"/>
      <x/>
      <x/>
      <x v="1"/>
      <x/>
    </i>
    <i r="2">
      <x v="6"/>
      <x v="15"/>
      <x/>
      <x v="1"/>
      <x/>
    </i>
    <i r="2">
      <x v="7"/>
      <x v="15"/>
      <x/>
      <x v="1"/>
      <x/>
    </i>
    <i>
      <x v="2"/>
      <x/>
      <x v="1"/>
      <x v="16"/>
      <x/>
      <x/>
      <x/>
    </i>
    <i r="2">
      <x v="5"/>
      <x/>
      <x/>
      <x/>
      <x/>
    </i>
    <i r="2">
      <x v="6"/>
      <x v="15"/>
      <x/>
      <x/>
      <x/>
    </i>
    <i r="2">
      <x v="7"/>
      <x v="15"/>
      <x/>
      <x/>
      <x/>
    </i>
    <i>
      <x v="3"/>
      <x/>
      <x v="1"/>
      <x v="16"/>
      <x/>
      <x/>
      <x/>
    </i>
    <i r="2">
      <x v="5"/>
      <x/>
      <x/>
      <x/>
      <x/>
    </i>
    <i r="2">
      <x v="7"/>
      <x v="15"/>
      <x/>
      <x/>
      <x/>
    </i>
    <i>
      <x v="4"/>
      <x/>
      <x v="1"/>
      <x v="16"/>
      <x v="4"/>
      <x/>
      <x/>
    </i>
    <i r="2">
      <x v="5"/>
      <x/>
      <x v="4"/>
      <x/>
      <x/>
    </i>
    <i r="2">
      <x v="6"/>
      <x v="15"/>
      <x v="4"/>
      <x/>
      <x/>
    </i>
    <i r="2">
      <x v="7"/>
      <x v="15"/>
      <x v="4"/>
      <x/>
      <x/>
    </i>
    <i>
      <x v="5"/>
      <x v="4"/>
      <x v="1"/>
      <x v="16"/>
      <x v="5"/>
      <x v="1"/>
      <x/>
    </i>
    <i r="2">
      <x v="5"/>
      <x/>
      <x v="5"/>
      <x v="1"/>
      <x/>
    </i>
    <i r="2">
      <x v="7"/>
      <x v="15"/>
      <x v="5"/>
      <x v="1"/>
      <x/>
    </i>
    <i r="1">
      <x v="5"/>
      <x v="1"/>
      <x v="16"/>
      <x v="5"/>
      <x v="1"/>
      <x/>
    </i>
    <i r="2">
      <x v="5"/>
      <x/>
      <x v="5"/>
      <x v="1"/>
      <x/>
    </i>
    <i r="2">
      <x v="6"/>
      <x v="15"/>
      <x v="5"/>
      <x v="1"/>
      <x/>
    </i>
    <i r="2">
      <x v="7"/>
      <x v="15"/>
      <x v="5"/>
      <x v="1"/>
      <x/>
    </i>
    <i r="1">
      <x v="6"/>
      <x v="1"/>
      <x v="16"/>
      <x v="5"/>
      <x v="1"/>
      <x/>
    </i>
    <i r="2">
      <x v="5"/>
      <x/>
      <x v="5"/>
      <x v="1"/>
      <x/>
    </i>
    <i r="2">
      <x v="7"/>
      <x v="15"/>
      <x v="5"/>
      <x v="1"/>
      <x/>
    </i>
    <i>
      <x v="6"/>
      <x/>
      <x v="1"/>
      <x v="16"/>
      <x v="2"/>
      <x/>
      <x/>
    </i>
    <i r="2">
      <x v="5"/>
      <x/>
      <x v="2"/>
      <x/>
      <x/>
    </i>
    <i r="2">
      <x v="6"/>
      <x v="15"/>
      <x v="2"/>
      <x/>
      <x/>
    </i>
    <i r="2">
      <x v="7"/>
      <x v="15"/>
      <x v="2"/>
      <x/>
      <x/>
    </i>
    <i>
      <x v="7"/>
      <x v="114"/>
      <x v="1"/>
      <x v="16"/>
      <x v="2"/>
      <x v="3"/>
      <x v="2"/>
    </i>
    <i r="2">
      <x v="5"/>
      <x/>
      <x v="2"/>
      <x v="3"/>
      <x v="2"/>
    </i>
    <i r="2">
      <x v="6"/>
      <x v="15"/>
      <x v="2"/>
      <x v="3"/>
      <x v="2"/>
    </i>
    <i r="2">
      <x v="7"/>
      <x v="15"/>
      <x v="2"/>
      <x v="3"/>
      <x v="2"/>
    </i>
    <i>
      <x v="8"/>
      <x/>
      <x v="1"/>
      <x v="16"/>
      <x/>
      <x/>
      <x/>
    </i>
    <i r="2">
      <x v="5"/>
      <x/>
      <x/>
      <x/>
      <x/>
    </i>
    <i r="2">
      <x v="6"/>
      <x v="15"/>
      <x/>
      <x/>
      <x/>
    </i>
    <i r="2">
      <x v="7"/>
      <x v="15"/>
      <x/>
      <x/>
      <x/>
    </i>
    <i r="1">
      <x v="115"/>
      <x/>
      <x v="18"/>
      <x/>
      <x v="3"/>
      <x v="2"/>
    </i>
    <i r="2">
      <x v="1"/>
      <x v="16"/>
      <x/>
      <x v="3"/>
      <x v="2"/>
    </i>
    <i r="2">
      <x v="4"/>
      <x/>
      <x/>
      <x v="3"/>
      <x v="2"/>
    </i>
    <i r="2">
      <x v="5"/>
      <x/>
      <x/>
      <x v="3"/>
      <x v="2"/>
    </i>
    <i r="2">
      <x v="6"/>
      <x v="15"/>
      <x/>
      <x v="3"/>
      <x v="2"/>
    </i>
    <i r="2">
      <x v="7"/>
      <x v="15"/>
      <x/>
      <x v="3"/>
      <x v="2"/>
    </i>
    <i>
      <x v="9"/>
      <x/>
      <x v="1"/>
      <x v="16"/>
      <x/>
      <x/>
      <x/>
    </i>
    <i r="2">
      <x v="2"/>
      <x v="17"/>
      <x/>
      <x/>
      <x/>
    </i>
    <i r="2">
      <x v="3"/>
      <x/>
      <x/>
      <x/>
      <x/>
    </i>
    <i r="2">
      <x v="5"/>
      <x/>
      <x/>
      <x/>
      <x/>
    </i>
    <i r="2">
      <x v="6"/>
      <x v="15"/>
      <x/>
      <x/>
      <x/>
    </i>
    <i r="2">
      <x v="7"/>
      <x v="15"/>
      <x/>
      <x/>
      <x/>
    </i>
    <i r="1">
      <x v="1"/>
      <x v="1"/>
      <x v="16"/>
      <x/>
      <x v="1"/>
      <x/>
    </i>
    <i r="2">
      <x v="5"/>
      <x/>
      <x/>
      <x v="1"/>
      <x/>
    </i>
    <i r="2">
      <x v="6"/>
      <x v="15"/>
      <x/>
      <x v="1"/>
      <x/>
    </i>
    <i r="2">
      <x v="7"/>
      <x v="15"/>
      <x/>
      <x v="1"/>
      <x/>
    </i>
    <i r="1">
      <x v="3"/>
      <x v="1"/>
      <x v="16"/>
      <x/>
      <x v="1"/>
      <x/>
    </i>
    <i r="2">
      <x v="5"/>
      <x/>
      <x/>
      <x v="1"/>
      <x/>
    </i>
    <i r="2">
      <x v="6"/>
      <x v="15"/>
      <x/>
      <x v="1"/>
      <x/>
    </i>
    <i r="2">
      <x v="7"/>
      <x v="15"/>
      <x/>
      <x v="1"/>
      <x/>
    </i>
    <i r="1">
      <x v="5"/>
      <x v="1"/>
      <x v="16"/>
      <x/>
      <x v="1"/>
      <x/>
    </i>
    <i r="2">
      <x v="5"/>
      <x/>
      <x/>
      <x v="1"/>
      <x/>
    </i>
    <i r="2">
      <x v="6"/>
      <x v="15"/>
      <x/>
      <x v="1"/>
      <x/>
    </i>
    <i r="2">
      <x v="7"/>
      <x v="15"/>
      <x/>
      <x v="1"/>
      <x/>
    </i>
    <i r="1">
      <x v="14"/>
      <x v="1"/>
      <x v="16"/>
      <x/>
      <x v="1"/>
      <x/>
    </i>
    <i r="2">
      <x v="5"/>
      <x/>
      <x/>
      <x v="1"/>
      <x/>
    </i>
    <i r="2">
      <x v="6"/>
      <x v="15"/>
      <x/>
      <x v="1"/>
      <x/>
    </i>
    <i r="2">
      <x v="7"/>
      <x v="15"/>
      <x/>
      <x v="1"/>
      <x/>
    </i>
    <i r="1">
      <x v="25"/>
      <x v="1"/>
      <x v="16"/>
      <x/>
      <x v="1"/>
      <x/>
    </i>
    <i r="2">
      <x v="5"/>
      <x/>
      <x/>
      <x v="1"/>
      <x/>
    </i>
    <i r="2">
      <x v="6"/>
      <x v="15"/>
      <x/>
      <x v="1"/>
      <x/>
    </i>
    <i r="2">
      <x v="7"/>
      <x v="15"/>
      <x/>
      <x v="1"/>
      <x/>
    </i>
    <i r="1">
      <x v="37"/>
      <x v="1"/>
      <x v="16"/>
      <x/>
      <x v="1"/>
      <x/>
    </i>
    <i r="2">
      <x v="2"/>
      <x v="17"/>
      <x/>
      <x v="1"/>
      <x/>
    </i>
    <i r="2">
      <x v="3"/>
      <x/>
      <x/>
      <x v="1"/>
      <x/>
    </i>
    <i r="2">
      <x v="5"/>
      <x/>
      <x/>
      <x v="1"/>
      <x/>
    </i>
    <i r="2">
      <x v="6"/>
      <x v="15"/>
      <x/>
      <x v="1"/>
      <x/>
    </i>
    <i r="2">
      <x v="7"/>
      <x v="15"/>
      <x/>
      <x v="1"/>
      <x/>
    </i>
    <i r="1">
      <x v="39"/>
      <x v="1"/>
      <x v="16"/>
      <x/>
      <x v="1"/>
      <x/>
    </i>
    <i r="2">
      <x v="5"/>
      <x/>
      <x/>
      <x v="1"/>
      <x/>
    </i>
    <i r="2">
      <x v="6"/>
      <x v="15"/>
      <x/>
      <x v="1"/>
      <x/>
    </i>
    <i r="2">
      <x v="7"/>
      <x v="15"/>
      <x/>
      <x v="1"/>
      <x/>
    </i>
    <i r="1">
      <x v="44"/>
      <x v="1"/>
      <x v="16"/>
      <x/>
      <x v="1"/>
      <x/>
    </i>
    <i r="2">
      <x v="2"/>
      <x v="17"/>
      <x/>
      <x v="1"/>
      <x/>
    </i>
    <i r="2">
      <x v="3"/>
      <x/>
      <x/>
      <x v="1"/>
      <x/>
    </i>
    <i r="2">
      <x v="5"/>
      <x/>
      <x/>
      <x v="1"/>
      <x/>
    </i>
    <i r="2">
      <x v="6"/>
      <x v="15"/>
      <x/>
      <x v="1"/>
      <x/>
    </i>
    <i r="2">
      <x v="7"/>
      <x v="15"/>
      <x/>
      <x v="1"/>
      <x/>
    </i>
    <i r="1">
      <x v="49"/>
      <x v="1"/>
      <x v="16"/>
      <x/>
      <x v="1"/>
      <x/>
    </i>
    <i r="2">
      <x v="5"/>
      <x/>
      <x/>
      <x v="1"/>
      <x/>
    </i>
    <i r="2">
      <x v="6"/>
      <x v="15"/>
      <x/>
      <x v="1"/>
      <x/>
    </i>
    <i r="2">
      <x v="7"/>
      <x v="15"/>
      <x/>
      <x v="1"/>
      <x/>
    </i>
    <i r="1">
      <x v="50"/>
      <x v="1"/>
      <x v="16"/>
      <x/>
      <x v="1"/>
      <x/>
    </i>
    <i r="2">
      <x v="2"/>
      <x v="17"/>
      <x/>
      <x v="1"/>
      <x/>
    </i>
    <i r="2">
      <x v="3"/>
      <x/>
      <x/>
      <x v="1"/>
      <x/>
    </i>
    <i r="2">
      <x v="5"/>
      <x/>
      <x/>
      <x v="1"/>
      <x/>
    </i>
    <i r="2">
      <x v="6"/>
      <x v="15"/>
      <x/>
      <x v="1"/>
      <x/>
    </i>
    <i r="2">
      <x v="7"/>
      <x v="15"/>
      <x/>
      <x v="1"/>
      <x/>
    </i>
    <i r="1">
      <x v="51"/>
      <x v="1"/>
      <x v="16"/>
      <x/>
      <x v="1"/>
      <x/>
    </i>
    <i r="2">
      <x v="5"/>
      <x/>
      <x/>
      <x v="1"/>
      <x/>
    </i>
    <i r="2">
      <x v="6"/>
      <x v="15"/>
      <x/>
      <x v="1"/>
      <x/>
    </i>
    <i r="2">
      <x v="7"/>
      <x v="15"/>
      <x/>
      <x v="1"/>
      <x/>
    </i>
    <i r="1">
      <x v="68"/>
      <x v="1"/>
      <x v="16"/>
      <x/>
      <x v="1"/>
      <x/>
    </i>
    <i r="2">
      <x v="5"/>
      <x/>
      <x/>
      <x v="1"/>
      <x/>
    </i>
    <i r="2">
      <x v="6"/>
      <x v="15"/>
      <x/>
      <x v="1"/>
      <x/>
    </i>
    <i r="2">
      <x v="7"/>
      <x v="15"/>
      <x/>
      <x v="1"/>
      <x/>
    </i>
    <i r="1">
      <x v="71"/>
      <x v="1"/>
      <x v="16"/>
      <x/>
      <x v="1"/>
      <x/>
    </i>
    <i r="2">
      <x v="5"/>
      <x/>
      <x/>
      <x v="1"/>
      <x/>
    </i>
    <i r="2">
      <x v="6"/>
      <x v="15"/>
      <x/>
      <x v="1"/>
      <x/>
    </i>
    <i r="2">
      <x v="7"/>
      <x v="15"/>
      <x/>
      <x v="1"/>
      <x/>
    </i>
    <i r="1">
      <x v="73"/>
      <x v="1"/>
      <x v="16"/>
      <x/>
      <x v="1"/>
      <x/>
    </i>
    <i r="2">
      <x v="5"/>
      <x/>
      <x/>
      <x v="1"/>
      <x/>
    </i>
    <i r="2">
      <x v="6"/>
      <x v="15"/>
      <x/>
      <x v="1"/>
      <x/>
    </i>
    <i r="2">
      <x v="7"/>
      <x v="15"/>
      <x/>
      <x v="1"/>
      <x/>
    </i>
    <i r="1">
      <x v="78"/>
      <x v="1"/>
      <x v="16"/>
      <x/>
      <x v="1"/>
      <x/>
    </i>
    <i r="2">
      <x v="5"/>
      <x/>
      <x/>
      <x v="1"/>
      <x/>
    </i>
    <i r="2">
      <x v="6"/>
      <x v="15"/>
      <x/>
      <x v="1"/>
      <x/>
    </i>
    <i r="2">
      <x v="7"/>
      <x v="15"/>
      <x/>
      <x v="1"/>
      <x/>
    </i>
    <i r="1">
      <x v="85"/>
      <x v="1"/>
      <x v="16"/>
      <x/>
      <x v="1"/>
      <x/>
    </i>
    <i r="2">
      <x v="2"/>
      <x v="17"/>
      <x/>
      <x v="1"/>
      <x/>
    </i>
    <i r="2">
      <x v="3"/>
      <x/>
      <x/>
      <x v="1"/>
      <x/>
    </i>
    <i r="2">
      <x v="5"/>
      <x/>
      <x/>
      <x v="1"/>
      <x/>
    </i>
    <i r="2">
      <x v="6"/>
      <x v="15"/>
      <x/>
      <x v="1"/>
      <x/>
    </i>
    <i r="2">
      <x v="7"/>
      <x v="15"/>
      <x/>
      <x v="1"/>
      <x/>
    </i>
    <i r="1">
      <x v="86"/>
      <x v="1"/>
      <x v="16"/>
      <x/>
      <x v="1"/>
      <x/>
    </i>
    <i r="2">
      <x v="5"/>
      <x/>
      <x/>
      <x v="1"/>
      <x/>
    </i>
    <i r="2">
      <x v="6"/>
      <x v="15"/>
      <x/>
      <x v="1"/>
      <x/>
    </i>
    <i r="2">
      <x v="7"/>
      <x v="15"/>
      <x/>
      <x v="1"/>
      <x/>
    </i>
    <i r="1">
      <x v="96"/>
      <x v="1"/>
      <x v="16"/>
      <x/>
      <x v="1"/>
      <x/>
    </i>
    <i r="2">
      <x v="5"/>
      <x/>
      <x/>
      <x v="1"/>
      <x/>
    </i>
    <i r="2">
      <x v="7"/>
      <x v="15"/>
      <x/>
      <x v="1"/>
      <x/>
    </i>
    <i r="1">
      <x v="112"/>
      <x v="1"/>
      <x v="16"/>
      <x/>
      <x v="3"/>
      <x v="2"/>
    </i>
    <i r="2">
      <x v="2"/>
      <x v="17"/>
      <x/>
      <x v="3"/>
      <x v="2"/>
    </i>
    <i r="2">
      <x v="3"/>
      <x/>
      <x/>
      <x v="3"/>
      <x v="2"/>
    </i>
    <i r="2">
      <x v="5"/>
      <x/>
      <x/>
      <x v="3"/>
      <x v="2"/>
    </i>
    <i r="2">
      <x v="6"/>
      <x v="15"/>
      <x/>
      <x v="3"/>
      <x v="2"/>
    </i>
    <i r="2">
      <x v="7"/>
      <x v="15"/>
      <x/>
      <x v="3"/>
      <x v="2"/>
    </i>
    <i r="1">
      <x v="113"/>
      <x v="1"/>
      <x v="16"/>
      <x/>
      <x v="3"/>
      <x v="2"/>
    </i>
    <i r="2">
      <x v="5"/>
      <x/>
      <x/>
      <x v="3"/>
      <x v="2"/>
    </i>
    <i r="2">
      <x v="6"/>
      <x v="15"/>
      <x/>
      <x v="3"/>
      <x v="2"/>
    </i>
    <i r="2">
      <x v="7"/>
      <x v="15"/>
      <x/>
      <x v="3"/>
      <x v="2"/>
    </i>
    <i>
      <x v="10"/>
      <x/>
      <x v="1"/>
      <x v="16"/>
      <x/>
      <x/>
      <x/>
    </i>
    <i r="2">
      <x v="5"/>
      <x/>
      <x/>
      <x/>
      <x/>
    </i>
    <i r="2">
      <x v="6"/>
      <x v="15"/>
      <x/>
      <x/>
      <x/>
    </i>
    <i r="2">
      <x v="7"/>
      <x v="15"/>
      <x/>
      <x/>
      <x/>
    </i>
    <i>
      <x v="11"/>
      <x/>
      <x v="1"/>
      <x v="16"/>
      <x/>
      <x/>
      <x/>
    </i>
    <i r="2">
      <x v="5"/>
      <x/>
      <x/>
      <x/>
      <x/>
    </i>
    <i r="2">
      <x v="6"/>
      <x v="15"/>
      <x/>
      <x/>
      <x/>
    </i>
    <i r="2">
      <x v="7"/>
      <x v="15"/>
      <x/>
      <x/>
      <x/>
    </i>
    <i r="1">
      <x v="22"/>
      <x v="1"/>
      <x v="16"/>
      <x/>
      <x v="1"/>
      <x/>
    </i>
    <i r="2">
      <x v="5"/>
      <x/>
      <x/>
      <x v="1"/>
      <x/>
    </i>
    <i r="2">
      <x v="6"/>
      <x v="15"/>
      <x/>
      <x v="1"/>
      <x/>
    </i>
    <i r="2">
      <x v="7"/>
      <x v="15"/>
      <x/>
      <x v="1"/>
      <x/>
    </i>
    <i>
      <x v="12"/>
      <x v="50"/>
      <x v="1"/>
      <x v="16"/>
      <x/>
      <x v="1"/>
      <x/>
    </i>
    <i r="2">
      <x v="5"/>
      <x/>
      <x/>
      <x v="1"/>
      <x/>
    </i>
    <i r="2">
      <x v="6"/>
      <x v="15"/>
      <x/>
      <x v="1"/>
      <x/>
    </i>
    <i r="2">
      <x v="7"/>
      <x v="15"/>
      <x/>
      <x v="1"/>
      <x/>
    </i>
    <i>
      <x v="13"/>
      <x/>
      <x v="1"/>
      <x v="16"/>
      <x/>
      <x/>
      <x/>
    </i>
    <i r="2">
      <x v="5"/>
      <x/>
      <x/>
      <x/>
      <x/>
    </i>
    <i r="2">
      <x v="6"/>
      <x v="15"/>
      <x/>
      <x/>
      <x/>
    </i>
    <i r="2">
      <x v="7"/>
      <x v="15"/>
      <x/>
      <x/>
      <x/>
    </i>
    <i>
      <x v="14"/>
      <x/>
      <x v="1"/>
      <x v="16"/>
      <x/>
      <x/>
      <x/>
    </i>
    <i r="2">
      <x v="5"/>
      <x/>
      <x/>
      <x/>
      <x/>
    </i>
    <i r="2">
      <x v="6"/>
      <x v="15"/>
      <x/>
      <x/>
      <x/>
    </i>
    <i r="2">
      <x v="7"/>
      <x v="15"/>
      <x/>
      <x/>
      <x/>
    </i>
    <i>
      <x v="15"/>
      <x v="93"/>
      <x v="1"/>
      <x v="16"/>
      <x v="4"/>
      <x v="1"/>
      <x/>
    </i>
    <i r="2">
      <x v="5"/>
      <x/>
      <x v="4"/>
      <x v="1"/>
      <x/>
    </i>
    <i r="2">
      <x v="6"/>
      <x v="15"/>
      <x v="4"/>
      <x v="1"/>
      <x/>
    </i>
    <i r="2">
      <x v="7"/>
      <x v="15"/>
      <x v="4"/>
      <x v="1"/>
      <x/>
    </i>
    <i>
      <x v="16"/>
      <x v="7"/>
      <x v="1"/>
      <x v="16"/>
      <x v="4"/>
      <x v="1"/>
      <x/>
    </i>
    <i r="2">
      <x v="5"/>
      <x/>
      <x v="4"/>
      <x v="1"/>
      <x/>
    </i>
    <i r="2">
      <x v="7"/>
      <x v="15"/>
      <x v="4"/>
      <x v="1"/>
      <x/>
    </i>
    <i r="1">
      <x v="24"/>
      <x v="1"/>
      <x v="16"/>
      <x v="4"/>
      <x v="1"/>
      <x/>
    </i>
    <i r="2">
      <x v="5"/>
      <x/>
      <x v="4"/>
      <x v="1"/>
      <x/>
    </i>
    <i r="2">
      <x v="6"/>
      <x v="15"/>
      <x v="4"/>
      <x v="1"/>
      <x/>
    </i>
    <i r="2">
      <x v="7"/>
      <x v="15"/>
      <x v="4"/>
      <x v="1"/>
      <x/>
    </i>
    <i r="1">
      <x v="30"/>
      <x v="1"/>
      <x v="16"/>
      <x v="4"/>
      <x v="1"/>
      <x/>
    </i>
    <i r="2">
      <x v="5"/>
      <x/>
      <x v="4"/>
      <x v="1"/>
      <x/>
    </i>
    <i r="2">
      <x v="7"/>
      <x v="15"/>
      <x v="4"/>
      <x v="1"/>
      <x/>
    </i>
    <i r="1">
      <x v="38"/>
      <x v="1"/>
      <x v="16"/>
      <x v="4"/>
      <x v="1"/>
      <x/>
    </i>
    <i r="2">
      <x v="5"/>
      <x/>
      <x v="4"/>
      <x v="1"/>
      <x/>
    </i>
    <i r="2">
      <x v="6"/>
      <x v="15"/>
      <x v="4"/>
      <x v="1"/>
      <x/>
    </i>
    <i r="2">
      <x v="7"/>
      <x v="15"/>
      <x v="4"/>
      <x v="1"/>
      <x/>
    </i>
    <i r="1">
      <x v="42"/>
      <x v="1"/>
      <x v="16"/>
      <x v="4"/>
      <x v="1"/>
      <x/>
    </i>
    <i r="2">
      <x v="5"/>
      <x/>
      <x v="4"/>
      <x v="1"/>
      <x/>
    </i>
    <i r="2">
      <x v="6"/>
      <x v="15"/>
      <x v="4"/>
      <x v="1"/>
      <x/>
    </i>
    <i r="2">
      <x v="7"/>
      <x v="15"/>
      <x v="4"/>
      <x v="1"/>
      <x/>
    </i>
    <i r="1">
      <x v="57"/>
      <x v="1"/>
      <x v="16"/>
      <x v="4"/>
      <x v="1"/>
      <x/>
    </i>
    <i r="2">
      <x v="5"/>
      <x/>
      <x v="4"/>
      <x v="1"/>
      <x/>
    </i>
    <i r="2">
      <x v="6"/>
      <x v="15"/>
      <x v="4"/>
      <x v="1"/>
      <x/>
    </i>
    <i r="2">
      <x v="7"/>
      <x v="15"/>
      <x v="4"/>
      <x v="1"/>
      <x/>
    </i>
    <i r="1">
      <x v="58"/>
      <x v="1"/>
      <x v="16"/>
      <x v="4"/>
      <x v="1"/>
      <x/>
    </i>
    <i r="2">
      <x v="5"/>
      <x/>
      <x v="4"/>
      <x v="1"/>
      <x/>
    </i>
    <i r="2">
      <x v="6"/>
      <x v="15"/>
      <x v="4"/>
      <x v="1"/>
      <x/>
    </i>
    <i r="2">
      <x v="7"/>
      <x v="15"/>
      <x v="4"/>
      <x v="1"/>
      <x/>
    </i>
    <i r="1">
      <x v="59"/>
      <x v="1"/>
      <x v="16"/>
      <x v="4"/>
      <x v="1"/>
      <x/>
    </i>
    <i r="2">
      <x v="5"/>
      <x/>
      <x v="4"/>
      <x v="1"/>
      <x/>
    </i>
    <i r="2">
      <x v="6"/>
      <x v="15"/>
      <x v="4"/>
      <x v="1"/>
      <x/>
    </i>
    <i r="2">
      <x v="7"/>
      <x v="15"/>
      <x v="4"/>
      <x v="1"/>
      <x/>
    </i>
    <i r="1">
      <x v="60"/>
      <x v="1"/>
      <x v="16"/>
      <x v="4"/>
      <x v="1"/>
      <x/>
    </i>
    <i r="2">
      <x v="5"/>
      <x/>
      <x v="4"/>
      <x v="1"/>
      <x/>
    </i>
    <i r="2">
      <x v="6"/>
      <x v="15"/>
      <x v="4"/>
      <x v="1"/>
      <x/>
    </i>
    <i r="2">
      <x v="7"/>
      <x v="15"/>
      <x v="4"/>
      <x v="1"/>
      <x/>
    </i>
    <i r="1">
      <x v="61"/>
      <x v="1"/>
      <x v="16"/>
      <x v="4"/>
      <x v="1"/>
      <x/>
    </i>
    <i r="2">
      <x v="5"/>
      <x/>
      <x v="4"/>
      <x v="1"/>
      <x/>
    </i>
    <i r="2">
      <x v="7"/>
      <x v="15"/>
      <x v="4"/>
      <x v="1"/>
      <x/>
    </i>
    <i r="1">
      <x v="62"/>
      <x v="1"/>
      <x v="16"/>
      <x v="4"/>
      <x v="1"/>
      <x/>
    </i>
    <i r="2">
      <x v="5"/>
      <x/>
      <x v="4"/>
      <x v="1"/>
      <x/>
    </i>
    <i r="2">
      <x v="6"/>
      <x v="15"/>
      <x v="4"/>
      <x v="1"/>
      <x/>
    </i>
    <i r="2">
      <x v="7"/>
      <x v="15"/>
      <x v="4"/>
      <x v="1"/>
      <x/>
    </i>
    <i r="1">
      <x v="63"/>
      <x v="1"/>
      <x v="16"/>
      <x v="4"/>
      <x v="1"/>
      <x/>
    </i>
    <i r="2">
      <x v="5"/>
      <x/>
      <x v="4"/>
      <x v="1"/>
      <x/>
    </i>
    <i r="2">
      <x v="7"/>
      <x v="15"/>
      <x v="4"/>
      <x v="1"/>
      <x/>
    </i>
    <i r="1">
      <x v="64"/>
      <x v="1"/>
      <x v="16"/>
      <x v="4"/>
      <x v="1"/>
      <x/>
    </i>
    <i r="2">
      <x v="5"/>
      <x/>
      <x v="4"/>
      <x v="1"/>
      <x/>
    </i>
    <i r="2">
      <x v="7"/>
      <x v="15"/>
      <x v="4"/>
      <x v="1"/>
      <x/>
    </i>
    <i r="1">
      <x v="65"/>
      <x v="1"/>
      <x v="16"/>
      <x v="4"/>
      <x v="1"/>
      <x/>
    </i>
    <i r="2">
      <x v="5"/>
      <x/>
      <x v="4"/>
      <x v="1"/>
      <x/>
    </i>
    <i r="2">
      <x v="6"/>
      <x v="15"/>
      <x v="4"/>
      <x v="1"/>
      <x/>
    </i>
    <i r="2">
      <x v="7"/>
      <x v="15"/>
      <x v="4"/>
      <x v="1"/>
      <x/>
    </i>
    <i r="1">
      <x v="66"/>
      <x v="1"/>
      <x v="16"/>
      <x v="4"/>
      <x v="1"/>
      <x/>
    </i>
    <i r="2">
      <x v="5"/>
      <x/>
      <x v="4"/>
      <x v="1"/>
      <x/>
    </i>
    <i r="2">
      <x v="7"/>
      <x v="15"/>
      <x v="4"/>
      <x v="1"/>
      <x/>
    </i>
    <i r="1">
      <x v="74"/>
      <x v="1"/>
      <x v="16"/>
      <x v="4"/>
      <x v="1"/>
      <x/>
    </i>
    <i r="2">
      <x v="5"/>
      <x/>
      <x v="4"/>
      <x v="1"/>
      <x/>
    </i>
    <i r="2">
      <x v="7"/>
      <x v="15"/>
      <x v="4"/>
      <x v="1"/>
      <x/>
    </i>
    <i>
      <x v="17"/>
      <x v="93"/>
      <x v="1"/>
      <x v="16"/>
      <x v="4"/>
      <x v="1"/>
      <x/>
    </i>
    <i r="2">
      <x v="5"/>
      <x/>
      <x v="4"/>
      <x v="1"/>
      <x/>
    </i>
    <i r="2">
      <x v="6"/>
      <x v="15"/>
      <x v="4"/>
      <x v="1"/>
      <x/>
    </i>
    <i r="2">
      <x v="7"/>
      <x v="15"/>
      <x v="4"/>
      <x v="1"/>
      <x/>
    </i>
    <i>
      <x v="18"/>
      <x/>
      <x v="1"/>
      <x v="16"/>
      <x v="4"/>
      <x/>
      <x/>
    </i>
    <i r="2">
      <x v="5"/>
      <x/>
      <x v="4"/>
      <x/>
      <x/>
    </i>
    <i r="2">
      <x v="6"/>
      <x v="15"/>
      <x v="4"/>
      <x/>
      <x/>
    </i>
    <i r="2">
      <x v="7"/>
      <x v="15"/>
      <x v="4"/>
      <x/>
      <x/>
    </i>
    <i>
      <x v="19"/>
      <x v="98"/>
      <x v="1"/>
      <x v="16"/>
      <x v="4"/>
      <x v="1"/>
      <x/>
    </i>
    <i r="2">
      <x v="5"/>
      <x/>
      <x v="4"/>
      <x v="1"/>
      <x/>
    </i>
    <i r="2">
      <x v="6"/>
      <x v="15"/>
      <x v="4"/>
      <x v="1"/>
      <x/>
    </i>
    <i r="2">
      <x v="7"/>
      <x v="15"/>
      <x v="4"/>
      <x v="1"/>
      <x/>
    </i>
    <i>
      <x v="20"/>
      <x v="88"/>
      <x v="1"/>
      <x v="16"/>
      <x v="4"/>
      <x v="1"/>
      <x/>
    </i>
    <i r="2">
      <x v="5"/>
      <x/>
      <x v="4"/>
      <x v="1"/>
      <x/>
    </i>
    <i r="2">
      <x v="6"/>
      <x v="15"/>
      <x v="4"/>
      <x v="1"/>
      <x/>
    </i>
    <i r="2">
      <x v="7"/>
      <x v="15"/>
      <x v="4"/>
      <x v="1"/>
      <x/>
    </i>
    <i>
      <x v="21"/>
      <x v="75"/>
      <x v="1"/>
      <x v="16"/>
      <x v="4"/>
      <x v="1"/>
      <x/>
    </i>
    <i r="2">
      <x v="5"/>
      <x/>
      <x v="4"/>
      <x v="1"/>
      <x/>
    </i>
    <i r="2">
      <x v="6"/>
      <x v="15"/>
      <x v="4"/>
      <x v="1"/>
      <x/>
    </i>
    <i r="2">
      <x v="7"/>
      <x v="15"/>
      <x v="4"/>
      <x v="1"/>
      <x/>
    </i>
    <i>
      <x v="22"/>
      <x v="54"/>
      <x v="1"/>
      <x v="16"/>
      <x v="4"/>
      <x v="1"/>
      <x/>
    </i>
    <i r="2">
      <x v="5"/>
      <x/>
      <x v="4"/>
      <x v="1"/>
      <x/>
    </i>
    <i r="2">
      <x v="6"/>
      <x v="15"/>
      <x v="4"/>
      <x v="1"/>
      <x/>
    </i>
    <i r="2">
      <x v="7"/>
      <x v="15"/>
      <x v="4"/>
      <x v="1"/>
      <x/>
    </i>
    <i>
      <x v="23"/>
      <x v="32"/>
      <x v="1"/>
      <x v="16"/>
      <x v="4"/>
      <x v="1"/>
      <x/>
    </i>
    <i r="2">
      <x v="5"/>
      <x/>
      <x v="4"/>
      <x v="1"/>
      <x/>
    </i>
    <i r="2">
      <x v="6"/>
      <x v="15"/>
      <x v="4"/>
      <x v="1"/>
      <x/>
    </i>
    <i r="2">
      <x v="7"/>
      <x v="15"/>
      <x v="4"/>
      <x v="1"/>
      <x/>
    </i>
    <i>
      <x v="24"/>
      <x v="4"/>
      <x v="1"/>
      <x v="16"/>
      <x v="5"/>
      <x v="1"/>
      <x/>
    </i>
    <i r="2">
      <x v="5"/>
      <x/>
      <x v="5"/>
      <x v="1"/>
      <x/>
    </i>
    <i r="2">
      <x v="6"/>
      <x v="15"/>
      <x v="5"/>
      <x v="1"/>
      <x/>
    </i>
    <i r="2">
      <x v="7"/>
      <x v="15"/>
      <x v="5"/>
      <x v="1"/>
      <x/>
    </i>
    <i r="1">
      <x v="6"/>
      <x v="2"/>
      <x v="17"/>
      <x v="5"/>
      <x v="1"/>
      <x/>
    </i>
    <i r="2">
      <x v="3"/>
      <x/>
      <x v="5"/>
      <x v="1"/>
      <x/>
    </i>
    <i r="2">
      <x v="6"/>
      <x v="15"/>
      <x v="5"/>
      <x v="1"/>
      <x/>
    </i>
    <i r="2">
      <x v="7"/>
      <x v="15"/>
      <x v="5"/>
      <x v="1"/>
      <x/>
    </i>
    <i r="1">
      <x v="94"/>
      <x v="1"/>
      <x v="16"/>
      <x v="5"/>
      <x v="1"/>
      <x/>
    </i>
    <i r="2">
      <x v="5"/>
      <x/>
      <x v="5"/>
      <x v="1"/>
      <x/>
    </i>
    <i r="2">
      <x v="6"/>
      <x v="15"/>
      <x v="5"/>
      <x v="1"/>
      <x/>
    </i>
    <i r="2">
      <x v="7"/>
      <x v="15"/>
      <x v="5"/>
      <x v="1"/>
      <x/>
    </i>
    <i r="1">
      <x v="95"/>
      <x v="1"/>
      <x v="16"/>
      <x v="5"/>
      <x v="1"/>
      <x/>
    </i>
    <i r="2">
      <x v="5"/>
      <x/>
      <x v="5"/>
      <x v="1"/>
      <x/>
    </i>
    <i r="2">
      <x v="6"/>
      <x v="15"/>
      <x v="5"/>
      <x v="1"/>
      <x/>
    </i>
    <i r="2">
      <x v="7"/>
      <x v="15"/>
      <x v="5"/>
      <x v="1"/>
      <x/>
    </i>
    <i>
      <x v="25"/>
      <x v="90"/>
      <x v="1"/>
      <x v="16"/>
      <x v="5"/>
      <x v="1"/>
      <x/>
    </i>
    <i r="2">
      <x v="5"/>
      <x/>
      <x v="5"/>
      <x v="1"/>
      <x/>
    </i>
    <i r="2">
      <x v="6"/>
      <x v="15"/>
      <x v="5"/>
      <x v="1"/>
      <x/>
    </i>
    <i r="2">
      <x v="7"/>
      <x v="15"/>
      <x v="5"/>
      <x v="1"/>
      <x/>
    </i>
    <i r="1">
      <x v="106"/>
      <x v="1"/>
      <x v="16"/>
      <x v="5"/>
      <x v="1"/>
      <x/>
    </i>
    <i r="2">
      <x v="5"/>
      <x/>
      <x v="5"/>
      <x v="1"/>
      <x/>
    </i>
    <i r="2">
      <x v="7"/>
      <x v="15"/>
      <x v="5"/>
      <x v="1"/>
      <x/>
    </i>
    <i>
      <x v="26"/>
      <x v="29"/>
      <x v="1"/>
      <x v="16"/>
      <x v="5"/>
      <x v="1"/>
      <x/>
    </i>
    <i r="2">
      <x v="5"/>
      <x/>
      <x v="5"/>
      <x v="1"/>
      <x/>
    </i>
    <i r="2">
      <x v="6"/>
      <x v="15"/>
      <x v="5"/>
      <x v="1"/>
      <x/>
    </i>
    <i r="2">
      <x v="7"/>
      <x v="15"/>
      <x v="5"/>
      <x v="1"/>
      <x/>
    </i>
    <i>
      <x v="27"/>
      <x v="5"/>
      <x/>
      <x v="18"/>
      <x v="5"/>
      <x v="1"/>
      <x/>
    </i>
    <i r="2">
      <x v="1"/>
      <x v="16"/>
      <x v="5"/>
      <x v="1"/>
      <x/>
    </i>
    <i r="2">
      <x v="4"/>
      <x/>
      <x v="5"/>
      <x v="1"/>
      <x/>
    </i>
    <i r="2">
      <x v="5"/>
      <x/>
      <x v="5"/>
      <x v="1"/>
      <x/>
    </i>
    <i r="2">
      <x v="6"/>
      <x v="15"/>
      <x v="5"/>
      <x v="1"/>
      <x/>
    </i>
    <i r="2">
      <x v="7"/>
      <x v="15"/>
      <x v="5"/>
      <x v="1"/>
      <x/>
    </i>
    <i r="1">
      <x v="68"/>
      <x v="1"/>
      <x v="16"/>
      <x v="5"/>
      <x v="1"/>
      <x/>
    </i>
    <i r="2">
      <x v="5"/>
      <x/>
      <x v="5"/>
      <x v="1"/>
      <x/>
    </i>
    <i r="2">
      <x v="6"/>
      <x v="15"/>
      <x v="5"/>
      <x v="1"/>
      <x/>
    </i>
    <i r="2">
      <x v="7"/>
      <x v="15"/>
      <x v="5"/>
      <x v="1"/>
      <x/>
    </i>
    <i>
      <x v="28"/>
      <x v="5"/>
      <x/>
      <x v="18"/>
      <x v="5"/>
      <x v="1"/>
      <x/>
    </i>
    <i r="2">
      <x v="1"/>
      <x v="16"/>
      <x v="5"/>
      <x v="1"/>
      <x/>
    </i>
    <i r="2">
      <x v="4"/>
      <x/>
      <x v="5"/>
      <x v="1"/>
      <x/>
    </i>
    <i r="2">
      <x v="5"/>
      <x/>
      <x v="5"/>
      <x v="1"/>
      <x/>
    </i>
    <i r="2">
      <x v="6"/>
      <x v="15"/>
      <x v="5"/>
      <x v="1"/>
      <x/>
    </i>
    <i r="2">
      <x v="7"/>
      <x v="15"/>
      <x v="5"/>
      <x v="1"/>
      <x/>
    </i>
    <i>
      <x v="29"/>
      <x v="13"/>
      <x v="1"/>
      <x v="16"/>
      <x v="3"/>
      <x v="1"/>
      <x/>
    </i>
    <i r="2">
      <x v="5"/>
      <x/>
      <x v="3"/>
      <x v="1"/>
      <x/>
    </i>
    <i r="2">
      <x v="7"/>
      <x v="15"/>
      <x v="3"/>
      <x v="1"/>
      <x/>
    </i>
    <i>
      <x v="30"/>
      <x/>
      <x v="1"/>
      <x v="16"/>
      <x v="3"/>
      <x/>
      <x/>
    </i>
    <i r="2">
      <x v="5"/>
      <x/>
      <x v="3"/>
      <x/>
      <x/>
    </i>
    <i r="2">
      <x v="6"/>
      <x v="15"/>
      <x v="3"/>
      <x/>
      <x/>
    </i>
    <i r="2">
      <x v="7"/>
      <x v="15"/>
      <x v="3"/>
      <x/>
      <x/>
    </i>
    <i r="1">
      <x v="33"/>
      <x v="1"/>
      <x v="16"/>
      <x v="3"/>
      <x v="1"/>
      <x/>
    </i>
    <i r="2">
      <x v="5"/>
      <x/>
      <x v="3"/>
      <x v="1"/>
      <x/>
    </i>
    <i r="2">
      <x v="6"/>
      <x v="15"/>
      <x v="3"/>
      <x v="1"/>
      <x/>
    </i>
    <i r="2">
      <x v="7"/>
      <x v="15"/>
      <x v="3"/>
      <x v="1"/>
      <x/>
    </i>
    <i r="1">
      <x v="90"/>
      <x v="1"/>
      <x v="16"/>
      <x v="3"/>
      <x v="1"/>
      <x/>
    </i>
    <i r="2">
      <x v="5"/>
      <x/>
      <x v="3"/>
      <x v="1"/>
      <x/>
    </i>
    <i r="2">
      <x v="6"/>
      <x v="15"/>
      <x v="3"/>
      <x v="1"/>
      <x/>
    </i>
    <i r="2">
      <x v="7"/>
      <x v="15"/>
      <x v="3"/>
      <x v="1"/>
      <x/>
    </i>
    <i>
      <x v="31"/>
      <x/>
      <x v="1"/>
      <x v="16"/>
      <x v="3"/>
      <x/>
      <x/>
    </i>
    <i r="2">
      <x v="5"/>
      <x/>
      <x v="3"/>
      <x/>
      <x/>
    </i>
    <i r="2">
      <x v="6"/>
      <x v="15"/>
      <x v="3"/>
      <x/>
      <x/>
    </i>
    <i r="2">
      <x v="7"/>
      <x v="15"/>
      <x v="3"/>
      <x/>
      <x/>
    </i>
    <i r="1">
      <x v="35"/>
      <x v="1"/>
      <x v="16"/>
      <x v="3"/>
      <x v="1"/>
      <x/>
    </i>
    <i r="2">
      <x v="5"/>
      <x/>
      <x v="3"/>
      <x v="1"/>
      <x/>
    </i>
    <i r="2">
      <x v="6"/>
      <x v="15"/>
      <x v="3"/>
      <x v="1"/>
      <x/>
    </i>
    <i r="2">
      <x v="7"/>
      <x v="15"/>
      <x v="3"/>
      <x v="1"/>
      <x/>
    </i>
    <i r="1">
      <x v="36"/>
      <x v="1"/>
      <x v="16"/>
      <x v="3"/>
      <x v="1"/>
      <x/>
    </i>
    <i r="2">
      <x v="5"/>
      <x/>
      <x v="3"/>
      <x v="1"/>
      <x/>
    </i>
    <i r="2">
      <x v="6"/>
      <x v="15"/>
      <x v="3"/>
      <x v="1"/>
      <x/>
    </i>
    <i r="2">
      <x v="7"/>
      <x v="15"/>
      <x v="3"/>
      <x v="1"/>
      <x/>
    </i>
    <i r="1">
      <x v="77"/>
      <x v="1"/>
      <x v="16"/>
      <x v="3"/>
      <x v="1"/>
      <x/>
    </i>
    <i r="2">
      <x v="5"/>
      <x/>
      <x v="3"/>
      <x v="1"/>
      <x/>
    </i>
    <i r="2">
      <x v="6"/>
      <x v="15"/>
      <x v="3"/>
      <x v="1"/>
      <x/>
    </i>
    <i r="2">
      <x v="7"/>
      <x v="15"/>
      <x v="3"/>
      <x v="1"/>
      <x/>
    </i>
    <i r="1">
      <x v="89"/>
      <x v="1"/>
      <x v="16"/>
      <x v="3"/>
      <x v="1"/>
      <x/>
    </i>
    <i r="2">
      <x v="5"/>
      <x/>
      <x v="3"/>
      <x v="1"/>
      <x/>
    </i>
    <i r="2">
      <x v="6"/>
      <x v="15"/>
      <x v="3"/>
      <x v="1"/>
      <x/>
    </i>
    <i r="2">
      <x v="7"/>
      <x v="15"/>
      <x v="3"/>
      <x v="1"/>
      <x/>
    </i>
    <i>
      <x v="32"/>
      <x/>
      <x/>
      <x v="18"/>
      <x v="3"/>
      <x/>
      <x/>
    </i>
    <i r="2">
      <x v="1"/>
      <x v="16"/>
      <x v="3"/>
      <x/>
      <x/>
    </i>
    <i r="2">
      <x v="4"/>
      <x/>
      <x v="3"/>
      <x/>
      <x/>
    </i>
    <i r="2">
      <x v="5"/>
      <x/>
      <x v="3"/>
      <x/>
      <x/>
    </i>
    <i r="2">
      <x v="6"/>
      <x v="15"/>
      <x v="3"/>
      <x/>
      <x/>
    </i>
    <i r="2">
      <x v="7"/>
      <x v="15"/>
      <x v="3"/>
      <x/>
      <x/>
    </i>
    <i r="1">
      <x v="19"/>
      <x v="1"/>
      <x v="16"/>
      <x v="3"/>
      <x v="1"/>
      <x/>
    </i>
    <i r="2">
      <x v="5"/>
      <x/>
      <x v="3"/>
      <x v="1"/>
      <x/>
    </i>
    <i r="2">
      <x v="6"/>
      <x v="15"/>
      <x v="3"/>
      <x v="1"/>
      <x/>
    </i>
    <i r="2">
      <x v="7"/>
      <x v="15"/>
      <x v="3"/>
      <x v="1"/>
      <x/>
    </i>
    <i r="1">
      <x v="90"/>
      <x v="1"/>
      <x v="16"/>
      <x v="3"/>
      <x v="1"/>
      <x/>
    </i>
    <i r="2">
      <x v="5"/>
      <x/>
      <x v="3"/>
      <x v="1"/>
      <x/>
    </i>
    <i r="2">
      <x v="6"/>
      <x v="15"/>
      <x v="3"/>
      <x v="1"/>
      <x/>
    </i>
    <i r="2">
      <x v="7"/>
      <x v="15"/>
      <x v="3"/>
      <x v="1"/>
      <x/>
    </i>
    <i>
      <x v="33"/>
      <x/>
      <x v="1"/>
      <x v="16"/>
      <x v="3"/>
      <x/>
      <x/>
    </i>
    <i r="2">
      <x v="5"/>
      <x/>
      <x v="3"/>
      <x/>
      <x/>
    </i>
    <i r="2">
      <x v="6"/>
      <x v="15"/>
      <x v="3"/>
      <x/>
      <x/>
    </i>
    <i r="2">
      <x v="7"/>
      <x v="15"/>
      <x v="3"/>
      <x/>
      <x/>
    </i>
    <i r="1">
      <x v="20"/>
      <x v="1"/>
      <x v="16"/>
      <x v="3"/>
      <x v="1"/>
      <x/>
    </i>
    <i r="2">
      <x v="5"/>
      <x/>
      <x v="3"/>
      <x v="1"/>
      <x/>
    </i>
    <i r="2">
      <x v="6"/>
      <x v="15"/>
      <x v="3"/>
      <x v="1"/>
      <x/>
    </i>
    <i r="2">
      <x v="7"/>
      <x v="15"/>
      <x v="3"/>
      <x v="1"/>
      <x/>
    </i>
    <i r="1">
      <x v="34"/>
      <x v="1"/>
      <x v="16"/>
      <x v="3"/>
      <x v="1"/>
      <x/>
    </i>
    <i r="2">
      <x v="5"/>
      <x/>
      <x v="3"/>
      <x v="1"/>
      <x/>
    </i>
    <i r="2">
      <x v="6"/>
      <x v="15"/>
      <x v="3"/>
      <x v="1"/>
      <x/>
    </i>
    <i r="2">
      <x v="7"/>
      <x v="15"/>
      <x v="3"/>
      <x v="1"/>
      <x/>
    </i>
    <i>
      <x v="34"/>
      <x v="18"/>
      <x v="1"/>
      <x v="16"/>
      <x v="3"/>
      <x v="1"/>
      <x/>
    </i>
    <i r="2">
      <x v="5"/>
      <x/>
      <x v="3"/>
      <x v="1"/>
      <x/>
    </i>
    <i r="2">
      <x v="6"/>
      <x v="15"/>
      <x v="3"/>
      <x v="1"/>
      <x/>
    </i>
    <i r="2">
      <x v="7"/>
      <x v="15"/>
      <x v="3"/>
      <x v="1"/>
      <x/>
    </i>
    <i>
      <x v="35"/>
      <x/>
      <x v="1"/>
      <x v="16"/>
      <x v="3"/>
      <x/>
      <x/>
    </i>
    <i r="2">
      <x v="5"/>
      <x/>
      <x v="3"/>
      <x/>
      <x/>
    </i>
    <i r="2">
      <x v="6"/>
      <x v="15"/>
      <x v="3"/>
      <x/>
      <x/>
    </i>
    <i r="2">
      <x v="7"/>
      <x v="15"/>
      <x v="3"/>
      <x/>
      <x/>
    </i>
    <i>
      <x v="36"/>
      <x/>
      <x v="1"/>
      <x v="16"/>
      <x v="3"/>
      <x/>
      <x/>
    </i>
    <i r="2">
      <x v="5"/>
      <x/>
      <x v="3"/>
      <x/>
      <x/>
    </i>
    <i r="2">
      <x v="6"/>
      <x v="15"/>
      <x v="3"/>
      <x/>
      <x/>
    </i>
    <i r="2">
      <x v="7"/>
      <x v="15"/>
      <x v="3"/>
      <x/>
      <x/>
    </i>
    <i>
      <x v="37"/>
      <x v="40"/>
      <x/>
      <x v="18"/>
      <x v="3"/>
      <x v="1"/>
      <x/>
    </i>
    <i r="2">
      <x v="1"/>
      <x v="16"/>
      <x v="3"/>
      <x v="1"/>
      <x/>
    </i>
    <i r="2">
      <x v="4"/>
      <x/>
      <x v="3"/>
      <x v="1"/>
      <x/>
    </i>
    <i r="2">
      <x v="5"/>
      <x/>
      <x v="3"/>
      <x v="1"/>
      <x/>
    </i>
    <i r="2">
      <x v="6"/>
      <x v="15"/>
      <x v="3"/>
      <x v="1"/>
      <x/>
    </i>
    <i r="2">
      <x v="7"/>
      <x v="15"/>
      <x v="3"/>
      <x v="1"/>
      <x/>
    </i>
    <i>
      <x v="38"/>
      <x/>
      <x v="1"/>
      <x v="16"/>
      <x v="3"/>
      <x/>
      <x/>
    </i>
    <i r="2">
      <x v="5"/>
      <x/>
      <x v="3"/>
      <x/>
      <x/>
    </i>
    <i r="2">
      <x v="6"/>
      <x v="15"/>
      <x v="3"/>
      <x/>
      <x/>
    </i>
    <i r="2">
      <x v="7"/>
      <x v="15"/>
      <x v="3"/>
      <x/>
      <x/>
    </i>
    <i>
      <x v="39"/>
      <x v="13"/>
      <x v="1"/>
      <x v="16"/>
      <x v="3"/>
      <x v="1"/>
      <x/>
    </i>
    <i r="2">
      <x v="5"/>
      <x/>
      <x v="3"/>
      <x v="1"/>
      <x/>
    </i>
    <i r="2">
      <x v="6"/>
      <x v="15"/>
      <x v="3"/>
      <x v="1"/>
      <x/>
    </i>
    <i r="2">
      <x v="7"/>
      <x v="15"/>
      <x v="3"/>
      <x v="1"/>
      <x/>
    </i>
    <i>
      <x v="40"/>
      <x v="13"/>
      <x v="1"/>
      <x v="16"/>
      <x v="3"/>
      <x v="1"/>
      <x/>
    </i>
    <i r="2">
      <x v="5"/>
      <x/>
      <x v="3"/>
      <x v="1"/>
      <x/>
    </i>
    <i r="2">
      <x v="6"/>
      <x v="15"/>
      <x v="3"/>
      <x v="1"/>
      <x/>
    </i>
    <i r="2">
      <x v="7"/>
      <x v="15"/>
      <x v="3"/>
      <x v="1"/>
      <x/>
    </i>
    <i>
      <x v="41"/>
      <x v="13"/>
      <x v="1"/>
      <x v="16"/>
      <x v="3"/>
      <x v="1"/>
      <x/>
    </i>
    <i r="2">
      <x v="5"/>
      <x/>
      <x v="3"/>
      <x v="1"/>
      <x/>
    </i>
    <i r="2">
      <x v="6"/>
      <x v="15"/>
      <x v="3"/>
      <x v="1"/>
      <x/>
    </i>
    <i r="2">
      <x v="7"/>
      <x v="15"/>
      <x v="3"/>
      <x v="1"/>
      <x/>
    </i>
    <i>
      <x v="42"/>
      <x/>
      <x v="1"/>
      <x v="16"/>
      <x v="3"/>
      <x/>
      <x/>
    </i>
    <i r="2">
      <x v="5"/>
      <x/>
      <x v="3"/>
      <x/>
      <x/>
    </i>
    <i r="2">
      <x v="6"/>
      <x v="15"/>
      <x v="3"/>
      <x/>
      <x/>
    </i>
    <i r="2">
      <x v="7"/>
      <x v="15"/>
      <x v="3"/>
      <x/>
      <x/>
    </i>
    <i r="1">
      <x v="13"/>
      <x v="1"/>
      <x v="16"/>
      <x v="3"/>
      <x v="1"/>
      <x/>
    </i>
    <i r="2">
      <x v="5"/>
      <x/>
      <x v="3"/>
      <x v="1"/>
      <x/>
    </i>
    <i r="2">
      <x v="6"/>
      <x v="15"/>
      <x v="3"/>
      <x v="1"/>
      <x/>
    </i>
    <i r="2">
      <x v="7"/>
      <x v="15"/>
      <x v="3"/>
      <x v="1"/>
      <x/>
    </i>
    <i r="1">
      <x v="46"/>
      <x v="1"/>
      <x v="16"/>
      <x v="3"/>
      <x v="1"/>
      <x/>
    </i>
    <i r="2">
      <x v="5"/>
      <x/>
      <x v="3"/>
      <x v="1"/>
      <x/>
    </i>
    <i r="2">
      <x v="6"/>
      <x v="15"/>
      <x v="3"/>
      <x v="1"/>
      <x/>
    </i>
    <i r="2">
      <x v="7"/>
      <x v="15"/>
      <x v="3"/>
      <x v="1"/>
      <x/>
    </i>
    <i r="1">
      <x v="47"/>
      <x v="1"/>
      <x v="16"/>
      <x v="3"/>
      <x v="1"/>
      <x/>
    </i>
    <i r="2">
      <x v="5"/>
      <x/>
      <x v="3"/>
      <x v="1"/>
      <x/>
    </i>
    <i r="2">
      <x v="6"/>
      <x v="15"/>
      <x v="3"/>
      <x v="1"/>
      <x/>
    </i>
    <i r="2">
      <x v="7"/>
      <x v="15"/>
      <x v="3"/>
      <x v="1"/>
      <x/>
    </i>
    <i r="1">
      <x v="68"/>
      <x v="1"/>
      <x v="16"/>
      <x v="3"/>
      <x v="1"/>
      <x/>
    </i>
    <i r="2">
      <x v="5"/>
      <x/>
      <x v="3"/>
      <x v="1"/>
      <x/>
    </i>
    <i r="2">
      <x v="6"/>
      <x v="15"/>
      <x v="3"/>
      <x v="1"/>
      <x/>
    </i>
    <i r="2">
      <x v="7"/>
      <x v="15"/>
      <x v="3"/>
      <x v="1"/>
      <x/>
    </i>
    <i r="1">
      <x v="79"/>
      <x v="1"/>
      <x v="16"/>
      <x v="3"/>
      <x v="1"/>
      <x/>
    </i>
    <i r="2">
      <x v="5"/>
      <x/>
      <x v="3"/>
      <x v="1"/>
      <x/>
    </i>
    <i r="2">
      <x v="6"/>
      <x v="15"/>
      <x v="3"/>
      <x v="1"/>
      <x/>
    </i>
    <i r="2">
      <x v="7"/>
      <x v="15"/>
      <x v="3"/>
      <x v="1"/>
      <x/>
    </i>
    <i r="1">
      <x v="87"/>
      <x v="1"/>
      <x v="16"/>
      <x v="3"/>
      <x v="2"/>
      <x v="1"/>
    </i>
    <i r="2">
      <x v="5"/>
      <x/>
      <x v="3"/>
      <x v="2"/>
      <x v="1"/>
    </i>
    <i r="2">
      <x v="6"/>
      <x v="15"/>
      <x v="3"/>
      <x v="2"/>
      <x v="1"/>
    </i>
    <i r="2">
      <x v="7"/>
      <x v="15"/>
      <x v="3"/>
      <x v="2"/>
      <x v="1"/>
    </i>
    <i r="1">
      <x v="91"/>
      <x v="1"/>
      <x v="16"/>
      <x v="3"/>
      <x v="1"/>
      <x/>
    </i>
    <i r="2">
      <x v="5"/>
      <x/>
      <x v="3"/>
      <x v="1"/>
      <x/>
    </i>
    <i r="2">
      <x v="6"/>
      <x v="15"/>
      <x v="3"/>
      <x v="1"/>
      <x/>
    </i>
    <i r="2">
      <x v="7"/>
      <x v="15"/>
      <x v="3"/>
      <x v="1"/>
      <x/>
    </i>
    <i r="1">
      <x v="99"/>
      <x v="1"/>
      <x v="16"/>
      <x v="3"/>
      <x/>
      <x/>
    </i>
    <i r="2">
      <x v="5"/>
      <x/>
      <x v="3"/>
      <x/>
      <x/>
    </i>
    <i r="2">
      <x v="6"/>
      <x v="15"/>
      <x v="3"/>
      <x/>
      <x/>
    </i>
    <i r="2">
      <x v="7"/>
      <x v="15"/>
      <x v="3"/>
      <x/>
      <x/>
    </i>
    <i r="1">
      <x v="100"/>
      <x v="1"/>
      <x v="16"/>
      <x v="3"/>
      <x/>
      <x/>
    </i>
    <i r="2">
      <x v="5"/>
      <x/>
      <x v="3"/>
      <x/>
      <x/>
    </i>
    <i r="2">
      <x v="6"/>
      <x v="15"/>
      <x v="3"/>
      <x/>
      <x/>
    </i>
    <i r="2">
      <x v="7"/>
      <x v="15"/>
      <x v="3"/>
      <x/>
      <x/>
    </i>
    <i r="1">
      <x v="101"/>
      <x v="1"/>
      <x v="16"/>
      <x v="3"/>
      <x v="1"/>
      <x/>
    </i>
    <i r="2">
      <x v="5"/>
      <x/>
      <x v="3"/>
      <x v="1"/>
      <x/>
    </i>
    <i r="2">
      <x v="7"/>
      <x v="15"/>
      <x v="3"/>
      <x v="1"/>
      <x/>
    </i>
    <i r="1">
      <x v="102"/>
      <x v="1"/>
      <x v="16"/>
      <x v="3"/>
      <x v="1"/>
      <x/>
    </i>
    <i r="2">
      <x v="5"/>
      <x/>
      <x v="3"/>
      <x v="1"/>
      <x/>
    </i>
    <i r="2">
      <x v="7"/>
      <x v="15"/>
      <x v="3"/>
      <x v="1"/>
      <x/>
    </i>
    <i r="1">
      <x v="103"/>
      <x v="1"/>
      <x v="16"/>
      <x v="3"/>
      <x v="1"/>
      <x/>
    </i>
    <i r="2">
      <x v="5"/>
      <x/>
      <x v="3"/>
      <x v="1"/>
      <x/>
    </i>
    <i r="2">
      <x v="6"/>
      <x v="15"/>
      <x v="3"/>
      <x v="1"/>
      <x/>
    </i>
    <i r="2">
      <x v="7"/>
      <x v="15"/>
      <x v="3"/>
      <x v="1"/>
      <x/>
    </i>
    <i r="1">
      <x v="104"/>
      <x v="1"/>
      <x v="16"/>
      <x v="3"/>
      <x v="1"/>
      <x/>
    </i>
    <i r="2">
      <x v="5"/>
      <x/>
      <x v="3"/>
      <x v="1"/>
      <x/>
    </i>
    <i r="2">
      <x v="7"/>
      <x v="15"/>
      <x v="3"/>
      <x v="1"/>
      <x/>
    </i>
    <i r="1">
      <x v="105"/>
      <x v="1"/>
      <x v="16"/>
      <x v="3"/>
      <x v="1"/>
      <x/>
    </i>
    <i r="2">
      <x v="5"/>
      <x/>
      <x v="3"/>
      <x v="1"/>
      <x/>
    </i>
    <i r="2">
      <x v="6"/>
      <x v="15"/>
      <x v="3"/>
      <x v="1"/>
      <x/>
    </i>
    <i r="2">
      <x v="7"/>
      <x v="15"/>
      <x v="3"/>
      <x v="1"/>
      <x/>
    </i>
    <i r="1">
      <x v="108"/>
      <x v="1"/>
      <x v="16"/>
      <x v="3"/>
      <x v="1"/>
      <x/>
    </i>
    <i r="2">
      <x v="5"/>
      <x/>
      <x v="3"/>
      <x v="1"/>
      <x/>
    </i>
    <i r="2">
      <x v="6"/>
      <x v="15"/>
      <x v="3"/>
      <x v="1"/>
      <x/>
    </i>
    <i r="2">
      <x v="7"/>
      <x v="15"/>
      <x v="3"/>
      <x v="1"/>
      <x/>
    </i>
    <i r="1">
      <x v="109"/>
      <x v="1"/>
      <x v="16"/>
      <x v="3"/>
      <x v="1"/>
      <x/>
    </i>
    <i r="2">
      <x v="5"/>
      <x/>
      <x v="3"/>
      <x v="1"/>
      <x/>
    </i>
    <i r="2">
      <x v="6"/>
      <x v="15"/>
      <x v="3"/>
      <x v="1"/>
      <x/>
    </i>
    <i r="2">
      <x v="7"/>
      <x v="15"/>
      <x v="3"/>
      <x v="1"/>
      <x/>
    </i>
    <i r="1">
      <x v="110"/>
      <x v="1"/>
      <x v="16"/>
      <x v="3"/>
      <x v="1"/>
      <x/>
    </i>
    <i r="2">
      <x v="5"/>
      <x/>
      <x v="3"/>
      <x v="1"/>
      <x/>
    </i>
    <i r="2">
      <x v="6"/>
      <x v="15"/>
      <x v="3"/>
      <x v="1"/>
      <x/>
    </i>
    <i r="2">
      <x v="7"/>
      <x v="15"/>
      <x v="3"/>
      <x v="1"/>
      <x/>
    </i>
    <i>
      <x v="43"/>
      <x v="13"/>
      <x v="1"/>
      <x v="16"/>
      <x v="3"/>
      <x v="1"/>
      <x/>
    </i>
    <i r="2">
      <x v="5"/>
      <x/>
      <x v="3"/>
      <x v="1"/>
      <x/>
    </i>
    <i r="2">
      <x v="7"/>
      <x v="15"/>
      <x v="3"/>
      <x v="1"/>
      <x/>
    </i>
    <i>
      <x v="44"/>
      <x v="5"/>
      <x/>
      <x v="18"/>
      <x v="3"/>
      <x v="1"/>
      <x/>
    </i>
    <i r="2">
      <x v="1"/>
      <x v="16"/>
      <x v="3"/>
      <x v="1"/>
      <x/>
    </i>
    <i r="2">
      <x v="4"/>
      <x/>
      <x v="3"/>
      <x v="1"/>
      <x/>
    </i>
    <i r="2">
      <x v="5"/>
      <x/>
      <x v="3"/>
      <x v="1"/>
      <x/>
    </i>
    <i r="2">
      <x v="6"/>
      <x v="15"/>
      <x v="3"/>
      <x v="1"/>
      <x/>
    </i>
    <i r="2">
      <x v="7"/>
      <x v="15"/>
      <x v="3"/>
      <x v="1"/>
      <x/>
    </i>
    <i>
      <x v="45"/>
      <x v="8"/>
      <x v="1"/>
      <x v="16"/>
      <x v="3"/>
      <x v="1"/>
      <x/>
    </i>
    <i r="2">
      <x v="5"/>
      <x/>
      <x v="3"/>
      <x v="1"/>
      <x/>
    </i>
    <i r="2">
      <x v="6"/>
      <x v="15"/>
      <x v="3"/>
      <x v="1"/>
      <x/>
    </i>
    <i r="2">
      <x v="7"/>
      <x v="15"/>
      <x v="3"/>
      <x v="1"/>
      <x/>
    </i>
    <i r="1">
      <x v="97"/>
      <x v="1"/>
      <x v="16"/>
      <x v="3"/>
      <x v="1"/>
      <x/>
    </i>
    <i r="2">
      <x v="5"/>
      <x/>
      <x v="3"/>
      <x v="1"/>
      <x/>
    </i>
    <i r="2">
      <x v="6"/>
      <x v="15"/>
      <x v="3"/>
      <x v="1"/>
      <x/>
    </i>
    <i r="2">
      <x v="7"/>
      <x v="15"/>
      <x v="3"/>
      <x v="1"/>
      <x/>
    </i>
    <i>
      <x v="46"/>
      <x/>
      <x v="1"/>
      <x v="16"/>
      <x v="3"/>
      <x/>
      <x/>
    </i>
    <i r="2">
      <x v="5"/>
      <x/>
      <x v="3"/>
      <x/>
      <x/>
    </i>
    <i r="2">
      <x v="6"/>
      <x v="15"/>
      <x v="3"/>
      <x/>
      <x/>
    </i>
    <i r="2">
      <x v="7"/>
      <x v="15"/>
      <x v="3"/>
      <x/>
      <x/>
    </i>
    <i r="1">
      <x v="17"/>
      <x v="1"/>
      <x v="16"/>
      <x v="3"/>
      <x v="1"/>
      <x/>
    </i>
    <i r="2">
      <x v="5"/>
      <x/>
      <x v="3"/>
      <x v="1"/>
      <x/>
    </i>
    <i r="2">
      <x v="6"/>
      <x v="15"/>
      <x v="3"/>
      <x v="1"/>
      <x/>
    </i>
    <i r="2">
      <x v="7"/>
      <x v="15"/>
      <x v="3"/>
      <x v="1"/>
      <x/>
    </i>
    <i r="1">
      <x v="31"/>
      <x v="1"/>
      <x v="16"/>
      <x v="3"/>
      <x v="1"/>
      <x/>
    </i>
    <i r="2">
      <x v="5"/>
      <x/>
      <x v="3"/>
      <x v="1"/>
      <x/>
    </i>
    <i r="2">
      <x v="6"/>
      <x v="15"/>
      <x v="3"/>
      <x v="1"/>
      <x/>
    </i>
    <i r="2">
      <x v="7"/>
      <x v="15"/>
      <x v="3"/>
      <x v="1"/>
      <x/>
    </i>
    <i r="1">
      <x v="43"/>
      <x v="1"/>
      <x v="16"/>
      <x v="3"/>
      <x v="1"/>
      <x/>
    </i>
    <i r="2">
      <x v="5"/>
      <x/>
      <x v="3"/>
      <x v="1"/>
      <x/>
    </i>
    <i r="2">
      <x v="6"/>
      <x v="15"/>
      <x v="3"/>
      <x v="1"/>
      <x/>
    </i>
    <i r="2">
      <x v="7"/>
      <x v="15"/>
      <x v="3"/>
      <x v="1"/>
      <x/>
    </i>
    <i r="1">
      <x v="80"/>
      <x v="1"/>
      <x v="16"/>
      <x v="3"/>
      <x v="1"/>
      <x/>
    </i>
    <i r="2">
      <x v="5"/>
      <x/>
      <x v="3"/>
      <x v="1"/>
      <x/>
    </i>
    <i r="2">
      <x v="6"/>
      <x v="15"/>
      <x v="3"/>
      <x v="1"/>
      <x/>
    </i>
    <i r="2">
      <x v="7"/>
      <x v="15"/>
      <x v="3"/>
      <x v="1"/>
      <x/>
    </i>
    <i>
      <x v="47"/>
      <x v="2"/>
      <x v="1"/>
      <x v="16"/>
      <x v="3"/>
      <x v="1"/>
      <x/>
    </i>
    <i r="2">
      <x v="5"/>
      <x/>
      <x v="3"/>
      <x v="1"/>
      <x/>
    </i>
    <i r="2">
      <x v="6"/>
      <x v="15"/>
      <x v="3"/>
      <x v="1"/>
      <x/>
    </i>
    <i r="2">
      <x v="7"/>
      <x v="15"/>
      <x v="3"/>
      <x v="1"/>
      <x/>
    </i>
    <i r="1">
      <x v="48"/>
      <x v="1"/>
      <x v="16"/>
      <x v="3"/>
      <x v="1"/>
      <x/>
    </i>
    <i r="2">
      <x v="5"/>
      <x/>
      <x v="3"/>
      <x v="1"/>
      <x/>
    </i>
    <i r="2">
      <x v="6"/>
      <x v="15"/>
      <x v="3"/>
      <x v="1"/>
      <x/>
    </i>
    <i r="2">
      <x v="7"/>
      <x v="15"/>
      <x v="3"/>
      <x v="1"/>
      <x/>
    </i>
    <i r="1">
      <x v="83"/>
      <x v="1"/>
      <x v="16"/>
      <x v="3"/>
      <x v="1"/>
      <x/>
    </i>
    <i r="2">
      <x v="5"/>
      <x/>
      <x v="3"/>
      <x v="1"/>
      <x/>
    </i>
    <i r="2">
      <x v="6"/>
      <x v="15"/>
      <x v="3"/>
      <x v="1"/>
      <x/>
    </i>
    <i r="2">
      <x v="7"/>
      <x v="15"/>
      <x v="3"/>
      <x v="1"/>
      <x/>
    </i>
    <i>
      <x v="48"/>
      <x v="12"/>
      <x v="1"/>
      <x v="16"/>
      <x v="3"/>
      <x v="1"/>
      <x/>
    </i>
    <i r="2">
      <x v="5"/>
      <x/>
      <x v="3"/>
      <x v="1"/>
      <x/>
    </i>
    <i r="2">
      <x v="6"/>
      <x v="15"/>
      <x v="3"/>
      <x v="1"/>
      <x/>
    </i>
    <i r="2">
      <x v="7"/>
      <x v="15"/>
      <x v="3"/>
      <x v="1"/>
      <x/>
    </i>
    <i>
      <x v="49"/>
      <x/>
      <x v="1"/>
      <x v="16"/>
      <x v="2"/>
      <x/>
      <x/>
    </i>
    <i r="2">
      <x v="5"/>
      <x/>
      <x v="2"/>
      <x/>
      <x/>
    </i>
    <i r="2">
      <x v="6"/>
      <x v="15"/>
      <x v="2"/>
      <x/>
      <x/>
    </i>
    <i r="2">
      <x v="7"/>
      <x v="15"/>
      <x v="2"/>
      <x/>
      <x/>
    </i>
    <i r="1">
      <x v="68"/>
      <x v="1"/>
      <x v="16"/>
      <x v="2"/>
      <x v="1"/>
      <x/>
    </i>
    <i r="2">
      <x v="5"/>
      <x/>
      <x v="2"/>
      <x v="1"/>
      <x/>
    </i>
    <i r="2">
      <x v="6"/>
      <x v="15"/>
      <x v="2"/>
      <x v="1"/>
      <x/>
    </i>
    <i r="2">
      <x v="7"/>
      <x v="15"/>
      <x v="2"/>
      <x v="1"/>
      <x/>
    </i>
    <i>
      <x v="50"/>
      <x v="10"/>
      <x v="1"/>
      <x v="16"/>
      <x v="2"/>
      <x v="1"/>
      <x/>
    </i>
    <i r="2">
      <x v="5"/>
      <x/>
      <x v="2"/>
      <x v="1"/>
      <x/>
    </i>
    <i r="2">
      <x v="6"/>
      <x v="15"/>
      <x v="2"/>
      <x v="1"/>
      <x/>
    </i>
    <i r="2">
      <x v="7"/>
      <x v="15"/>
      <x v="2"/>
      <x v="1"/>
      <x/>
    </i>
    <i>
      <x v="51"/>
      <x v="70"/>
      <x v="1"/>
      <x v="16"/>
      <x v="2"/>
      <x v="1"/>
      <x/>
    </i>
    <i r="2">
      <x v="5"/>
      <x/>
      <x v="2"/>
      <x v="1"/>
      <x/>
    </i>
    <i r="2">
      <x v="6"/>
      <x v="15"/>
      <x v="2"/>
      <x v="1"/>
      <x/>
    </i>
    <i r="2">
      <x v="7"/>
      <x v="15"/>
      <x v="2"/>
      <x v="1"/>
      <x/>
    </i>
    <i>
      <x v="52"/>
      <x/>
      <x v="1"/>
      <x v="16"/>
      <x v="2"/>
      <x/>
      <x/>
    </i>
    <i r="2">
      <x v="5"/>
      <x/>
      <x v="2"/>
      <x/>
      <x/>
    </i>
    <i r="2">
      <x v="6"/>
      <x v="15"/>
      <x v="2"/>
      <x/>
      <x/>
    </i>
    <i r="2">
      <x v="7"/>
      <x v="15"/>
      <x v="2"/>
      <x/>
      <x/>
    </i>
    <i>
      <x v="53"/>
      <x v="53"/>
      <x v="1"/>
      <x v="16"/>
      <x v="2"/>
      <x v="1"/>
      <x/>
    </i>
    <i r="2">
      <x v="5"/>
      <x/>
      <x v="2"/>
      <x v="1"/>
      <x/>
    </i>
    <i r="2">
      <x v="7"/>
      <x v="15"/>
      <x v="2"/>
      <x v="1"/>
      <x/>
    </i>
    <i>
      <x v="54"/>
      <x/>
      <x v="1"/>
      <x v="16"/>
      <x v="2"/>
      <x/>
      <x/>
    </i>
    <i r="2">
      <x v="5"/>
      <x/>
      <x v="2"/>
      <x/>
      <x/>
    </i>
    <i r="2">
      <x v="6"/>
      <x v="15"/>
      <x v="2"/>
      <x/>
      <x/>
    </i>
    <i r="2">
      <x v="7"/>
      <x v="15"/>
      <x v="2"/>
      <x/>
      <x/>
    </i>
    <i r="1">
      <x v="68"/>
      <x v="1"/>
      <x v="16"/>
      <x v="2"/>
      <x v="1"/>
      <x/>
    </i>
    <i r="2">
      <x v="5"/>
      <x/>
      <x v="2"/>
      <x v="1"/>
      <x/>
    </i>
    <i r="2">
      <x v="6"/>
      <x v="15"/>
      <x v="2"/>
      <x v="1"/>
      <x/>
    </i>
    <i r="2">
      <x v="7"/>
      <x v="15"/>
      <x v="2"/>
      <x v="1"/>
      <x/>
    </i>
    <i>
      <x v="55"/>
      <x/>
      <x/>
      <x v="18"/>
      <x v="2"/>
      <x/>
      <x/>
    </i>
    <i r="2">
      <x v="1"/>
      <x v="16"/>
      <x v="2"/>
      <x/>
      <x/>
    </i>
    <i r="2">
      <x v="4"/>
      <x/>
      <x v="2"/>
      <x/>
      <x/>
    </i>
    <i r="2">
      <x v="5"/>
      <x/>
      <x v="2"/>
      <x/>
      <x/>
    </i>
    <i r="2">
      <x v="6"/>
      <x v="15"/>
      <x v="2"/>
      <x/>
      <x/>
    </i>
    <i r="2">
      <x v="7"/>
      <x v="15"/>
      <x v="2"/>
      <x/>
      <x/>
    </i>
    <i>
      <x v="56"/>
      <x/>
      <x v="1"/>
      <x v="16"/>
      <x v="2"/>
      <x/>
      <x/>
    </i>
    <i r="2">
      <x v="5"/>
      <x/>
      <x v="2"/>
      <x/>
      <x/>
    </i>
    <i r="2">
      <x v="6"/>
      <x v="15"/>
      <x v="2"/>
      <x/>
      <x/>
    </i>
    <i r="2">
      <x v="7"/>
      <x v="15"/>
      <x v="2"/>
      <x/>
      <x/>
    </i>
    <i>
      <x v="57"/>
      <x v="84"/>
      <x v="1"/>
      <x v="16"/>
      <x v="2"/>
      <x v="1"/>
      <x/>
    </i>
    <i r="2">
      <x v="5"/>
      <x/>
      <x v="2"/>
      <x v="1"/>
      <x/>
    </i>
    <i r="2">
      <x v="6"/>
      <x v="15"/>
      <x v="2"/>
      <x v="1"/>
      <x/>
    </i>
    <i r="2">
      <x v="7"/>
      <x v="15"/>
      <x v="2"/>
      <x v="1"/>
      <x/>
    </i>
    <i>
      <x v="58"/>
      <x/>
      <x v="1"/>
      <x v="16"/>
      <x v="2"/>
      <x/>
      <x/>
    </i>
    <i r="2">
      <x v="5"/>
      <x/>
      <x v="2"/>
      <x/>
      <x/>
    </i>
    <i r="2">
      <x v="6"/>
      <x v="15"/>
      <x v="2"/>
      <x/>
      <x/>
    </i>
    <i r="2">
      <x v="7"/>
      <x v="15"/>
      <x v="2"/>
      <x/>
      <x/>
    </i>
    <i>
      <x v="59"/>
      <x/>
      <x v="1"/>
      <x v="16"/>
      <x v="2"/>
      <x/>
      <x/>
    </i>
    <i r="2">
      <x v="5"/>
      <x/>
      <x v="2"/>
      <x/>
      <x/>
    </i>
    <i r="2">
      <x v="7"/>
      <x v="15"/>
      <x v="2"/>
      <x/>
      <x/>
    </i>
    <i>
      <x v="60"/>
      <x/>
      <x v="1"/>
      <x v="16"/>
      <x v="2"/>
      <x/>
      <x/>
    </i>
    <i r="2">
      <x v="5"/>
      <x/>
      <x v="2"/>
      <x/>
      <x/>
    </i>
    <i r="2">
      <x v="6"/>
      <x v="15"/>
      <x v="2"/>
      <x/>
      <x/>
    </i>
    <i r="2">
      <x v="7"/>
      <x v="15"/>
      <x v="2"/>
      <x/>
      <x/>
    </i>
    <i>
      <x v="61"/>
      <x/>
      <x v="1"/>
      <x v="16"/>
      <x v="2"/>
      <x/>
      <x/>
    </i>
    <i r="2">
      <x v="5"/>
      <x/>
      <x v="2"/>
      <x/>
      <x/>
    </i>
    <i r="2">
      <x v="6"/>
      <x v="15"/>
      <x v="2"/>
      <x/>
      <x/>
    </i>
    <i r="2">
      <x v="7"/>
      <x v="15"/>
      <x v="2"/>
      <x/>
      <x/>
    </i>
    <i r="1">
      <x v="16"/>
      <x v="1"/>
      <x v="16"/>
      <x v="2"/>
      <x v="1"/>
      <x/>
    </i>
    <i r="2">
      <x v="5"/>
      <x/>
      <x v="2"/>
      <x v="1"/>
      <x/>
    </i>
    <i r="2">
      <x v="6"/>
      <x v="15"/>
      <x v="2"/>
      <x v="1"/>
      <x/>
    </i>
    <i r="2">
      <x v="7"/>
      <x v="15"/>
      <x v="2"/>
      <x v="1"/>
      <x/>
    </i>
    <i r="1">
      <x v="26"/>
      <x v="1"/>
      <x v="16"/>
      <x v="2"/>
      <x v="1"/>
      <x/>
    </i>
    <i r="2">
      <x v="5"/>
      <x/>
      <x v="2"/>
      <x v="1"/>
      <x/>
    </i>
    <i r="2">
      <x v="6"/>
      <x v="15"/>
      <x v="2"/>
      <x v="1"/>
      <x/>
    </i>
    <i r="2">
      <x v="7"/>
      <x v="15"/>
      <x v="2"/>
      <x v="1"/>
      <x/>
    </i>
    <i r="1">
      <x v="27"/>
      <x v="1"/>
      <x v="16"/>
      <x v="2"/>
      <x v="1"/>
      <x/>
    </i>
    <i r="2">
      <x v="5"/>
      <x/>
      <x v="2"/>
      <x v="1"/>
      <x/>
    </i>
    <i r="2">
      <x v="6"/>
      <x v="15"/>
      <x v="2"/>
      <x v="1"/>
      <x/>
    </i>
    <i r="2">
      <x v="7"/>
      <x v="15"/>
      <x v="2"/>
      <x v="1"/>
      <x/>
    </i>
    <i r="1">
      <x v="28"/>
      <x v="1"/>
      <x v="16"/>
      <x v="2"/>
      <x v="1"/>
      <x/>
    </i>
    <i r="2">
      <x v="5"/>
      <x/>
      <x v="2"/>
      <x v="1"/>
      <x/>
    </i>
    <i r="2">
      <x v="6"/>
      <x v="15"/>
      <x v="2"/>
      <x v="1"/>
      <x/>
    </i>
    <i r="2">
      <x v="7"/>
      <x v="15"/>
      <x v="2"/>
      <x v="1"/>
      <x/>
    </i>
    <i r="1">
      <x v="68"/>
      <x v="1"/>
      <x v="16"/>
      <x v="2"/>
      <x v="1"/>
      <x/>
    </i>
    <i r="2">
      <x v="5"/>
      <x/>
      <x v="2"/>
      <x v="1"/>
      <x/>
    </i>
    <i r="2">
      <x v="6"/>
      <x v="15"/>
      <x v="2"/>
      <x v="1"/>
      <x/>
    </i>
    <i r="2">
      <x v="7"/>
      <x v="15"/>
      <x v="2"/>
      <x v="1"/>
      <x/>
    </i>
    <i r="1">
      <x v="92"/>
      <x v="1"/>
      <x v="16"/>
      <x v="2"/>
      <x v="1"/>
      <x/>
    </i>
    <i r="2">
      <x v="5"/>
      <x/>
      <x v="2"/>
      <x v="1"/>
      <x/>
    </i>
    <i r="2">
      <x v="6"/>
      <x v="15"/>
      <x v="2"/>
      <x v="1"/>
      <x/>
    </i>
    <i r="2">
      <x v="7"/>
      <x v="15"/>
      <x v="2"/>
      <x v="1"/>
      <x/>
    </i>
    <i>
      <x v="62"/>
      <x/>
      <x v="1"/>
      <x v="16"/>
      <x v="6"/>
      <x/>
      <x/>
    </i>
    <i r="2">
      <x v="5"/>
      <x/>
      <x v="6"/>
      <x/>
      <x/>
    </i>
    <i r="2">
      <x v="6"/>
      <x v="15"/>
      <x v="6"/>
      <x/>
      <x/>
    </i>
    <i r="2">
      <x v="7"/>
      <x v="15"/>
      <x v="6"/>
      <x/>
      <x/>
    </i>
    <i>
      <x v="63"/>
      <x/>
      <x v="1"/>
      <x v="16"/>
      <x v="1"/>
      <x/>
      <x/>
    </i>
    <i r="2">
      <x v="5"/>
      <x/>
      <x v="1"/>
      <x/>
      <x/>
    </i>
    <i r="2">
      <x v="6"/>
      <x v="15"/>
      <x v="1"/>
      <x/>
      <x/>
    </i>
    <i r="2">
      <x v="7"/>
      <x v="15"/>
      <x v="1"/>
      <x/>
      <x/>
    </i>
    <i r="1">
      <x v="5"/>
      <x v="1"/>
      <x v="16"/>
      <x v="1"/>
      <x v="1"/>
      <x/>
    </i>
    <i r="2">
      <x v="5"/>
      <x/>
      <x v="1"/>
      <x v="1"/>
      <x/>
    </i>
    <i r="2">
      <x v="6"/>
      <x v="15"/>
      <x v="1"/>
      <x v="1"/>
      <x/>
    </i>
    <i r="2">
      <x v="7"/>
      <x v="15"/>
      <x v="1"/>
      <x v="1"/>
      <x/>
    </i>
    <i r="1">
      <x v="56"/>
      <x v="1"/>
      <x v="16"/>
      <x v="1"/>
      <x v="2"/>
      <x v="1"/>
    </i>
    <i r="2">
      <x v="5"/>
      <x/>
      <x v="1"/>
      <x v="2"/>
      <x v="1"/>
    </i>
    <i r="2">
      <x v="6"/>
      <x v="15"/>
      <x v="1"/>
      <x v="2"/>
      <x v="1"/>
    </i>
    <i r="2">
      <x v="7"/>
      <x v="15"/>
      <x v="1"/>
      <x v="2"/>
      <x v="1"/>
    </i>
    <i r="1">
      <x v="68"/>
      <x v="1"/>
      <x v="16"/>
      <x v="1"/>
      <x v="1"/>
      <x/>
    </i>
    <i r="2">
      <x v="5"/>
      <x/>
      <x v="1"/>
      <x v="1"/>
      <x/>
    </i>
    <i r="2">
      <x v="6"/>
      <x v="15"/>
      <x v="1"/>
      <x v="1"/>
      <x/>
    </i>
    <i r="2">
      <x v="7"/>
      <x v="15"/>
      <x v="1"/>
      <x v="1"/>
      <x/>
    </i>
    <i>
      <x v="64"/>
      <x/>
      <x v="1"/>
      <x v="16"/>
      <x v="1"/>
      <x/>
      <x/>
    </i>
    <i r="2">
      <x v="5"/>
      <x/>
      <x v="1"/>
      <x/>
      <x/>
    </i>
    <i r="2">
      <x v="6"/>
      <x v="15"/>
      <x v="1"/>
      <x/>
      <x/>
    </i>
    <i r="2">
      <x v="7"/>
      <x v="15"/>
      <x v="1"/>
      <x/>
      <x/>
    </i>
    <i>
      <x v="65"/>
      <x v="41"/>
      <x v="1"/>
      <x v="16"/>
      <x v="1"/>
      <x v="1"/>
      <x/>
    </i>
    <i r="2">
      <x v="5"/>
      <x/>
      <x v="1"/>
      <x v="1"/>
      <x/>
    </i>
    <i r="2">
      <x v="7"/>
      <x v="15"/>
      <x v="1"/>
      <x v="1"/>
      <x/>
    </i>
    <i>
      <x v="66"/>
      <x v="107"/>
      <x v="1"/>
      <x v="16"/>
      <x v="1"/>
      <x v="1"/>
      <x/>
    </i>
    <i r="2">
      <x v="5"/>
      <x/>
      <x v="1"/>
      <x v="1"/>
      <x/>
    </i>
    <i r="2">
      <x v="6"/>
      <x v="15"/>
      <x v="1"/>
      <x v="1"/>
      <x/>
    </i>
    <i r="2">
      <x v="7"/>
      <x v="15"/>
      <x v="1"/>
      <x v="1"/>
      <x/>
    </i>
    <i>
      <x v="67"/>
      <x/>
      <x v="1"/>
      <x v="16"/>
      <x v="1"/>
      <x/>
      <x/>
    </i>
    <i r="2">
      <x v="5"/>
      <x/>
      <x v="1"/>
      <x/>
      <x/>
    </i>
    <i r="2">
      <x v="6"/>
      <x v="15"/>
      <x v="1"/>
      <x/>
      <x/>
    </i>
    <i r="2">
      <x v="7"/>
      <x v="15"/>
      <x v="1"/>
      <x/>
      <x/>
    </i>
    <i>
      <x v="68"/>
      <x/>
      <x v="1"/>
      <x v="16"/>
      <x v="1"/>
      <x/>
      <x/>
    </i>
    <i r="2">
      <x v="5"/>
      <x/>
      <x v="1"/>
      <x/>
      <x/>
    </i>
    <i r="2">
      <x v="6"/>
      <x v="15"/>
      <x v="1"/>
      <x/>
      <x/>
    </i>
    <i r="2">
      <x v="7"/>
      <x v="15"/>
      <x v="1"/>
      <x/>
      <x/>
    </i>
    <i>
      <x v="69"/>
      <x v="67"/>
      <x v="1"/>
      <x v="16"/>
      <x v="2"/>
      <x/>
      <x/>
    </i>
    <i r="2">
      <x v="5"/>
      <x/>
      <x v="2"/>
      <x/>
      <x/>
    </i>
    <i r="2">
      <x v="6"/>
      <x v="15"/>
      <x v="2"/>
      <x/>
      <x/>
    </i>
    <i r="2">
      <x v="7"/>
      <x v="15"/>
      <x v="2"/>
      <x/>
      <x/>
    </i>
    <i>
      <x v="70"/>
      <x/>
      <x v="1"/>
      <x v="16"/>
      <x v="2"/>
      <x/>
      <x/>
    </i>
    <i r="2">
      <x v="5"/>
      <x/>
      <x v="2"/>
      <x/>
      <x/>
    </i>
    <i r="2">
      <x v="6"/>
      <x v="15"/>
      <x v="2"/>
      <x/>
      <x/>
    </i>
    <i r="2">
      <x v="7"/>
      <x v="15"/>
      <x v="2"/>
      <x/>
      <x/>
    </i>
    <i>
      <x v="71"/>
      <x/>
      <x v="1"/>
      <x v="16"/>
      <x v="2"/>
      <x/>
      <x/>
    </i>
    <i r="2">
      <x v="5"/>
      <x/>
      <x v="2"/>
      <x/>
      <x/>
    </i>
    <i r="2">
      <x v="6"/>
      <x v="15"/>
      <x v="2"/>
      <x/>
      <x/>
    </i>
    <i r="2">
      <x v="7"/>
      <x v="15"/>
      <x v="2"/>
      <x/>
      <x/>
    </i>
    <i>
      <x v="72"/>
      <x/>
      <x v="1"/>
      <x v="16"/>
      <x v="2"/>
      <x/>
      <x/>
    </i>
    <i r="2">
      <x v="5"/>
      <x/>
      <x v="2"/>
      <x/>
      <x/>
    </i>
    <i r="2">
      <x v="7"/>
      <x v="15"/>
      <x v="2"/>
      <x/>
      <x/>
    </i>
    <i r="1">
      <x v="23"/>
      <x v="1"/>
      <x v="16"/>
      <x v="2"/>
      <x v="1"/>
      <x/>
    </i>
    <i r="2">
      <x v="2"/>
      <x v="17"/>
      <x v="2"/>
      <x v="1"/>
      <x/>
    </i>
    <i r="2">
      <x v="3"/>
      <x/>
      <x v="2"/>
      <x v="1"/>
      <x/>
    </i>
    <i r="2">
      <x v="5"/>
      <x/>
      <x v="2"/>
      <x v="1"/>
      <x/>
    </i>
    <i r="2">
      <x v="6"/>
      <x v="15"/>
      <x v="2"/>
      <x v="1"/>
      <x/>
    </i>
    <i r="2">
      <x v="7"/>
      <x v="15"/>
      <x v="2"/>
      <x v="1"/>
      <x/>
    </i>
    <i>
      <x v="73"/>
      <x/>
      <x v="1"/>
      <x v="16"/>
      <x/>
      <x/>
      <x/>
    </i>
    <i r="2">
      <x v="5"/>
      <x/>
      <x/>
      <x/>
      <x/>
    </i>
    <i r="2">
      <x v="6"/>
      <x v="15"/>
      <x/>
      <x/>
      <x/>
    </i>
    <i r="2">
      <x v="7"/>
      <x v="15"/>
      <x/>
      <x/>
      <x/>
    </i>
    <i>
      <x v="74"/>
      <x/>
      <x v="1"/>
      <x v="16"/>
      <x/>
      <x/>
      <x/>
    </i>
    <i r="2">
      <x v="5"/>
      <x/>
      <x/>
      <x/>
      <x/>
    </i>
    <i r="2">
      <x v="6"/>
      <x v="15"/>
      <x/>
      <x/>
      <x/>
    </i>
    <i r="2">
      <x v="7"/>
      <x v="15"/>
      <x/>
      <x/>
      <x/>
    </i>
    <i r="1">
      <x v="111"/>
      <x v="1"/>
      <x v="16"/>
      <x/>
      <x v="3"/>
      <x v="2"/>
    </i>
    <i r="2">
      <x v="5"/>
      <x/>
      <x/>
      <x v="3"/>
      <x v="2"/>
    </i>
    <i r="2">
      <x v="6"/>
      <x v="15"/>
      <x/>
      <x v="3"/>
      <x v="2"/>
    </i>
    <i r="2">
      <x v="7"/>
      <x v="15"/>
      <x/>
      <x v="3"/>
      <x v="2"/>
    </i>
    <i r="1">
      <x v="113"/>
      <x v="1"/>
      <x v="16"/>
      <x/>
      <x v="3"/>
      <x v="2"/>
    </i>
    <i r="2">
      <x v="5"/>
      <x/>
      <x/>
      <x v="3"/>
      <x v="2"/>
    </i>
    <i r="2">
      <x v="6"/>
      <x v="15"/>
      <x/>
      <x v="3"/>
      <x v="2"/>
    </i>
    <i r="2">
      <x v="7"/>
      <x v="15"/>
      <x/>
      <x v="3"/>
      <x v="2"/>
    </i>
    <i>
      <x v="75"/>
      <x/>
      <x v="1"/>
      <x v="16"/>
      <x/>
      <x/>
      <x/>
    </i>
    <i r="2">
      <x v="5"/>
      <x/>
      <x/>
      <x/>
      <x/>
    </i>
    <i r="2">
      <x v="7"/>
      <x v="15"/>
      <x/>
      <x/>
      <x/>
    </i>
    <i>
      <x v="76"/>
      <x/>
      <x v="1"/>
      <x v="16"/>
      <x/>
      <x/>
      <x/>
    </i>
    <i r="2">
      <x v="5"/>
      <x/>
      <x/>
      <x/>
      <x/>
    </i>
    <i r="2">
      <x v="6"/>
      <x v="15"/>
      <x/>
      <x/>
      <x/>
    </i>
    <i r="2">
      <x v="7"/>
      <x v="15"/>
      <x/>
      <x/>
      <x/>
    </i>
    <i>
      <x v="77"/>
      <x/>
      <x v="1"/>
      <x v="16"/>
      <x/>
      <x/>
      <x/>
    </i>
    <i r="2">
      <x v="5"/>
      <x/>
      <x/>
      <x/>
      <x/>
    </i>
    <i r="2">
      <x v="6"/>
      <x v="15"/>
      <x/>
      <x/>
      <x/>
    </i>
    <i r="2">
      <x v="7"/>
      <x v="15"/>
      <x/>
      <x/>
      <x/>
    </i>
    <i>
      <x v="78"/>
      <x/>
      <x v="1"/>
      <x v="16"/>
      <x/>
      <x/>
      <x/>
    </i>
    <i r="2">
      <x v="5"/>
      <x/>
      <x/>
      <x/>
      <x/>
    </i>
    <i r="2">
      <x v="6"/>
      <x v="15"/>
      <x/>
      <x/>
      <x/>
    </i>
    <i r="2">
      <x v="7"/>
      <x v="15"/>
      <x/>
      <x/>
      <x/>
    </i>
    <i>
      <x v="79"/>
      <x v="55"/>
      <x v="1"/>
      <x v="16"/>
      <x/>
      <x v="3"/>
      <x v="2"/>
    </i>
    <i r="2">
      <x v="5"/>
      <x/>
      <x/>
      <x v="3"/>
      <x v="2"/>
    </i>
    <i r="2">
      <x v="6"/>
      <x v="15"/>
      <x/>
      <x v="3"/>
      <x v="2"/>
    </i>
    <i r="2">
      <x v="7"/>
      <x v="15"/>
      <x/>
      <x v="3"/>
      <x v="2"/>
    </i>
    <i>
      <x v="80"/>
      <x v="21"/>
      <x v="1"/>
      <x v="16"/>
      <x/>
      <x v="1"/>
      <x/>
    </i>
    <i r="2">
      <x v="5"/>
      <x/>
      <x/>
      <x v="1"/>
      <x/>
    </i>
    <i r="2">
      <x v="6"/>
      <x v="15"/>
      <x/>
      <x v="1"/>
      <x/>
    </i>
    <i r="2">
      <x v="7"/>
      <x v="15"/>
      <x/>
      <x v="1"/>
      <x/>
    </i>
    <i>
      <x v="81"/>
      <x/>
      <x v="1"/>
      <x v="16"/>
      <x/>
      <x/>
      <x/>
    </i>
    <i r="2">
      <x v="5"/>
      <x/>
      <x/>
      <x/>
      <x/>
    </i>
    <i r="2">
      <x v="6"/>
      <x v="15"/>
      <x/>
      <x/>
      <x/>
    </i>
    <i r="2">
      <x v="7"/>
      <x v="15"/>
      <x/>
      <x/>
      <x/>
    </i>
    <i r="1">
      <x v="113"/>
      <x v="1"/>
      <x v="16"/>
      <x/>
      <x v="3"/>
      <x v="2"/>
    </i>
    <i r="2">
      <x v="5"/>
      <x/>
      <x/>
      <x v="3"/>
      <x v="2"/>
    </i>
    <i r="2">
      <x v="6"/>
      <x v="15"/>
      <x/>
      <x v="3"/>
      <x v="2"/>
    </i>
    <i r="2">
      <x v="7"/>
      <x v="15"/>
      <x/>
      <x v="3"/>
      <x v="2"/>
    </i>
    <i>
      <x v="82"/>
      <x/>
      <x v="1"/>
      <x v="16"/>
      <x/>
      <x/>
      <x/>
    </i>
    <i r="2">
      <x v="5"/>
      <x/>
      <x/>
      <x/>
      <x/>
    </i>
    <i r="2">
      <x v="6"/>
      <x v="15"/>
      <x/>
      <x/>
      <x/>
    </i>
    <i r="2">
      <x v="7"/>
      <x v="15"/>
      <x/>
      <x/>
      <x/>
    </i>
    <i>
      <x v="83"/>
      <x/>
      <x v="1"/>
      <x v="16"/>
      <x/>
      <x/>
      <x/>
    </i>
    <i r="2">
      <x v="5"/>
      <x/>
      <x/>
      <x/>
      <x/>
    </i>
    <i r="2">
      <x v="6"/>
      <x v="15"/>
      <x/>
      <x/>
      <x/>
    </i>
    <i r="2">
      <x v="7"/>
      <x v="15"/>
      <x/>
      <x/>
      <x/>
    </i>
    <i>
      <x v="84"/>
      <x/>
      <x v="1"/>
      <x v="16"/>
      <x/>
      <x/>
      <x/>
    </i>
    <i r="2">
      <x v="5"/>
      <x/>
      <x/>
      <x/>
      <x/>
    </i>
    <i r="2">
      <x v="6"/>
      <x v="15"/>
      <x/>
      <x/>
      <x/>
    </i>
    <i r="2">
      <x v="7"/>
      <x v="15"/>
      <x/>
      <x/>
      <x/>
    </i>
    <i>
      <x v="85"/>
      <x/>
      <x v="1"/>
      <x v="16"/>
      <x/>
      <x/>
      <x/>
    </i>
    <i r="2">
      <x v="5"/>
      <x/>
      <x/>
      <x/>
      <x/>
    </i>
    <i r="2">
      <x v="6"/>
      <x v="15"/>
      <x/>
      <x/>
      <x/>
    </i>
    <i r="2">
      <x v="7"/>
      <x v="15"/>
      <x/>
      <x/>
      <x/>
    </i>
    <i r="1">
      <x v="9"/>
      <x v="1"/>
      <x v="16"/>
      <x/>
      <x v="1"/>
      <x/>
    </i>
    <i r="2">
      <x v="5"/>
      <x/>
      <x/>
      <x v="1"/>
      <x/>
    </i>
    <i r="2">
      <x v="6"/>
      <x v="15"/>
      <x/>
      <x v="1"/>
      <x/>
    </i>
    <i r="2">
      <x v="7"/>
      <x v="15"/>
      <x/>
      <x v="1"/>
      <x/>
    </i>
    <i r="1">
      <x v="68"/>
      <x v="1"/>
      <x v="16"/>
      <x/>
      <x v="1"/>
      <x/>
    </i>
    <i r="2">
      <x v="5"/>
      <x/>
      <x/>
      <x v="1"/>
      <x/>
    </i>
    <i r="2">
      <x v="6"/>
      <x v="15"/>
      <x/>
      <x v="1"/>
      <x/>
    </i>
    <i r="2">
      <x v="7"/>
      <x v="15"/>
      <x/>
      <x v="1"/>
      <x/>
    </i>
    <i r="1">
      <x v="72"/>
      <x v="1"/>
      <x v="16"/>
      <x/>
      <x v="1"/>
      <x/>
    </i>
    <i r="2">
      <x v="5"/>
      <x/>
      <x/>
      <x v="1"/>
      <x/>
    </i>
    <i r="2">
      <x v="6"/>
      <x v="15"/>
      <x/>
      <x v="1"/>
      <x/>
    </i>
    <i r="2">
      <x v="7"/>
      <x v="15"/>
      <x/>
      <x v="1"/>
      <x/>
    </i>
    <i r="1">
      <x v="91"/>
      <x v="1"/>
      <x v="16"/>
      <x/>
      <x v="1"/>
      <x/>
    </i>
    <i r="2">
      <x v="5"/>
      <x/>
      <x/>
      <x v="1"/>
      <x/>
    </i>
    <i r="2">
      <x v="6"/>
      <x v="15"/>
      <x/>
      <x v="1"/>
      <x/>
    </i>
    <i r="2">
      <x v="7"/>
      <x v="15"/>
      <x/>
      <x v="1"/>
      <x/>
    </i>
    <i>
      <x v="86"/>
      <x/>
      <x v="1"/>
      <x v="16"/>
      <x/>
      <x/>
      <x/>
    </i>
    <i r="2">
      <x v="4"/>
      <x/>
      <x/>
      <x/>
      <x/>
    </i>
    <i r="2">
      <x v="5"/>
      <x/>
      <x/>
      <x/>
      <x/>
    </i>
    <i r="2">
      <x v="6"/>
      <x v="15"/>
      <x/>
      <x/>
      <x/>
    </i>
    <i r="2">
      <x v="7"/>
      <x v="15"/>
      <x/>
      <x/>
      <x/>
    </i>
    <i>
      <x v="87"/>
      <x v="45"/>
      <x v="1"/>
      <x v="16"/>
      <x/>
      <x v="1"/>
      <x/>
    </i>
    <i r="2">
      <x v="5"/>
      <x/>
      <x/>
      <x v="1"/>
      <x/>
    </i>
    <i r="2">
      <x v="6"/>
      <x v="15"/>
      <x/>
      <x v="1"/>
      <x/>
    </i>
    <i r="2">
      <x v="7"/>
      <x v="15"/>
      <x/>
      <x v="1"/>
      <x/>
    </i>
    <i>
      <x v="88"/>
      <x/>
      <x v="1"/>
      <x v="16"/>
      <x/>
      <x/>
      <x/>
    </i>
    <i r="2">
      <x v="5"/>
      <x/>
      <x/>
      <x/>
      <x/>
    </i>
    <i r="2">
      <x v="6"/>
      <x v="15"/>
      <x/>
      <x/>
      <x/>
    </i>
    <i r="2">
      <x v="7"/>
      <x v="15"/>
      <x/>
      <x/>
      <x/>
    </i>
    <i>
      <x v="89"/>
      <x v="11"/>
      <x v="1"/>
      <x v="16"/>
      <x/>
      <x/>
      <x/>
    </i>
    <i r="2">
      <x v="5"/>
      <x/>
      <x/>
      <x/>
      <x/>
    </i>
    <i r="2">
      <x v="6"/>
      <x v="15"/>
      <x/>
      <x/>
      <x/>
    </i>
    <i r="2">
      <x v="7"/>
      <x v="15"/>
      <x/>
      <x/>
      <x/>
    </i>
    <i>
      <x v="90"/>
      <x/>
      <x v="1"/>
      <x v="16"/>
      <x/>
      <x/>
      <x/>
    </i>
    <i r="2">
      <x v="5"/>
      <x/>
      <x/>
      <x/>
      <x/>
    </i>
    <i r="2">
      <x v="6"/>
      <x v="15"/>
      <x/>
      <x/>
      <x/>
    </i>
    <i r="2">
      <x v="7"/>
      <x v="15"/>
      <x/>
      <x/>
      <x/>
    </i>
    <i>
      <x v="91"/>
      <x/>
      <x v="1"/>
      <x v="16"/>
      <x/>
      <x/>
      <x/>
    </i>
    <i r="2">
      <x v="5"/>
      <x/>
      <x/>
      <x/>
      <x/>
    </i>
    <i r="2">
      <x v="6"/>
      <x v="15"/>
      <x/>
      <x/>
      <x/>
    </i>
    <i r="2">
      <x v="7"/>
      <x v="15"/>
      <x/>
      <x/>
      <x/>
    </i>
    <i>
      <x v="92"/>
      <x/>
      <x v="1"/>
      <x v="16"/>
      <x/>
      <x/>
      <x/>
    </i>
    <i r="2">
      <x v="5"/>
      <x/>
      <x/>
      <x/>
      <x/>
    </i>
    <i r="2">
      <x v="6"/>
      <x v="15"/>
      <x/>
      <x/>
      <x/>
    </i>
    <i r="2">
      <x v="7"/>
      <x v="15"/>
      <x/>
      <x/>
      <x/>
    </i>
    <i>
      <x v="93"/>
      <x/>
      <x v="1"/>
      <x v="16"/>
      <x/>
      <x/>
      <x/>
    </i>
    <i r="2">
      <x v="5"/>
      <x/>
      <x/>
      <x/>
      <x/>
    </i>
    <i r="2">
      <x v="6"/>
      <x v="15"/>
      <x/>
      <x/>
      <x/>
    </i>
    <i r="2">
      <x v="7"/>
      <x v="15"/>
      <x/>
      <x/>
      <x/>
    </i>
    <i t="grand">
      <x/>
    </i>
  </rowItems>
  <colFields count="1">
    <field x="-2"/>
  </colFields>
  <colItems count="2">
    <i>
      <x/>
    </i>
    <i i="1">
      <x v="1"/>
    </i>
  </colItems>
  <dataFields count="2">
    <dataField name="Sum of Amount" fld="7" baseField="0" baseItem="0" numFmtId="164"/>
    <dataField name="Sum of Amount in Nearest Thousand" fld="8"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7C691A3-8F9F-420D-B357-59EC9FF81050}" name="PivotTable20"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10:W12" firstHeaderRow="0" firstDataRow="1" firstDataCol="1" rowPageCount="2" colPageCount="1"/>
  <pivotFields count="19">
    <pivotField showAll="0"/>
    <pivotField showAll="0"/>
    <pivotField axis="axisPage" showAll="0">
      <items count="6">
        <item x="2"/>
        <item x="0"/>
        <item x="3"/>
        <item x="1"/>
        <item x="4"/>
        <item t="default"/>
      </items>
    </pivotField>
    <pivotField showAll="0"/>
    <pivotField showAll="0"/>
    <pivotField showAll="0"/>
    <pivotField showAll="0"/>
    <pivotField showAll="0"/>
    <pivotField showAll="0"/>
    <pivotField showAll="0"/>
    <pivotField axis="axisRow" showAll="0">
      <items count="12">
        <item x="1"/>
        <item h="1" x="0"/>
        <item h="1" x="2"/>
        <item h="1" x="3"/>
        <item h="1" x="4"/>
        <item h="1" x="5"/>
        <item h="1" x="6"/>
        <item h="1" x="7"/>
        <item h="1" x="8"/>
        <item h="1" x="9"/>
        <item h="1" x="10"/>
        <item t="default"/>
      </items>
    </pivotField>
    <pivotField showAll="0"/>
    <pivotField axis="axisPage" showAll="0">
      <items count="2">
        <item x="0"/>
        <item t="default"/>
      </items>
    </pivotField>
    <pivotField dataField="1" showAll="0"/>
    <pivotField dataField="1" showAll="0"/>
    <pivotField showAll="0"/>
    <pivotField showAll="0"/>
    <pivotField showAll="0"/>
    <pivotField dataField="1" dragToRow="0" dragToCol="0" dragToPage="0" showAll="0" defaultSubtotal="0"/>
  </pivotFields>
  <rowFields count="1">
    <field x="10"/>
  </rowFields>
  <rowItems count="2">
    <i>
      <x/>
    </i>
    <i t="grand">
      <x/>
    </i>
  </rowItems>
  <colFields count="1">
    <field x="-2"/>
  </colFields>
  <colItems count="3">
    <i>
      <x/>
    </i>
    <i i="1">
      <x v="1"/>
    </i>
    <i i="2">
      <x v="2"/>
    </i>
  </colItems>
  <pageFields count="2">
    <pageField fld="12" hier="-1"/>
    <pageField fld="2" hier="-1"/>
  </pageFields>
  <dataFields count="3">
    <dataField name="Sum of GLAMTDR" fld="13" baseField="0" baseItem="0"/>
    <dataField name="Sum of GLAMTCR" fld="14" baseField="0" baseItem="0"/>
    <dataField name="Sum of Total Net" fld="18" baseField="0"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1E98461-C9A6-4B5B-852F-DDD273A2F844}" name="PivotTable1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12:P15" firstHeaderRow="1" firstDataRow="1" firstDataCol="1" rowPageCount="2" colPageCount="1"/>
  <pivotFields count="13">
    <pivotField axis="axisPage" multipleItemSelectionAllowed="1" showAll="0">
      <items count="42">
        <item x="2"/>
        <item x="25"/>
        <item x="26"/>
        <item x="10"/>
        <item x="11"/>
        <item x="4"/>
        <item x="5"/>
        <item x="6"/>
        <item x="7"/>
        <item x="27"/>
        <item x="28"/>
        <item x="30"/>
        <item x="32"/>
        <item x="35"/>
        <item x="39"/>
        <item h="1" x="34"/>
        <item h="1" x="38"/>
        <item x="23"/>
        <item x="33"/>
        <item x="24"/>
        <item x="0"/>
        <item x="13"/>
        <item x="36"/>
        <item x="40"/>
        <item x="37"/>
        <item x="1"/>
        <item x="3"/>
        <item x="8"/>
        <item x="9"/>
        <item x="12"/>
        <item x="14"/>
        <item x="15"/>
        <item x="16"/>
        <item x="17"/>
        <item x="18"/>
        <item x="19"/>
        <item x="20"/>
        <item x="21"/>
        <item x="22"/>
        <item x="29"/>
        <item x="31"/>
        <item t="default"/>
      </items>
    </pivotField>
    <pivotField showAll="0"/>
    <pivotField showAll="0"/>
    <pivotField showAll="0"/>
    <pivotField showAll="0"/>
    <pivotField axis="axisRow" showAll="0">
      <items count="4">
        <item x="1"/>
        <item h="1" x="2"/>
        <item x="0"/>
        <item t="default"/>
      </items>
    </pivotField>
    <pivotField dataField="1" numFmtId="43" showAll="0"/>
    <pivotField showAll="0"/>
    <pivotField axis="axisPage" multipleItemSelectionAllowed="1" showAll="0">
      <items count="8">
        <item x="0"/>
        <item x="1"/>
        <item x="2"/>
        <item x="3"/>
        <item x="4"/>
        <item x="5"/>
        <item h="1" x="6"/>
        <item t="default"/>
      </items>
    </pivotField>
    <pivotField showAll="0"/>
    <pivotField showAll="0"/>
    <pivotField showAll="0"/>
    <pivotField showAll="0"/>
  </pivotFields>
  <rowFields count="1">
    <field x="5"/>
  </rowFields>
  <rowItems count="3">
    <i>
      <x/>
    </i>
    <i>
      <x v="2"/>
    </i>
    <i t="grand">
      <x/>
    </i>
  </rowItems>
  <colItems count="1">
    <i/>
  </colItems>
  <pageFields count="2">
    <pageField fld="8" hier="-1"/>
    <pageField fld="0" hier="-1"/>
  </pageFields>
  <dataFields count="1">
    <dataField name="Sum of Amount" fld="6" baseField="0" baseItem="0" numFmtId="43"/>
  </dataFields>
  <formats count="2">
    <format dxfId="10">
      <pivotArea collapsedLevelsAreSubtotals="1" fieldPosition="0">
        <references count="1">
          <reference field="5" count="0"/>
        </references>
      </pivotArea>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543F88E-9B73-497B-BE13-F10AA0489BD7}" name="PivotTable4" cacheId="8" applyNumberFormats="0" applyBorderFormats="0" applyFontFormats="0" applyPatternFormats="0" applyAlignmentFormats="0" applyWidthHeightFormats="1" dataCaption="Values" updatedVersion="8" minRefreshableVersion="3" useAutoFormatting="1" itemPrintTitles="1" createdVersion="8" indent="0" multipleFieldFilters="0">
  <location ref="L13:N16" firstHeaderRow="0" firstDataRow="1" firstDataCol="1" rowPageCount="1" colPageCount="1"/>
  <pivotFields count="9">
    <pivotField showAll="0"/>
    <pivotField showAll="0"/>
    <pivotField axis="axisRow" showAll="0">
      <items count="3">
        <item x="0"/>
        <item h="1" x="1"/>
        <item t="default"/>
      </items>
    </pivotField>
    <pivotField axis="axisRow" showAll="0">
      <items count="3">
        <item x="0"/>
        <item x="1"/>
        <item t="default"/>
      </items>
    </pivotField>
    <pivotField showAll="0"/>
    <pivotField axis="axisPage" showAll="0">
      <items count="5">
        <item x="2"/>
        <item x="0"/>
        <item x="3"/>
        <item x="1"/>
        <item t="default"/>
      </items>
    </pivotField>
    <pivotField showAll="0"/>
    <pivotField dataField="1" numFmtId="38" showAll="0"/>
    <pivotField dataField="1" numFmtId="38" showAll="0"/>
  </pivotFields>
  <rowFields count="2">
    <field x="2"/>
    <field x="3"/>
  </rowFields>
  <rowItems count="3">
    <i>
      <x/>
    </i>
    <i r="1">
      <x/>
    </i>
    <i t="grand">
      <x/>
    </i>
  </rowItems>
  <colFields count="1">
    <field x="-2"/>
  </colFields>
  <colItems count="2">
    <i>
      <x/>
    </i>
    <i i="1">
      <x v="1"/>
    </i>
  </colItems>
  <pageFields count="1">
    <pageField fld="5" hier="-1"/>
  </pageFields>
  <dataFields count="2">
    <dataField name="Sum of Amount" fld="7" baseField="0" baseItem="0" numFmtId="38"/>
    <dataField name="Sum of Amount in Thousands" fld="8" baseField="0" baseItem="0"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B2FF181-326A-4A04-A3B9-F73347E6A81E}" name="PivotTable6" cacheId="8" applyNumberFormats="0" applyBorderFormats="0" applyFontFormats="0" applyPatternFormats="0" applyAlignmentFormats="0" applyWidthHeightFormats="1" dataCaption="Values" updatedVersion="8" minRefreshableVersion="3" useAutoFormatting="1" itemPrintTitles="1" createdVersion="8" indent="0" multipleFieldFilters="0">
  <location ref="L23:N26" firstHeaderRow="0" firstDataRow="1" firstDataCol="1" rowPageCount="1" colPageCount="1"/>
  <pivotFields count="9">
    <pivotField showAll="0"/>
    <pivotField showAll="0"/>
    <pivotField axis="axisRow" showAll="0">
      <items count="3">
        <item h="1" x="0"/>
        <item x="1"/>
        <item t="default"/>
      </items>
    </pivotField>
    <pivotField axis="axisRow" showAll="0">
      <items count="3">
        <item x="0"/>
        <item x="1"/>
        <item t="default"/>
      </items>
    </pivotField>
    <pivotField showAll="0"/>
    <pivotField axis="axisPage" showAll="0">
      <items count="5">
        <item x="2"/>
        <item x="0"/>
        <item x="3"/>
        <item x="1"/>
        <item t="default"/>
      </items>
    </pivotField>
    <pivotField showAll="0"/>
    <pivotField dataField="1" numFmtId="38" showAll="0"/>
    <pivotField dataField="1" numFmtId="38" showAll="0"/>
  </pivotFields>
  <rowFields count="2">
    <field x="2"/>
    <field x="3"/>
  </rowFields>
  <rowItems count="3">
    <i>
      <x v="1"/>
    </i>
    <i r="1">
      <x v="1"/>
    </i>
    <i t="grand">
      <x/>
    </i>
  </rowItems>
  <colFields count="1">
    <field x="-2"/>
  </colFields>
  <colItems count="2">
    <i>
      <x/>
    </i>
    <i i="1">
      <x v="1"/>
    </i>
  </colItems>
  <pageFields count="1">
    <pageField fld="5" hier="-1"/>
  </pageFields>
  <dataFields count="2">
    <dataField name="Sum of Amount" fld="7" baseField="0" baseItem="0" numFmtId="38"/>
    <dataField name="Sum of Amount in Thousands" fld="8" baseField="0" baseItem="0"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8E846FD-9EEF-4765-9368-E0CB5EB2637D}" name="PivotTable14"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7:I62" firstHeaderRow="0" firstDataRow="1" firstDataCol="7"/>
  <pivotFields count="3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5">
        <item x="6"/>
        <item x="10"/>
        <item x="11"/>
        <item x="2"/>
        <item x="4"/>
        <item x="5"/>
        <item x="7"/>
        <item x="8"/>
        <item x="0"/>
        <item x="3"/>
        <item x="1"/>
        <item x="9"/>
        <item x="12"/>
        <item x="13"/>
        <item x="14"/>
      </items>
      <extLst>
        <ext xmlns:x14="http://schemas.microsoft.com/office/spreadsheetml/2009/9/main" uri="{2946ED86-A175-432a-8AC1-64E0C546D7DE}">
          <x14:pivotField fillDownLabels="1"/>
        </ext>
      </extLst>
    </pivotField>
    <pivotField axis="axisRow" compact="0" outline="0" showAll="0" defaultSubtotal="0">
      <items count="14">
        <item x="0"/>
        <item x="2"/>
        <item x="3"/>
        <item x="4"/>
        <item x="5"/>
        <item x="6"/>
        <item x="7"/>
        <item x="8"/>
        <item x="10"/>
        <item x="12"/>
        <item x="11"/>
        <item x="1"/>
        <item x="9"/>
        <item x="13"/>
      </items>
      <extLst>
        <ext xmlns:x14="http://schemas.microsoft.com/office/spreadsheetml/2009/9/main" uri="{2946ED86-A175-432a-8AC1-64E0C546D7DE}">
          <x14:pivotField fillDownLabels="1"/>
        </ext>
      </extLst>
    </pivotField>
    <pivotField compact="0" numFmtId="43"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43"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11">
        <item x="0"/>
        <item x="1"/>
        <item h="1" x="2"/>
        <item h="1" x="3"/>
        <item h="1" x="4"/>
        <item x="5"/>
        <item h="1" x="6"/>
        <item h="1" x="7"/>
        <item h="1" x="8"/>
        <item h="1" x="9"/>
        <item h="1" x="10"/>
      </items>
      <extLst>
        <ext xmlns:x14="http://schemas.microsoft.com/office/spreadsheetml/2009/9/main" uri="{2946ED86-A175-432a-8AC1-64E0C546D7DE}">
          <x14:pivotField fillDownLabels="1"/>
        </ext>
      </extLst>
    </pivotField>
    <pivotField axis="axisRow" compact="0" outline="0" showAll="0" defaultSubtotal="0">
      <items count="11">
        <item x="2"/>
        <item x="0"/>
        <item x="1"/>
        <item x="3"/>
        <item x="4"/>
        <item x="5"/>
        <item x="6"/>
        <item x="7"/>
        <item x="8"/>
        <item x="9"/>
        <item x="1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4">
        <item x="0"/>
        <item x="2"/>
        <item x="1"/>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2"/>
        <item x="0"/>
        <item x="3"/>
        <item x="1"/>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3"/>
    <field x="2"/>
    <field x="11"/>
    <field x="12"/>
    <field x="17"/>
    <field x="20"/>
    <field x="16"/>
  </rowFields>
  <rowItems count="55">
    <i>
      <x/>
      <x v="8"/>
      <x/>
      <x v="1"/>
      <x/>
      <x v="1"/>
      <x/>
    </i>
    <i r="2">
      <x v="1"/>
      <x v="2"/>
      <x/>
      <x v="1"/>
      <x/>
    </i>
    <i r="2">
      <x v="5"/>
      <x v="5"/>
      <x/>
      <x v="1"/>
      <x/>
    </i>
    <i>
      <x v="1"/>
      <x v="3"/>
      <x/>
      <x v="1"/>
      <x v="2"/>
      <x v="1"/>
      <x/>
    </i>
    <i r="2">
      <x v="1"/>
      <x v="2"/>
      <x v="2"/>
      <x v="1"/>
      <x/>
    </i>
    <i r="2">
      <x v="5"/>
      <x v="5"/>
      <x v="2"/>
      <x v="1"/>
      <x/>
    </i>
    <i>
      <x v="2"/>
      <x v="9"/>
      <x/>
      <x v="1"/>
      <x v="2"/>
      <x v="1"/>
      <x/>
    </i>
    <i r="2">
      <x v="1"/>
      <x v="2"/>
      <x v="2"/>
      <x v="1"/>
      <x/>
    </i>
    <i r="2">
      <x v="5"/>
      <x v="5"/>
      <x v="2"/>
      <x v="1"/>
      <x/>
    </i>
    <i>
      <x v="3"/>
      <x v="4"/>
      <x/>
      <x v="1"/>
      <x v="2"/>
      <x v="1"/>
      <x/>
    </i>
    <i r="2">
      <x v="1"/>
      <x v="2"/>
      <x v="2"/>
      <x v="1"/>
      <x/>
    </i>
    <i r="2">
      <x v="5"/>
      <x v="5"/>
      <x v="2"/>
      <x v="1"/>
      <x/>
    </i>
    <i>
      <x v="4"/>
      <x v="5"/>
      <x/>
      <x v="1"/>
      <x v="1"/>
      <x v="1"/>
      <x/>
    </i>
    <i r="2">
      <x v="1"/>
      <x v="2"/>
      <x v="1"/>
      <x v="1"/>
      <x/>
    </i>
    <i r="2">
      <x v="5"/>
      <x v="5"/>
      <x v="1"/>
      <x v="1"/>
      <x/>
    </i>
    <i>
      <x v="5"/>
      <x/>
      <x/>
      <x v="1"/>
      <x v="1"/>
      <x/>
      <x/>
    </i>
    <i r="2">
      <x v="1"/>
      <x v="2"/>
      <x v="1"/>
      <x/>
      <x/>
    </i>
    <i r="2">
      <x v="5"/>
      <x v="5"/>
      <x v="1"/>
      <x/>
      <x/>
    </i>
    <i>
      <x v="6"/>
      <x/>
      <x/>
      <x v="1"/>
      <x v="1"/>
      <x/>
      <x/>
    </i>
    <i r="2">
      <x v="1"/>
      <x v="2"/>
      <x v="1"/>
      <x/>
      <x/>
    </i>
    <i r="2">
      <x v="5"/>
      <x v="5"/>
      <x v="1"/>
      <x/>
      <x/>
    </i>
    <i r="1">
      <x v="6"/>
      <x/>
      <x v="1"/>
      <x v="1"/>
      <x v="1"/>
      <x/>
    </i>
    <i r="2">
      <x v="1"/>
      <x v="2"/>
      <x v="1"/>
      <x v="1"/>
      <x/>
    </i>
    <i r="2">
      <x v="5"/>
      <x v="5"/>
      <x v="1"/>
      <x v="1"/>
      <x/>
    </i>
    <i>
      <x v="7"/>
      <x v="7"/>
      <x/>
      <x v="1"/>
      <x v="1"/>
      <x v="2"/>
      <x/>
    </i>
    <i r="2">
      <x v="1"/>
      <x v="2"/>
      <x v="1"/>
      <x v="2"/>
      <x/>
    </i>
    <i>
      <x v="8"/>
      <x v="1"/>
      <x/>
      <x v="1"/>
      <x/>
      <x v="1"/>
      <x/>
    </i>
    <i r="2">
      <x v="1"/>
      <x v="2"/>
      <x/>
      <x v="1"/>
      <x/>
    </i>
    <i r="2">
      <x v="5"/>
      <x v="5"/>
      <x/>
      <x v="1"/>
      <x/>
    </i>
    <i r="1">
      <x v="2"/>
      <x/>
      <x v="1"/>
      <x/>
      <x v="1"/>
      <x/>
    </i>
    <i r="2">
      <x v="1"/>
      <x v="2"/>
      <x/>
      <x v="1"/>
      <x/>
    </i>
    <i r="2">
      <x v="5"/>
      <x v="5"/>
      <x/>
      <x v="1"/>
      <x/>
    </i>
    <i r="1">
      <x v="12"/>
      <x/>
      <x v="1"/>
      <x/>
      <x v="3"/>
      <x v="1"/>
    </i>
    <i r="2">
      <x v="1"/>
      <x v="2"/>
      <x/>
      <x v="3"/>
      <x v="1"/>
    </i>
    <i r="2">
      <x v="5"/>
      <x v="5"/>
      <x/>
      <x v="3"/>
      <x v="1"/>
    </i>
    <i>
      <x v="9"/>
      <x/>
      <x/>
      <x v="1"/>
      <x/>
      <x/>
      <x/>
    </i>
    <i r="2">
      <x v="1"/>
      <x v="2"/>
      <x/>
      <x/>
      <x/>
    </i>
    <i r="2">
      <x v="5"/>
      <x v="5"/>
      <x/>
      <x/>
      <x/>
    </i>
    <i>
      <x v="10"/>
      <x/>
      <x/>
      <x v="1"/>
      <x/>
      <x/>
      <x/>
    </i>
    <i r="2">
      <x v="1"/>
      <x v="2"/>
      <x/>
      <x/>
      <x/>
    </i>
    <i r="2">
      <x v="5"/>
      <x v="5"/>
      <x/>
      <x/>
      <x/>
    </i>
    <i r="1">
      <x v="13"/>
      <x/>
      <x v="1"/>
      <x/>
      <x v="2"/>
      <x/>
    </i>
    <i r="2">
      <x v="1"/>
      <x v="2"/>
      <x/>
      <x v="2"/>
      <x/>
    </i>
    <i r="2">
      <x v="5"/>
      <x v="5"/>
      <x/>
      <x v="2"/>
      <x/>
    </i>
    <i>
      <x v="11"/>
      <x v="10"/>
      <x/>
      <x v="1"/>
      <x/>
      <x v="3"/>
      <x v="1"/>
    </i>
    <i r="2">
      <x v="1"/>
      <x v="2"/>
      <x/>
      <x v="3"/>
      <x v="1"/>
    </i>
    <i r="2">
      <x v="5"/>
      <x v="5"/>
      <x/>
      <x v="3"/>
      <x v="1"/>
    </i>
    <i>
      <x v="12"/>
      <x v="11"/>
      <x/>
      <x v="1"/>
      <x v="1"/>
      <x v="1"/>
      <x/>
    </i>
    <i r="2">
      <x v="1"/>
      <x v="2"/>
      <x v="1"/>
      <x v="1"/>
      <x/>
    </i>
    <i r="2">
      <x v="5"/>
      <x v="5"/>
      <x v="1"/>
      <x v="1"/>
      <x/>
    </i>
    <i>
      <x v="13"/>
      <x/>
      <x/>
      <x v="1"/>
      <x/>
      <x/>
      <x/>
    </i>
    <i r="2">
      <x v="1"/>
      <x v="2"/>
      <x/>
      <x/>
      <x/>
    </i>
    <i r="1">
      <x v="14"/>
      <x/>
      <x v="1"/>
      <x v="3"/>
      <x v="4"/>
      <x/>
    </i>
    <i r="3">
      <x v="5"/>
      <x v="3"/>
      <x v="4"/>
      <x/>
    </i>
    <i t="grand">
      <x/>
    </i>
  </rowItems>
  <colFields count="1">
    <field x="-2"/>
  </colFields>
  <colItems count="2">
    <i>
      <x/>
    </i>
    <i i="1">
      <x v="1"/>
    </i>
  </colItems>
  <dataFields count="2">
    <dataField name="Sum of Amount" fld="7" baseField="0" baseItem="0" numFmtId="40"/>
    <dataField name="Sum of Amount in Thousands" fld="8" baseField="0" baseItem="0"/>
  </dataFields>
  <formats count="3">
    <format dxfId="8">
      <pivotArea outline="0" fieldPosition="0">
        <references count="8">
          <reference field="4294967294" count="1" selected="0">
            <x v="1"/>
          </reference>
          <reference field="2" count="0" selected="0"/>
          <reference field="3" count="0" selected="0"/>
          <reference field="11" count="0" selected="0"/>
          <reference field="12" count="2" selected="0">
            <x v="1"/>
            <x v="2"/>
          </reference>
          <reference field="16" count="0" selected="0"/>
          <reference field="17" count="0" selected="0"/>
          <reference field="20" count="0" selected="0"/>
        </references>
      </pivotArea>
    </format>
    <format dxfId="7">
      <pivotArea field="3" grandRow="1" outline="0" axis="axisRow" fieldPosition="0">
        <references count="1">
          <reference field="4294967294" count="1" selected="0">
            <x v="1"/>
          </reference>
        </references>
      </pivotArea>
    </format>
    <format dxfId="6">
      <pivotArea field="3" grandRow="1" outline="0" axis="axisRow"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4E2DC1C-8C05-4454-B1E8-4F2510201E7B}" name="PivotTable25"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10:X15" firstHeaderRow="0" firstDataRow="1" firstDataCol="1" rowPageCount="1" colPageCount="1"/>
  <pivotFields count="19">
    <pivotField showAll="0"/>
    <pivotField showAll="0"/>
    <pivotField showAll="0"/>
    <pivotField showAll="0"/>
    <pivotField showAll="0"/>
    <pivotField showAll="0"/>
    <pivotField showAll="0"/>
    <pivotField showAll="0"/>
    <pivotField showAll="0"/>
    <pivotField showAll="0"/>
    <pivotField axis="axisRow" showAll="0">
      <items count="14">
        <item x="10"/>
        <item x="6"/>
        <item x="9"/>
        <item x="3"/>
        <item h="1" x="4"/>
        <item h="1" x="5"/>
        <item h="1" x="8"/>
        <item h="1" x="0"/>
        <item h="1" x="11"/>
        <item h="1" x="1"/>
        <item h="1" x="7"/>
        <item h="1" x="2"/>
        <item h="1" x="12"/>
        <item t="default"/>
      </items>
    </pivotField>
    <pivotField showAll="0"/>
    <pivotField axis="axisPage" showAll="0">
      <items count="3">
        <item x="0"/>
        <item x="1"/>
        <item t="default"/>
      </items>
    </pivotField>
    <pivotField dataField="1" showAll="0"/>
    <pivotField dataField="1" showAll="0"/>
    <pivotField showAll="0"/>
    <pivotField showAll="0"/>
    <pivotField showAll="0"/>
    <pivotField dataField="1" dragToRow="0" dragToCol="0" dragToPage="0" showAll="0" defaultSubtotal="0"/>
  </pivotFields>
  <rowFields count="1">
    <field x="10"/>
  </rowFields>
  <rowItems count="5">
    <i>
      <x/>
    </i>
    <i>
      <x v="1"/>
    </i>
    <i>
      <x v="2"/>
    </i>
    <i>
      <x v="3"/>
    </i>
    <i t="grand">
      <x/>
    </i>
  </rowItems>
  <colFields count="1">
    <field x="-2"/>
  </colFields>
  <colItems count="3">
    <i>
      <x/>
    </i>
    <i i="1">
      <x v="1"/>
    </i>
    <i i="2">
      <x v="2"/>
    </i>
  </colItems>
  <pageFields count="1">
    <pageField fld="12" hier="-1"/>
  </pageFields>
  <dataFields count="3">
    <dataField name="Sum of GLAMTDR" fld="13" baseField="0" baseItem="0"/>
    <dataField name="Sum of GLAMTCR" fld="14" baseField="0" baseItem="0"/>
    <dataField name="Sum of Total" fld="18"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054AE7A-5911-4B12-BE20-7078ABD34998}" name="PivotTable3"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24:X27" firstHeaderRow="0" firstDataRow="1" firstDataCol="1" rowPageCount="1" colPageCount="1"/>
  <pivotFields count="19">
    <pivotField showAll="0"/>
    <pivotField showAll="0"/>
    <pivotField showAll="0"/>
    <pivotField showAll="0"/>
    <pivotField showAll="0"/>
    <pivotField showAll="0"/>
    <pivotField showAll="0"/>
    <pivotField showAll="0"/>
    <pivotField showAll="0"/>
    <pivotField showAll="0"/>
    <pivotField axis="axisRow" showAll="0">
      <items count="14">
        <item h="1" x="10"/>
        <item h="1" x="6"/>
        <item h="1" x="9"/>
        <item h="1" x="3"/>
        <item x="4"/>
        <item x="5"/>
        <item h="1" x="8"/>
        <item h="1" x="0"/>
        <item h="1" x="11"/>
        <item h="1" x="1"/>
        <item h="1" x="7"/>
        <item h="1" x="2"/>
        <item h="1" x="12"/>
        <item t="default"/>
      </items>
    </pivotField>
    <pivotField showAll="0"/>
    <pivotField axis="axisPage" showAll="0">
      <items count="3">
        <item x="0"/>
        <item x="1"/>
        <item t="default"/>
      </items>
    </pivotField>
    <pivotField dataField="1" showAll="0"/>
    <pivotField dataField="1" showAll="0"/>
    <pivotField showAll="0"/>
    <pivotField showAll="0"/>
    <pivotField showAll="0"/>
    <pivotField dataField="1" dragToRow="0" dragToCol="0" dragToPage="0" showAll="0" defaultSubtotal="0"/>
  </pivotFields>
  <rowFields count="1">
    <field x="10"/>
  </rowFields>
  <rowItems count="3">
    <i>
      <x v="4"/>
    </i>
    <i>
      <x v="5"/>
    </i>
    <i t="grand">
      <x/>
    </i>
  </rowItems>
  <colFields count="1">
    <field x="-2"/>
  </colFields>
  <colItems count="3">
    <i>
      <x/>
    </i>
    <i i="1">
      <x v="1"/>
    </i>
    <i i="2">
      <x v="2"/>
    </i>
  </colItems>
  <pageFields count="1">
    <pageField fld="12" hier="-1"/>
  </pageFields>
  <dataFields count="3">
    <dataField name="Sum of GLAMTDR" fld="13" baseField="0" baseItem="0"/>
    <dataField name="Sum of GLAMTCR" fld="14" baseField="0" baseItem="0"/>
    <dataField name="Sum of Total" fld="18"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44E33AC-DE0F-4940-8B51-9531B2827805}" name="PivotTable24" cacheId="7"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K15:N21" firstHeaderRow="0" firstDataRow="1" firstDataCol="2"/>
  <pivotFields count="9">
    <pivotField compact="0" outline="0" showAll="0" defaultSubtotal="0"/>
    <pivotField compact="0" outline="0" showAll="0" defaultSubtotal="0"/>
    <pivotField axis="axisRow" compact="0" outline="0" showAll="0" defaultSubtotal="0">
      <items count="11">
        <item m="1" x="5"/>
        <item m="1" x="6"/>
        <item m="1" x="10"/>
        <item m="1" x="7"/>
        <item m="1" x="8"/>
        <item m="1" x="9"/>
        <item x="0"/>
        <item x="1"/>
        <item x="2"/>
        <item x="3"/>
        <item x="4"/>
      </items>
    </pivotField>
    <pivotField axis="axisRow" compact="0" outline="0" showAll="0" defaultSubtotal="0">
      <items count="6">
        <item x="4"/>
        <item x="1"/>
        <item x="3"/>
        <item x="0"/>
        <item x="2"/>
        <item m="1" x="5"/>
      </items>
    </pivotField>
    <pivotField dataField="1" compact="0" numFmtId="40" outline="0" subtotalTop="0" showAll="0" defaultSubtotal="0"/>
    <pivotField dataField="1" compact="0" numFmtId="38" outline="0" showAll="0" defaultSubtotal="0"/>
    <pivotField compact="0" outline="0" showAll="0" defaultSubtotal="0"/>
    <pivotField compact="0" outline="0" showAll="0" defaultSubtotal="0"/>
    <pivotField compact="0" outline="0" showAll="0" defaultSubtotal="0"/>
  </pivotFields>
  <rowFields count="2">
    <field x="2"/>
    <field x="3"/>
  </rowFields>
  <rowItems count="6">
    <i>
      <x v="6"/>
      <x v="3"/>
    </i>
    <i>
      <x v="7"/>
      <x v="1"/>
    </i>
    <i>
      <x v="8"/>
      <x v="4"/>
    </i>
    <i>
      <x v="9"/>
      <x v="2"/>
    </i>
    <i>
      <x v="10"/>
      <x/>
    </i>
    <i t="grand">
      <x/>
    </i>
  </rowItems>
  <colFields count="1">
    <field x="-2"/>
  </colFields>
  <colItems count="2">
    <i>
      <x/>
    </i>
    <i i="1">
      <x v="1"/>
    </i>
  </colItems>
  <dataFields count="2">
    <dataField name="Sum of Amount" fld="4" baseField="0" baseItem="0" numFmtId="40"/>
    <dataField name="Sum of Rounded to Thousands" fld="5" baseField="0" baseItem="0"/>
  </dataFields>
  <formats count="2">
    <format dxfId="3">
      <pivotArea outline="0" collapsedLevelsAreSubtotals="1" fieldPosition="0"/>
    </format>
    <format dxfId="2">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25BC258-60E0-4291-8005-9119EEE8B74D}" name="PivotTable22"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8:H21" firstHeaderRow="1" firstDataRow="1" firstDataCol="7"/>
  <pivotFields count="2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3">
        <item x="2"/>
        <item x="0"/>
        <item x="1"/>
      </items>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43"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43"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3">
        <item x="0"/>
        <item x="10"/>
        <item x="1"/>
        <item x="11"/>
        <item x="7"/>
        <item x="2"/>
        <item h="1" x="4"/>
        <item h="1" x="12"/>
        <item h="1" x="9"/>
        <item h="1" x="5"/>
        <item h="1" x="3"/>
        <item h="1" x="8"/>
        <item h="1" x="6"/>
      </items>
      <extLst>
        <ext xmlns:x14="http://schemas.microsoft.com/office/spreadsheetml/2009/9/main" uri="{2946ED86-A175-432a-8AC1-64E0C546D7DE}">
          <x14:pivotField fillDownLabels="1"/>
        </ext>
      </extLst>
    </pivotField>
    <pivotField axis="axisRow" compact="0" outline="0" showAll="0" defaultSubtotal="0">
      <items count="13">
        <item x="1"/>
        <item x="11"/>
        <item x="8"/>
        <item x="3"/>
        <item x="0"/>
        <item x="9"/>
        <item x="7"/>
        <item x="5"/>
        <item x="10"/>
        <item x="4"/>
        <item x="2"/>
        <item x="12"/>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7">
    <field x="3"/>
    <field x="2"/>
    <field x="10"/>
    <field x="11"/>
    <field x="16"/>
    <field x="19"/>
    <field x="15"/>
  </rowFields>
  <rowItems count="13">
    <i>
      <x/>
      <x v="1"/>
      <x v="1"/>
      <x v="8"/>
      <x v="1"/>
      <x v="1"/>
      <x/>
    </i>
    <i r="2">
      <x v="3"/>
      <x v="1"/>
      <x v="1"/>
      <x v="1"/>
      <x/>
    </i>
    <i r="2">
      <x v="4"/>
      <x v="6"/>
      <x v="1"/>
      <x v="1"/>
      <x/>
    </i>
    <i r="2">
      <x v="5"/>
      <x v="10"/>
      <x v="1"/>
      <x v="1"/>
      <x/>
    </i>
    <i>
      <x v="1"/>
      <x/>
      <x/>
      <x v="4"/>
      <x/>
      <x/>
      <x/>
    </i>
    <i r="2">
      <x v="2"/>
      <x/>
      <x/>
      <x/>
      <x/>
    </i>
    <i r="2">
      <x v="4"/>
      <x v="6"/>
      <x/>
      <x/>
      <x/>
    </i>
    <i r="2">
      <x v="5"/>
      <x v="10"/>
      <x/>
      <x/>
      <x/>
    </i>
    <i>
      <x v="2"/>
      <x/>
      <x/>
      <x v="4"/>
      <x v="2"/>
      <x/>
      <x/>
    </i>
    <i r="2">
      <x v="2"/>
      <x/>
      <x v="2"/>
      <x/>
      <x/>
    </i>
    <i r="2">
      <x v="4"/>
      <x v="6"/>
      <x v="2"/>
      <x/>
      <x/>
    </i>
    <i r="2">
      <x v="5"/>
      <x v="10"/>
      <x v="2"/>
      <x/>
      <x/>
    </i>
    <i t="grand">
      <x/>
    </i>
  </rowItems>
  <colItems count="1">
    <i/>
  </colItems>
  <dataFields count="1">
    <dataField name="Sum of Amount" fld="7" baseField="0" baseItem="0"/>
  </dataFields>
  <formats count="2">
    <format dxfId="1">
      <pivotArea outline="0" collapsedLevelsAreSubtotals="1" fieldPosition="0"/>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ivotTable" Target="../pivotTables/pivotTable13.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9F09-2173-46C6-A358-A934BD535BE1}">
  <dimension ref="A1:I585"/>
  <sheetViews>
    <sheetView tabSelected="1" workbookViewId="0">
      <selection activeCell="O19" sqref="O19"/>
    </sheetView>
  </sheetViews>
  <sheetFormatPr defaultRowHeight="15" x14ac:dyDescent="0.25"/>
  <cols>
    <col min="1" max="2" width="16.7109375" customWidth="1"/>
    <col min="3" max="3" width="19.28515625" bestFit="1" customWidth="1"/>
    <col min="4" max="4" width="55.140625" bestFit="1" customWidth="1"/>
    <col min="5" max="5" width="12.5703125" style="83" bestFit="1" customWidth="1"/>
    <col min="6" max="6" width="39.85546875" style="83" hidden="1" customWidth="1"/>
    <col min="7" max="7" width="14.42578125" hidden="1" customWidth="1"/>
    <col min="8" max="8" width="19" hidden="1" customWidth="1"/>
    <col min="9" max="9" width="22.140625" hidden="1" customWidth="1"/>
  </cols>
  <sheetData>
    <row r="1" spans="1:9" s="18" customFormat="1" ht="14.45" customHeight="1" x14ac:dyDescent="0.25">
      <c r="A1" s="119" t="s">
        <v>805</v>
      </c>
      <c r="B1" s="119"/>
      <c r="C1" s="119"/>
      <c r="D1" s="119"/>
      <c r="E1" s="119"/>
      <c r="F1" s="96"/>
    </row>
    <row r="2" spans="1:9" s="18" customFormat="1" ht="14.45" customHeight="1" x14ac:dyDescent="0.25">
      <c r="A2" s="119"/>
      <c r="B2" s="119"/>
      <c r="C2" s="119"/>
      <c r="D2" s="119"/>
      <c r="E2" s="119"/>
      <c r="F2" s="96"/>
    </row>
    <row r="3" spans="1:9" s="18" customFormat="1" ht="14.45" customHeight="1" x14ac:dyDescent="0.25">
      <c r="A3" s="119"/>
      <c r="B3" s="119"/>
      <c r="C3" s="119"/>
      <c r="D3" s="119"/>
      <c r="E3" s="119"/>
      <c r="F3" s="96"/>
    </row>
    <row r="4" spans="1:9" s="18" customFormat="1" x14ac:dyDescent="0.25">
      <c r="E4" s="93"/>
      <c r="F4" s="96"/>
    </row>
    <row r="5" spans="1:9" s="18" customFormat="1" x14ac:dyDescent="0.25">
      <c r="A5" s="20" t="s">
        <v>667</v>
      </c>
      <c r="B5" s="120" t="s">
        <v>1073</v>
      </c>
      <c r="C5" s="120"/>
      <c r="D5" s="120"/>
      <c r="E5" s="120"/>
      <c r="F5" s="96"/>
    </row>
    <row r="6" spans="1:9" s="18" customFormat="1" x14ac:dyDescent="0.25">
      <c r="A6" s="20"/>
      <c r="B6" s="120"/>
      <c r="C6" s="120"/>
      <c r="D6" s="120"/>
      <c r="E6" s="120"/>
      <c r="F6" s="96"/>
    </row>
    <row r="7" spans="1:9" s="18" customFormat="1" x14ac:dyDescent="0.25">
      <c r="E7" s="93"/>
      <c r="F7" s="96"/>
    </row>
    <row r="8" spans="1:9" s="18" customFormat="1" x14ac:dyDescent="0.25">
      <c r="A8" s="20" t="s">
        <v>668</v>
      </c>
      <c r="B8" s="121" t="s">
        <v>1018</v>
      </c>
      <c r="C8" s="121"/>
      <c r="D8" s="121"/>
      <c r="E8" s="121"/>
      <c r="F8" s="96"/>
    </row>
    <row r="9" spans="1:9" s="18" customFormat="1" x14ac:dyDescent="0.25">
      <c r="A9" s="20"/>
      <c r="B9" s="121"/>
      <c r="C9" s="121"/>
      <c r="D9" s="121"/>
      <c r="E9" s="121"/>
      <c r="F9" s="96"/>
    </row>
    <row r="10" spans="1:9" s="18" customFormat="1" x14ac:dyDescent="0.25">
      <c r="E10" s="93"/>
      <c r="F10" s="96"/>
    </row>
    <row r="11" spans="1:9" s="18" customFormat="1" x14ac:dyDescent="0.25">
      <c r="A11" s="20" t="s">
        <v>669</v>
      </c>
      <c r="B11" s="28" t="s">
        <v>1055</v>
      </c>
      <c r="E11" s="93"/>
      <c r="F11" s="96"/>
    </row>
    <row r="12" spans="1:9" s="18" customFormat="1" x14ac:dyDescent="0.25">
      <c r="A12" s="28"/>
      <c r="B12" s="28" t="s">
        <v>670</v>
      </c>
      <c r="E12" s="93"/>
      <c r="F12" s="96"/>
    </row>
    <row r="13" spans="1:9" s="18" customFormat="1" x14ac:dyDescent="0.25">
      <c r="A13" s="28"/>
      <c r="B13" s="122" t="s">
        <v>1019</v>
      </c>
      <c r="C13" s="122"/>
      <c r="D13" s="122"/>
      <c r="E13" s="122"/>
      <c r="F13" s="96"/>
    </row>
    <row r="14" spans="1:9" s="18" customFormat="1" x14ac:dyDescent="0.25">
      <c r="A14" s="28"/>
      <c r="B14" s="122"/>
      <c r="C14" s="122"/>
      <c r="D14" s="122"/>
      <c r="E14" s="122"/>
      <c r="F14" s="96"/>
    </row>
    <row r="15" spans="1:9" s="18" customFormat="1" x14ac:dyDescent="0.25">
      <c r="A15" s="28"/>
      <c r="B15" s="28" t="s">
        <v>671</v>
      </c>
      <c r="E15" s="93"/>
      <c r="F15" s="96"/>
    </row>
    <row r="16" spans="1:9" x14ac:dyDescent="0.25">
      <c r="F16" s="123" t="s">
        <v>804</v>
      </c>
      <c r="G16" s="123"/>
      <c r="H16" s="123"/>
      <c r="I16" s="123"/>
    </row>
    <row r="17" spans="1:9" x14ac:dyDescent="0.25">
      <c r="A17" s="32" t="s">
        <v>3</v>
      </c>
      <c r="B17" s="32" t="s">
        <v>2</v>
      </c>
      <c r="C17" s="32" t="s">
        <v>6</v>
      </c>
      <c r="D17" s="32" t="s">
        <v>7</v>
      </c>
      <c r="E17" s="94" t="s">
        <v>4</v>
      </c>
      <c r="F17" s="97" t="s">
        <v>811</v>
      </c>
      <c r="G17" s="51" t="s">
        <v>12</v>
      </c>
      <c r="H17" s="51" t="s">
        <v>15</v>
      </c>
      <c r="I17" s="51" t="s">
        <v>11</v>
      </c>
    </row>
    <row r="18" spans="1:9" x14ac:dyDescent="0.25">
      <c r="A18" t="s">
        <v>924</v>
      </c>
      <c r="B18" t="s">
        <v>27</v>
      </c>
      <c r="C18" t="s">
        <v>108</v>
      </c>
      <c r="D18" t="s">
        <v>1065</v>
      </c>
      <c r="E18" s="93">
        <v>89541523</v>
      </c>
      <c r="F18" s="83">
        <v>89542000</v>
      </c>
      <c r="G18" t="s">
        <v>35</v>
      </c>
      <c r="H18" t="s">
        <v>38</v>
      </c>
      <c r="I18" t="s">
        <v>34</v>
      </c>
    </row>
    <row r="19" spans="1:9" x14ac:dyDescent="0.25">
      <c r="A19" t="s">
        <v>924</v>
      </c>
      <c r="B19" t="s">
        <v>27</v>
      </c>
      <c r="C19" t="s">
        <v>115</v>
      </c>
      <c r="D19" t="s">
        <v>1069</v>
      </c>
      <c r="E19" s="93">
        <v>-20208800</v>
      </c>
      <c r="F19" s="83">
        <v>-20209000</v>
      </c>
      <c r="G19" t="s">
        <v>35</v>
      </c>
      <c r="H19" t="s">
        <v>38</v>
      </c>
      <c r="I19" t="s">
        <v>34</v>
      </c>
    </row>
    <row r="20" spans="1:9" x14ac:dyDescent="0.25">
      <c r="A20" t="s">
        <v>924</v>
      </c>
      <c r="B20" t="s">
        <v>27</v>
      </c>
      <c r="C20" t="s">
        <v>116</v>
      </c>
      <c r="D20" t="s">
        <v>1070</v>
      </c>
      <c r="E20" s="93">
        <v>-71664556</v>
      </c>
      <c r="F20" s="83">
        <v>-71665000</v>
      </c>
      <c r="G20" t="s">
        <v>35</v>
      </c>
      <c r="H20" t="s">
        <v>38</v>
      </c>
      <c r="I20" t="s">
        <v>34</v>
      </c>
    </row>
    <row r="21" spans="1:9" x14ac:dyDescent="0.25">
      <c r="A21" t="s">
        <v>28</v>
      </c>
      <c r="B21" t="s">
        <v>27</v>
      </c>
      <c r="C21" t="s">
        <v>108</v>
      </c>
      <c r="D21" t="s">
        <v>1065</v>
      </c>
      <c r="E21" s="93">
        <v>71636050</v>
      </c>
      <c r="F21" s="83">
        <v>71636000</v>
      </c>
      <c r="G21" t="s">
        <v>35</v>
      </c>
      <c r="H21" t="s">
        <v>38</v>
      </c>
      <c r="I21" t="s">
        <v>34</v>
      </c>
    </row>
    <row r="22" spans="1:9" x14ac:dyDescent="0.25">
      <c r="A22" t="s">
        <v>28</v>
      </c>
      <c r="B22" t="s">
        <v>27</v>
      </c>
      <c r="C22" t="s">
        <v>115</v>
      </c>
      <c r="D22" t="s">
        <v>1069</v>
      </c>
      <c r="E22" s="93">
        <v>-30730384</v>
      </c>
      <c r="F22" s="83">
        <v>-30730000</v>
      </c>
      <c r="G22" t="s">
        <v>35</v>
      </c>
      <c r="H22" t="s">
        <v>38</v>
      </c>
      <c r="I22" t="s">
        <v>34</v>
      </c>
    </row>
    <row r="23" spans="1:9" x14ac:dyDescent="0.25">
      <c r="A23" t="s">
        <v>28</v>
      </c>
      <c r="B23" t="s">
        <v>27</v>
      </c>
      <c r="C23" t="s">
        <v>116</v>
      </c>
      <c r="D23" t="s">
        <v>1070</v>
      </c>
      <c r="E23" s="93">
        <v>-43326930</v>
      </c>
      <c r="F23" s="83">
        <v>-43327000</v>
      </c>
      <c r="G23" t="s">
        <v>35</v>
      </c>
      <c r="H23" t="s">
        <v>38</v>
      </c>
      <c r="I23" t="s">
        <v>34</v>
      </c>
    </row>
    <row r="24" spans="1:9" x14ac:dyDescent="0.25">
      <c r="A24" t="s">
        <v>28</v>
      </c>
      <c r="B24" t="s">
        <v>252</v>
      </c>
      <c r="C24" t="s">
        <v>108</v>
      </c>
      <c r="D24" t="s">
        <v>1065</v>
      </c>
      <c r="E24" s="93">
        <v>439288</v>
      </c>
      <c r="F24" s="83">
        <v>439000</v>
      </c>
      <c r="G24" t="s">
        <v>35</v>
      </c>
      <c r="H24" t="s">
        <v>185</v>
      </c>
      <c r="I24" t="s">
        <v>34</v>
      </c>
    </row>
    <row r="25" spans="1:9" x14ac:dyDescent="0.25">
      <c r="A25" t="s">
        <v>28</v>
      </c>
      <c r="B25" t="s">
        <v>252</v>
      </c>
      <c r="C25" t="s">
        <v>115</v>
      </c>
      <c r="D25" t="s">
        <v>1069</v>
      </c>
      <c r="E25" s="93">
        <v>-184407</v>
      </c>
      <c r="F25" s="83">
        <v>-184000</v>
      </c>
      <c r="G25" t="s">
        <v>35</v>
      </c>
      <c r="H25" t="s">
        <v>185</v>
      </c>
      <c r="I25" t="s">
        <v>34</v>
      </c>
    </row>
    <row r="26" spans="1:9" x14ac:dyDescent="0.25">
      <c r="A26" t="s">
        <v>28</v>
      </c>
      <c r="B26" t="s">
        <v>252</v>
      </c>
      <c r="C26" t="s">
        <v>116</v>
      </c>
      <c r="D26" t="s">
        <v>1070</v>
      </c>
      <c r="E26" s="93">
        <v>-269163</v>
      </c>
      <c r="F26" s="83">
        <v>-270000</v>
      </c>
      <c r="G26" t="s">
        <v>35</v>
      </c>
      <c r="H26" t="s">
        <v>185</v>
      </c>
      <c r="I26" t="s">
        <v>34</v>
      </c>
    </row>
    <row r="27" spans="1:9" x14ac:dyDescent="0.25">
      <c r="A27" t="s">
        <v>28</v>
      </c>
      <c r="B27" t="s">
        <v>363</v>
      </c>
      <c r="C27" t="s">
        <v>108</v>
      </c>
      <c r="D27" t="s">
        <v>1065</v>
      </c>
      <c r="E27" s="93">
        <v>196228</v>
      </c>
      <c r="F27" s="83">
        <v>196000</v>
      </c>
      <c r="G27" t="s">
        <v>35</v>
      </c>
      <c r="H27" t="s">
        <v>185</v>
      </c>
      <c r="I27" t="s">
        <v>34</v>
      </c>
    </row>
    <row r="28" spans="1:9" x14ac:dyDescent="0.25">
      <c r="A28" t="s">
        <v>28</v>
      </c>
      <c r="B28" t="s">
        <v>363</v>
      </c>
      <c r="C28" t="s">
        <v>115</v>
      </c>
      <c r="D28" t="s">
        <v>1069</v>
      </c>
      <c r="E28" s="93">
        <v>-81198</v>
      </c>
      <c r="F28" s="83">
        <v>-81000</v>
      </c>
      <c r="G28" t="s">
        <v>35</v>
      </c>
      <c r="H28" t="s">
        <v>185</v>
      </c>
      <c r="I28" t="s">
        <v>34</v>
      </c>
    </row>
    <row r="29" spans="1:9" x14ac:dyDescent="0.25">
      <c r="A29" t="s">
        <v>28</v>
      </c>
      <c r="B29" t="s">
        <v>363</v>
      </c>
      <c r="C29" t="s">
        <v>116</v>
      </c>
      <c r="D29" t="s">
        <v>1070</v>
      </c>
      <c r="E29" s="93">
        <v>-120210</v>
      </c>
      <c r="F29" s="83">
        <v>-120000</v>
      </c>
      <c r="G29" t="s">
        <v>35</v>
      </c>
      <c r="H29" t="s">
        <v>185</v>
      </c>
      <c r="I29" t="s">
        <v>34</v>
      </c>
    </row>
    <row r="30" spans="1:9" x14ac:dyDescent="0.25">
      <c r="A30" t="s">
        <v>28</v>
      </c>
      <c r="B30" t="s">
        <v>433</v>
      </c>
      <c r="C30" t="s">
        <v>108</v>
      </c>
      <c r="D30" t="s">
        <v>1065</v>
      </c>
      <c r="E30" s="93">
        <v>65008</v>
      </c>
      <c r="F30" s="83">
        <v>65000</v>
      </c>
      <c r="G30" t="s">
        <v>35</v>
      </c>
      <c r="H30" t="s">
        <v>185</v>
      </c>
      <c r="I30" t="s">
        <v>34</v>
      </c>
    </row>
    <row r="31" spans="1:9" x14ac:dyDescent="0.25">
      <c r="A31" t="s">
        <v>28</v>
      </c>
      <c r="B31" t="s">
        <v>433</v>
      </c>
      <c r="C31" t="s">
        <v>115</v>
      </c>
      <c r="D31" t="s">
        <v>1069</v>
      </c>
      <c r="E31" s="93">
        <v>-26901</v>
      </c>
      <c r="F31" s="83">
        <v>-27000</v>
      </c>
      <c r="G31" t="s">
        <v>35</v>
      </c>
      <c r="H31" t="s">
        <v>185</v>
      </c>
      <c r="I31" t="s">
        <v>34</v>
      </c>
    </row>
    <row r="32" spans="1:9" x14ac:dyDescent="0.25">
      <c r="A32" t="s">
        <v>28</v>
      </c>
      <c r="B32" t="s">
        <v>433</v>
      </c>
      <c r="C32" t="s">
        <v>116</v>
      </c>
      <c r="D32" t="s">
        <v>1070</v>
      </c>
      <c r="E32" s="93">
        <v>-39824</v>
      </c>
      <c r="F32" s="83">
        <v>-39000</v>
      </c>
      <c r="G32" t="s">
        <v>35</v>
      </c>
      <c r="H32" t="s">
        <v>185</v>
      </c>
      <c r="I32" t="s">
        <v>34</v>
      </c>
    </row>
    <row r="33" spans="1:9" x14ac:dyDescent="0.25">
      <c r="A33" t="s">
        <v>28</v>
      </c>
      <c r="B33" t="s">
        <v>437</v>
      </c>
      <c r="C33" t="s">
        <v>108</v>
      </c>
      <c r="D33" t="s">
        <v>1065</v>
      </c>
      <c r="E33" s="93">
        <v>4179951</v>
      </c>
      <c r="F33" s="83">
        <v>4180000</v>
      </c>
      <c r="G33" t="s">
        <v>35</v>
      </c>
      <c r="H33" t="s">
        <v>185</v>
      </c>
      <c r="I33" t="s">
        <v>34</v>
      </c>
    </row>
    <row r="34" spans="1:9" x14ac:dyDescent="0.25">
      <c r="A34" t="s">
        <v>28</v>
      </c>
      <c r="B34" t="s">
        <v>437</v>
      </c>
      <c r="C34" t="s">
        <v>115</v>
      </c>
      <c r="D34" t="s">
        <v>1069</v>
      </c>
      <c r="E34" s="93">
        <v>-2240258</v>
      </c>
      <c r="F34" s="83">
        <v>-2241000</v>
      </c>
      <c r="G34" t="s">
        <v>35</v>
      </c>
      <c r="H34" t="s">
        <v>185</v>
      </c>
      <c r="I34" t="s">
        <v>34</v>
      </c>
    </row>
    <row r="35" spans="1:9" x14ac:dyDescent="0.25">
      <c r="A35" t="s">
        <v>28</v>
      </c>
      <c r="B35" t="s">
        <v>437</v>
      </c>
      <c r="C35" t="s">
        <v>116</v>
      </c>
      <c r="D35" t="s">
        <v>1070</v>
      </c>
      <c r="E35" s="93">
        <v>-2030608</v>
      </c>
      <c r="F35" s="83">
        <v>-2031000</v>
      </c>
      <c r="G35" t="s">
        <v>35</v>
      </c>
      <c r="H35" t="s">
        <v>185</v>
      </c>
      <c r="I35" t="s">
        <v>34</v>
      </c>
    </row>
    <row r="36" spans="1:9" x14ac:dyDescent="0.25">
      <c r="A36" t="s">
        <v>28</v>
      </c>
      <c r="B36" t="s">
        <v>461</v>
      </c>
      <c r="C36" t="s">
        <v>108</v>
      </c>
      <c r="D36" t="s">
        <v>1065</v>
      </c>
      <c r="E36" s="93">
        <v>9853033</v>
      </c>
      <c r="F36" s="83">
        <v>9853000</v>
      </c>
      <c r="G36" t="s">
        <v>35</v>
      </c>
      <c r="H36" t="s">
        <v>185</v>
      </c>
      <c r="I36" t="s">
        <v>34</v>
      </c>
    </row>
    <row r="37" spans="1:9" x14ac:dyDescent="0.25">
      <c r="A37" t="s">
        <v>28</v>
      </c>
      <c r="B37" t="s">
        <v>461</v>
      </c>
      <c r="C37" t="s">
        <v>115</v>
      </c>
      <c r="D37" t="s">
        <v>1069</v>
      </c>
      <c r="E37" s="93">
        <v>-3178712</v>
      </c>
      <c r="F37" s="83">
        <v>-3179000</v>
      </c>
      <c r="G37" t="s">
        <v>35</v>
      </c>
      <c r="H37" t="s">
        <v>185</v>
      </c>
      <c r="I37" t="s">
        <v>34</v>
      </c>
    </row>
    <row r="38" spans="1:9" x14ac:dyDescent="0.25">
      <c r="A38" t="s">
        <v>28</v>
      </c>
      <c r="B38" t="s">
        <v>461</v>
      </c>
      <c r="C38" t="s">
        <v>116</v>
      </c>
      <c r="D38" t="s">
        <v>1070</v>
      </c>
      <c r="E38" s="93">
        <v>-7083982</v>
      </c>
      <c r="F38" s="83">
        <v>-7083000</v>
      </c>
      <c r="G38" t="s">
        <v>35</v>
      </c>
      <c r="H38" t="s">
        <v>185</v>
      </c>
      <c r="I38" t="s">
        <v>34</v>
      </c>
    </row>
    <row r="39" spans="1:9" x14ac:dyDescent="0.25">
      <c r="A39" t="s">
        <v>28</v>
      </c>
      <c r="B39" t="s">
        <v>477</v>
      </c>
      <c r="C39" t="s">
        <v>108</v>
      </c>
      <c r="D39" t="s">
        <v>1065</v>
      </c>
      <c r="E39" s="93">
        <v>229409</v>
      </c>
      <c r="F39" s="83">
        <v>229000</v>
      </c>
      <c r="G39" t="s">
        <v>35</v>
      </c>
      <c r="H39" t="s">
        <v>185</v>
      </c>
      <c r="I39" t="s">
        <v>34</v>
      </c>
    </row>
    <row r="40" spans="1:9" x14ac:dyDescent="0.25">
      <c r="A40" t="s">
        <v>28</v>
      </c>
      <c r="B40" t="s">
        <v>477</v>
      </c>
      <c r="C40" t="s">
        <v>115</v>
      </c>
      <c r="D40" t="s">
        <v>1069</v>
      </c>
      <c r="E40" s="93">
        <v>-189380</v>
      </c>
      <c r="F40" s="83">
        <v>-190000</v>
      </c>
      <c r="G40" t="s">
        <v>35</v>
      </c>
      <c r="H40" t="s">
        <v>185</v>
      </c>
      <c r="I40" t="s">
        <v>34</v>
      </c>
    </row>
    <row r="41" spans="1:9" x14ac:dyDescent="0.25">
      <c r="A41" t="s">
        <v>28</v>
      </c>
      <c r="B41" t="s">
        <v>477</v>
      </c>
      <c r="C41" t="s">
        <v>116</v>
      </c>
      <c r="D41" t="s">
        <v>1070</v>
      </c>
      <c r="E41" s="93">
        <v>-43506</v>
      </c>
      <c r="F41" s="83">
        <v>-44000</v>
      </c>
      <c r="G41" t="s">
        <v>35</v>
      </c>
      <c r="H41" t="s">
        <v>185</v>
      </c>
      <c r="I41" t="s">
        <v>34</v>
      </c>
    </row>
    <row r="42" spans="1:9" x14ac:dyDescent="0.25">
      <c r="A42" t="s">
        <v>28</v>
      </c>
      <c r="B42" t="s">
        <v>481</v>
      </c>
      <c r="C42" t="s">
        <v>30</v>
      </c>
      <c r="D42" t="s">
        <v>1064</v>
      </c>
      <c r="E42" s="93">
        <v>423650</v>
      </c>
      <c r="F42" s="83">
        <v>424000</v>
      </c>
      <c r="G42" t="s">
        <v>35</v>
      </c>
      <c r="H42" t="s">
        <v>185</v>
      </c>
      <c r="I42" t="s">
        <v>34</v>
      </c>
    </row>
    <row r="43" spans="1:9" x14ac:dyDescent="0.25">
      <c r="A43" t="s">
        <v>28</v>
      </c>
      <c r="B43" t="s">
        <v>481</v>
      </c>
      <c r="C43" t="s">
        <v>108</v>
      </c>
      <c r="D43" t="s">
        <v>1065</v>
      </c>
      <c r="E43" s="93">
        <v>103571373</v>
      </c>
      <c r="F43" s="83">
        <v>103571000</v>
      </c>
      <c r="G43" t="s">
        <v>35</v>
      </c>
      <c r="H43" t="s">
        <v>185</v>
      </c>
      <c r="I43" t="s">
        <v>34</v>
      </c>
    </row>
    <row r="44" spans="1:9" x14ac:dyDescent="0.25">
      <c r="A44" t="s">
        <v>28</v>
      </c>
      <c r="B44" t="s">
        <v>481</v>
      </c>
      <c r="C44" t="s">
        <v>110</v>
      </c>
      <c r="D44" t="s">
        <v>1068</v>
      </c>
      <c r="E44" s="93">
        <v>-162399</v>
      </c>
      <c r="F44" s="83">
        <v>-163000</v>
      </c>
      <c r="G44" t="s">
        <v>35</v>
      </c>
      <c r="H44" t="s">
        <v>185</v>
      </c>
      <c r="I44" t="s">
        <v>34</v>
      </c>
    </row>
    <row r="45" spans="1:9" x14ac:dyDescent="0.25">
      <c r="A45" t="s">
        <v>28</v>
      </c>
      <c r="B45" t="s">
        <v>481</v>
      </c>
      <c r="C45" t="s">
        <v>115</v>
      </c>
      <c r="D45" t="s">
        <v>1069</v>
      </c>
      <c r="E45" s="93">
        <v>-45538669</v>
      </c>
      <c r="F45" s="83">
        <v>-45538000</v>
      </c>
      <c r="G45" t="s">
        <v>35</v>
      </c>
      <c r="H45" t="s">
        <v>185</v>
      </c>
      <c r="I45" t="s">
        <v>34</v>
      </c>
    </row>
    <row r="46" spans="1:9" x14ac:dyDescent="0.25">
      <c r="A46" t="s">
        <v>28</v>
      </c>
      <c r="B46" t="s">
        <v>481</v>
      </c>
      <c r="C46" t="s">
        <v>116</v>
      </c>
      <c r="D46" t="s">
        <v>1070</v>
      </c>
      <c r="E46" s="93">
        <v>-61782902</v>
      </c>
      <c r="F46" s="83">
        <v>-61784000</v>
      </c>
      <c r="G46" t="s">
        <v>35</v>
      </c>
      <c r="H46" t="s">
        <v>185</v>
      </c>
      <c r="I46" t="s">
        <v>34</v>
      </c>
    </row>
    <row r="47" spans="1:9" x14ac:dyDescent="0.25">
      <c r="A47" t="s">
        <v>28</v>
      </c>
      <c r="B47" t="s">
        <v>487</v>
      </c>
      <c r="C47" t="s">
        <v>108</v>
      </c>
      <c r="D47" t="s">
        <v>1065</v>
      </c>
      <c r="E47" s="93">
        <v>131220</v>
      </c>
      <c r="F47" s="83">
        <v>131000</v>
      </c>
      <c r="G47" t="s">
        <v>35</v>
      </c>
      <c r="H47" t="s">
        <v>185</v>
      </c>
      <c r="I47" t="s">
        <v>34</v>
      </c>
    </row>
    <row r="48" spans="1:9" x14ac:dyDescent="0.25">
      <c r="A48" t="s">
        <v>28</v>
      </c>
      <c r="B48" t="s">
        <v>487</v>
      </c>
      <c r="C48" t="s">
        <v>115</v>
      </c>
      <c r="D48" t="s">
        <v>1069</v>
      </c>
      <c r="E48" s="93">
        <v>-54297</v>
      </c>
      <c r="F48" s="83">
        <v>-54000</v>
      </c>
      <c r="G48" t="s">
        <v>35</v>
      </c>
      <c r="H48" t="s">
        <v>185</v>
      </c>
      <c r="I48" t="s">
        <v>34</v>
      </c>
    </row>
    <row r="49" spans="1:9" x14ac:dyDescent="0.25">
      <c r="A49" t="s">
        <v>28</v>
      </c>
      <c r="B49" t="s">
        <v>487</v>
      </c>
      <c r="C49" t="s">
        <v>116</v>
      </c>
      <c r="D49" t="s">
        <v>1070</v>
      </c>
      <c r="E49" s="93">
        <v>-80386</v>
      </c>
      <c r="F49" s="83">
        <v>-81000</v>
      </c>
      <c r="G49" t="s">
        <v>35</v>
      </c>
      <c r="H49" t="s">
        <v>185</v>
      </c>
      <c r="I49" t="s">
        <v>34</v>
      </c>
    </row>
    <row r="50" spans="1:9" x14ac:dyDescent="0.25">
      <c r="A50" t="s">
        <v>42</v>
      </c>
      <c r="B50" t="s">
        <v>27</v>
      </c>
      <c r="C50" t="s">
        <v>108</v>
      </c>
      <c r="D50" t="s">
        <v>1065</v>
      </c>
      <c r="E50" s="93">
        <v>2872316</v>
      </c>
      <c r="F50" s="83">
        <v>2872000</v>
      </c>
      <c r="G50" t="s">
        <v>35</v>
      </c>
      <c r="H50" t="s">
        <v>38</v>
      </c>
      <c r="I50" t="s">
        <v>34</v>
      </c>
    </row>
    <row r="51" spans="1:9" x14ac:dyDescent="0.25">
      <c r="A51" t="s">
        <v>42</v>
      </c>
      <c r="B51" t="s">
        <v>27</v>
      </c>
      <c r="C51" t="s">
        <v>115</v>
      </c>
      <c r="D51" t="s">
        <v>1069</v>
      </c>
      <c r="E51" s="93">
        <v>-718080</v>
      </c>
      <c r="F51" s="83">
        <v>-718000</v>
      </c>
      <c r="G51" t="s">
        <v>35</v>
      </c>
      <c r="H51" t="s">
        <v>38</v>
      </c>
      <c r="I51" t="s">
        <v>34</v>
      </c>
    </row>
    <row r="52" spans="1:9" x14ac:dyDescent="0.25">
      <c r="A52" t="s">
        <v>42</v>
      </c>
      <c r="B52" t="s">
        <v>27</v>
      </c>
      <c r="C52" t="s">
        <v>116</v>
      </c>
      <c r="D52" t="s">
        <v>1070</v>
      </c>
      <c r="E52" s="93">
        <v>-2234151</v>
      </c>
      <c r="F52" s="83">
        <v>-2234000</v>
      </c>
      <c r="G52" t="s">
        <v>35</v>
      </c>
      <c r="H52" t="s">
        <v>38</v>
      </c>
      <c r="I52" t="s">
        <v>34</v>
      </c>
    </row>
    <row r="53" spans="1:9" x14ac:dyDescent="0.25">
      <c r="A53" t="s">
        <v>44</v>
      </c>
      <c r="B53" t="s">
        <v>27</v>
      </c>
      <c r="C53" t="s">
        <v>108</v>
      </c>
      <c r="D53" t="s">
        <v>1065</v>
      </c>
      <c r="E53" s="93">
        <v>2485655</v>
      </c>
      <c r="F53" s="83">
        <v>2486000</v>
      </c>
      <c r="G53" t="s">
        <v>45</v>
      </c>
      <c r="H53" t="s">
        <v>38</v>
      </c>
      <c r="I53" t="s">
        <v>34</v>
      </c>
    </row>
    <row r="54" spans="1:9" x14ac:dyDescent="0.25">
      <c r="A54" t="s">
        <v>44</v>
      </c>
      <c r="B54" t="s">
        <v>27</v>
      </c>
      <c r="C54" t="s">
        <v>115</v>
      </c>
      <c r="D54" t="s">
        <v>1069</v>
      </c>
      <c r="E54" s="93">
        <v>-802660</v>
      </c>
      <c r="F54" s="83">
        <v>-803000</v>
      </c>
      <c r="G54" t="s">
        <v>45</v>
      </c>
      <c r="H54" t="s">
        <v>38</v>
      </c>
      <c r="I54" t="s">
        <v>34</v>
      </c>
    </row>
    <row r="55" spans="1:9" x14ac:dyDescent="0.25">
      <c r="A55" t="s">
        <v>44</v>
      </c>
      <c r="B55" t="s">
        <v>27</v>
      </c>
      <c r="C55" t="s">
        <v>116</v>
      </c>
      <c r="D55" t="s">
        <v>1070</v>
      </c>
      <c r="E55" s="93">
        <v>-1756525</v>
      </c>
      <c r="F55" s="83">
        <v>-1757000</v>
      </c>
      <c r="G55" t="s">
        <v>45</v>
      </c>
      <c r="H55" t="s">
        <v>38</v>
      </c>
      <c r="I55" t="s">
        <v>34</v>
      </c>
    </row>
    <row r="56" spans="1:9" x14ac:dyDescent="0.25">
      <c r="A56" t="s">
        <v>203</v>
      </c>
      <c r="B56" t="s">
        <v>214</v>
      </c>
      <c r="C56" t="s">
        <v>108</v>
      </c>
      <c r="D56" t="s">
        <v>1065</v>
      </c>
      <c r="E56" s="93">
        <v>5701094</v>
      </c>
      <c r="F56" s="83">
        <v>5701000</v>
      </c>
      <c r="G56" t="s">
        <v>204</v>
      </c>
      <c r="H56" t="s">
        <v>185</v>
      </c>
      <c r="I56" t="s">
        <v>34</v>
      </c>
    </row>
    <row r="57" spans="1:9" x14ac:dyDescent="0.25">
      <c r="A57" t="s">
        <v>203</v>
      </c>
      <c r="B57" t="s">
        <v>214</v>
      </c>
      <c r="C57" t="s">
        <v>115</v>
      </c>
      <c r="D57" t="s">
        <v>1069</v>
      </c>
      <c r="E57" s="93">
        <v>-1487752</v>
      </c>
      <c r="F57" s="83">
        <v>-1488000</v>
      </c>
      <c r="G57" t="s">
        <v>204</v>
      </c>
      <c r="H57" t="s">
        <v>185</v>
      </c>
      <c r="I57" t="s">
        <v>34</v>
      </c>
    </row>
    <row r="58" spans="1:9" x14ac:dyDescent="0.25">
      <c r="A58" t="s">
        <v>203</v>
      </c>
      <c r="B58" t="s">
        <v>214</v>
      </c>
      <c r="C58" t="s">
        <v>116</v>
      </c>
      <c r="D58" t="s">
        <v>1070</v>
      </c>
      <c r="E58" s="93">
        <v>-4389540</v>
      </c>
      <c r="F58" s="83">
        <v>-4389000</v>
      </c>
      <c r="G58" t="s">
        <v>204</v>
      </c>
      <c r="H58" t="s">
        <v>185</v>
      </c>
      <c r="I58" t="s">
        <v>34</v>
      </c>
    </row>
    <row r="59" spans="1:9" x14ac:dyDescent="0.25">
      <c r="A59" t="s">
        <v>47</v>
      </c>
      <c r="B59" t="s">
        <v>27</v>
      </c>
      <c r="C59" t="s">
        <v>108</v>
      </c>
      <c r="D59" t="s">
        <v>1065</v>
      </c>
      <c r="E59" s="93">
        <v>733593</v>
      </c>
      <c r="F59" s="83">
        <v>734000</v>
      </c>
      <c r="G59" t="s">
        <v>48</v>
      </c>
      <c r="H59" t="s">
        <v>38</v>
      </c>
      <c r="I59" t="s">
        <v>34</v>
      </c>
    </row>
    <row r="60" spans="1:9" x14ac:dyDescent="0.25">
      <c r="A60" t="s">
        <v>47</v>
      </c>
      <c r="B60" t="s">
        <v>27</v>
      </c>
      <c r="C60" t="s">
        <v>115</v>
      </c>
      <c r="D60" t="s">
        <v>1069</v>
      </c>
      <c r="E60" s="93">
        <v>-528186</v>
      </c>
      <c r="F60" s="83">
        <v>-528000</v>
      </c>
      <c r="G60" t="s">
        <v>48</v>
      </c>
      <c r="H60" t="s">
        <v>38</v>
      </c>
      <c r="I60" t="s">
        <v>34</v>
      </c>
    </row>
    <row r="61" spans="1:9" x14ac:dyDescent="0.25">
      <c r="A61" t="s">
        <v>47</v>
      </c>
      <c r="B61" t="s">
        <v>27</v>
      </c>
      <c r="C61" t="s">
        <v>116</v>
      </c>
      <c r="D61" t="s">
        <v>1070</v>
      </c>
      <c r="E61" s="93">
        <v>-215101</v>
      </c>
      <c r="F61" s="83">
        <v>-216000</v>
      </c>
      <c r="G61" t="s">
        <v>48</v>
      </c>
      <c r="H61" t="s">
        <v>38</v>
      </c>
      <c r="I61" t="s">
        <v>34</v>
      </c>
    </row>
    <row r="62" spans="1:9" x14ac:dyDescent="0.25">
      <c r="A62" t="s">
        <v>583</v>
      </c>
      <c r="B62" t="s">
        <v>582</v>
      </c>
      <c r="C62" t="s">
        <v>108</v>
      </c>
      <c r="D62" t="s">
        <v>1065</v>
      </c>
      <c r="E62" s="93">
        <v>949335</v>
      </c>
      <c r="F62" s="83">
        <v>949000</v>
      </c>
      <c r="G62" t="s">
        <v>48</v>
      </c>
      <c r="H62" t="s">
        <v>377</v>
      </c>
      <c r="I62" t="s">
        <v>375</v>
      </c>
    </row>
    <row r="63" spans="1:9" x14ac:dyDescent="0.25">
      <c r="A63" t="s">
        <v>583</v>
      </c>
      <c r="B63" t="s">
        <v>582</v>
      </c>
      <c r="C63" t="s">
        <v>115</v>
      </c>
      <c r="D63" t="s">
        <v>1069</v>
      </c>
      <c r="E63" s="93">
        <v>-932991</v>
      </c>
      <c r="F63" s="83">
        <v>-933000</v>
      </c>
      <c r="G63" t="s">
        <v>48</v>
      </c>
      <c r="H63" t="s">
        <v>377</v>
      </c>
      <c r="I63" t="s">
        <v>375</v>
      </c>
    </row>
    <row r="64" spans="1:9" x14ac:dyDescent="0.25">
      <c r="A64" t="s">
        <v>583</v>
      </c>
      <c r="B64" t="s">
        <v>582</v>
      </c>
      <c r="C64" t="s">
        <v>116</v>
      </c>
      <c r="D64" t="s">
        <v>1070</v>
      </c>
      <c r="E64" s="93">
        <v>-29412</v>
      </c>
      <c r="F64" s="83">
        <v>-29000</v>
      </c>
      <c r="G64" t="s">
        <v>48</v>
      </c>
      <c r="H64" t="s">
        <v>377</v>
      </c>
      <c r="I64" t="s">
        <v>375</v>
      </c>
    </row>
    <row r="65" spans="1:9" x14ac:dyDescent="0.25">
      <c r="A65" t="s">
        <v>50</v>
      </c>
      <c r="B65" t="s">
        <v>27</v>
      </c>
      <c r="C65" t="s">
        <v>108</v>
      </c>
      <c r="D65" t="s">
        <v>1065</v>
      </c>
      <c r="E65" s="93">
        <v>90289002</v>
      </c>
      <c r="F65" s="83">
        <v>90290000</v>
      </c>
      <c r="G65" t="s">
        <v>35</v>
      </c>
      <c r="H65" t="s">
        <v>38</v>
      </c>
      <c r="I65" t="s">
        <v>34</v>
      </c>
    </row>
    <row r="66" spans="1:9" x14ac:dyDescent="0.25">
      <c r="A66" t="s">
        <v>50</v>
      </c>
      <c r="B66" t="s">
        <v>27</v>
      </c>
      <c r="C66" t="s">
        <v>115</v>
      </c>
      <c r="D66" t="s">
        <v>1069</v>
      </c>
      <c r="E66" s="93">
        <v>-17243368</v>
      </c>
      <c r="F66" s="83">
        <v>-17244000</v>
      </c>
      <c r="G66" t="s">
        <v>35</v>
      </c>
      <c r="H66" t="s">
        <v>38</v>
      </c>
      <c r="I66" t="s">
        <v>34</v>
      </c>
    </row>
    <row r="67" spans="1:9" x14ac:dyDescent="0.25">
      <c r="A67" t="s">
        <v>50</v>
      </c>
      <c r="B67" t="s">
        <v>27</v>
      </c>
      <c r="C67" t="s">
        <v>116</v>
      </c>
      <c r="D67" t="s">
        <v>1070</v>
      </c>
      <c r="E67" s="93">
        <v>-76571394</v>
      </c>
      <c r="F67" s="83">
        <v>-76573000</v>
      </c>
      <c r="G67" t="s">
        <v>35</v>
      </c>
      <c r="H67" t="s">
        <v>38</v>
      </c>
      <c r="I67" t="s">
        <v>34</v>
      </c>
    </row>
    <row r="68" spans="1:9" x14ac:dyDescent="0.25">
      <c r="A68" t="s">
        <v>50</v>
      </c>
      <c r="B68" t="s">
        <v>586</v>
      </c>
      <c r="C68" t="s">
        <v>30</v>
      </c>
      <c r="D68" t="s">
        <v>1064</v>
      </c>
      <c r="E68" s="93">
        <v>3716688</v>
      </c>
      <c r="F68" s="83">
        <v>3717000</v>
      </c>
      <c r="G68" t="s">
        <v>35</v>
      </c>
      <c r="H68" t="s">
        <v>377</v>
      </c>
      <c r="I68" t="s">
        <v>375</v>
      </c>
    </row>
    <row r="69" spans="1:9" x14ac:dyDescent="0.25">
      <c r="A69" t="s">
        <v>50</v>
      </c>
      <c r="B69" t="s">
        <v>586</v>
      </c>
      <c r="C69" t="s">
        <v>108</v>
      </c>
      <c r="D69" t="s">
        <v>1065</v>
      </c>
      <c r="E69" s="93">
        <v>68257393</v>
      </c>
      <c r="F69" s="83">
        <v>68258000</v>
      </c>
      <c r="G69" t="s">
        <v>35</v>
      </c>
      <c r="H69" t="s">
        <v>377</v>
      </c>
      <c r="I69" t="s">
        <v>375</v>
      </c>
    </row>
    <row r="70" spans="1:9" x14ac:dyDescent="0.25">
      <c r="A70" t="s">
        <v>50</v>
      </c>
      <c r="B70" t="s">
        <v>586</v>
      </c>
      <c r="C70" t="s">
        <v>110</v>
      </c>
      <c r="D70" t="s">
        <v>1068</v>
      </c>
      <c r="E70" s="93">
        <v>-347360</v>
      </c>
      <c r="F70" s="83">
        <v>-347000</v>
      </c>
      <c r="G70" t="s">
        <v>35</v>
      </c>
      <c r="H70" t="s">
        <v>377</v>
      </c>
      <c r="I70" t="s">
        <v>375</v>
      </c>
    </row>
    <row r="71" spans="1:9" x14ac:dyDescent="0.25">
      <c r="A71" t="s">
        <v>50</v>
      </c>
      <c r="B71" t="s">
        <v>586</v>
      </c>
      <c r="C71" t="s">
        <v>115</v>
      </c>
      <c r="D71" t="s">
        <v>1069</v>
      </c>
      <c r="E71" s="93">
        <v>-19004985</v>
      </c>
      <c r="F71" s="83">
        <v>-19005000</v>
      </c>
      <c r="G71" t="s">
        <v>35</v>
      </c>
      <c r="H71" t="s">
        <v>377</v>
      </c>
      <c r="I71" t="s">
        <v>375</v>
      </c>
    </row>
    <row r="72" spans="1:9" x14ac:dyDescent="0.25">
      <c r="A72" t="s">
        <v>50</v>
      </c>
      <c r="B72" t="s">
        <v>586</v>
      </c>
      <c r="C72" t="s">
        <v>116</v>
      </c>
      <c r="D72" t="s">
        <v>1070</v>
      </c>
      <c r="E72" s="93">
        <v>-55708444</v>
      </c>
      <c r="F72" s="83">
        <v>-55709000</v>
      </c>
      <c r="G72" t="s">
        <v>35</v>
      </c>
      <c r="H72" t="s">
        <v>377</v>
      </c>
      <c r="I72" t="s">
        <v>375</v>
      </c>
    </row>
    <row r="73" spans="1:9" x14ac:dyDescent="0.25">
      <c r="A73" t="s">
        <v>51</v>
      </c>
      <c r="B73" t="s">
        <v>27</v>
      </c>
      <c r="C73" t="s">
        <v>108</v>
      </c>
      <c r="D73" t="s">
        <v>1065</v>
      </c>
      <c r="E73" s="93">
        <v>53938539</v>
      </c>
      <c r="F73" s="83">
        <v>53939000</v>
      </c>
      <c r="G73" t="s">
        <v>35</v>
      </c>
      <c r="H73" t="s">
        <v>38</v>
      </c>
      <c r="I73" t="s">
        <v>34</v>
      </c>
    </row>
    <row r="74" spans="1:9" x14ac:dyDescent="0.25">
      <c r="A74" t="s">
        <v>51</v>
      </c>
      <c r="B74" t="s">
        <v>27</v>
      </c>
      <c r="C74" t="s">
        <v>106</v>
      </c>
      <c r="D74" t="s">
        <v>1066</v>
      </c>
      <c r="E74" s="93">
        <v>54342</v>
      </c>
      <c r="F74" s="83">
        <v>54000</v>
      </c>
      <c r="G74" t="s">
        <v>35</v>
      </c>
      <c r="H74" t="s">
        <v>38</v>
      </c>
      <c r="I74" t="s">
        <v>34</v>
      </c>
    </row>
    <row r="75" spans="1:9" x14ac:dyDescent="0.25">
      <c r="A75" t="s">
        <v>51</v>
      </c>
      <c r="B75" t="s">
        <v>27</v>
      </c>
      <c r="C75" t="s">
        <v>114</v>
      </c>
      <c r="D75" t="s">
        <v>1067</v>
      </c>
      <c r="E75" s="93">
        <v>-32604</v>
      </c>
      <c r="F75" s="83">
        <v>-33000</v>
      </c>
      <c r="G75" t="s">
        <v>35</v>
      </c>
      <c r="H75" t="s">
        <v>38</v>
      </c>
      <c r="I75" t="s">
        <v>34</v>
      </c>
    </row>
    <row r="76" spans="1:9" x14ac:dyDescent="0.25">
      <c r="A76" t="s">
        <v>51</v>
      </c>
      <c r="B76" t="s">
        <v>27</v>
      </c>
      <c r="C76" t="s">
        <v>115</v>
      </c>
      <c r="D76" t="s">
        <v>1069</v>
      </c>
      <c r="E76" s="93">
        <v>-20373605</v>
      </c>
      <c r="F76" s="83">
        <v>-20374000</v>
      </c>
      <c r="G76" t="s">
        <v>35</v>
      </c>
      <c r="H76" t="s">
        <v>38</v>
      </c>
      <c r="I76" t="s">
        <v>34</v>
      </c>
    </row>
    <row r="77" spans="1:9" x14ac:dyDescent="0.25">
      <c r="A77" t="s">
        <v>51</v>
      </c>
      <c r="B77" t="s">
        <v>27</v>
      </c>
      <c r="C77" t="s">
        <v>116</v>
      </c>
      <c r="D77" t="s">
        <v>1070</v>
      </c>
      <c r="E77" s="93">
        <v>-34718130</v>
      </c>
      <c r="F77" s="83">
        <v>-34718000</v>
      </c>
      <c r="G77" t="s">
        <v>35</v>
      </c>
      <c r="H77" t="s">
        <v>38</v>
      </c>
      <c r="I77" t="s">
        <v>34</v>
      </c>
    </row>
    <row r="78" spans="1:9" x14ac:dyDescent="0.25">
      <c r="A78" t="s">
        <v>51</v>
      </c>
      <c r="B78" t="s">
        <v>183</v>
      </c>
      <c r="C78" t="s">
        <v>108</v>
      </c>
      <c r="D78" t="s">
        <v>1065</v>
      </c>
      <c r="E78" s="93">
        <v>32918</v>
      </c>
      <c r="F78" s="83">
        <v>32000</v>
      </c>
      <c r="G78" t="s">
        <v>35</v>
      </c>
      <c r="H78" t="s">
        <v>185</v>
      </c>
      <c r="I78" t="s">
        <v>34</v>
      </c>
    </row>
    <row r="79" spans="1:9" x14ac:dyDescent="0.25">
      <c r="A79" t="s">
        <v>51</v>
      </c>
      <c r="B79" t="s">
        <v>183</v>
      </c>
      <c r="C79" t="s">
        <v>115</v>
      </c>
      <c r="D79" t="s">
        <v>1069</v>
      </c>
      <c r="E79" s="93">
        <v>-15615</v>
      </c>
      <c r="F79" s="83">
        <v>-15000</v>
      </c>
      <c r="G79" t="s">
        <v>35</v>
      </c>
      <c r="H79" t="s">
        <v>185</v>
      </c>
      <c r="I79" t="s">
        <v>34</v>
      </c>
    </row>
    <row r="80" spans="1:9" x14ac:dyDescent="0.25">
      <c r="A80" t="s">
        <v>51</v>
      </c>
      <c r="B80" t="s">
        <v>183</v>
      </c>
      <c r="C80" t="s">
        <v>116</v>
      </c>
      <c r="D80" t="s">
        <v>1070</v>
      </c>
      <c r="E80" s="93">
        <v>-17615</v>
      </c>
      <c r="F80" s="83">
        <v>-18000</v>
      </c>
      <c r="G80" t="s">
        <v>35</v>
      </c>
      <c r="H80" t="s">
        <v>185</v>
      </c>
      <c r="I80" t="s">
        <v>34</v>
      </c>
    </row>
    <row r="81" spans="1:9" x14ac:dyDescent="0.25">
      <c r="A81" t="s">
        <v>51</v>
      </c>
      <c r="B81" t="s">
        <v>198</v>
      </c>
      <c r="C81" t="s">
        <v>108</v>
      </c>
      <c r="D81" t="s">
        <v>1065</v>
      </c>
      <c r="E81" s="93">
        <v>9284225</v>
      </c>
      <c r="F81" s="83">
        <v>9284000</v>
      </c>
      <c r="G81" t="s">
        <v>35</v>
      </c>
      <c r="H81" t="s">
        <v>185</v>
      </c>
      <c r="I81" t="s">
        <v>34</v>
      </c>
    </row>
    <row r="82" spans="1:9" x14ac:dyDescent="0.25">
      <c r="A82" t="s">
        <v>51</v>
      </c>
      <c r="B82" t="s">
        <v>198</v>
      </c>
      <c r="C82" t="s">
        <v>115</v>
      </c>
      <c r="D82" t="s">
        <v>1069</v>
      </c>
      <c r="E82" s="93">
        <v>-2773407</v>
      </c>
      <c r="F82" s="83">
        <v>-2773000</v>
      </c>
      <c r="G82" t="s">
        <v>35</v>
      </c>
      <c r="H82" t="s">
        <v>185</v>
      </c>
      <c r="I82" t="s">
        <v>34</v>
      </c>
    </row>
    <row r="83" spans="1:9" x14ac:dyDescent="0.25">
      <c r="A83" t="s">
        <v>51</v>
      </c>
      <c r="B83" t="s">
        <v>198</v>
      </c>
      <c r="C83" t="s">
        <v>116</v>
      </c>
      <c r="D83" t="s">
        <v>1070</v>
      </c>
      <c r="E83" s="93">
        <v>-6837614</v>
      </c>
      <c r="F83" s="83">
        <v>-6837000</v>
      </c>
      <c r="G83" t="s">
        <v>35</v>
      </c>
      <c r="H83" t="s">
        <v>185</v>
      </c>
      <c r="I83" t="s">
        <v>34</v>
      </c>
    </row>
    <row r="84" spans="1:9" x14ac:dyDescent="0.25">
      <c r="A84" t="s">
        <v>51</v>
      </c>
      <c r="B84" t="s">
        <v>214</v>
      </c>
      <c r="C84" t="s">
        <v>108</v>
      </c>
      <c r="D84" t="s">
        <v>1065</v>
      </c>
      <c r="E84" s="93">
        <v>4099348</v>
      </c>
      <c r="F84" s="83">
        <v>4099000</v>
      </c>
      <c r="G84" t="s">
        <v>35</v>
      </c>
      <c r="H84" t="s">
        <v>185</v>
      </c>
      <c r="I84" t="s">
        <v>34</v>
      </c>
    </row>
    <row r="85" spans="1:9" x14ac:dyDescent="0.25">
      <c r="A85" t="s">
        <v>51</v>
      </c>
      <c r="B85" t="s">
        <v>214</v>
      </c>
      <c r="C85" t="s">
        <v>115</v>
      </c>
      <c r="D85" t="s">
        <v>1069</v>
      </c>
      <c r="E85" s="93">
        <v>-1224567</v>
      </c>
      <c r="F85" s="83">
        <v>-1224000</v>
      </c>
      <c r="G85" t="s">
        <v>35</v>
      </c>
      <c r="H85" t="s">
        <v>185</v>
      </c>
      <c r="I85" t="s">
        <v>34</v>
      </c>
    </row>
    <row r="86" spans="1:9" x14ac:dyDescent="0.25">
      <c r="A86" t="s">
        <v>51</v>
      </c>
      <c r="B86" t="s">
        <v>214</v>
      </c>
      <c r="C86" t="s">
        <v>116</v>
      </c>
      <c r="D86" t="s">
        <v>1070</v>
      </c>
      <c r="E86" s="93">
        <v>-3019074</v>
      </c>
      <c r="F86" s="83">
        <v>-3019000</v>
      </c>
      <c r="G86" t="s">
        <v>35</v>
      </c>
      <c r="H86" t="s">
        <v>185</v>
      </c>
      <c r="I86" t="s">
        <v>34</v>
      </c>
    </row>
    <row r="87" spans="1:9" x14ac:dyDescent="0.25">
      <c r="A87" t="s">
        <v>51</v>
      </c>
      <c r="B87" t="s">
        <v>248</v>
      </c>
      <c r="C87" t="s">
        <v>108</v>
      </c>
      <c r="D87" t="s">
        <v>1065</v>
      </c>
      <c r="E87" s="93">
        <v>409243</v>
      </c>
      <c r="F87" s="83">
        <v>409000</v>
      </c>
      <c r="G87" t="s">
        <v>35</v>
      </c>
      <c r="H87" t="s">
        <v>185</v>
      </c>
      <c r="I87" t="s">
        <v>34</v>
      </c>
    </row>
    <row r="88" spans="1:9" x14ac:dyDescent="0.25">
      <c r="A88" t="s">
        <v>51</v>
      </c>
      <c r="B88" t="s">
        <v>248</v>
      </c>
      <c r="C88" t="s">
        <v>115</v>
      </c>
      <c r="D88" t="s">
        <v>1069</v>
      </c>
      <c r="E88" s="93">
        <v>-122250</v>
      </c>
      <c r="F88" s="83">
        <v>-122000</v>
      </c>
      <c r="G88" t="s">
        <v>35</v>
      </c>
      <c r="H88" t="s">
        <v>185</v>
      </c>
      <c r="I88" t="s">
        <v>34</v>
      </c>
    </row>
    <row r="89" spans="1:9" x14ac:dyDescent="0.25">
      <c r="A89" t="s">
        <v>51</v>
      </c>
      <c r="B89" t="s">
        <v>248</v>
      </c>
      <c r="C89" t="s">
        <v>116</v>
      </c>
      <c r="D89" t="s">
        <v>1070</v>
      </c>
      <c r="E89" s="93">
        <v>-301398</v>
      </c>
      <c r="F89" s="83">
        <v>-302000</v>
      </c>
      <c r="G89" t="s">
        <v>35</v>
      </c>
      <c r="H89" t="s">
        <v>185</v>
      </c>
      <c r="I89" t="s">
        <v>34</v>
      </c>
    </row>
    <row r="90" spans="1:9" x14ac:dyDescent="0.25">
      <c r="A90" t="s">
        <v>51</v>
      </c>
      <c r="B90" t="s">
        <v>283</v>
      </c>
      <c r="C90" t="s">
        <v>108</v>
      </c>
      <c r="D90" t="s">
        <v>1065</v>
      </c>
      <c r="E90" s="93">
        <v>69364</v>
      </c>
      <c r="F90" s="83">
        <v>69000</v>
      </c>
      <c r="G90" t="s">
        <v>35</v>
      </c>
      <c r="H90" t="s">
        <v>185</v>
      </c>
      <c r="I90" t="s">
        <v>34</v>
      </c>
    </row>
    <row r="91" spans="1:9" x14ac:dyDescent="0.25">
      <c r="A91" t="s">
        <v>51</v>
      </c>
      <c r="B91" t="s">
        <v>283</v>
      </c>
      <c r="C91" t="s">
        <v>115</v>
      </c>
      <c r="D91" t="s">
        <v>1069</v>
      </c>
      <c r="E91" s="93">
        <v>-20721</v>
      </c>
      <c r="F91" s="83">
        <v>-21000</v>
      </c>
      <c r="G91" t="s">
        <v>35</v>
      </c>
      <c r="H91" t="s">
        <v>185</v>
      </c>
      <c r="I91" t="s">
        <v>34</v>
      </c>
    </row>
    <row r="92" spans="1:9" x14ac:dyDescent="0.25">
      <c r="A92" t="s">
        <v>51</v>
      </c>
      <c r="B92" t="s">
        <v>283</v>
      </c>
      <c r="C92" t="s">
        <v>116</v>
      </c>
      <c r="D92" t="s">
        <v>1070</v>
      </c>
      <c r="E92" s="93">
        <v>-51086</v>
      </c>
      <c r="F92" s="83">
        <v>-51000</v>
      </c>
      <c r="G92" t="s">
        <v>35</v>
      </c>
      <c r="H92" t="s">
        <v>185</v>
      </c>
      <c r="I92" t="s">
        <v>34</v>
      </c>
    </row>
    <row r="93" spans="1:9" x14ac:dyDescent="0.25">
      <c r="A93" t="s">
        <v>51</v>
      </c>
      <c r="B93" t="s">
        <v>322</v>
      </c>
      <c r="C93" t="s">
        <v>108</v>
      </c>
      <c r="D93" t="s">
        <v>1065</v>
      </c>
      <c r="E93" s="93">
        <v>4997601</v>
      </c>
      <c r="F93" s="83">
        <v>4998000</v>
      </c>
      <c r="G93" t="s">
        <v>35</v>
      </c>
      <c r="H93" t="s">
        <v>185</v>
      </c>
      <c r="I93" t="s">
        <v>34</v>
      </c>
    </row>
    <row r="94" spans="1:9" x14ac:dyDescent="0.25">
      <c r="A94" t="s">
        <v>51</v>
      </c>
      <c r="B94" t="s">
        <v>322</v>
      </c>
      <c r="C94" t="s">
        <v>106</v>
      </c>
      <c r="D94" t="s">
        <v>1066</v>
      </c>
      <c r="E94" s="93">
        <v>56597</v>
      </c>
      <c r="F94" s="83">
        <v>57000</v>
      </c>
      <c r="G94" t="s">
        <v>35</v>
      </c>
      <c r="H94" t="s">
        <v>185</v>
      </c>
      <c r="I94" t="s">
        <v>34</v>
      </c>
    </row>
    <row r="95" spans="1:9" x14ac:dyDescent="0.25">
      <c r="A95" t="s">
        <v>51</v>
      </c>
      <c r="B95" t="s">
        <v>322</v>
      </c>
      <c r="C95" t="s">
        <v>114</v>
      </c>
      <c r="D95" t="s">
        <v>1067</v>
      </c>
      <c r="E95" s="93">
        <v>-33960</v>
      </c>
      <c r="F95" s="83">
        <v>-34000</v>
      </c>
      <c r="G95" t="s">
        <v>35</v>
      </c>
      <c r="H95" t="s">
        <v>185</v>
      </c>
      <c r="I95" t="s">
        <v>34</v>
      </c>
    </row>
    <row r="96" spans="1:9" x14ac:dyDescent="0.25">
      <c r="A96" t="s">
        <v>51</v>
      </c>
      <c r="B96" t="s">
        <v>322</v>
      </c>
      <c r="C96" t="s">
        <v>115</v>
      </c>
      <c r="D96" t="s">
        <v>1069</v>
      </c>
      <c r="E96" s="93">
        <v>-2477554</v>
      </c>
      <c r="F96" s="83">
        <v>-2478000</v>
      </c>
      <c r="G96" t="s">
        <v>35</v>
      </c>
      <c r="H96" t="s">
        <v>185</v>
      </c>
      <c r="I96" t="s">
        <v>34</v>
      </c>
    </row>
    <row r="97" spans="1:9" x14ac:dyDescent="0.25">
      <c r="A97" t="s">
        <v>51</v>
      </c>
      <c r="B97" t="s">
        <v>322</v>
      </c>
      <c r="C97" t="s">
        <v>116</v>
      </c>
      <c r="D97" t="s">
        <v>1070</v>
      </c>
      <c r="E97" s="93">
        <v>-2579965</v>
      </c>
      <c r="F97" s="83">
        <v>-2580000</v>
      </c>
      <c r="G97" t="s">
        <v>35</v>
      </c>
      <c r="H97" t="s">
        <v>185</v>
      </c>
      <c r="I97" t="s">
        <v>34</v>
      </c>
    </row>
    <row r="98" spans="1:9" x14ac:dyDescent="0.25">
      <c r="A98" t="s">
        <v>51</v>
      </c>
      <c r="B98" t="s">
        <v>329</v>
      </c>
      <c r="C98" t="s">
        <v>108</v>
      </c>
      <c r="D98" t="s">
        <v>1065</v>
      </c>
      <c r="E98" s="93">
        <v>2804639</v>
      </c>
      <c r="F98" s="83">
        <v>2805000</v>
      </c>
      <c r="G98" t="s">
        <v>35</v>
      </c>
      <c r="H98" t="s">
        <v>185</v>
      </c>
      <c r="I98" t="s">
        <v>34</v>
      </c>
    </row>
    <row r="99" spans="1:9" x14ac:dyDescent="0.25">
      <c r="A99" t="s">
        <v>51</v>
      </c>
      <c r="B99" t="s">
        <v>329</v>
      </c>
      <c r="C99" t="s">
        <v>115</v>
      </c>
      <c r="D99" t="s">
        <v>1069</v>
      </c>
      <c r="E99" s="93">
        <v>-1523035</v>
      </c>
      <c r="F99" s="83">
        <v>-1524000</v>
      </c>
      <c r="G99" t="s">
        <v>35</v>
      </c>
      <c r="H99" t="s">
        <v>185</v>
      </c>
      <c r="I99" t="s">
        <v>34</v>
      </c>
    </row>
    <row r="100" spans="1:9" x14ac:dyDescent="0.25">
      <c r="A100" t="s">
        <v>51</v>
      </c>
      <c r="B100" t="s">
        <v>329</v>
      </c>
      <c r="C100" t="s">
        <v>116</v>
      </c>
      <c r="D100" t="s">
        <v>1070</v>
      </c>
      <c r="E100" s="93">
        <v>-1273718</v>
      </c>
      <c r="F100" s="83">
        <v>-1274000</v>
      </c>
      <c r="G100" t="s">
        <v>35</v>
      </c>
      <c r="H100" t="s">
        <v>185</v>
      </c>
      <c r="I100" t="s">
        <v>34</v>
      </c>
    </row>
    <row r="101" spans="1:9" x14ac:dyDescent="0.25">
      <c r="A101" t="s">
        <v>51</v>
      </c>
      <c r="B101" t="s">
        <v>342</v>
      </c>
      <c r="C101" t="s">
        <v>108</v>
      </c>
      <c r="D101" t="s">
        <v>1065</v>
      </c>
      <c r="E101" s="93">
        <v>637441</v>
      </c>
      <c r="F101" s="83">
        <v>638000</v>
      </c>
      <c r="G101" t="s">
        <v>35</v>
      </c>
      <c r="H101" t="s">
        <v>185</v>
      </c>
      <c r="I101" t="s">
        <v>34</v>
      </c>
    </row>
    <row r="102" spans="1:9" x14ac:dyDescent="0.25">
      <c r="A102" t="s">
        <v>51</v>
      </c>
      <c r="B102" t="s">
        <v>342</v>
      </c>
      <c r="C102" t="s">
        <v>106</v>
      </c>
      <c r="D102" t="s">
        <v>1066</v>
      </c>
      <c r="E102" s="93">
        <v>93098</v>
      </c>
      <c r="F102" s="83">
        <v>93000</v>
      </c>
      <c r="G102" t="s">
        <v>35</v>
      </c>
      <c r="H102" t="s">
        <v>185</v>
      </c>
      <c r="I102" t="s">
        <v>34</v>
      </c>
    </row>
    <row r="103" spans="1:9" x14ac:dyDescent="0.25">
      <c r="A103" t="s">
        <v>51</v>
      </c>
      <c r="B103" t="s">
        <v>342</v>
      </c>
      <c r="C103" t="s">
        <v>114</v>
      </c>
      <c r="D103" t="s">
        <v>1067</v>
      </c>
      <c r="E103" s="93">
        <v>-55860</v>
      </c>
      <c r="F103" s="83">
        <v>-57000</v>
      </c>
      <c r="G103" t="s">
        <v>35</v>
      </c>
      <c r="H103" t="s">
        <v>185</v>
      </c>
      <c r="I103" t="s">
        <v>34</v>
      </c>
    </row>
    <row r="104" spans="1:9" x14ac:dyDescent="0.25">
      <c r="A104" t="s">
        <v>51</v>
      </c>
      <c r="B104" t="s">
        <v>342</v>
      </c>
      <c r="C104" t="s">
        <v>115</v>
      </c>
      <c r="D104" t="s">
        <v>1069</v>
      </c>
      <c r="E104" s="93">
        <v>-258535</v>
      </c>
      <c r="F104" s="83">
        <v>-259000</v>
      </c>
      <c r="G104" t="s">
        <v>35</v>
      </c>
      <c r="H104" t="s">
        <v>185</v>
      </c>
      <c r="I104" t="s">
        <v>34</v>
      </c>
    </row>
    <row r="105" spans="1:9" x14ac:dyDescent="0.25">
      <c r="A105" t="s">
        <v>51</v>
      </c>
      <c r="B105" t="s">
        <v>342</v>
      </c>
      <c r="C105" t="s">
        <v>116</v>
      </c>
      <c r="D105" t="s">
        <v>1070</v>
      </c>
      <c r="E105" s="93">
        <v>-411579</v>
      </c>
      <c r="F105" s="83">
        <v>-411000</v>
      </c>
      <c r="G105" t="s">
        <v>35</v>
      </c>
      <c r="H105" t="s">
        <v>185</v>
      </c>
      <c r="I105" t="s">
        <v>34</v>
      </c>
    </row>
    <row r="106" spans="1:9" x14ac:dyDescent="0.25">
      <c r="A106" t="s">
        <v>51</v>
      </c>
      <c r="B106" t="s">
        <v>352</v>
      </c>
      <c r="C106" t="s">
        <v>108</v>
      </c>
      <c r="D106" t="s">
        <v>1065</v>
      </c>
      <c r="E106" s="93">
        <v>27746</v>
      </c>
      <c r="F106" s="83">
        <v>28000</v>
      </c>
      <c r="G106" t="s">
        <v>35</v>
      </c>
      <c r="H106" t="s">
        <v>185</v>
      </c>
      <c r="I106" t="s">
        <v>34</v>
      </c>
    </row>
    <row r="107" spans="1:9" x14ac:dyDescent="0.25">
      <c r="A107" t="s">
        <v>51</v>
      </c>
      <c r="B107" t="s">
        <v>352</v>
      </c>
      <c r="C107" t="s">
        <v>115</v>
      </c>
      <c r="D107" t="s">
        <v>1069</v>
      </c>
      <c r="E107" s="93">
        <v>-8289</v>
      </c>
      <c r="F107" s="83">
        <v>-9000</v>
      </c>
      <c r="G107" t="s">
        <v>35</v>
      </c>
      <c r="H107" t="s">
        <v>185</v>
      </c>
      <c r="I107" t="s">
        <v>34</v>
      </c>
    </row>
    <row r="108" spans="1:9" x14ac:dyDescent="0.25">
      <c r="A108" t="s">
        <v>51</v>
      </c>
      <c r="B108" t="s">
        <v>352</v>
      </c>
      <c r="C108" t="s">
        <v>116</v>
      </c>
      <c r="D108" t="s">
        <v>1070</v>
      </c>
      <c r="E108" s="93">
        <v>-20434</v>
      </c>
      <c r="F108" s="83">
        <v>-20000</v>
      </c>
      <c r="G108" t="s">
        <v>35</v>
      </c>
      <c r="H108" t="s">
        <v>185</v>
      </c>
      <c r="I108" t="s">
        <v>34</v>
      </c>
    </row>
    <row r="109" spans="1:9" x14ac:dyDescent="0.25">
      <c r="A109" t="s">
        <v>51</v>
      </c>
      <c r="B109" t="s">
        <v>356</v>
      </c>
      <c r="C109" t="s">
        <v>108</v>
      </c>
      <c r="D109" t="s">
        <v>1065</v>
      </c>
      <c r="E109" s="93">
        <v>4373883</v>
      </c>
      <c r="F109" s="83">
        <v>4374000</v>
      </c>
      <c r="G109" t="s">
        <v>35</v>
      </c>
      <c r="H109" t="s">
        <v>185</v>
      </c>
      <c r="I109" t="s">
        <v>34</v>
      </c>
    </row>
    <row r="110" spans="1:9" x14ac:dyDescent="0.25">
      <c r="A110" t="s">
        <v>51</v>
      </c>
      <c r="B110" t="s">
        <v>356</v>
      </c>
      <c r="C110" t="s">
        <v>106</v>
      </c>
      <c r="D110" t="s">
        <v>1066</v>
      </c>
      <c r="E110" s="93">
        <v>65210</v>
      </c>
      <c r="F110" s="83">
        <v>65000</v>
      </c>
      <c r="G110" t="s">
        <v>35</v>
      </c>
      <c r="H110" t="s">
        <v>185</v>
      </c>
      <c r="I110" t="s">
        <v>34</v>
      </c>
    </row>
    <row r="111" spans="1:9" x14ac:dyDescent="0.25">
      <c r="A111" t="s">
        <v>51</v>
      </c>
      <c r="B111" t="s">
        <v>356</v>
      </c>
      <c r="C111" t="s">
        <v>114</v>
      </c>
      <c r="D111" t="s">
        <v>1067</v>
      </c>
      <c r="E111" s="93">
        <v>-39126</v>
      </c>
      <c r="F111" s="83">
        <v>-39000</v>
      </c>
      <c r="G111" t="s">
        <v>35</v>
      </c>
      <c r="H111" t="s">
        <v>185</v>
      </c>
      <c r="I111" t="s">
        <v>34</v>
      </c>
    </row>
    <row r="112" spans="1:9" x14ac:dyDescent="0.25">
      <c r="A112" t="s">
        <v>51</v>
      </c>
      <c r="B112" t="s">
        <v>356</v>
      </c>
      <c r="C112" t="s">
        <v>115</v>
      </c>
      <c r="D112" t="s">
        <v>1069</v>
      </c>
      <c r="E112" s="93">
        <v>-2301295</v>
      </c>
      <c r="F112" s="83">
        <v>-2301000</v>
      </c>
      <c r="G112" t="s">
        <v>35</v>
      </c>
      <c r="H112" t="s">
        <v>185</v>
      </c>
      <c r="I112" t="s">
        <v>34</v>
      </c>
    </row>
    <row r="113" spans="1:9" x14ac:dyDescent="0.25">
      <c r="A113" t="s">
        <v>51</v>
      </c>
      <c r="B113" t="s">
        <v>356</v>
      </c>
      <c r="C113" t="s">
        <v>116</v>
      </c>
      <c r="D113" t="s">
        <v>1070</v>
      </c>
      <c r="E113" s="93">
        <v>-2119408</v>
      </c>
      <c r="F113" s="83">
        <v>-2119000</v>
      </c>
      <c r="G113" t="s">
        <v>35</v>
      </c>
      <c r="H113" t="s">
        <v>185</v>
      </c>
      <c r="I113" t="s">
        <v>34</v>
      </c>
    </row>
    <row r="114" spans="1:9" x14ac:dyDescent="0.25">
      <c r="A114" t="s">
        <v>51</v>
      </c>
      <c r="B114" t="s">
        <v>360</v>
      </c>
      <c r="C114" t="s">
        <v>108</v>
      </c>
      <c r="D114" t="s">
        <v>1065</v>
      </c>
      <c r="E114" s="93">
        <v>900429</v>
      </c>
      <c r="F114" s="83">
        <v>900000</v>
      </c>
      <c r="G114" t="s">
        <v>35</v>
      </c>
      <c r="H114" t="s">
        <v>185</v>
      </c>
      <c r="I114" t="s">
        <v>34</v>
      </c>
    </row>
    <row r="115" spans="1:9" x14ac:dyDescent="0.25">
      <c r="A115" t="s">
        <v>51</v>
      </c>
      <c r="B115" t="s">
        <v>360</v>
      </c>
      <c r="C115" t="s">
        <v>115</v>
      </c>
      <c r="D115" t="s">
        <v>1069</v>
      </c>
      <c r="E115" s="93">
        <v>-228932</v>
      </c>
      <c r="F115" s="83">
        <v>-229000</v>
      </c>
      <c r="G115" t="s">
        <v>35</v>
      </c>
      <c r="H115" t="s">
        <v>185</v>
      </c>
      <c r="I115" t="s">
        <v>34</v>
      </c>
    </row>
    <row r="116" spans="1:9" x14ac:dyDescent="0.25">
      <c r="A116" t="s">
        <v>51</v>
      </c>
      <c r="B116" t="s">
        <v>360</v>
      </c>
      <c r="C116" t="s">
        <v>116</v>
      </c>
      <c r="D116" t="s">
        <v>1070</v>
      </c>
      <c r="E116" s="93">
        <v>-685615</v>
      </c>
      <c r="F116" s="83">
        <v>-685000</v>
      </c>
      <c r="G116" t="s">
        <v>35</v>
      </c>
      <c r="H116" t="s">
        <v>185</v>
      </c>
      <c r="I116" t="s">
        <v>34</v>
      </c>
    </row>
    <row r="117" spans="1:9" x14ac:dyDescent="0.25">
      <c r="A117" t="s">
        <v>51</v>
      </c>
      <c r="B117" t="s">
        <v>433</v>
      </c>
      <c r="C117" t="s">
        <v>108</v>
      </c>
      <c r="D117" t="s">
        <v>1065</v>
      </c>
      <c r="E117" s="93">
        <v>12726569</v>
      </c>
      <c r="F117" s="83">
        <v>12726000</v>
      </c>
      <c r="G117" t="s">
        <v>35</v>
      </c>
      <c r="H117" t="s">
        <v>185</v>
      </c>
      <c r="I117" t="s">
        <v>34</v>
      </c>
    </row>
    <row r="118" spans="1:9" x14ac:dyDescent="0.25">
      <c r="A118" t="s">
        <v>51</v>
      </c>
      <c r="B118" t="s">
        <v>433</v>
      </c>
      <c r="C118" t="s">
        <v>115</v>
      </c>
      <c r="D118" t="s">
        <v>1069</v>
      </c>
      <c r="E118" s="93">
        <v>-6792844</v>
      </c>
      <c r="F118" s="83">
        <v>-6793000</v>
      </c>
      <c r="G118" t="s">
        <v>35</v>
      </c>
      <c r="H118" t="s">
        <v>185</v>
      </c>
      <c r="I118" t="s">
        <v>34</v>
      </c>
    </row>
    <row r="119" spans="1:9" x14ac:dyDescent="0.25">
      <c r="A119" t="s">
        <v>51</v>
      </c>
      <c r="B119" t="s">
        <v>433</v>
      </c>
      <c r="C119" t="s">
        <v>116</v>
      </c>
      <c r="D119" t="s">
        <v>1070</v>
      </c>
      <c r="E119" s="93">
        <v>-5910156</v>
      </c>
      <c r="F119" s="83">
        <v>-5909000</v>
      </c>
      <c r="G119" t="s">
        <v>35</v>
      </c>
      <c r="H119" t="s">
        <v>185</v>
      </c>
      <c r="I119" t="s">
        <v>34</v>
      </c>
    </row>
    <row r="120" spans="1:9" x14ac:dyDescent="0.25">
      <c r="A120" t="s">
        <v>51</v>
      </c>
      <c r="B120" t="s">
        <v>444</v>
      </c>
      <c r="C120" t="s">
        <v>108</v>
      </c>
      <c r="D120" t="s">
        <v>1065</v>
      </c>
      <c r="E120" s="93">
        <v>1397369</v>
      </c>
      <c r="F120" s="83">
        <v>1397000</v>
      </c>
      <c r="G120" t="s">
        <v>35</v>
      </c>
      <c r="H120" t="s">
        <v>185</v>
      </c>
      <c r="I120" t="s">
        <v>34</v>
      </c>
    </row>
    <row r="121" spans="1:9" x14ac:dyDescent="0.25">
      <c r="A121" t="s">
        <v>51</v>
      </c>
      <c r="B121" t="s">
        <v>444</v>
      </c>
      <c r="C121" t="s">
        <v>115</v>
      </c>
      <c r="D121" t="s">
        <v>1069</v>
      </c>
      <c r="E121" s="93">
        <v>-514666</v>
      </c>
      <c r="F121" s="83">
        <v>-514000</v>
      </c>
      <c r="G121" t="s">
        <v>35</v>
      </c>
      <c r="H121" t="s">
        <v>185</v>
      </c>
      <c r="I121" t="s">
        <v>34</v>
      </c>
    </row>
    <row r="122" spans="1:9" x14ac:dyDescent="0.25">
      <c r="A122" t="s">
        <v>51</v>
      </c>
      <c r="B122" t="s">
        <v>444</v>
      </c>
      <c r="C122" t="s">
        <v>116</v>
      </c>
      <c r="D122" t="s">
        <v>1070</v>
      </c>
      <c r="E122" s="93">
        <v>-765706</v>
      </c>
      <c r="F122" s="83">
        <v>-766000</v>
      </c>
      <c r="G122" t="s">
        <v>35</v>
      </c>
      <c r="H122" t="s">
        <v>185</v>
      </c>
      <c r="I122" t="s">
        <v>34</v>
      </c>
    </row>
    <row r="123" spans="1:9" x14ac:dyDescent="0.25">
      <c r="A123" t="s">
        <v>51</v>
      </c>
      <c r="B123" t="s">
        <v>450</v>
      </c>
      <c r="C123" t="s">
        <v>108</v>
      </c>
      <c r="D123" t="s">
        <v>1065</v>
      </c>
      <c r="E123" s="93">
        <v>4671204</v>
      </c>
      <c r="F123" s="83">
        <v>4671000</v>
      </c>
      <c r="G123" t="s">
        <v>35</v>
      </c>
      <c r="H123" t="s">
        <v>185</v>
      </c>
      <c r="I123" t="s">
        <v>34</v>
      </c>
    </row>
    <row r="124" spans="1:9" x14ac:dyDescent="0.25">
      <c r="A124" t="s">
        <v>51</v>
      </c>
      <c r="B124" t="s">
        <v>450</v>
      </c>
      <c r="C124" t="s">
        <v>115</v>
      </c>
      <c r="D124" t="s">
        <v>1069</v>
      </c>
      <c r="E124" s="93">
        <v>-1100763</v>
      </c>
      <c r="F124" s="83">
        <v>-1101000</v>
      </c>
      <c r="G124" t="s">
        <v>35</v>
      </c>
      <c r="H124" t="s">
        <v>185</v>
      </c>
      <c r="I124" t="s">
        <v>34</v>
      </c>
    </row>
    <row r="125" spans="1:9" x14ac:dyDescent="0.25">
      <c r="A125" t="s">
        <v>51</v>
      </c>
      <c r="B125" t="s">
        <v>450</v>
      </c>
      <c r="C125" t="s">
        <v>116</v>
      </c>
      <c r="D125" t="s">
        <v>1070</v>
      </c>
      <c r="E125" s="93">
        <v>-3706035</v>
      </c>
      <c r="F125" s="83">
        <v>-3706000</v>
      </c>
      <c r="G125" t="s">
        <v>35</v>
      </c>
      <c r="H125" t="s">
        <v>185</v>
      </c>
      <c r="I125" t="s">
        <v>34</v>
      </c>
    </row>
    <row r="126" spans="1:9" x14ac:dyDescent="0.25">
      <c r="A126" t="s">
        <v>51</v>
      </c>
      <c r="B126" t="s">
        <v>467</v>
      </c>
      <c r="C126" t="s">
        <v>108</v>
      </c>
      <c r="D126" t="s">
        <v>1065</v>
      </c>
      <c r="E126" s="93">
        <v>325481</v>
      </c>
      <c r="F126" s="83">
        <v>325000</v>
      </c>
      <c r="G126" t="s">
        <v>35</v>
      </c>
      <c r="H126" t="s">
        <v>185</v>
      </c>
      <c r="I126" t="s">
        <v>34</v>
      </c>
    </row>
    <row r="127" spans="1:9" x14ac:dyDescent="0.25">
      <c r="A127" t="s">
        <v>51</v>
      </c>
      <c r="B127" t="s">
        <v>467</v>
      </c>
      <c r="C127" t="s">
        <v>115</v>
      </c>
      <c r="D127" t="s">
        <v>1069</v>
      </c>
      <c r="E127" s="93">
        <v>-167391</v>
      </c>
      <c r="F127" s="83">
        <v>-168000</v>
      </c>
      <c r="G127" t="s">
        <v>35</v>
      </c>
      <c r="H127" t="s">
        <v>185</v>
      </c>
      <c r="I127" t="s">
        <v>34</v>
      </c>
    </row>
    <row r="128" spans="1:9" x14ac:dyDescent="0.25">
      <c r="A128" t="s">
        <v>51</v>
      </c>
      <c r="B128" t="s">
        <v>467</v>
      </c>
      <c r="C128" t="s">
        <v>116</v>
      </c>
      <c r="D128" t="s">
        <v>1070</v>
      </c>
      <c r="E128" s="93">
        <v>-165607</v>
      </c>
      <c r="F128" s="83">
        <v>-166000</v>
      </c>
      <c r="G128" t="s">
        <v>35</v>
      </c>
      <c r="H128" t="s">
        <v>185</v>
      </c>
      <c r="I128" t="s">
        <v>34</v>
      </c>
    </row>
    <row r="129" spans="1:9" x14ac:dyDescent="0.25">
      <c r="A129" t="s">
        <v>51</v>
      </c>
      <c r="B129" t="s">
        <v>493</v>
      </c>
      <c r="C129" t="s">
        <v>108</v>
      </c>
      <c r="D129" t="s">
        <v>1065</v>
      </c>
      <c r="E129" s="93">
        <v>65384349</v>
      </c>
      <c r="F129" s="83">
        <v>65385000</v>
      </c>
      <c r="G129" t="s">
        <v>35</v>
      </c>
      <c r="H129" t="s">
        <v>185</v>
      </c>
      <c r="I129" t="s">
        <v>34</v>
      </c>
    </row>
    <row r="130" spans="1:9" x14ac:dyDescent="0.25">
      <c r="A130" t="s">
        <v>51</v>
      </c>
      <c r="B130" t="s">
        <v>493</v>
      </c>
      <c r="C130" t="s">
        <v>106</v>
      </c>
      <c r="D130" t="s">
        <v>1066</v>
      </c>
      <c r="E130" s="93">
        <v>302775</v>
      </c>
      <c r="F130" s="83">
        <v>303000</v>
      </c>
      <c r="G130" t="s">
        <v>35</v>
      </c>
      <c r="H130" t="s">
        <v>185</v>
      </c>
      <c r="I130" t="s">
        <v>34</v>
      </c>
    </row>
    <row r="131" spans="1:9" x14ac:dyDescent="0.25">
      <c r="A131" t="s">
        <v>51</v>
      </c>
      <c r="B131" t="s">
        <v>493</v>
      </c>
      <c r="C131" t="s">
        <v>114</v>
      </c>
      <c r="D131" t="s">
        <v>1067</v>
      </c>
      <c r="E131" s="93">
        <v>-181668</v>
      </c>
      <c r="F131" s="83">
        <v>-182000</v>
      </c>
      <c r="G131" t="s">
        <v>35</v>
      </c>
      <c r="H131" t="s">
        <v>185</v>
      </c>
      <c r="I131" t="s">
        <v>34</v>
      </c>
    </row>
    <row r="132" spans="1:9" x14ac:dyDescent="0.25">
      <c r="A132" t="s">
        <v>51</v>
      </c>
      <c r="B132" t="s">
        <v>493</v>
      </c>
      <c r="C132" t="s">
        <v>115</v>
      </c>
      <c r="D132" t="s">
        <v>1069</v>
      </c>
      <c r="E132" s="93">
        <v>-17316984</v>
      </c>
      <c r="F132" s="83">
        <v>-17318000</v>
      </c>
      <c r="G132" t="s">
        <v>35</v>
      </c>
      <c r="H132" t="s">
        <v>185</v>
      </c>
      <c r="I132" t="s">
        <v>34</v>
      </c>
    </row>
    <row r="133" spans="1:9" x14ac:dyDescent="0.25">
      <c r="A133" t="s">
        <v>51</v>
      </c>
      <c r="B133" t="s">
        <v>493</v>
      </c>
      <c r="C133" t="s">
        <v>116</v>
      </c>
      <c r="D133" t="s">
        <v>1070</v>
      </c>
      <c r="E133" s="93">
        <v>-50175238</v>
      </c>
      <c r="F133" s="83">
        <v>-50175000</v>
      </c>
      <c r="G133" t="s">
        <v>35</v>
      </c>
      <c r="H133" t="s">
        <v>185</v>
      </c>
      <c r="I133" t="s">
        <v>34</v>
      </c>
    </row>
    <row r="134" spans="1:9" x14ac:dyDescent="0.25">
      <c r="A134" t="s">
        <v>51</v>
      </c>
      <c r="B134" t="s">
        <v>496</v>
      </c>
      <c r="C134" t="s">
        <v>108</v>
      </c>
      <c r="D134" t="s">
        <v>1065</v>
      </c>
      <c r="E134" s="93">
        <v>969960</v>
      </c>
      <c r="F134" s="83">
        <v>970000</v>
      </c>
      <c r="G134" t="s">
        <v>35</v>
      </c>
      <c r="H134" t="s">
        <v>185</v>
      </c>
      <c r="I134" t="s">
        <v>34</v>
      </c>
    </row>
    <row r="135" spans="1:9" x14ac:dyDescent="0.25">
      <c r="A135" t="s">
        <v>51</v>
      </c>
      <c r="B135" t="s">
        <v>496</v>
      </c>
      <c r="C135" t="s">
        <v>115</v>
      </c>
      <c r="D135" t="s">
        <v>1069</v>
      </c>
      <c r="E135" s="93">
        <v>-498837</v>
      </c>
      <c r="F135" s="83">
        <v>-499000</v>
      </c>
      <c r="G135" t="s">
        <v>35</v>
      </c>
      <c r="H135" t="s">
        <v>185</v>
      </c>
      <c r="I135" t="s">
        <v>34</v>
      </c>
    </row>
    <row r="136" spans="1:9" x14ac:dyDescent="0.25">
      <c r="A136" t="s">
        <v>51</v>
      </c>
      <c r="B136" t="s">
        <v>496</v>
      </c>
      <c r="C136" t="s">
        <v>116</v>
      </c>
      <c r="D136" t="s">
        <v>1070</v>
      </c>
      <c r="E136" s="93">
        <v>-493520</v>
      </c>
      <c r="F136" s="83">
        <v>-493000</v>
      </c>
      <c r="G136" t="s">
        <v>35</v>
      </c>
      <c r="H136" t="s">
        <v>185</v>
      </c>
      <c r="I136" t="s">
        <v>34</v>
      </c>
    </row>
    <row r="137" spans="1:9" x14ac:dyDescent="0.25">
      <c r="A137" t="s">
        <v>51</v>
      </c>
      <c r="B137" t="s">
        <v>575</v>
      </c>
      <c r="C137" t="s">
        <v>108</v>
      </c>
      <c r="D137" t="s">
        <v>1065</v>
      </c>
      <c r="E137" s="93">
        <v>14216103</v>
      </c>
      <c r="F137" s="83">
        <v>14216000</v>
      </c>
      <c r="G137" t="s">
        <v>35</v>
      </c>
      <c r="H137" t="s">
        <v>377</v>
      </c>
      <c r="I137" t="s">
        <v>375</v>
      </c>
    </row>
    <row r="138" spans="1:9" x14ac:dyDescent="0.25">
      <c r="A138" t="s">
        <v>51</v>
      </c>
      <c r="B138" t="s">
        <v>575</v>
      </c>
      <c r="C138" t="s">
        <v>106</v>
      </c>
      <c r="D138" t="s">
        <v>1066</v>
      </c>
      <c r="E138" s="93">
        <v>41218</v>
      </c>
      <c r="F138" s="83">
        <v>41000</v>
      </c>
      <c r="G138" t="s">
        <v>35</v>
      </c>
      <c r="H138" t="s">
        <v>377</v>
      </c>
      <c r="I138" t="s">
        <v>375</v>
      </c>
    </row>
    <row r="139" spans="1:9" x14ac:dyDescent="0.25">
      <c r="A139" t="s">
        <v>51</v>
      </c>
      <c r="B139" t="s">
        <v>575</v>
      </c>
      <c r="C139" t="s">
        <v>114</v>
      </c>
      <c r="D139" t="s">
        <v>1067</v>
      </c>
      <c r="E139" s="93">
        <v>-24732</v>
      </c>
      <c r="F139" s="83">
        <v>-24000</v>
      </c>
      <c r="G139" t="s">
        <v>35</v>
      </c>
      <c r="H139" t="s">
        <v>377</v>
      </c>
      <c r="I139" t="s">
        <v>375</v>
      </c>
    </row>
    <row r="140" spans="1:9" x14ac:dyDescent="0.25">
      <c r="A140" t="s">
        <v>51</v>
      </c>
      <c r="B140" t="s">
        <v>575</v>
      </c>
      <c r="C140" t="s">
        <v>115</v>
      </c>
      <c r="D140" t="s">
        <v>1069</v>
      </c>
      <c r="E140" s="93">
        <v>-7035318</v>
      </c>
      <c r="F140" s="83">
        <v>-7036000</v>
      </c>
      <c r="G140" t="s">
        <v>35</v>
      </c>
      <c r="H140" t="s">
        <v>377</v>
      </c>
      <c r="I140" t="s">
        <v>375</v>
      </c>
    </row>
    <row r="141" spans="1:9" x14ac:dyDescent="0.25">
      <c r="A141" t="s">
        <v>51</v>
      </c>
      <c r="B141" t="s">
        <v>575</v>
      </c>
      <c r="C141" t="s">
        <v>116</v>
      </c>
      <c r="D141" t="s">
        <v>1070</v>
      </c>
      <c r="E141" s="93">
        <v>-7448742</v>
      </c>
      <c r="F141" s="83">
        <v>-7448000</v>
      </c>
      <c r="G141" t="s">
        <v>35</v>
      </c>
      <c r="H141" t="s">
        <v>377</v>
      </c>
      <c r="I141" t="s">
        <v>375</v>
      </c>
    </row>
    <row r="142" spans="1:9" x14ac:dyDescent="0.25">
      <c r="A142" t="s">
        <v>51</v>
      </c>
      <c r="B142" t="s">
        <v>579</v>
      </c>
      <c r="C142" t="s">
        <v>108</v>
      </c>
      <c r="D142" t="s">
        <v>1065</v>
      </c>
      <c r="E142" s="93">
        <v>50095</v>
      </c>
      <c r="F142" s="83">
        <v>50000</v>
      </c>
      <c r="G142" t="s">
        <v>35</v>
      </c>
      <c r="H142" t="s">
        <v>377</v>
      </c>
      <c r="I142" t="s">
        <v>375</v>
      </c>
    </row>
    <row r="143" spans="1:9" x14ac:dyDescent="0.25">
      <c r="A143" t="s">
        <v>51</v>
      </c>
      <c r="B143" t="s">
        <v>579</v>
      </c>
      <c r="C143" t="s">
        <v>115</v>
      </c>
      <c r="D143" t="s">
        <v>1069</v>
      </c>
      <c r="E143" s="93">
        <v>-25764</v>
      </c>
      <c r="F143" s="83">
        <v>-27000</v>
      </c>
      <c r="G143" t="s">
        <v>35</v>
      </c>
      <c r="H143" t="s">
        <v>377</v>
      </c>
      <c r="I143" t="s">
        <v>375</v>
      </c>
    </row>
    <row r="144" spans="1:9" x14ac:dyDescent="0.25">
      <c r="A144" t="s">
        <v>51</v>
      </c>
      <c r="B144" t="s">
        <v>579</v>
      </c>
      <c r="C144" t="s">
        <v>116</v>
      </c>
      <c r="D144" t="s">
        <v>1070</v>
      </c>
      <c r="E144" s="93">
        <v>-25489</v>
      </c>
      <c r="F144" s="83">
        <v>-26000</v>
      </c>
      <c r="G144" t="s">
        <v>35</v>
      </c>
      <c r="H144" t="s">
        <v>377</v>
      </c>
      <c r="I144" t="s">
        <v>375</v>
      </c>
    </row>
    <row r="145" spans="1:9" x14ac:dyDescent="0.25">
      <c r="A145" t="s">
        <v>52</v>
      </c>
      <c r="B145" t="s">
        <v>27</v>
      </c>
      <c r="C145" t="s">
        <v>108</v>
      </c>
      <c r="D145" t="s">
        <v>1065</v>
      </c>
      <c r="E145" s="93">
        <v>24370321</v>
      </c>
      <c r="F145" s="83">
        <v>24370000</v>
      </c>
      <c r="G145" t="s">
        <v>35</v>
      </c>
      <c r="H145" t="s">
        <v>38</v>
      </c>
      <c r="I145" t="s">
        <v>34</v>
      </c>
    </row>
    <row r="146" spans="1:9" x14ac:dyDescent="0.25">
      <c r="A146" t="s">
        <v>52</v>
      </c>
      <c r="B146" t="s">
        <v>27</v>
      </c>
      <c r="C146" t="s">
        <v>115</v>
      </c>
      <c r="D146" t="s">
        <v>1069</v>
      </c>
      <c r="E146" s="93">
        <v>-15202083</v>
      </c>
      <c r="F146" s="83">
        <v>-15202000</v>
      </c>
      <c r="G146" t="s">
        <v>35</v>
      </c>
      <c r="H146" t="s">
        <v>38</v>
      </c>
      <c r="I146" t="s">
        <v>34</v>
      </c>
    </row>
    <row r="147" spans="1:9" x14ac:dyDescent="0.25">
      <c r="A147" t="s">
        <v>52</v>
      </c>
      <c r="B147" t="s">
        <v>27</v>
      </c>
      <c r="C147" t="s">
        <v>116</v>
      </c>
      <c r="D147" t="s">
        <v>1070</v>
      </c>
      <c r="E147" s="93">
        <v>-9487769</v>
      </c>
      <c r="F147" s="83">
        <v>-9487000</v>
      </c>
      <c r="G147" t="s">
        <v>35</v>
      </c>
      <c r="H147" t="s">
        <v>38</v>
      </c>
      <c r="I147" t="s">
        <v>34</v>
      </c>
    </row>
    <row r="148" spans="1:9" x14ac:dyDescent="0.25">
      <c r="A148" t="s">
        <v>53</v>
      </c>
      <c r="B148" t="s">
        <v>27</v>
      </c>
      <c r="C148" t="s">
        <v>108</v>
      </c>
      <c r="D148" t="s">
        <v>1065</v>
      </c>
      <c r="E148" s="93">
        <v>1846646</v>
      </c>
      <c r="F148" s="83">
        <v>1847000</v>
      </c>
      <c r="G148" t="s">
        <v>35</v>
      </c>
      <c r="H148" t="s">
        <v>38</v>
      </c>
      <c r="I148" t="s">
        <v>34</v>
      </c>
    </row>
    <row r="149" spans="1:9" x14ac:dyDescent="0.25">
      <c r="A149" t="s">
        <v>53</v>
      </c>
      <c r="B149" t="s">
        <v>27</v>
      </c>
      <c r="C149" t="s">
        <v>115</v>
      </c>
      <c r="D149" t="s">
        <v>1069</v>
      </c>
      <c r="E149" s="93">
        <v>-1022737</v>
      </c>
      <c r="F149" s="83">
        <v>-1023000</v>
      </c>
      <c r="G149" t="s">
        <v>35</v>
      </c>
      <c r="H149" t="s">
        <v>38</v>
      </c>
      <c r="I149" t="s">
        <v>34</v>
      </c>
    </row>
    <row r="150" spans="1:9" x14ac:dyDescent="0.25">
      <c r="A150" t="s">
        <v>53</v>
      </c>
      <c r="B150" t="s">
        <v>27</v>
      </c>
      <c r="C150" t="s">
        <v>116</v>
      </c>
      <c r="D150" t="s">
        <v>1070</v>
      </c>
      <c r="E150" s="93">
        <v>-857828</v>
      </c>
      <c r="F150" s="83">
        <v>-859000</v>
      </c>
      <c r="G150" t="s">
        <v>35</v>
      </c>
      <c r="H150" t="s">
        <v>38</v>
      </c>
      <c r="I150" t="s">
        <v>34</v>
      </c>
    </row>
    <row r="151" spans="1:9" x14ac:dyDescent="0.25">
      <c r="A151" t="s">
        <v>53</v>
      </c>
      <c r="B151" t="s">
        <v>280</v>
      </c>
      <c r="C151" t="s">
        <v>108</v>
      </c>
      <c r="D151" t="s">
        <v>1065</v>
      </c>
      <c r="E151" s="93">
        <v>44876547</v>
      </c>
      <c r="F151" s="83">
        <v>44877000</v>
      </c>
      <c r="G151" t="s">
        <v>35</v>
      </c>
      <c r="H151" t="s">
        <v>185</v>
      </c>
      <c r="I151" t="s">
        <v>34</v>
      </c>
    </row>
    <row r="152" spans="1:9" x14ac:dyDescent="0.25">
      <c r="A152" t="s">
        <v>53</v>
      </c>
      <c r="B152" t="s">
        <v>280</v>
      </c>
      <c r="C152" t="s">
        <v>115</v>
      </c>
      <c r="D152" t="s">
        <v>1069</v>
      </c>
      <c r="E152" s="93">
        <v>-25410653</v>
      </c>
      <c r="F152" s="83">
        <v>-25410000</v>
      </c>
      <c r="G152" t="s">
        <v>35</v>
      </c>
      <c r="H152" t="s">
        <v>185</v>
      </c>
      <c r="I152" t="s">
        <v>34</v>
      </c>
    </row>
    <row r="153" spans="1:9" x14ac:dyDescent="0.25">
      <c r="A153" t="s">
        <v>53</v>
      </c>
      <c r="B153" t="s">
        <v>280</v>
      </c>
      <c r="C153" t="s">
        <v>116</v>
      </c>
      <c r="D153" t="s">
        <v>1070</v>
      </c>
      <c r="E153" s="93">
        <v>-19954237</v>
      </c>
      <c r="F153" s="83">
        <v>-19955000</v>
      </c>
      <c r="G153" t="s">
        <v>35</v>
      </c>
      <c r="H153" t="s">
        <v>185</v>
      </c>
      <c r="I153" t="s">
        <v>34</v>
      </c>
    </row>
    <row r="154" spans="1:9" x14ac:dyDescent="0.25">
      <c r="A154" t="s">
        <v>358</v>
      </c>
      <c r="B154" t="s">
        <v>356</v>
      </c>
      <c r="C154" t="s">
        <v>108</v>
      </c>
      <c r="D154" t="s">
        <v>1065</v>
      </c>
      <c r="E154" s="93">
        <v>2113986</v>
      </c>
      <c r="F154" s="83">
        <v>2114000</v>
      </c>
      <c r="G154" t="s">
        <v>35</v>
      </c>
      <c r="H154" t="s">
        <v>185</v>
      </c>
      <c r="I154" t="s">
        <v>34</v>
      </c>
    </row>
    <row r="155" spans="1:9" x14ac:dyDescent="0.25">
      <c r="A155" t="s">
        <v>358</v>
      </c>
      <c r="B155" t="s">
        <v>356</v>
      </c>
      <c r="C155" t="s">
        <v>115</v>
      </c>
      <c r="D155" t="s">
        <v>1069</v>
      </c>
      <c r="E155" s="93">
        <v>-1565526</v>
      </c>
      <c r="F155" s="83">
        <v>-1565000</v>
      </c>
      <c r="G155" t="s">
        <v>35</v>
      </c>
      <c r="H155" t="s">
        <v>185</v>
      </c>
      <c r="I155" t="s">
        <v>34</v>
      </c>
    </row>
    <row r="156" spans="1:9" x14ac:dyDescent="0.25">
      <c r="A156" t="s">
        <v>358</v>
      </c>
      <c r="B156" t="s">
        <v>356</v>
      </c>
      <c r="C156" t="s">
        <v>116</v>
      </c>
      <c r="D156" t="s">
        <v>1070</v>
      </c>
      <c r="E156" s="93">
        <v>-555527</v>
      </c>
      <c r="F156" s="83">
        <v>-555000</v>
      </c>
      <c r="G156" t="s">
        <v>35</v>
      </c>
      <c r="H156" t="s">
        <v>185</v>
      </c>
      <c r="I156" t="s">
        <v>34</v>
      </c>
    </row>
    <row r="157" spans="1:9" x14ac:dyDescent="0.25">
      <c r="A157" t="s">
        <v>54</v>
      </c>
      <c r="B157" t="s">
        <v>27</v>
      </c>
      <c r="C157" t="s">
        <v>108</v>
      </c>
      <c r="D157" t="s">
        <v>1065</v>
      </c>
      <c r="E157" s="93">
        <v>14067948</v>
      </c>
      <c r="F157" s="83">
        <v>14069000</v>
      </c>
      <c r="G157" t="s">
        <v>35</v>
      </c>
      <c r="H157" t="s">
        <v>38</v>
      </c>
      <c r="I157" t="s">
        <v>34</v>
      </c>
    </row>
    <row r="158" spans="1:9" x14ac:dyDescent="0.25">
      <c r="A158" t="s">
        <v>54</v>
      </c>
      <c r="B158" t="s">
        <v>27</v>
      </c>
      <c r="C158" t="s">
        <v>115</v>
      </c>
      <c r="D158" t="s">
        <v>1069</v>
      </c>
      <c r="E158" s="93">
        <v>-4663372</v>
      </c>
      <c r="F158" s="83">
        <v>-4664000</v>
      </c>
      <c r="G158" t="s">
        <v>35</v>
      </c>
      <c r="H158" t="s">
        <v>38</v>
      </c>
      <c r="I158" t="s">
        <v>34</v>
      </c>
    </row>
    <row r="159" spans="1:9" x14ac:dyDescent="0.25">
      <c r="A159" t="s">
        <v>54</v>
      </c>
      <c r="B159" t="s">
        <v>27</v>
      </c>
      <c r="C159" t="s">
        <v>116</v>
      </c>
      <c r="D159" t="s">
        <v>1070</v>
      </c>
      <c r="E159" s="93">
        <v>-9697953</v>
      </c>
      <c r="F159" s="83">
        <v>-9699000</v>
      </c>
      <c r="G159" t="s">
        <v>35</v>
      </c>
      <c r="H159" t="s">
        <v>38</v>
      </c>
      <c r="I159" t="s">
        <v>34</v>
      </c>
    </row>
    <row r="160" spans="1:9" x14ac:dyDescent="0.25">
      <c r="A160" t="s">
        <v>55</v>
      </c>
      <c r="B160" t="s">
        <v>27</v>
      </c>
      <c r="C160" t="s">
        <v>108</v>
      </c>
      <c r="D160" t="s">
        <v>1065</v>
      </c>
      <c r="E160" s="93">
        <v>13025747</v>
      </c>
      <c r="F160" s="83">
        <v>13026000</v>
      </c>
      <c r="G160" t="s">
        <v>35</v>
      </c>
      <c r="H160" t="s">
        <v>38</v>
      </c>
      <c r="I160" t="s">
        <v>34</v>
      </c>
    </row>
    <row r="161" spans="1:9" x14ac:dyDescent="0.25">
      <c r="A161" t="s">
        <v>55</v>
      </c>
      <c r="B161" t="s">
        <v>27</v>
      </c>
      <c r="C161" t="s">
        <v>115</v>
      </c>
      <c r="D161" t="s">
        <v>1069</v>
      </c>
      <c r="E161" s="93">
        <v>-4431099</v>
      </c>
      <c r="F161" s="83">
        <v>-4432000</v>
      </c>
      <c r="G161" t="s">
        <v>35</v>
      </c>
      <c r="H161" t="s">
        <v>38</v>
      </c>
      <c r="I161" t="s">
        <v>34</v>
      </c>
    </row>
    <row r="162" spans="1:9" x14ac:dyDescent="0.25">
      <c r="A162" t="s">
        <v>55</v>
      </c>
      <c r="B162" t="s">
        <v>27</v>
      </c>
      <c r="C162" t="s">
        <v>116</v>
      </c>
      <c r="D162" t="s">
        <v>1070</v>
      </c>
      <c r="E162" s="93">
        <v>-8816160</v>
      </c>
      <c r="F162" s="83">
        <v>-8816000</v>
      </c>
      <c r="G162" t="s">
        <v>35</v>
      </c>
      <c r="H162" t="s">
        <v>38</v>
      </c>
      <c r="I162" t="s">
        <v>34</v>
      </c>
    </row>
    <row r="163" spans="1:9" x14ac:dyDescent="0.25">
      <c r="A163" t="s">
        <v>520</v>
      </c>
      <c r="B163" t="s">
        <v>519</v>
      </c>
      <c r="C163" t="s">
        <v>108</v>
      </c>
      <c r="D163" t="s">
        <v>1065</v>
      </c>
      <c r="E163" s="93">
        <v>1584188</v>
      </c>
      <c r="F163" s="83">
        <v>1584000</v>
      </c>
      <c r="G163" t="s">
        <v>45</v>
      </c>
      <c r="H163" t="s">
        <v>185</v>
      </c>
      <c r="I163" t="s">
        <v>34</v>
      </c>
    </row>
    <row r="164" spans="1:9" x14ac:dyDescent="0.25">
      <c r="A164" t="s">
        <v>520</v>
      </c>
      <c r="B164" t="s">
        <v>519</v>
      </c>
      <c r="C164" t="s">
        <v>115</v>
      </c>
      <c r="D164" t="s">
        <v>1069</v>
      </c>
      <c r="E164" s="93">
        <v>-687117</v>
      </c>
      <c r="F164" s="83">
        <v>-687000</v>
      </c>
      <c r="G164" t="s">
        <v>45</v>
      </c>
      <c r="H164" t="s">
        <v>185</v>
      </c>
      <c r="I164" t="s">
        <v>34</v>
      </c>
    </row>
    <row r="165" spans="1:9" x14ac:dyDescent="0.25">
      <c r="A165" t="s">
        <v>520</v>
      </c>
      <c r="B165" t="s">
        <v>519</v>
      </c>
      <c r="C165" t="s">
        <v>116</v>
      </c>
      <c r="D165" t="s">
        <v>1070</v>
      </c>
      <c r="E165" s="93">
        <v>-936492</v>
      </c>
      <c r="F165" s="83">
        <v>-936000</v>
      </c>
      <c r="G165" t="s">
        <v>45</v>
      </c>
      <c r="H165" t="s">
        <v>185</v>
      </c>
      <c r="I165" t="s">
        <v>34</v>
      </c>
    </row>
    <row r="166" spans="1:9" x14ac:dyDescent="0.25">
      <c r="A166" t="s">
        <v>224</v>
      </c>
      <c r="B166" t="s">
        <v>946</v>
      </c>
      <c r="C166" t="s">
        <v>108</v>
      </c>
      <c r="D166" t="s">
        <v>1065</v>
      </c>
      <c r="E166" s="93">
        <v>2789016</v>
      </c>
      <c r="F166" s="83">
        <v>2789000</v>
      </c>
      <c r="G166" t="s">
        <v>45</v>
      </c>
      <c r="H166" t="s">
        <v>185</v>
      </c>
      <c r="I166" t="s">
        <v>34</v>
      </c>
    </row>
    <row r="167" spans="1:9" x14ac:dyDescent="0.25">
      <c r="A167" t="s">
        <v>224</v>
      </c>
      <c r="B167" t="s">
        <v>946</v>
      </c>
      <c r="C167" t="s">
        <v>115</v>
      </c>
      <c r="D167" t="s">
        <v>1069</v>
      </c>
      <c r="E167" s="93">
        <v>-174313</v>
      </c>
      <c r="F167" s="83">
        <v>-174000</v>
      </c>
      <c r="G167" t="s">
        <v>45</v>
      </c>
      <c r="H167" t="s">
        <v>185</v>
      </c>
      <c r="I167" t="s">
        <v>34</v>
      </c>
    </row>
    <row r="168" spans="1:9" x14ac:dyDescent="0.25">
      <c r="A168" t="s">
        <v>224</v>
      </c>
      <c r="B168" t="s">
        <v>946</v>
      </c>
      <c r="C168" t="s">
        <v>116</v>
      </c>
      <c r="D168" t="s">
        <v>1070</v>
      </c>
      <c r="E168" s="93">
        <v>-2741119</v>
      </c>
      <c r="F168" s="83">
        <v>-2741000</v>
      </c>
      <c r="G168" t="s">
        <v>45</v>
      </c>
      <c r="H168" t="s">
        <v>185</v>
      </c>
      <c r="I168" t="s">
        <v>34</v>
      </c>
    </row>
    <row r="169" spans="1:9" x14ac:dyDescent="0.25">
      <c r="A169" t="s">
        <v>224</v>
      </c>
      <c r="B169" t="s">
        <v>326</v>
      </c>
      <c r="C169" t="s">
        <v>108</v>
      </c>
      <c r="D169" t="s">
        <v>1065</v>
      </c>
      <c r="E169" s="93">
        <v>510190</v>
      </c>
      <c r="F169" s="83">
        <v>510000</v>
      </c>
      <c r="G169" t="s">
        <v>45</v>
      </c>
      <c r="H169" t="s">
        <v>185</v>
      </c>
      <c r="I169" t="s">
        <v>34</v>
      </c>
    </row>
    <row r="170" spans="1:9" x14ac:dyDescent="0.25">
      <c r="A170" t="s">
        <v>224</v>
      </c>
      <c r="B170" t="s">
        <v>326</v>
      </c>
      <c r="C170" t="s">
        <v>115</v>
      </c>
      <c r="D170" t="s">
        <v>1069</v>
      </c>
      <c r="E170" s="93">
        <v>-399279</v>
      </c>
      <c r="F170" s="83">
        <v>-399000</v>
      </c>
      <c r="G170" t="s">
        <v>45</v>
      </c>
      <c r="H170" t="s">
        <v>185</v>
      </c>
      <c r="I170" t="s">
        <v>34</v>
      </c>
    </row>
    <row r="171" spans="1:9" x14ac:dyDescent="0.25">
      <c r="A171" t="s">
        <v>224</v>
      </c>
      <c r="B171" t="s">
        <v>326</v>
      </c>
      <c r="C171" t="s">
        <v>116</v>
      </c>
      <c r="D171" t="s">
        <v>1070</v>
      </c>
      <c r="E171" s="93">
        <v>-114577</v>
      </c>
      <c r="F171" s="83">
        <v>-114000</v>
      </c>
      <c r="G171" t="s">
        <v>45</v>
      </c>
      <c r="H171" t="s">
        <v>185</v>
      </c>
      <c r="I171" t="s">
        <v>34</v>
      </c>
    </row>
    <row r="172" spans="1:9" x14ac:dyDescent="0.25">
      <c r="A172" t="s">
        <v>224</v>
      </c>
      <c r="B172" t="s">
        <v>336</v>
      </c>
      <c r="C172" t="s">
        <v>108</v>
      </c>
      <c r="D172" t="s">
        <v>1065</v>
      </c>
      <c r="E172" s="93">
        <v>12476121</v>
      </c>
      <c r="F172" s="83">
        <v>12476000</v>
      </c>
      <c r="G172" t="s">
        <v>45</v>
      </c>
      <c r="H172" t="s">
        <v>185</v>
      </c>
      <c r="I172" t="s">
        <v>34</v>
      </c>
    </row>
    <row r="173" spans="1:9" x14ac:dyDescent="0.25">
      <c r="A173" t="s">
        <v>224</v>
      </c>
      <c r="B173" t="s">
        <v>336</v>
      </c>
      <c r="C173" t="s">
        <v>115</v>
      </c>
      <c r="D173" t="s">
        <v>1069</v>
      </c>
      <c r="E173" s="93">
        <v>-5615720</v>
      </c>
      <c r="F173" s="83">
        <v>-5616000</v>
      </c>
      <c r="G173" t="s">
        <v>45</v>
      </c>
      <c r="H173" t="s">
        <v>185</v>
      </c>
      <c r="I173" t="s">
        <v>34</v>
      </c>
    </row>
    <row r="174" spans="1:9" x14ac:dyDescent="0.25">
      <c r="A174" t="s">
        <v>224</v>
      </c>
      <c r="B174" t="s">
        <v>336</v>
      </c>
      <c r="C174" t="s">
        <v>116</v>
      </c>
      <c r="D174" t="s">
        <v>1070</v>
      </c>
      <c r="E174" s="93">
        <v>-7087025</v>
      </c>
      <c r="F174" s="83">
        <v>-7087000</v>
      </c>
      <c r="G174" t="s">
        <v>45</v>
      </c>
      <c r="H174" t="s">
        <v>185</v>
      </c>
      <c r="I174" t="s">
        <v>34</v>
      </c>
    </row>
    <row r="175" spans="1:9" x14ac:dyDescent="0.25">
      <c r="A175" t="s">
        <v>224</v>
      </c>
      <c r="B175" t="s">
        <v>400</v>
      </c>
      <c r="C175" t="s">
        <v>108</v>
      </c>
      <c r="D175" t="s">
        <v>1065</v>
      </c>
      <c r="E175" s="93">
        <v>16880637</v>
      </c>
      <c r="F175" s="83">
        <v>16881000</v>
      </c>
      <c r="G175" t="s">
        <v>45</v>
      </c>
      <c r="H175" t="s">
        <v>185</v>
      </c>
      <c r="I175" t="s">
        <v>34</v>
      </c>
    </row>
    <row r="176" spans="1:9" x14ac:dyDescent="0.25">
      <c r="A176" t="s">
        <v>224</v>
      </c>
      <c r="B176" t="s">
        <v>400</v>
      </c>
      <c r="C176" t="s">
        <v>115</v>
      </c>
      <c r="D176" t="s">
        <v>1069</v>
      </c>
      <c r="E176" s="93">
        <v>-14402015</v>
      </c>
      <c r="F176" s="83">
        <v>-14402000</v>
      </c>
      <c r="G176" t="s">
        <v>45</v>
      </c>
      <c r="H176" t="s">
        <v>185</v>
      </c>
      <c r="I176" t="s">
        <v>34</v>
      </c>
    </row>
    <row r="177" spans="1:9" x14ac:dyDescent="0.25">
      <c r="A177" t="s">
        <v>224</v>
      </c>
      <c r="B177" t="s">
        <v>400</v>
      </c>
      <c r="C177" t="s">
        <v>116</v>
      </c>
      <c r="D177" t="s">
        <v>1070</v>
      </c>
      <c r="E177" s="93">
        <v>-2530532</v>
      </c>
      <c r="F177" s="83">
        <v>-2530000</v>
      </c>
      <c r="G177" t="s">
        <v>45</v>
      </c>
      <c r="H177" t="s">
        <v>185</v>
      </c>
      <c r="I177" t="s">
        <v>34</v>
      </c>
    </row>
    <row r="178" spans="1:9" x14ac:dyDescent="0.25">
      <c r="A178" t="s">
        <v>224</v>
      </c>
      <c r="B178" t="s">
        <v>403</v>
      </c>
      <c r="C178" t="s">
        <v>108</v>
      </c>
      <c r="D178" t="s">
        <v>1065</v>
      </c>
      <c r="E178" s="93">
        <v>12531989</v>
      </c>
      <c r="F178" s="83">
        <v>12532000</v>
      </c>
      <c r="G178" t="s">
        <v>45</v>
      </c>
      <c r="H178" t="s">
        <v>185</v>
      </c>
      <c r="I178" t="s">
        <v>34</v>
      </c>
    </row>
    <row r="179" spans="1:9" x14ac:dyDescent="0.25">
      <c r="A179" t="s">
        <v>224</v>
      </c>
      <c r="B179" t="s">
        <v>403</v>
      </c>
      <c r="C179" t="s">
        <v>115</v>
      </c>
      <c r="D179" t="s">
        <v>1069</v>
      </c>
      <c r="E179" s="93">
        <v>-1403519</v>
      </c>
      <c r="F179" s="83">
        <v>-1404000</v>
      </c>
      <c r="G179" t="s">
        <v>45</v>
      </c>
      <c r="H179" t="s">
        <v>185</v>
      </c>
      <c r="I179" t="s">
        <v>34</v>
      </c>
    </row>
    <row r="180" spans="1:9" x14ac:dyDescent="0.25">
      <c r="A180" t="s">
        <v>224</v>
      </c>
      <c r="B180" t="s">
        <v>403</v>
      </c>
      <c r="C180" t="s">
        <v>116</v>
      </c>
      <c r="D180" t="s">
        <v>1070</v>
      </c>
      <c r="E180" s="93">
        <v>-11341296</v>
      </c>
      <c r="F180" s="83">
        <v>-11341000</v>
      </c>
      <c r="G180" t="s">
        <v>45</v>
      </c>
      <c r="H180" t="s">
        <v>185</v>
      </c>
      <c r="I180" t="s">
        <v>34</v>
      </c>
    </row>
    <row r="181" spans="1:9" x14ac:dyDescent="0.25">
      <c r="A181" t="s">
        <v>224</v>
      </c>
      <c r="B181" t="s">
        <v>406</v>
      </c>
      <c r="C181" t="s">
        <v>108</v>
      </c>
      <c r="D181" t="s">
        <v>1065</v>
      </c>
      <c r="E181" s="93">
        <v>9256185</v>
      </c>
      <c r="F181" s="83">
        <v>9256000</v>
      </c>
      <c r="G181" t="s">
        <v>45</v>
      </c>
      <c r="H181" t="s">
        <v>185</v>
      </c>
      <c r="I181" t="s">
        <v>34</v>
      </c>
    </row>
    <row r="182" spans="1:9" x14ac:dyDescent="0.25">
      <c r="A182" t="s">
        <v>224</v>
      </c>
      <c r="B182" t="s">
        <v>406</v>
      </c>
      <c r="C182" t="s">
        <v>115</v>
      </c>
      <c r="D182" t="s">
        <v>1069</v>
      </c>
      <c r="E182" s="93">
        <v>-7089843</v>
      </c>
      <c r="F182" s="83">
        <v>-7090000</v>
      </c>
      <c r="G182" t="s">
        <v>45</v>
      </c>
      <c r="H182" t="s">
        <v>185</v>
      </c>
      <c r="I182" t="s">
        <v>34</v>
      </c>
    </row>
    <row r="183" spans="1:9" x14ac:dyDescent="0.25">
      <c r="A183" t="s">
        <v>224</v>
      </c>
      <c r="B183" t="s">
        <v>406</v>
      </c>
      <c r="C183" t="s">
        <v>116</v>
      </c>
      <c r="D183" t="s">
        <v>1070</v>
      </c>
      <c r="E183" s="93">
        <v>-2251802</v>
      </c>
      <c r="F183" s="83">
        <v>-2252000</v>
      </c>
      <c r="G183" t="s">
        <v>45</v>
      </c>
      <c r="H183" t="s">
        <v>185</v>
      </c>
      <c r="I183" t="s">
        <v>34</v>
      </c>
    </row>
    <row r="184" spans="1:9" x14ac:dyDescent="0.25">
      <c r="A184" t="s">
        <v>224</v>
      </c>
      <c r="B184" t="s">
        <v>409</v>
      </c>
      <c r="C184" t="s">
        <v>108</v>
      </c>
      <c r="D184" t="s">
        <v>1065</v>
      </c>
      <c r="E184" s="93">
        <v>8845233</v>
      </c>
      <c r="F184" s="83">
        <v>8845000</v>
      </c>
      <c r="G184" t="s">
        <v>45</v>
      </c>
      <c r="H184" t="s">
        <v>185</v>
      </c>
      <c r="I184" t="s">
        <v>34</v>
      </c>
    </row>
    <row r="185" spans="1:9" x14ac:dyDescent="0.25">
      <c r="A185" t="s">
        <v>224</v>
      </c>
      <c r="B185" t="s">
        <v>409</v>
      </c>
      <c r="C185" t="s">
        <v>115</v>
      </c>
      <c r="D185" t="s">
        <v>1069</v>
      </c>
      <c r="E185" s="93">
        <v>-6368565</v>
      </c>
      <c r="F185" s="83">
        <v>-6369000</v>
      </c>
      <c r="G185" t="s">
        <v>45</v>
      </c>
      <c r="H185" t="s">
        <v>185</v>
      </c>
      <c r="I185" t="s">
        <v>34</v>
      </c>
    </row>
    <row r="186" spans="1:9" x14ac:dyDescent="0.25">
      <c r="A186" t="s">
        <v>224</v>
      </c>
      <c r="B186" t="s">
        <v>409</v>
      </c>
      <c r="C186" t="s">
        <v>116</v>
      </c>
      <c r="D186" t="s">
        <v>1070</v>
      </c>
      <c r="E186" s="93">
        <v>-2572859</v>
      </c>
      <c r="F186" s="83">
        <v>-2573000</v>
      </c>
      <c r="G186" t="s">
        <v>45</v>
      </c>
      <c r="H186" t="s">
        <v>185</v>
      </c>
      <c r="I186" t="s">
        <v>34</v>
      </c>
    </row>
    <row r="187" spans="1:9" x14ac:dyDescent="0.25">
      <c r="A187" t="s">
        <v>224</v>
      </c>
      <c r="B187" t="s">
        <v>415</v>
      </c>
      <c r="C187" t="s">
        <v>108</v>
      </c>
      <c r="D187" t="s">
        <v>1065</v>
      </c>
      <c r="E187" s="93">
        <v>3221650</v>
      </c>
      <c r="F187" s="83">
        <v>3222000</v>
      </c>
      <c r="G187" t="s">
        <v>45</v>
      </c>
      <c r="H187" t="s">
        <v>185</v>
      </c>
      <c r="I187" t="s">
        <v>34</v>
      </c>
    </row>
    <row r="188" spans="1:9" x14ac:dyDescent="0.25">
      <c r="A188" t="s">
        <v>224</v>
      </c>
      <c r="B188" t="s">
        <v>415</v>
      </c>
      <c r="C188" t="s">
        <v>115</v>
      </c>
      <c r="D188" t="s">
        <v>1069</v>
      </c>
      <c r="E188" s="93">
        <v>-1785836</v>
      </c>
      <c r="F188" s="83">
        <v>-1786000</v>
      </c>
      <c r="G188" t="s">
        <v>45</v>
      </c>
      <c r="H188" t="s">
        <v>185</v>
      </c>
      <c r="I188" t="s">
        <v>34</v>
      </c>
    </row>
    <row r="189" spans="1:9" x14ac:dyDescent="0.25">
      <c r="A189" t="s">
        <v>224</v>
      </c>
      <c r="B189" t="s">
        <v>415</v>
      </c>
      <c r="C189" t="s">
        <v>116</v>
      </c>
      <c r="D189" t="s">
        <v>1070</v>
      </c>
      <c r="E189" s="93">
        <v>-1488257</v>
      </c>
      <c r="F189" s="83">
        <v>-1488000</v>
      </c>
      <c r="G189" t="s">
        <v>45</v>
      </c>
      <c r="H189" t="s">
        <v>185</v>
      </c>
      <c r="I189" t="s">
        <v>34</v>
      </c>
    </row>
    <row r="190" spans="1:9" x14ac:dyDescent="0.25">
      <c r="A190" t="s">
        <v>224</v>
      </c>
      <c r="B190" t="s">
        <v>424</v>
      </c>
      <c r="C190" t="s">
        <v>108</v>
      </c>
      <c r="D190" t="s">
        <v>1065</v>
      </c>
      <c r="E190" s="93">
        <v>581401</v>
      </c>
      <c r="F190" s="83">
        <v>581000</v>
      </c>
      <c r="G190" t="s">
        <v>45</v>
      </c>
      <c r="H190" t="s">
        <v>185</v>
      </c>
      <c r="I190" t="s">
        <v>34</v>
      </c>
    </row>
    <row r="191" spans="1:9" x14ac:dyDescent="0.25">
      <c r="A191" t="s">
        <v>224</v>
      </c>
      <c r="B191" t="s">
        <v>424</v>
      </c>
      <c r="C191" t="s">
        <v>115</v>
      </c>
      <c r="D191" t="s">
        <v>1069</v>
      </c>
      <c r="E191" s="93">
        <v>-418608</v>
      </c>
      <c r="F191" s="83">
        <v>-419000</v>
      </c>
      <c r="G191" t="s">
        <v>45</v>
      </c>
      <c r="H191" t="s">
        <v>185</v>
      </c>
      <c r="I191" t="s">
        <v>34</v>
      </c>
    </row>
    <row r="192" spans="1:9" x14ac:dyDescent="0.25">
      <c r="A192" t="s">
        <v>224</v>
      </c>
      <c r="B192" t="s">
        <v>424</v>
      </c>
      <c r="C192" t="s">
        <v>116</v>
      </c>
      <c r="D192" t="s">
        <v>1070</v>
      </c>
      <c r="E192" s="93">
        <v>-168540</v>
      </c>
      <c r="F192" s="83">
        <v>-168000</v>
      </c>
      <c r="G192" t="s">
        <v>45</v>
      </c>
      <c r="H192" t="s">
        <v>185</v>
      </c>
      <c r="I192" t="s">
        <v>34</v>
      </c>
    </row>
    <row r="193" spans="1:9" x14ac:dyDescent="0.25">
      <c r="A193" t="s">
        <v>522</v>
      </c>
      <c r="B193" t="s">
        <v>519</v>
      </c>
      <c r="C193" t="s">
        <v>108</v>
      </c>
      <c r="D193" t="s">
        <v>1065</v>
      </c>
      <c r="E193" s="93">
        <v>8548337</v>
      </c>
      <c r="F193" s="83">
        <v>8549000</v>
      </c>
      <c r="G193" t="s">
        <v>45</v>
      </c>
      <c r="H193" t="s">
        <v>185</v>
      </c>
      <c r="I193" t="s">
        <v>34</v>
      </c>
    </row>
    <row r="194" spans="1:9" x14ac:dyDescent="0.25">
      <c r="A194" t="s">
        <v>522</v>
      </c>
      <c r="B194" t="s">
        <v>519</v>
      </c>
      <c r="C194" t="s">
        <v>115</v>
      </c>
      <c r="D194" t="s">
        <v>1069</v>
      </c>
      <c r="E194" s="93">
        <v>-3650922</v>
      </c>
      <c r="F194" s="83">
        <v>-3651000</v>
      </c>
      <c r="G194" t="s">
        <v>45</v>
      </c>
      <c r="H194" t="s">
        <v>185</v>
      </c>
      <c r="I194" t="s">
        <v>34</v>
      </c>
    </row>
    <row r="195" spans="1:9" x14ac:dyDescent="0.25">
      <c r="A195" t="s">
        <v>522</v>
      </c>
      <c r="B195" t="s">
        <v>519</v>
      </c>
      <c r="C195" t="s">
        <v>116</v>
      </c>
      <c r="D195" t="s">
        <v>1070</v>
      </c>
      <c r="E195" s="93">
        <v>-5106109</v>
      </c>
      <c r="F195" s="83">
        <v>-5107000</v>
      </c>
      <c r="G195" t="s">
        <v>45</v>
      </c>
      <c r="H195" t="s">
        <v>185</v>
      </c>
      <c r="I195" t="s">
        <v>34</v>
      </c>
    </row>
    <row r="196" spans="1:9" x14ac:dyDescent="0.25">
      <c r="A196" t="s">
        <v>56</v>
      </c>
      <c r="B196" t="s">
        <v>27</v>
      </c>
      <c r="C196" t="s">
        <v>108</v>
      </c>
      <c r="D196" t="s">
        <v>1065</v>
      </c>
      <c r="E196" s="93">
        <v>9098927</v>
      </c>
      <c r="F196" s="83">
        <v>9099000</v>
      </c>
      <c r="G196" t="s">
        <v>45</v>
      </c>
      <c r="H196" t="s">
        <v>38</v>
      </c>
      <c r="I196" t="s">
        <v>34</v>
      </c>
    </row>
    <row r="197" spans="1:9" x14ac:dyDescent="0.25">
      <c r="A197" t="s">
        <v>56</v>
      </c>
      <c r="B197" t="s">
        <v>27</v>
      </c>
      <c r="C197" t="s">
        <v>115</v>
      </c>
      <c r="D197" t="s">
        <v>1069</v>
      </c>
      <c r="E197" s="93">
        <v>-4399228</v>
      </c>
      <c r="F197" s="83">
        <v>-4400000</v>
      </c>
      <c r="G197" t="s">
        <v>45</v>
      </c>
      <c r="H197" t="s">
        <v>38</v>
      </c>
      <c r="I197" t="s">
        <v>34</v>
      </c>
    </row>
    <row r="198" spans="1:9" x14ac:dyDescent="0.25">
      <c r="A198" t="s">
        <v>56</v>
      </c>
      <c r="B198" t="s">
        <v>27</v>
      </c>
      <c r="C198" t="s">
        <v>116</v>
      </c>
      <c r="D198" t="s">
        <v>1070</v>
      </c>
      <c r="E198" s="93">
        <v>-5452177</v>
      </c>
      <c r="F198" s="83">
        <v>-5452000</v>
      </c>
      <c r="G198" t="s">
        <v>45</v>
      </c>
      <c r="H198" t="s">
        <v>38</v>
      </c>
      <c r="I198" t="s">
        <v>34</v>
      </c>
    </row>
    <row r="199" spans="1:9" x14ac:dyDescent="0.25">
      <c r="A199" t="s">
        <v>536</v>
      </c>
      <c r="B199" t="s">
        <v>535</v>
      </c>
      <c r="C199" t="s">
        <v>108</v>
      </c>
      <c r="D199" t="s">
        <v>1065</v>
      </c>
      <c r="E199" s="93">
        <v>38210019</v>
      </c>
      <c r="F199" s="83">
        <v>38210000</v>
      </c>
      <c r="G199" t="s">
        <v>45</v>
      </c>
      <c r="H199" t="s">
        <v>185</v>
      </c>
      <c r="I199" t="s">
        <v>34</v>
      </c>
    </row>
    <row r="200" spans="1:9" x14ac:dyDescent="0.25">
      <c r="A200" t="s">
        <v>536</v>
      </c>
      <c r="B200" t="s">
        <v>535</v>
      </c>
      <c r="C200" t="s">
        <v>115</v>
      </c>
      <c r="D200" t="s">
        <v>1069</v>
      </c>
      <c r="E200" s="93">
        <v>-7177855</v>
      </c>
      <c r="F200" s="83">
        <v>-7177000</v>
      </c>
      <c r="G200" t="s">
        <v>45</v>
      </c>
      <c r="H200" t="s">
        <v>185</v>
      </c>
      <c r="I200" t="s">
        <v>34</v>
      </c>
    </row>
    <row r="201" spans="1:9" x14ac:dyDescent="0.25">
      <c r="A201" t="s">
        <v>536</v>
      </c>
      <c r="B201" t="s">
        <v>535</v>
      </c>
      <c r="C201" t="s">
        <v>116</v>
      </c>
      <c r="D201" t="s">
        <v>1070</v>
      </c>
      <c r="E201" s="93">
        <v>-31823733</v>
      </c>
      <c r="F201" s="83">
        <v>-31824000</v>
      </c>
      <c r="G201" t="s">
        <v>45</v>
      </c>
      <c r="H201" t="s">
        <v>185</v>
      </c>
      <c r="I201" t="s">
        <v>34</v>
      </c>
    </row>
    <row r="202" spans="1:9" x14ac:dyDescent="0.25">
      <c r="A202" t="s">
        <v>506</v>
      </c>
      <c r="B202" t="s">
        <v>505</v>
      </c>
      <c r="C202" t="s">
        <v>108</v>
      </c>
      <c r="D202" t="s">
        <v>1065</v>
      </c>
      <c r="E202" s="93">
        <v>1273867</v>
      </c>
      <c r="F202" s="83">
        <v>1274000</v>
      </c>
      <c r="G202" t="s">
        <v>45</v>
      </c>
      <c r="H202" t="s">
        <v>185</v>
      </c>
      <c r="I202" t="s">
        <v>34</v>
      </c>
    </row>
    <row r="203" spans="1:9" x14ac:dyDescent="0.25">
      <c r="A203" t="s">
        <v>506</v>
      </c>
      <c r="B203" t="s">
        <v>505</v>
      </c>
      <c r="C203" t="s">
        <v>115</v>
      </c>
      <c r="D203" t="s">
        <v>1069</v>
      </c>
      <c r="E203" s="93">
        <v>-587940</v>
      </c>
      <c r="F203" s="83">
        <v>-588000</v>
      </c>
      <c r="G203" t="s">
        <v>45</v>
      </c>
      <c r="H203" t="s">
        <v>185</v>
      </c>
      <c r="I203" t="s">
        <v>34</v>
      </c>
    </row>
    <row r="204" spans="1:9" x14ac:dyDescent="0.25">
      <c r="A204" t="s">
        <v>506</v>
      </c>
      <c r="B204" t="s">
        <v>505</v>
      </c>
      <c r="C204" t="s">
        <v>116</v>
      </c>
      <c r="D204" t="s">
        <v>1070</v>
      </c>
      <c r="E204" s="93">
        <v>-724837</v>
      </c>
      <c r="F204" s="83">
        <v>-725000</v>
      </c>
      <c r="G204" t="s">
        <v>45</v>
      </c>
      <c r="H204" t="s">
        <v>185</v>
      </c>
      <c r="I204" t="s">
        <v>34</v>
      </c>
    </row>
    <row r="205" spans="1:9" x14ac:dyDescent="0.25">
      <c r="A205" t="s">
        <v>458</v>
      </c>
      <c r="B205" t="s">
        <v>457</v>
      </c>
      <c r="C205" t="s">
        <v>108</v>
      </c>
      <c r="D205" t="s">
        <v>1065</v>
      </c>
      <c r="E205" s="93">
        <v>40121260</v>
      </c>
      <c r="F205" s="83">
        <v>40120000</v>
      </c>
      <c r="G205" t="s">
        <v>45</v>
      </c>
      <c r="H205" t="s">
        <v>185</v>
      </c>
      <c r="I205" t="s">
        <v>34</v>
      </c>
    </row>
    <row r="206" spans="1:9" x14ac:dyDescent="0.25">
      <c r="A206" t="s">
        <v>458</v>
      </c>
      <c r="B206" t="s">
        <v>457</v>
      </c>
      <c r="C206" t="s">
        <v>115</v>
      </c>
      <c r="D206" t="s">
        <v>1069</v>
      </c>
      <c r="E206" s="93">
        <v>-10709497</v>
      </c>
      <c r="F206" s="83">
        <v>-10709000</v>
      </c>
      <c r="G206" t="s">
        <v>45</v>
      </c>
      <c r="H206" t="s">
        <v>185</v>
      </c>
      <c r="I206" t="s">
        <v>34</v>
      </c>
    </row>
    <row r="207" spans="1:9" x14ac:dyDescent="0.25">
      <c r="A207" t="s">
        <v>458</v>
      </c>
      <c r="B207" t="s">
        <v>457</v>
      </c>
      <c r="C207" t="s">
        <v>116</v>
      </c>
      <c r="D207" t="s">
        <v>1070</v>
      </c>
      <c r="E207" s="93">
        <v>-30387321</v>
      </c>
      <c r="F207" s="83">
        <v>-30387000</v>
      </c>
      <c r="G207" t="s">
        <v>45</v>
      </c>
      <c r="H207" t="s">
        <v>185</v>
      </c>
      <c r="I207" t="s">
        <v>34</v>
      </c>
    </row>
    <row r="208" spans="1:9" x14ac:dyDescent="0.25">
      <c r="A208" t="s">
        <v>955</v>
      </c>
      <c r="B208" t="s">
        <v>954</v>
      </c>
      <c r="C208" t="s">
        <v>108</v>
      </c>
      <c r="D208" t="s">
        <v>1065</v>
      </c>
      <c r="E208" s="93">
        <v>63383897</v>
      </c>
      <c r="F208" s="83">
        <v>63384000</v>
      </c>
      <c r="G208" t="s">
        <v>45</v>
      </c>
      <c r="H208" t="s">
        <v>185</v>
      </c>
      <c r="I208" t="s">
        <v>34</v>
      </c>
    </row>
    <row r="209" spans="1:9" x14ac:dyDescent="0.25">
      <c r="A209" t="s">
        <v>955</v>
      </c>
      <c r="B209" t="s">
        <v>954</v>
      </c>
      <c r="C209" t="s">
        <v>115</v>
      </c>
      <c r="D209" t="s">
        <v>1069</v>
      </c>
      <c r="E209" s="93">
        <v>-31194091</v>
      </c>
      <c r="F209" s="83">
        <v>-31194000</v>
      </c>
      <c r="G209" t="s">
        <v>45</v>
      </c>
      <c r="H209" t="s">
        <v>185</v>
      </c>
      <c r="I209" t="s">
        <v>34</v>
      </c>
    </row>
    <row r="210" spans="1:9" x14ac:dyDescent="0.25">
      <c r="A210" t="s">
        <v>955</v>
      </c>
      <c r="B210" t="s">
        <v>954</v>
      </c>
      <c r="C210" t="s">
        <v>116</v>
      </c>
      <c r="D210" t="s">
        <v>1070</v>
      </c>
      <c r="E210" s="93">
        <v>-37620215</v>
      </c>
      <c r="F210" s="83">
        <v>-37620000</v>
      </c>
      <c r="G210" t="s">
        <v>45</v>
      </c>
      <c r="H210" t="s">
        <v>185</v>
      </c>
      <c r="I210" t="s">
        <v>34</v>
      </c>
    </row>
    <row r="211" spans="1:9" x14ac:dyDescent="0.25">
      <c r="A211" t="s">
        <v>306</v>
      </c>
      <c r="B211" t="s">
        <v>305</v>
      </c>
      <c r="C211" t="s">
        <v>108</v>
      </c>
      <c r="D211" t="s">
        <v>1065</v>
      </c>
      <c r="E211" s="93">
        <v>17677166</v>
      </c>
      <c r="F211" s="83">
        <v>17678000</v>
      </c>
      <c r="G211" t="s">
        <v>45</v>
      </c>
      <c r="H211" t="s">
        <v>185</v>
      </c>
      <c r="I211" t="s">
        <v>34</v>
      </c>
    </row>
    <row r="212" spans="1:9" x14ac:dyDescent="0.25">
      <c r="A212" t="s">
        <v>306</v>
      </c>
      <c r="B212" t="s">
        <v>305</v>
      </c>
      <c r="C212" t="s">
        <v>115</v>
      </c>
      <c r="D212" t="s">
        <v>1069</v>
      </c>
      <c r="E212" s="93">
        <v>-7095931</v>
      </c>
      <c r="F212" s="83">
        <v>-7096000</v>
      </c>
      <c r="G212" t="s">
        <v>45</v>
      </c>
      <c r="H212" t="s">
        <v>185</v>
      </c>
      <c r="I212" t="s">
        <v>34</v>
      </c>
    </row>
    <row r="213" spans="1:9" x14ac:dyDescent="0.25">
      <c r="A213" t="s">
        <v>306</v>
      </c>
      <c r="B213" t="s">
        <v>305</v>
      </c>
      <c r="C213" t="s">
        <v>116</v>
      </c>
      <c r="D213" t="s">
        <v>1070</v>
      </c>
      <c r="E213" s="93">
        <v>-11030414</v>
      </c>
      <c r="F213" s="83">
        <v>-11030000</v>
      </c>
      <c r="G213" t="s">
        <v>45</v>
      </c>
      <c r="H213" t="s">
        <v>185</v>
      </c>
      <c r="I213" t="s">
        <v>34</v>
      </c>
    </row>
    <row r="214" spans="1:9" x14ac:dyDescent="0.25">
      <c r="A214" t="s">
        <v>210</v>
      </c>
      <c r="B214" t="s">
        <v>202</v>
      </c>
      <c r="C214" t="s">
        <v>108</v>
      </c>
      <c r="D214" t="s">
        <v>1065</v>
      </c>
      <c r="E214" s="93">
        <v>106666139</v>
      </c>
      <c r="F214" s="83">
        <v>106667000</v>
      </c>
      <c r="G214" t="s">
        <v>204</v>
      </c>
      <c r="H214" t="s">
        <v>185</v>
      </c>
      <c r="I214" t="s">
        <v>34</v>
      </c>
    </row>
    <row r="215" spans="1:9" x14ac:dyDescent="0.25">
      <c r="A215" t="s">
        <v>210</v>
      </c>
      <c r="B215" t="s">
        <v>202</v>
      </c>
      <c r="C215" t="s">
        <v>115</v>
      </c>
      <c r="D215" t="s">
        <v>1069</v>
      </c>
      <c r="E215" s="93">
        <v>-52164537</v>
      </c>
      <c r="F215" s="83">
        <v>-52165000</v>
      </c>
      <c r="G215" t="s">
        <v>204</v>
      </c>
      <c r="H215" t="s">
        <v>185</v>
      </c>
      <c r="I215" t="s">
        <v>34</v>
      </c>
    </row>
    <row r="216" spans="1:9" x14ac:dyDescent="0.25">
      <c r="A216" t="s">
        <v>210</v>
      </c>
      <c r="B216" t="s">
        <v>202</v>
      </c>
      <c r="C216" t="s">
        <v>116</v>
      </c>
      <c r="D216" t="s">
        <v>1070</v>
      </c>
      <c r="E216" s="93">
        <v>-54931495</v>
      </c>
      <c r="F216" s="83">
        <v>-54932000</v>
      </c>
      <c r="G216" t="s">
        <v>204</v>
      </c>
      <c r="H216" t="s">
        <v>185</v>
      </c>
      <c r="I216" t="s">
        <v>34</v>
      </c>
    </row>
    <row r="217" spans="1:9" x14ac:dyDescent="0.25">
      <c r="A217" t="s">
        <v>210</v>
      </c>
      <c r="B217" t="s">
        <v>220</v>
      </c>
      <c r="C217" t="s">
        <v>106</v>
      </c>
      <c r="D217" t="s">
        <v>1066</v>
      </c>
      <c r="E217" s="93">
        <v>17089708</v>
      </c>
      <c r="F217" s="83">
        <v>17090000</v>
      </c>
      <c r="G217" t="s">
        <v>204</v>
      </c>
      <c r="H217" t="s">
        <v>185</v>
      </c>
      <c r="I217" t="s">
        <v>34</v>
      </c>
    </row>
    <row r="218" spans="1:9" x14ac:dyDescent="0.25">
      <c r="A218" t="s">
        <v>210</v>
      </c>
      <c r="B218" t="s">
        <v>220</v>
      </c>
      <c r="C218" t="s">
        <v>114</v>
      </c>
      <c r="D218" t="s">
        <v>1067</v>
      </c>
      <c r="E218" s="93">
        <v>-14073877</v>
      </c>
      <c r="F218" s="83">
        <v>-14074000</v>
      </c>
      <c r="G218" t="s">
        <v>204</v>
      </c>
      <c r="H218" t="s">
        <v>185</v>
      </c>
      <c r="I218" t="s">
        <v>34</v>
      </c>
    </row>
    <row r="219" spans="1:9" x14ac:dyDescent="0.25">
      <c r="A219" t="s">
        <v>210</v>
      </c>
      <c r="B219" t="s">
        <v>220</v>
      </c>
      <c r="C219" t="s">
        <v>116</v>
      </c>
      <c r="D219" t="s">
        <v>1070</v>
      </c>
      <c r="E219" s="93">
        <v>-3019451</v>
      </c>
      <c r="F219" s="83">
        <v>-3019000</v>
      </c>
      <c r="G219" t="s">
        <v>204</v>
      </c>
      <c r="H219" t="s">
        <v>185</v>
      </c>
      <c r="I219" t="s">
        <v>34</v>
      </c>
    </row>
    <row r="220" spans="1:9" x14ac:dyDescent="0.25">
      <c r="A220" t="s">
        <v>210</v>
      </c>
      <c r="B220" t="s">
        <v>524</v>
      </c>
      <c r="C220" t="s">
        <v>108</v>
      </c>
      <c r="D220" t="s">
        <v>1065</v>
      </c>
      <c r="E220" s="93">
        <v>12114958</v>
      </c>
      <c r="F220" s="83">
        <v>12116000</v>
      </c>
      <c r="G220" t="s">
        <v>204</v>
      </c>
      <c r="H220" t="s">
        <v>185</v>
      </c>
      <c r="I220" t="s">
        <v>34</v>
      </c>
    </row>
    <row r="221" spans="1:9" x14ac:dyDescent="0.25">
      <c r="A221" t="s">
        <v>210</v>
      </c>
      <c r="B221" t="s">
        <v>524</v>
      </c>
      <c r="C221" t="s">
        <v>115</v>
      </c>
      <c r="D221" t="s">
        <v>1069</v>
      </c>
      <c r="E221" s="93">
        <v>-4660039</v>
      </c>
      <c r="F221" s="83">
        <v>-4660000</v>
      </c>
      <c r="G221" t="s">
        <v>204</v>
      </c>
      <c r="H221" t="s">
        <v>185</v>
      </c>
      <c r="I221" t="s">
        <v>34</v>
      </c>
    </row>
    <row r="222" spans="1:9" x14ac:dyDescent="0.25">
      <c r="A222" t="s">
        <v>210</v>
      </c>
      <c r="B222" t="s">
        <v>524</v>
      </c>
      <c r="C222" t="s">
        <v>116</v>
      </c>
      <c r="D222" t="s">
        <v>1070</v>
      </c>
      <c r="E222" s="93">
        <v>-7522010</v>
      </c>
      <c r="F222" s="83">
        <v>-7523000</v>
      </c>
      <c r="G222" t="s">
        <v>204</v>
      </c>
      <c r="H222" t="s">
        <v>185</v>
      </c>
      <c r="I222" t="s">
        <v>34</v>
      </c>
    </row>
    <row r="223" spans="1:9" x14ac:dyDescent="0.25">
      <c r="A223" t="s">
        <v>210</v>
      </c>
      <c r="B223" t="s">
        <v>527</v>
      </c>
      <c r="C223" t="s">
        <v>108</v>
      </c>
      <c r="D223" t="s">
        <v>1065</v>
      </c>
      <c r="E223" s="93">
        <v>138842</v>
      </c>
      <c r="F223" s="83">
        <v>139000</v>
      </c>
      <c r="G223" t="s">
        <v>204</v>
      </c>
      <c r="H223" t="s">
        <v>185</v>
      </c>
      <c r="I223" t="s">
        <v>34</v>
      </c>
    </row>
    <row r="224" spans="1:9" x14ac:dyDescent="0.25">
      <c r="A224" t="s">
        <v>210</v>
      </c>
      <c r="B224" t="s">
        <v>527</v>
      </c>
      <c r="C224" t="s">
        <v>115</v>
      </c>
      <c r="D224" t="s">
        <v>1069</v>
      </c>
      <c r="E224" s="93">
        <v>-80552</v>
      </c>
      <c r="F224" s="83">
        <v>-81000</v>
      </c>
      <c r="G224" t="s">
        <v>204</v>
      </c>
      <c r="H224" t="s">
        <v>185</v>
      </c>
      <c r="I224" t="s">
        <v>34</v>
      </c>
    </row>
    <row r="225" spans="1:9" x14ac:dyDescent="0.25">
      <c r="A225" t="s">
        <v>210</v>
      </c>
      <c r="B225" t="s">
        <v>527</v>
      </c>
      <c r="C225" t="s">
        <v>116</v>
      </c>
      <c r="D225" t="s">
        <v>1070</v>
      </c>
      <c r="E225" s="93">
        <v>-60004</v>
      </c>
      <c r="F225" s="83">
        <v>-60000</v>
      </c>
      <c r="G225" t="s">
        <v>204</v>
      </c>
      <c r="H225" t="s">
        <v>185</v>
      </c>
      <c r="I225" t="s">
        <v>34</v>
      </c>
    </row>
    <row r="226" spans="1:9" x14ac:dyDescent="0.25">
      <c r="A226" t="s">
        <v>510</v>
      </c>
      <c r="B226" t="s">
        <v>509</v>
      </c>
      <c r="C226" t="s">
        <v>108</v>
      </c>
      <c r="D226" t="s">
        <v>1065</v>
      </c>
      <c r="E226" s="93">
        <v>10176994</v>
      </c>
      <c r="F226" s="83">
        <v>10177000</v>
      </c>
      <c r="G226" t="s">
        <v>204</v>
      </c>
      <c r="H226" t="s">
        <v>185</v>
      </c>
      <c r="I226" t="s">
        <v>34</v>
      </c>
    </row>
    <row r="227" spans="1:9" x14ac:dyDescent="0.25">
      <c r="A227" t="s">
        <v>510</v>
      </c>
      <c r="B227" t="s">
        <v>509</v>
      </c>
      <c r="C227" t="s">
        <v>115</v>
      </c>
      <c r="D227" t="s">
        <v>1069</v>
      </c>
      <c r="E227" s="93">
        <v>-2986914</v>
      </c>
      <c r="F227" s="83">
        <v>-2987000</v>
      </c>
      <c r="G227" t="s">
        <v>204</v>
      </c>
      <c r="H227" t="s">
        <v>185</v>
      </c>
      <c r="I227" t="s">
        <v>34</v>
      </c>
    </row>
    <row r="228" spans="1:9" x14ac:dyDescent="0.25">
      <c r="A228" t="s">
        <v>510</v>
      </c>
      <c r="B228" t="s">
        <v>509</v>
      </c>
      <c r="C228" t="s">
        <v>116</v>
      </c>
      <c r="D228" t="s">
        <v>1070</v>
      </c>
      <c r="E228" s="93">
        <v>-6694411</v>
      </c>
      <c r="F228" s="83">
        <v>-6694000</v>
      </c>
      <c r="G228" t="s">
        <v>204</v>
      </c>
      <c r="H228" t="s">
        <v>185</v>
      </c>
      <c r="I228" t="s">
        <v>34</v>
      </c>
    </row>
    <row r="229" spans="1:9" x14ac:dyDescent="0.25">
      <c r="A229" t="s">
        <v>296</v>
      </c>
      <c r="B229" t="s">
        <v>295</v>
      </c>
      <c r="C229" t="s">
        <v>108</v>
      </c>
      <c r="D229" t="s">
        <v>1065</v>
      </c>
      <c r="E229" s="93">
        <v>1773616</v>
      </c>
      <c r="F229" s="83">
        <v>1774000</v>
      </c>
      <c r="G229" t="s">
        <v>204</v>
      </c>
      <c r="H229" t="s">
        <v>185</v>
      </c>
      <c r="I229" t="s">
        <v>34</v>
      </c>
    </row>
    <row r="230" spans="1:9" x14ac:dyDescent="0.25">
      <c r="A230" t="s">
        <v>296</v>
      </c>
      <c r="B230" t="s">
        <v>295</v>
      </c>
      <c r="C230" t="s">
        <v>115</v>
      </c>
      <c r="D230" t="s">
        <v>1069</v>
      </c>
      <c r="E230" s="93">
        <v>-864215</v>
      </c>
      <c r="F230" s="83">
        <v>-864000</v>
      </c>
      <c r="G230" t="s">
        <v>204</v>
      </c>
      <c r="H230" t="s">
        <v>185</v>
      </c>
      <c r="I230" t="s">
        <v>34</v>
      </c>
    </row>
    <row r="231" spans="1:9" x14ac:dyDescent="0.25">
      <c r="A231" t="s">
        <v>296</v>
      </c>
      <c r="B231" t="s">
        <v>295</v>
      </c>
      <c r="C231" t="s">
        <v>116</v>
      </c>
      <c r="D231" t="s">
        <v>1070</v>
      </c>
      <c r="E231" s="93">
        <v>-948958</v>
      </c>
      <c r="F231" s="83">
        <v>-949000</v>
      </c>
      <c r="G231" t="s">
        <v>204</v>
      </c>
      <c r="H231" t="s">
        <v>185</v>
      </c>
      <c r="I231" t="s">
        <v>34</v>
      </c>
    </row>
    <row r="232" spans="1:9" x14ac:dyDescent="0.25">
      <c r="A232" t="s">
        <v>216</v>
      </c>
      <c r="B232" t="s">
        <v>214</v>
      </c>
      <c r="C232" t="s">
        <v>30</v>
      </c>
      <c r="D232" t="s">
        <v>1064</v>
      </c>
      <c r="E232" s="93">
        <v>27013443</v>
      </c>
      <c r="F232" s="83">
        <v>27013000</v>
      </c>
      <c r="G232" t="s">
        <v>204</v>
      </c>
      <c r="H232" t="s">
        <v>185</v>
      </c>
      <c r="I232" t="s">
        <v>34</v>
      </c>
    </row>
    <row r="233" spans="1:9" x14ac:dyDescent="0.25">
      <c r="A233" t="s">
        <v>216</v>
      </c>
      <c r="B233" t="s">
        <v>214</v>
      </c>
      <c r="C233" t="s">
        <v>108</v>
      </c>
      <c r="D233" t="s">
        <v>1065</v>
      </c>
      <c r="E233" s="93">
        <v>427714996</v>
      </c>
      <c r="F233" s="83">
        <v>427715000</v>
      </c>
      <c r="G233" t="s">
        <v>204</v>
      </c>
      <c r="H233" t="s">
        <v>185</v>
      </c>
      <c r="I233" t="s">
        <v>34</v>
      </c>
    </row>
    <row r="234" spans="1:9" x14ac:dyDescent="0.25">
      <c r="A234" t="s">
        <v>216</v>
      </c>
      <c r="B234" t="s">
        <v>214</v>
      </c>
      <c r="C234" t="s">
        <v>110</v>
      </c>
      <c r="D234" t="s">
        <v>1068</v>
      </c>
      <c r="E234" s="93">
        <v>-7688220</v>
      </c>
      <c r="F234" s="83">
        <v>-7688000</v>
      </c>
      <c r="G234" t="s">
        <v>204</v>
      </c>
      <c r="H234" t="s">
        <v>185</v>
      </c>
      <c r="I234" t="s">
        <v>34</v>
      </c>
    </row>
    <row r="235" spans="1:9" x14ac:dyDescent="0.25">
      <c r="A235" t="s">
        <v>216</v>
      </c>
      <c r="B235" t="s">
        <v>214</v>
      </c>
      <c r="C235" t="s">
        <v>115</v>
      </c>
      <c r="D235" t="s">
        <v>1069</v>
      </c>
      <c r="E235" s="93">
        <v>-83963976</v>
      </c>
      <c r="F235" s="83">
        <v>-83965000</v>
      </c>
      <c r="G235" t="s">
        <v>204</v>
      </c>
      <c r="H235" t="s">
        <v>185</v>
      </c>
      <c r="I235" t="s">
        <v>34</v>
      </c>
    </row>
    <row r="236" spans="1:9" x14ac:dyDescent="0.25">
      <c r="A236" t="s">
        <v>216</v>
      </c>
      <c r="B236" t="s">
        <v>214</v>
      </c>
      <c r="C236" t="s">
        <v>116</v>
      </c>
      <c r="D236" t="s">
        <v>1070</v>
      </c>
      <c r="E236" s="93">
        <v>-363686247</v>
      </c>
      <c r="F236" s="83">
        <v>-363686000</v>
      </c>
      <c r="G236" t="s">
        <v>204</v>
      </c>
      <c r="H236" t="s">
        <v>185</v>
      </c>
      <c r="I236" t="s">
        <v>34</v>
      </c>
    </row>
    <row r="237" spans="1:9" x14ac:dyDescent="0.25">
      <c r="A237" t="s">
        <v>216</v>
      </c>
      <c r="B237" t="s">
        <v>433</v>
      </c>
      <c r="C237" t="s">
        <v>108</v>
      </c>
      <c r="D237" t="s">
        <v>1065</v>
      </c>
      <c r="E237" s="93">
        <v>381206</v>
      </c>
      <c r="F237" s="83">
        <v>381000</v>
      </c>
      <c r="G237" t="s">
        <v>204</v>
      </c>
      <c r="H237" t="s">
        <v>185</v>
      </c>
      <c r="I237" t="s">
        <v>34</v>
      </c>
    </row>
    <row r="238" spans="1:9" x14ac:dyDescent="0.25">
      <c r="A238" t="s">
        <v>216</v>
      </c>
      <c r="B238" t="s">
        <v>433</v>
      </c>
      <c r="C238" t="s">
        <v>115</v>
      </c>
      <c r="D238" t="s">
        <v>1069</v>
      </c>
      <c r="E238" s="93">
        <v>-137235</v>
      </c>
      <c r="F238" s="83">
        <v>-137000</v>
      </c>
      <c r="G238" t="s">
        <v>204</v>
      </c>
      <c r="H238" t="s">
        <v>185</v>
      </c>
      <c r="I238" t="s">
        <v>34</v>
      </c>
    </row>
    <row r="239" spans="1:9" x14ac:dyDescent="0.25">
      <c r="A239" t="s">
        <v>216</v>
      </c>
      <c r="B239" t="s">
        <v>433</v>
      </c>
      <c r="C239" t="s">
        <v>116</v>
      </c>
      <c r="D239" t="s">
        <v>1070</v>
      </c>
      <c r="E239" s="93">
        <v>-245797</v>
      </c>
      <c r="F239" s="83">
        <v>-246000</v>
      </c>
      <c r="G239" t="s">
        <v>204</v>
      </c>
      <c r="H239" t="s">
        <v>185</v>
      </c>
      <c r="I239" t="s">
        <v>34</v>
      </c>
    </row>
    <row r="240" spans="1:9" x14ac:dyDescent="0.25">
      <c r="A240" t="s">
        <v>217</v>
      </c>
      <c r="B240" t="s">
        <v>214</v>
      </c>
      <c r="C240" t="s">
        <v>30</v>
      </c>
      <c r="D240" t="s">
        <v>1064</v>
      </c>
      <c r="E240" s="93">
        <v>1936456</v>
      </c>
      <c r="F240" s="83">
        <v>1936000</v>
      </c>
      <c r="G240" t="s">
        <v>204</v>
      </c>
      <c r="H240" t="s">
        <v>185</v>
      </c>
      <c r="I240" t="s">
        <v>34</v>
      </c>
    </row>
    <row r="241" spans="1:9" x14ac:dyDescent="0.25">
      <c r="A241" t="s">
        <v>217</v>
      </c>
      <c r="B241" t="s">
        <v>214</v>
      </c>
      <c r="C241" t="s">
        <v>108</v>
      </c>
      <c r="D241" t="s">
        <v>1065</v>
      </c>
      <c r="E241" s="93">
        <v>329726284</v>
      </c>
      <c r="F241" s="83">
        <v>329725000</v>
      </c>
      <c r="G241" t="s">
        <v>204</v>
      </c>
      <c r="H241" t="s">
        <v>185</v>
      </c>
      <c r="I241" t="s">
        <v>34</v>
      </c>
    </row>
    <row r="242" spans="1:9" x14ac:dyDescent="0.25">
      <c r="A242" t="s">
        <v>217</v>
      </c>
      <c r="B242" t="s">
        <v>214</v>
      </c>
      <c r="C242" t="s">
        <v>110</v>
      </c>
      <c r="D242" t="s">
        <v>1068</v>
      </c>
      <c r="E242" s="93">
        <v>-516428</v>
      </c>
      <c r="F242" s="83">
        <v>-517000</v>
      </c>
      <c r="G242" t="s">
        <v>204</v>
      </c>
      <c r="H242" t="s">
        <v>185</v>
      </c>
      <c r="I242" t="s">
        <v>34</v>
      </c>
    </row>
    <row r="243" spans="1:9" x14ac:dyDescent="0.25">
      <c r="A243" t="s">
        <v>217</v>
      </c>
      <c r="B243" t="s">
        <v>214</v>
      </c>
      <c r="C243" t="s">
        <v>115</v>
      </c>
      <c r="D243" t="s">
        <v>1069</v>
      </c>
      <c r="E243" s="93">
        <v>-99029927</v>
      </c>
      <c r="F243" s="83">
        <v>-99030000</v>
      </c>
      <c r="G243" t="s">
        <v>204</v>
      </c>
      <c r="H243" t="s">
        <v>185</v>
      </c>
      <c r="I243" t="s">
        <v>34</v>
      </c>
    </row>
    <row r="244" spans="1:9" x14ac:dyDescent="0.25">
      <c r="A244" t="s">
        <v>217</v>
      </c>
      <c r="B244" t="s">
        <v>214</v>
      </c>
      <c r="C244" t="s">
        <v>116</v>
      </c>
      <c r="D244" t="s">
        <v>1070</v>
      </c>
      <c r="E244" s="93">
        <v>-242266272</v>
      </c>
      <c r="F244" s="83">
        <v>-242266000</v>
      </c>
      <c r="G244" t="s">
        <v>204</v>
      </c>
      <c r="H244" t="s">
        <v>185</v>
      </c>
      <c r="I244" t="s">
        <v>34</v>
      </c>
    </row>
    <row r="245" spans="1:9" x14ac:dyDescent="0.25">
      <c r="A245" t="s">
        <v>57</v>
      </c>
      <c r="B245" t="s">
        <v>27</v>
      </c>
      <c r="C245" t="s">
        <v>108</v>
      </c>
      <c r="D245" t="s">
        <v>1065</v>
      </c>
      <c r="E245" s="93">
        <v>7618701</v>
      </c>
      <c r="F245" s="83">
        <v>7619000</v>
      </c>
      <c r="G245" t="s">
        <v>51</v>
      </c>
      <c r="H245" t="s">
        <v>38</v>
      </c>
      <c r="I245" t="s">
        <v>34</v>
      </c>
    </row>
    <row r="246" spans="1:9" x14ac:dyDescent="0.25">
      <c r="A246" t="s">
        <v>57</v>
      </c>
      <c r="B246" t="s">
        <v>27</v>
      </c>
      <c r="C246" t="s">
        <v>115</v>
      </c>
      <c r="D246" t="s">
        <v>1069</v>
      </c>
      <c r="E246" s="93">
        <v>-3562523</v>
      </c>
      <c r="F246" s="83">
        <v>-3563000</v>
      </c>
      <c r="G246" t="s">
        <v>51</v>
      </c>
      <c r="H246" t="s">
        <v>38</v>
      </c>
      <c r="I246" t="s">
        <v>34</v>
      </c>
    </row>
    <row r="247" spans="1:9" x14ac:dyDescent="0.25">
      <c r="A247" t="s">
        <v>57</v>
      </c>
      <c r="B247" t="s">
        <v>27</v>
      </c>
      <c r="C247" t="s">
        <v>116</v>
      </c>
      <c r="D247" t="s">
        <v>1070</v>
      </c>
      <c r="E247" s="93">
        <v>-4241999</v>
      </c>
      <c r="F247" s="83">
        <v>-4242000</v>
      </c>
      <c r="G247" t="s">
        <v>51</v>
      </c>
      <c r="H247" t="s">
        <v>38</v>
      </c>
      <c r="I247" t="s">
        <v>34</v>
      </c>
    </row>
    <row r="248" spans="1:9" x14ac:dyDescent="0.25">
      <c r="A248" t="s">
        <v>57</v>
      </c>
      <c r="B248" t="s">
        <v>309</v>
      </c>
      <c r="C248" t="s">
        <v>108</v>
      </c>
      <c r="D248" t="s">
        <v>1065</v>
      </c>
      <c r="E248" s="93">
        <v>2092761</v>
      </c>
      <c r="F248" s="83">
        <v>2092000</v>
      </c>
      <c r="G248" t="s">
        <v>51</v>
      </c>
      <c r="H248" t="s">
        <v>185</v>
      </c>
      <c r="I248" t="s">
        <v>34</v>
      </c>
    </row>
    <row r="249" spans="1:9" x14ac:dyDescent="0.25">
      <c r="A249" t="s">
        <v>57</v>
      </c>
      <c r="B249" t="s">
        <v>309</v>
      </c>
      <c r="C249" t="s">
        <v>115</v>
      </c>
      <c r="D249" t="s">
        <v>1069</v>
      </c>
      <c r="E249" s="93">
        <v>-896835</v>
      </c>
      <c r="F249" s="83">
        <v>-897000</v>
      </c>
      <c r="G249" t="s">
        <v>51</v>
      </c>
      <c r="H249" t="s">
        <v>185</v>
      </c>
      <c r="I249" t="s">
        <v>34</v>
      </c>
    </row>
    <row r="250" spans="1:9" x14ac:dyDescent="0.25">
      <c r="A250" t="s">
        <v>57</v>
      </c>
      <c r="B250" t="s">
        <v>309</v>
      </c>
      <c r="C250" t="s">
        <v>116</v>
      </c>
      <c r="D250" t="s">
        <v>1070</v>
      </c>
      <c r="E250" s="93">
        <v>-1254967</v>
      </c>
      <c r="F250" s="83">
        <v>-1255000</v>
      </c>
      <c r="G250" t="s">
        <v>51</v>
      </c>
      <c r="H250" t="s">
        <v>185</v>
      </c>
      <c r="I250" t="s">
        <v>34</v>
      </c>
    </row>
    <row r="251" spans="1:9" x14ac:dyDescent="0.25">
      <c r="A251" t="s">
        <v>57</v>
      </c>
      <c r="B251" t="s">
        <v>509</v>
      </c>
      <c r="C251" t="s">
        <v>108</v>
      </c>
      <c r="D251" t="s">
        <v>1065</v>
      </c>
      <c r="E251" s="93">
        <v>417349</v>
      </c>
      <c r="F251" s="83">
        <v>417000</v>
      </c>
      <c r="G251" t="s">
        <v>51</v>
      </c>
      <c r="H251" t="s">
        <v>185</v>
      </c>
      <c r="I251" t="s">
        <v>34</v>
      </c>
    </row>
    <row r="252" spans="1:9" x14ac:dyDescent="0.25">
      <c r="A252" t="s">
        <v>57</v>
      </c>
      <c r="B252" t="s">
        <v>509</v>
      </c>
      <c r="C252" t="s">
        <v>115</v>
      </c>
      <c r="D252" t="s">
        <v>1069</v>
      </c>
      <c r="E252" s="93">
        <v>-350661</v>
      </c>
      <c r="F252" s="83">
        <v>-351000</v>
      </c>
      <c r="G252" t="s">
        <v>51</v>
      </c>
      <c r="H252" t="s">
        <v>185</v>
      </c>
      <c r="I252" t="s">
        <v>34</v>
      </c>
    </row>
    <row r="253" spans="1:9" x14ac:dyDescent="0.25">
      <c r="A253" t="s">
        <v>57</v>
      </c>
      <c r="B253" t="s">
        <v>509</v>
      </c>
      <c r="C253" t="s">
        <v>116</v>
      </c>
      <c r="D253" t="s">
        <v>1070</v>
      </c>
      <c r="E253" s="93">
        <v>-115294</v>
      </c>
      <c r="F253" s="83">
        <v>-115000</v>
      </c>
      <c r="G253" t="s">
        <v>51</v>
      </c>
      <c r="H253" t="s">
        <v>185</v>
      </c>
      <c r="I253" t="s">
        <v>34</v>
      </c>
    </row>
    <row r="254" spans="1:9" x14ac:dyDescent="0.25">
      <c r="A254" t="s">
        <v>59</v>
      </c>
      <c r="B254" t="s">
        <v>27</v>
      </c>
      <c r="C254" t="s">
        <v>108</v>
      </c>
      <c r="D254" t="s">
        <v>1065</v>
      </c>
      <c r="E254" s="93">
        <v>380616</v>
      </c>
      <c r="F254" s="83">
        <v>381000</v>
      </c>
      <c r="G254" t="s">
        <v>51</v>
      </c>
      <c r="H254" t="s">
        <v>38</v>
      </c>
      <c r="I254" t="s">
        <v>34</v>
      </c>
    </row>
    <row r="255" spans="1:9" x14ac:dyDescent="0.25">
      <c r="A255" t="s">
        <v>59</v>
      </c>
      <c r="B255" t="s">
        <v>27</v>
      </c>
      <c r="C255" t="s">
        <v>115</v>
      </c>
      <c r="D255" t="s">
        <v>1069</v>
      </c>
      <c r="E255" s="93">
        <v>-327753</v>
      </c>
      <c r="F255" s="83">
        <v>-328000</v>
      </c>
      <c r="G255" t="s">
        <v>51</v>
      </c>
      <c r="H255" t="s">
        <v>38</v>
      </c>
      <c r="I255" t="s">
        <v>34</v>
      </c>
    </row>
    <row r="256" spans="1:9" x14ac:dyDescent="0.25">
      <c r="A256" t="s">
        <v>59</v>
      </c>
      <c r="B256" t="s">
        <v>27</v>
      </c>
      <c r="C256" t="s">
        <v>116</v>
      </c>
      <c r="D256" t="s">
        <v>1070</v>
      </c>
      <c r="E256" s="93">
        <v>-53000</v>
      </c>
      <c r="F256" s="83">
        <v>-53000</v>
      </c>
      <c r="G256" t="s">
        <v>51</v>
      </c>
      <c r="H256" t="s">
        <v>38</v>
      </c>
      <c r="I256" t="s">
        <v>34</v>
      </c>
    </row>
    <row r="257" spans="1:9" x14ac:dyDescent="0.25">
      <c r="A257" t="s">
        <v>59</v>
      </c>
      <c r="B257" t="s">
        <v>316</v>
      </c>
      <c r="C257" t="s">
        <v>108</v>
      </c>
      <c r="D257" t="s">
        <v>1065</v>
      </c>
      <c r="E257" s="93">
        <v>204947</v>
      </c>
      <c r="F257" s="83">
        <v>205000</v>
      </c>
      <c r="G257" t="s">
        <v>51</v>
      </c>
      <c r="H257" t="s">
        <v>185</v>
      </c>
      <c r="I257" t="s">
        <v>34</v>
      </c>
    </row>
    <row r="258" spans="1:9" x14ac:dyDescent="0.25">
      <c r="A258" t="s">
        <v>59</v>
      </c>
      <c r="B258" t="s">
        <v>316</v>
      </c>
      <c r="C258" t="s">
        <v>115</v>
      </c>
      <c r="D258" t="s">
        <v>1069</v>
      </c>
      <c r="E258" s="93">
        <v>-176482</v>
      </c>
      <c r="F258" s="83">
        <v>-176000</v>
      </c>
      <c r="G258" t="s">
        <v>51</v>
      </c>
      <c r="H258" t="s">
        <v>185</v>
      </c>
      <c r="I258" t="s">
        <v>34</v>
      </c>
    </row>
    <row r="259" spans="1:9" x14ac:dyDescent="0.25">
      <c r="A259" t="s">
        <v>59</v>
      </c>
      <c r="B259" t="s">
        <v>316</v>
      </c>
      <c r="C259" t="s">
        <v>116</v>
      </c>
      <c r="D259" t="s">
        <v>1070</v>
      </c>
      <c r="E259" s="93">
        <v>-28538</v>
      </c>
      <c r="F259" s="83">
        <v>-29000</v>
      </c>
      <c r="G259" t="s">
        <v>51</v>
      </c>
      <c r="H259" t="s">
        <v>185</v>
      </c>
      <c r="I259" t="s">
        <v>34</v>
      </c>
    </row>
    <row r="260" spans="1:9" x14ac:dyDescent="0.25">
      <c r="A260" t="s">
        <v>59</v>
      </c>
      <c r="B260" t="s">
        <v>319</v>
      </c>
      <c r="C260" t="s">
        <v>108</v>
      </c>
      <c r="D260" t="s">
        <v>1065</v>
      </c>
      <c r="E260" s="93">
        <v>1785969</v>
      </c>
      <c r="F260" s="83">
        <v>1786000</v>
      </c>
      <c r="G260" t="s">
        <v>51</v>
      </c>
      <c r="H260" t="s">
        <v>185</v>
      </c>
      <c r="I260" t="s">
        <v>34</v>
      </c>
    </row>
    <row r="261" spans="1:9" x14ac:dyDescent="0.25">
      <c r="A261" t="s">
        <v>59</v>
      </c>
      <c r="B261" t="s">
        <v>319</v>
      </c>
      <c r="C261" t="s">
        <v>115</v>
      </c>
      <c r="D261" t="s">
        <v>1069</v>
      </c>
      <c r="E261" s="93">
        <v>-1537918</v>
      </c>
      <c r="F261" s="83">
        <v>-1538000</v>
      </c>
      <c r="G261" t="s">
        <v>51</v>
      </c>
      <c r="H261" t="s">
        <v>185</v>
      </c>
      <c r="I261" t="s">
        <v>34</v>
      </c>
    </row>
    <row r="262" spans="1:9" x14ac:dyDescent="0.25">
      <c r="A262" t="s">
        <v>59</v>
      </c>
      <c r="B262" t="s">
        <v>319</v>
      </c>
      <c r="C262" t="s">
        <v>116</v>
      </c>
      <c r="D262" t="s">
        <v>1070</v>
      </c>
      <c r="E262" s="93">
        <v>-248693</v>
      </c>
      <c r="F262" s="83">
        <v>-249000</v>
      </c>
      <c r="G262" t="s">
        <v>51</v>
      </c>
      <c r="H262" t="s">
        <v>185</v>
      </c>
      <c r="I262" t="s">
        <v>34</v>
      </c>
    </row>
    <row r="263" spans="1:9" x14ac:dyDescent="0.25">
      <c r="A263" t="s">
        <v>59</v>
      </c>
      <c r="B263" t="s">
        <v>464</v>
      </c>
      <c r="C263" t="s">
        <v>108</v>
      </c>
      <c r="D263" t="s">
        <v>1065</v>
      </c>
      <c r="E263" s="93">
        <v>6547726</v>
      </c>
      <c r="F263" s="83">
        <v>6548000</v>
      </c>
      <c r="G263" t="s">
        <v>51</v>
      </c>
      <c r="H263" t="s">
        <v>185</v>
      </c>
      <c r="I263" t="s">
        <v>34</v>
      </c>
    </row>
    <row r="264" spans="1:9" x14ac:dyDescent="0.25">
      <c r="A264" t="s">
        <v>59</v>
      </c>
      <c r="B264" t="s">
        <v>464</v>
      </c>
      <c r="C264" t="s">
        <v>115</v>
      </c>
      <c r="D264" t="s">
        <v>1069</v>
      </c>
      <c r="E264" s="93">
        <v>-6025817</v>
      </c>
      <c r="F264" s="83">
        <v>-6025000</v>
      </c>
      <c r="G264" t="s">
        <v>51</v>
      </c>
      <c r="H264" t="s">
        <v>185</v>
      </c>
      <c r="I264" t="s">
        <v>34</v>
      </c>
    </row>
    <row r="265" spans="1:9" x14ac:dyDescent="0.25">
      <c r="A265" t="s">
        <v>59</v>
      </c>
      <c r="B265" t="s">
        <v>464</v>
      </c>
      <c r="C265" t="s">
        <v>116</v>
      </c>
      <c r="D265" t="s">
        <v>1070</v>
      </c>
      <c r="E265" s="93">
        <v>-523456</v>
      </c>
      <c r="F265" s="83">
        <v>-523000</v>
      </c>
      <c r="G265" t="s">
        <v>51</v>
      </c>
      <c r="H265" t="s">
        <v>185</v>
      </c>
      <c r="I265" t="s">
        <v>34</v>
      </c>
    </row>
    <row r="266" spans="1:9" x14ac:dyDescent="0.25">
      <c r="A266" t="s">
        <v>59</v>
      </c>
      <c r="B266" t="s">
        <v>958</v>
      </c>
      <c r="C266" t="s">
        <v>108</v>
      </c>
      <c r="D266" t="s">
        <v>1065</v>
      </c>
      <c r="E266" s="93">
        <v>204947</v>
      </c>
      <c r="F266" s="83">
        <v>205000</v>
      </c>
      <c r="G266" t="s">
        <v>51</v>
      </c>
      <c r="H266" t="s">
        <v>185</v>
      </c>
      <c r="I266" t="s">
        <v>34</v>
      </c>
    </row>
    <row r="267" spans="1:9" x14ac:dyDescent="0.25">
      <c r="A267" t="s">
        <v>59</v>
      </c>
      <c r="B267" t="s">
        <v>958</v>
      </c>
      <c r="C267" t="s">
        <v>115</v>
      </c>
      <c r="D267" t="s">
        <v>1069</v>
      </c>
      <c r="E267" s="93">
        <v>-176483</v>
      </c>
      <c r="F267" s="83">
        <v>-176000</v>
      </c>
      <c r="G267" t="s">
        <v>51</v>
      </c>
      <c r="H267" t="s">
        <v>185</v>
      </c>
      <c r="I267" t="s">
        <v>34</v>
      </c>
    </row>
    <row r="268" spans="1:9" x14ac:dyDescent="0.25">
      <c r="A268" t="s">
        <v>59</v>
      </c>
      <c r="B268" t="s">
        <v>958</v>
      </c>
      <c r="C268" t="s">
        <v>116</v>
      </c>
      <c r="D268" t="s">
        <v>1070</v>
      </c>
      <c r="E268" s="93">
        <v>-28539</v>
      </c>
      <c r="F268" s="83">
        <v>-29000</v>
      </c>
      <c r="G268" t="s">
        <v>51</v>
      </c>
      <c r="H268" t="s">
        <v>185</v>
      </c>
      <c r="I268" t="s">
        <v>34</v>
      </c>
    </row>
    <row r="269" spans="1:9" x14ac:dyDescent="0.25">
      <c r="A269" t="s">
        <v>60</v>
      </c>
      <c r="B269" t="s">
        <v>27</v>
      </c>
      <c r="C269" t="s">
        <v>30</v>
      </c>
      <c r="D269" t="s">
        <v>1064</v>
      </c>
      <c r="E269" s="93">
        <v>11933830</v>
      </c>
      <c r="F269" s="83">
        <v>11934000</v>
      </c>
      <c r="G269" t="s">
        <v>51</v>
      </c>
      <c r="H269" t="s">
        <v>38</v>
      </c>
      <c r="I269" t="s">
        <v>34</v>
      </c>
    </row>
    <row r="270" spans="1:9" x14ac:dyDescent="0.25">
      <c r="A270" t="s">
        <v>60</v>
      </c>
      <c r="B270" t="s">
        <v>27</v>
      </c>
      <c r="C270" t="s">
        <v>108</v>
      </c>
      <c r="D270" t="s">
        <v>1065</v>
      </c>
      <c r="E270" s="93">
        <v>25258602</v>
      </c>
      <c r="F270" s="83">
        <v>25259000</v>
      </c>
      <c r="G270" t="s">
        <v>51</v>
      </c>
      <c r="H270" t="s">
        <v>38</v>
      </c>
      <c r="I270" t="s">
        <v>34</v>
      </c>
    </row>
    <row r="271" spans="1:9" x14ac:dyDescent="0.25">
      <c r="A271" t="s">
        <v>60</v>
      </c>
      <c r="B271" t="s">
        <v>27</v>
      </c>
      <c r="C271" t="s">
        <v>110</v>
      </c>
      <c r="D271" t="s">
        <v>1068</v>
      </c>
      <c r="E271" s="93">
        <v>-2545854</v>
      </c>
      <c r="F271" s="83">
        <v>-2546000</v>
      </c>
      <c r="G271" t="s">
        <v>51</v>
      </c>
      <c r="H271" t="s">
        <v>38</v>
      </c>
      <c r="I271" t="s">
        <v>34</v>
      </c>
    </row>
    <row r="272" spans="1:9" x14ac:dyDescent="0.25">
      <c r="A272" t="s">
        <v>60</v>
      </c>
      <c r="B272" t="s">
        <v>27</v>
      </c>
      <c r="C272" t="s">
        <v>115</v>
      </c>
      <c r="D272" t="s">
        <v>1069</v>
      </c>
      <c r="E272" s="93">
        <v>-13795343</v>
      </c>
      <c r="F272" s="83">
        <v>-13795000</v>
      </c>
      <c r="G272" t="s">
        <v>51</v>
      </c>
      <c r="H272" t="s">
        <v>38</v>
      </c>
      <c r="I272" t="s">
        <v>34</v>
      </c>
    </row>
    <row r="273" spans="1:9" x14ac:dyDescent="0.25">
      <c r="A273" t="s">
        <v>60</v>
      </c>
      <c r="B273" t="s">
        <v>27</v>
      </c>
      <c r="C273" t="s">
        <v>116</v>
      </c>
      <c r="D273" t="s">
        <v>1070</v>
      </c>
      <c r="E273" s="93">
        <v>-22356572</v>
      </c>
      <c r="F273" s="83">
        <v>-22357000</v>
      </c>
      <c r="G273" t="s">
        <v>51</v>
      </c>
      <c r="H273" t="s">
        <v>38</v>
      </c>
      <c r="I273" t="s">
        <v>34</v>
      </c>
    </row>
    <row r="274" spans="1:9" x14ac:dyDescent="0.25">
      <c r="A274" t="s">
        <v>60</v>
      </c>
      <c r="B274" t="s">
        <v>268</v>
      </c>
      <c r="C274" t="s">
        <v>108</v>
      </c>
      <c r="D274" t="s">
        <v>1065</v>
      </c>
      <c r="E274" s="93">
        <v>2105422</v>
      </c>
      <c r="F274" s="83">
        <v>2105000</v>
      </c>
      <c r="G274" t="s">
        <v>51</v>
      </c>
      <c r="H274" t="s">
        <v>185</v>
      </c>
      <c r="I274" t="s">
        <v>34</v>
      </c>
    </row>
    <row r="275" spans="1:9" x14ac:dyDescent="0.25">
      <c r="A275" t="s">
        <v>60</v>
      </c>
      <c r="B275" t="s">
        <v>268</v>
      </c>
      <c r="C275" t="s">
        <v>115</v>
      </c>
      <c r="D275" t="s">
        <v>1069</v>
      </c>
      <c r="E275" s="93">
        <v>-1114635</v>
      </c>
      <c r="F275" s="83">
        <v>-1115000</v>
      </c>
      <c r="G275" t="s">
        <v>51</v>
      </c>
      <c r="H275" t="s">
        <v>185</v>
      </c>
      <c r="I275" t="s">
        <v>34</v>
      </c>
    </row>
    <row r="276" spans="1:9" x14ac:dyDescent="0.25">
      <c r="A276" t="s">
        <v>60</v>
      </c>
      <c r="B276" t="s">
        <v>268</v>
      </c>
      <c r="C276" t="s">
        <v>116</v>
      </c>
      <c r="D276" t="s">
        <v>1070</v>
      </c>
      <c r="E276" s="93">
        <v>-936379</v>
      </c>
      <c r="F276" s="83">
        <v>-937000</v>
      </c>
      <c r="G276" t="s">
        <v>51</v>
      </c>
      <c r="H276" t="s">
        <v>185</v>
      </c>
      <c r="I276" t="s">
        <v>34</v>
      </c>
    </row>
    <row r="277" spans="1:9" x14ac:dyDescent="0.25">
      <c r="A277" t="s">
        <v>60</v>
      </c>
      <c r="B277" t="s">
        <v>509</v>
      </c>
      <c r="C277" t="s">
        <v>108</v>
      </c>
      <c r="D277" t="s">
        <v>1065</v>
      </c>
      <c r="E277" s="93">
        <v>415540</v>
      </c>
      <c r="F277" s="83">
        <v>416000</v>
      </c>
      <c r="G277" t="s">
        <v>51</v>
      </c>
      <c r="H277" t="s">
        <v>185</v>
      </c>
      <c r="I277" t="s">
        <v>34</v>
      </c>
    </row>
    <row r="278" spans="1:9" x14ac:dyDescent="0.25">
      <c r="A278" t="s">
        <v>60</v>
      </c>
      <c r="B278" t="s">
        <v>509</v>
      </c>
      <c r="C278" t="s">
        <v>115</v>
      </c>
      <c r="D278" t="s">
        <v>1069</v>
      </c>
      <c r="E278" s="93">
        <v>-196002</v>
      </c>
      <c r="F278" s="83">
        <v>-196000</v>
      </c>
      <c r="G278" t="s">
        <v>51</v>
      </c>
      <c r="H278" t="s">
        <v>185</v>
      </c>
      <c r="I278" t="s">
        <v>34</v>
      </c>
    </row>
    <row r="279" spans="1:9" x14ac:dyDescent="0.25">
      <c r="A279" t="s">
        <v>60</v>
      </c>
      <c r="B279" t="s">
        <v>509</v>
      </c>
      <c r="C279" t="s">
        <v>116</v>
      </c>
      <c r="D279" t="s">
        <v>1070</v>
      </c>
      <c r="E279" s="93">
        <v>-225756</v>
      </c>
      <c r="F279" s="83">
        <v>-226000</v>
      </c>
      <c r="G279" t="s">
        <v>51</v>
      </c>
      <c r="H279" t="s">
        <v>185</v>
      </c>
      <c r="I279" t="s">
        <v>34</v>
      </c>
    </row>
    <row r="280" spans="1:9" x14ac:dyDescent="0.25">
      <c r="A280" t="s">
        <v>61</v>
      </c>
      <c r="B280" t="s">
        <v>27</v>
      </c>
      <c r="C280" t="s">
        <v>108</v>
      </c>
      <c r="D280" t="s">
        <v>1065</v>
      </c>
      <c r="E280" s="93">
        <v>15886997</v>
      </c>
      <c r="F280" s="83">
        <v>15887000</v>
      </c>
      <c r="G280" t="s">
        <v>51</v>
      </c>
      <c r="H280" t="s">
        <v>38</v>
      </c>
      <c r="I280" t="s">
        <v>34</v>
      </c>
    </row>
    <row r="281" spans="1:9" x14ac:dyDescent="0.25">
      <c r="A281" t="s">
        <v>61</v>
      </c>
      <c r="B281" t="s">
        <v>27</v>
      </c>
      <c r="C281" t="s">
        <v>115</v>
      </c>
      <c r="D281" t="s">
        <v>1069</v>
      </c>
      <c r="E281" s="93">
        <v>-4775311</v>
      </c>
      <c r="F281" s="83">
        <v>-4776000</v>
      </c>
      <c r="G281" t="s">
        <v>51</v>
      </c>
      <c r="H281" t="s">
        <v>38</v>
      </c>
      <c r="I281" t="s">
        <v>34</v>
      </c>
    </row>
    <row r="282" spans="1:9" x14ac:dyDescent="0.25">
      <c r="A282" t="s">
        <v>61</v>
      </c>
      <c r="B282" t="s">
        <v>27</v>
      </c>
      <c r="C282" t="s">
        <v>116</v>
      </c>
      <c r="D282" t="s">
        <v>1070</v>
      </c>
      <c r="E282" s="93">
        <v>-11490699</v>
      </c>
      <c r="F282" s="83">
        <v>-11491000</v>
      </c>
      <c r="G282" t="s">
        <v>51</v>
      </c>
      <c r="H282" t="s">
        <v>38</v>
      </c>
      <c r="I282" t="s">
        <v>34</v>
      </c>
    </row>
    <row r="283" spans="1:9" x14ac:dyDescent="0.25">
      <c r="A283" t="s">
        <v>61</v>
      </c>
      <c r="B283" t="s">
        <v>272</v>
      </c>
      <c r="C283" t="s">
        <v>108</v>
      </c>
      <c r="D283" t="s">
        <v>1065</v>
      </c>
      <c r="E283" s="93">
        <v>1139061</v>
      </c>
      <c r="F283" s="83">
        <v>1139000</v>
      </c>
      <c r="G283" t="s">
        <v>51</v>
      </c>
      <c r="H283" t="s">
        <v>185</v>
      </c>
      <c r="I283" t="s">
        <v>34</v>
      </c>
    </row>
    <row r="284" spans="1:9" x14ac:dyDescent="0.25">
      <c r="A284" t="s">
        <v>61</v>
      </c>
      <c r="B284" t="s">
        <v>272</v>
      </c>
      <c r="C284" t="s">
        <v>115</v>
      </c>
      <c r="D284" t="s">
        <v>1069</v>
      </c>
      <c r="E284" s="93">
        <v>-428443</v>
      </c>
      <c r="F284" s="83">
        <v>-429000</v>
      </c>
      <c r="G284" t="s">
        <v>51</v>
      </c>
      <c r="H284" t="s">
        <v>185</v>
      </c>
      <c r="I284" t="s">
        <v>34</v>
      </c>
    </row>
    <row r="285" spans="1:9" x14ac:dyDescent="0.25">
      <c r="A285" t="s">
        <v>61</v>
      </c>
      <c r="B285" t="s">
        <v>272</v>
      </c>
      <c r="C285" t="s">
        <v>116</v>
      </c>
      <c r="D285" t="s">
        <v>1070</v>
      </c>
      <c r="E285" s="93">
        <v>-689306</v>
      </c>
      <c r="F285" s="83">
        <v>-689000</v>
      </c>
      <c r="G285" t="s">
        <v>51</v>
      </c>
      <c r="H285" t="s">
        <v>185</v>
      </c>
      <c r="I285" t="s">
        <v>34</v>
      </c>
    </row>
    <row r="286" spans="1:9" x14ac:dyDescent="0.25">
      <c r="A286" t="s">
        <v>61</v>
      </c>
      <c r="B286" t="s">
        <v>313</v>
      </c>
      <c r="C286" t="s">
        <v>108</v>
      </c>
      <c r="D286" t="s">
        <v>1065</v>
      </c>
      <c r="E286" s="93">
        <v>4562583</v>
      </c>
      <c r="F286" s="83">
        <v>4563000</v>
      </c>
      <c r="G286" t="s">
        <v>51</v>
      </c>
      <c r="H286" t="s">
        <v>185</v>
      </c>
      <c r="I286" t="s">
        <v>34</v>
      </c>
    </row>
    <row r="287" spans="1:9" x14ac:dyDescent="0.25">
      <c r="A287" t="s">
        <v>61</v>
      </c>
      <c r="B287" t="s">
        <v>313</v>
      </c>
      <c r="C287" t="s">
        <v>115</v>
      </c>
      <c r="D287" t="s">
        <v>1069</v>
      </c>
      <c r="E287" s="93">
        <v>-1972845</v>
      </c>
      <c r="F287" s="83">
        <v>-1972000</v>
      </c>
      <c r="G287" t="s">
        <v>51</v>
      </c>
      <c r="H287" t="s">
        <v>185</v>
      </c>
      <c r="I287" t="s">
        <v>34</v>
      </c>
    </row>
    <row r="288" spans="1:9" x14ac:dyDescent="0.25">
      <c r="A288" t="s">
        <v>61</v>
      </c>
      <c r="B288" t="s">
        <v>313</v>
      </c>
      <c r="C288" t="s">
        <v>116</v>
      </c>
      <c r="D288" t="s">
        <v>1070</v>
      </c>
      <c r="E288" s="93">
        <v>-2591696</v>
      </c>
      <c r="F288" s="83">
        <v>-2592000</v>
      </c>
      <c r="G288" t="s">
        <v>51</v>
      </c>
      <c r="H288" t="s">
        <v>185</v>
      </c>
      <c r="I288" t="s">
        <v>34</v>
      </c>
    </row>
    <row r="289" spans="1:9" x14ac:dyDescent="0.25">
      <c r="A289" t="s">
        <v>265</v>
      </c>
      <c r="B289" t="s">
        <v>264</v>
      </c>
      <c r="C289" t="s">
        <v>108</v>
      </c>
      <c r="D289" t="s">
        <v>1065</v>
      </c>
      <c r="E289" s="93">
        <v>59180719</v>
      </c>
      <c r="F289" s="83">
        <v>59181000</v>
      </c>
      <c r="G289" t="s">
        <v>51</v>
      </c>
      <c r="H289" t="s">
        <v>185</v>
      </c>
      <c r="I289" t="s">
        <v>34</v>
      </c>
    </row>
    <row r="290" spans="1:9" x14ac:dyDescent="0.25">
      <c r="A290" t="s">
        <v>265</v>
      </c>
      <c r="B290" t="s">
        <v>264</v>
      </c>
      <c r="C290" t="s">
        <v>115</v>
      </c>
      <c r="D290" t="s">
        <v>1069</v>
      </c>
      <c r="E290" s="93">
        <v>-28448432</v>
      </c>
      <c r="F290" s="83">
        <v>-28449000</v>
      </c>
      <c r="G290" t="s">
        <v>51</v>
      </c>
      <c r="H290" t="s">
        <v>185</v>
      </c>
      <c r="I290" t="s">
        <v>34</v>
      </c>
    </row>
    <row r="291" spans="1:9" x14ac:dyDescent="0.25">
      <c r="A291" t="s">
        <v>265</v>
      </c>
      <c r="B291" t="s">
        <v>264</v>
      </c>
      <c r="C291" t="s">
        <v>116</v>
      </c>
      <c r="D291" t="s">
        <v>1070</v>
      </c>
      <c r="E291" s="93">
        <v>-30921697</v>
      </c>
      <c r="F291" s="83">
        <v>-30921000</v>
      </c>
      <c r="G291" t="s">
        <v>51</v>
      </c>
      <c r="H291" t="s">
        <v>185</v>
      </c>
      <c r="I291" t="s">
        <v>34</v>
      </c>
    </row>
    <row r="292" spans="1:9" x14ac:dyDescent="0.25">
      <c r="A292" t="s">
        <v>592</v>
      </c>
      <c r="B292" t="s">
        <v>27</v>
      </c>
      <c r="C292" t="s">
        <v>108</v>
      </c>
      <c r="D292" t="s">
        <v>1065</v>
      </c>
      <c r="E292" s="93">
        <v>43356601</v>
      </c>
      <c r="F292" s="83">
        <v>43357000</v>
      </c>
      <c r="G292" t="s">
        <v>51</v>
      </c>
      <c r="H292" t="s">
        <v>38</v>
      </c>
      <c r="I292" t="s">
        <v>34</v>
      </c>
    </row>
    <row r="293" spans="1:9" x14ac:dyDescent="0.25">
      <c r="A293" t="s">
        <v>592</v>
      </c>
      <c r="B293" t="s">
        <v>27</v>
      </c>
      <c r="C293" t="s">
        <v>115</v>
      </c>
      <c r="D293" t="s">
        <v>1069</v>
      </c>
      <c r="E293" s="93">
        <v>-15585522</v>
      </c>
      <c r="F293" s="83">
        <v>-15585000</v>
      </c>
      <c r="G293" t="s">
        <v>51</v>
      </c>
      <c r="H293" t="s">
        <v>38</v>
      </c>
      <c r="I293" t="s">
        <v>34</v>
      </c>
    </row>
    <row r="294" spans="1:9" x14ac:dyDescent="0.25">
      <c r="A294" t="s">
        <v>592</v>
      </c>
      <c r="B294" t="s">
        <v>27</v>
      </c>
      <c r="C294" t="s">
        <v>116</v>
      </c>
      <c r="D294" t="s">
        <v>1070</v>
      </c>
      <c r="E294" s="93">
        <v>-29335519</v>
      </c>
      <c r="F294" s="83">
        <v>-29335000</v>
      </c>
      <c r="G294" t="s">
        <v>51</v>
      </c>
      <c r="H294" t="s">
        <v>38</v>
      </c>
      <c r="I294" t="s">
        <v>34</v>
      </c>
    </row>
    <row r="295" spans="1:9" x14ac:dyDescent="0.25">
      <c r="A295" t="s">
        <v>62</v>
      </c>
      <c r="B295" t="s">
        <v>27</v>
      </c>
      <c r="C295" t="s">
        <v>108</v>
      </c>
      <c r="D295" t="s">
        <v>1065</v>
      </c>
      <c r="E295" s="93">
        <v>797101</v>
      </c>
      <c r="F295" s="83">
        <v>797000</v>
      </c>
      <c r="G295" t="s">
        <v>51</v>
      </c>
      <c r="H295" t="s">
        <v>38</v>
      </c>
      <c r="I295" t="s">
        <v>34</v>
      </c>
    </row>
    <row r="296" spans="1:9" x14ac:dyDescent="0.25">
      <c r="A296" t="s">
        <v>62</v>
      </c>
      <c r="B296" t="s">
        <v>27</v>
      </c>
      <c r="C296" t="s">
        <v>115</v>
      </c>
      <c r="D296" t="s">
        <v>1069</v>
      </c>
      <c r="E296" s="93">
        <v>-683229</v>
      </c>
      <c r="F296" s="83">
        <v>-683000</v>
      </c>
      <c r="G296" t="s">
        <v>51</v>
      </c>
      <c r="H296" t="s">
        <v>38</v>
      </c>
      <c r="I296" t="s">
        <v>34</v>
      </c>
    </row>
    <row r="297" spans="1:9" x14ac:dyDescent="0.25">
      <c r="A297" t="s">
        <v>62</v>
      </c>
      <c r="B297" t="s">
        <v>27</v>
      </c>
      <c r="C297" t="s">
        <v>116</v>
      </c>
      <c r="D297" t="s">
        <v>1070</v>
      </c>
      <c r="E297" s="93">
        <v>-118443</v>
      </c>
      <c r="F297" s="83">
        <v>-119000</v>
      </c>
      <c r="G297" t="s">
        <v>51</v>
      </c>
      <c r="H297" t="s">
        <v>38</v>
      </c>
      <c r="I297" t="s">
        <v>34</v>
      </c>
    </row>
    <row r="298" spans="1:9" x14ac:dyDescent="0.25">
      <c r="A298" t="s">
        <v>868</v>
      </c>
      <c r="B298" t="s">
        <v>867</v>
      </c>
      <c r="C298" t="s">
        <v>30</v>
      </c>
      <c r="D298" t="s">
        <v>1064</v>
      </c>
      <c r="E298" s="93">
        <v>227366</v>
      </c>
      <c r="F298" s="83">
        <v>227000</v>
      </c>
      <c r="G298" t="s">
        <v>51</v>
      </c>
      <c r="H298" t="s">
        <v>185</v>
      </c>
      <c r="I298" t="s">
        <v>34</v>
      </c>
    </row>
    <row r="299" spans="1:9" x14ac:dyDescent="0.25">
      <c r="A299" t="s">
        <v>868</v>
      </c>
      <c r="B299" t="s">
        <v>867</v>
      </c>
      <c r="C299" t="s">
        <v>108</v>
      </c>
      <c r="D299" t="s">
        <v>1065</v>
      </c>
      <c r="E299" s="93">
        <v>18742720</v>
      </c>
      <c r="F299" s="83">
        <v>18743000</v>
      </c>
      <c r="G299" t="s">
        <v>51</v>
      </c>
      <c r="H299" t="s">
        <v>185</v>
      </c>
      <c r="I299" t="s">
        <v>34</v>
      </c>
    </row>
    <row r="300" spans="1:9" x14ac:dyDescent="0.25">
      <c r="A300" t="s">
        <v>868</v>
      </c>
      <c r="B300" t="s">
        <v>867</v>
      </c>
      <c r="C300" t="s">
        <v>110</v>
      </c>
      <c r="D300" t="s">
        <v>1068</v>
      </c>
      <c r="E300" s="93">
        <v>-90055</v>
      </c>
      <c r="F300" s="83">
        <v>-90000</v>
      </c>
      <c r="G300" t="s">
        <v>51</v>
      </c>
      <c r="H300" t="s">
        <v>185</v>
      </c>
      <c r="I300" t="s">
        <v>34</v>
      </c>
    </row>
    <row r="301" spans="1:9" x14ac:dyDescent="0.25">
      <c r="A301" t="s">
        <v>868</v>
      </c>
      <c r="B301" t="s">
        <v>867</v>
      </c>
      <c r="C301" t="s">
        <v>115</v>
      </c>
      <c r="D301" t="s">
        <v>1069</v>
      </c>
      <c r="E301" s="93">
        <v>-5507023</v>
      </c>
      <c r="F301" s="83">
        <v>-5507000</v>
      </c>
      <c r="G301" t="s">
        <v>51</v>
      </c>
      <c r="H301" t="s">
        <v>185</v>
      </c>
      <c r="I301" t="s">
        <v>34</v>
      </c>
    </row>
    <row r="302" spans="1:9" x14ac:dyDescent="0.25">
      <c r="A302" t="s">
        <v>868</v>
      </c>
      <c r="B302" t="s">
        <v>867</v>
      </c>
      <c r="C302" t="s">
        <v>116</v>
      </c>
      <c r="D302" t="s">
        <v>1070</v>
      </c>
      <c r="E302" s="93">
        <v>-13980909</v>
      </c>
      <c r="F302" s="83">
        <v>-13982000</v>
      </c>
      <c r="G302" t="s">
        <v>51</v>
      </c>
      <c r="H302" t="s">
        <v>185</v>
      </c>
      <c r="I302" t="s">
        <v>34</v>
      </c>
    </row>
    <row r="303" spans="1:9" x14ac:dyDescent="0.25">
      <c r="A303" t="s">
        <v>63</v>
      </c>
      <c r="B303" t="s">
        <v>27</v>
      </c>
      <c r="C303" t="s">
        <v>108</v>
      </c>
      <c r="D303" t="s">
        <v>1065</v>
      </c>
      <c r="E303" s="93">
        <v>7868657</v>
      </c>
      <c r="F303" s="83">
        <v>7869000</v>
      </c>
      <c r="G303" t="s">
        <v>51</v>
      </c>
      <c r="H303" t="s">
        <v>38</v>
      </c>
      <c r="I303" t="s">
        <v>34</v>
      </c>
    </row>
    <row r="304" spans="1:9" x14ac:dyDescent="0.25">
      <c r="A304" t="s">
        <v>63</v>
      </c>
      <c r="B304" t="s">
        <v>27</v>
      </c>
      <c r="C304" t="s">
        <v>115</v>
      </c>
      <c r="D304" t="s">
        <v>1069</v>
      </c>
      <c r="E304" s="93">
        <v>-3827994</v>
      </c>
      <c r="F304" s="83">
        <v>-3828000</v>
      </c>
      <c r="G304" t="s">
        <v>51</v>
      </c>
      <c r="H304" t="s">
        <v>38</v>
      </c>
      <c r="I304" t="s">
        <v>34</v>
      </c>
    </row>
    <row r="305" spans="1:9" x14ac:dyDescent="0.25">
      <c r="A305" t="s">
        <v>63</v>
      </c>
      <c r="B305" t="s">
        <v>27</v>
      </c>
      <c r="C305" t="s">
        <v>116</v>
      </c>
      <c r="D305" t="s">
        <v>1070</v>
      </c>
      <c r="E305" s="93">
        <v>-4371386</v>
      </c>
      <c r="F305" s="83">
        <v>-4371000</v>
      </c>
      <c r="G305" t="s">
        <v>51</v>
      </c>
      <c r="H305" t="s">
        <v>38</v>
      </c>
      <c r="I305" t="s">
        <v>34</v>
      </c>
    </row>
    <row r="306" spans="1:9" x14ac:dyDescent="0.25">
      <c r="A306" t="s">
        <v>243</v>
      </c>
      <c r="B306" t="s">
        <v>240</v>
      </c>
      <c r="C306" t="s">
        <v>108</v>
      </c>
      <c r="D306" t="s">
        <v>1065</v>
      </c>
      <c r="E306" s="93">
        <v>441275</v>
      </c>
      <c r="F306" s="83">
        <v>441000</v>
      </c>
      <c r="G306" t="s">
        <v>51</v>
      </c>
      <c r="H306" t="s">
        <v>185</v>
      </c>
      <c r="I306" t="s">
        <v>34</v>
      </c>
    </row>
    <row r="307" spans="1:9" x14ac:dyDescent="0.25">
      <c r="A307" t="s">
        <v>243</v>
      </c>
      <c r="B307" t="s">
        <v>240</v>
      </c>
      <c r="C307" t="s">
        <v>115</v>
      </c>
      <c r="D307" t="s">
        <v>1069</v>
      </c>
      <c r="E307" s="93">
        <v>-129508</v>
      </c>
      <c r="F307" s="83">
        <v>-130000</v>
      </c>
      <c r="G307" t="s">
        <v>51</v>
      </c>
      <c r="H307" t="s">
        <v>185</v>
      </c>
      <c r="I307" t="s">
        <v>34</v>
      </c>
    </row>
    <row r="308" spans="1:9" x14ac:dyDescent="0.25">
      <c r="A308" t="s">
        <v>243</v>
      </c>
      <c r="B308" t="s">
        <v>240</v>
      </c>
      <c r="C308" t="s">
        <v>116</v>
      </c>
      <c r="D308" t="s">
        <v>1070</v>
      </c>
      <c r="E308" s="93">
        <v>-282288</v>
      </c>
      <c r="F308" s="83">
        <v>-282000</v>
      </c>
      <c r="G308" t="s">
        <v>51</v>
      </c>
      <c r="H308" t="s">
        <v>185</v>
      </c>
      <c r="I308" t="s">
        <v>34</v>
      </c>
    </row>
    <row r="309" spans="1:9" x14ac:dyDescent="0.25">
      <c r="A309" t="s">
        <v>244</v>
      </c>
      <c r="B309" t="s">
        <v>240</v>
      </c>
      <c r="C309" t="s">
        <v>108</v>
      </c>
      <c r="D309" t="s">
        <v>1065</v>
      </c>
      <c r="E309" s="93">
        <v>237975</v>
      </c>
      <c r="F309" s="83">
        <v>238000</v>
      </c>
      <c r="G309" t="s">
        <v>51</v>
      </c>
      <c r="H309" t="s">
        <v>185</v>
      </c>
      <c r="I309" t="s">
        <v>34</v>
      </c>
    </row>
    <row r="310" spans="1:9" x14ac:dyDescent="0.25">
      <c r="A310" t="s">
        <v>244</v>
      </c>
      <c r="B310" t="s">
        <v>240</v>
      </c>
      <c r="C310" t="s">
        <v>115</v>
      </c>
      <c r="D310" t="s">
        <v>1069</v>
      </c>
      <c r="E310" s="93">
        <v>-107088</v>
      </c>
      <c r="F310" s="83">
        <v>-107000</v>
      </c>
      <c r="G310" t="s">
        <v>51</v>
      </c>
      <c r="H310" t="s">
        <v>185</v>
      </c>
      <c r="I310" t="s">
        <v>34</v>
      </c>
    </row>
    <row r="311" spans="1:9" x14ac:dyDescent="0.25">
      <c r="A311" t="s">
        <v>244</v>
      </c>
      <c r="B311" t="s">
        <v>240</v>
      </c>
      <c r="C311" t="s">
        <v>116</v>
      </c>
      <c r="D311" t="s">
        <v>1070</v>
      </c>
      <c r="E311" s="93">
        <v>-142248</v>
      </c>
      <c r="F311" s="83">
        <v>-142000</v>
      </c>
      <c r="G311" t="s">
        <v>51</v>
      </c>
      <c r="H311" t="s">
        <v>185</v>
      </c>
      <c r="I311" t="s">
        <v>34</v>
      </c>
    </row>
    <row r="312" spans="1:9" x14ac:dyDescent="0.25">
      <c r="A312" t="s">
        <v>245</v>
      </c>
      <c r="B312" t="s">
        <v>240</v>
      </c>
      <c r="C312" t="s">
        <v>108</v>
      </c>
      <c r="D312" t="s">
        <v>1065</v>
      </c>
      <c r="E312" s="93">
        <v>1535523</v>
      </c>
      <c r="F312" s="83">
        <v>1536000</v>
      </c>
      <c r="G312" t="s">
        <v>51</v>
      </c>
      <c r="H312" t="s">
        <v>185</v>
      </c>
      <c r="I312" t="s">
        <v>34</v>
      </c>
    </row>
    <row r="313" spans="1:9" x14ac:dyDescent="0.25">
      <c r="A313" t="s">
        <v>245</v>
      </c>
      <c r="B313" t="s">
        <v>240</v>
      </c>
      <c r="C313" t="s">
        <v>115</v>
      </c>
      <c r="D313" t="s">
        <v>1069</v>
      </c>
      <c r="E313" s="93">
        <v>-757245</v>
      </c>
      <c r="F313" s="83">
        <v>-757000</v>
      </c>
      <c r="G313" t="s">
        <v>51</v>
      </c>
      <c r="H313" t="s">
        <v>185</v>
      </c>
      <c r="I313" t="s">
        <v>34</v>
      </c>
    </row>
    <row r="314" spans="1:9" x14ac:dyDescent="0.25">
      <c r="A314" t="s">
        <v>245</v>
      </c>
      <c r="B314" t="s">
        <v>240</v>
      </c>
      <c r="C314" t="s">
        <v>116</v>
      </c>
      <c r="D314" t="s">
        <v>1070</v>
      </c>
      <c r="E314" s="93">
        <v>-804755</v>
      </c>
      <c r="F314" s="83">
        <v>-804000</v>
      </c>
      <c r="G314" t="s">
        <v>51</v>
      </c>
      <c r="H314" t="s">
        <v>185</v>
      </c>
      <c r="I314" t="s">
        <v>34</v>
      </c>
    </row>
    <row r="315" spans="1:9" x14ac:dyDescent="0.25">
      <c r="A315" t="s">
        <v>64</v>
      </c>
      <c r="B315" t="s">
        <v>27</v>
      </c>
      <c r="C315" t="s">
        <v>108</v>
      </c>
      <c r="D315" t="s">
        <v>1065</v>
      </c>
      <c r="E315" s="93">
        <v>20298851</v>
      </c>
      <c r="F315" s="83">
        <v>20298000</v>
      </c>
      <c r="G315" t="s">
        <v>51</v>
      </c>
      <c r="H315" t="s">
        <v>38</v>
      </c>
      <c r="I315" t="s">
        <v>34</v>
      </c>
    </row>
    <row r="316" spans="1:9" x14ac:dyDescent="0.25">
      <c r="A316" t="s">
        <v>64</v>
      </c>
      <c r="B316" t="s">
        <v>27</v>
      </c>
      <c r="C316" t="s">
        <v>115</v>
      </c>
      <c r="D316" t="s">
        <v>1069</v>
      </c>
      <c r="E316" s="93">
        <v>-6547623</v>
      </c>
      <c r="F316" s="83">
        <v>-6548000</v>
      </c>
      <c r="G316" t="s">
        <v>51</v>
      </c>
      <c r="H316" t="s">
        <v>38</v>
      </c>
      <c r="I316" t="s">
        <v>34</v>
      </c>
    </row>
    <row r="317" spans="1:9" x14ac:dyDescent="0.25">
      <c r="A317" t="s">
        <v>64</v>
      </c>
      <c r="B317" t="s">
        <v>27</v>
      </c>
      <c r="C317" t="s">
        <v>116</v>
      </c>
      <c r="D317" t="s">
        <v>1070</v>
      </c>
      <c r="E317" s="93">
        <v>-14357635</v>
      </c>
      <c r="F317" s="83">
        <v>-14358000</v>
      </c>
      <c r="G317" t="s">
        <v>51</v>
      </c>
      <c r="H317" t="s">
        <v>38</v>
      </c>
      <c r="I317" t="s">
        <v>34</v>
      </c>
    </row>
    <row r="318" spans="1:9" x14ac:dyDescent="0.25">
      <c r="A318" t="s">
        <v>64</v>
      </c>
      <c r="B318" t="s">
        <v>240</v>
      </c>
      <c r="C318" t="s">
        <v>108</v>
      </c>
      <c r="D318" t="s">
        <v>1065</v>
      </c>
      <c r="E318" s="93">
        <v>209870</v>
      </c>
      <c r="F318" s="83">
        <v>209000</v>
      </c>
      <c r="G318" t="s">
        <v>51</v>
      </c>
      <c r="H318" t="s">
        <v>185</v>
      </c>
      <c r="I318" t="s">
        <v>34</v>
      </c>
    </row>
    <row r="319" spans="1:9" x14ac:dyDescent="0.25">
      <c r="A319" t="s">
        <v>64</v>
      </c>
      <c r="B319" t="s">
        <v>240</v>
      </c>
      <c r="C319" t="s">
        <v>115</v>
      </c>
      <c r="D319" t="s">
        <v>1069</v>
      </c>
      <c r="E319" s="93">
        <v>-67696</v>
      </c>
      <c r="F319" s="83">
        <v>-67000</v>
      </c>
      <c r="G319" t="s">
        <v>51</v>
      </c>
      <c r="H319" t="s">
        <v>185</v>
      </c>
      <c r="I319" t="s">
        <v>34</v>
      </c>
    </row>
    <row r="320" spans="1:9" x14ac:dyDescent="0.25">
      <c r="A320" t="s">
        <v>64</v>
      </c>
      <c r="B320" t="s">
        <v>240</v>
      </c>
      <c r="C320" t="s">
        <v>116</v>
      </c>
      <c r="D320" t="s">
        <v>1070</v>
      </c>
      <c r="E320" s="93">
        <v>-148443</v>
      </c>
      <c r="F320" s="83">
        <v>-148000</v>
      </c>
      <c r="G320" t="s">
        <v>51</v>
      </c>
      <c r="H320" t="s">
        <v>185</v>
      </c>
      <c r="I320" t="s">
        <v>34</v>
      </c>
    </row>
    <row r="321" spans="1:9" x14ac:dyDescent="0.25">
      <c r="A321" t="s">
        <v>64</v>
      </c>
      <c r="B321" t="s">
        <v>346</v>
      </c>
      <c r="C321" t="s">
        <v>108</v>
      </c>
      <c r="D321" t="s">
        <v>1065</v>
      </c>
      <c r="E321" s="93">
        <v>397432</v>
      </c>
      <c r="F321" s="83">
        <v>397000</v>
      </c>
      <c r="G321" t="s">
        <v>51</v>
      </c>
      <c r="H321" t="s">
        <v>185</v>
      </c>
      <c r="I321" t="s">
        <v>34</v>
      </c>
    </row>
    <row r="322" spans="1:9" x14ac:dyDescent="0.25">
      <c r="A322" t="s">
        <v>64</v>
      </c>
      <c r="B322" t="s">
        <v>346</v>
      </c>
      <c r="C322" t="s">
        <v>115</v>
      </c>
      <c r="D322" t="s">
        <v>1069</v>
      </c>
      <c r="E322" s="93">
        <v>-128196</v>
      </c>
      <c r="F322" s="83">
        <v>-127000</v>
      </c>
      <c r="G322" t="s">
        <v>51</v>
      </c>
      <c r="H322" t="s">
        <v>185</v>
      </c>
      <c r="I322" t="s">
        <v>34</v>
      </c>
    </row>
    <row r="323" spans="1:9" x14ac:dyDescent="0.25">
      <c r="A323" t="s">
        <v>64</v>
      </c>
      <c r="B323" t="s">
        <v>346</v>
      </c>
      <c r="C323" t="s">
        <v>116</v>
      </c>
      <c r="D323" t="s">
        <v>1070</v>
      </c>
      <c r="E323" s="93">
        <v>-281108</v>
      </c>
      <c r="F323" s="83">
        <v>-281000</v>
      </c>
      <c r="G323" t="s">
        <v>51</v>
      </c>
      <c r="H323" t="s">
        <v>185</v>
      </c>
      <c r="I323" t="s">
        <v>34</v>
      </c>
    </row>
    <row r="324" spans="1:9" x14ac:dyDescent="0.25">
      <c r="A324" t="s">
        <v>64</v>
      </c>
      <c r="B324" t="s">
        <v>951</v>
      </c>
      <c r="C324" t="s">
        <v>108</v>
      </c>
      <c r="D324" t="s">
        <v>1065</v>
      </c>
      <c r="E324" s="93">
        <v>15129</v>
      </c>
      <c r="F324" s="83">
        <v>15000</v>
      </c>
      <c r="G324" t="s">
        <v>51</v>
      </c>
      <c r="H324" t="s">
        <v>185</v>
      </c>
      <c r="I324" t="s">
        <v>34</v>
      </c>
    </row>
    <row r="325" spans="1:9" x14ac:dyDescent="0.25">
      <c r="A325" t="s">
        <v>64</v>
      </c>
      <c r="B325" t="s">
        <v>951</v>
      </c>
      <c r="C325" t="s">
        <v>115</v>
      </c>
      <c r="D325" t="s">
        <v>1069</v>
      </c>
      <c r="E325" s="93">
        <v>-4880</v>
      </c>
      <c r="F325" s="83">
        <v>-5000</v>
      </c>
      <c r="G325" t="s">
        <v>51</v>
      </c>
      <c r="H325" t="s">
        <v>185</v>
      </c>
      <c r="I325" t="s">
        <v>34</v>
      </c>
    </row>
    <row r="326" spans="1:9" x14ac:dyDescent="0.25">
      <c r="A326" t="s">
        <v>64</v>
      </c>
      <c r="B326" t="s">
        <v>951</v>
      </c>
      <c r="C326" t="s">
        <v>116</v>
      </c>
      <c r="D326" t="s">
        <v>1070</v>
      </c>
      <c r="E326" s="93">
        <v>-10701</v>
      </c>
      <c r="F326" s="83">
        <v>-10000</v>
      </c>
      <c r="G326" t="s">
        <v>51</v>
      </c>
      <c r="H326" t="s">
        <v>185</v>
      </c>
      <c r="I326" t="s">
        <v>34</v>
      </c>
    </row>
    <row r="327" spans="1:9" x14ac:dyDescent="0.25">
      <c r="A327" t="s">
        <v>64</v>
      </c>
      <c r="B327" t="s">
        <v>433</v>
      </c>
      <c r="C327" t="s">
        <v>108</v>
      </c>
      <c r="D327" t="s">
        <v>1065</v>
      </c>
      <c r="E327" s="93">
        <v>124203</v>
      </c>
      <c r="F327" s="83">
        <v>124000</v>
      </c>
      <c r="G327" t="s">
        <v>51</v>
      </c>
      <c r="H327" t="s">
        <v>185</v>
      </c>
      <c r="I327" t="s">
        <v>34</v>
      </c>
    </row>
    <row r="328" spans="1:9" x14ac:dyDescent="0.25">
      <c r="A328" t="s">
        <v>64</v>
      </c>
      <c r="B328" t="s">
        <v>433</v>
      </c>
      <c r="C328" t="s">
        <v>115</v>
      </c>
      <c r="D328" t="s">
        <v>1069</v>
      </c>
      <c r="E328" s="93">
        <v>-40063</v>
      </c>
      <c r="F328" s="83">
        <v>-40000</v>
      </c>
      <c r="G328" t="s">
        <v>51</v>
      </c>
      <c r="H328" t="s">
        <v>185</v>
      </c>
      <c r="I328" t="s">
        <v>34</v>
      </c>
    </row>
    <row r="329" spans="1:9" x14ac:dyDescent="0.25">
      <c r="A329" t="s">
        <v>64</v>
      </c>
      <c r="B329" t="s">
        <v>433</v>
      </c>
      <c r="C329" t="s">
        <v>116</v>
      </c>
      <c r="D329" t="s">
        <v>1070</v>
      </c>
      <c r="E329" s="93">
        <v>-87850</v>
      </c>
      <c r="F329" s="83">
        <v>-87000</v>
      </c>
      <c r="G329" t="s">
        <v>51</v>
      </c>
      <c r="H329" t="s">
        <v>185</v>
      </c>
      <c r="I329" t="s">
        <v>34</v>
      </c>
    </row>
    <row r="330" spans="1:9" x14ac:dyDescent="0.25">
      <c r="A330" t="s">
        <v>64</v>
      </c>
      <c r="B330" t="s">
        <v>471</v>
      </c>
      <c r="C330" t="s">
        <v>108</v>
      </c>
      <c r="D330" t="s">
        <v>1065</v>
      </c>
      <c r="E330" s="93">
        <v>2074333</v>
      </c>
      <c r="F330" s="83">
        <v>2073000</v>
      </c>
      <c r="G330" t="s">
        <v>51</v>
      </c>
      <c r="H330" t="s">
        <v>185</v>
      </c>
      <c r="I330" t="s">
        <v>34</v>
      </c>
    </row>
    <row r="331" spans="1:9" x14ac:dyDescent="0.25">
      <c r="A331" t="s">
        <v>64</v>
      </c>
      <c r="B331" t="s">
        <v>471</v>
      </c>
      <c r="C331" t="s">
        <v>115</v>
      </c>
      <c r="D331" t="s">
        <v>1069</v>
      </c>
      <c r="E331" s="93">
        <v>-669100</v>
      </c>
      <c r="F331" s="83">
        <v>-668000</v>
      </c>
      <c r="G331" t="s">
        <v>51</v>
      </c>
      <c r="H331" t="s">
        <v>185</v>
      </c>
      <c r="I331" t="s">
        <v>34</v>
      </c>
    </row>
    <row r="332" spans="1:9" x14ac:dyDescent="0.25">
      <c r="A332" t="s">
        <v>64</v>
      </c>
      <c r="B332" t="s">
        <v>471</v>
      </c>
      <c r="C332" t="s">
        <v>116</v>
      </c>
      <c r="D332" t="s">
        <v>1070</v>
      </c>
      <c r="E332" s="93">
        <v>-1467202</v>
      </c>
      <c r="F332" s="83">
        <v>-1467000</v>
      </c>
      <c r="G332" t="s">
        <v>51</v>
      </c>
      <c r="H332" t="s">
        <v>185</v>
      </c>
      <c r="I332" t="s">
        <v>34</v>
      </c>
    </row>
    <row r="333" spans="1:9" x14ac:dyDescent="0.25">
      <c r="A333" t="s">
        <v>64</v>
      </c>
      <c r="B333" t="s">
        <v>501</v>
      </c>
      <c r="C333" t="s">
        <v>108</v>
      </c>
      <c r="D333" t="s">
        <v>1065</v>
      </c>
      <c r="E333" s="93">
        <v>106915</v>
      </c>
      <c r="F333" s="83">
        <v>107000</v>
      </c>
      <c r="G333" t="s">
        <v>51</v>
      </c>
      <c r="H333" t="s">
        <v>396</v>
      </c>
      <c r="I333" t="s">
        <v>394</v>
      </c>
    </row>
    <row r="334" spans="1:9" x14ac:dyDescent="0.25">
      <c r="A334" t="s">
        <v>64</v>
      </c>
      <c r="B334" t="s">
        <v>501</v>
      </c>
      <c r="C334" t="s">
        <v>115</v>
      </c>
      <c r="D334" t="s">
        <v>1069</v>
      </c>
      <c r="E334" s="93">
        <v>-36762</v>
      </c>
      <c r="F334" s="83">
        <v>-37000</v>
      </c>
      <c r="G334" t="s">
        <v>51</v>
      </c>
      <c r="H334" t="s">
        <v>396</v>
      </c>
      <c r="I334" t="s">
        <v>394</v>
      </c>
    </row>
    <row r="335" spans="1:9" x14ac:dyDescent="0.25">
      <c r="A335" t="s">
        <v>64</v>
      </c>
      <c r="B335" t="s">
        <v>501</v>
      </c>
      <c r="C335" t="s">
        <v>116</v>
      </c>
      <c r="D335" t="s">
        <v>1070</v>
      </c>
      <c r="E335" s="93">
        <v>-71666</v>
      </c>
      <c r="F335" s="83">
        <v>-72000</v>
      </c>
      <c r="G335" t="s">
        <v>51</v>
      </c>
      <c r="H335" t="s">
        <v>396</v>
      </c>
      <c r="I335" t="s">
        <v>394</v>
      </c>
    </row>
    <row r="336" spans="1:9" x14ac:dyDescent="0.25">
      <c r="A336" t="s">
        <v>64</v>
      </c>
      <c r="B336" t="s">
        <v>513</v>
      </c>
      <c r="C336" t="s">
        <v>108</v>
      </c>
      <c r="D336" t="s">
        <v>1065</v>
      </c>
      <c r="E336" s="93">
        <v>17212</v>
      </c>
      <c r="F336" s="83">
        <v>17000</v>
      </c>
      <c r="G336" t="s">
        <v>51</v>
      </c>
      <c r="H336" t="s">
        <v>185</v>
      </c>
      <c r="I336" t="s">
        <v>34</v>
      </c>
    </row>
    <row r="337" spans="1:9" x14ac:dyDescent="0.25">
      <c r="A337" t="s">
        <v>64</v>
      </c>
      <c r="B337" t="s">
        <v>513</v>
      </c>
      <c r="C337" t="s">
        <v>115</v>
      </c>
      <c r="D337" t="s">
        <v>1069</v>
      </c>
      <c r="E337" s="93">
        <v>-5083</v>
      </c>
      <c r="F337" s="83">
        <v>-5000</v>
      </c>
      <c r="G337" t="s">
        <v>51</v>
      </c>
      <c r="H337" t="s">
        <v>185</v>
      </c>
      <c r="I337" t="s">
        <v>34</v>
      </c>
    </row>
    <row r="338" spans="1:9" x14ac:dyDescent="0.25">
      <c r="A338" t="s">
        <v>64</v>
      </c>
      <c r="B338" t="s">
        <v>513</v>
      </c>
      <c r="C338" t="s">
        <v>116</v>
      </c>
      <c r="D338" t="s">
        <v>1070</v>
      </c>
      <c r="E338" s="93">
        <v>-12174</v>
      </c>
      <c r="F338" s="83">
        <v>-13000</v>
      </c>
      <c r="G338" t="s">
        <v>51</v>
      </c>
      <c r="H338" t="s">
        <v>185</v>
      </c>
      <c r="I338" t="s">
        <v>34</v>
      </c>
    </row>
    <row r="339" spans="1:9" x14ac:dyDescent="0.25">
      <c r="A339" t="s">
        <v>64</v>
      </c>
      <c r="B339" t="s">
        <v>539</v>
      </c>
      <c r="C339" t="s">
        <v>108</v>
      </c>
      <c r="D339" t="s">
        <v>1065</v>
      </c>
      <c r="E339" s="93">
        <v>285800</v>
      </c>
      <c r="F339" s="83">
        <v>286000</v>
      </c>
      <c r="G339" t="s">
        <v>51</v>
      </c>
      <c r="H339" t="s">
        <v>38</v>
      </c>
      <c r="I339" t="s">
        <v>34</v>
      </c>
    </row>
    <row r="340" spans="1:9" x14ac:dyDescent="0.25">
      <c r="A340" t="s">
        <v>64</v>
      </c>
      <c r="B340" t="s">
        <v>539</v>
      </c>
      <c r="C340" t="s">
        <v>115</v>
      </c>
      <c r="D340" t="s">
        <v>1069</v>
      </c>
      <c r="E340" s="93">
        <v>-92188</v>
      </c>
      <c r="F340" s="83">
        <v>-92000</v>
      </c>
      <c r="G340" t="s">
        <v>51</v>
      </c>
      <c r="H340" t="s">
        <v>38</v>
      </c>
      <c r="I340" t="s">
        <v>34</v>
      </c>
    </row>
    <row r="341" spans="1:9" x14ac:dyDescent="0.25">
      <c r="A341" t="s">
        <v>64</v>
      </c>
      <c r="B341" t="s">
        <v>539</v>
      </c>
      <c r="C341" t="s">
        <v>116</v>
      </c>
      <c r="D341" t="s">
        <v>1070</v>
      </c>
      <c r="E341" s="93">
        <v>-202150</v>
      </c>
      <c r="F341" s="83">
        <v>-202000</v>
      </c>
      <c r="G341" t="s">
        <v>51</v>
      </c>
      <c r="H341" t="s">
        <v>38</v>
      </c>
      <c r="I341" t="s">
        <v>34</v>
      </c>
    </row>
    <row r="342" spans="1:9" x14ac:dyDescent="0.25">
      <c r="A342" t="s">
        <v>64</v>
      </c>
      <c r="B342" t="s">
        <v>961</v>
      </c>
      <c r="C342" t="s">
        <v>108</v>
      </c>
      <c r="D342" t="s">
        <v>1065</v>
      </c>
      <c r="E342" s="93">
        <v>90340</v>
      </c>
      <c r="F342" s="83">
        <v>91000</v>
      </c>
      <c r="G342" t="s">
        <v>51</v>
      </c>
      <c r="H342" t="s">
        <v>38</v>
      </c>
      <c r="I342" t="s">
        <v>34</v>
      </c>
    </row>
    <row r="343" spans="1:9" x14ac:dyDescent="0.25">
      <c r="A343" t="s">
        <v>64</v>
      </c>
      <c r="B343" t="s">
        <v>961</v>
      </c>
      <c r="C343" t="s">
        <v>115</v>
      </c>
      <c r="D343" t="s">
        <v>1069</v>
      </c>
      <c r="E343" s="93">
        <v>-29140</v>
      </c>
      <c r="F343" s="83">
        <v>-30000</v>
      </c>
      <c r="G343" t="s">
        <v>51</v>
      </c>
      <c r="H343" t="s">
        <v>38</v>
      </c>
      <c r="I343" t="s">
        <v>34</v>
      </c>
    </row>
    <row r="344" spans="1:9" x14ac:dyDescent="0.25">
      <c r="A344" t="s">
        <v>64</v>
      </c>
      <c r="B344" t="s">
        <v>961</v>
      </c>
      <c r="C344" t="s">
        <v>116</v>
      </c>
      <c r="D344" t="s">
        <v>1070</v>
      </c>
      <c r="E344" s="93">
        <v>-62553</v>
      </c>
      <c r="F344" s="83">
        <v>-63000</v>
      </c>
      <c r="G344" t="s">
        <v>51</v>
      </c>
      <c r="H344" t="s">
        <v>38</v>
      </c>
      <c r="I344" t="s">
        <v>34</v>
      </c>
    </row>
    <row r="345" spans="1:9" x14ac:dyDescent="0.25">
      <c r="A345" t="s">
        <v>64</v>
      </c>
      <c r="B345" t="s">
        <v>545</v>
      </c>
      <c r="C345" t="s">
        <v>108</v>
      </c>
      <c r="D345" t="s">
        <v>1065</v>
      </c>
      <c r="E345" s="95">
        <v>397</v>
      </c>
      <c r="F345" s="83">
        <v>0</v>
      </c>
      <c r="G345" t="s">
        <v>51</v>
      </c>
      <c r="H345" t="s">
        <v>185</v>
      </c>
      <c r="I345" t="s">
        <v>34</v>
      </c>
    </row>
    <row r="346" spans="1:9" x14ac:dyDescent="0.25">
      <c r="A346" t="s">
        <v>64</v>
      </c>
      <c r="B346" t="s">
        <v>545</v>
      </c>
      <c r="C346" t="s">
        <v>115</v>
      </c>
      <c r="D346" t="s">
        <v>1069</v>
      </c>
      <c r="E346" s="95">
        <v>-113</v>
      </c>
      <c r="F346" s="83">
        <v>0</v>
      </c>
      <c r="G346" t="s">
        <v>51</v>
      </c>
      <c r="H346" t="s">
        <v>185</v>
      </c>
      <c r="I346" t="s">
        <v>34</v>
      </c>
    </row>
    <row r="347" spans="1:9" x14ac:dyDescent="0.25">
      <c r="A347" t="s">
        <v>64</v>
      </c>
      <c r="B347" t="s">
        <v>545</v>
      </c>
      <c r="C347" t="s">
        <v>116</v>
      </c>
      <c r="D347" t="s">
        <v>1070</v>
      </c>
      <c r="E347" s="95">
        <v>-293</v>
      </c>
      <c r="F347" s="83">
        <v>-1000</v>
      </c>
      <c r="G347" t="s">
        <v>51</v>
      </c>
      <c r="H347" t="s">
        <v>185</v>
      </c>
      <c r="I347" t="s">
        <v>34</v>
      </c>
    </row>
    <row r="348" spans="1:9" x14ac:dyDescent="0.25">
      <c r="A348" t="s">
        <v>64</v>
      </c>
      <c r="B348" t="s">
        <v>547</v>
      </c>
      <c r="C348" t="s">
        <v>108</v>
      </c>
      <c r="D348" t="s">
        <v>1065</v>
      </c>
      <c r="E348" s="93">
        <v>23524</v>
      </c>
      <c r="F348" s="83">
        <v>24000</v>
      </c>
      <c r="G348" t="s">
        <v>51</v>
      </c>
      <c r="H348" t="s">
        <v>185</v>
      </c>
      <c r="I348" t="s">
        <v>34</v>
      </c>
    </row>
    <row r="349" spans="1:9" x14ac:dyDescent="0.25">
      <c r="A349" t="s">
        <v>64</v>
      </c>
      <c r="B349" t="s">
        <v>547</v>
      </c>
      <c r="C349" t="s">
        <v>115</v>
      </c>
      <c r="D349" t="s">
        <v>1069</v>
      </c>
      <c r="E349" s="93">
        <v>-7588</v>
      </c>
      <c r="F349" s="83">
        <v>-8000</v>
      </c>
      <c r="G349" t="s">
        <v>51</v>
      </c>
      <c r="H349" t="s">
        <v>185</v>
      </c>
      <c r="I349" t="s">
        <v>34</v>
      </c>
    </row>
    <row r="350" spans="1:9" x14ac:dyDescent="0.25">
      <c r="A350" t="s">
        <v>64</v>
      </c>
      <c r="B350" t="s">
        <v>547</v>
      </c>
      <c r="C350" t="s">
        <v>116</v>
      </c>
      <c r="D350" t="s">
        <v>1070</v>
      </c>
      <c r="E350" s="93">
        <v>-16639</v>
      </c>
      <c r="F350" s="83">
        <v>-16000</v>
      </c>
      <c r="G350" t="s">
        <v>51</v>
      </c>
      <c r="H350" t="s">
        <v>185</v>
      </c>
      <c r="I350" t="s">
        <v>34</v>
      </c>
    </row>
    <row r="351" spans="1:9" x14ac:dyDescent="0.25">
      <c r="A351" t="s">
        <v>64</v>
      </c>
      <c r="B351" t="s">
        <v>965</v>
      </c>
      <c r="C351" t="s">
        <v>108</v>
      </c>
      <c r="D351" t="s">
        <v>1065</v>
      </c>
      <c r="E351" s="93">
        <v>3348</v>
      </c>
      <c r="F351" s="83">
        <v>4000</v>
      </c>
      <c r="G351" t="s">
        <v>51</v>
      </c>
      <c r="H351" t="s">
        <v>185</v>
      </c>
      <c r="I351" t="s">
        <v>34</v>
      </c>
    </row>
    <row r="352" spans="1:9" x14ac:dyDescent="0.25">
      <c r="A352" t="s">
        <v>64</v>
      </c>
      <c r="B352" t="s">
        <v>965</v>
      </c>
      <c r="C352" t="s">
        <v>115</v>
      </c>
      <c r="D352" t="s">
        <v>1069</v>
      </c>
      <c r="E352" s="93">
        <v>-770</v>
      </c>
      <c r="F352" s="83">
        <v>-1000</v>
      </c>
      <c r="G352" t="s">
        <v>51</v>
      </c>
      <c r="H352" t="s">
        <v>185</v>
      </c>
      <c r="I352" t="s">
        <v>34</v>
      </c>
    </row>
    <row r="353" spans="1:9" x14ac:dyDescent="0.25">
      <c r="A353" t="s">
        <v>64</v>
      </c>
      <c r="B353" t="s">
        <v>965</v>
      </c>
      <c r="C353" t="s">
        <v>116</v>
      </c>
      <c r="D353" t="s">
        <v>1070</v>
      </c>
      <c r="E353" s="93">
        <v>-2637</v>
      </c>
      <c r="F353" s="83">
        <v>-3000</v>
      </c>
      <c r="G353" t="s">
        <v>51</v>
      </c>
      <c r="H353" t="s">
        <v>185</v>
      </c>
      <c r="I353" t="s">
        <v>34</v>
      </c>
    </row>
    <row r="354" spans="1:9" x14ac:dyDescent="0.25">
      <c r="A354" t="s">
        <v>64</v>
      </c>
      <c r="B354" t="s">
        <v>549</v>
      </c>
      <c r="C354" t="s">
        <v>108</v>
      </c>
      <c r="D354" t="s">
        <v>1065</v>
      </c>
      <c r="E354" s="93">
        <v>347675</v>
      </c>
      <c r="F354" s="83">
        <v>347000</v>
      </c>
      <c r="G354" t="s">
        <v>51</v>
      </c>
      <c r="H354" t="s">
        <v>185</v>
      </c>
      <c r="I354" t="s">
        <v>34</v>
      </c>
    </row>
    <row r="355" spans="1:9" x14ac:dyDescent="0.25">
      <c r="A355" t="s">
        <v>64</v>
      </c>
      <c r="B355" t="s">
        <v>549</v>
      </c>
      <c r="C355" t="s">
        <v>115</v>
      </c>
      <c r="D355" t="s">
        <v>1069</v>
      </c>
      <c r="E355" s="93">
        <v>-112146</v>
      </c>
      <c r="F355" s="83">
        <v>-113000</v>
      </c>
      <c r="G355" t="s">
        <v>51</v>
      </c>
      <c r="H355" t="s">
        <v>185</v>
      </c>
      <c r="I355" t="s">
        <v>34</v>
      </c>
    </row>
    <row r="356" spans="1:9" x14ac:dyDescent="0.25">
      <c r="A356" t="s">
        <v>64</v>
      </c>
      <c r="B356" t="s">
        <v>549</v>
      </c>
      <c r="C356" t="s">
        <v>116</v>
      </c>
      <c r="D356" t="s">
        <v>1070</v>
      </c>
      <c r="E356" s="93">
        <v>-245915</v>
      </c>
      <c r="F356" s="83">
        <v>-245000</v>
      </c>
      <c r="G356" t="s">
        <v>51</v>
      </c>
      <c r="H356" t="s">
        <v>185</v>
      </c>
      <c r="I356" t="s">
        <v>34</v>
      </c>
    </row>
    <row r="357" spans="1:9" x14ac:dyDescent="0.25">
      <c r="A357" t="s">
        <v>64</v>
      </c>
      <c r="B357" t="s">
        <v>561</v>
      </c>
      <c r="C357" t="s">
        <v>108</v>
      </c>
      <c r="D357" t="s">
        <v>1065</v>
      </c>
      <c r="E357" s="93">
        <v>246363</v>
      </c>
      <c r="F357" s="83">
        <v>247000</v>
      </c>
      <c r="G357" t="s">
        <v>51</v>
      </c>
      <c r="H357" t="s">
        <v>185</v>
      </c>
      <c r="I357" t="s">
        <v>34</v>
      </c>
    </row>
    <row r="358" spans="1:9" x14ac:dyDescent="0.25">
      <c r="A358" t="s">
        <v>64</v>
      </c>
      <c r="B358" t="s">
        <v>561</v>
      </c>
      <c r="C358" t="s">
        <v>115</v>
      </c>
      <c r="D358" t="s">
        <v>1069</v>
      </c>
      <c r="E358" s="93">
        <v>-79467</v>
      </c>
      <c r="F358" s="83">
        <v>-79000</v>
      </c>
      <c r="G358" t="s">
        <v>51</v>
      </c>
      <c r="H358" t="s">
        <v>185</v>
      </c>
      <c r="I358" t="s">
        <v>34</v>
      </c>
    </row>
    <row r="359" spans="1:9" x14ac:dyDescent="0.25">
      <c r="A359" t="s">
        <v>64</v>
      </c>
      <c r="B359" t="s">
        <v>561</v>
      </c>
      <c r="C359" t="s">
        <v>116</v>
      </c>
      <c r="D359" t="s">
        <v>1070</v>
      </c>
      <c r="E359" s="93">
        <v>-174255</v>
      </c>
      <c r="F359" s="83">
        <v>-174000</v>
      </c>
      <c r="G359" t="s">
        <v>51</v>
      </c>
      <c r="H359" t="s">
        <v>185</v>
      </c>
      <c r="I359" t="s">
        <v>34</v>
      </c>
    </row>
    <row r="360" spans="1:9" x14ac:dyDescent="0.25">
      <c r="A360" t="s">
        <v>64</v>
      </c>
      <c r="B360" t="s">
        <v>564</v>
      </c>
      <c r="C360" t="s">
        <v>108</v>
      </c>
      <c r="D360" t="s">
        <v>1065</v>
      </c>
      <c r="E360" s="93">
        <v>874029</v>
      </c>
      <c r="F360" s="83">
        <v>874000</v>
      </c>
      <c r="G360" t="s">
        <v>51</v>
      </c>
      <c r="H360" t="s">
        <v>185</v>
      </c>
      <c r="I360" t="s">
        <v>34</v>
      </c>
    </row>
    <row r="361" spans="1:9" x14ac:dyDescent="0.25">
      <c r="A361" t="s">
        <v>64</v>
      </c>
      <c r="B361" t="s">
        <v>564</v>
      </c>
      <c r="C361" t="s">
        <v>115</v>
      </c>
      <c r="D361" t="s">
        <v>1069</v>
      </c>
      <c r="E361" s="93">
        <v>-281927</v>
      </c>
      <c r="F361" s="83">
        <v>-282000</v>
      </c>
      <c r="G361" t="s">
        <v>51</v>
      </c>
      <c r="H361" t="s">
        <v>185</v>
      </c>
      <c r="I361" t="s">
        <v>34</v>
      </c>
    </row>
    <row r="362" spans="1:9" x14ac:dyDescent="0.25">
      <c r="A362" t="s">
        <v>64</v>
      </c>
      <c r="B362" t="s">
        <v>564</v>
      </c>
      <c r="C362" t="s">
        <v>116</v>
      </c>
      <c r="D362" t="s">
        <v>1070</v>
      </c>
      <c r="E362" s="93">
        <v>-618211</v>
      </c>
      <c r="F362" s="83">
        <v>-618000</v>
      </c>
      <c r="G362" t="s">
        <v>51</v>
      </c>
      <c r="H362" t="s">
        <v>185</v>
      </c>
      <c r="I362" t="s">
        <v>34</v>
      </c>
    </row>
    <row r="363" spans="1:9" x14ac:dyDescent="0.25">
      <c r="A363" t="s">
        <v>64</v>
      </c>
      <c r="B363" t="s">
        <v>567</v>
      </c>
      <c r="C363" t="s">
        <v>108</v>
      </c>
      <c r="D363" t="s">
        <v>1065</v>
      </c>
      <c r="E363" s="93">
        <v>473219</v>
      </c>
      <c r="F363" s="83">
        <v>473000</v>
      </c>
      <c r="G363" t="s">
        <v>51</v>
      </c>
      <c r="H363" t="s">
        <v>185</v>
      </c>
      <c r="I363" t="s">
        <v>34</v>
      </c>
    </row>
    <row r="364" spans="1:9" x14ac:dyDescent="0.25">
      <c r="A364" t="s">
        <v>64</v>
      </c>
      <c r="B364" t="s">
        <v>567</v>
      </c>
      <c r="C364" t="s">
        <v>115</v>
      </c>
      <c r="D364" t="s">
        <v>1069</v>
      </c>
      <c r="E364" s="93">
        <v>-152643</v>
      </c>
      <c r="F364" s="83">
        <v>-152000</v>
      </c>
      <c r="G364" t="s">
        <v>51</v>
      </c>
      <c r="H364" t="s">
        <v>185</v>
      </c>
      <c r="I364" t="s">
        <v>34</v>
      </c>
    </row>
    <row r="365" spans="1:9" x14ac:dyDescent="0.25">
      <c r="A365" t="s">
        <v>64</v>
      </c>
      <c r="B365" t="s">
        <v>567</v>
      </c>
      <c r="C365" t="s">
        <v>116</v>
      </c>
      <c r="D365" t="s">
        <v>1070</v>
      </c>
      <c r="E365" s="93">
        <v>-334714</v>
      </c>
      <c r="F365" s="83">
        <v>-335000</v>
      </c>
      <c r="G365" t="s">
        <v>51</v>
      </c>
      <c r="H365" t="s">
        <v>185</v>
      </c>
      <c r="I365" t="s">
        <v>34</v>
      </c>
    </row>
    <row r="366" spans="1:9" x14ac:dyDescent="0.25">
      <c r="A366" t="s">
        <v>218</v>
      </c>
      <c r="B366" t="s">
        <v>214</v>
      </c>
      <c r="C366" t="s">
        <v>30</v>
      </c>
      <c r="D366" t="s">
        <v>1064</v>
      </c>
      <c r="E366" s="93">
        <v>103256</v>
      </c>
      <c r="F366" s="83">
        <v>103000</v>
      </c>
      <c r="G366" t="s">
        <v>51</v>
      </c>
      <c r="H366" t="s">
        <v>185</v>
      </c>
      <c r="I366" t="s">
        <v>34</v>
      </c>
    </row>
    <row r="367" spans="1:9" x14ac:dyDescent="0.25">
      <c r="A367" t="s">
        <v>218</v>
      </c>
      <c r="B367" t="s">
        <v>214</v>
      </c>
      <c r="C367" t="s">
        <v>108</v>
      </c>
      <c r="D367" t="s">
        <v>1065</v>
      </c>
      <c r="E367" s="93">
        <v>28257161</v>
      </c>
      <c r="F367" s="83">
        <v>28258000</v>
      </c>
      <c r="G367" t="s">
        <v>51</v>
      </c>
      <c r="H367" t="s">
        <v>185</v>
      </c>
      <c r="I367" t="s">
        <v>34</v>
      </c>
    </row>
    <row r="368" spans="1:9" x14ac:dyDescent="0.25">
      <c r="A368" t="s">
        <v>218</v>
      </c>
      <c r="B368" t="s">
        <v>214</v>
      </c>
      <c r="C368" t="s">
        <v>110</v>
      </c>
      <c r="D368" t="s">
        <v>1068</v>
      </c>
      <c r="E368" s="93">
        <v>-43224</v>
      </c>
      <c r="F368" s="83">
        <v>-43000</v>
      </c>
      <c r="G368" t="s">
        <v>51</v>
      </c>
      <c r="H368" t="s">
        <v>185</v>
      </c>
      <c r="I368" t="s">
        <v>34</v>
      </c>
    </row>
    <row r="369" spans="1:9" x14ac:dyDescent="0.25">
      <c r="A369" t="s">
        <v>218</v>
      </c>
      <c r="B369" t="s">
        <v>214</v>
      </c>
      <c r="C369" t="s">
        <v>115</v>
      </c>
      <c r="D369" t="s">
        <v>1069</v>
      </c>
      <c r="E369" s="93">
        <v>-6090396</v>
      </c>
      <c r="F369" s="83">
        <v>-6090000</v>
      </c>
      <c r="G369" t="s">
        <v>51</v>
      </c>
      <c r="H369" t="s">
        <v>185</v>
      </c>
      <c r="I369" t="s">
        <v>34</v>
      </c>
    </row>
    <row r="370" spans="1:9" x14ac:dyDescent="0.25">
      <c r="A370" t="s">
        <v>218</v>
      </c>
      <c r="B370" t="s">
        <v>214</v>
      </c>
      <c r="C370" t="s">
        <v>116</v>
      </c>
      <c r="D370" t="s">
        <v>1070</v>
      </c>
      <c r="E370" s="93">
        <v>-23902268</v>
      </c>
      <c r="F370" s="83">
        <v>-23902000</v>
      </c>
      <c r="G370" t="s">
        <v>51</v>
      </c>
      <c r="H370" t="s">
        <v>185</v>
      </c>
      <c r="I370" t="s">
        <v>34</v>
      </c>
    </row>
    <row r="371" spans="1:9" x14ac:dyDescent="0.25">
      <c r="A371" t="s">
        <v>230</v>
      </c>
      <c r="B371" t="s">
        <v>229</v>
      </c>
      <c r="C371" t="s">
        <v>108</v>
      </c>
      <c r="D371" t="s">
        <v>1065</v>
      </c>
      <c r="E371" s="93">
        <v>10683494</v>
      </c>
      <c r="F371" s="83">
        <v>10683000</v>
      </c>
      <c r="G371" t="s">
        <v>51</v>
      </c>
      <c r="H371" t="s">
        <v>185</v>
      </c>
      <c r="I371" t="s">
        <v>34</v>
      </c>
    </row>
    <row r="372" spans="1:9" x14ac:dyDescent="0.25">
      <c r="A372" t="s">
        <v>230</v>
      </c>
      <c r="B372" t="s">
        <v>229</v>
      </c>
      <c r="C372" t="s">
        <v>115</v>
      </c>
      <c r="D372" t="s">
        <v>1069</v>
      </c>
      <c r="E372" s="93">
        <v>-3384458</v>
      </c>
      <c r="F372" s="83">
        <v>-3384000</v>
      </c>
      <c r="G372" t="s">
        <v>51</v>
      </c>
      <c r="H372" t="s">
        <v>185</v>
      </c>
      <c r="I372" t="s">
        <v>34</v>
      </c>
    </row>
    <row r="373" spans="1:9" x14ac:dyDescent="0.25">
      <c r="A373" t="s">
        <v>230</v>
      </c>
      <c r="B373" t="s">
        <v>229</v>
      </c>
      <c r="C373" t="s">
        <v>116</v>
      </c>
      <c r="D373" t="s">
        <v>1070</v>
      </c>
      <c r="E373" s="93">
        <v>-7533746</v>
      </c>
      <c r="F373" s="83">
        <v>-7534000</v>
      </c>
      <c r="G373" t="s">
        <v>51</v>
      </c>
      <c r="H373" t="s">
        <v>185</v>
      </c>
      <c r="I373" t="s">
        <v>34</v>
      </c>
    </row>
    <row r="374" spans="1:9" x14ac:dyDescent="0.25">
      <c r="A374" t="s">
        <v>230</v>
      </c>
      <c r="B374" t="s">
        <v>57</v>
      </c>
      <c r="C374" t="s">
        <v>108</v>
      </c>
      <c r="D374" t="s">
        <v>1065</v>
      </c>
      <c r="E374" s="93">
        <v>1065117</v>
      </c>
      <c r="F374" s="83">
        <v>1065000</v>
      </c>
      <c r="G374" t="s">
        <v>51</v>
      </c>
      <c r="H374" t="s">
        <v>185</v>
      </c>
      <c r="I374" t="s">
        <v>34</v>
      </c>
    </row>
    <row r="375" spans="1:9" x14ac:dyDescent="0.25">
      <c r="A375" t="s">
        <v>230</v>
      </c>
      <c r="B375" t="s">
        <v>57</v>
      </c>
      <c r="C375" t="s">
        <v>115</v>
      </c>
      <c r="D375" t="s">
        <v>1069</v>
      </c>
      <c r="E375" s="93">
        <v>-252819</v>
      </c>
      <c r="F375" s="83">
        <v>-253000</v>
      </c>
      <c r="G375" t="s">
        <v>51</v>
      </c>
      <c r="H375" t="s">
        <v>185</v>
      </c>
      <c r="I375" t="s">
        <v>34</v>
      </c>
    </row>
    <row r="376" spans="1:9" x14ac:dyDescent="0.25">
      <c r="A376" t="s">
        <v>230</v>
      </c>
      <c r="B376" t="s">
        <v>57</v>
      </c>
      <c r="C376" t="s">
        <v>116</v>
      </c>
      <c r="D376" t="s">
        <v>1070</v>
      </c>
      <c r="E376" s="93">
        <v>-858933</v>
      </c>
      <c r="F376" s="83">
        <v>-859000</v>
      </c>
      <c r="G376" t="s">
        <v>51</v>
      </c>
      <c r="H376" t="s">
        <v>185</v>
      </c>
      <c r="I376" t="s">
        <v>34</v>
      </c>
    </row>
    <row r="377" spans="1:9" x14ac:dyDescent="0.25">
      <c r="A377" t="s">
        <v>65</v>
      </c>
      <c r="B377" t="s">
        <v>27</v>
      </c>
      <c r="C377" t="s">
        <v>108</v>
      </c>
      <c r="D377" t="s">
        <v>1065</v>
      </c>
      <c r="E377" s="93">
        <v>5019560</v>
      </c>
      <c r="F377" s="83">
        <v>5019000</v>
      </c>
      <c r="G377" t="s">
        <v>51</v>
      </c>
      <c r="H377" t="s">
        <v>38</v>
      </c>
      <c r="I377" t="s">
        <v>34</v>
      </c>
    </row>
    <row r="378" spans="1:9" x14ac:dyDescent="0.25">
      <c r="A378" t="s">
        <v>65</v>
      </c>
      <c r="B378" t="s">
        <v>27</v>
      </c>
      <c r="C378" t="s">
        <v>115</v>
      </c>
      <c r="D378" t="s">
        <v>1069</v>
      </c>
      <c r="E378" s="93">
        <v>-2387482</v>
      </c>
      <c r="F378" s="83">
        <v>-2386000</v>
      </c>
      <c r="G378" t="s">
        <v>51</v>
      </c>
      <c r="H378" t="s">
        <v>38</v>
      </c>
      <c r="I378" t="s">
        <v>34</v>
      </c>
    </row>
    <row r="379" spans="1:9" x14ac:dyDescent="0.25">
      <c r="A379" t="s">
        <v>65</v>
      </c>
      <c r="B379" t="s">
        <v>27</v>
      </c>
      <c r="C379" t="s">
        <v>116</v>
      </c>
      <c r="D379" t="s">
        <v>1070</v>
      </c>
      <c r="E379" s="93">
        <v>-2591259</v>
      </c>
      <c r="F379" s="83">
        <v>-2591000</v>
      </c>
      <c r="G379" t="s">
        <v>51</v>
      </c>
      <c r="H379" t="s">
        <v>38</v>
      </c>
      <c r="I379" t="s">
        <v>34</v>
      </c>
    </row>
    <row r="380" spans="1:9" x14ac:dyDescent="0.25">
      <c r="A380" t="s">
        <v>65</v>
      </c>
      <c r="B380" t="s">
        <v>261</v>
      </c>
      <c r="C380" t="s">
        <v>108</v>
      </c>
      <c r="D380" t="s">
        <v>1065</v>
      </c>
      <c r="E380" s="93">
        <v>11064169</v>
      </c>
      <c r="F380" s="83">
        <v>11064000</v>
      </c>
      <c r="G380" t="s">
        <v>51</v>
      </c>
      <c r="H380" t="s">
        <v>185</v>
      </c>
      <c r="I380" t="s">
        <v>34</v>
      </c>
    </row>
    <row r="381" spans="1:9" x14ac:dyDescent="0.25">
      <c r="A381" t="s">
        <v>65</v>
      </c>
      <c r="B381" t="s">
        <v>261</v>
      </c>
      <c r="C381" t="s">
        <v>115</v>
      </c>
      <c r="D381" t="s">
        <v>1069</v>
      </c>
      <c r="E381" s="93">
        <v>-5262513</v>
      </c>
      <c r="F381" s="83">
        <v>-5262000</v>
      </c>
      <c r="G381" t="s">
        <v>51</v>
      </c>
      <c r="H381" t="s">
        <v>185</v>
      </c>
      <c r="I381" t="s">
        <v>34</v>
      </c>
    </row>
    <row r="382" spans="1:9" x14ac:dyDescent="0.25">
      <c r="A382" t="s">
        <v>65</v>
      </c>
      <c r="B382" t="s">
        <v>261</v>
      </c>
      <c r="C382" t="s">
        <v>116</v>
      </c>
      <c r="D382" t="s">
        <v>1070</v>
      </c>
      <c r="E382" s="93">
        <v>-5711684</v>
      </c>
      <c r="F382" s="83">
        <v>-5712000</v>
      </c>
      <c r="G382" t="s">
        <v>51</v>
      </c>
      <c r="H382" t="s">
        <v>185</v>
      </c>
      <c r="I382" t="s">
        <v>34</v>
      </c>
    </row>
    <row r="383" spans="1:9" x14ac:dyDescent="0.25">
      <c r="A383" t="s">
        <v>65</v>
      </c>
      <c r="B383" t="s">
        <v>302</v>
      </c>
      <c r="C383" t="s">
        <v>108</v>
      </c>
      <c r="D383" t="s">
        <v>1065</v>
      </c>
      <c r="E383" s="93">
        <v>3915258</v>
      </c>
      <c r="F383" s="83">
        <v>3915000</v>
      </c>
      <c r="G383" t="s">
        <v>51</v>
      </c>
      <c r="H383" t="s">
        <v>185</v>
      </c>
      <c r="I383" t="s">
        <v>34</v>
      </c>
    </row>
    <row r="384" spans="1:9" x14ac:dyDescent="0.25">
      <c r="A384" t="s">
        <v>65</v>
      </c>
      <c r="B384" t="s">
        <v>302</v>
      </c>
      <c r="C384" t="s">
        <v>115</v>
      </c>
      <c r="D384" t="s">
        <v>1069</v>
      </c>
      <c r="E384" s="93">
        <v>-1862236</v>
      </c>
      <c r="F384" s="83">
        <v>-1862000</v>
      </c>
      <c r="G384" t="s">
        <v>51</v>
      </c>
      <c r="H384" t="s">
        <v>185</v>
      </c>
      <c r="I384" t="s">
        <v>34</v>
      </c>
    </row>
    <row r="385" spans="1:9" x14ac:dyDescent="0.25">
      <c r="A385" t="s">
        <v>65</v>
      </c>
      <c r="B385" t="s">
        <v>302</v>
      </c>
      <c r="C385" t="s">
        <v>116</v>
      </c>
      <c r="D385" t="s">
        <v>1070</v>
      </c>
      <c r="E385" s="93">
        <v>-2021184</v>
      </c>
      <c r="F385" s="83">
        <v>-2020000</v>
      </c>
      <c r="G385" t="s">
        <v>51</v>
      </c>
      <c r="H385" t="s">
        <v>185</v>
      </c>
      <c r="I385" t="s">
        <v>34</v>
      </c>
    </row>
    <row r="386" spans="1:9" x14ac:dyDescent="0.25">
      <c r="A386" t="s">
        <v>65</v>
      </c>
      <c r="B386" t="s">
        <v>339</v>
      </c>
      <c r="C386" t="s">
        <v>108</v>
      </c>
      <c r="D386" t="s">
        <v>1065</v>
      </c>
      <c r="E386" s="93">
        <v>3997156</v>
      </c>
      <c r="F386" s="83">
        <v>3997000</v>
      </c>
      <c r="G386" t="s">
        <v>51</v>
      </c>
      <c r="H386" t="s">
        <v>185</v>
      </c>
      <c r="I386" t="s">
        <v>34</v>
      </c>
    </row>
    <row r="387" spans="1:9" x14ac:dyDescent="0.25">
      <c r="A387" t="s">
        <v>65</v>
      </c>
      <c r="B387" t="s">
        <v>339</v>
      </c>
      <c r="C387" t="s">
        <v>115</v>
      </c>
      <c r="D387" t="s">
        <v>1069</v>
      </c>
      <c r="E387" s="93">
        <v>-1901190</v>
      </c>
      <c r="F387" s="83">
        <v>-1900000</v>
      </c>
      <c r="G387" t="s">
        <v>51</v>
      </c>
      <c r="H387" t="s">
        <v>185</v>
      </c>
      <c r="I387" t="s">
        <v>34</v>
      </c>
    </row>
    <row r="388" spans="1:9" x14ac:dyDescent="0.25">
      <c r="A388" t="s">
        <v>65</v>
      </c>
      <c r="B388" t="s">
        <v>339</v>
      </c>
      <c r="C388" t="s">
        <v>116</v>
      </c>
      <c r="D388" t="s">
        <v>1070</v>
      </c>
      <c r="E388" s="93">
        <v>-2063461</v>
      </c>
      <c r="F388" s="83">
        <v>-2064000</v>
      </c>
      <c r="G388" t="s">
        <v>51</v>
      </c>
      <c r="H388" t="s">
        <v>185</v>
      </c>
      <c r="I388" t="s">
        <v>34</v>
      </c>
    </row>
    <row r="389" spans="1:9" x14ac:dyDescent="0.25">
      <c r="A389" t="s">
        <v>65</v>
      </c>
      <c r="B389" t="s">
        <v>474</v>
      </c>
      <c r="C389" t="s">
        <v>108</v>
      </c>
      <c r="D389" t="s">
        <v>1065</v>
      </c>
      <c r="E389" s="93">
        <v>2422599</v>
      </c>
      <c r="F389" s="83">
        <v>2422000</v>
      </c>
      <c r="G389" t="s">
        <v>51</v>
      </c>
      <c r="H389" t="s">
        <v>185</v>
      </c>
      <c r="I389" t="s">
        <v>34</v>
      </c>
    </row>
    <row r="390" spans="1:9" x14ac:dyDescent="0.25">
      <c r="A390" t="s">
        <v>65</v>
      </c>
      <c r="B390" t="s">
        <v>474</v>
      </c>
      <c r="C390" t="s">
        <v>115</v>
      </c>
      <c r="D390" t="s">
        <v>1069</v>
      </c>
      <c r="E390" s="93">
        <v>-1152275</v>
      </c>
      <c r="F390" s="83">
        <v>-1152000</v>
      </c>
      <c r="G390" t="s">
        <v>51</v>
      </c>
      <c r="H390" t="s">
        <v>185</v>
      </c>
      <c r="I390" t="s">
        <v>34</v>
      </c>
    </row>
    <row r="391" spans="1:9" x14ac:dyDescent="0.25">
      <c r="A391" t="s">
        <v>65</v>
      </c>
      <c r="B391" t="s">
        <v>474</v>
      </c>
      <c r="C391" t="s">
        <v>116</v>
      </c>
      <c r="D391" t="s">
        <v>1070</v>
      </c>
      <c r="E391" s="93">
        <v>-1250625</v>
      </c>
      <c r="F391" s="83">
        <v>-1250000</v>
      </c>
      <c r="G391" t="s">
        <v>51</v>
      </c>
      <c r="H391" t="s">
        <v>185</v>
      </c>
      <c r="I391" t="s">
        <v>34</v>
      </c>
    </row>
    <row r="392" spans="1:9" x14ac:dyDescent="0.25">
      <c r="A392" t="s">
        <v>192</v>
      </c>
      <c r="B392" t="s">
        <v>191</v>
      </c>
      <c r="C392" t="s">
        <v>108</v>
      </c>
      <c r="D392" t="s">
        <v>1065</v>
      </c>
      <c r="E392" s="93">
        <v>79860107</v>
      </c>
      <c r="F392" s="83">
        <v>79860000</v>
      </c>
      <c r="G392" t="s">
        <v>51</v>
      </c>
      <c r="H392" t="s">
        <v>185</v>
      </c>
      <c r="I392" t="s">
        <v>34</v>
      </c>
    </row>
    <row r="393" spans="1:9" x14ac:dyDescent="0.25">
      <c r="A393" t="s">
        <v>192</v>
      </c>
      <c r="B393" t="s">
        <v>191</v>
      </c>
      <c r="C393" t="s">
        <v>115</v>
      </c>
      <c r="D393" t="s">
        <v>1069</v>
      </c>
      <c r="E393" s="93">
        <v>-30583355</v>
      </c>
      <c r="F393" s="83">
        <v>-30583000</v>
      </c>
      <c r="G393" t="s">
        <v>51</v>
      </c>
      <c r="H393" t="s">
        <v>185</v>
      </c>
      <c r="I393" t="s">
        <v>34</v>
      </c>
    </row>
    <row r="394" spans="1:9" x14ac:dyDescent="0.25">
      <c r="A394" t="s">
        <v>192</v>
      </c>
      <c r="B394" t="s">
        <v>191</v>
      </c>
      <c r="C394" t="s">
        <v>116</v>
      </c>
      <c r="D394" t="s">
        <v>1070</v>
      </c>
      <c r="E394" s="93">
        <v>-50603167</v>
      </c>
      <c r="F394" s="83">
        <v>-50603000</v>
      </c>
      <c r="G394" t="s">
        <v>51</v>
      </c>
      <c r="H394" t="s">
        <v>185</v>
      </c>
      <c r="I394" t="s">
        <v>34</v>
      </c>
    </row>
    <row r="395" spans="1:9" x14ac:dyDescent="0.25">
      <c r="A395" t="s">
        <v>192</v>
      </c>
      <c r="B395" t="s">
        <v>349</v>
      </c>
      <c r="C395" t="s">
        <v>108</v>
      </c>
      <c r="D395" t="s">
        <v>1065</v>
      </c>
      <c r="E395" s="93">
        <v>1110317</v>
      </c>
      <c r="F395" s="83">
        <v>1110000</v>
      </c>
      <c r="G395" t="s">
        <v>51</v>
      </c>
      <c r="H395" t="s">
        <v>185</v>
      </c>
      <c r="I395" t="s">
        <v>34</v>
      </c>
    </row>
    <row r="396" spans="1:9" x14ac:dyDescent="0.25">
      <c r="A396" t="s">
        <v>192</v>
      </c>
      <c r="B396" t="s">
        <v>349</v>
      </c>
      <c r="C396" t="s">
        <v>115</v>
      </c>
      <c r="D396" t="s">
        <v>1069</v>
      </c>
      <c r="E396" s="93">
        <v>-149593</v>
      </c>
      <c r="F396" s="83">
        <v>-150000</v>
      </c>
      <c r="G396" t="s">
        <v>51</v>
      </c>
      <c r="H396" t="s">
        <v>185</v>
      </c>
      <c r="I396" t="s">
        <v>34</v>
      </c>
    </row>
    <row r="397" spans="1:9" x14ac:dyDescent="0.25">
      <c r="A397" t="s">
        <v>192</v>
      </c>
      <c r="B397" t="s">
        <v>349</v>
      </c>
      <c r="C397" t="s">
        <v>116</v>
      </c>
      <c r="D397" t="s">
        <v>1070</v>
      </c>
      <c r="E397" s="93">
        <v>-979795</v>
      </c>
      <c r="F397" s="83">
        <v>-979000</v>
      </c>
      <c r="G397" t="s">
        <v>51</v>
      </c>
      <c r="H397" t="s">
        <v>185</v>
      </c>
      <c r="I397" t="s">
        <v>34</v>
      </c>
    </row>
    <row r="398" spans="1:9" x14ac:dyDescent="0.25">
      <c r="A398" t="s">
        <v>192</v>
      </c>
      <c r="B398" t="s">
        <v>484</v>
      </c>
      <c r="C398" t="s">
        <v>108</v>
      </c>
      <c r="D398" t="s">
        <v>1065</v>
      </c>
      <c r="E398" s="93">
        <v>693173</v>
      </c>
      <c r="F398" s="83">
        <v>693000</v>
      </c>
      <c r="G398" t="s">
        <v>51</v>
      </c>
      <c r="H398" t="s">
        <v>185</v>
      </c>
      <c r="I398" t="s">
        <v>34</v>
      </c>
    </row>
    <row r="399" spans="1:9" x14ac:dyDescent="0.25">
      <c r="A399" t="s">
        <v>192</v>
      </c>
      <c r="B399" t="s">
        <v>484</v>
      </c>
      <c r="C399" t="s">
        <v>115</v>
      </c>
      <c r="D399" t="s">
        <v>1069</v>
      </c>
      <c r="E399" s="93">
        <v>-593125</v>
      </c>
      <c r="F399" s="83">
        <v>-593000</v>
      </c>
      <c r="G399" t="s">
        <v>51</v>
      </c>
      <c r="H399" t="s">
        <v>185</v>
      </c>
      <c r="I399" t="s">
        <v>34</v>
      </c>
    </row>
    <row r="400" spans="1:9" x14ac:dyDescent="0.25">
      <c r="A400" t="s">
        <v>192</v>
      </c>
      <c r="B400" t="s">
        <v>484</v>
      </c>
      <c r="C400" t="s">
        <v>116</v>
      </c>
      <c r="D400" t="s">
        <v>1070</v>
      </c>
      <c r="E400" s="93">
        <v>-102218</v>
      </c>
      <c r="F400" s="83">
        <v>-102000</v>
      </c>
      <c r="G400" t="s">
        <v>51</v>
      </c>
      <c r="H400" t="s">
        <v>185</v>
      </c>
      <c r="I400" t="s">
        <v>34</v>
      </c>
    </row>
    <row r="401" spans="1:9" x14ac:dyDescent="0.25">
      <c r="A401" t="s">
        <v>237</v>
      </c>
      <c r="B401" t="s">
        <v>236</v>
      </c>
      <c r="C401" t="s">
        <v>108</v>
      </c>
      <c r="D401" t="s">
        <v>1065</v>
      </c>
      <c r="E401" s="93">
        <v>404513</v>
      </c>
      <c r="F401" s="83">
        <v>404000</v>
      </c>
      <c r="G401" t="s">
        <v>51</v>
      </c>
      <c r="H401" t="s">
        <v>185</v>
      </c>
      <c r="I401" t="s">
        <v>34</v>
      </c>
    </row>
    <row r="402" spans="1:9" x14ac:dyDescent="0.25">
      <c r="A402" t="s">
        <v>237</v>
      </c>
      <c r="B402" t="s">
        <v>236</v>
      </c>
      <c r="C402" t="s">
        <v>115</v>
      </c>
      <c r="D402" t="s">
        <v>1069</v>
      </c>
      <c r="E402" s="93">
        <v>-393578</v>
      </c>
      <c r="F402" s="83">
        <v>-393000</v>
      </c>
      <c r="G402" t="s">
        <v>51</v>
      </c>
      <c r="H402" t="s">
        <v>185</v>
      </c>
      <c r="I402" t="s">
        <v>34</v>
      </c>
    </row>
    <row r="403" spans="1:9" x14ac:dyDescent="0.25">
      <c r="A403" t="s">
        <v>237</v>
      </c>
      <c r="B403" t="s">
        <v>236</v>
      </c>
      <c r="C403" t="s">
        <v>116</v>
      </c>
      <c r="D403" t="s">
        <v>1070</v>
      </c>
      <c r="E403" s="93">
        <v>-11430</v>
      </c>
      <c r="F403" s="83">
        <v>-12000</v>
      </c>
      <c r="G403" t="s">
        <v>51</v>
      </c>
      <c r="H403" t="s">
        <v>185</v>
      </c>
      <c r="I403" t="s">
        <v>34</v>
      </c>
    </row>
    <row r="404" spans="1:9" x14ac:dyDescent="0.25">
      <c r="A404" t="s">
        <v>66</v>
      </c>
      <c r="B404" t="s">
        <v>27</v>
      </c>
      <c r="C404" t="s">
        <v>108</v>
      </c>
      <c r="D404" t="s">
        <v>1065</v>
      </c>
      <c r="E404" s="93">
        <v>275359</v>
      </c>
      <c r="F404" s="83">
        <v>275000</v>
      </c>
      <c r="G404" t="s">
        <v>48</v>
      </c>
      <c r="H404" t="s">
        <v>38</v>
      </c>
      <c r="I404" t="s">
        <v>34</v>
      </c>
    </row>
    <row r="405" spans="1:9" x14ac:dyDescent="0.25">
      <c r="A405" t="s">
        <v>66</v>
      </c>
      <c r="B405" t="s">
        <v>27</v>
      </c>
      <c r="C405" t="s">
        <v>115</v>
      </c>
      <c r="D405" t="s">
        <v>1069</v>
      </c>
      <c r="E405" s="93">
        <v>-257455</v>
      </c>
      <c r="F405" s="83">
        <v>-258000</v>
      </c>
      <c r="G405" t="s">
        <v>48</v>
      </c>
      <c r="H405" t="s">
        <v>38</v>
      </c>
      <c r="I405" t="s">
        <v>34</v>
      </c>
    </row>
    <row r="406" spans="1:9" x14ac:dyDescent="0.25">
      <c r="A406" t="s">
        <v>66</v>
      </c>
      <c r="B406" t="s">
        <v>27</v>
      </c>
      <c r="C406" t="s">
        <v>116</v>
      </c>
      <c r="D406" t="s">
        <v>1070</v>
      </c>
      <c r="E406" s="93">
        <v>-29793</v>
      </c>
      <c r="F406" s="83">
        <v>-29000</v>
      </c>
      <c r="G406" t="s">
        <v>48</v>
      </c>
      <c r="H406" t="s">
        <v>38</v>
      </c>
      <c r="I406" t="s">
        <v>34</v>
      </c>
    </row>
    <row r="407" spans="1:9" x14ac:dyDescent="0.25">
      <c r="A407" t="s">
        <v>66</v>
      </c>
      <c r="B407" t="s">
        <v>433</v>
      </c>
      <c r="C407" t="s">
        <v>108</v>
      </c>
      <c r="D407" t="s">
        <v>1065</v>
      </c>
      <c r="E407" s="93">
        <v>444533</v>
      </c>
      <c r="F407" s="83">
        <v>445000</v>
      </c>
      <c r="G407" t="s">
        <v>48</v>
      </c>
      <c r="H407" t="s">
        <v>185</v>
      </c>
      <c r="I407" t="s">
        <v>34</v>
      </c>
    </row>
    <row r="408" spans="1:9" x14ac:dyDescent="0.25">
      <c r="A408" t="s">
        <v>66</v>
      </c>
      <c r="B408" t="s">
        <v>433</v>
      </c>
      <c r="C408" t="s">
        <v>115</v>
      </c>
      <c r="D408" t="s">
        <v>1069</v>
      </c>
      <c r="E408" s="93">
        <v>-415630</v>
      </c>
      <c r="F408" s="83">
        <v>-416000</v>
      </c>
      <c r="G408" t="s">
        <v>48</v>
      </c>
      <c r="H408" t="s">
        <v>185</v>
      </c>
      <c r="I408" t="s">
        <v>34</v>
      </c>
    </row>
    <row r="409" spans="1:9" x14ac:dyDescent="0.25">
      <c r="A409" t="s">
        <v>66</v>
      </c>
      <c r="B409" t="s">
        <v>433</v>
      </c>
      <c r="C409" t="s">
        <v>116</v>
      </c>
      <c r="D409" t="s">
        <v>1070</v>
      </c>
      <c r="E409" s="93">
        <v>-48098</v>
      </c>
      <c r="F409" s="83">
        <v>-48000</v>
      </c>
      <c r="G409" t="s">
        <v>48</v>
      </c>
      <c r="H409" t="s">
        <v>185</v>
      </c>
      <c r="I409" t="s">
        <v>34</v>
      </c>
    </row>
    <row r="410" spans="1:9" x14ac:dyDescent="0.25">
      <c r="A410" t="s">
        <v>933</v>
      </c>
      <c r="B410" t="s">
        <v>932</v>
      </c>
      <c r="C410" t="s">
        <v>108</v>
      </c>
      <c r="D410" t="s">
        <v>1065</v>
      </c>
      <c r="E410" s="93">
        <v>51431374</v>
      </c>
      <c r="F410" s="83">
        <v>51431000</v>
      </c>
      <c r="G410" t="s">
        <v>48</v>
      </c>
      <c r="H410" t="s">
        <v>185</v>
      </c>
      <c r="I410" t="s">
        <v>34</v>
      </c>
    </row>
    <row r="411" spans="1:9" x14ac:dyDescent="0.25">
      <c r="A411" t="s">
        <v>933</v>
      </c>
      <c r="B411" t="s">
        <v>932</v>
      </c>
      <c r="C411" t="s">
        <v>115</v>
      </c>
      <c r="D411" t="s">
        <v>1069</v>
      </c>
      <c r="E411" s="93">
        <v>-17791730</v>
      </c>
      <c r="F411" s="83">
        <v>-17792000</v>
      </c>
      <c r="G411" t="s">
        <v>48</v>
      </c>
      <c r="H411" t="s">
        <v>185</v>
      </c>
      <c r="I411" t="s">
        <v>34</v>
      </c>
    </row>
    <row r="412" spans="1:9" x14ac:dyDescent="0.25">
      <c r="A412" t="s">
        <v>933</v>
      </c>
      <c r="B412" t="s">
        <v>932</v>
      </c>
      <c r="C412" t="s">
        <v>116</v>
      </c>
      <c r="D412" t="s">
        <v>1070</v>
      </c>
      <c r="E412" s="93">
        <v>-36037231</v>
      </c>
      <c r="F412" s="83">
        <v>-36037000</v>
      </c>
      <c r="G412" t="s">
        <v>48</v>
      </c>
      <c r="H412" t="s">
        <v>185</v>
      </c>
      <c r="I412" t="s">
        <v>34</v>
      </c>
    </row>
    <row r="413" spans="1:9" x14ac:dyDescent="0.25">
      <c r="A413" t="s">
        <v>441</v>
      </c>
      <c r="B413" t="s">
        <v>440</v>
      </c>
      <c r="C413" t="s">
        <v>108</v>
      </c>
      <c r="D413" t="s">
        <v>1065</v>
      </c>
      <c r="E413" s="93">
        <v>7939560</v>
      </c>
      <c r="F413" s="83">
        <v>7940000</v>
      </c>
      <c r="G413" t="s">
        <v>48</v>
      </c>
      <c r="H413" t="s">
        <v>185</v>
      </c>
      <c r="I413" t="s">
        <v>34</v>
      </c>
    </row>
    <row r="414" spans="1:9" x14ac:dyDescent="0.25">
      <c r="A414" t="s">
        <v>441</v>
      </c>
      <c r="B414" t="s">
        <v>440</v>
      </c>
      <c r="C414" t="s">
        <v>115</v>
      </c>
      <c r="D414" t="s">
        <v>1069</v>
      </c>
      <c r="E414" s="93">
        <v>-4300595</v>
      </c>
      <c r="F414" s="83">
        <v>-4301000</v>
      </c>
      <c r="G414" t="s">
        <v>48</v>
      </c>
      <c r="H414" t="s">
        <v>185</v>
      </c>
      <c r="I414" t="s">
        <v>34</v>
      </c>
    </row>
    <row r="415" spans="1:9" x14ac:dyDescent="0.25">
      <c r="A415" t="s">
        <v>441</v>
      </c>
      <c r="B415" t="s">
        <v>440</v>
      </c>
      <c r="C415" t="s">
        <v>116</v>
      </c>
      <c r="D415" t="s">
        <v>1070</v>
      </c>
      <c r="E415" s="93">
        <v>-3724250</v>
      </c>
      <c r="F415" s="83">
        <v>-3724000</v>
      </c>
      <c r="G415" t="s">
        <v>48</v>
      </c>
      <c r="H415" t="s">
        <v>185</v>
      </c>
      <c r="I415" t="s">
        <v>34</v>
      </c>
    </row>
    <row r="416" spans="1:9" x14ac:dyDescent="0.25">
      <c r="A416" t="s">
        <v>67</v>
      </c>
      <c r="B416" t="s">
        <v>27</v>
      </c>
      <c r="C416" t="s">
        <v>108</v>
      </c>
      <c r="D416" t="s">
        <v>1065</v>
      </c>
      <c r="E416" s="93">
        <v>15610801</v>
      </c>
      <c r="F416" s="83">
        <v>15611000</v>
      </c>
      <c r="G416" t="s">
        <v>48</v>
      </c>
      <c r="H416" t="s">
        <v>38</v>
      </c>
      <c r="I416" t="s">
        <v>34</v>
      </c>
    </row>
    <row r="417" spans="1:9" x14ac:dyDescent="0.25">
      <c r="A417" t="s">
        <v>67</v>
      </c>
      <c r="B417" t="s">
        <v>27</v>
      </c>
      <c r="C417" t="s">
        <v>115</v>
      </c>
      <c r="D417" t="s">
        <v>1069</v>
      </c>
      <c r="E417" s="93">
        <v>-3577475</v>
      </c>
      <c r="F417" s="83">
        <v>-3578000</v>
      </c>
      <c r="G417" t="s">
        <v>48</v>
      </c>
      <c r="H417" t="s">
        <v>38</v>
      </c>
      <c r="I417" t="s">
        <v>34</v>
      </c>
    </row>
    <row r="418" spans="1:9" x14ac:dyDescent="0.25">
      <c r="A418" t="s">
        <v>67</v>
      </c>
      <c r="B418" t="s">
        <v>27</v>
      </c>
      <c r="C418" t="s">
        <v>116</v>
      </c>
      <c r="D418" t="s">
        <v>1070</v>
      </c>
      <c r="E418" s="93">
        <v>-12598798</v>
      </c>
      <c r="F418" s="83">
        <v>-12599000</v>
      </c>
      <c r="G418" t="s">
        <v>48</v>
      </c>
      <c r="H418" t="s">
        <v>38</v>
      </c>
      <c r="I418" t="s">
        <v>34</v>
      </c>
    </row>
    <row r="419" spans="1:9" x14ac:dyDescent="0.25">
      <c r="A419" t="s">
        <v>68</v>
      </c>
      <c r="B419" t="s">
        <v>27</v>
      </c>
      <c r="C419" t="s">
        <v>108</v>
      </c>
      <c r="D419" t="s">
        <v>1065</v>
      </c>
      <c r="E419" s="93">
        <v>45182478</v>
      </c>
      <c r="F419" s="83">
        <v>45183000</v>
      </c>
      <c r="G419" t="s">
        <v>48</v>
      </c>
      <c r="H419" t="s">
        <v>38</v>
      </c>
      <c r="I419" t="s">
        <v>34</v>
      </c>
    </row>
    <row r="420" spans="1:9" x14ac:dyDescent="0.25">
      <c r="A420" t="s">
        <v>68</v>
      </c>
      <c r="B420" t="s">
        <v>27</v>
      </c>
      <c r="C420" t="s">
        <v>115</v>
      </c>
      <c r="D420" t="s">
        <v>1069</v>
      </c>
      <c r="E420" s="93">
        <v>-14672756</v>
      </c>
      <c r="F420" s="83">
        <v>-14673000</v>
      </c>
      <c r="G420" t="s">
        <v>48</v>
      </c>
      <c r="H420" t="s">
        <v>38</v>
      </c>
      <c r="I420" t="s">
        <v>34</v>
      </c>
    </row>
    <row r="421" spans="1:9" x14ac:dyDescent="0.25">
      <c r="A421" t="s">
        <v>68</v>
      </c>
      <c r="B421" t="s">
        <v>27</v>
      </c>
      <c r="C421" t="s">
        <v>116</v>
      </c>
      <c r="D421" t="s">
        <v>1070</v>
      </c>
      <c r="E421" s="93">
        <v>-31288736</v>
      </c>
      <c r="F421" s="83">
        <v>-31290000</v>
      </c>
      <c r="G421" t="s">
        <v>48</v>
      </c>
      <c r="H421" t="s">
        <v>38</v>
      </c>
      <c r="I421" t="s">
        <v>34</v>
      </c>
    </row>
    <row r="422" spans="1:9" x14ac:dyDescent="0.25">
      <c r="A422" t="s">
        <v>68</v>
      </c>
      <c r="B422" t="s">
        <v>433</v>
      </c>
      <c r="C422" t="s">
        <v>108</v>
      </c>
      <c r="D422" t="s">
        <v>1065</v>
      </c>
      <c r="E422" s="93">
        <v>45182478</v>
      </c>
      <c r="F422" s="83">
        <v>45183000</v>
      </c>
      <c r="G422" t="s">
        <v>48</v>
      </c>
      <c r="H422" t="s">
        <v>185</v>
      </c>
      <c r="I422" t="s">
        <v>34</v>
      </c>
    </row>
    <row r="423" spans="1:9" x14ac:dyDescent="0.25">
      <c r="A423" t="s">
        <v>68</v>
      </c>
      <c r="B423" t="s">
        <v>433</v>
      </c>
      <c r="C423" t="s">
        <v>115</v>
      </c>
      <c r="D423" t="s">
        <v>1069</v>
      </c>
      <c r="E423" s="93">
        <v>-14672756</v>
      </c>
      <c r="F423" s="83">
        <v>-14673000</v>
      </c>
      <c r="G423" t="s">
        <v>48</v>
      </c>
      <c r="H423" t="s">
        <v>185</v>
      </c>
      <c r="I423" t="s">
        <v>34</v>
      </c>
    </row>
    <row r="424" spans="1:9" x14ac:dyDescent="0.25">
      <c r="A424" t="s">
        <v>68</v>
      </c>
      <c r="B424" t="s">
        <v>433</v>
      </c>
      <c r="C424" t="s">
        <v>116</v>
      </c>
      <c r="D424" t="s">
        <v>1070</v>
      </c>
      <c r="E424" s="93">
        <v>-31288737</v>
      </c>
      <c r="F424" s="83">
        <v>-31290000</v>
      </c>
      <c r="G424" t="s">
        <v>48</v>
      </c>
      <c r="H424" t="s">
        <v>185</v>
      </c>
      <c r="I424" t="s">
        <v>34</v>
      </c>
    </row>
    <row r="425" spans="1:9" x14ac:dyDescent="0.25">
      <c r="A425" t="s">
        <v>69</v>
      </c>
      <c r="B425" t="s">
        <v>27</v>
      </c>
      <c r="C425" t="s">
        <v>30</v>
      </c>
      <c r="D425" t="s">
        <v>1064</v>
      </c>
      <c r="E425" s="93">
        <v>1959220</v>
      </c>
      <c r="F425" s="83">
        <v>1959000</v>
      </c>
      <c r="G425" t="s">
        <v>48</v>
      </c>
      <c r="H425" t="s">
        <v>38</v>
      </c>
      <c r="I425" t="s">
        <v>34</v>
      </c>
    </row>
    <row r="426" spans="1:9" x14ac:dyDescent="0.25">
      <c r="A426" t="s">
        <v>69</v>
      </c>
      <c r="B426" t="s">
        <v>27</v>
      </c>
      <c r="C426" t="s">
        <v>108</v>
      </c>
      <c r="D426" t="s">
        <v>1065</v>
      </c>
      <c r="E426" s="93">
        <v>69598505</v>
      </c>
      <c r="F426" s="83">
        <v>69598000</v>
      </c>
      <c r="G426" t="s">
        <v>48</v>
      </c>
      <c r="H426" t="s">
        <v>38</v>
      </c>
      <c r="I426" t="s">
        <v>34</v>
      </c>
    </row>
    <row r="427" spans="1:9" x14ac:dyDescent="0.25">
      <c r="A427" t="s">
        <v>69</v>
      </c>
      <c r="B427" t="s">
        <v>27</v>
      </c>
      <c r="C427" t="s">
        <v>110</v>
      </c>
      <c r="D427" t="s">
        <v>1068</v>
      </c>
      <c r="E427" s="93">
        <v>-1175532</v>
      </c>
      <c r="F427" s="83">
        <v>-1176000</v>
      </c>
      <c r="G427" t="s">
        <v>48</v>
      </c>
      <c r="H427" t="s">
        <v>38</v>
      </c>
      <c r="I427" t="s">
        <v>34</v>
      </c>
    </row>
    <row r="428" spans="1:9" x14ac:dyDescent="0.25">
      <c r="A428" t="s">
        <v>69</v>
      </c>
      <c r="B428" t="s">
        <v>27</v>
      </c>
      <c r="C428" t="s">
        <v>115</v>
      </c>
      <c r="D428" t="s">
        <v>1069</v>
      </c>
      <c r="E428" s="93">
        <v>-33364017</v>
      </c>
      <c r="F428" s="83">
        <v>-33364000</v>
      </c>
      <c r="G428" t="s">
        <v>48</v>
      </c>
      <c r="H428" t="s">
        <v>38</v>
      </c>
      <c r="I428" t="s">
        <v>34</v>
      </c>
    </row>
    <row r="429" spans="1:9" x14ac:dyDescent="0.25">
      <c r="A429" t="s">
        <v>69</v>
      </c>
      <c r="B429" t="s">
        <v>27</v>
      </c>
      <c r="C429" t="s">
        <v>116</v>
      </c>
      <c r="D429" t="s">
        <v>1070</v>
      </c>
      <c r="E429" s="93">
        <v>-37440784</v>
      </c>
      <c r="F429" s="83">
        <v>-37441000</v>
      </c>
      <c r="G429" t="s">
        <v>48</v>
      </c>
      <c r="H429" t="s">
        <v>38</v>
      </c>
      <c r="I429" t="s">
        <v>34</v>
      </c>
    </row>
    <row r="430" spans="1:9" x14ac:dyDescent="0.25">
      <c r="A430" t="s">
        <v>70</v>
      </c>
      <c r="B430" t="s">
        <v>27</v>
      </c>
      <c r="C430" t="s">
        <v>108</v>
      </c>
      <c r="D430" t="s">
        <v>1065</v>
      </c>
      <c r="E430" s="93">
        <v>14682745</v>
      </c>
      <c r="F430" s="83">
        <v>14683000</v>
      </c>
      <c r="G430" t="s">
        <v>48</v>
      </c>
      <c r="H430" t="s">
        <v>38</v>
      </c>
      <c r="I430" t="s">
        <v>34</v>
      </c>
    </row>
    <row r="431" spans="1:9" x14ac:dyDescent="0.25">
      <c r="A431" t="s">
        <v>70</v>
      </c>
      <c r="B431" t="s">
        <v>27</v>
      </c>
      <c r="C431" t="s">
        <v>115</v>
      </c>
      <c r="D431" t="s">
        <v>1069</v>
      </c>
      <c r="E431" s="93">
        <v>-4349688</v>
      </c>
      <c r="F431" s="83">
        <v>-4350000</v>
      </c>
      <c r="G431" t="s">
        <v>48</v>
      </c>
      <c r="H431" t="s">
        <v>38</v>
      </c>
      <c r="I431" t="s">
        <v>34</v>
      </c>
    </row>
    <row r="432" spans="1:9" x14ac:dyDescent="0.25">
      <c r="A432" t="s">
        <v>70</v>
      </c>
      <c r="B432" t="s">
        <v>27</v>
      </c>
      <c r="C432" t="s">
        <v>116</v>
      </c>
      <c r="D432" t="s">
        <v>1070</v>
      </c>
      <c r="E432" s="93">
        <v>-10751207</v>
      </c>
      <c r="F432" s="83">
        <v>-10751000</v>
      </c>
      <c r="G432" t="s">
        <v>48</v>
      </c>
      <c r="H432" t="s">
        <v>38</v>
      </c>
      <c r="I432" t="s">
        <v>34</v>
      </c>
    </row>
    <row r="433" spans="1:9" x14ac:dyDescent="0.25">
      <c r="A433" t="s">
        <v>491</v>
      </c>
      <c r="B433" t="s">
        <v>487</v>
      </c>
      <c r="C433" t="s">
        <v>108</v>
      </c>
      <c r="D433" t="s">
        <v>1065</v>
      </c>
      <c r="E433" s="93">
        <v>2535451</v>
      </c>
      <c r="F433" s="83">
        <v>2535000</v>
      </c>
      <c r="G433" t="s">
        <v>48</v>
      </c>
      <c r="H433" t="s">
        <v>185</v>
      </c>
      <c r="I433" t="s">
        <v>34</v>
      </c>
    </row>
    <row r="434" spans="1:9" x14ac:dyDescent="0.25">
      <c r="A434" t="s">
        <v>491</v>
      </c>
      <c r="B434" t="s">
        <v>487</v>
      </c>
      <c r="C434" t="s">
        <v>115</v>
      </c>
      <c r="D434" t="s">
        <v>1069</v>
      </c>
      <c r="E434" s="93">
        <v>-1426192</v>
      </c>
      <c r="F434" s="83">
        <v>-1426000</v>
      </c>
      <c r="G434" t="s">
        <v>48</v>
      </c>
      <c r="H434" t="s">
        <v>185</v>
      </c>
      <c r="I434" t="s">
        <v>34</v>
      </c>
    </row>
    <row r="435" spans="1:9" x14ac:dyDescent="0.25">
      <c r="A435" t="s">
        <v>491</v>
      </c>
      <c r="B435" t="s">
        <v>487</v>
      </c>
      <c r="C435" t="s">
        <v>116</v>
      </c>
      <c r="D435" t="s">
        <v>1070</v>
      </c>
      <c r="E435" s="93">
        <v>-1262260</v>
      </c>
      <c r="F435" s="83">
        <v>-1262000</v>
      </c>
      <c r="G435" t="s">
        <v>48</v>
      </c>
      <c r="H435" t="s">
        <v>185</v>
      </c>
      <c r="I435" t="s">
        <v>34</v>
      </c>
    </row>
    <row r="436" spans="1:9" x14ac:dyDescent="0.25">
      <c r="A436" t="s">
        <v>71</v>
      </c>
      <c r="B436" t="s">
        <v>27</v>
      </c>
      <c r="C436" t="s">
        <v>108</v>
      </c>
      <c r="D436" t="s">
        <v>1065</v>
      </c>
      <c r="E436" s="93">
        <v>70198066</v>
      </c>
      <c r="F436" s="83">
        <v>70198000</v>
      </c>
      <c r="G436" t="s">
        <v>48</v>
      </c>
      <c r="H436" t="s">
        <v>38</v>
      </c>
      <c r="I436" t="s">
        <v>34</v>
      </c>
    </row>
    <row r="437" spans="1:9" x14ac:dyDescent="0.25">
      <c r="A437" t="s">
        <v>71</v>
      </c>
      <c r="B437" t="s">
        <v>27</v>
      </c>
      <c r="C437" t="s">
        <v>115</v>
      </c>
      <c r="D437" t="s">
        <v>1069</v>
      </c>
      <c r="E437" s="93">
        <v>-35139286</v>
      </c>
      <c r="F437" s="83">
        <v>-35140000</v>
      </c>
      <c r="G437" t="s">
        <v>48</v>
      </c>
      <c r="H437" t="s">
        <v>38</v>
      </c>
      <c r="I437" t="s">
        <v>34</v>
      </c>
    </row>
    <row r="438" spans="1:9" x14ac:dyDescent="0.25">
      <c r="A438" t="s">
        <v>71</v>
      </c>
      <c r="B438" t="s">
        <v>27</v>
      </c>
      <c r="C438" t="s">
        <v>116</v>
      </c>
      <c r="D438" t="s">
        <v>1070</v>
      </c>
      <c r="E438" s="93">
        <v>-36227587</v>
      </c>
      <c r="F438" s="83">
        <v>-36228000</v>
      </c>
      <c r="G438" t="s">
        <v>48</v>
      </c>
      <c r="H438" t="s">
        <v>38</v>
      </c>
      <c r="I438" t="s">
        <v>34</v>
      </c>
    </row>
    <row r="439" spans="1:9" x14ac:dyDescent="0.25">
      <c r="A439" t="s">
        <v>73</v>
      </c>
      <c r="B439" t="s">
        <v>27</v>
      </c>
      <c r="C439" t="s">
        <v>108</v>
      </c>
      <c r="D439" t="s">
        <v>1065</v>
      </c>
      <c r="E439" s="93">
        <v>37850367</v>
      </c>
      <c r="F439" s="83">
        <v>37850000</v>
      </c>
      <c r="G439" t="s">
        <v>48</v>
      </c>
      <c r="H439" t="s">
        <v>38</v>
      </c>
      <c r="I439" t="s">
        <v>34</v>
      </c>
    </row>
    <row r="440" spans="1:9" x14ac:dyDescent="0.25">
      <c r="A440" t="s">
        <v>73</v>
      </c>
      <c r="B440" t="s">
        <v>27</v>
      </c>
      <c r="C440" t="s">
        <v>115</v>
      </c>
      <c r="D440" t="s">
        <v>1069</v>
      </c>
      <c r="E440" s="93">
        <v>-12649179</v>
      </c>
      <c r="F440" s="83">
        <v>-12649000</v>
      </c>
      <c r="G440" t="s">
        <v>48</v>
      </c>
      <c r="H440" t="s">
        <v>38</v>
      </c>
      <c r="I440" t="s">
        <v>34</v>
      </c>
    </row>
    <row r="441" spans="1:9" x14ac:dyDescent="0.25">
      <c r="A441" t="s">
        <v>73</v>
      </c>
      <c r="B441" t="s">
        <v>27</v>
      </c>
      <c r="C441" t="s">
        <v>116</v>
      </c>
      <c r="D441" t="s">
        <v>1070</v>
      </c>
      <c r="E441" s="93">
        <v>-26055630</v>
      </c>
      <c r="F441" s="83">
        <v>-26056000</v>
      </c>
      <c r="G441" t="s">
        <v>48</v>
      </c>
      <c r="H441" t="s">
        <v>38</v>
      </c>
      <c r="I441" t="s">
        <v>34</v>
      </c>
    </row>
    <row r="442" spans="1:9" x14ac:dyDescent="0.25">
      <c r="A442" t="s">
        <v>74</v>
      </c>
      <c r="B442" t="s">
        <v>27</v>
      </c>
      <c r="C442" t="s">
        <v>108</v>
      </c>
      <c r="D442" t="s">
        <v>1065</v>
      </c>
      <c r="E442" s="93">
        <v>11689125</v>
      </c>
      <c r="F442" s="83">
        <v>11688000</v>
      </c>
      <c r="G442" t="s">
        <v>48</v>
      </c>
      <c r="H442" t="s">
        <v>38</v>
      </c>
      <c r="I442" t="s">
        <v>34</v>
      </c>
    </row>
    <row r="443" spans="1:9" x14ac:dyDescent="0.25">
      <c r="A443" t="s">
        <v>74</v>
      </c>
      <c r="B443" t="s">
        <v>27</v>
      </c>
      <c r="C443" t="s">
        <v>115</v>
      </c>
      <c r="D443" t="s">
        <v>1069</v>
      </c>
      <c r="E443" s="93">
        <v>-6251813</v>
      </c>
      <c r="F443" s="83">
        <v>-6251000</v>
      </c>
      <c r="G443" t="s">
        <v>48</v>
      </c>
      <c r="H443" t="s">
        <v>38</v>
      </c>
      <c r="I443" t="s">
        <v>34</v>
      </c>
    </row>
    <row r="444" spans="1:9" x14ac:dyDescent="0.25">
      <c r="A444" t="s">
        <v>74</v>
      </c>
      <c r="B444" t="s">
        <v>27</v>
      </c>
      <c r="C444" t="s">
        <v>116</v>
      </c>
      <c r="D444" t="s">
        <v>1070</v>
      </c>
      <c r="E444" s="93">
        <v>-6015619</v>
      </c>
      <c r="F444" s="83">
        <v>-6015000</v>
      </c>
      <c r="G444" t="s">
        <v>48</v>
      </c>
      <c r="H444" t="s">
        <v>38</v>
      </c>
      <c r="I444" t="s">
        <v>34</v>
      </c>
    </row>
    <row r="445" spans="1:9" x14ac:dyDescent="0.25">
      <c r="A445" t="s">
        <v>74</v>
      </c>
      <c r="B445" t="s">
        <v>257</v>
      </c>
      <c r="C445" t="s">
        <v>108</v>
      </c>
      <c r="D445" t="s">
        <v>1065</v>
      </c>
      <c r="E445" s="93">
        <v>11901</v>
      </c>
      <c r="F445" s="83">
        <v>12000</v>
      </c>
      <c r="G445" t="s">
        <v>48</v>
      </c>
      <c r="H445" t="s">
        <v>185</v>
      </c>
      <c r="I445" t="s">
        <v>34</v>
      </c>
    </row>
    <row r="446" spans="1:9" x14ac:dyDescent="0.25">
      <c r="A446" t="s">
        <v>74</v>
      </c>
      <c r="B446" t="s">
        <v>257</v>
      </c>
      <c r="C446" t="s">
        <v>115</v>
      </c>
      <c r="D446" t="s">
        <v>1069</v>
      </c>
      <c r="E446" s="93">
        <v>-5832</v>
      </c>
      <c r="F446" s="83">
        <v>-5000</v>
      </c>
      <c r="G446" t="s">
        <v>48</v>
      </c>
      <c r="H446" t="s">
        <v>185</v>
      </c>
      <c r="I446" t="s">
        <v>34</v>
      </c>
    </row>
    <row r="447" spans="1:9" x14ac:dyDescent="0.25">
      <c r="A447" t="s">
        <v>74</v>
      </c>
      <c r="B447" t="s">
        <v>257</v>
      </c>
      <c r="C447" t="s">
        <v>116</v>
      </c>
      <c r="D447" t="s">
        <v>1070</v>
      </c>
      <c r="E447" s="93">
        <v>-6732</v>
      </c>
      <c r="F447" s="83">
        <v>-6000</v>
      </c>
      <c r="G447" t="s">
        <v>48</v>
      </c>
      <c r="H447" t="s">
        <v>185</v>
      </c>
      <c r="I447" t="s">
        <v>34</v>
      </c>
    </row>
    <row r="448" spans="1:9" x14ac:dyDescent="0.25">
      <c r="A448" t="s">
        <v>74</v>
      </c>
      <c r="B448" t="s">
        <v>286</v>
      </c>
      <c r="C448" t="s">
        <v>108</v>
      </c>
      <c r="D448" t="s">
        <v>1065</v>
      </c>
      <c r="E448" s="93">
        <v>1588966</v>
      </c>
      <c r="F448" s="83">
        <v>1589000</v>
      </c>
      <c r="G448" t="s">
        <v>48</v>
      </c>
      <c r="H448" t="s">
        <v>185</v>
      </c>
      <c r="I448" t="s">
        <v>34</v>
      </c>
    </row>
    <row r="449" spans="1:9" x14ac:dyDescent="0.25">
      <c r="A449" t="s">
        <v>74</v>
      </c>
      <c r="B449" t="s">
        <v>286</v>
      </c>
      <c r="C449" t="s">
        <v>115</v>
      </c>
      <c r="D449" t="s">
        <v>1069</v>
      </c>
      <c r="E449" s="93">
        <v>-856824</v>
      </c>
      <c r="F449" s="83">
        <v>-856000</v>
      </c>
      <c r="G449" t="s">
        <v>48</v>
      </c>
      <c r="H449" t="s">
        <v>185</v>
      </c>
      <c r="I449" t="s">
        <v>34</v>
      </c>
    </row>
    <row r="450" spans="1:9" x14ac:dyDescent="0.25">
      <c r="A450" t="s">
        <v>74</v>
      </c>
      <c r="B450" t="s">
        <v>286</v>
      </c>
      <c r="C450" t="s">
        <v>116</v>
      </c>
      <c r="D450" t="s">
        <v>1070</v>
      </c>
      <c r="E450" s="93">
        <v>-809841</v>
      </c>
      <c r="F450" s="83">
        <v>-810000</v>
      </c>
      <c r="G450" t="s">
        <v>48</v>
      </c>
      <c r="H450" t="s">
        <v>185</v>
      </c>
      <c r="I450" t="s">
        <v>34</v>
      </c>
    </row>
    <row r="451" spans="1:9" x14ac:dyDescent="0.25">
      <c r="A451" t="s">
        <v>74</v>
      </c>
      <c r="B451" t="s">
        <v>289</v>
      </c>
      <c r="C451" t="s">
        <v>108</v>
      </c>
      <c r="D451" t="s">
        <v>1065</v>
      </c>
      <c r="E451" s="93">
        <v>112665</v>
      </c>
      <c r="F451" s="83">
        <v>112000</v>
      </c>
      <c r="G451" t="s">
        <v>48</v>
      </c>
      <c r="H451" t="s">
        <v>185</v>
      </c>
      <c r="I451" t="s">
        <v>34</v>
      </c>
    </row>
    <row r="452" spans="1:9" x14ac:dyDescent="0.25">
      <c r="A452" t="s">
        <v>74</v>
      </c>
      <c r="B452" t="s">
        <v>289</v>
      </c>
      <c r="C452" t="s">
        <v>115</v>
      </c>
      <c r="D452" t="s">
        <v>1069</v>
      </c>
      <c r="E452" s="93">
        <v>-40576</v>
      </c>
      <c r="F452" s="83">
        <v>-40000</v>
      </c>
      <c r="G452" t="s">
        <v>48</v>
      </c>
      <c r="H452" t="s">
        <v>185</v>
      </c>
      <c r="I452" t="s">
        <v>34</v>
      </c>
    </row>
    <row r="453" spans="1:9" x14ac:dyDescent="0.25">
      <c r="A453" t="s">
        <v>74</v>
      </c>
      <c r="B453" t="s">
        <v>289</v>
      </c>
      <c r="C453" t="s">
        <v>116</v>
      </c>
      <c r="D453" t="s">
        <v>1070</v>
      </c>
      <c r="E453" s="93">
        <v>-80251</v>
      </c>
      <c r="F453" s="83">
        <v>-81000</v>
      </c>
      <c r="G453" t="s">
        <v>48</v>
      </c>
      <c r="H453" t="s">
        <v>185</v>
      </c>
      <c r="I453" t="s">
        <v>34</v>
      </c>
    </row>
    <row r="454" spans="1:9" x14ac:dyDescent="0.25">
      <c r="A454" t="s">
        <v>74</v>
      </c>
      <c r="B454" t="s">
        <v>292</v>
      </c>
      <c r="C454" t="s">
        <v>108</v>
      </c>
      <c r="D454" t="s">
        <v>1065</v>
      </c>
      <c r="E454" s="93">
        <v>95610</v>
      </c>
      <c r="F454" s="83">
        <v>95000</v>
      </c>
      <c r="G454" t="s">
        <v>48</v>
      </c>
      <c r="H454" t="s">
        <v>185</v>
      </c>
      <c r="I454" t="s">
        <v>34</v>
      </c>
    </row>
    <row r="455" spans="1:9" x14ac:dyDescent="0.25">
      <c r="A455" t="s">
        <v>74</v>
      </c>
      <c r="B455" t="s">
        <v>292</v>
      </c>
      <c r="C455" t="s">
        <v>115</v>
      </c>
      <c r="D455" t="s">
        <v>1069</v>
      </c>
      <c r="E455" s="93">
        <v>-81386</v>
      </c>
      <c r="F455" s="83">
        <v>-81000</v>
      </c>
      <c r="G455" t="s">
        <v>48</v>
      </c>
      <c r="H455" t="s">
        <v>185</v>
      </c>
      <c r="I455" t="s">
        <v>34</v>
      </c>
    </row>
    <row r="456" spans="1:9" x14ac:dyDescent="0.25">
      <c r="A456" t="s">
        <v>74</v>
      </c>
      <c r="B456" t="s">
        <v>292</v>
      </c>
      <c r="C456" t="s">
        <v>116</v>
      </c>
      <c r="D456" t="s">
        <v>1070</v>
      </c>
      <c r="E456" s="93">
        <v>-14977</v>
      </c>
      <c r="F456" s="83">
        <v>-14000</v>
      </c>
      <c r="G456" t="s">
        <v>48</v>
      </c>
      <c r="H456" t="s">
        <v>185</v>
      </c>
      <c r="I456" t="s">
        <v>34</v>
      </c>
    </row>
    <row r="457" spans="1:9" x14ac:dyDescent="0.25">
      <c r="A457" t="s">
        <v>74</v>
      </c>
      <c r="B457" t="s">
        <v>433</v>
      </c>
      <c r="C457" t="s">
        <v>108</v>
      </c>
      <c r="D457" t="s">
        <v>1065</v>
      </c>
      <c r="E457" s="93">
        <v>19347376</v>
      </c>
      <c r="F457" s="83">
        <v>19348000</v>
      </c>
      <c r="G457" t="s">
        <v>48</v>
      </c>
      <c r="H457" t="s">
        <v>185</v>
      </c>
      <c r="I457" t="s">
        <v>34</v>
      </c>
    </row>
    <row r="458" spans="1:9" x14ac:dyDescent="0.25">
      <c r="A458" t="s">
        <v>74</v>
      </c>
      <c r="B458" t="s">
        <v>433</v>
      </c>
      <c r="C458" t="s">
        <v>115</v>
      </c>
      <c r="D458" t="s">
        <v>1069</v>
      </c>
      <c r="E458" s="93">
        <v>-9932718</v>
      </c>
      <c r="F458" s="83">
        <v>-9933000</v>
      </c>
      <c r="G458" t="s">
        <v>48</v>
      </c>
      <c r="H458" t="s">
        <v>185</v>
      </c>
      <c r="I458" t="s">
        <v>34</v>
      </c>
    </row>
    <row r="459" spans="1:9" x14ac:dyDescent="0.25">
      <c r="A459" t="s">
        <v>74</v>
      </c>
      <c r="B459" t="s">
        <v>433</v>
      </c>
      <c r="C459" t="s">
        <v>116</v>
      </c>
      <c r="D459" t="s">
        <v>1070</v>
      </c>
      <c r="E459" s="93">
        <v>-10426417</v>
      </c>
      <c r="F459" s="83">
        <v>-10427000</v>
      </c>
      <c r="G459" t="s">
        <v>48</v>
      </c>
      <c r="H459" t="s">
        <v>185</v>
      </c>
      <c r="I459" t="s">
        <v>34</v>
      </c>
    </row>
    <row r="460" spans="1:9" x14ac:dyDescent="0.25">
      <c r="A460" t="s">
        <v>74</v>
      </c>
      <c r="B460" t="s">
        <v>516</v>
      </c>
      <c r="C460" t="s">
        <v>108</v>
      </c>
      <c r="D460" t="s">
        <v>1065</v>
      </c>
      <c r="E460" s="93">
        <v>181534</v>
      </c>
      <c r="F460" s="83">
        <v>182000</v>
      </c>
      <c r="G460" t="s">
        <v>48</v>
      </c>
      <c r="H460" t="s">
        <v>185</v>
      </c>
      <c r="I460" t="s">
        <v>34</v>
      </c>
    </row>
    <row r="461" spans="1:9" x14ac:dyDescent="0.25">
      <c r="A461" t="s">
        <v>74</v>
      </c>
      <c r="B461" t="s">
        <v>516</v>
      </c>
      <c r="C461" t="s">
        <v>115</v>
      </c>
      <c r="D461" t="s">
        <v>1069</v>
      </c>
      <c r="E461" s="93">
        <v>-95943</v>
      </c>
      <c r="F461" s="83">
        <v>-96000</v>
      </c>
      <c r="G461" t="s">
        <v>48</v>
      </c>
      <c r="H461" t="s">
        <v>185</v>
      </c>
      <c r="I461" t="s">
        <v>34</v>
      </c>
    </row>
    <row r="462" spans="1:9" x14ac:dyDescent="0.25">
      <c r="A462" t="s">
        <v>74</v>
      </c>
      <c r="B462" t="s">
        <v>516</v>
      </c>
      <c r="C462" t="s">
        <v>116</v>
      </c>
      <c r="D462" t="s">
        <v>1070</v>
      </c>
      <c r="E462" s="93">
        <v>-94722</v>
      </c>
      <c r="F462" s="83">
        <v>-94000</v>
      </c>
      <c r="G462" t="s">
        <v>48</v>
      </c>
      <c r="H462" t="s">
        <v>185</v>
      </c>
      <c r="I462" t="s">
        <v>34</v>
      </c>
    </row>
    <row r="463" spans="1:9" x14ac:dyDescent="0.25">
      <c r="A463" t="s">
        <v>75</v>
      </c>
      <c r="B463" t="s">
        <v>27</v>
      </c>
      <c r="C463" t="s">
        <v>108</v>
      </c>
      <c r="D463" t="s">
        <v>1065</v>
      </c>
      <c r="E463" s="93">
        <v>500483641</v>
      </c>
      <c r="F463" s="83">
        <v>500484000</v>
      </c>
      <c r="G463" t="s">
        <v>76</v>
      </c>
      <c r="H463" t="s">
        <v>38</v>
      </c>
      <c r="I463" t="s">
        <v>34</v>
      </c>
    </row>
    <row r="464" spans="1:9" x14ac:dyDescent="0.25">
      <c r="A464" t="s">
        <v>75</v>
      </c>
      <c r="B464" t="s">
        <v>27</v>
      </c>
      <c r="C464" t="s">
        <v>115</v>
      </c>
      <c r="D464" t="s">
        <v>1069</v>
      </c>
      <c r="E464" s="93">
        <v>-178214573</v>
      </c>
      <c r="F464" s="83">
        <v>-178215000</v>
      </c>
      <c r="G464" t="s">
        <v>76</v>
      </c>
      <c r="H464" t="s">
        <v>38</v>
      </c>
      <c r="I464" t="s">
        <v>34</v>
      </c>
    </row>
    <row r="465" spans="1:9" x14ac:dyDescent="0.25">
      <c r="A465" t="s">
        <v>75</v>
      </c>
      <c r="B465" t="s">
        <v>27</v>
      </c>
      <c r="C465" t="s">
        <v>116</v>
      </c>
      <c r="D465" t="s">
        <v>1070</v>
      </c>
      <c r="E465" s="93">
        <v>-338187978</v>
      </c>
      <c r="F465" s="83">
        <v>-338188000</v>
      </c>
      <c r="G465" t="s">
        <v>76</v>
      </c>
      <c r="H465" t="s">
        <v>38</v>
      </c>
      <c r="I465" t="s">
        <v>34</v>
      </c>
    </row>
    <row r="466" spans="1:9" x14ac:dyDescent="0.25">
      <c r="A466" t="s">
        <v>78</v>
      </c>
      <c r="B466" t="s">
        <v>27</v>
      </c>
      <c r="C466" t="s">
        <v>108</v>
      </c>
      <c r="D466" t="s">
        <v>1065</v>
      </c>
      <c r="E466" s="93">
        <v>554335</v>
      </c>
      <c r="F466" s="83">
        <v>554000</v>
      </c>
      <c r="G466" t="s">
        <v>79</v>
      </c>
      <c r="H466" t="s">
        <v>38</v>
      </c>
      <c r="I466" t="s">
        <v>34</v>
      </c>
    </row>
    <row r="467" spans="1:9" x14ac:dyDescent="0.25">
      <c r="A467" t="s">
        <v>78</v>
      </c>
      <c r="B467" t="s">
        <v>27</v>
      </c>
      <c r="C467" t="s">
        <v>115</v>
      </c>
      <c r="D467" t="s">
        <v>1069</v>
      </c>
      <c r="E467" s="93">
        <v>-221733</v>
      </c>
      <c r="F467" s="83">
        <v>-222000</v>
      </c>
      <c r="G467" t="s">
        <v>79</v>
      </c>
      <c r="H467" t="s">
        <v>38</v>
      </c>
      <c r="I467" t="s">
        <v>34</v>
      </c>
    </row>
    <row r="468" spans="1:9" x14ac:dyDescent="0.25">
      <c r="A468" t="s">
        <v>78</v>
      </c>
      <c r="B468" t="s">
        <v>27</v>
      </c>
      <c r="C468" t="s">
        <v>116</v>
      </c>
      <c r="D468" t="s">
        <v>1070</v>
      </c>
      <c r="E468" s="93">
        <v>-352064</v>
      </c>
      <c r="F468" s="83">
        <v>-352000</v>
      </c>
      <c r="G468" t="s">
        <v>79</v>
      </c>
      <c r="H468" t="s">
        <v>38</v>
      </c>
      <c r="I468" t="s">
        <v>34</v>
      </c>
    </row>
    <row r="469" spans="1:9" x14ac:dyDescent="0.25">
      <c r="A469" t="s">
        <v>78</v>
      </c>
      <c r="B469" t="s">
        <v>214</v>
      </c>
      <c r="C469" t="s">
        <v>108</v>
      </c>
      <c r="D469" t="s">
        <v>1065</v>
      </c>
      <c r="E469" s="93">
        <v>1066007</v>
      </c>
      <c r="F469" s="83">
        <v>1066000</v>
      </c>
      <c r="G469" t="s">
        <v>79</v>
      </c>
      <c r="H469" t="s">
        <v>185</v>
      </c>
      <c r="I469" t="s">
        <v>34</v>
      </c>
    </row>
    <row r="470" spans="1:9" x14ac:dyDescent="0.25">
      <c r="A470" t="s">
        <v>78</v>
      </c>
      <c r="B470" t="s">
        <v>214</v>
      </c>
      <c r="C470" t="s">
        <v>115</v>
      </c>
      <c r="D470" t="s">
        <v>1069</v>
      </c>
      <c r="E470" s="93">
        <v>-834267</v>
      </c>
      <c r="F470" s="83">
        <v>-834000</v>
      </c>
      <c r="G470" t="s">
        <v>79</v>
      </c>
      <c r="H470" t="s">
        <v>185</v>
      </c>
      <c r="I470" t="s">
        <v>34</v>
      </c>
    </row>
    <row r="471" spans="1:9" x14ac:dyDescent="0.25">
      <c r="A471" t="s">
        <v>78</v>
      </c>
      <c r="B471" t="s">
        <v>214</v>
      </c>
      <c r="C471" t="s">
        <v>116</v>
      </c>
      <c r="D471" t="s">
        <v>1070</v>
      </c>
      <c r="E471" s="93">
        <v>-239708</v>
      </c>
      <c r="F471" s="83">
        <v>-240000</v>
      </c>
      <c r="G471" t="s">
        <v>79</v>
      </c>
      <c r="H471" t="s">
        <v>185</v>
      </c>
      <c r="I471" t="s">
        <v>34</v>
      </c>
    </row>
    <row r="472" spans="1:9" x14ac:dyDescent="0.25">
      <c r="A472" t="s">
        <v>78</v>
      </c>
      <c r="B472" t="s">
        <v>393</v>
      </c>
      <c r="C472" t="s">
        <v>108</v>
      </c>
      <c r="D472" t="s">
        <v>1065</v>
      </c>
      <c r="E472" s="93">
        <v>23627636</v>
      </c>
      <c r="F472" s="83">
        <v>23628000</v>
      </c>
      <c r="G472" t="s">
        <v>79</v>
      </c>
      <c r="H472" t="s">
        <v>396</v>
      </c>
      <c r="I472" t="s">
        <v>394</v>
      </c>
    </row>
    <row r="473" spans="1:9" x14ac:dyDescent="0.25">
      <c r="A473" t="s">
        <v>78</v>
      </c>
      <c r="B473" t="s">
        <v>393</v>
      </c>
      <c r="C473" t="s">
        <v>115</v>
      </c>
      <c r="D473" t="s">
        <v>1069</v>
      </c>
      <c r="E473" s="93">
        <v>-5734715</v>
      </c>
      <c r="F473" s="83">
        <v>-5735000</v>
      </c>
      <c r="G473" t="s">
        <v>79</v>
      </c>
      <c r="H473" t="s">
        <v>396</v>
      </c>
      <c r="I473" t="s">
        <v>394</v>
      </c>
    </row>
    <row r="474" spans="1:9" x14ac:dyDescent="0.25">
      <c r="A474" t="s">
        <v>78</v>
      </c>
      <c r="B474" t="s">
        <v>393</v>
      </c>
      <c r="C474" t="s">
        <v>116</v>
      </c>
      <c r="D474" t="s">
        <v>1070</v>
      </c>
      <c r="E474" s="93">
        <v>-19263553</v>
      </c>
      <c r="F474" s="83">
        <v>-19264000</v>
      </c>
      <c r="G474" t="s">
        <v>79</v>
      </c>
      <c r="H474" t="s">
        <v>396</v>
      </c>
      <c r="I474" t="s">
        <v>394</v>
      </c>
    </row>
    <row r="475" spans="1:9" x14ac:dyDescent="0.25">
      <c r="A475" t="s">
        <v>78</v>
      </c>
      <c r="B475" t="s">
        <v>433</v>
      </c>
      <c r="C475" t="s">
        <v>108</v>
      </c>
      <c r="D475" t="s">
        <v>1065</v>
      </c>
      <c r="E475" s="93">
        <v>3056973</v>
      </c>
      <c r="F475" s="83">
        <v>3057000</v>
      </c>
      <c r="G475" t="s">
        <v>79</v>
      </c>
      <c r="H475" t="s">
        <v>185</v>
      </c>
      <c r="I475" t="s">
        <v>34</v>
      </c>
    </row>
    <row r="476" spans="1:9" x14ac:dyDescent="0.25">
      <c r="A476" t="s">
        <v>78</v>
      </c>
      <c r="B476" t="s">
        <v>433</v>
      </c>
      <c r="C476" t="s">
        <v>115</v>
      </c>
      <c r="D476" t="s">
        <v>1069</v>
      </c>
      <c r="E476" s="93">
        <v>-1222788</v>
      </c>
      <c r="F476" s="83">
        <v>-1223000</v>
      </c>
      <c r="G476" t="s">
        <v>79</v>
      </c>
      <c r="H476" t="s">
        <v>185</v>
      </c>
      <c r="I476" t="s">
        <v>34</v>
      </c>
    </row>
    <row r="477" spans="1:9" x14ac:dyDescent="0.25">
      <c r="A477" t="s">
        <v>78</v>
      </c>
      <c r="B477" t="s">
        <v>433</v>
      </c>
      <c r="C477" t="s">
        <v>116</v>
      </c>
      <c r="D477" t="s">
        <v>1070</v>
      </c>
      <c r="E477" s="93">
        <v>-1941518</v>
      </c>
      <c r="F477" s="83">
        <v>-1941000</v>
      </c>
      <c r="G477" t="s">
        <v>79</v>
      </c>
      <c r="H477" t="s">
        <v>185</v>
      </c>
      <c r="I477" t="s">
        <v>34</v>
      </c>
    </row>
    <row r="478" spans="1:9" x14ac:dyDescent="0.25">
      <c r="A478" t="s">
        <v>81</v>
      </c>
      <c r="B478" t="s">
        <v>27</v>
      </c>
      <c r="C478" t="s">
        <v>108</v>
      </c>
      <c r="D478" t="s">
        <v>1065</v>
      </c>
      <c r="E478" s="93">
        <v>201758</v>
      </c>
      <c r="F478" s="83">
        <v>202000</v>
      </c>
      <c r="G478" t="s">
        <v>79</v>
      </c>
      <c r="H478" t="s">
        <v>38</v>
      </c>
      <c r="I478" t="s">
        <v>34</v>
      </c>
    </row>
    <row r="479" spans="1:9" x14ac:dyDescent="0.25">
      <c r="A479" t="s">
        <v>81</v>
      </c>
      <c r="B479" t="s">
        <v>27</v>
      </c>
      <c r="C479" t="s">
        <v>115</v>
      </c>
      <c r="D479" t="s">
        <v>1069</v>
      </c>
      <c r="E479" s="93">
        <v>-186237</v>
      </c>
      <c r="F479" s="83">
        <v>-186000</v>
      </c>
      <c r="G479" t="s">
        <v>79</v>
      </c>
      <c r="H479" t="s">
        <v>38</v>
      </c>
      <c r="I479" t="s">
        <v>34</v>
      </c>
    </row>
    <row r="480" spans="1:9" x14ac:dyDescent="0.25">
      <c r="A480" t="s">
        <v>81</v>
      </c>
      <c r="B480" t="s">
        <v>27</v>
      </c>
      <c r="C480" t="s">
        <v>116</v>
      </c>
      <c r="D480" t="s">
        <v>1070</v>
      </c>
      <c r="E480" s="93">
        <v>-15987</v>
      </c>
      <c r="F480" s="83">
        <v>-16000</v>
      </c>
      <c r="G480" t="s">
        <v>79</v>
      </c>
      <c r="H480" t="s">
        <v>38</v>
      </c>
      <c r="I480" t="s">
        <v>34</v>
      </c>
    </row>
    <row r="481" spans="1:9" x14ac:dyDescent="0.25">
      <c r="A481" t="s">
        <v>556</v>
      </c>
      <c r="B481" t="s">
        <v>555</v>
      </c>
      <c r="C481" t="s">
        <v>108</v>
      </c>
      <c r="D481" t="s">
        <v>1065</v>
      </c>
      <c r="E481" s="93">
        <v>8125384</v>
      </c>
      <c r="F481" s="83">
        <v>8125000</v>
      </c>
      <c r="G481" t="s">
        <v>79</v>
      </c>
      <c r="H481" t="s">
        <v>185</v>
      </c>
      <c r="I481" t="s">
        <v>34</v>
      </c>
    </row>
    <row r="482" spans="1:9" x14ac:dyDescent="0.25">
      <c r="A482" t="s">
        <v>556</v>
      </c>
      <c r="B482" t="s">
        <v>555</v>
      </c>
      <c r="C482" t="s">
        <v>115</v>
      </c>
      <c r="D482" t="s">
        <v>1069</v>
      </c>
      <c r="E482" s="93">
        <v>-1675337</v>
      </c>
      <c r="F482" s="83">
        <v>-1675000</v>
      </c>
      <c r="G482" t="s">
        <v>79</v>
      </c>
      <c r="H482" t="s">
        <v>185</v>
      </c>
      <c r="I482" t="s">
        <v>34</v>
      </c>
    </row>
    <row r="483" spans="1:9" x14ac:dyDescent="0.25">
      <c r="A483" t="s">
        <v>556</v>
      </c>
      <c r="B483" t="s">
        <v>555</v>
      </c>
      <c r="C483" t="s">
        <v>116</v>
      </c>
      <c r="D483" t="s">
        <v>1070</v>
      </c>
      <c r="E483" s="93">
        <v>-6809671</v>
      </c>
      <c r="F483" s="83">
        <v>-6809000</v>
      </c>
      <c r="G483" t="s">
        <v>79</v>
      </c>
      <c r="H483" t="s">
        <v>185</v>
      </c>
      <c r="I483" t="s">
        <v>34</v>
      </c>
    </row>
    <row r="484" spans="1:9" x14ac:dyDescent="0.25">
      <c r="A484" t="s">
        <v>82</v>
      </c>
      <c r="B484" t="s">
        <v>27</v>
      </c>
      <c r="C484" t="s">
        <v>108</v>
      </c>
      <c r="D484" t="s">
        <v>1065</v>
      </c>
      <c r="E484" s="93">
        <v>8829998</v>
      </c>
      <c r="F484" s="83">
        <v>8830000</v>
      </c>
      <c r="G484" t="s">
        <v>79</v>
      </c>
      <c r="H484" t="s">
        <v>38</v>
      </c>
      <c r="I484" t="s">
        <v>34</v>
      </c>
    </row>
    <row r="485" spans="1:9" x14ac:dyDescent="0.25">
      <c r="A485" t="s">
        <v>82</v>
      </c>
      <c r="B485" t="s">
        <v>27</v>
      </c>
      <c r="C485" t="s">
        <v>115</v>
      </c>
      <c r="D485" t="s">
        <v>1069</v>
      </c>
      <c r="E485" s="93">
        <v>-1747604</v>
      </c>
      <c r="F485" s="83">
        <v>-1748000</v>
      </c>
      <c r="G485" t="s">
        <v>79</v>
      </c>
      <c r="H485" t="s">
        <v>38</v>
      </c>
      <c r="I485" t="s">
        <v>34</v>
      </c>
    </row>
    <row r="486" spans="1:9" x14ac:dyDescent="0.25">
      <c r="A486" t="s">
        <v>82</v>
      </c>
      <c r="B486" t="s">
        <v>27</v>
      </c>
      <c r="C486" t="s">
        <v>116</v>
      </c>
      <c r="D486" t="s">
        <v>1070</v>
      </c>
      <c r="E486" s="93">
        <v>-7325618</v>
      </c>
      <c r="F486" s="83">
        <v>-7326000</v>
      </c>
      <c r="G486" t="s">
        <v>79</v>
      </c>
      <c r="H486" t="s">
        <v>38</v>
      </c>
      <c r="I486" t="s">
        <v>34</v>
      </c>
    </row>
    <row r="487" spans="1:9" x14ac:dyDescent="0.25">
      <c r="A487" t="s">
        <v>83</v>
      </c>
      <c r="B487" t="s">
        <v>27</v>
      </c>
      <c r="C487" t="s">
        <v>108</v>
      </c>
      <c r="D487" t="s">
        <v>1065</v>
      </c>
      <c r="E487" s="93">
        <v>5350975</v>
      </c>
      <c r="F487" s="83">
        <v>5351000</v>
      </c>
      <c r="G487" t="s">
        <v>79</v>
      </c>
      <c r="H487" t="s">
        <v>38</v>
      </c>
      <c r="I487" t="s">
        <v>34</v>
      </c>
    </row>
    <row r="488" spans="1:9" x14ac:dyDescent="0.25">
      <c r="A488" t="s">
        <v>83</v>
      </c>
      <c r="B488" t="s">
        <v>27</v>
      </c>
      <c r="C488" t="s">
        <v>115</v>
      </c>
      <c r="D488" t="s">
        <v>1069</v>
      </c>
      <c r="E488" s="93">
        <v>-1667801</v>
      </c>
      <c r="F488" s="83">
        <v>-1668000</v>
      </c>
      <c r="G488" t="s">
        <v>79</v>
      </c>
      <c r="H488" t="s">
        <v>38</v>
      </c>
      <c r="I488" t="s">
        <v>34</v>
      </c>
    </row>
    <row r="489" spans="1:9" x14ac:dyDescent="0.25">
      <c r="A489" t="s">
        <v>83</v>
      </c>
      <c r="B489" t="s">
        <v>27</v>
      </c>
      <c r="C489" t="s">
        <v>116</v>
      </c>
      <c r="D489" t="s">
        <v>1070</v>
      </c>
      <c r="E489" s="93">
        <v>-3831333</v>
      </c>
      <c r="F489" s="83">
        <v>-3832000</v>
      </c>
      <c r="G489" t="s">
        <v>79</v>
      </c>
      <c r="H489" t="s">
        <v>38</v>
      </c>
      <c r="I489" t="s">
        <v>34</v>
      </c>
    </row>
    <row r="490" spans="1:9" x14ac:dyDescent="0.25">
      <c r="A490" t="s">
        <v>430</v>
      </c>
      <c r="B490" t="s">
        <v>55</v>
      </c>
      <c r="C490" t="s">
        <v>108</v>
      </c>
      <c r="D490" t="s">
        <v>1065</v>
      </c>
      <c r="E490" s="93">
        <v>209380286</v>
      </c>
      <c r="F490" s="83">
        <v>209381000</v>
      </c>
      <c r="G490" t="s">
        <v>48</v>
      </c>
      <c r="H490" t="s">
        <v>38</v>
      </c>
      <c r="I490" t="s">
        <v>34</v>
      </c>
    </row>
    <row r="491" spans="1:9" x14ac:dyDescent="0.25">
      <c r="A491" t="s">
        <v>430</v>
      </c>
      <c r="B491" t="s">
        <v>55</v>
      </c>
      <c r="C491" t="s">
        <v>115</v>
      </c>
      <c r="D491" t="s">
        <v>1069</v>
      </c>
      <c r="E491" s="93">
        <v>-73291906</v>
      </c>
      <c r="F491" s="83">
        <v>-73293000</v>
      </c>
      <c r="G491" t="s">
        <v>48</v>
      </c>
      <c r="H491" t="s">
        <v>38</v>
      </c>
      <c r="I491" t="s">
        <v>34</v>
      </c>
    </row>
    <row r="492" spans="1:9" x14ac:dyDescent="0.25">
      <c r="A492" t="s">
        <v>430</v>
      </c>
      <c r="B492" t="s">
        <v>55</v>
      </c>
      <c r="C492" t="s">
        <v>116</v>
      </c>
      <c r="D492" t="s">
        <v>1070</v>
      </c>
      <c r="E492" s="93">
        <v>-142407673</v>
      </c>
      <c r="F492" s="83">
        <v>-142408000</v>
      </c>
      <c r="G492" t="s">
        <v>48</v>
      </c>
      <c r="H492" t="s">
        <v>38</v>
      </c>
      <c r="I492" t="s">
        <v>34</v>
      </c>
    </row>
    <row r="493" spans="1:9" x14ac:dyDescent="0.25">
      <c r="A493" t="s">
        <v>84</v>
      </c>
      <c r="B493" t="s">
        <v>27</v>
      </c>
      <c r="C493" t="s">
        <v>108</v>
      </c>
      <c r="D493" t="s">
        <v>1065</v>
      </c>
      <c r="E493" s="93">
        <v>5220354</v>
      </c>
      <c r="F493" s="83">
        <v>5220000</v>
      </c>
      <c r="G493" t="s">
        <v>48</v>
      </c>
      <c r="H493" t="s">
        <v>38</v>
      </c>
      <c r="I493" t="s">
        <v>34</v>
      </c>
    </row>
    <row r="494" spans="1:9" x14ac:dyDescent="0.25">
      <c r="A494" t="s">
        <v>84</v>
      </c>
      <c r="B494" t="s">
        <v>27</v>
      </c>
      <c r="C494" t="s">
        <v>115</v>
      </c>
      <c r="D494" t="s">
        <v>1069</v>
      </c>
      <c r="E494" s="93">
        <v>-2336498</v>
      </c>
      <c r="F494" s="83">
        <v>-2336000</v>
      </c>
      <c r="G494" t="s">
        <v>48</v>
      </c>
      <c r="H494" t="s">
        <v>38</v>
      </c>
      <c r="I494" t="s">
        <v>34</v>
      </c>
    </row>
    <row r="495" spans="1:9" x14ac:dyDescent="0.25">
      <c r="A495" t="s">
        <v>84</v>
      </c>
      <c r="B495" t="s">
        <v>27</v>
      </c>
      <c r="C495" t="s">
        <v>116</v>
      </c>
      <c r="D495" t="s">
        <v>1070</v>
      </c>
      <c r="E495" s="93">
        <v>-3055790</v>
      </c>
      <c r="F495" s="83">
        <v>-3056000</v>
      </c>
      <c r="G495" t="s">
        <v>48</v>
      </c>
      <c r="H495" t="s">
        <v>38</v>
      </c>
      <c r="I495" t="s">
        <v>34</v>
      </c>
    </row>
    <row r="496" spans="1:9" x14ac:dyDescent="0.25">
      <c r="A496" t="s">
        <v>85</v>
      </c>
      <c r="B496" t="s">
        <v>27</v>
      </c>
      <c r="C496" t="s">
        <v>108</v>
      </c>
      <c r="D496" t="s">
        <v>1065</v>
      </c>
      <c r="E496" s="93">
        <v>1445630</v>
      </c>
      <c r="F496" s="83">
        <v>1446000</v>
      </c>
      <c r="G496" t="s">
        <v>48</v>
      </c>
      <c r="H496" t="s">
        <v>38</v>
      </c>
      <c r="I496" t="s">
        <v>34</v>
      </c>
    </row>
    <row r="497" spans="1:9" x14ac:dyDescent="0.25">
      <c r="A497" t="s">
        <v>85</v>
      </c>
      <c r="B497" t="s">
        <v>27</v>
      </c>
      <c r="C497" t="s">
        <v>115</v>
      </c>
      <c r="D497" t="s">
        <v>1069</v>
      </c>
      <c r="E497" s="93">
        <v>-1269334</v>
      </c>
      <c r="F497" s="83">
        <v>-1269000</v>
      </c>
      <c r="G497" t="s">
        <v>48</v>
      </c>
      <c r="H497" t="s">
        <v>38</v>
      </c>
      <c r="I497" t="s">
        <v>34</v>
      </c>
    </row>
    <row r="498" spans="1:9" x14ac:dyDescent="0.25">
      <c r="A498" t="s">
        <v>85</v>
      </c>
      <c r="B498" t="s">
        <v>27</v>
      </c>
      <c r="C498" t="s">
        <v>116</v>
      </c>
      <c r="D498" t="s">
        <v>1070</v>
      </c>
      <c r="E498" s="93">
        <v>-181805</v>
      </c>
      <c r="F498" s="83">
        <v>-182000</v>
      </c>
      <c r="G498" t="s">
        <v>48</v>
      </c>
      <c r="H498" t="s">
        <v>38</v>
      </c>
      <c r="I498" t="s">
        <v>34</v>
      </c>
    </row>
    <row r="499" spans="1:9" x14ac:dyDescent="0.25">
      <c r="A499" t="s">
        <v>86</v>
      </c>
      <c r="B499" t="s">
        <v>941</v>
      </c>
      <c r="C499" t="s">
        <v>108</v>
      </c>
      <c r="D499" t="s">
        <v>1065</v>
      </c>
      <c r="E499" s="93">
        <v>179134052</v>
      </c>
      <c r="F499" s="83">
        <v>179133000</v>
      </c>
      <c r="G499" t="s">
        <v>48</v>
      </c>
      <c r="H499" t="s">
        <v>185</v>
      </c>
      <c r="I499" t="s">
        <v>34</v>
      </c>
    </row>
    <row r="500" spans="1:9" x14ac:dyDescent="0.25">
      <c r="A500" t="s">
        <v>86</v>
      </c>
      <c r="B500" t="s">
        <v>941</v>
      </c>
      <c r="C500" t="s">
        <v>106</v>
      </c>
      <c r="D500" t="s">
        <v>1066</v>
      </c>
      <c r="E500" s="93">
        <v>5523763</v>
      </c>
      <c r="F500" s="83">
        <v>5524000</v>
      </c>
      <c r="G500" t="s">
        <v>48</v>
      </c>
      <c r="H500" t="s">
        <v>185</v>
      </c>
      <c r="I500" t="s">
        <v>34</v>
      </c>
    </row>
    <row r="501" spans="1:9" x14ac:dyDescent="0.25">
      <c r="A501" t="s">
        <v>86</v>
      </c>
      <c r="B501" t="s">
        <v>941</v>
      </c>
      <c r="C501" t="s">
        <v>114</v>
      </c>
      <c r="D501" t="s">
        <v>1067</v>
      </c>
      <c r="E501" s="93">
        <v>-1117904</v>
      </c>
      <c r="F501" s="83">
        <v>-1118000</v>
      </c>
      <c r="G501" t="s">
        <v>48</v>
      </c>
      <c r="H501" t="s">
        <v>185</v>
      </c>
      <c r="I501" t="s">
        <v>34</v>
      </c>
    </row>
    <row r="502" spans="1:9" x14ac:dyDescent="0.25">
      <c r="A502" t="s">
        <v>86</v>
      </c>
      <c r="B502" t="s">
        <v>941</v>
      </c>
      <c r="C502" t="s">
        <v>115</v>
      </c>
      <c r="D502" t="s">
        <v>1069</v>
      </c>
      <c r="E502" s="93">
        <v>-45782688</v>
      </c>
      <c r="F502" s="83">
        <v>-45782000</v>
      </c>
      <c r="G502" t="s">
        <v>48</v>
      </c>
      <c r="H502" t="s">
        <v>185</v>
      </c>
      <c r="I502" t="s">
        <v>34</v>
      </c>
    </row>
    <row r="503" spans="1:9" x14ac:dyDescent="0.25">
      <c r="A503" t="s">
        <v>86</v>
      </c>
      <c r="B503" t="s">
        <v>941</v>
      </c>
      <c r="C503" t="s">
        <v>116</v>
      </c>
      <c r="D503" t="s">
        <v>1070</v>
      </c>
      <c r="E503" s="93">
        <v>-144896402</v>
      </c>
      <c r="F503" s="83">
        <v>-144896000</v>
      </c>
      <c r="G503" t="s">
        <v>48</v>
      </c>
      <c r="H503" t="s">
        <v>185</v>
      </c>
      <c r="I503" t="s">
        <v>34</v>
      </c>
    </row>
    <row r="504" spans="1:9" x14ac:dyDescent="0.25">
      <c r="A504" t="s">
        <v>595</v>
      </c>
      <c r="B504" t="s">
        <v>27</v>
      </c>
      <c r="C504" t="s">
        <v>108</v>
      </c>
      <c r="D504" t="s">
        <v>1065</v>
      </c>
      <c r="E504" s="93">
        <v>20661538</v>
      </c>
      <c r="F504" s="83">
        <v>20662000</v>
      </c>
      <c r="G504" t="s">
        <v>35</v>
      </c>
      <c r="H504" t="s">
        <v>38</v>
      </c>
      <c r="I504" t="s">
        <v>34</v>
      </c>
    </row>
    <row r="505" spans="1:9" x14ac:dyDescent="0.25">
      <c r="A505" t="s">
        <v>595</v>
      </c>
      <c r="B505" t="s">
        <v>27</v>
      </c>
      <c r="C505" t="s">
        <v>115</v>
      </c>
      <c r="D505" t="s">
        <v>1069</v>
      </c>
      <c r="E505" s="93">
        <v>-8084949</v>
      </c>
      <c r="F505" s="83">
        <v>-8085000</v>
      </c>
      <c r="G505" t="s">
        <v>35</v>
      </c>
      <c r="H505" t="s">
        <v>38</v>
      </c>
      <c r="I505" t="s">
        <v>34</v>
      </c>
    </row>
    <row r="506" spans="1:9" x14ac:dyDescent="0.25">
      <c r="A506" t="s">
        <v>595</v>
      </c>
      <c r="B506" t="s">
        <v>27</v>
      </c>
      <c r="C506" t="s">
        <v>116</v>
      </c>
      <c r="D506" t="s">
        <v>1070</v>
      </c>
      <c r="E506" s="93">
        <v>-13491087</v>
      </c>
      <c r="F506" s="83">
        <v>-13491000</v>
      </c>
      <c r="G506" t="s">
        <v>35</v>
      </c>
      <c r="H506" t="s">
        <v>38</v>
      </c>
      <c r="I506" t="s">
        <v>34</v>
      </c>
    </row>
    <row r="507" spans="1:9" x14ac:dyDescent="0.25">
      <c r="A507" t="s">
        <v>87</v>
      </c>
      <c r="B507" t="s">
        <v>27</v>
      </c>
      <c r="C507" t="s">
        <v>108</v>
      </c>
      <c r="D507" t="s">
        <v>1065</v>
      </c>
      <c r="E507" s="93">
        <v>989772</v>
      </c>
      <c r="F507" s="83">
        <v>990000</v>
      </c>
      <c r="G507" t="s">
        <v>35</v>
      </c>
      <c r="H507" t="s">
        <v>38</v>
      </c>
      <c r="I507" t="s">
        <v>34</v>
      </c>
    </row>
    <row r="508" spans="1:9" x14ac:dyDescent="0.25">
      <c r="A508" t="s">
        <v>87</v>
      </c>
      <c r="B508" t="s">
        <v>27</v>
      </c>
      <c r="C508" t="s">
        <v>115</v>
      </c>
      <c r="D508" t="s">
        <v>1069</v>
      </c>
      <c r="E508" s="93">
        <v>-854874</v>
      </c>
      <c r="F508" s="83">
        <v>-855000</v>
      </c>
      <c r="G508" t="s">
        <v>35</v>
      </c>
      <c r="H508" t="s">
        <v>38</v>
      </c>
      <c r="I508" t="s">
        <v>34</v>
      </c>
    </row>
    <row r="509" spans="1:9" x14ac:dyDescent="0.25">
      <c r="A509" t="s">
        <v>87</v>
      </c>
      <c r="B509" t="s">
        <v>27</v>
      </c>
      <c r="C509" t="s">
        <v>116</v>
      </c>
      <c r="D509" t="s">
        <v>1070</v>
      </c>
      <c r="E509" s="93">
        <v>-137471</v>
      </c>
      <c r="F509" s="83">
        <v>-137000</v>
      </c>
      <c r="G509" t="s">
        <v>35</v>
      </c>
      <c r="H509" t="s">
        <v>38</v>
      </c>
      <c r="I509" t="s">
        <v>34</v>
      </c>
    </row>
    <row r="510" spans="1:9" x14ac:dyDescent="0.25">
      <c r="A510" t="s">
        <v>87</v>
      </c>
      <c r="B510" t="s">
        <v>571</v>
      </c>
      <c r="C510" t="s">
        <v>108</v>
      </c>
      <c r="D510" t="s">
        <v>1065</v>
      </c>
      <c r="E510" s="93">
        <v>16707974</v>
      </c>
      <c r="F510" s="83">
        <v>16708000</v>
      </c>
      <c r="G510" t="s">
        <v>35</v>
      </c>
      <c r="H510" t="s">
        <v>377</v>
      </c>
      <c r="I510" t="s">
        <v>375</v>
      </c>
    </row>
    <row r="511" spans="1:9" x14ac:dyDescent="0.25">
      <c r="A511" t="s">
        <v>87</v>
      </c>
      <c r="B511" t="s">
        <v>571</v>
      </c>
      <c r="C511" t="s">
        <v>115</v>
      </c>
      <c r="D511" t="s">
        <v>1069</v>
      </c>
      <c r="E511" s="93">
        <v>-11876370</v>
      </c>
      <c r="F511" s="83">
        <v>-11877000</v>
      </c>
      <c r="G511" t="s">
        <v>35</v>
      </c>
      <c r="H511" t="s">
        <v>377</v>
      </c>
      <c r="I511" t="s">
        <v>375</v>
      </c>
    </row>
    <row r="512" spans="1:9" x14ac:dyDescent="0.25">
      <c r="A512" t="s">
        <v>87</v>
      </c>
      <c r="B512" t="s">
        <v>571</v>
      </c>
      <c r="C512" t="s">
        <v>116</v>
      </c>
      <c r="D512" t="s">
        <v>1070</v>
      </c>
      <c r="E512" s="93">
        <v>-5061776</v>
      </c>
      <c r="F512" s="83">
        <v>-5062000</v>
      </c>
      <c r="G512" t="s">
        <v>35</v>
      </c>
      <c r="H512" t="s">
        <v>377</v>
      </c>
      <c r="I512" t="s">
        <v>375</v>
      </c>
    </row>
    <row r="513" spans="1:9" x14ac:dyDescent="0.25">
      <c r="A513" t="s">
        <v>87</v>
      </c>
      <c r="B513" t="s">
        <v>579</v>
      </c>
      <c r="C513" t="s">
        <v>108</v>
      </c>
      <c r="D513" t="s">
        <v>1065</v>
      </c>
      <c r="E513" s="93">
        <v>52875</v>
      </c>
      <c r="F513" s="83">
        <v>53000</v>
      </c>
      <c r="G513" t="s">
        <v>35</v>
      </c>
      <c r="H513" t="s">
        <v>377</v>
      </c>
      <c r="I513" t="s">
        <v>375</v>
      </c>
    </row>
    <row r="514" spans="1:9" x14ac:dyDescent="0.25">
      <c r="A514" t="s">
        <v>87</v>
      </c>
      <c r="B514" t="s">
        <v>579</v>
      </c>
      <c r="C514" t="s">
        <v>115</v>
      </c>
      <c r="D514" t="s">
        <v>1069</v>
      </c>
      <c r="E514" s="93">
        <v>-42300</v>
      </c>
      <c r="F514" s="83">
        <v>-42000</v>
      </c>
      <c r="G514" t="s">
        <v>35</v>
      </c>
      <c r="H514" t="s">
        <v>377</v>
      </c>
      <c r="I514" t="s">
        <v>375</v>
      </c>
    </row>
    <row r="515" spans="1:9" x14ac:dyDescent="0.25">
      <c r="A515" t="s">
        <v>87</v>
      </c>
      <c r="B515" t="s">
        <v>579</v>
      </c>
      <c r="C515" t="s">
        <v>116</v>
      </c>
      <c r="D515" t="s">
        <v>1070</v>
      </c>
      <c r="E515" s="93">
        <v>-10729</v>
      </c>
      <c r="F515" s="83">
        <v>-11000</v>
      </c>
      <c r="G515" t="s">
        <v>35</v>
      </c>
      <c r="H515" t="s">
        <v>377</v>
      </c>
      <c r="I515" t="s">
        <v>375</v>
      </c>
    </row>
    <row r="516" spans="1:9" x14ac:dyDescent="0.25">
      <c r="A516" t="s">
        <v>929</v>
      </c>
      <c r="B516" t="s">
        <v>27</v>
      </c>
      <c r="C516" t="s">
        <v>108</v>
      </c>
      <c r="D516" t="s">
        <v>1065</v>
      </c>
      <c r="E516" s="93">
        <v>1725060</v>
      </c>
      <c r="F516" s="83">
        <v>1725000</v>
      </c>
      <c r="G516" t="s">
        <v>35</v>
      </c>
      <c r="H516" t="s">
        <v>38</v>
      </c>
      <c r="I516" t="s">
        <v>34</v>
      </c>
    </row>
    <row r="517" spans="1:9" x14ac:dyDescent="0.25">
      <c r="A517" t="s">
        <v>929</v>
      </c>
      <c r="B517" t="s">
        <v>27</v>
      </c>
      <c r="C517" t="s">
        <v>115</v>
      </c>
      <c r="D517" t="s">
        <v>1069</v>
      </c>
      <c r="E517" s="93">
        <v>-243538</v>
      </c>
      <c r="F517" s="83">
        <v>-244000</v>
      </c>
      <c r="G517" t="s">
        <v>35</v>
      </c>
      <c r="H517" t="s">
        <v>38</v>
      </c>
      <c r="I517" t="s">
        <v>34</v>
      </c>
    </row>
    <row r="518" spans="1:9" x14ac:dyDescent="0.25">
      <c r="A518" t="s">
        <v>929</v>
      </c>
      <c r="B518" t="s">
        <v>27</v>
      </c>
      <c r="C518" t="s">
        <v>116</v>
      </c>
      <c r="D518" t="s">
        <v>1070</v>
      </c>
      <c r="E518" s="93">
        <v>-1515613</v>
      </c>
      <c r="F518" s="83">
        <v>-1516000</v>
      </c>
      <c r="G518" t="s">
        <v>35</v>
      </c>
      <c r="H518" t="s">
        <v>38</v>
      </c>
      <c r="I518" t="s">
        <v>34</v>
      </c>
    </row>
    <row r="519" spans="1:9" x14ac:dyDescent="0.25">
      <c r="A519" t="s">
        <v>88</v>
      </c>
      <c r="B519" t="s">
        <v>27</v>
      </c>
      <c r="C519" t="s">
        <v>108</v>
      </c>
      <c r="D519" t="s">
        <v>1065</v>
      </c>
      <c r="E519" s="93">
        <v>73731253</v>
      </c>
      <c r="F519" s="83">
        <v>73731000</v>
      </c>
      <c r="G519" t="s">
        <v>35</v>
      </c>
      <c r="H519" t="s">
        <v>38</v>
      </c>
      <c r="I519" t="s">
        <v>34</v>
      </c>
    </row>
    <row r="520" spans="1:9" x14ac:dyDescent="0.25">
      <c r="A520" t="s">
        <v>88</v>
      </c>
      <c r="B520" t="s">
        <v>27</v>
      </c>
      <c r="C520" t="s">
        <v>115</v>
      </c>
      <c r="D520" t="s">
        <v>1069</v>
      </c>
      <c r="E520" s="93">
        <v>-13226659</v>
      </c>
      <c r="F520" s="83">
        <v>-13227000</v>
      </c>
      <c r="G520" t="s">
        <v>35</v>
      </c>
      <c r="H520" t="s">
        <v>38</v>
      </c>
      <c r="I520" t="s">
        <v>34</v>
      </c>
    </row>
    <row r="521" spans="1:9" x14ac:dyDescent="0.25">
      <c r="A521" t="s">
        <v>88</v>
      </c>
      <c r="B521" t="s">
        <v>27</v>
      </c>
      <c r="C521" t="s">
        <v>116</v>
      </c>
      <c r="D521" t="s">
        <v>1070</v>
      </c>
      <c r="E521" s="93">
        <v>-62948128</v>
      </c>
      <c r="F521" s="83">
        <v>-62948000</v>
      </c>
      <c r="G521" t="s">
        <v>35</v>
      </c>
      <c r="H521" t="s">
        <v>38</v>
      </c>
      <c r="I521" t="s">
        <v>34</v>
      </c>
    </row>
    <row r="522" spans="1:9" x14ac:dyDescent="0.25">
      <c r="A522" t="s">
        <v>89</v>
      </c>
      <c r="B522" t="s">
        <v>27</v>
      </c>
      <c r="C522" t="s">
        <v>108</v>
      </c>
      <c r="D522" t="s">
        <v>1065</v>
      </c>
      <c r="E522" s="93">
        <v>22688988</v>
      </c>
      <c r="F522" s="83">
        <v>22689000</v>
      </c>
      <c r="G522" t="s">
        <v>35</v>
      </c>
      <c r="H522" t="s">
        <v>38</v>
      </c>
      <c r="I522" t="s">
        <v>34</v>
      </c>
    </row>
    <row r="523" spans="1:9" x14ac:dyDescent="0.25">
      <c r="A523" t="s">
        <v>89</v>
      </c>
      <c r="B523" t="s">
        <v>27</v>
      </c>
      <c r="C523" t="s">
        <v>115</v>
      </c>
      <c r="D523" t="s">
        <v>1069</v>
      </c>
      <c r="E523" s="93">
        <v>-15807922</v>
      </c>
      <c r="F523" s="83">
        <v>-15808000</v>
      </c>
      <c r="G523" t="s">
        <v>35</v>
      </c>
      <c r="H523" t="s">
        <v>38</v>
      </c>
      <c r="I523" t="s">
        <v>34</v>
      </c>
    </row>
    <row r="524" spans="1:9" x14ac:dyDescent="0.25">
      <c r="A524" t="s">
        <v>89</v>
      </c>
      <c r="B524" t="s">
        <v>27</v>
      </c>
      <c r="C524" t="s">
        <v>116</v>
      </c>
      <c r="D524" t="s">
        <v>1070</v>
      </c>
      <c r="E524" s="93">
        <v>-9048092</v>
      </c>
      <c r="F524" s="83">
        <v>-9049000</v>
      </c>
      <c r="G524" t="s">
        <v>35</v>
      </c>
      <c r="H524" t="s">
        <v>38</v>
      </c>
      <c r="I524" t="s">
        <v>34</v>
      </c>
    </row>
    <row r="525" spans="1:9" x14ac:dyDescent="0.25">
      <c r="A525" t="s">
        <v>374</v>
      </c>
      <c r="B525" t="s">
        <v>373</v>
      </c>
      <c r="C525" t="s">
        <v>108</v>
      </c>
      <c r="D525" t="s">
        <v>1065</v>
      </c>
      <c r="E525" s="93">
        <v>232379106</v>
      </c>
      <c r="F525" s="83">
        <v>232379000</v>
      </c>
      <c r="G525" t="s">
        <v>35</v>
      </c>
      <c r="H525" t="s">
        <v>377</v>
      </c>
      <c r="I525" t="s">
        <v>375</v>
      </c>
    </row>
    <row r="526" spans="1:9" x14ac:dyDescent="0.25">
      <c r="A526" t="s">
        <v>374</v>
      </c>
      <c r="B526" t="s">
        <v>373</v>
      </c>
      <c r="C526" t="s">
        <v>115</v>
      </c>
      <c r="D526" t="s">
        <v>1069</v>
      </c>
      <c r="E526" s="93">
        <v>-68048943</v>
      </c>
      <c r="F526" s="83">
        <v>-68049000</v>
      </c>
      <c r="G526" t="s">
        <v>35</v>
      </c>
      <c r="H526" t="s">
        <v>377</v>
      </c>
      <c r="I526" t="s">
        <v>375</v>
      </c>
    </row>
    <row r="527" spans="1:9" x14ac:dyDescent="0.25">
      <c r="A527" t="s">
        <v>374</v>
      </c>
      <c r="B527" t="s">
        <v>373</v>
      </c>
      <c r="C527" t="s">
        <v>116</v>
      </c>
      <c r="D527" t="s">
        <v>1070</v>
      </c>
      <c r="E527" s="93">
        <v>-172857328</v>
      </c>
      <c r="F527" s="83">
        <v>-172857000</v>
      </c>
      <c r="G527" t="s">
        <v>35</v>
      </c>
      <c r="H527" t="s">
        <v>377</v>
      </c>
      <c r="I527" t="s">
        <v>375</v>
      </c>
    </row>
    <row r="528" spans="1:9" x14ac:dyDescent="0.25">
      <c r="A528" t="s">
        <v>276</v>
      </c>
      <c r="B528" t="s">
        <v>275</v>
      </c>
      <c r="C528" t="s">
        <v>108</v>
      </c>
      <c r="D528" t="s">
        <v>1065</v>
      </c>
      <c r="E528" s="93">
        <v>12700352</v>
      </c>
      <c r="F528" s="83">
        <v>12700000</v>
      </c>
      <c r="G528" t="s">
        <v>35</v>
      </c>
      <c r="H528" t="s">
        <v>185</v>
      </c>
      <c r="I528" t="s">
        <v>34</v>
      </c>
    </row>
    <row r="529" spans="1:9" x14ac:dyDescent="0.25">
      <c r="A529" t="s">
        <v>276</v>
      </c>
      <c r="B529" t="s">
        <v>275</v>
      </c>
      <c r="C529" t="s">
        <v>115</v>
      </c>
      <c r="D529" t="s">
        <v>1069</v>
      </c>
      <c r="E529" s="93">
        <v>-2249021</v>
      </c>
      <c r="F529" s="83">
        <v>-2249000</v>
      </c>
      <c r="G529" t="s">
        <v>35</v>
      </c>
      <c r="H529" t="s">
        <v>185</v>
      </c>
      <c r="I529" t="s">
        <v>34</v>
      </c>
    </row>
    <row r="530" spans="1:9" x14ac:dyDescent="0.25">
      <c r="A530" t="s">
        <v>276</v>
      </c>
      <c r="B530" t="s">
        <v>275</v>
      </c>
      <c r="C530" t="s">
        <v>116</v>
      </c>
      <c r="D530" t="s">
        <v>1070</v>
      </c>
      <c r="E530" s="95">
        <v>-11080700</v>
      </c>
      <c r="F530" s="83">
        <v>-11080000</v>
      </c>
      <c r="G530" t="s">
        <v>35</v>
      </c>
      <c r="H530" t="s">
        <v>185</v>
      </c>
      <c r="I530" t="s">
        <v>34</v>
      </c>
    </row>
    <row r="531" spans="1:9" x14ac:dyDescent="0.25">
      <c r="A531" t="s">
        <v>90</v>
      </c>
      <c r="B531" t="s">
        <v>27</v>
      </c>
      <c r="C531" t="s">
        <v>108</v>
      </c>
      <c r="D531" t="s">
        <v>1065</v>
      </c>
      <c r="E531" s="95">
        <v>1413877</v>
      </c>
      <c r="F531" s="83">
        <v>1414000</v>
      </c>
      <c r="G531" t="s">
        <v>35</v>
      </c>
      <c r="H531" t="s">
        <v>38</v>
      </c>
      <c r="I531" t="s">
        <v>34</v>
      </c>
    </row>
    <row r="532" spans="1:9" x14ac:dyDescent="0.25">
      <c r="A532" t="s">
        <v>90</v>
      </c>
      <c r="B532" t="s">
        <v>27</v>
      </c>
      <c r="C532" t="s">
        <v>115</v>
      </c>
      <c r="D532" t="s">
        <v>1069</v>
      </c>
      <c r="E532" s="95">
        <v>-848326</v>
      </c>
      <c r="F532" s="83">
        <v>-849000</v>
      </c>
      <c r="G532" t="s">
        <v>35</v>
      </c>
      <c r="H532" t="s">
        <v>38</v>
      </c>
      <c r="I532" t="s">
        <v>34</v>
      </c>
    </row>
    <row r="533" spans="1:9" x14ac:dyDescent="0.25">
      <c r="A533" t="s">
        <v>90</v>
      </c>
      <c r="B533" t="s">
        <v>27</v>
      </c>
      <c r="C533" t="s">
        <v>116</v>
      </c>
      <c r="D533" t="s">
        <v>1070</v>
      </c>
      <c r="E533" s="93">
        <v>-714447</v>
      </c>
      <c r="F533" s="83">
        <v>-714000</v>
      </c>
      <c r="G533" t="s">
        <v>35</v>
      </c>
      <c r="H533" t="s">
        <v>38</v>
      </c>
      <c r="I533" t="s">
        <v>34</v>
      </c>
    </row>
    <row r="534" spans="1:9" x14ac:dyDescent="0.25">
      <c r="A534" t="s">
        <v>90</v>
      </c>
      <c r="B534" t="s">
        <v>579</v>
      </c>
      <c r="C534" t="s">
        <v>108</v>
      </c>
      <c r="D534" t="s">
        <v>1065</v>
      </c>
      <c r="E534" s="93">
        <v>942585</v>
      </c>
      <c r="F534" s="83">
        <v>943000</v>
      </c>
      <c r="G534" t="s">
        <v>35</v>
      </c>
      <c r="H534" t="s">
        <v>377</v>
      </c>
      <c r="I534" t="s">
        <v>375</v>
      </c>
    </row>
    <row r="535" spans="1:9" x14ac:dyDescent="0.25">
      <c r="A535" t="s">
        <v>90</v>
      </c>
      <c r="B535" t="s">
        <v>579</v>
      </c>
      <c r="C535" t="s">
        <v>115</v>
      </c>
      <c r="D535" t="s">
        <v>1069</v>
      </c>
      <c r="E535" s="93">
        <v>-565551</v>
      </c>
      <c r="F535" s="83">
        <v>-567000</v>
      </c>
      <c r="G535" t="s">
        <v>35</v>
      </c>
      <c r="H535" t="s">
        <v>377</v>
      </c>
      <c r="I535" t="s">
        <v>375</v>
      </c>
    </row>
    <row r="536" spans="1:9" x14ac:dyDescent="0.25">
      <c r="A536" t="s">
        <v>90</v>
      </c>
      <c r="B536" t="s">
        <v>579</v>
      </c>
      <c r="C536" t="s">
        <v>116</v>
      </c>
      <c r="D536" t="s">
        <v>1070</v>
      </c>
      <c r="E536" s="83">
        <v>-476298</v>
      </c>
      <c r="F536" s="83">
        <v>-477000</v>
      </c>
      <c r="G536" t="s">
        <v>35</v>
      </c>
      <c r="H536" t="s">
        <v>377</v>
      </c>
      <c r="I536" t="s">
        <v>375</v>
      </c>
    </row>
    <row r="537" spans="1:9" x14ac:dyDescent="0.25">
      <c r="A537" t="s">
        <v>91</v>
      </c>
      <c r="B537" t="s">
        <v>27</v>
      </c>
      <c r="C537" t="s">
        <v>108</v>
      </c>
      <c r="D537" t="s">
        <v>1065</v>
      </c>
      <c r="E537" s="83">
        <v>3756156</v>
      </c>
      <c r="F537" s="83">
        <v>3756000</v>
      </c>
      <c r="G537" t="s">
        <v>35</v>
      </c>
      <c r="H537" t="s">
        <v>38</v>
      </c>
      <c r="I537" t="s">
        <v>34</v>
      </c>
    </row>
    <row r="538" spans="1:9" x14ac:dyDescent="0.25">
      <c r="A538" t="s">
        <v>91</v>
      </c>
      <c r="B538" t="s">
        <v>27</v>
      </c>
      <c r="C538" t="s">
        <v>115</v>
      </c>
      <c r="D538" t="s">
        <v>1069</v>
      </c>
      <c r="E538" s="83">
        <v>-1776575</v>
      </c>
      <c r="F538" s="83">
        <v>-1776000</v>
      </c>
      <c r="G538" t="s">
        <v>35</v>
      </c>
      <c r="H538" t="s">
        <v>38</v>
      </c>
      <c r="I538" t="s">
        <v>34</v>
      </c>
    </row>
    <row r="539" spans="1:9" x14ac:dyDescent="0.25">
      <c r="A539" t="s">
        <v>91</v>
      </c>
      <c r="B539" t="s">
        <v>27</v>
      </c>
      <c r="C539" t="s">
        <v>116</v>
      </c>
      <c r="D539" t="s">
        <v>1070</v>
      </c>
      <c r="E539" s="83">
        <v>-2085861</v>
      </c>
      <c r="F539" s="83">
        <v>-2086000</v>
      </c>
      <c r="G539" t="s">
        <v>35</v>
      </c>
      <c r="H539" t="s">
        <v>38</v>
      </c>
      <c r="I539" t="s">
        <v>34</v>
      </c>
    </row>
    <row r="540" spans="1:9" x14ac:dyDescent="0.25">
      <c r="A540" t="s">
        <v>92</v>
      </c>
      <c r="B540" t="s">
        <v>27</v>
      </c>
      <c r="C540" t="s">
        <v>108</v>
      </c>
      <c r="D540" t="s">
        <v>1065</v>
      </c>
      <c r="E540" s="83">
        <v>9791063</v>
      </c>
      <c r="F540" s="83">
        <v>9791000</v>
      </c>
      <c r="G540" t="s">
        <v>35</v>
      </c>
      <c r="H540" t="s">
        <v>38</v>
      </c>
      <c r="I540" t="s">
        <v>34</v>
      </c>
    </row>
    <row r="541" spans="1:9" x14ac:dyDescent="0.25">
      <c r="A541" t="s">
        <v>92</v>
      </c>
      <c r="B541" t="s">
        <v>27</v>
      </c>
      <c r="C541" t="s">
        <v>115</v>
      </c>
      <c r="D541" t="s">
        <v>1069</v>
      </c>
      <c r="E541" s="83">
        <v>-2770427</v>
      </c>
      <c r="F541" s="83">
        <v>-2771000</v>
      </c>
      <c r="G541" t="s">
        <v>35</v>
      </c>
      <c r="H541" t="s">
        <v>38</v>
      </c>
      <c r="I541" t="s">
        <v>34</v>
      </c>
    </row>
    <row r="542" spans="1:9" x14ac:dyDescent="0.25">
      <c r="A542" t="s">
        <v>92</v>
      </c>
      <c r="B542" t="s">
        <v>27</v>
      </c>
      <c r="C542" t="s">
        <v>116</v>
      </c>
      <c r="D542" t="s">
        <v>1070</v>
      </c>
      <c r="E542" s="83">
        <v>-8107348</v>
      </c>
      <c r="F542" s="83">
        <v>-8107000</v>
      </c>
      <c r="G542" t="s">
        <v>35</v>
      </c>
      <c r="H542" t="s">
        <v>38</v>
      </c>
      <c r="I542" t="s">
        <v>34</v>
      </c>
    </row>
    <row r="543" spans="1:9" x14ac:dyDescent="0.25">
      <c r="A543" t="s">
        <v>93</v>
      </c>
      <c r="B543" t="s">
        <v>27</v>
      </c>
      <c r="C543" t="s">
        <v>108</v>
      </c>
      <c r="D543" t="s">
        <v>1065</v>
      </c>
      <c r="E543" s="83">
        <v>1923038</v>
      </c>
      <c r="F543" s="83">
        <v>1923000</v>
      </c>
      <c r="G543" t="s">
        <v>35</v>
      </c>
      <c r="H543" t="s">
        <v>38</v>
      </c>
      <c r="I543" t="s">
        <v>34</v>
      </c>
    </row>
    <row r="544" spans="1:9" x14ac:dyDescent="0.25">
      <c r="A544" t="s">
        <v>93</v>
      </c>
      <c r="B544" t="s">
        <v>27</v>
      </c>
      <c r="C544" t="s">
        <v>115</v>
      </c>
      <c r="D544" t="s">
        <v>1069</v>
      </c>
      <c r="E544" s="83">
        <v>-560886</v>
      </c>
      <c r="F544" s="83">
        <v>-561000</v>
      </c>
      <c r="G544" t="s">
        <v>35</v>
      </c>
      <c r="H544" t="s">
        <v>38</v>
      </c>
      <c r="I544" t="s">
        <v>34</v>
      </c>
    </row>
    <row r="545" spans="1:9" x14ac:dyDescent="0.25">
      <c r="A545" t="s">
        <v>93</v>
      </c>
      <c r="B545" t="s">
        <v>27</v>
      </c>
      <c r="C545" t="s">
        <v>116</v>
      </c>
      <c r="D545" t="s">
        <v>1070</v>
      </c>
      <c r="E545" s="83">
        <v>-1424582</v>
      </c>
      <c r="F545" s="83">
        <v>-1424000</v>
      </c>
      <c r="G545" t="s">
        <v>35</v>
      </c>
      <c r="H545" t="s">
        <v>38</v>
      </c>
      <c r="I545" t="s">
        <v>34</v>
      </c>
    </row>
    <row r="546" spans="1:9" x14ac:dyDescent="0.25">
      <c r="A546" t="s">
        <v>94</v>
      </c>
      <c r="B546" t="s">
        <v>27</v>
      </c>
      <c r="C546" t="s">
        <v>108</v>
      </c>
      <c r="D546" t="s">
        <v>1065</v>
      </c>
      <c r="E546" s="83">
        <v>9448226</v>
      </c>
      <c r="F546" s="83">
        <v>9448000</v>
      </c>
      <c r="G546" t="s">
        <v>35</v>
      </c>
      <c r="H546" t="s">
        <v>38</v>
      </c>
      <c r="I546" t="s">
        <v>34</v>
      </c>
    </row>
    <row r="547" spans="1:9" x14ac:dyDescent="0.25">
      <c r="A547" t="s">
        <v>94</v>
      </c>
      <c r="B547" t="s">
        <v>27</v>
      </c>
      <c r="C547" t="s">
        <v>115</v>
      </c>
      <c r="D547" t="s">
        <v>1069</v>
      </c>
      <c r="E547" s="83">
        <v>-5146187</v>
      </c>
      <c r="F547" s="83">
        <v>-5146000</v>
      </c>
      <c r="G547" t="s">
        <v>35</v>
      </c>
      <c r="H547" t="s">
        <v>38</v>
      </c>
      <c r="I547" t="s">
        <v>34</v>
      </c>
    </row>
    <row r="548" spans="1:9" x14ac:dyDescent="0.25">
      <c r="A548" t="s">
        <v>94</v>
      </c>
      <c r="B548" t="s">
        <v>27</v>
      </c>
      <c r="C548" t="s">
        <v>116</v>
      </c>
      <c r="D548" t="s">
        <v>1070</v>
      </c>
      <c r="E548" s="83">
        <v>-4342615</v>
      </c>
      <c r="F548" s="83">
        <v>-4343000</v>
      </c>
      <c r="G548" t="s">
        <v>35</v>
      </c>
      <c r="H548" t="s">
        <v>38</v>
      </c>
      <c r="I548" t="s">
        <v>34</v>
      </c>
    </row>
    <row r="549" spans="1:9" x14ac:dyDescent="0.25">
      <c r="A549" t="s">
        <v>94</v>
      </c>
      <c r="B549" t="s">
        <v>233</v>
      </c>
      <c r="C549" t="s">
        <v>108</v>
      </c>
      <c r="D549" t="s">
        <v>1065</v>
      </c>
      <c r="E549" s="83">
        <v>2390558</v>
      </c>
      <c r="F549" s="83">
        <v>2390000</v>
      </c>
      <c r="G549" t="s">
        <v>35</v>
      </c>
      <c r="H549" t="s">
        <v>185</v>
      </c>
      <c r="I549" t="s">
        <v>34</v>
      </c>
    </row>
    <row r="550" spans="1:9" x14ac:dyDescent="0.25">
      <c r="A550" t="s">
        <v>94</v>
      </c>
      <c r="B550" t="s">
        <v>233</v>
      </c>
      <c r="C550" t="s">
        <v>115</v>
      </c>
      <c r="D550" t="s">
        <v>1069</v>
      </c>
      <c r="E550" s="83">
        <v>-893198</v>
      </c>
      <c r="F550" s="83">
        <v>-894000</v>
      </c>
      <c r="G550" t="s">
        <v>35</v>
      </c>
      <c r="H550" t="s">
        <v>185</v>
      </c>
      <c r="I550" t="s">
        <v>34</v>
      </c>
    </row>
    <row r="551" spans="1:9" x14ac:dyDescent="0.25">
      <c r="A551" t="s">
        <v>94</v>
      </c>
      <c r="B551" t="s">
        <v>233</v>
      </c>
      <c r="C551" t="s">
        <v>116</v>
      </c>
      <c r="D551" t="s">
        <v>1070</v>
      </c>
      <c r="E551" s="83">
        <v>-1493096</v>
      </c>
      <c r="F551" s="83">
        <v>-1493000</v>
      </c>
      <c r="G551" t="s">
        <v>35</v>
      </c>
      <c r="H551" t="s">
        <v>185</v>
      </c>
      <c r="I551" t="s">
        <v>34</v>
      </c>
    </row>
    <row r="552" spans="1:9" x14ac:dyDescent="0.25">
      <c r="A552" t="s">
        <v>94</v>
      </c>
      <c r="B552" t="s">
        <v>433</v>
      </c>
      <c r="C552" t="s">
        <v>108</v>
      </c>
      <c r="D552" t="s">
        <v>1065</v>
      </c>
      <c r="E552" s="83">
        <v>220923</v>
      </c>
      <c r="F552" s="83">
        <v>221000</v>
      </c>
      <c r="G552" t="s">
        <v>35</v>
      </c>
      <c r="H552" t="s">
        <v>185</v>
      </c>
      <c r="I552" t="s">
        <v>34</v>
      </c>
    </row>
    <row r="553" spans="1:9" x14ac:dyDescent="0.25">
      <c r="A553" t="s">
        <v>94</v>
      </c>
      <c r="B553" t="s">
        <v>433</v>
      </c>
      <c r="C553" t="s">
        <v>115</v>
      </c>
      <c r="D553" t="s">
        <v>1069</v>
      </c>
      <c r="E553" s="83">
        <v>-96790</v>
      </c>
      <c r="F553" s="83">
        <v>-97000</v>
      </c>
      <c r="G553" t="s">
        <v>35</v>
      </c>
      <c r="H553" t="s">
        <v>185</v>
      </c>
      <c r="I553" t="s">
        <v>34</v>
      </c>
    </row>
    <row r="554" spans="1:9" x14ac:dyDescent="0.25">
      <c r="A554" t="s">
        <v>94</v>
      </c>
      <c r="B554" t="s">
        <v>433</v>
      </c>
      <c r="C554" t="s">
        <v>116</v>
      </c>
      <c r="D554" t="s">
        <v>1070</v>
      </c>
      <c r="E554" s="83">
        <v>-114651</v>
      </c>
      <c r="F554" s="83">
        <v>-115000</v>
      </c>
      <c r="G554" t="s">
        <v>35</v>
      </c>
      <c r="H554" t="s">
        <v>185</v>
      </c>
      <c r="I554" t="s">
        <v>34</v>
      </c>
    </row>
    <row r="555" spans="1:9" x14ac:dyDescent="0.25">
      <c r="A555" t="s">
        <v>94</v>
      </c>
      <c r="B555" t="s">
        <v>447</v>
      </c>
      <c r="C555" t="s">
        <v>108</v>
      </c>
      <c r="D555" t="s">
        <v>1065</v>
      </c>
      <c r="E555" s="83">
        <v>69270</v>
      </c>
      <c r="F555" s="83">
        <v>70000</v>
      </c>
      <c r="G555" t="s">
        <v>35</v>
      </c>
      <c r="H555" t="s">
        <v>185</v>
      </c>
      <c r="I555" t="s">
        <v>34</v>
      </c>
    </row>
    <row r="556" spans="1:9" x14ac:dyDescent="0.25">
      <c r="A556" t="s">
        <v>94</v>
      </c>
      <c r="B556" t="s">
        <v>447</v>
      </c>
      <c r="C556" t="s">
        <v>115</v>
      </c>
      <c r="D556" t="s">
        <v>1069</v>
      </c>
      <c r="E556" s="83">
        <v>-47708</v>
      </c>
      <c r="F556" s="83">
        <v>-47000</v>
      </c>
      <c r="G556" t="s">
        <v>35</v>
      </c>
      <c r="H556" t="s">
        <v>185</v>
      </c>
      <c r="I556" t="s">
        <v>34</v>
      </c>
    </row>
    <row r="557" spans="1:9" x14ac:dyDescent="0.25">
      <c r="A557" t="s">
        <v>94</v>
      </c>
      <c r="B557" t="s">
        <v>447</v>
      </c>
      <c r="C557" t="s">
        <v>116</v>
      </c>
      <c r="D557" t="s">
        <v>1070</v>
      </c>
      <c r="E557" s="83">
        <v>-12321</v>
      </c>
      <c r="F557" s="83">
        <v>-12000</v>
      </c>
      <c r="G557" t="s">
        <v>35</v>
      </c>
      <c r="H557" t="s">
        <v>185</v>
      </c>
      <c r="I557" t="s">
        <v>34</v>
      </c>
    </row>
    <row r="558" spans="1:9" x14ac:dyDescent="0.25">
      <c r="A558" t="s">
        <v>94</v>
      </c>
      <c r="B558" t="s">
        <v>513</v>
      </c>
      <c r="C558" t="s">
        <v>108</v>
      </c>
      <c r="D558" t="s">
        <v>1065</v>
      </c>
      <c r="E558" s="83">
        <v>236228</v>
      </c>
      <c r="F558" s="83">
        <v>237000</v>
      </c>
      <c r="G558" t="s">
        <v>35</v>
      </c>
      <c r="H558" t="s">
        <v>185</v>
      </c>
      <c r="I558" t="s">
        <v>34</v>
      </c>
    </row>
    <row r="559" spans="1:9" x14ac:dyDescent="0.25">
      <c r="A559" t="s">
        <v>94</v>
      </c>
      <c r="B559" t="s">
        <v>513</v>
      </c>
      <c r="C559" t="s">
        <v>115</v>
      </c>
      <c r="D559" t="s">
        <v>1069</v>
      </c>
      <c r="E559" s="83">
        <v>-138332</v>
      </c>
      <c r="F559" s="83">
        <v>-139000</v>
      </c>
      <c r="G559" t="s">
        <v>35</v>
      </c>
      <c r="H559" t="s">
        <v>185</v>
      </c>
      <c r="I559" t="s">
        <v>34</v>
      </c>
    </row>
    <row r="560" spans="1:9" x14ac:dyDescent="0.25">
      <c r="A560" t="s">
        <v>94</v>
      </c>
      <c r="B560" t="s">
        <v>513</v>
      </c>
      <c r="C560" t="s">
        <v>116</v>
      </c>
      <c r="D560" t="s">
        <v>1070</v>
      </c>
      <c r="E560" s="83">
        <v>-96951</v>
      </c>
      <c r="F560" s="83">
        <v>-98000</v>
      </c>
      <c r="G560" t="s">
        <v>35</v>
      </c>
      <c r="H560" t="s">
        <v>185</v>
      </c>
      <c r="I560" t="s">
        <v>34</v>
      </c>
    </row>
    <row r="561" spans="1:9" x14ac:dyDescent="0.25">
      <c r="A561" t="s">
        <v>95</v>
      </c>
      <c r="B561" t="s">
        <v>27</v>
      </c>
      <c r="C561" t="s">
        <v>108</v>
      </c>
      <c r="D561" t="s">
        <v>1065</v>
      </c>
      <c r="E561" s="83">
        <v>1953493</v>
      </c>
      <c r="F561" s="83">
        <v>1953000</v>
      </c>
      <c r="G561" t="s">
        <v>35</v>
      </c>
      <c r="H561" t="s">
        <v>38</v>
      </c>
      <c r="I561" t="s">
        <v>34</v>
      </c>
    </row>
    <row r="562" spans="1:9" x14ac:dyDescent="0.25">
      <c r="A562" t="s">
        <v>95</v>
      </c>
      <c r="B562" t="s">
        <v>27</v>
      </c>
      <c r="C562" t="s">
        <v>110</v>
      </c>
      <c r="D562" t="s">
        <v>1068</v>
      </c>
      <c r="E562" s="83">
        <v>-397934</v>
      </c>
      <c r="F562" s="83">
        <v>-398000</v>
      </c>
      <c r="G562" t="s">
        <v>35</v>
      </c>
      <c r="H562" t="s">
        <v>38</v>
      </c>
      <c r="I562" t="s">
        <v>34</v>
      </c>
    </row>
    <row r="563" spans="1:9" x14ac:dyDescent="0.25">
      <c r="A563" t="s">
        <v>95</v>
      </c>
      <c r="B563" t="s">
        <v>27</v>
      </c>
      <c r="C563" t="s">
        <v>115</v>
      </c>
      <c r="D563" t="s">
        <v>1069</v>
      </c>
      <c r="E563" s="83">
        <v>-72352</v>
      </c>
      <c r="F563" s="83">
        <v>-72000</v>
      </c>
      <c r="G563" t="s">
        <v>35</v>
      </c>
      <c r="H563" t="s">
        <v>38</v>
      </c>
      <c r="I563" t="s">
        <v>34</v>
      </c>
    </row>
    <row r="564" spans="1:9" x14ac:dyDescent="0.25">
      <c r="A564" t="s">
        <v>95</v>
      </c>
      <c r="B564" t="s">
        <v>27</v>
      </c>
      <c r="C564" t="s">
        <v>116</v>
      </c>
      <c r="D564" t="s">
        <v>1070</v>
      </c>
      <c r="E564" s="83">
        <v>-1483190</v>
      </c>
      <c r="F564" s="83">
        <v>-1483000</v>
      </c>
      <c r="G564" t="s">
        <v>35</v>
      </c>
      <c r="H564" t="s">
        <v>38</v>
      </c>
      <c r="I564" t="s">
        <v>34</v>
      </c>
    </row>
    <row r="565" spans="1:9" x14ac:dyDescent="0.25">
      <c r="A565" t="s">
        <v>948</v>
      </c>
      <c r="B565" t="s">
        <v>774</v>
      </c>
      <c r="C565" t="s">
        <v>108</v>
      </c>
      <c r="D565" t="s">
        <v>1065</v>
      </c>
      <c r="E565" s="83">
        <v>9148181</v>
      </c>
      <c r="F565" s="83">
        <v>9148000</v>
      </c>
      <c r="G565" t="s">
        <v>35</v>
      </c>
      <c r="H565" t="s">
        <v>185</v>
      </c>
      <c r="I565" t="s">
        <v>34</v>
      </c>
    </row>
    <row r="566" spans="1:9" x14ac:dyDescent="0.25">
      <c r="A566" t="s">
        <v>948</v>
      </c>
      <c r="B566" t="s">
        <v>774</v>
      </c>
      <c r="C566" t="s">
        <v>115</v>
      </c>
      <c r="D566" t="s">
        <v>1069</v>
      </c>
      <c r="E566" s="83">
        <v>-4222238</v>
      </c>
      <c r="F566" s="83">
        <v>-4222000</v>
      </c>
      <c r="G566" t="s">
        <v>35</v>
      </c>
      <c r="H566" t="s">
        <v>185</v>
      </c>
      <c r="I566" t="s">
        <v>34</v>
      </c>
    </row>
    <row r="567" spans="1:9" x14ac:dyDescent="0.25">
      <c r="A567" t="s">
        <v>948</v>
      </c>
      <c r="B567" t="s">
        <v>774</v>
      </c>
      <c r="C567" t="s">
        <v>116</v>
      </c>
      <c r="D567" t="s">
        <v>1070</v>
      </c>
      <c r="E567" s="83">
        <v>-4940718</v>
      </c>
      <c r="F567" s="83">
        <v>-4941000</v>
      </c>
      <c r="G567" t="s">
        <v>35</v>
      </c>
      <c r="H567" t="s">
        <v>185</v>
      </c>
      <c r="I567" t="s">
        <v>34</v>
      </c>
    </row>
    <row r="568" spans="1:9" x14ac:dyDescent="0.25">
      <c r="A568" t="s">
        <v>96</v>
      </c>
      <c r="B568" t="s">
        <v>27</v>
      </c>
      <c r="C568" t="s">
        <v>108</v>
      </c>
      <c r="D568" t="s">
        <v>1065</v>
      </c>
      <c r="E568" s="83">
        <v>185794</v>
      </c>
      <c r="F568" s="83">
        <v>186000</v>
      </c>
      <c r="G568" t="s">
        <v>35</v>
      </c>
      <c r="H568" t="s">
        <v>38</v>
      </c>
      <c r="I568" t="s">
        <v>34</v>
      </c>
    </row>
    <row r="569" spans="1:9" x14ac:dyDescent="0.25">
      <c r="A569" t="s">
        <v>96</v>
      </c>
      <c r="B569" t="s">
        <v>27</v>
      </c>
      <c r="C569" t="s">
        <v>115</v>
      </c>
      <c r="D569" t="s">
        <v>1069</v>
      </c>
      <c r="E569" s="83">
        <v>-144505</v>
      </c>
      <c r="F569" s="83">
        <v>-146000</v>
      </c>
      <c r="G569" t="s">
        <v>35</v>
      </c>
      <c r="H569" t="s">
        <v>38</v>
      </c>
      <c r="I569" t="s">
        <v>34</v>
      </c>
    </row>
    <row r="570" spans="1:9" x14ac:dyDescent="0.25">
      <c r="A570" t="s">
        <v>96</v>
      </c>
      <c r="B570" t="s">
        <v>27</v>
      </c>
      <c r="C570" t="s">
        <v>116</v>
      </c>
      <c r="D570" t="s">
        <v>1070</v>
      </c>
      <c r="E570" s="83">
        <v>-42294</v>
      </c>
      <c r="F570" s="83">
        <v>-42000</v>
      </c>
      <c r="G570" t="s">
        <v>35</v>
      </c>
      <c r="H570" t="s">
        <v>38</v>
      </c>
      <c r="I570" t="s">
        <v>34</v>
      </c>
    </row>
    <row r="571" spans="1:9" x14ac:dyDescent="0.25">
      <c r="A571" t="s">
        <v>938</v>
      </c>
      <c r="B571" t="s">
        <v>937</v>
      </c>
      <c r="C571" t="s">
        <v>108</v>
      </c>
      <c r="D571" t="s">
        <v>1065</v>
      </c>
      <c r="E571" s="83">
        <v>13479816</v>
      </c>
      <c r="F571" s="83">
        <v>13480000</v>
      </c>
      <c r="G571" t="s">
        <v>35</v>
      </c>
      <c r="H571" t="s">
        <v>38</v>
      </c>
      <c r="I571" t="s">
        <v>34</v>
      </c>
    </row>
    <row r="572" spans="1:9" x14ac:dyDescent="0.25">
      <c r="A572" t="s">
        <v>938</v>
      </c>
      <c r="B572" t="s">
        <v>937</v>
      </c>
      <c r="C572" t="s">
        <v>115</v>
      </c>
      <c r="D572" t="s">
        <v>1069</v>
      </c>
      <c r="E572" s="83">
        <v>-6557748</v>
      </c>
      <c r="F572" s="83">
        <v>-6558000</v>
      </c>
      <c r="G572" t="s">
        <v>35</v>
      </c>
      <c r="H572" t="s">
        <v>38</v>
      </c>
      <c r="I572" t="s">
        <v>34</v>
      </c>
    </row>
    <row r="573" spans="1:9" x14ac:dyDescent="0.25">
      <c r="A573" t="s">
        <v>938</v>
      </c>
      <c r="B573" t="s">
        <v>937</v>
      </c>
      <c r="C573" t="s">
        <v>116</v>
      </c>
      <c r="D573" t="s">
        <v>1070</v>
      </c>
      <c r="E573" s="83">
        <v>-6993381</v>
      </c>
      <c r="F573" s="83">
        <v>-6993000</v>
      </c>
      <c r="G573" t="s">
        <v>35</v>
      </c>
      <c r="H573" t="s">
        <v>38</v>
      </c>
      <c r="I573" t="s">
        <v>34</v>
      </c>
    </row>
    <row r="574" spans="1:9" x14ac:dyDescent="0.25">
      <c r="A574" t="s">
        <v>97</v>
      </c>
      <c r="B574" t="s">
        <v>27</v>
      </c>
      <c r="C574" t="s">
        <v>108</v>
      </c>
      <c r="D574" t="s">
        <v>1065</v>
      </c>
      <c r="E574" s="83">
        <v>27306783</v>
      </c>
      <c r="F574" s="83">
        <v>27307000</v>
      </c>
      <c r="G574" t="s">
        <v>35</v>
      </c>
      <c r="H574" t="s">
        <v>38</v>
      </c>
      <c r="I574" t="s">
        <v>34</v>
      </c>
    </row>
    <row r="575" spans="1:9" x14ac:dyDescent="0.25">
      <c r="A575" t="s">
        <v>97</v>
      </c>
      <c r="B575" t="s">
        <v>27</v>
      </c>
      <c r="C575" t="s">
        <v>115</v>
      </c>
      <c r="D575" t="s">
        <v>1069</v>
      </c>
      <c r="E575" s="83">
        <v>-3128902</v>
      </c>
      <c r="F575" s="83">
        <v>-3129000</v>
      </c>
      <c r="G575" t="s">
        <v>35</v>
      </c>
      <c r="H575" t="s">
        <v>38</v>
      </c>
      <c r="I575" t="s">
        <v>34</v>
      </c>
    </row>
    <row r="576" spans="1:9" x14ac:dyDescent="0.25">
      <c r="A576" t="s">
        <v>97</v>
      </c>
      <c r="B576" t="s">
        <v>27</v>
      </c>
      <c r="C576" t="s">
        <v>116</v>
      </c>
      <c r="D576" t="s">
        <v>1070</v>
      </c>
      <c r="E576" s="83">
        <v>-24722247</v>
      </c>
      <c r="F576" s="83">
        <v>-24722000</v>
      </c>
      <c r="G576" t="s">
        <v>35</v>
      </c>
      <c r="H576" t="s">
        <v>38</v>
      </c>
      <c r="I576" t="s">
        <v>34</v>
      </c>
    </row>
    <row r="577" spans="1:9" x14ac:dyDescent="0.25">
      <c r="A577" t="s">
        <v>98</v>
      </c>
      <c r="B577" t="s">
        <v>27</v>
      </c>
      <c r="C577" t="s">
        <v>108</v>
      </c>
      <c r="D577" t="s">
        <v>1065</v>
      </c>
      <c r="E577" s="83">
        <v>7443516</v>
      </c>
      <c r="F577" s="83">
        <v>7444000</v>
      </c>
      <c r="G577" t="s">
        <v>35</v>
      </c>
      <c r="H577" t="s">
        <v>38</v>
      </c>
      <c r="I577" t="s">
        <v>34</v>
      </c>
    </row>
    <row r="578" spans="1:9" x14ac:dyDescent="0.25">
      <c r="A578" t="s">
        <v>98</v>
      </c>
      <c r="B578" t="s">
        <v>27</v>
      </c>
      <c r="C578" t="s">
        <v>115</v>
      </c>
      <c r="D578" t="s">
        <v>1069</v>
      </c>
      <c r="E578" s="83">
        <v>-962096</v>
      </c>
      <c r="F578" s="83">
        <v>-962000</v>
      </c>
      <c r="G578" t="s">
        <v>35</v>
      </c>
      <c r="H578" t="s">
        <v>38</v>
      </c>
      <c r="I578" t="s">
        <v>34</v>
      </c>
    </row>
    <row r="579" spans="1:9" x14ac:dyDescent="0.25">
      <c r="A579" t="s">
        <v>98</v>
      </c>
      <c r="B579" t="s">
        <v>27</v>
      </c>
      <c r="C579" t="s">
        <v>116</v>
      </c>
      <c r="D579" t="s">
        <v>1070</v>
      </c>
      <c r="E579" s="83">
        <v>-6553794</v>
      </c>
      <c r="F579" s="83">
        <v>-6553000</v>
      </c>
      <c r="G579" t="s">
        <v>35</v>
      </c>
      <c r="H579" t="s">
        <v>38</v>
      </c>
      <c r="I579" t="s">
        <v>34</v>
      </c>
    </row>
    <row r="580" spans="1:9" x14ac:dyDescent="0.25">
      <c r="A580" t="s">
        <v>930</v>
      </c>
      <c r="B580" t="s">
        <v>27</v>
      </c>
      <c r="C580" t="s">
        <v>108</v>
      </c>
      <c r="D580" t="s">
        <v>1065</v>
      </c>
      <c r="E580" s="83">
        <v>800974</v>
      </c>
      <c r="F580" s="83">
        <v>801000</v>
      </c>
      <c r="G580" t="s">
        <v>35</v>
      </c>
      <c r="H580" t="s">
        <v>38</v>
      </c>
      <c r="I580" t="s">
        <v>34</v>
      </c>
    </row>
    <row r="581" spans="1:9" x14ac:dyDescent="0.25">
      <c r="A581" t="s">
        <v>930</v>
      </c>
      <c r="B581" t="s">
        <v>27</v>
      </c>
      <c r="C581" t="s">
        <v>115</v>
      </c>
      <c r="D581" t="s">
        <v>1069</v>
      </c>
      <c r="E581" s="83">
        <v>-600730</v>
      </c>
      <c r="F581" s="83">
        <v>-600000</v>
      </c>
      <c r="G581" t="s">
        <v>35</v>
      </c>
      <c r="H581" t="s">
        <v>38</v>
      </c>
      <c r="I581" t="s">
        <v>34</v>
      </c>
    </row>
    <row r="582" spans="1:9" x14ac:dyDescent="0.25">
      <c r="A582" t="s">
        <v>930</v>
      </c>
      <c r="B582" t="s">
        <v>27</v>
      </c>
      <c r="C582" t="s">
        <v>116</v>
      </c>
      <c r="D582" t="s">
        <v>1070</v>
      </c>
      <c r="E582" s="83">
        <v>-207367</v>
      </c>
      <c r="F582" s="83">
        <v>-207000</v>
      </c>
      <c r="G582" t="s">
        <v>35</v>
      </c>
      <c r="H582" t="s">
        <v>38</v>
      </c>
      <c r="I582" t="s">
        <v>34</v>
      </c>
    </row>
    <row r="583" spans="1:9" x14ac:dyDescent="0.25">
      <c r="A583" t="s">
        <v>594</v>
      </c>
      <c r="B583" t="s">
        <v>27</v>
      </c>
      <c r="C583" t="s">
        <v>108</v>
      </c>
      <c r="D583" t="s">
        <v>1065</v>
      </c>
      <c r="E583" s="83">
        <v>23403911</v>
      </c>
      <c r="F583" s="83">
        <v>23404000</v>
      </c>
      <c r="G583" t="s">
        <v>35</v>
      </c>
      <c r="H583" t="s">
        <v>38</v>
      </c>
      <c r="I583" t="s">
        <v>34</v>
      </c>
    </row>
    <row r="584" spans="1:9" x14ac:dyDescent="0.25">
      <c r="A584" t="s">
        <v>594</v>
      </c>
      <c r="B584" t="s">
        <v>27</v>
      </c>
      <c r="C584" t="s">
        <v>115</v>
      </c>
      <c r="D584" t="s">
        <v>1069</v>
      </c>
      <c r="E584" s="83">
        <v>-3013634</v>
      </c>
      <c r="F584" s="83">
        <v>-3013000</v>
      </c>
      <c r="G584" t="s">
        <v>35</v>
      </c>
      <c r="H584" t="s">
        <v>38</v>
      </c>
      <c r="I584" t="s">
        <v>34</v>
      </c>
    </row>
    <row r="585" spans="1:9" x14ac:dyDescent="0.25">
      <c r="A585" t="s">
        <v>594</v>
      </c>
      <c r="B585" t="s">
        <v>27</v>
      </c>
      <c r="C585" t="s">
        <v>116</v>
      </c>
      <c r="D585" t="s">
        <v>1070</v>
      </c>
      <c r="E585" s="83">
        <v>-21011246</v>
      </c>
      <c r="F585" s="83">
        <v>-21012000</v>
      </c>
      <c r="G585" t="s">
        <v>35</v>
      </c>
      <c r="H585" t="s">
        <v>38</v>
      </c>
      <c r="I585" t="s">
        <v>34</v>
      </c>
    </row>
  </sheetData>
  <sheetProtection algorithmName="SHA-512" hashValue="UpOpUJh5KtPjfriusknmdKMEIgWV+k8HBu2ZCvdF40130JmrypuJ4s4QYzARzn9eV3VteESpyxgd/NgmNj4QLQ==" saltValue="GdS5UoYoRl9C78UEBT+sSA==" spinCount="100000" sheet="1" objects="1" scenarios="1" sort="0" autoFilter="0"/>
  <autoFilter ref="A17:E762" xr:uid="{52519F09-2173-46C6-A358-A934BD535BE1}"/>
  <mergeCells count="5">
    <mergeCell ref="A1:E3"/>
    <mergeCell ref="B5:E6"/>
    <mergeCell ref="B8:E9"/>
    <mergeCell ref="B13:E14"/>
    <mergeCell ref="F16:I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EA4F-9974-4274-8127-C50096708837}">
  <dimension ref="A1:I590"/>
  <sheetViews>
    <sheetView workbookViewId="0">
      <selection activeCell="K16" sqref="K16"/>
    </sheetView>
  </sheetViews>
  <sheetFormatPr defaultRowHeight="15" x14ac:dyDescent="0.25"/>
  <cols>
    <col min="1" max="2" width="16.7109375" customWidth="1"/>
    <col min="3" max="3" width="19.28515625" bestFit="1" customWidth="1"/>
    <col min="4" max="4" width="33" bestFit="1" customWidth="1"/>
    <col min="5" max="5" width="16.7109375" customWidth="1"/>
    <col min="6" max="6" width="39.5703125" style="83" hidden="1" customWidth="1"/>
    <col min="7" max="7" width="15.42578125" hidden="1" customWidth="1"/>
    <col min="8" max="8" width="15" hidden="1" customWidth="1"/>
    <col min="9" max="9" width="20" hidden="1" customWidth="1"/>
  </cols>
  <sheetData>
    <row r="1" spans="1:6" s="18" customFormat="1" ht="14.45" customHeight="1" x14ac:dyDescent="0.25">
      <c r="A1" s="119" t="s">
        <v>993</v>
      </c>
      <c r="B1" s="119"/>
      <c r="C1" s="119"/>
      <c r="D1" s="119"/>
      <c r="E1" s="119"/>
      <c r="F1" s="96"/>
    </row>
    <row r="2" spans="1:6" s="18" customFormat="1" ht="14.45" customHeight="1" x14ac:dyDescent="0.25">
      <c r="A2" s="119"/>
      <c r="B2" s="119"/>
      <c r="C2" s="119"/>
      <c r="D2" s="119"/>
      <c r="E2" s="119"/>
      <c r="F2" s="96"/>
    </row>
    <row r="3" spans="1:6" s="18" customFormat="1" ht="14.45" customHeight="1" x14ac:dyDescent="0.25">
      <c r="A3" s="119"/>
      <c r="B3" s="119"/>
      <c r="C3" s="119"/>
      <c r="D3" s="119"/>
      <c r="E3" s="119"/>
      <c r="F3" s="96"/>
    </row>
    <row r="4" spans="1:6" s="18" customFormat="1" x14ac:dyDescent="0.25">
      <c r="E4" s="31"/>
      <c r="F4" s="96"/>
    </row>
    <row r="5" spans="1:6" s="18" customFormat="1" x14ac:dyDescent="0.25">
      <c r="A5" s="20" t="s">
        <v>667</v>
      </c>
      <c r="B5" s="120" t="s">
        <v>1072</v>
      </c>
      <c r="C5" s="120"/>
      <c r="D5" s="120"/>
      <c r="E5" s="120"/>
      <c r="F5" s="96"/>
    </row>
    <row r="6" spans="1:6" s="18" customFormat="1" x14ac:dyDescent="0.25">
      <c r="A6" s="20"/>
      <c r="B6" s="120"/>
      <c r="C6" s="120"/>
      <c r="D6" s="120"/>
      <c r="E6" s="120"/>
      <c r="F6" s="96"/>
    </row>
    <row r="7" spans="1:6" s="18" customFormat="1" x14ac:dyDescent="0.25">
      <c r="E7" s="31"/>
      <c r="F7" s="96"/>
    </row>
    <row r="8" spans="1:6" s="18" customFormat="1" ht="15" customHeight="1" x14ac:dyDescent="0.25">
      <c r="A8" s="20" t="s">
        <v>668</v>
      </c>
      <c r="B8" s="121" t="s">
        <v>1018</v>
      </c>
      <c r="C8" s="121"/>
      <c r="D8" s="121"/>
      <c r="E8" s="121"/>
      <c r="F8" s="96"/>
    </row>
    <row r="9" spans="1:6" s="18" customFormat="1" x14ac:dyDescent="0.25">
      <c r="A9" s="20"/>
      <c r="B9" s="121"/>
      <c r="C9" s="121"/>
      <c r="D9" s="121"/>
      <c r="E9" s="121"/>
      <c r="F9" s="96"/>
    </row>
    <row r="10" spans="1:6" s="18" customFormat="1" x14ac:dyDescent="0.25">
      <c r="A10" s="20"/>
      <c r="B10" s="121"/>
      <c r="C10" s="121"/>
      <c r="D10" s="121"/>
      <c r="E10" s="121"/>
      <c r="F10" s="96"/>
    </row>
    <row r="11" spans="1:6" s="18" customFormat="1" x14ac:dyDescent="0.25">
      <c r="E11" s="31"/>
      <c r="F11" s="96"/>
    </row>
    <row r="12" spans="1:6" s="18" customFormat="1" x14ac:dyDescent="0.25">
      <c r="A12" s="20" t="s">
        <v>669</v>
      </c>
      <c r="B12" s="28" t="s">
        <v>1055</v>
      </c>
      <c r="E12" s="31"/>
      <c r="F12" s="96"/>
    </row>
    <row r="13" spans="1:6" s="18" customFormat="1" x14ac:dyDescent="0.25">
      <c r="A13" s="28"/>
      <c r="B13" s="28" t="s">
        <v>670</v>
      </c>
      <c r="E13" s="31"/>
      <c r="F13" s="96"/>
    </row>
    <row r="14" spans="1:6" s="18" customFormat="1" x14ac:dyDescent="0.25">
      <c r="A14" s="28"/>
      <c r="B14" s="122" t="s">
        <v>1019</v>
      </c>
      <c r="C14" s="122"/>
      <c r="D14" s="122"/>
      <c r="E14" s="122"/>
      <c r="F14" s="96"/>
    </row>
    <row r="15" spans="1:6" s="18" customFormat="1" x14ac:dyDescent="0.25">
      <c r="A15" s="28"/>
      <c r="B15" s="122"/>
      <c r="C15" s="122"/>
      <c r="D15" s="122"/>
      <c r="E15" s="122"/>
      <c r="F15" s="96"/>
    </row>
    <row r="16" spans="1:6" s="18" customFormat="1" x14ac:dyDescent="0.25">
      <c r="A16" s="28"/>
      <c r="B16" s="28" t="s">
        <v>671</v>
      </c>
      <c r="E16" s="31"/>
      <c r="F16" s="96"/>
    </row>
    <row r="17" spans="1:9" x14ac:dyDescent="0.25">
      <c r="F17" s="98" t="s">
        <v>804</v>
      </c>
      <c r="G17" s="77"/>
      <c r="H17" s="77"/>
      <c r="I17" s="77"/>
    </row>
    <row r="18" spans="1:9" x14ac:dyDescent="0.25">
      <c r="A18" s="32" t="s">
        <v>3</v>
      </c>
      <c r="B18" s="32" t="s">
        <v>2</v>
      </c>
      <c r="C18" s="32" t="s">
        <v>6</v>
      </c>
      <c r="D18" s="32" t="s">
        <v>7</v>
      </c>
      <c r="E18" s="33" t="s">
        <v>4</v>
      </c>
      <c r="F18" s="97" t="s">
        <v>25</v>
      </c>
      <c r="G18" s="51" t="s">
        <v>12</v>
      </c>
      <c r="H18" s="51" t="s">
        <v>15</v>
      </c>
      <c r="I18" s="51" t="s">
        <v>11</v>
      </c>
    </row>
    <row r="19" spans="1:9" x14ac:dyDescent="0.25">
      <c r="A19" t="s">
        <v>28</v>
      </c>
      <c r="B19" t="s">
        <v>481</v>
      </c>
      <c r="C19" t="s">
        <v>675</v>
      </c>
      <c r="D19" t="s">
        <v>1036</v>
      </c>
      <c r="E19" s="31">
        <v>1424587</v>
      </c>
      <c r="F19" s="83">
        <v>1424000</v>
      </c>
      <c r="G19" t="s">
        <v>35</v>
      </c>
      <c r="H19" t="s">
        <v>185</v>
      </c>
      <c r="I19" t="s">
        <v>34</v>
      </c>
    </row>
    <row r="20" spans="1:9" x14ac:dyDescent="0.25">
      <c r="A20" t="s">
        <v>28</v>
      </c>
      <c r="B20" t="s">
        <v>481</v>
      </c>
      <c r="C20" t="s">
        <v>606</v>
      </c>
      <c r="D20" t="s">
        <v>767</v>
      </c>
      <c r="E20" s="31">
        <v>-1381842</v>
      </c>
      <c r="F20" s="83">
        <v>-1382000</v>
      </c>
      <c r="G20" t="s">
        <v>35</v>
      </c>
      <c r="H20" t="s">
        <v>185</v>
      </c>
      <c r="I20" t="s">
        <v>34</v>
      </c>
    </row>
    <row r="21" spans="1:9" x14ac:dyDescent="0.25">
      <c r="A21" t="s">
        <v>50</v>
      </c>
      <c r="B21" t="s">
        <v>586</v>
      </c>
      <c r="C21" t="s">
        <v>675</v>
      </c>
      <c r="D21" t="s">
        <v>1036</v>
      </c>
      <c r="E21" s="31">
        <v>4797163</v>
      </c>
      <c r="F21" s="83">
        <v>4797000</v>
      </c>
      <c r="G21" t="s">
        <v>35</v>
      </c>
      <c r="H21" t="s">
        <v>377</v>
      </c>
      <c r="I21" t="s">
        <v>375</v>
      </c>
    </row>
    <row r="22" spans="1:9" x14ac:dyDescent="0.25">
      <c r="A22" t="s">
        <v>50</v>
      </c>
      <c r="B22" t="s">
        <v>586</v>
      </c>
      <c r="C22" t="s">
        <v>606</v>
      </c>
      <c r="D22" t="s">
        <v>767</v>
      </c>
      <c r="E22" s="31">
        <v>-4515313</v>
      </c>
      <c r="F22" s="83">
        <v>-4515000</v>
      </c>
      <c r="G22" t="s">
        <v>35</v>
      </c>
      <c r="H22" t="s">
        <v>377</v>
      </c>
      <c r="I22" t="s">
        <v>375</v>
      </c>
    </row>
    <row r="23" spans="1:9" x14ac:dyDescent="0.25">
      <c r="A23" t="s">
        <v>210</v>
      </c>
      <c r="B23" t="s">
        <v>202</v>
      </c>
      <c r="C23" t="s">
        <v>675</v>
      </c>
      <c r="D23" t="s">
        <v>1036</v>
      </c>
      <c r="E23" s="31">
        <v>14654973</v>
      </c>
      <c r="F23" s="83">
        <v>14654000</v>
      </c>
      <c r="G23" t="s">
        <v>204</v>
      </c>
      <c r="H23" t="s">
        <v>185</v>
      </c>
      <c r="I23" t="s">
        <v>34</v>
      </c>
    </row>
    <row r="24" spans="1:9" x14ac:dyDescent="0.25">
      <c r="A24" t="s">
        <v>210</v>
      </c>
      <c r="B24" t="s">
        <v>202</v>
      </c>
      <c r="C24" t="s">
        <v>606</v>
      </c>
      <c r="D24" t="s">
        <v>767</v>
      </c>
      <c r="E24" s="31">
        <v>-14454828</v>
      </c>
      <c r="F24" s="83">
        <v>-14456000</v>
      </c>
      <c r="G24" t="s">
        <v>204</v>
      </c>
      <c r="H24" t="s">
        <v>185</v>
      </c>
      <c r="I24" t="s">
        <v>34</v>
      </c>
    </row>
    <row r="25" spans="1:9" x14ac:dyDescent="0.25">
      <c r="A25" t="s">
        <v>510</v>
      </c>
      <c r="B25" t="s">
        <v>720</v>
      </c>
      <c r="C25" t="s">
        <v>675</v>
      </c>
      <c r="D25" t="s">
        <v>1036</v>
      </c>
      <c r="E25" s="31">
        <v>9568244</v>
      </c>
      <c r="F25" s="83">
        <v>9568000</v>
      </c>
      <c r="G25" t="s">
        <v>204</v>
      </c>
      <c r="H25" t="s">
        <v>185</v>
      </c>
      <c r="I25" t="s">
        <v>34</v>
      </c>
    </row>
    <row r="26" spans="1:9" x14ac:dyDescent="0.25">
      <c r="A26" t="s">
        <v>510</v>
      </c>
      <c r="B26" t="s">
        <v>720</v>
      </c>
      <c r="C26" t="s">
        <v>606</v>
      </c>
      <c r="D26" t="s">
        <v>767</v>
      </c>
      <c r="E26" s="31">
        <v>-9017236</v>
      </c>
      <c r="F26" s="83">
        <v>-9018000</v>
      </c>
      <c r="G26" t="s">
        <v>204</v>
      </c>
      <c r="H26" t="s">
        <v>185</v>
      </c>
      <c r="I26" t="s">
        <v>34</v>
      </c>
    </row>
    <row r="27" spans="1:9" x14ac:dyDescent="0.25">
      <c r="A27" t="s">
        <v>216</v>
      </c>
      <c r="B27" t="s">
        <v>214</v>
      </c>
      <c r="C27" t="s">
        <v>675</v>
      </c>
      <c r="D27" t="s">
        <v>1036</v>
      </c>
      <c r="E27" s="31">
        <v>5223036</v>
      </c>
      <c r="F27" s="83">
        <v>5223000</v>
      </c>
      <c r="G27" t="s">
        <v>204</v>
      </c>
      <c r="H27" t="s">
        <v>185</v>
      </c>
      <c r="I27" t="s">
        <v>34</v>
      </c>
    </row>
    <row r="28" spans="1:9" x14ac:dyDescent="0.25">
      <c r="A28" t="s">
        <v>216</v>
      </c>
      <c r="B28" t="s">
        <v>214</v>
      </c>
      <c r="C28" t="s">
        <v>606</v>
      </c>
      <c r="D28" t="s">
        <v>767</v>
      </c>
      <c r="E28" s="31">
        <v>-5002942</v>
      </c>
      <c r="F28" s="83">
        <v>-5003000</v>
      </c>
      <c r="G28" t="s">
        <v>204</v>
      </c>
      <c r="H28" t="s">
        <v>185</v>
      </c>
      <c r="I28" t="s">
        <v>34</v>
      </c>
    </row>
    <row r="29" spans="1:9" x14ac:dyDescent="0.25">
      <c r="A29" t="s">
        <v>501</v>
      </c>
      <c r="B29" t="s">
        <v>723</v>
      </c>
      <c r="C29" t="s">
        <v>675</v>
      </c>
      <c r="D29" t="s">
        <v>1036</v>
      </c>
      <c r="E29" s="31">
        <v>31819240</v>
      </c>
      <c r="F29" s="83">
        <v>31820000</v>
      </c>
      <c r="G29" t="s">
        <v>51</v>
      </c>
      <c r="H29" t="s">
        <v>185</v>
      </c>
      <c r="I29" t="s">
        <v>34</v>
      </c>
    </row>
    <row r="30" spans="1:9" x14ac:dyDescent="0.25">
      <c r="A30" t="s">
        <v>501</v>
      </c>
      <c r="B30" t="s">
        <v>723</v>
      </c>
      <c r="C30" t="s">
        <v>606</v>
      </c>
      <c r="D30" t="s">
        <v>767</v>
      </c>
      <c r="E30" s="31">
        <v>-31162411</v>
      </c>
      <c r="F30" s="83">
        <v>-31162000</v>
      </c>
      <c r="G30" t="s">
        <v>51</v>
      </c>
      <c r="H30" t="s">
        <v>185</v>
      </c>
      <c r="I30" t="s">
        <v>34</v>
      </c>
    </row>
    <row r="31" spans="1:9" x14ac:dyDescent="0.25">
      <c r="A31" t="s">
        <v>60</v>
      </c>
      <c r="B31" t="s">
        <v>27</v>
      </c>
      <c r="C31" t="s">
        <v>675</v>
      </c>
      <c r="D31" t="s">
        <v>1036</v>
      </c>
      <c r="E31" s="31">
        <v>2013714</v>
      </c>
      <c r="F31" s="83">
        <v>2014000</v>
      </c>
      <c r="G31" t="s">
        <v>51</v>
      </c>
      <c r="H31" t="s">
        <v>38</v>
      </c>
      <c r="I31" t="s">
        <v>34</v>
      </c>
    </row>
    <row r="32" spans="1:9" x14ac:dyDescent="0.25">
      <c r="A32" t="s">
        <v>60</v>
      </c>
      <c r="B32" t="s">
        <v>27</v>
      </c>
      <c r="C32" t="s">
        <v>606</v>
      </c>
      <c r="D32" t="s">
        <v>767</v>
      </c>
      <c r="E32" s="31">
        <v>-2005791</v>
      </c>
      <c r="F32" s="83">
        <v>-2007000</v>
      </c>
      <c r="G32" t="s">
        <v>51</v>
      </c>
      <c r="H32" t="s">
        <v>38</v>
      </c>
      <c r="I32" t="s">
        <v>34</v>
      </c>
    </row>
    <row r="33" spans="1:9" x14ac:dyDescent="0.25">
      <c r="A33" t="s">
        <v>61</v>
      </c>
      <c r="B33" t="s">
        <v>27</v>
      </c>
      <c r="C33" t="s">
        <v>675</v>
      </c>
      <c r="D33" t="s">
        <v>1036</v>
      </c>
      <c r="E33" s="46">
        <v>80264318</v>
      </c>
      <c r="F33" s="83">
        <v>80264000</v>
      </c>
      <c r="G33" t="s">
        <v>51</v>
      </c>
      <c r="H33" t="s">
        <v>38</v>
      </c>
      <c r="I33" t="s">
        <v>34</v>
      </c>
    </row>
    <row r="34" spans="1:9" x14ac:dyDescent="0.25">
      <c r="A34" t="s">
        <v>61</v>
      </c>
      <c r="B34" t="s">
        <v>27</v>
      </c>
      <c r="C34" t="s">
        <v>606</v>
      </c>
      <c r="D34" t="s">
        <v>767</v>
      </c>
      <c r="E34" s="46">
        <v>-83117777</v>
      </c>
      <c r="F34" s="83">
        <v>-83117000</v>
      </c>
      <c r="G34" t="s">
        <v>51</v>
      </c>
      <c r="H34" t="s">
        <v>38</v>
      </c>
      <c r="I34" t="s">
        <v>34</v>
      </c>
    </row>
    <row r="35" spans="1:9" x14ac:dyDescent="0.25">
      <c r="A35" t="s">
        <v>61</v>
      </c>
      <c r="B35" t="s">
        <v>707</v>
      </c>
      <c r="C35" t="s">
        <v>675</v>
      </c>
      <c r="D35" t="s">
        <v>1036</v>
      </c>
      <c r="E35" s="31">
        <v>1384095</v>
      </c>
      <c r="F35" s="83">
        <v>1385000</v>
      </c>
      <c r="G35" t="s">
        <v>51</v>
      </c>
      <c r="H35" t="s">
        <v>185</v>
      </c>
      <c r="I35" t="s">
        <v>34</v>
      </c>
    </row>
    <row r="36" spans="1:9" x14ac:dyDescent="0.25">
      <c r="A36" t="s">
        <v>61</v>
      </c>
      <c r="B36" t="s">
        <v>707</v>
      </c>
      <c r="C36" t="s">
        <v>606</v>
      </c>
      <c r="D36" t="s">
        <v>767</v>
      </c>
      <c r="E36" s="31">
        <v>-1387863</v>
      </c>
      <c r="F36" s="83">
        <v>-1388000</v>
      </c>
      <c r="G36" t="s">
        <v>51</v>
      </c>
      <c r="H36" t="s">
        <v>185</v>
      </c>
      <c r="I36" t="s">
        <v>34</v>
      </c>
    </row>
    <row r="37" spans="1:9" x14ac:dyDescent="0.25">
      <c r="A37" t="s">
        <v>868</v>
      </c>
      <c r="B37" t="s">
        <v>867</v>
      </c>
      <c r="C37" t="s">
        <v>675</v>
      </c>
      <c r="D37" t="s">
        <v>1036</v>
      </c>
      <c r="E37" s="31">
        <v>4521754</v>
      </c>
      <c r="F37" s="83">
        <v>4522000</v>
      </c>
      <c r="G37" t="s">
        <v>51</v>
      </c>
      <c r="H37" t="s">
        <v>185</v>
      </c>
      <c r="I37" t="s">
        <v>34</v>
      </c>
    </row>
    <row r="38" spans="1:9" x14ac:dyDescent="0.25">
      <c r="A38" t="s">
        <v>868</v>
      </c>
      <c r="B38" t="s">
        <v>867</v>
      </c>
      <c r="C38" t="s">
        <v>606</v>
      </c>
      <c r="D38" t="s">
        <v>767</v>
      </c>
      <c r="E38" s="31">
        <v>-5004509</v>
      </c>
      <c r="F38" s="83">
        <v>-5005000</v>
      </c>
      <c r="G38" t="s">
        <v>51</v>
      </c>
      <c r="H38" t="s">
        <v>185</v>
      </c>
      <c r="I38" t="s">
        <v>34</v>
      </c>
    </row>
    <row r="39" spans="1:9" x14ac:dyDescent="0.25">
      <c r="A39" t="s">
        <v>374</v>
      </c>
      <c r="B39" t="s">
        <v>698</v>
      </c>
      <c r="C39" t="s">
        <v>675</v>
      </c>
      <c r="D39" t="s">
        <v>1036</v>
      </c>
      <c r="E39" s="31">
        <v>11105482</v>
      </c>
      <c r="F39" s="83">
        <v>11106000</v>
      </c>
      <c r="G39" t="s">
        <v>35</v>
      </c>
      <c r="H39" t="s">
        <v>185</v>
      </c>
      <c r="I39" t="s">
        <v>34</v>
      </c>
    </row>
    <row r="40" spans="1:9" x14ac:dyDescent="0.25">
      <c r="A40" t="s">
        <v>374</v>
      </c>
      <c r="B40" t="s">
        <v>698</v>
      </c>
      <c r="C40" t="s">
        <v>606</v>
      </c>
      <c r="D40" t="s">
        <v>767</v>
      </c>
      <c r="E40" s="31">
        <v>-11327884</v>
      </c>
      <c r="F40" s="83">
        <v>-11328000</v>
      </c>
      <c r="G40" t="s">
        <v>35</v>
      </c>
      <c r="H40" t="s">
        <v>185</v>
      </c>
      <c r="I40" t="s">
        <v>34</v>
      </c>
    </row>
    <row r="41" spans="1:9" x14ac:dyDescent="0.25">
      <c r="A41" t="s">
        <v>374</v>
      </c>
      <c r="B41" t="s">
        <v>702</v>
      </c>
      <c r="C41" t="s">
        <v>675</v>
      </c>
      <c r="D41" t="s">
        <v>1036</v>
      </c>
      <c r="E41" s="31">
        <v>203350</v>
      </c>
      <c r="F41" s="83">
        <v>203000</v>
      </c>
      <c r="G41" t="s">
        <v>35</v>
      </c>
      <c r="H41" t="s">
        <v>185</v>
      </c>
      <c r="I41" t="s">
        <v>34</v>
      </c>
    </row>
    <row r="42" spans="1:9" x14ac:dyDescent="0.25">
      <c r="A42" t="s">
        <v>374</v>
      </c>
      <c r="B42" t="s">
        <v>702</v>
      </c>
      <c r="C42" t="s">
        <v>606</v>
      </c>
      <c r="D42" t="s">
        <v>767</v>
      </c>
      <c r="E42" s="31">
        <v>-192262</v>
      </c>
      <c r="F42" s="83">
        <v>-192000</v>
      </c>
      <c r="G42" t="s">
        <v>35</v>
      </c>
      <c r="H42" t="s">
        <v>185</v>
      </c>
      <c r="I42" t="s">
        <v>34</v>
      </c>
    </row>
    <row r="43" spans="1:9" x14ac:dyDescent="0.25">
      <c r="A43" s="15" t="s">
        <v>374</v>
      </c>
      <c r="B43" t="s">
        <v>373</v>
      </c>
      <c r="C43" t="s">
        <v>675</v>
      </c>
      <c r="D43" t="s">
        <v>1036</v>
      </c>
      <c r="E43" s="31">
        <v>3324304</v>
      </c>
      <c r="F43" s="83">
        <v>3324000</v>
      </c>
      <c r="G43" t="s">
        <v>35</v>
      </c>
      <c r="H43" t="s">
        <v>377</v>
      </c>
      <c r="I43" t="s">
        <v>375</v>
      </c>
    </row>
    <row r="44" spans="1:9" x14ac:dyDescent="0.25">
      <c r="A44" s="15" t="s">
        <v>374</v>
      </c>
      <c r="B44" t="s">
        <v>373</v>
      </c>
      <c r="C44" t="s">
        <v>606</v>
      </c>
      <c r="D44" t="s">
        <v>767</v>
      </c>
      <c r="E44" s="31">
        <v>-3230961</v>
      </c>
      <c r="F44" s="83">
        <v>-3231000</v>
      </c>
      <c r="G44" t="s">
        <v>35</v>
      </c>
      <c r="H44" t="s">
        <v>377</v>
      </c>
      <c r="I44" t="s">
        <v>375</v>
      </c>
    </row>
    <row r="45" spans="1:9" x14ac:dyDescent="0.25">
      <c r="A45" t="s">
        <v>594</v>
      </c>
      <c r="B45" t="s">
        <v>27</v>
      </c>
      <c r="C45" t="s">
        <v>675</v>
      </c>
      <c r="D45" t="s">
        <v>1036</v>
      </c>
      <c r="E45" s="31">
        <v>545551</v>
      </c>
      <c r="F45" s="83">
        <v>546003</v>
      </c>
      <c r="G45" t="s">
        <v>35</v>
      </c>
      <c r="H45" t="s">
        <v>38</v>
      </c>
      <c r="I45" t="s">
        <v>34</v>
      </c>
    </row>
    <row r="46" spans="1:9" x14ac:dyDescent="0.25">
      <c r="A46" t="s">
        <v>594</v>
      </c>
      <c r="B46" t="s">
        <v>27</v>
      </c>
      <c r="C46" t="s">
        <v>606</v>
      </c>
      <c r="D46" t="s">
        <v>767</v>
      </c>
      <c r="E46" s="31">
        <v>-507949</v>
      </c>
      <c r="F46" s="83">
        <v>-507996</v>
      </c>
      <c r="G46" t="s">
        <v>35</v>
      </c>
      <c r="H46" t="s">
        <v>38</v>
      </c>
      <c r="I46" t="s">
        <v>34</v>
      </c>
    </row>
    <row r="47" spans="1:9" x14ac:dyDescent="0.25">
      <c r="A47" t="s">
        <v>594</v>
      </c>
      <c r="B47" t="s">
        <v>872</v>
      </c>
      <c r="C47" t="s">
        <v>675</v>
      </c>
      <c r="D47" t="s">
        <v>1036</v>
      </c>
      <c r="E47" s="31">
        <v>1660503</v>
      </c>
      <c r="F47" s="83">
        <v>1661000</v>
      </c>
      <c r="G47" t="s">
        <v>35</v>
      </c>
      <c r="H47" t="s">
        <v>194</v>
      </c>
      <c r="I47" t="s">
        <v>34</v>
      </c>
    </row>
    <row r="48" spans="1:9" x14ac:dyDescent="0.25">
      <c r="A48" t="s">
        <v>594</v>
      </c>
      <c r="B48" t="s">
        <v>872</v>
      </c>
      <c r="C48" t="s">
        <v>606</v>
      </c>
      <c r="D48" t="s">
        <v>767</v>
      </c>
      <c r="E48" s="31">
        <v>-1643870</v>
      </c>
      <c r="F48" s="83">
        <v>-1644000</v>
      </c>
      <c r="G48" t="s">
        <v>35</v>
      </c>
      <c r="H48" t="s">
        <v>194</v>
      </c>
      <c r="I48" t="s">
        <v>34</v>
      </c>
    </row>
    <row r="49" spans="1:9" x14ac:dyDescent="0.25">
      <c r="A49" t="s">
        <v>674</v>
      </c>
      <c r="B49" t="s">
        <v>27</v>
      </c>
      <c r="C49" t="s">
        <v>675</v>
      </c>
      <c r="D49" t="s">
        <v>1036</v>
      </c>
      <c r="E49" s="31">
        <v>1187629</v>
      </c>
      <c r="F49" s="83">
        <v>1187000</v>
      </c>
      <c r="G49" t="s">
        <v>35</v>
      </c>
      <c r="H49" t="s">
        <v>38</v>
      </c>
      <c r="I49" t="s">
        <v>34</v>
      </c>
    </row>
    <row r="50" spans="1:9" x14ac:dyDescent="0.25">
      <c r="A50" t="s">
        <v>674</v>
      </c>
      <c r="B50" t="s">
        <v>27</v>
      </c>
      <c r="C50" t="s">
        <v>606</v>
      </c>
      <c r="D50" t="s">
        <v>767</v>
      </c>
      <c r="E50" s="31">
        <v>-1198732</v>
      </c>
      <c r="F50" s="83">
        <v>-1199000</v>
      </c>
      <c r="G50" t="s">
        <v>35</v>
      </c>
      <c r="H50" t="s">
        <v>38</v>
      </c>
      <c r="I50" t="s">
        <v>34</v>
      </c>
    </row>
    <row r="51" spans="1:9" x14ac:dyDescent="0.25">
      <c r="E51" s="31"/>
    </row>
    <row r="52" spans="1:9" x14ac:dyDescent="0.25">
      <c r="E52" s="31"/>
    </row>
    <row r="53" spans="1:9" x14ac:dyDescent="0.25">
      <c r="E53" s="31"/>
    </row>
    <row r="54" spans="1:9" x14ac:dyDescent="0.25">
      <c r="E54" s="31"/>
    </row>
    <row r="55" spans="1:9" x14ac:dyDescent="0.25">
      <c r="E55" s="31"/>
    </row>
    <row r="56" spans="1:9" x14ac:dyDescent="0.25">
      <c r="E56" s="31"/>
    </row>
    <row r="57" spans="1:9" x14ac:dyDescent="0.25">
      <c r="E57" s="31"/>
    </row>
    <row r="58" spans="1:9" x14ac:dyDescent="0.25">
      <c r="E58" s="31"/>
    </row>
    <row r="59" spans="1:9" x14ac:dyDescent="0.25">
      <c r="E59" s="31"/>
    </row>
    <row r="60" spans="1:9" x14ac:dyDescent="0.25">
      <c r="E60" s="31"/>
    </row>
    <row r="61" spans="1:9" x14ac:dyDescent="0.25">
      <c r="E61" s="31"/>
    </row>
    <row r="62" spans="1:9" x14ac:dyDescent="0.25">
      <c r="E62" s="31"/>
    </row>
    <row r="63" spans="1:9" x14ac:dyDescent="0.25">
      <c r="E63" s="31"/>
    </row>
    <row r="64" spans="1:9" x14ac:dyDescent="0.25">
      <c r="E64" s="31"/>
    </row>
    <row r="65" spans="5:5" x14ac:dyDescent="0.25">
      <c r="E65" s="31"/>
    </row>
    <row r="66" spans="5:5" x14ac:dyDescent="0.25">
      <c r="E66" s="31"/>
    </row>
    <row r="67" spans="5:5" x14ac:dyDescent="0.25">
      <c r="E67" s="31"/>
    </row>
    <row r="68" spans="5:5" x14ac:dyDescent="0.25">
      <c r="E68" s="31"/>
    </row>
    <row r="69" spans="5:5" x14ac:dyDescent="0.25">
      <c r="E69" s="31"/>
    </row>
    <row r="70" spans="5:5" x14ac:dyDescent="0.25">
      <c r="E70" s="31"/>
    </row>
    <row r="71" spans="5:5" x14ac:dyDescent="0.25">
      <c r="E71" s="31"/>
    </row>
    <row r="72" spans="5:5" x14ac:dyDescent="0.25">
      <c r="E72" s="31"/>
    </row>
    <row r="73" spans="5:5" x14ac:dyDescent="0.25">
      <c r="E73" s="31"/>
    </row>
    <row r="74" spans="5:5" x14ac:dyDescent="0.25">
      <c r="E74" s="31"/>
    </row>
    <row r="75" spans="5:5" x14ac:dyDescent="0.25">
      <c r="E75" s="31"/>
    </row>
    <row r="76" spans="5:5" x14ac:dyDescent="0.25">
      <c r="E76" s="31"/>
    </row>
    <row r="77" spans="5:5" x14ac:dyDescent="0.25">
      <c r="E77" s="31"/>
    </row>
    <row r="78" spans="5:5" x14ac:dyDescent="0.25">
      <c r="E78" s="31"/>
    </row>
    <row r="79" spans="5:5" x14ac:dyDescent="0.25">
      <c r="E79" s="31"/>
    </row>
    <row r="80" spans="5:5" x14ac:dyDescent="0.25">
      <c r="E80" s="31"/>
    </row>
    <row r="81" spans="5:5" x14ac:dyDescent="0.25">
      <c r="E81" s="31"/>
    </row>
    <row r="82" spans="5:5" x14ac:dyDescent="0.25">
      <c r="E82" s="31"/>
    </row>
    <row r="83" spans="5:5" x14ac:dyDescent="0.25">
      <c r="E83" s="31"/>
    </row>
    <row r="84" spans="5:5" x14ac:dyDescent="0.25">
      <c r="E84" s="31"/>
    </row>
    <row r="85" spans="5:5" x14ac:dyDescent="0.25">
      <c r="E85" s="31"/>
    </row>
    <row r="86" spans="5:5" x14ac:dyDescent="0.25">
      <c r="E86" s="31"/>
    </row>
    <row r="87" spans="5:5" x14ac:dyDescent="0.25">
      <c r="E87" s="31"/>
    </row>
    <row r="88" spans="5:5" x14ac:dyDescent="0.25">
      <c r="E88" s="31"/>
    </row>
    <row r="89" spans="5:5" x14ac:dyDescent="0.25">
      <c r="E89" s="31"/>
    </row>
    <row r="90" spans="5:5" x14ac:dyDescent="0.25">
      <c r="E90" s="31"/>
    </row>
    <row r="91" spans="5:5" x14ac:dyDescent="0.25">
      <c r="E91" s="31"/>
    </row>
    <row r="92" spans="5:5" x14ac:dyDescent="0.25">
      <c r="E92" s="31"/>
    </row>
    <row r="93" spans="5:5" x14ac:dyDescent="0.25">
      <c r="E93" s="31"/>
    </row>
    <row r="94" spans="5:5" x14ac:dyDescent="0.25">
      <c r="E94" s="31"/>
    </row>
    <row r="95" spans="5:5" x14ac:dyDescent="0.25">
      <c r="E95" s="31"/>
    </row>
    <row r="96" spans="5:5" x14ac:dyDescent="0.25">
      <c r="E96" s="31"/>
    </row>
    <row r="97" spans="5:5" x14ac:dyDescent="0.25">
      <c r="E97" s="31"/>
    </row>
    <row r="98" spans="5:5" x14ac:dyDescent="0.25">
      <c r="E98" s="31"/>
    </row>
    <row r="99" spans="5:5" x14ac:dyDescent="0.25">
      <c r="E99" s="31"/>
    </row>
    <row r="100" spans="5:5" x14ac:dyDescent="0.25">
      <c r="E100" s="31"/>
    </row>
    <row r="101" spans="5:5" x14ac:dyDescent="0.25">
      <c r="E101" s="31"/>
    </row>
    <row r="102" spans="5:5" x14ac:dyDescent="0.25">
      <c r="E102" s="31"/>
    </row>
    <row r="103" spans="5:5" x14ac:dyDescent="0.25">
      <c r="E103" s="31"/>
    </row>
    <row r="104" spans="5:5" x14ac:dyDescent="0.25">
      <c r="E104" s="31"/>
    </row>
    <row r="105" spans="5:5" x14ac:dyDescent="0.25">
      <c r="E105" s="31"/>
    </row>
    <row r="106" spans="5:5" x14ac:dyDescent="0.25">
      <c r="E106" s="31"/>
    </row>
    <row r="107" spans="5:5" x14ac:dyDescent="0.25">
      <c r="E107" s="31"/>
    </row>
    <row r="108" spans="5:5" x14ac:dyDescent="0.25">
      <c r="E108" s="31"/>
    </row>
    <row r="109" spans="5:5" x14ac:dyDescent="0.25">
      <c r="E109" s="31"/>
    </row>
    <row r="110" spans="5:5" x14ac:dyDescent="0.25">
      <c r="E110" s="31"/>
    </row>
    <row r="111" spans="5:5" x14ac:dyDescent="0.25">
      <c r="E111" s="31"/>
    </row>
    <row r="112" spans="5:5" x14ac:dyDescent="0.25">
      <c r="E112" s="31"/>
    </row>
    <row r="113" spans="5:5" x14ac:dyDescent="0.25">
      <c r="E113" s="31"/>
    </row>
    <row r="114" spans="5:5" x14ac:dyDescent="0.25">
      <c r="E114" s="31"/>
    </row>
    <row r="115" spans="5:5" x14ac:dyDescent="0.25">
      <c r="E115" s="31"/>
    </row>
    <row r="116" spans="5:5" x14ac:dyDescent="0.25">
      <c r="E116" s="31"/>
    </row>
    <row r="117" spans="5:5" x14ac:dyDescent="0.25">
      <c r="E117" s="31"/>
    </row>
    <row r="118" spans="5:5" x14ac:dyDescent="0.25">
      <c r="E118" s="31"/>
    </row>
    <row r="119" spans="5:5" x14ac:dyDescent="0.25">
      <c r="E119" s="31"/>
    </row>
    <row r="120" spans="5:5" x14ac:dyDescent="0.25">
      <c r="E120" s="31"/>
    </row>
    <row r="121" spans="5:5" x14ac:dyDescent="0.25">
      <c r="E121" s="31"/>
    </row>
    <row r="122" spans="5:5" x14ac:dyDescent="0.25">
      <c r="E122" s="31"/>
    </row>
    <row r="123" spans="5:5" x14ac:dyDescent="0.25">
      <c r="E123" s="31"/>
    </row>
    <row r="124" spans="5:5" x14ac:dyDescent="0.25">
      <c r="E124" s="31"/>
    </row>
    <row r="125" spans="5:5" x14ac:dyDescent="0.25">
      <c r="E125" s="31"/>
    </row>
    <row r="126" spans="5:5" x14ac:dyDescent="0.25">
      <c r="E126" s="31"/>
    </row>
    <row r="127" spans="5:5" x14ac:dyDescent="0.25">
      <c r="E127" s="31"/>
    </row>
    <row r="128" spans="5:5" x14ac:dyDescent="0.25">
      <c r="E128" s="31"/>
    </row>
    <row r="129" spans="5:5" x14ac:dyDescent="0.25">
      <c r="E129" s="31"/>
    </row>
    <row r="130" spans="5:5" x14ac:dyDescent="0.25">
      <c r="E130" s="31"/>
    </row>
    <row r="131" spans="5:5" x14ac:dyDescent="0.25">
      <c r="E131" s="31"/>
    </row>
    <row r="132" spans="5:5" x14ac:dyDescent="0.25">
      <c r="E132" s="31"/>
    </row>
    <row r="133" spans="5:5" x14ac:dyDescent="0.25">
      <c r="E133" s="31"/>
    </row>
    <row r="134" spans="5:5" x14ac:dyDescent="0.25">
      <c r="E134" s="31"/>
    </row>
    <row r="135" spans="5:5" x14ac:dyDescent="0.25">
      <c r="E135" s="31"/>
    </row>
    <row r="136" spans="5:5" x14ac:dyDescent="0.25">
      <c r="E136" s="31"/>
    </row>
    <row r="137" spans="5:5" x14ac:dyDescent="0.25">
      <c r="E137" s="31"/>
    </row>
    <row r="138" spans="5:5" x14ac:dyDescent="0.25">
      <c r="E138" s="31"/>
    </row>
    <row r="139" spans="5:5" x14ac:dyDescent="0.25">
      <c r="E139" s="31"/>
    </row>
    <row r="140" spans="5:5" x14ac:dyDescent="0.25">
      <c r="E140" s="31"/>
    </row>
    <row r="141" spans="5:5" x14ac:dyDescent="0.25">
      <c r="E141" s="31"/>
    </row>
    <row r="142" spans="5:5" x14ac:dyDescent="0.25">
      <c r="E142" s="31"/>
    </row>
    <row r="143" spans="5:5" x14ac:dyDescent="0.25">
      <c r="E143" s="31"/>
    </row>
    <row r="144" spans="5:5" x14ac:dyDescent="0.25">
      <c r="E144" s="31"/>
    </row>
    <row r="145" spans="5:5" x14ac:dyDescent="0.25">
      <c r="E145" s="31"/>
    </row>
    <row r="146" spans="5:5" x14ac:dyDescent="0.25">
      <c r="E146" s="31"/>
    </row>
    <row r="147" spans="5:5" x14ac:dyDescent="0.25">
      <c r="E147" s="31"/>
    </row>
    <row r="148" spans="5:5" x14ac:dyDescent="0.25">
      <c r="E148" s="31"/>
    </row>
    <row r="149" spans="5:5" x14ac:dyDescent="0.25">
      <c r="E149" s="31"/>
    </row>
    <row r="150" spans="5:5" x14ac:dyDescent="0.25">
      <c r="E150" s="31"/>
    </row>
    <row r="151" spans="5:5" x14ac:dyDescent="0.25">
      <c r="E151" s="31"/>
    </row>
    <row r="152" spans="5:5" x14ac:dyDescent="0.25">
      <c r="E152" s="31"/>
    </row>
    <row r="153" spans="5:5" x14ac:dyDescent="0.25">
      <c r="E153" s="31"/>
    </row>
    <row r="154" spans="5:5" x14ac:dyDescent="0.25">
      <c r="E154" s="31"/>
    </row>
    <row r="155" spans="5:5" x14ac:dyDescent="0.25">
      <c r="E155" s="31"/>
    </row>
    <row r="156" spans="5:5" x14ac:dyDescent="0.25">
      <c r="E156" s="31"/>
    </row>
    <row r="157" spans="5:5" x14ac:dyDescent="0.25">
      <c r="E157" s="31"/>
    </row>
    <row r="158" spans="5:5" x14ac:dyDescent="0.25">
      <c r="E158" s="31"/>
    </row>
    <row r="159" spans="5:5" x14ac:dyDescent="0.25">
      <c r="E159" s="31"/>
    </row>
    <row r="160" spans="5:5" x14ac:dyDescent="0.25">
      <c r="E160" s="31"/>
    </row>
    <row r="161" spans="5:5" x14ac:dyDescent="0.25">
      <c r="E161" s="31"/>
    </row>
    <row r="162" spans="5:5" x14ac:dyDescent="0.25">
      <c r="E162" s="31"/>
    </row>
    <row r="163" spans="5:5" x14ac:dyDescent="0.25">
      <c r="E163" s="31"/>
    </row>
    <row r="164" spans="5:5" x14ac:dyDescent="0.25">
      <c r="E164" s="31"/>
    </row>
    <row r="165" spans="5:5" x14ac:dyDescent="0.25">
      <c r="E165" s="31"/>
    </row>
    <row r="166" spans="5:5" x14ac:dyDescent="0.25">
      <c r="E166" s="31"/>
    </row>
    <row r="167" spans="5:5" x14ac:dyDescent="0.25">
      <c r="E167" s="31"/>
    </row>
    <row r="168" spans="5:5" x14ac:dyDescent="0.25">
      <c r="E168" s="31"/>
    </row>
    <row r="169" spans="5:5" x14ac:dyDescent="0.25">
      <c r="E169" s="31"/>
    </row>
    <row r="170" spans="5:5" x14ac:dyDescent="0.25">
      <c r="E170" s="31"/>
    </row>
    <row r="171" spans="5:5" x14ac:dyDescent="0.25">
      <c r="E171" s="31"/>
    </row>
    <row r="172" spans="5:5" x14ac:dyDescent="0.25">
      <c r="E172" s="31"/>
    </row>
    <row r="173" spans="5:5" x14ac:dyDescent="0.25">
      <c r="E173" s="31"/>
    </row>
    <row r="174" spans="5:5" x14ac:dyDescent="0.25">
      <c r="E174" s="31"/>
    </row>
    <row r="175" spans="5:5" x14ac:dyDescent="0.25">
      <c r="E175" s="31"/>
    </row>
    <row r="176" spans="5:5" x14ac:dyDescent="0.25">
      <c r="E176" s="31"/>
    </row>
    <row r="177" spans="5:5" x14ac:dyDescent="0.25">
      <c r="E177" s="31"/>
    </row>
    <row r="178" spans="5:5" x14ac:dyDescent="0.25">
      <c r="E178" s="31"/>
    </row>
    <row r="179" spans="5:5" x14ac:dyDescent="0.25">
      <c r="E179" s="31"/>
    </row>
    <row r="180" spans="5:5" x14ac:dyDescent="0.25">
      <c r="E180" s="31"/>
    </row>
    <row r="181" spans="5:5" x14ac:dyDescent="0.25">
      <c r="E181" s="31"/>
    </row>
    <row r="182" spans="5:5" x14ac:dyDescent="0.25">
      <c r="E182" s="31"/>
    </row>
    <row r="183" spans="5:5" x14ac:dyDescent="0.25">
      <c r="E183" s="31"/>
    </row>
    <row r="184" spans="5:5" x14ac:dyDescent="0.25">
      <c r="E184" s="31"/>
    </row>
    <row r="185" spans="5:5" x14ac:dyDescent="0.25">
      <c r="E185" s="31"/>
    </row>
    <row r="186" spans="5:5" x14ac:dyDescent="0.25">
      <c r="E186" s="31"/>
    </row>
    <row r="187" spans="5:5" x14ac:dyDescent="0.25">
      <c r="E187" s="31"/>
    </row>
    <row r="188" spans="5:5" x14ac:dyDescent="0.25">
      <c r="E188" s="31"/>
    </row>
    <row r="189" spans="5:5" x14ac:dyDescent="0.25">
      <c r="E189" s="31"/>
    </row>
    <row r="190" spans="5:5" x14ac:dyDescent="0.25">
      <c r="E190" s="31"/>
    </row>
    <row r="191" spans="5:5" x14ac:dyDescent="0.25">
      <c r="E191" s="31"/>
    </row>
    <row r="192" spans="5:5" x14ac:dyDescent="0.25">
      <c r="E192" s="31"/>
    </row>
    <row r="193" spans="5:5" x14ac:dyDescent="0.25">
      <c r="E193" s="31"/>
    </row>
    <row r="194" spans="5:5" x14ac:dyDescent="0.25">
      <c r="E194" s="31"/>
    </row>
    <row r="195" spans="5:5" x14ac:dyDescent="0.25">
      <c r="E195" s="31"/>
    </row>
    <row r="196" spans="5:5" x14ac:dyDescent="0.25">
      <c r="E196" s="31"/>
    </row>
    <row r="197" spans="5:5" x14ac:dyDescent="0.25">
      <c r="E197" s="31"/>
    </row>
    <row r="198" spans="5:5" x14ac:dyDescent="0.25">
      <c r="E198" s="31"/>
    </row>
    <row r="199" spans="5:5" x14ac:dyDescent="0.25">
      <c r="E199" s="31"/>
    </row>
    <row r="200" spans="5:5" x14ac:dyDescent="0.25">
      <c r="E200" s="31"/>
    </row>
    <row r="201" spans="5:5" x14ac:dyDescent="0.25">
      <c r="E201" s="31"/>
    </row>
    <row r="202" spans="5:5" x14ac:dyDescent="0.25">
      <c r="E202" s="31"/>
    </row>
    <row r="203" spans="5:5" x14ac:dyDescent="0.25">
      <c r="E203" s="31"/>
    </row>
    <row r="204" spans="5:5" x14ac:dyDescent="0.25">
      <c r="E204" s="31"/>
    </row>
    <row r="205" spans="5:5" x14ac:dyDescent="0.25">
      <c r="E205" s="31"/>
    </row>
    <row r="206" spans="5:5" x14ac:dyDescent="0.25">
      <c r="E206" s="31"/>
    </row>
    <row r="207" spans="5:5" x14ac:dyDescent="0.25">
      <c r="E207" s="31"/>
    </row>
    <row r="208" spans="5:5" x14ac:dyDescent="0.25">
      <c r="E208" s="31"/>
    </row>
    <row r="209" spans="5:5" x14ac:dyDescent="0.25">
      <c r="E209" s="31"/>
    </row>
    <row r="210" spans="5:5" x14ac:dyDescent="0.25">
      <c r="E210" s="31"/>
    </row>
    <row r="211" spans="5:5" x14ac:dyDescent="0.25">
      <c r="E211" s="31"/>
    </row>
    <row r="212" spans="5:5" x14ac:dyDescent="0.25">
      <c r="E212" s="31"/>
    </row>
    <row r="213" spans="5:5" x14ac:dyDescent="0.25">
      <c r="E213" s="31"/>
    </row>
    <row r="214" spans="5:5" x14ac:dyDescent="0.25">
      <c r="E214" s="31"/>
    </row>
    <row r="215" spans="5:5" x14ac:dyDescent="0.25">
      <c r="E215" s="31"/>
    </row>
    <row r="216" spans="5:5" x14ac:dyDescent="0.25">
      <c r="E216" s="31"/>
    </row>
    <row r="217" spans="5:5" x14ac:dyDescent="0.25">
      <c r="E217" s="31"/>
    </row>
    <row r="218" spans="5:5" x14ac:dyDescent="0.25">
      <c r="E218" s="31"/>
    </row>
    <row r="219" spans="5:5" x14ac:dyDescent="0.25">
      <c r="E219" s="31"/>
    </row>
    <row r="220" spans="5:5" x14ac:dyDescent="0.25">
      <c r="E220" s="31"/>
    </row>
    <row r="221" spans="5:5" x14ac:dyDescent="0.25">
      <c r="E221" s="31"/>
    </row>
    <row r="222" spans="5:5" x14ac:dyDescent="0.25">
      <c r="E222" s="31"/>
    </row>
    <row r="223" spans="5:5" x14ac:dyDescent="0.25">
      <c r="E223" s="31"/>
    </row>
    <row r="224" spans="5:5" x14ac:dyDescent="0.25">
      <c r="E224" s="31"/>
    </row>
    <row r="225" spans="5:5" x14ac:dyDescent="0.25">
      <c r="E225" s="31"/>
    </row>
    <row r="226" spans="5:5" x14ac:dyDescent="0.25">
      <c r="E226" s="31"/>
    </row>
    <row r="227" spans="5:5" x14ac:dyDescent="0.25">
      <c r="E227" s="31"/>
    </row>
    <row r="228" spans="5:5" x14ac:dyDescent="0.25">
      <c r="E228" s="31"/>
    </row>
    <row r="229" spans="5:5" x14ac:dyDescent="0.25">
      <c r="E229" s="31"/>
    </row>
    <row r="230" spans="5:5" x14ac:dyDescent="0.25">
      <c r="E230" s="31"/>
    </row>
    <row r="231" spans="5:5" x14ac:dyDescent="0.25">
      <c r="E231" s="31"/>
    </row>
    <row r="232" spans="5:5" x14ac:dyDescent="0.25">
      <c r="E232" s="31"/>
    </row>
    <row r="233" spans="5:5" x14ac:dyDescent="0.25">
      <c r="E233" s="31"/>
    </row>
    <row r="234" spans="5:5" x14ac:dyDescent="0.25">
      <c r="E234" s="31"/>
    </row>
    <row r="235" spans="5:5" x14ac:dyDescent="0.25">
      <c r="E235" s="31"/>
    </row>
    <row r="236" spans="5:5" x14ac:dyDescent="0.25">
      <c r="E236" s="31"/>
    </row>
    <row r="237" spans="5:5" x14ac:dyDescent="0.25">
      <c r="E237" s="31"/>
    </row>
    <row r="238" spans="5:5" x14ac:dyDescent="0.25">
      <c r="E238" s="31"/>
    </row>
    <row r="239" spans="5:5" x14ac:dyDescent="0.25">
      <c r="E239" s="31"/>
    </row>
    <row r="240" spans="5:5" x14ac:dyDescent="0.25">
      <c r="E240" s="31"/>
    </row>
    <row r="241" spans="5:5" x14ac:dyDescent="0.25">
      <c r="E241" s="31"/>
    </row>
    <row r="242" spans="5:5" x14ac:dyDescent="0.25">
      <c r="E242" s="31"/>
    </row>
    <row r="243" spans="5:5" x14ac:dyDescent="0.25">
      <c r="E243" s="31"/>
    </row>
    <row r="244" spans="5:5" x14ac:dyDescent="0.25">
      <c r="E244" s="31"/>
    </row>
    <row r="245" spans="5:5" x14ac:dyDescent="0.25">
      <c r="E245" s="31"/>
    </row>
    <row r="246" spans="5:5" x14ac:dyDescent="0.25">
      <c r="E246" s="31"/>
    </row>
    <row r="247" spans="5:5" x14ac:dyDescent="0.25">
      <c r="E247" s="31"/>
    </row>
    <row r="248" spans="5:5" x14ac:dyDescent="0.25">
      <c r="E248" s="31"/>
    </row>
    <row r="249" spans="5:5" x14ac:dyDescent="0.25">
      <c r="E249" s="31"/>
    </row>
    <row r="250" spans="5:5" x14ac:dyDescent="0.25">
      <c r="E250" s="31"/>
    </row>
    <row r="251" spans="5:5" x14ac:dyDescent="0.25">
      <c r="E251" s="31"/>
    </row>
    <row r="252" spans="5:5" x14ac:dyDescent="0.25">
      <c r="E252" s="31"/>
    </row>
    <row r="253" spans="5:5" x14ac:dyDescent="0.25">
      <c r="E253" s="31"/>
    </row>
    <row r="254" spans="5:5" x14ac:dyDescent="0.25">
      <c r="E254" s="31"/>
    </row>
    <row r="255" spans="5:5" x14ac:dyDescent="0.25">
      <c r="E255" s="31"/>
    </row>
    <row r="256" spans="5:5" x14ac:dyDescent="0.25">
      <c r="E256" s="31"/>
    </row>
    <row r="257" spans="5:5" x14ac:dyDescent="0.25">
      <c r="E257" s="31"/>
    </row>
    <row r="258" spans="5:5" x14ac:dyDescent="0.25">
      <c r="E258" s="31"/>
    </row>
    <row r="259" spans="5:5" x14ac:dyDescent="0.25">
      <c r="E259" s="31"/>
    </row>
    <row r="260" spans="5:5" x14ac:dyDescent="0.25">
      <c r="E260" s="31"/>
    </row>
    <row r="261" spans="5:5" x14ac:dyDescent="0.25">
      <c r="E261" s="31"/>
    </row>
    <row r="262" spans="5:5" x14ac:dyDescent="0.25">
      <c r="E262" s="31"/>
    </row>
    <row r="263" spans="5:5" x14ac:dyDescent="0.25">
      <c r="E263" s="31"/>
    </row>
    <row r="264" spans="5:5" x14ac:dyDescent="0.25">
      <c r="E264" s="31"/>
    </row>
    <row r="265" spans="5:5" x14ac:dyDescent="0.25">
      <c r="E265" s="31"/>
    </row>
    <row r="266" spans="5:5" x14ac:dyDescent="0.25">
      <c r="E266" s="31"/>
    </row>
    <row r="267" spans="5:5" x14ac:dyDescent="0.25">
      <c r="E267" s="31"/>
    </row>
    <row r="268" spans="5:5" x14ac:dyDescent="0.25">
      <c r="E268" s="31"/>
    </row>
    <row r="269" spans="5:5" x14ac:dyDescent="0.25">
      <c r="E269" s="31"/>
    </row>
    <row r="270" spans="5:5" x14ac:dyDescent="0.25">
      <c r="E270" s="31"/>
    </row>
    <row r="271" spans="5:5" x14ac:dyDescent="0.25">
      <c r="E271" s="31"/>
    </row>
    <row r="272" spans="5:5" x14ac:dyDescent="0.25">
      <c r="E272" s="31"/>
    </row>
    <row r="273" spans="5:5" x14ac:dyDescent="0.25">
      <c r="E273" s="31"/>
    </row>
    <row r="274" spans="5:5" x14ac:dyDescent="0.25">
      <c r="E274" s="31"/>
    </row>
    <row r="275" spans="5:5" x14ac:dyDescent="0.25">
      <c r="E275" s="31"/>
    </row>
    <row r="276" spans="5:5" x14ac:dyDescent="0.25">
      <c r="E276" s="31"/>
    </row>
    <row r="277" spans="5:5" x14ac:dyDescent="0.25">
      <c r="E277" s="31"/>
    </row>
    <row r="278" spans="5:5" x14ac:dyDescent="0.25">
      <c r="E278" s="31"/>
    </row>
    <row r="279" spans="5:5" x14ac:dyDescent="0.25">
      <c r="E279" s="31"/>
    </row>
    <row r="280" spans="5:5" x14ac:dyDescent="0.25">
      <c r="E280" s="31"/>
    </row>
    <row r="281" spans="5:5" x14ac:dyDescent="0.25">
      <c r="E281" s="31"/>
    </row>
    <row r="282" spans="5:5" x14ac:dyDescent="0.25">
      <c r="E282" s="31"/>
    </row>
    <row r="283" spans="5:5" x14ac:dyDescent="0.25">
      <c r="E283" s="31"/>
    </row>
    <row r="284" spans="5:5" x14ac:dyDescent="0.25">
      <c r="E284" s="31"/>
    </row>
    <row r="285" spans="5:5" x14ac:dyDescent="0.25">
      <c r="E285" s="31"/>
    </row>
    <row r="286" spans="5:5" x14ac:dyDescent="0.25">
      <c r="E286" s="31"/>
    </row>
    <row r="287" spans="5:5" x14ac:dyDescent="0.25">
      <c r="E287" s="31"/>
    </row>
    <row r="288" spans="5:5" x14ac:dyDescent="0.25">
      <c r="E288" s="31"/>
    </row>
    <row r="289" spans="5:5" x14ac:dyDescent="0.25">
      <c r="E289" s="31"/>
    </row>
    <row r="290" spans="5:5" x14ac:dyDescent="0.25">
      <c r="E290" s="31"/>
    </row>
    <row r="291" spans="5:5" x14ac:dyDescent="0.25">
      <c r="E291" s="31"/>
    </row>
    <row r="292" spans="5:5" x14ac:dyDescent="0.25">
      <c r="E292" s="31"/>
    </row>
    <row r="293" spans="5:5" x14ac:dyDescent="0.25">
      <c r="E293" s="31"/>
    </row>
    <row r="294" spans="5:5" x14ac:dyDescent="0.25">
      <c r="E294" s="31"/>
    </row>
    <row r="295" spans="5:5" x14ac:dyDescent="0.25">
      <c r="E295" s="31"/>
    </row>
    <row r="296" spans="5:5" x14ac:dyDescent="0.25">
      <c r="E296" s="31"/>
    </row>
    <row r="297" spans="5:5" x14ac:dyDescent="0.25">
      <c r="E297" s="31"/>
    </row>
    <row r="298" spans="5:5" x14ac:dyDescent="0.25">
      <c r="E298" s="31"/>
    </row>
    <row r="299" spans="5:5" x14ac:dyDescent="0.25">
      <c r="E299" s="31"/>
    </row>
    <row r="300" spans="5:5" x14ac:dyDescent="0.25">
      <c r="E300" s="31"/>
    </row>
    <row r="301" spans="5:5" x14ac:dyDescent="0.25">
      <c r="E301" s="31"/>
    </row>
    <row r="302" spans="5:5" x14ac:dyDescent="0.25">
      <c r="E302" s="31"/>
    </row>
    <row r="303" spans="5:5" x14ac:dyDescent="0.25">
      <c r="E303" s="31"/>
    </row>
    <row r="304" spans="5:5" x14ac:dyDescent="0.25">
      <c r="E304" s="31"/>
    </row>
    <row r="305" spans="5:5" x14ac:dyDescent="0.25">
      <c r="E305" s="31"/>
    </row>
    <row r="306" spans="5:5" x14ac:dyDescent="0.25">
      <c r="E306" s="31"/>
    </row>
    <row r="307" spans="5:5" x14ac:dyDescent="0.25">
      <c r="E307" s="31"/>
    </row>
    <row r="308" spans="5:5" x14ac:dyDescent="0.25">
      <c r="E308" s="31"/>
    </row>
    <row r="309" spans="5:5" x14ac:dyDescent="0.25">
      <c r="E309" s="31"/>
    </row>
    <row r="310" spans="5:5" x14ac:dyDescent="0.25">
      <c r="E310" s="31"/>
    </row>
    <row r="311" spans="5:5" x14ac:dyDescent="0.25">
      <c r="E311" s="31"/>
    </row>
    <row r="312" spans="5:5" x14ac:dyDescent="0.25">
      <c r="E312" s="31"/>
    </row>
    <row r="313" spans="5:5" x14ac:dyDescent="0.25">
      <c r="E313" s="31"/>
    </row>
    <row r="314" spans="5:5" x14ac:dyDescent="0.25">
      <c r="E314" s="31"/>
    </row>
    <row r="315" spans="5:5" x14ac:dyDescent="0.25">
      <c r="E315" s="31"/>
    </row>
    <row r="316" spans="5:5" x14ac:dyDescent="0.25">
      <c r="E316" s="31"/>
    </row>
    <row r="317" spans="5:5" x14ac:dyDescent="0.25">
      <c r="E317" s="31"/>
    </row>
    <row r="318" spans="5:5" x14ac:dyDescent="0.25">
      <c r="E318" s="31"/>
    </row>
    <row r="319" spans="5:5" x14ac:dyDescent="0.25">
      <c r="E319" s="31"/>
    </row>
    <row r="320" spans="5:5" x14ac:dyDescent="0.25">
      <c r="E320" s="31"/>
    </row>
    <row r="321" spans="5:5" x14ac:dyDescent="0.25">
      <c r="E321" s="31"/>
    </row>
    <row r="322" spans="5:5" x14ac:dyDescent="0.25">
      <c r="E322" s="31"/>
    </row>
    <row r="323" spans="5:5" x14ac:dyDescent="0.25">
      <c r="E323" s="31"/>
    </row>
    <row r="324" spans="5:5" x14ac:dyDescent="0.25">
      <c r="E324" s="31"/>
    </row>
    <row r="325" spans="5:5" x14ac:dyDescent="0.25">
      <c r="E325" s="31"/>
    </row>
    <row r="326" spans="5:5" x14ac:dyDescent="0.25">
      <c r="E326" s="31"/>
    </row>
    <row r="327" spans="5:5" x14ac:dyDescent="0.25">
      <c r="E327" s="31"/>
    </row>
    <row r="328" spans="5:5" x14ac:dyDescent="0.25">
      <c r="E328" s="31"/>
    </row>
    <row r="329" spans="5:5" x14ac:dyDescent="0.25">
      <c r="E329" s="31"/>
    </row>
    <row r="330" spans="5:5" x14ac:dyDescent="0.25">
      <c r="E330" s="31"/>
    </row>
    <row r="331" spans="5:5" x14ac:dyDescent="0.25">
      <c r="E331" s="31"/>
    </row>
    <row r="332" spans="5:5" x14ac:dyDescent="0.25">
      <c r="E332" s="31"/>
    </row>
    <row r="333" spans="5:5" x14ac:dyDescent="0.25">
      <c r="E333" s="31"/>
    </row>
    <row r="334" spans="5:5" x14ac:dyDescent="0.25">
      <c r="E334" s="31"/>
    </row>
    <row r="335" spans="5:5" x14ac:dyDescent="0.25">
      <c r="E335" s="31"/>
    </row>
    <row r="336" spans="5:5" x14ac:dyDescent="0.25">
      <c r="E336" s="31"/>
    </row>
    <row r="337" spans="5:5" x14ac:dyDescent="0.25">
      <c r="E337" s="31"/>
    </row>
    <row r="338" spans="5:5" x14ac:dyDescent="0.25">
      <c r="E338" s="31"/>
    </row>
    <row r="339" spans="5:5" x14ac:dyDescent="0.25">
      <c r="E339" s="31"/>
    </row>
    <row r="340" spans="5:5" x14ac:dyDescent="0.25">
      <c r="E340" s="31"/>
    </row>
    <row r="341" spans="5:5" x14ac:dyDescent="0.25">
      <c r="E341" s="31"/>
    </row>
    <row r="342" spans="5:5" x14ac:dyDescent="0.25">
      <c r="E342" s="31"/>
    </row>
    <row r="343" spans="5:5" x14ac:dyDescent="0.25">
      <c r="E343" s="31"/>
    </row>
    <row r="344" spans="5:5" x14ac:dyDescent="0.25">
      <c r="E344" s="31"/>
    </row>
    <row r="345" spans="5:5" x14ac:dyDescent="0.25">
      <c r="E345" s="31"/>
    </row>
    <row r="346" spans="5:5" x14ac:dyDescent="0.25">
      <c r="E346" s="31"/>
    </row>
    <row r="347" spans="5:5" x14ac:dyDescent="0.25">
      <c r="E347" s="31"/>
    </row>
    <row r="348" spans="5:5" x14ac:dyDescent="0.25">
      <c r="E348" s="31"/>
    </row>
    <row r="349" spans="5:5" x14ac:dyDescent="0.25">
      <c r="E349" s="31"/>
    </row>
    <row r="350" spans="5:5" x14ac:dyDescent="0.25">
      <c r="E350" s="31"/>
    </row>
    <row r="351" spans="5:5" x14ac:dyDescent="0.25">
      <c r="E351" s="31"/>
    </row>
    <row r="352" spans="5:5" x14ac:dyDescent="0.25">
      <c r="E352" s="31"/>
    </row>
    <row r="353" spans="5:5" x14ac:dyDescent="0.25">
      <c r="E353" s="31"/>
    </row>
    <row r="354" spans="5:5" x14ac:dyDescent="0.25">
      <c r="E354" s="31"/>
    </row>
    <row r="355" spans="5:5" x14ac:dyDescent="0.25">
      <c r="E355" s="31"/>
    </row>
    <row r="356" spans="5:5" x14ac:dyDescent="0.25">
      <c r="E356" s="31"/>
    </row>
    <row r="357" spans="5:5" x14ac:dyDescent="0.25">
      <c r="E357" s="31"/>
    </row>
    <row r="358" spans="5:5" x14ac:dyDescent="0.25">
      <c r="E358" s="31"/>
    </row>
    <row r="359" spans="5:5" x14ac:dyDescent="0.25">
      <c r="E359" s="31"/>
    </row>
    <row r="360" spans="5:5" x14ac:dyDescent="0.25">
      <c r="E360" s="31"/>
    </row>
    <row r="361" spans="5:5" x14ac:dyDescent="0.25">
      <c r="E361" s="31"/>
    </row>
    <row r="362" spans="5:5" x14ac:dyDescent="0.25">
      <c r="E362" s="31"/>
    </row>
    <row r="363" spans="5:5" x14ac:dyDescent="0.25">
      <c r="E363" s="31"/>
    </row>
    <row r="364" spans="5:5" x14ac:dyDescent="0.25">
      <c r="E364" s="31"/>
    </row>
    <row r="365" spans="5:5" x14ac:dyDescent="0.25">
      <c r="E365" s="31"/>
    </row>
    <row r="366" spans="5:5" x14ac:dyDescent="0.25">
      <c r="E366" s="31"/>
    </row>
    <row r="367" spans="5:5" x14ac:dyDescent="0.25">
      <c r="E367" s="31"/>
    </row>
    <row r="368" spans="5:5" x14ac:dyDescent="0.25">
      <c r="E368" s="31"/>
    </row>
    <row r="369" spans="5:5" x14ac:dyDescent="0.25">
      <c r="E369" s="31"/>
    </row>
    <row r="370" spans="5:5" x14ac:dyDescent="0.25">
      <c r="E370" s="31"/>
    </row>
    <row r="371" spans="5:5" x14ac:dyDescent="0.25">
      <c r="E371" s="31"/>
    </row>
    <row r="372" spans="5:5" x14ac:dyDescent="0.25">
      <c r="E372" s="31"/>
    </row>
    <row r="373" spans="5:5" x14ac:dyDescent="0.25">
      <c r="E373" s="31"/>
    </row>
    <row r="374" spans="5:5" x14ac:dyDescent="0.25">
      <c r="E374" s="31"/>
    </row>
    <row r="375" spans="5:5" x14ac:dyDescent="0.25">
      <c r="E375" s="31"/>
    </row>
    <row r="376" spans="5:5" x14ac:dyDescent="0.25">
      <c r="E376" s="31"/>
    </row>
    <row r="377" spans="5:5" x14ac:dyDescent="0.25">
      <c r="E377" s="31"/>
    </row>
    <row r="378" spans="5:5" x14ac:dyDescent="0.25">
      <c r="E378" s="31"/>
    </row>
    <row r="379" spans="5:5" x14ac:dyDescent="0.25">
      <c r="E379" s="31"/>
    </row>
    <row r="380" spans="5:5" x14ac:dyDescent="0.25">
      <c r="E380" s="31"/>
    </row>
    <row r="381" spans="5:5" x14ac:dyDescent="0.25">
      <c r="E381" s="31"/>
    </row>
    <row r="382" spans="5:5" x14ac:dyDescent="0.25">
      <c r="E382" s="31"/>
    </row>
    <row r="383" spans="5:5" x14ac:dyDescent="0.25">
      <c r="E383" s="31"/>
    </row>
    <row r="384" spans="5:5" x14ac:dyDescent="0.25">
      <c r="E384" s="31"/>
    </row>
    <row r="385" spans="5:5" x14ac:dyDescent="0.25">
      <c r="E385" s="31"/>
    </row>
    <row r="386" spans="5:5" x14ac:dyDescent="0.25">
      <c r="E386" s="31"/>
    </row>
    <row r="387" spans="5:5" x14ac:dyDescent="0.25">
      <c r="E387" s="31"/>
    </row>
    <row r="388" spans="5:5" x14ac:dyDescent="0.25">
      <c r="E388" s="31"/>
    </row>
    <row r="389" spans="5:5" x14ac:dyDescent="0.25">
      <c r="E389" s="31"/>
    </row>
    <row r="390" spans="5:5" x14ac:dyDescent="0.25">
      <c r="E390" s="31"/>
    </row>
    <row r="391" spans="5:5" x14ac:dyDescent="0.25">
      <c r="E391" s="31"/>
    </row>
    <row r="392" spans="5:5" x14ac:dyDescent="0.25">
      <c r="E392" s="31"/>
    </row>
    <row r="393" spans="5:5" x14ac:dyDescent="0.25">
      <c r="E393" s="31"/>
    </row>
    <row r="394" spans="5:5" x14ac:dyDescent="0.25">
      <c r="E394" s="31"/>
    </row>
    <row r="395" spans="5:5" x14ac:dyDescent="0.25">
      <c r="E395" s="31"/>
    </row>
    <row r="396" spans="5:5" x14ac:dyDescent="0.25">
      <c r="E396" s="31"/>
    </row>
    <row r="397" spans="5:5" x14ac:dyDescent="0.25">
      <c r="E397" s="31"/>
    </row>
    <row r="398" spans="5:5" x14ac:dyDescent="0.25">
      <c r="E398" s="31"/>
    </row>
    <row r="399" spans="5:5" x14ac:dyDescent="0.25">
      <c r="E399" s="31"/>
    </row>
    <row r="400" spans="5:5" x14ac:dyDescent="0.25">
      <c r="E400" s="31"/>
    </row>
    <row r="401" spans="5:5" x14ac:dyDescent="0.25">
      <c r="E401" s="31"/>
    </row>
    <row r="402" spans="5:5" x14ac:dyDescent="0.25">
      <c r="E402" s="31"/>
    </row>
    <row r="403" spans="5:5" x14ac:dyDescent="0.25">
      <c r="E403" s="31"/>
    </row>
    <row r="404" spans="5:5" x14ac:dyDescent="0.25">
      <c r="E404" s="31"/>
    </row>
    <row r="405" spans="5:5" x14ac:dyDescent="0.25">
      <c r="E405" s="31"/>
    </row>
    <row r="406" spans="5:5" x14ac:dyDescent="0.25">
      <c r="E406" s="31"/>
    </row>
    <row r="407" spans="5:5" x14ac:dyDescent="0.25">
      <c r="E407" s="31"/>
    </row>
    <row r="408" spans="5:5" x14ac:dyDescent="0.25">
      <c r="E408" s="31"/>
    </row>
    <row r="409" spans="5:5" x14ac:dyDescent="0.25">
      <c r="E409" s="31"/>
    </row>
    <row r="410" spans="5:5" x14ac:dyDescent="0.25">
      <c r="E410" s="31"/>
    </row>
    <row r="411" spans="5:5" x14ac:dyDescent="0.25">
      <c r="E411" s="31"/>
    </row>
    <row r="412" spans="5:5" x14ac:dyDescent="0.25">
      <c r="E412" s="31"/>
    </row>
    <row r="413" spans="5:5" x14ac:dyDescent="0.25">
      <c r="E413" s="31"/>
    </row>
    <row r="414" spans="5:5" x14ac:dyDescent="0.25">
      <c r="E414" s="31"/>
    </row>
    <row r="415" spans="5:5" x14ac:dyDescent="0.25">
      <c r="E415" s="31"/>
    </row>
    <row r="416" spans="5:5" x14ac:dyDescent="0.25">
      <c r="E416" s="31"/>
    </row>
    <row r="417" spans="5:5" x14ac:dyDescent="0.25">
      <c r="E417" s="31"/>
    </row>
    <row r="418" spans="5:5" x14ac:dyDescent="0.25">
      <c r="E418" s="31"/>
    </row>
    <row r="419" spans="5:5" x14ac:dyDescent="0.25">
      <c r="E419" s="31"/>
    </row>
    <row r="420" spans="5:5" x14ac:dyDescent="0.25">
      <c r="E420" s="31"/>
    </row>
    <row r="421" spans="5:5" x14ac:dyDescent="0.25">
      <c r="E421" s="31"/>
    </row>
    <row r="422" spans="5:5" x14ac:dyDescent="0.25">
      <c r="E422" s="31"/>
    </row>
    <row r="423" spans="5:5" x14ac:dyDescent="0.25">
      <c r="E423" s="31"/>
    </row>
    <row r="424" spans="5:5" x14ac:dyDescent="0.25">
      <c r="E424" s="31"/>
    </row>
    <row r="425" spans="5:5" x14ac:dyDescent="0.25">
      <c r="E425" s="31"/>
    </row>
    <row r="426" spans="5:5" x14ac:dyDescent="0.25">
      <c r="E426" s="31"/>
    </row>
    <row r="427" spans="5:5" x14ac:dyDescent="0.25">
      <c r="E427" s="31"/>
    </row>
    <row r="428" spans="5:5" x14ac:dyDescent="0.25">
      <c r="E428" s="31"/>
    </row>
    <row r="429" spans="5:5" x14ac:dyDescent="0.25">
      <c r="E429" s="31"/>
    </row>
    <row r="430" spans="5:5" x14ac:dyDescent="0.25">
      <c r="E430" s="31"/>
    </row>
    <row r="431" spans="5:5" x14ac:dyDescent="0.25">
      <c r="E431" s="31"/>
    </row>
    <row r="432" spans="5:5" x14ac:dyDescent="0.25">
      <c r="E432" s="31"/>
    </row>
    <row r="433" spans="5:5" x14ac:dyDescent="0.25">
      <c r="E433" s="31"/>
    </row>
    <row r="434" spans="5:5" x14ac:dyDescent="0.25">
      <c r="E434" s="31"/>
    </row>
    <row r="435" spans="5:5" x14ac:dyDescent="0.25">
      <c r="E435" s="31"/>
    </row>
    <row r="436" spans="5:5" x14ac:dyDescent="0.25">
      <c r="E436" s="31"/>
    </row>
    <row r="437" spans="5:5" x14ac:dyDescent="0.25">
      <c r="E437" s="31"/>
    </row>
    <row r="438" spans="5:5" x14ac:dyDescent="0.25">
      <c r="E438" s="31"/>
    </row>
    <row r="439" spans="5:5" x14ac:dyDescent="0.25">
      <c r="E439" s="31"/>
    </row>
    <row r="440" spans="5:5" x14ac:dyDescent="0.25">
      <c r="E440" s="31"/>
    </row>
    <row r="441" spans="5:5" x14ac:dyDescent="0.25">
      <c r="E441" s="31"/>
    </row>
    <row r="442" spans="5:5" x14ac:dyDescent="0.25">
      <c r="E442" s="31"/>
    </row>
    <row r="443" spans="5:5" x14ac:dyDescent="0.25">
      <c r="E443" s="31"/>
    </row>
    <row r="444" spans="5:5" x14ac:dyDescent="0.25">
      <c r="E444" s="31"/>
    </row>
    <row r="445" spans="5:5" x14ac:dyDescent="0.25">
      <c r="E445" s="31"/>
    </row>
    <row r="446" spans="5:5" x14ac:dyDescent="0.25">
      <c r="E446" s="31"/>
    </row>
    <row r="447" spans="5:5" x14ac:dyDescent="0.25">
      <c r="E447" s="31"/>
    </row>
    <row r="448" spans="5:5" x14ac:dyDescent="0.25">
      <c r="E448" s="31"/>
    </row>
    <row r="449" spans="5:5" x14ac:dyDescent="0.25">
      <c r="E449" s="31"/>
    </row>
    <row r="450" spans="5:5" x14ac:dyDescent="0.25">
      <c r="E450" s="31"/>
    </row>
    <row r="451" spans="5:5" x14ac:dyDescent="0.25">
      <c r="E451" s="31"/>
    </row>
    <row r="452" spans="5:5" x14ac:dyDescent="0.25">
      <c r="E452" s="31"/>
    </row>
    <row r="453" spans="5:5" x14ac:dyDescent="0.25">
      <c r="E453" s="31"/>
    </row>
    <row r="454" spans="5:5" x14ac:dyDescent="0.25">
      <c r="E454" s="31"/>
    </row>
    <row r="455" spans="5:5" x14ac:dyDescent="0.25">
      <c r="E455" s="31"/>
    </row>
    <row r="456" spans="5:5" x14ac:dyDescent="0.25">
      <c r="E456" s="31"/>
    </row>
    <row r="457" spans="5:5" x14ac:dyDescent="0.25">
      <c r="E457" s="31"/>
    </row>
    <row r="458" spans="5:5" x14ac:dyDescent="0.25">
      <c r="E458" s="31"/>
    </row>
    <row r="459" spans="5:5" x14ac:dyDescent="0.25">
      <c r="E459" s="31"/>
    </row>
    <row r="460" spans="5:5" x14ac:dyDescent="0.25">
      <c r="E460" s="31"/>
    </row>
    <row r="461" spans="5:5" x14ac:dyDescent="0.25">
      <c r="E461" s="31"/>
    </row>
    <row r="462" spans="5:5" x14ac:dyDescent="0.25">
      <c r="E462" s="31"/>
    </row>
    <row r="463" spans="5:5" x14ac:dyDescent="0.25">
      <c r="E463" s="31"/>
    </row>
    <row r="464" spans="5:5" x14ac:dyDescent="0.25">
      <c r="E464" s="31"/>
    </row>
    <row r="465" spans="5:5" x14ac:dyDescent="0.25">
      <c r="E465" s="31"/>
    </row>
    <row r="466" spans="5:5" x14ac:dyDescent="0.25">
      <c r="E466" s="31"/>
    </row>
    <row r="467" spans="5:5" x14ac:dyDescent="0.25">
      <c r="E467" s="31"/>
    </row>
    <row r="468" spans="5:5" x14ac:dyDescent="0.25">
      <c r="E468" s="31"/>
    </row>
    <row r="469" spans="5:5" x14ac:dyDescent="0.25">
      <c r="E469" s="31"/>
    </row>
    <row r="470" spans="5:5" x14ac:dyDescent="0.25">
      <c r="E470" s="31"/>
    </row>
    <row r="471" spans="5:5" x14ac:dyDescent="0.25">
      <c r="E471" s="31"/>
    </row>
    <row r="472" spans="5:5" x14ac:dyDescent="0.25">
      <c r="E472" s="31"/>
    </row>
    <row r="473" spans="5:5" x14ac:dyDescent="0.25">
      <c r="E473" s="31"/>
    </row>
    <row r="474" spans="5:5" x14ac:dyDescent="0.25">
      <c r="E474" s="31"/>
    </row>
    <row r="475" spans="5:5" x14ac:dyDescent="0.25">
      <c r="E475" s="31"/>
    </row>
    <row r="476" spans="5:5" x14ac:dyDescent="0.25">
      <c r="E476" s="31"/>
    </row>
    <row r="477" spans="5:5" x14ac:dyDescent="0.25">
      <c r="E477" s="31"/>
    </row>
    <row r="478" spans="5:5" x14ac:dyDescent="0.25">
      <c r="E478" s="31"/>
    </row>
    <row r="479" spans="5:5" x14ac:dyDescent="0.25">
      <c r="E479" s="31"/>
    </row>
    <row r="480" spans="5:5" x14ac:dyDescent="0.25">
      <c r="E480" s="31"/>
    </row>
    <row r="481" spans="5:5" x14ac:dyDescent="0.25">
      <c r="E481" s="31"/>
    </row>
    <row r="482" spans="5:5" x14ac:dyDescent="0.25">
      <c r="E482" s="31"/>
    </row>
    <row r="483" spans="5:5" x14ac:dyDescent="0.25">
      <c r="E483" s="31"/>
    </row>
    <row r="484" spans="5:5" x14ac:dyDescent="0.25">
      <c r="E484" s="31"/>
    </row>
    <row r="485" spans="5:5" x14ac:dyDescent="0.25">
      <c r="E485" s="31"/>
    </row>
    <row r="486" spans="5:5" x14ac:dyDescent="0.25">
      <c r="E486" s="31"/>
    </row>
    <row r="487" spans="5:5" x14ac:dyDescent="0.25">
      <c r="E487" s="31"/>
    </row>
    <row r="488" spans="5:5" x14ac:dyDescent="0.25">
      <c r="E488" s="31"/>
    </row>
    <row r="489" spans="5:5" x14ac:dyDescent="0.25">
      <c r="E489" s="31"/>
    </row>
    <row r="490" spans="5:5" x14ac:dyDescent="0.25">
      <c r="E490" s="31"/>
    </row>
    <row r="491" spans="5:5" x14ac:dyDescent="0.25">
      <c r="E491" s="31"/>
    </row>
    <row r="492" spans="5:5" x14ac:dyDescent="0.25">
      <c r="E492" s="31"/>
    </row>
    <row r="493" spans="5:5" x14ac:dyDescent="0.25">
      <c r="E493" s="31"/>
    </row>
    <row r="494" spans="5:5" x14ac:dyDescent="0.25">
      <c r="E494" s="31"/>
    </row>
    <row r="495" spans="5:5" x14ac:dyDescent="0.25">
      <c r="E495" s="31"/>
    </row>
    <row r="496" spans="5:5" x14ac:dyDescent="0.25">
      <c r="E496" s="31"/>
    </row>
    <row r="497" spans="5:5" x14ac:dyDescent="0.25">
      <c r="E497" s="31"/>
    </row>
    <row r="498" spans="5:5" x14ac:dyDescent="0.25">
      <c r="E498" s="31"/>
    </row>
    <row r="499" spans="5:5" x14ac:dyDescent="0.25">
      <c r="E499" s="31"/>
    </row>
    <row r="500" spans="5:5" x14ac:dyDescent="0.25">
      <c r="E500" s="31"/>
    </row>
    <row r="501" spans="5:5" x14ac:dyDescent="0.25">
      <c r="E501" s="31"/>
    </row>
    <row r="502" spans="5:5" x14ac:dyDescent="0.25">
      <c r="E502" s="31"/>
    </row>
    <row r="503" spans="5:5" x14ac:dyDescent="0.25">
      <c r="E503" s="31"/>
    </row>
    <row r="504" spans="5:5" x14ac:dyDescent="0.25">
      <c r="E504" s="31"/>
    </row>
    <row r="505" spans="5:5" x14ac:dyDescent="0.25">
      <c r="E505" s="31"/>
    </row>
    <row r="506" spans="5:5" x14ac:dyDescent="0.25">
      <c r="E506" s="31"/>
    </row>
    <row r="507" spans="5:5" x14ac:dyDescent="0.25">
      <c r="E507" s="31"/>
    </row>
    <row r="508" spans="5:5" x14ac:dyDescent="0.25">
      <c r="E508" s="31"/>
    </row>
    <row r="509" spans="5:5" x14ac:dyDescent="0.25">
      <c r="E509" s="31"/>
    </row>
    <row r="510" spans="5:5" x14ac:dyDescent="0.25">
      <c r="E510" s="31"/>
    </row>
    <row r="511" spans="5:5" x14ac:dyDescent="0.25">
      <c r="E511" s="31"/>
    </row>
    <row r="512" spans="5:5" x14ac:dyDescent="0.25">
      <c r="E512" s="31"/>
    </row>
    <row r="513" spans="5:5" x14ac:dyDescent="0.25">
      <c r="E513" s="31"/>
    </row>
    <row r="514" spans="5:5" x14ac:dyDescent="0.25">
      <c r="E514" s="31"/>
    </row>
    <row r="515" spans="5:5" x14ac:dyDescent="0.25">
      <c r="E515" s="31"/>
    </row>
    <row r="516" spans="5:5" x14ac:dyDescent="0.25">
      <c r="E516" s="31"/>
    </row>
    <row r="517" spans="5:5" x14ac:dyDescent="0.25">
      <c r="E517" s="31"/>
    </row>
    <row r="518" spans="5:5" x14ac:dyDescent="0.25">
      <c r="E518" s="31"/>
    </row>
    <row r="519" spans="5:5" x14ac:dyDescent="0.25">
      <c r="E519" s="31"/>
    </row>
    <row r="520" spans="5:5" x14ac:dyDescent="0.25">
      <c r="E520" s="31"/>
    </row>
    <row r="521" spans="5:5" x14ac:dyDescent="0.25">
      <c r="E521" s="31"/>
    </row>
    <row r="522" spans="5:5" x14ac:dyDescent="0.25">
      <c r="E522" s="31"/>
    </row>
    <row r="523" spans="5:5" x14ac:dyDescent="0.25">
      <c r="E523" s="31"/>
    </row>
    <row r="524" spans="5:5" x14ac:dyDescent="0.25">
      <c r="E524" s="31"/>
    </row>
    <row r="525" spans="5:5" x14ac:dyDescent="0.25">
      <c r="E525" s="31"/>
    </row>
    <row r="526" spans="5:5" x14ac:dyDescent="0.25">
      <c r="E526" s="31"/>
    </row>
    <row r="527" spans="5:5" x14ac:dyDescent="0.25">
      <c r="E527" s="31"/>
    </row>
    <row r="528" spans="5:5" x14ac:dyDescent="0.25">
      <c r="E528" s="31"/>
    </row>
    <row r="529" spans="5:5" x14ac:dyDescent="0.25">
      <c r="E529" s="31"/>
    </row>
    <row r="530" spans="5:5" x14ac:dyDescent="0.25">
      <c r="E530" s="31"/>
    </row>
    <row r="531" spans="5:5" x14ac:dyDescent="0.25">
      <c r="E531" s="31"/>
    </row>
    <row r="532" spans="5:5" x14ac:dyDescent="0.25">
      <c r="E532" s="31"/>
    </row>
    <row r="533" spans="5:5" x14ac:dyDescent="0.25">
      <c r="E533" s="31"/>
    </row>
    <row r="534" spans="5:5" x14ac:dyDescent="0.25">
      <c r="E534" s="31"/>
    </row>
    <row r="535" spans="5:5" x14ac:dyDescent="0.25">
      <c r="E535" s="31"/>
    </row>
    <row r="536" spans="5:5" x14ac:dyDescent="0.25">
      <c r="E536" s="31"/>
    </row>
    <row r="537" spans="5:5" x14ac:dyDescent="0.25">
      <c r="E537" s="31"/>
    </row>
    <row r="538" spans="5:5" x14ac:dyDescent="0.25">
      <c r="E538" s="31"/>
    </row>
    <row r="539" spans="5:5" x14ac:dyDescent="0.25">
      <c r="E539" s="31"/>
    </row>
    <row r="540" spans="5:5" x14ac:dyDescent="0.25">
      <c r="E540" s="31"/>
    </row>
    <row r="541" spans="5:5" x14ac:dyDescent="0.25">
      <c r="E541" s="31"/>
    </row>
    <row r="542" spans="5:5" x14ac:dyDescent="0.25">
      <c r="E542" s="31"/>
    </row>
    <row r="543" spans="5:5" x14ac:dyDescent="0.25">
      <c r="E543" s="31"/>
    </row>
    <row r="544" spans="5:5" x14ac:dyDescent="0.25">
      <c r="E544" s="31"/>
    </row>
    <row r="545" spans="5:5" x14ac:dyDescent="0.25">
      <c r="E545" s="31"/>
    </row>
    <row r="546" spans="5:5" x14ac:dyDescent="0.25">
      <c r="E546" s="31"/>
    </row>
    <row r="547" spans="5:5" x14ac:dyDescent="0.25">
      <c r="E547" s="31"/>
    </row>
    <row r="548" spans="5:5" x14ac:dyDescent="0.25">
      <c r="E548" s="31"/>
    </row>
    <row r="549" spans="5:5" x14ac:dyDescent="0.25">
      <c r="E549" s="31"/>
    </row>
    <row r="550" spans="5:5" x14ac:dyDescent="0.25">
      <c r="E550" s="31"/>
    </row>
    <row r="551" spans="5:5" x14ac:dyDescent="0.25">
      <c r="E551" s="31"/>
    </row>
    <row r="552" spans="5:5" x14ac:dyDescent="0.25">
      <c r="E552" s="31"/>
    </row>
    <row r="553" spans="5:5" x14ac:dyDescent="0.25">
      <c r="E553" s="31"/>
    </row>
    <row r="554" spans="5:5" x14ac:dyDescent="0.25">
      <c r="E554" s="31"/>
    </row>
    <row r="555" spans="5:5" x14ac:dyDescent="0.25">
      <c r="E555" s="31"/>
    </row>
    <row r="556" spans="5:5" x14ac:dyDescent="0.25">
      <c r="E556" s="31"/>
    </row>
    <row r="557" spans="5:5" x14ac:dyDescent="0.25">
      <c r="E557" s="31"/>
    </row>
    <row r="558" spans="5:5" x14ac:dyDescent="0.25">
      <c r="E558" s="31"/>
    </row>
    <row r="559" spans="5:5" x14ac:dyDescent="0.25">
      <c r="E559" s="31"/>
    </row>
    <row r="560" spans="5:5" x14ac:dyDescent="0.25">
      <c r="E560" s="31"/>
    </row>
    <row r="561" spans="5:5" x14ac:dyDescent="0.25">
      <c r="E561" s="31"/>
    </row>
    <row r="562" spans="5:5" x14ac:dyDescent="0.25">
      <c r="E562" s="31"/>
    </row>
    <row r="563" spans="5:5" x14ac:dyDescent="0.25">
      <c r="E563" s="31"/>
    </row>
    <row r="564" spans="5:5" x14ac:dyDescent="0.25">
      <c r="E564" s="31"/>
    </row>
    <row r="565" spans="5:5" x14ac:dyDescent="0.25">
      <c r="E565" s="31"/>
    </row>
    <row r="566" spans="5:5" x14ac:dyDescent="0.25">
      <c r="E566" s="31"/>
    </row>
    <row r="567" spans="5:5" x14ac:dyDescent="0.25">
      <c r="E567" s="31"/>
    </row>
    <row r="568" spans="5:5" x14ac:dyDescent="0.25">
      <c r="E568" s="31"/>
    </row>
    <row r="569" spans="5:5" x14ac:dyDescent="0.25">
      <c r="E569" s="31"/>
    </row>
    <row r="570" spans="5:5" x14ac:dyDescent="0.25">
      <c r="E570" s="31"/>
    </row>
    <row r="571" spans="5:5" x14ac:dyDescent="0.25">
      <c r="E571" s="31"/>
    </row>
    <row r="572" spans="5:5" x14ac:dyDescent="0.25">
      <c r="E572" s="31"/>
    </row>
    <row r="573" spans="5:5" x14ac:dyDescent="0.25">
      <c r="E573" s="31"/>
    </row>
    <row r="574" spans="5:5" x14ac:dyDescent="0.25">
      <c r="E574" s="31"/>
    </row>
    <row r="575" spans="5:5" x14ac:dyDescent="0.25">
      <c r="E575" s="31"/>
    </row>
    <row r="576" spans="5:5" x14ac:dyDescent="0.25">
      <c r="E576" s="31"/>
    </row>
    <row r="577" spans="5:5" x14ac:dyDescent="0.25">
      <c r="E577" s="31"/>
    </row>
    <row r="578" spans="5:5" x14ac:dyDescent="0.25">
      <c r="E578" s="31"/>
    </row>
    <row r="579" spans="5:5" x14ac:dyDescent="0.25">
      <c r="E579" s="31"/>
    </row>
    <row r="580" spans="5:5" x14ac:dyDescent="0.25">
      <c r="E580" s="31"/>
    </row>
    <row r="581" spans="5:5" x14ac:dyDescent="0.25">
      <c r="E581" s="31"/>
    </row>
    <row r="582" spans="5:5" x14ac:dyDescent="0.25">
      <c r="E582" s="31"/>
    </row>
    <row r="583" spans="5:5" x14ac:dyDescent="0.25">
      <c r="E583" s="31"/>
    </row>
    <row r="584" spans="5:5" x14ac:dyDescent="0.25">
      <c r="E584" s="31"/>
    </row>
    <row r="585" spans="5:5" x14ac:dyDescent="0.25">
      <c r="E585" s="31"/>
    </row>
    <row r="586" spans="5:5" x14ac:dyDescent="0.25">
      <c r="E586" s="31"/>
    </row>
    <row r="587" spans="5:5" x14ac:dyDescent="0.25">
      <c r="E587" s="31"/>
    </row>
    <row r="588" spans="5:5" x14ac:dyDescent="0.25">
      <c r="E588" s="31"/>
    </row>
    <row r="589" spans="5:5" x14ac:dyDescent="0.25">
      <c r="E589" s="31"/>
    </row>
    <row r="590" spans="5:5" x14ac:dyDescent="0.25">
      <c r="E590" s="31"/>
    </row>
  </sheetData>
  <sheetProtection algorithmName="SHA-512" hashValue="qUw8FXpIs7yGxi2kiQTehfIw9Vfpb0s9meoFuIZHyNX6XWCZmDJfHlFdBA4qz3iPzQG7jgck+4kVslf/5bwGlw==" saltValue="slC5WQ4cjVN6y3NSjU4GXw==" spinCount="100000" sheet="1" objects="1" scenarios="1" sort="0" autoFilter="0"/>
  <autoFilter ref="A18:I64" xr:uid="{EED1EA4F-9974-4274-8127-C50096708837}"/>
  <mergeCells count="4">
    <mergeCell ref="A1:E3"/>
    <mergeCell ref="B5:E6"/>
    <mergeCell ref="B14:E15"/>
    <mergeCell ref="B8: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70DA-D7EC-4F5F-9571-587579AC2D85}">
  <dimension ref="A1:I29"/>
  <sheetViews>
    <sheetView workbookViewId="0">
      <selection activeCell="B33" sqref="B33"/>
    </sheetView>
  </sheetViews>
  <sheetFormatPr defaultRowHeight="15" x14ac:dyDescent="0.25"/>
  <cols>
    <col min="1" max="1" width="14" customWidth="1"/>
    <col min="2" max="2" width="17.28515625" customWidth="1"/>
    <col min="3" max="3" width="19.28515625" bestFit="1" customWidth="1"/>
    <col min="4" max="4" width="59.42578125" bestFit="1" customWidth="1"/>
    <col min="5" max="5" width="19.140625" bestFit="1" customWidth="1"/>
    <col min="6" max="6" width="38.28515625" style="83" hidden="1" customWidth="1"/>
    <col min="7" max="7" width="15.5703125" hidden="1" customWidth="1"/>
    <col min="8" max="8" width="15.85546875" hidden="1" customWidth="1"/>
    <col min="9" max="9" width="25.42578125" hidden="1" customWidth="1"/>
  </cols>
  <sheetData>
    <row r="1" spans="1:9" s="18" customFormat="1" ht="14.45" customHeight="1" x14ac:dyDescent="0.25">
      <c r="A1" s="119" t="s">
        <v>806</v>
      </c>
      <c r="B1" s="119"/>
      <c r="C1" s="119"/>
      <c r="D1" s="119"/>
      <c r="E1" s="119"/>
      <c r="F1" s="96"/>
    </row>
    <row r="2" spans="1:9" s="18" customFormat="1" ht="14.45" customHeight="1" x14ac:dyDescent="0.25">
      <c r="A2" s="119"/>
      <c r="B2" s="119"/>
      <c r="C2" s="119"/>
      <c r="D2" s="119"/>
      <c r="E2" s="119"/>
      <c r="F2" s="96"/>
    </row>
    <row r="3" spans="1:9" s="18" customFormat="1" ht="14.45" customHeight="1" x14ac:dyDescent="0.25">
      <c r="A3" s="119"/>
      <c r="B3" s="119"/>
      <c r="C3" s="119"/>
      <c r="D3" s="119"/>
      <c r="E3" s="119"/>
      <c r="F3" s="96"/>
    </row>
    <row r="4" spans="1:9" s="18" customFormat="1" x14ac:dyDescent="0.25">
      <c r="E4" s="31"/>
      <c r="F4" s="96"/>
    </row>
    <row r="5" spans="1:9" s="18" customFormat="1" x14ac:dyDescent="0.25">
      <c r="A5" s="20" t="s">
        <v>667</v>
      </c>
      <c r="B5" s="120" t="s">
        <v>1071</v>
      </c>
      <c r="C5" s="120"/>
      <c r="D5" s="120"/>
      <c r="E5" s="120"/>
      <c r="F5" s="96"/>
    </row>
    <row r="6" spans="1:9" s="18" customFormat="1" x14ac:dyDescent="0.25">
      <c r="A6" s="20"/>
      <c r="B6" s="120"/>
      <c r="C6" s="120"/>
      <c r="D6" s="120"/>
      <c r="E6" s="120"/>
      <c r="F6" s="96"/>
    </row>
    <row r="7" spans="1:9" s="18" customFormat="1" x14ac:dyDescent="0.25">
      <c r="E7" s="31"/>
      <c r="F7" s="96"/>
    </row>
    <row r="8" spans="1:9" s="18" customFormat="1" x14ac:dyDescent="0.25">
      <c r="A8" s="20" t="s">
        <v>668</v>
      </c>
      <c r="B8" s="121" t="s">
        <v>1018</v>
      </c>
      <c r="C8" s="121"/>
      <c r="D8" s="121"/>
      <c r="E8" s="121"/>
      <c r="F8" s="96"/>
    </row>
    <row r="9" spans="1:9" s="18" customFormat="1" x14ac:dyDescent="0.25">
      <c r="A9" s="20"/>
      <c r="B9" s="121"/>
      <c r="C9" s="121"/>
      <c r="D9" s="121"/>
      <c r="E9" s="121"/>
      <c r="F9" s="96"/>
    </row>
    <row r="10" spans="1:9" s="18" customFormat="1" x14ac:dyDescent="0.25">
      <c r="E10" s="31"/>
      <c r="F10" s="96"/>
    </row>
    <row r="11" spans="1:9" s="18" customFormat="1" x14ac:dyDescent="0.25">
      <c r="A11" s="20" t="s">
        <v>669</v>
      </c>
      <c r="B11" s="28" t="s">
        <v>1055</v>
      </c>
      <c r="E11" s="31"/>
      <c r="F11" s="96"/>
    </row>
    <row r="12" spans="1:9" s="18" customFormat="1" x14ac:dyDescent="0.25">
      <c r="A12" s="28"/>
      <c r="B12" s="28" t="s">
        <v>670</v>
      </c>
      <c r="E12" s="31"/>
      <c r="F12" s="96"/>
    </row>
    <row r="13" spans="1:9" s="18" customFormat="1" x14ac:dyDescent="0.25">
      <c r="A13" s="28"/>
      <c r="B13" s="122" t="s">
        <v>1019</v>
      </c>
      <c r="C13" s="122"/>
      <c r="D13" s="122"/>
      <c r="E13" s="122"/>
      <c r="F13" s="96"/>
    </row>
    <row r="14" spans="1:9" s="18" customFormat="1" x14ac:dyDescent="0.25">
      <c r="A14" s="28"/>
      <c r="B14" s="122"/>
      <c r="C14" s="122"/>
      <c r="D14" s="122"/>
      <c r="E14" s="122"/>
      <c r="F14" s="96"/>
    </row>
    <row r="15" spans="1:9" s="18" customFormat="1" x14ac:dyDescent="0.25">
      <c r="A15" s="28"/>
      <c r="B15" s="28" t="s">
        <v>671</v>
      </c>
      <c r="E15" s="31"/>
      <c r="F15" s="96"/>
    </row>
    <row r="16" spans="1:9" x14ac:dyDescent="0.25">
      <c r="F16" s="98" t="s">
        <v>804</v>
      </c>
      <c r="G16" s="77"/>
      <c r="H16" s="77"/>
      <c r="I16" s="77"/>
    </row>
    <row r="17" spans="1:9" x14ac:dyDescent="0.25">
      <c r="A17" s="32" t="s">
        <v>3</v>
      </c>
      <c r="B17" s="32" t="s">
        <v>2</v>
      </c>
      <c r="C17" s="32" t="s">
        <v>6</v>
      </c>
      <c r="D17" s="32" t="s">
        <v>7</v>
      </c>
      <c r="E17" s="33" t="s">
        <v>4</v>
      </c>
      <c r="F17" s="97" t="s">
        <v>600</v>
      </c>
      <c r="G17" s="51" t="s">
        <v>12</v>
      </c>
      <c r="H17" s="51" t="s">
        <v>15</v>
      </c>
      <c r="I17" s="51" t="s">
        <v>11</v>
      </c>
    </row>
    <row r="18" spans="1:9" x14ac:dyDescent="0.25">
      <c r="A18" s="15">
        <v>2660</v>
      </c>
      <c r="B18" s="99" t="s">
        <v>220</v>
      </c>
      <c r="C18" s="99" t="s">
        <v>772</v>
      </c>
      <c r="D18" t="s">
        <v>794</v>
      </c>
      <c r="E18" s="31">
        <v>9660658</v>
      </c>
      <c r="F18" s="83">
        <v>9661000</v>
      </c>
      <c r="G18">
        <v>830</v>
      </c>
      <c r="H18">
        <v>200</v>
      </c>
      <c r="I18" t="s">
        <v>34</v>
      </c>
    </row>
    <row r="19" spans="1:9" x14ac:dyDescent="0.25">
      <c r="A19" s="15">
        <v>2660</v>
      </c>
      <c r="B19" s="99" t="s">
        <v>220</v>
      </c>
      <c r="C19" s="99" t="s">
        <v>774</v>
      </c>
      <c r="D19" t="s">
        <v>1060</v>
      </c>
      <c r="E19" s="31">
        <v>-5796396</v>
      </c>
      <c r="F19" s="83">
        <v>-5796000</v>
      </c>
      <c r="G19">
        <v>830</v>
      </c>
      <c r="H19">
        <v>200</v>
      </c>
      <c r="I19" t="s">
        <v>34</v>
      </c>
    </row>
    <row r="20" spans="1:9" x14ac:dyDescent="0.25">
      <c r="A20" s="15">
        <v>2660</v>
      </c>
      <c r="B20" s="99" t="s">
        <v>220</v>
      </c>
      <c r="C20" s="99" t="s">
        <v>605</v>
      </c>
      <c r="D20" t="s">
        <v>1061</v>
      </c>
      <c r="E20" s="31">
        <v>-1127788</v>
      </c>
      <c r="F20" s="83">
        <v>-1128000</v>
      </c>
      <c r="G20">
        <v>830</v>
      </c>
      <c r="H20">
        <v>200</v>
      </c>
      <c r="I20" t="s">
        <v>34</v>
      </c>
    </row>
    <row r="21" spans="1:9" x14ac:dyDescent="0.25">
      <c r="A21" s="15">
        <v>2660</v>
      </c>
      <c r="B21" s="99" t="s">
        <v>220</v>
      </c>
      <c r="C21" s="99" t="s">
        <v>605</v>
      </c>
      <c r="D21" t="s">
        <v>1061</v>
      </c>
      <c r="E21" s="31">
        <v>-5202509</v>
      </c>
      <c r="F21" s="83">
        <v>-5203000</v>
      </c>
      <c r="G21">
        <v>830</v>
      </c>
      <c r="H21">
        <v>200</v>
      </c>
      <c r="I21" t="s">
        <v>34</v>
      </c>
    </row>
    <row r="22" spans="1:9" x14ac:dyDescent="0.25">
      <c r="A22" s="15">
        <v>3100</v>
      </c>
      <c r="B22" s="99" t="s">
        <v>27</v>
      </c>
      <c r="C22" s="99" t="s">
        <v>768</v>
      </c>
      <c r="D22" t="s">
        <v>1062</v>
      </c>
      <c r="E22" s="31">
        <v>42326767</v>
      </c>
      <c r="F22" s="83">
        <v>42327000</v>
      </c>
      <c r="G22">
        <v>820</v>
      </c>
      <c r="H22">
        <v>100</v>
      </c>
      <c r="I22" t="s">
        <v>34</v>
      </c>
    </row>
    <row r="23" spans="1:9" x14ac:dyDescent="0.25">
      <c r="A23" s="15">
        <v>3100</v>
      </c>
      <c r="B23" s="99" t="s">
        <v>27</v>
      </c>
      <c r="C23" s="99" t="s">
        <v>776</v>
      </c>
      <c r="D23" t="s">
        <v>1063</v>
      </c>
      <c r="E23" s="31">
        <v>-3174507</v>
      </c>
      <c r="F23" s="83">
        <v>-3175000</v>
      </c>
      <c r="G23">
        <v>820</v>
      </c>
      <c r="H23">
        <v>100</v>
      </c>
      <c r="I23" t="s">
        <v>34</v>
      </c>
    </row>
    <row r="24" spans="1:9" x14ac:dyDescent="0.25">
      <c r="A24" s="15">
        <v>3100</v>
      </c>
      <c r="B24" s="99" t="s">
        <v>27</v>
      </c>
      <c r="C24" s="99" t="s">
        <v>605</v>
      </c>
      <c r="D24" t="s">
        <v>1061</v>
      </c>
      <c r="E24" s="31">
        <v>-1771397</v>
      </c>
      <c r="F24" s="83">
        <v>-1771000</v>
      </c>
      <c r="G24">
        <v>820</v>
      </c>
      <c r="H24">
        <v>100</v>
      </c>
      <c r="I24" t="s">
        <v>34</v>
      </c>
    </row>
    <row r="25" spans="1:9" x14ac:dyDescent="0.25">
      <c r="A25" s="15">
        <v>3100</v>
      </c>
      <c r="B25" s="99" t="s">
        <v>27</v>
      </c>
      <c r="C25" s="99" t="s">
        <v>605</v>
      </c>
      <c r="D25" t="s">
        <v>1061</v>
      </c>
      <c r="E25" s="31">
        <v>-11041961</v>
      </c>
      <c r="F25" s="83">
        <v>-11042000</v>
      </c>
      <c r="G25">
        <v>820</v>
      </c>
      <c r="H25">
        <v>100</v>
      </c>
      <c r="I25" t="s">
        <v>34</v>
      </c>
    </row>
    <row r="26" spans="1:9" x14ac:dyDescent="0.25">
      <c r="A26" s="15">
        <v>5225</v>
      </c>
      <c r="B26" s="99" t="s">
        <v>27</v>
      </c>
      <c r="C26" s="99" t="s">
        <v>768</v>
      </c>
      <c r="D26" t="s">
        <v>1062</v>
      </c>
      <c r="E26" s="31">
        <v>1834415</v>
      </c>
      <c r="F26" s="83">
        <v>1834000</v>
      </c>
      <c r="G26">
        <v>835</v>
      </c>
      <c r="H26">
        <v>100</v>
      </c>
      <c r="I26" t="s">
        <v>34</v>
      </c>
    </row>
    <row r="27" spans="1:9" x14ac:dyDescent="0.25">
      <c r="A27" s="15">
        <v>5225</v>
      </c>
      <c r="B27" s="99" t="s">
        <v>27</v>
      </c>
      <c r="C27" s="99" t="s">
        <v>776</v>
      </c>
      <c r="D27" t="s">
        <v>1063</v>
      </c>
      <c r="E27" s="31">
        <v>-150465</v>
      </c>
      <c r="F27" s="83">
        <v>-150000</v>
      </c>
      <c r="G27">
        <v>835</v>
      </c>
      <c r="H27">
        <v>100</v>
      </c>
      <c r="I27" t="s">
        <v>34</v>
      </c>
    </row>
    <row r="28" spans="1:9" x14ac:dyDescent="0.25">
      <c r="A28" s="15">
        <v>5225</v>
      </c>
      <c r="B28" s="99" t="s">
        <v>27</v>
      </c>
      <c r="C28" s="99" t="s">
        <v>605</v>
      </c>
      <c r="D28" t="s">
        <v>1061</v>
      </c>
      <c r="E28" s="31">
        <v>-255426</v>
      </c>
      <c r="F28" s="83">
        <v>-255000</v>
      </c>
      <c r="G28">
        <v>835</v>
      </c>
      <c r="H28">
        <v>100</v>
      </c>
      <c r="I28" t="s">
        <v>34</v>
      </c>
    </row>
    <row r="29" spans="1:9" x14ac:dyDescent="0.25">
      <c r="A29" s="15">
        <v>5225</v>
      </c>
      <c r="B29" s="99" t="s">
        <v>27</v>
      </c>
      <c r="C29" s="99" t="s">
        <v>605</v>
      </c>
      <c r="D29" t="s">
        <v>1061</v>
      </c>
      <c r="E29" s="31">
        <v>-85334</v>
      </c>
      <c r="F29" s="83">
        <v>-85000</v>
      </c>
      <c r="G29">
        <v>835</v>
      </c>
      <c r="H29">
        <v>100</v>
      </c>
      <c r="I29" t="s">
        <v>34</v>
      </c>
    </row>
  </sheetData>
  <sheetProtection algorithmName="SHA-512" hashValue="5+yBIZCvkZvv1ibgMDhelV5YIgqPVCGCkViHv2rxJKikyvMs+4Yts7mxDndeiVeLW1C9t/YcFMKkBP/5OyJXjg==" saltValue="SLWrA7HGLRItOn9AVhrAJg==" spinCount="100000" sheet="1" objects="1" scenarios="1" sort="0" autoFilter="0"/>
  <autoFilter ref="A17:I17" xr:uid="{007C70DA-D7EC-4F5F-9571-587579AC2D85}"/>
  <mergeCells count="4">
    <mergeCell ref="A1:E3"/>
    <mergeCell ref="B5:E6"/>
    <mergeCell ref="B8:E9"/>
    <mergeCell ref="B13:E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4119-9746-481F-9AA1-90BC5C993859}">
  <sheetPr>
    <tabColor theme="5" tint="0.79998168889431442"/>
  </sheetPr>
  <dimension ref="A1:AI104"/>
  <sheetViews>
    <sheetView workbookViewId="0">
      <selection activeCell="D31" sqref="D31"/>
    </sheetView>
  </sheetViews>
  <sheetFormatPr defaultRowHeight="15" x14ac:dyDescent="0.25"/>
  <cols>
    <col min="1" max="1" width="8" bestFit="1" customWidth="1"/>
    <col min="2" max="2" width="7.28515625" bestFit="1" customWidth="1"/>
    <col min="3" max="3" width="21.5703125" bestFit="1" customWidth="1"/>
    <col min="4" max="4" width="42.42578125" bestFit="1" customWidth="1"/>
    <col min="5" max="5" width="9.28515625" bestFit="1" customWidth="1"/>
    <col min="6" max="6" width="12.140625" bestFit="1" customWidth="1"/>
    <col min="7" max="7" width="17.7109375" style="5" bestFit="1" customWidth="1"/>
    <col min="8" max="8" width="9.85546875" bestFit="1" customWidth="1"/>
    <col min="9" max="9" width="5.7109375" bestFit="1" customWidth="1"/>
    <col min="10" max="10" width="11.7109375" bestFit="1" customWidth="1"/>
    <col min="11" max="11" width="5.7109375" bestFit="1" customWidth="1"/>
    <col min="12" max="12" width="34.7109375" customWidth="1"/>
    <col min="13" max="13" width="5.7109375" bestFit="1" customWidth="1"/>
    <col min="14" max="14" width="38.85546875" customWidth="1"/>
    <col min="15" max="15" width="13.42578125" bestFit="1" customWidth="1"/>
    <col min="16" max="16" width="17.28515625" bestFit="1" customWidth="1"/>
    <col min="17" max="17" width="5.5703125" customWidth="1"/>
    <col min="18" max="18" width="17.7109375" bestFit="1" customWidth="1"/>
    <col min="19" max="19" width="18.140625" customWidth="1"/>
  </cols>
  <sheetData>
    <row r="1" spans="1:35" ht="34.5" x14ac:dyDescent="0.45">
      <c r="A1" s="4" t="s">
        <v>588</v>
      </c>
      <c r="B1" s="18"/>
      <c r="C1" s="18"/>
      <c r="D1" s="18"/>
      <c r="E1" s="18"/>
      <c r="F1" s="18"/>
      <c r="G1" s="26"/>
    </row>
    <row r="2" spans="1:35" x14ac:dyDescent="0.25">
      <c r="A2" s="18"/>
      <c r="B2" s="18"/>
      <c r="C2" s="18"/>
      <c r="D2" s="18"/>
      <c r="E2" s="18"/>
      <c r="F2" s="18"/>
      <c r="G2" s="26"/>
    </row>
    <row r="3" spans="1:35" x14ac:dyDescent="0.25">
      <c r="A3" s="27" t="s">
        <v>658</v>
      </c>
      <c r="B3" s="18"/>
      <c r="E3" s="18"/>
      <c r="F3" s="18"/>
      <c r="G3" s="26"/>
    </row>
    <row r="4" spans="1:35" x14ac:dyDescent="0.25">
      <c r="A4" s="18" t="s">
        <v>969</v>
      </c>
      <c r="B4" s="18"/>
      <c r="E4" s="18"/>
      <c r="F4" s="18"/>
      <c r="G4" s="26"/>
    </row>
    <row r="5" spans="1:35" x14ac:dyDescent="0.25">
      <c r="A5" s="18" t="s">
        <v>971</v>
      </c>
      <c r="B5" s="18"/>
      <c r="E5" s="18"/>
      <c r="F5" s="18"/>
      <c r="G5" s="26"/>
    </row>
    <row r="6" spans="1:35" x14ac:dyDescent="0.25">
      <c r="A6" s="18" t="s">
        <v>1059</v>
      </c>
      <c r="B6" s="18"/>
      <c r="E6" s="18"/>
      <c r="F6" s="18"/>
      <c r="G6" s="26"/>
    </row>
    <row r="7" spans="1:35" x14ac:dyDescent="0.25">
      <c r="O7" s="14" t="s">
        <v>1057</v>
      </c>
    </row>
    <row r="8" spans="1:35" x14ac:dyDescent="0.25">
      <c r="A8" s="14" t="s">
        <v>976</v>
      </c>
      <c r="N8" s="14"/>
      <c r="O8" s="84" t="s">
        <v>974</v>
      </c>
      <c r="T8" s="14" t="s">
        <v>975</v>
      </c>
      <c r="W8" s="14"/>
      <c r="X8" s="14"/>
      <c r="Y8" s="14"/>
      <c r="Z8" s="100" t="s">
        <v>994</v>
      </c>
      <c r="AA8" s="101"/>
      <c r="AB8" s="101"/>
      <c r="AC8" s="101"/>
      <c r="AD8" s="101"/>
      <c r="AE8" s="101"/>
      <c r="AF8" s="101"/>
      <c r="AG8" s="101"/>
      <c r="AH8" s="101"/>
      <c r="AI8" s="101"/>
    </row>
    <row r="9" spans="1:35" x14ac:dyDescent="0.25">
      <c r="A9" s="7" t="s">
        <v>613</v>
      </c>
      <c r="B9" s="7" t="s">
        <v>614</v>
      </c>
      <c r="C9" s="7" t="s">
        <v>615</v>
      </c>
      <c r="D9" s="7" t="s">
        <v>616</v>
      </c>
      <c r="E9" s="7" t="s">
        <v>8</v>
      </c>
      <c r="F9" s="7" t="s">
        <v>617</v>
      </c>
      <c r="G9" s="24" t="s">
        <v>4</v>
      </c>
      <c r="H9" s="7" t="s">
        <v>618</v>
      </c>
      <c r="I9" s="7" t="s">
        <v>12</v>
      </c>
      <c r="J9" s="7" t="s">
        <v>19</v>
      </c>
      <c r="K9" s="7" t="s">
        <v>619</v>
      </c>
      <c r="L9" s="7" t="s">
        <v>620</v>
      </c>
      <c r="M9" s="7" t="s">
        <v>621</v>
      </c>
      <c r="O9" s="68" t="s">
        <v>12</v>
      </c>
      <c r="P9" t="s">
        <v>603</v>
      </c>
      <c r="Q9" s="14" t="s">
        <v>665</v>
      </c>
    </row>
    <row r="10" spans="1:35" ht="15" customHeight="1" x14ac:dyDescent="0.25">
      <c r="A10" s="8" t="s">
        <v>26</v>
      </c>
      <c r="B10" s="8" t="s">
        <v>622</v>
      </c>
      <c r="C10" s="8" t="s">
        <v>623</v>
      </c>
      <c r="D10" s="8" t="s">
        <v>113</v>
      </c>
      <c r="E10" s="8" t="s">
        <v>112</v>
      </c>
      <c r="F10" s="8" t="s">
        <v>635</v>
      </c>
      <c r="G10" s="25">
        <v>-15537000</v>
      </c>
      <c r="H10" s="8" t="s">
        <v>40</v>
      </c>
      <c r="I10" s="8" t="s">
        <v>41</v>
      </c>
      <c r="J10" s="8" t="s">
        <v>41</v>
      </c>
      <c r="K10" s="8" t="s">
        <v>41</v>
      </c>
      <c r="L10" s="8" t="s">
        <v>880</v>
      </c>
      <c r="M10" s="8" t="s">
        <v>593</v>
      </c>
      <c r="O10" s="68" t="s">
        <v>613</v>
      </c>
      <c r="P10" t="s">
        <v>603</v>
      </c>
      <c r="Q10" s="14" t="s">
        <v>666</v>
      </c>
    </row>
    <row r="11" spans="1:35" ht="15" customHeight="1" x14ac:dyDescent="0.25">
      <c r="A11" s="8" t="s">
        <v>26</v>
      </c>
      <c r="B11" s="8" t="s">
        <v>622</v>
      </c>
      <c r="C11" s="8" t="s">
        <v>623</v>
      </c>
      <c r="D11" s="8" t="s">
        <v>113</v>
      </c>
      <c r="E11" s="8" t="s">
        <v>112</v>
      </c>
      <c r="F11" s="8" t="s">
        <v>636</v>
      </c>
      <c r="G11" s="25">
        <v>-12621000</v>
      </c>
      <c r="H11" s="8" t="s">
        <v>40</v>
      </c>
      <c r="I11" s="8" t="s">
        <v>41</v>
      </c>
      <c r="J11" s="8" t="s">
        <v>41</v>
      </c>
      <c r="K11" s="8" t="s">
        <v>41</v>
      </c>
      <c r="L11" s="8" t="s">
        <v>880</v>
      </c>
      <c r="M11" s="8" t="s">
        <v>593</v>
      </c>
    </row>
    <row r="12" spans="1:35" ht="15" customHeight="1" x14ac:dyDescent="0.25">
      <c r="A12" s="8" t="s">
        <v>26</v>
      </c>
      <c r="B12" s="8" t="s">
        <v>622</v>
      </c>
      <c r="C12" s="8" t="s">
        <v>623</v>
      </c>
      <c r="D12" s="8" t="s">
        <v>113</v>
      </c>
      <c r="E12" s="8" t="s">
        <v>112</v>
      </c>
      <c r="F12" s="8" t="s">
        <v>637</v>
      </c>
      <c r="G12" s="25">
        <v>-1272672000</v>
      </c>
      <c r="H12" s="8" t="s">
        <v>40</v>
      </c>
      <c r="I12" s="8" t="s">
        <v>41</v>
      </c>
      <c r="J12" s="8" t="s">
        <v>41</v>
      </c>
      <c r="K12" s="8" t="s">
        <v>41</v>
      </c>
      <c r="L12" s="8" t="s">
        <v>880</v>
      </c>
      <c r="M12" s="89" t="s">
        <v>593</v>
      </c>
      <c r="N12" s="90" t="s">
        <v>995</v>
      </c>
      <c r="O12" s="68" t="s">
        <v>597</v>
      </c>
      <c r="P12" t="s">
        <v>599</v>
      </c>
      <c r="R12" s="87" t="s">
        <v>839</v>
      </c>
    </row>
    <row r="13" spans="1:35" x14ac:dyDescent="0.25">
      <c r="A13" s="8" t="s">
        <v>26</v>
      </c>
      <c r="B13" s="8" t="s">
        <v>622</v>
      </c>
      <c r="C13" s="8" t="s">
        <v>623</v>
      </c>
      <c r="D13" s="8" t="s">
        <v>33</v>
      </c>
      <c r="E13" s="8" t="s">
        <v>32</v>
      </c>
      <c r="F13" s="8" t="s">
        <v>624</v>
      </c>
      <c r="G13" s="25">
        <v>43596000</v>
      </c>
      <c r="H13" s="8" t="s">
        <v>40</v>
      </c>
      <c r="I13" s="8" t="s">
        <v>41</v>
      </c>
      <c r="J13" s="8" t="s">
        <v>41</v>
      </c>
      <c r="K13" s="8" t="s">
        <v>41</v>
      </c>
      <c r="L13" s="8" t="s">
        <v>880</v>
      </c>
      <c r="M13" s="8" t="s">
        <v>593</v>
      </c>
      <c r="N13" s="88" t="s">
        <v>980</v>
      </c>
      <c r="O13" s="15" t="s">
        <v>624</v>
      </c>
      <c r="P13" s="17">
        <v>47313000</v>
      </c>
      <c r="R13" s="64" t="s">
        <v>841</v>
      </c>
    </row>
    <row r="14" spans="1:35" x14ac:dyDescent="0.25">
      <c r="A14" s="8" t="s">
        <v>26</v>
      </c>
      <c r="B14" s="8" t="s">
        <v>622</v>
      </c>
      <c r="C14" s="8" t="s">
        <v>623</v>
      </c>
      <c r="D14" s="8" t="s">
        <v>33</v>
      </c>
      <c r="E14" s="8" t="s">
        <v>32</v>
      </c>
      <c r="F14" s="8" t="s">
        <v>638</v>
      </c>
      <c r="G14" s="25">
        <v>3721989000</v>
      </c>
      <c r="H14" s="8" t="s">
        <v>40</v>
      </c>
      <c r="I14" s="8" t="s">
        <v>41</v>
      </c>
      <c r="J14" s="8" t="s">
        <v>41</v>
      </c>
      <c r="K14" s="8" t="s">
        <v>41</v>
      </c>
      <c r="L14" s="8" t="s">
        <v>880</v>
      </c>
      <c r="M14" s="8" t="s">
        <v>593</v>
      </c>
      <c r="N14" s="88" t="s">
        <v>981</v>
      </c>
      <c r="O14" s="15" t="s">
        <v>639</v>
      </c>
      <c r="P14" s="17">
        <v>23227000</v>
      </c>
      <c r="R14" s="64" t="s">
        <v>544</v>
      </c>
    </row>
    <row r="15" spans="1:35" x14ac:dyDescent="0.25">
      <c r="A15" t="s">
        <v>26</v>
      </c>
      <c r="B15" t="s">
        <v>622</v>
      </c>
      <c r="C15" t="s">
        <v>623</v>
      </c>
      <c r="D15" t="s">
        <v>33</v>
      </c>
      <c r="E15" t="s">
        <v>32</v>
      </c>
      <c r="F15" t="s">
        <v>639</v>
      </c>
      <c r="G15" s="5">
        <v>23186000</v>
      </c>
      <c r="H15" t="s">
        <v>40</v>
      </c>
      <c r="I15" t="s">
        <v>41</v>
      </c>
      <c r="J15" t="s">
        <v>41</v>
      </c>
      <c r="K15" t="s">
        <v>41</v>
      </c>
      <c r="L15" t="s">
        <v>880</v>
      </c>
      <c r="M15" t="s">
        <v>593</v>
      </c>
      <c r="N15" s="88" t="s">
        <v>982</v>
      </c>
      <c r="O15" s="15" t="s">
        <v>635</v>
      </c>
      <c r="P15" s="17">
        <v>-15561000</v>
      </c>
      <c r="R15" s="64" t="s">
        <v>99</v>
      </c>
    </row>
    <row r="16" spans="1:35" x14ac:dyDescent="0.25">
      <c r="A16" t="s">
        <v>26</v>
      </c>
      <c r="B16" t="s">
        <v>659</v>
      </c>
      <c r="C16" t="s">
        <v>660</v>
      </c>
      <c r="D16" t="s">
        <v>661</v>
      </c>
      <c r="E16" t="s">
        <v>169</v>
      </c>
      <c r="F16" t="s">
        <v>662</v>
      </c>
      <c r="G16" s="5">
        <v>-442017000</v>
      </c>
      <c r="H16" t="s">
        <v>40</v>
      </c>
      <c r="I16" t="s">
        <v>41</v>
      </c>
      <c r="J16" t="s">
        <v>41</v>
      </c>
      <c r="K16" t="s">
        <v>41</v>
      </c>
      <c r="L16" t="s">
        <v>880</v>
      </c>
      <c r="M16" t="s">
        <v>593</v>
      </c>
      <c r="N16" s="88" t="s">
        <v>983</v>
      </c>
      <c r="O16" s="15" t="s">
        <v>636</v>
      </c>
      <c r="P16" s="17">
        <v>-12968000</v>
      </c>
      <c r="R16" s="64" t="s">
        <v>29</v>
      </c>
    </row>
    <row r="17" spans="1:18" x14ac:dyDescent="0.25">
      <c r="A17" t="s">
        <v>26</v>
      </c>
      <c r="B17" t="s">
        <v>659</v>
      </c>
      <c r="C17" t="s">
        <v>663</v>
      </c>
      <c r="D17" t="s">
        <v>117</v>
      </c>
      <c r="E17" t="s">
        <v>118</v>
      </c>
      <c r="F17" t="s">
        <v>664</v>
      </c>
      <c r="G17" s="5">
        <v>-2141373000</v>
      </c>
      <c r="H17" t="s">
        <v>40</v>
      </c>
      <c r="I17" t="s">
        <v>41</v>
      </c>
      <c r="J17" t="s">
        <v>41</v>
      </c>
      <c r="K17" t="s">
        <v>41</v>
      </c>
      <c r="L17" t="s">
        <v>880</v>
      </c>
      <c r="M17" t="s">
        <v>593</v>
      </c>
      <c r="N17" s="14"/>
      <c r="O17" s="15" t="s">
        <v>598</v>
      </c>
      <c r="P17" s="17">
        <v>42011000</v>
      </c>
      <c r="R17" s="14"/>
    </row>
    <row r="18" spans="1:18" x14ac:dyDescent="0.25">
      <c r="A18" t="s">
        <v>640</v>
      </c>
      <c r="B18" t="s">
        <v>622</v>
      </c>
      <c r="C18" t="s">
        <v>623</v>
      </c>
      <c r="D18" t="s">
        <v>113</v>
      </c>
      <c r="E18" t="s">
        <v>112</v>
      </c>
      <c r="F18" t="s">
        <v>637</v>
      </c>
      <c r="G18" s="5">
        <v>-18740000</v>
      </c>
      <c r="H18" t="s">
        <v>187</v>
      </c>
      <c r="I18" t="s">
        <v>396</v>
      </c>
      <c r="J18" t="s">
        <v>40</v>
      </c>
      <c r="K18" t="s">
        <v>185</v>
      </c>
      <c r="L18" t="s">
        <v>641</v>
      </c>
      <c r="M18" t="s">
        <v>593</v>
      </c>
      <c r="R18" s="14"/>
    </row>
    <row r="19" spans="1:18" x14ac:dyDescent="0.25">
      <c r="A19" t="s">
        <v>640</v>
      </c>
      <c r="B19" t="s">
        <v>622</v>
      </c>
      <c r="C19" t="s">
        <v>623</v>
      </c>
      <c r="D19" t="s">
        <v>33</v>
      </c>
      <c r="E19" t="s">
        <v>32</v>
      </c>
      <c r="F19" t="s">
        <v>638</v>
      </c>
      <c r="G19" s="5">
        <v>54365000</v>
      </c>
      <c r="H19" t="s">
        <v>187</v>
      </c>
      <c r="I19" t="s">
        <v>396</v>
      </c>
      <c r="J19" t="s">
        <v>40</v>
      </c>
      <c r="K19" t="s">
        <v>185</v>
      </c>
      <c r="L19" t="s">
        <v>641</v>
      </c>
      <c r="M19" t="s">
        <v>593</v>
      </c>
    </row>
    <row r="20" spans="1:18" x14ac:dyDescent="0.25">
      <c r="A20" t="s">
        <v>640</v>
      </c>
      <c r="B20" t="s">
        <v>659</v>
      </c>
      <c r="C20" t="s">
        <v>660</v>
      </c>
      <c r="D20" t="s">
        <v>661</v>
      </c>
      <c r="E20" t="s">
        <v>169</v>
      </c>
      <c r="F20" t="s">
        <v>662</v>
      </c>
      <c r="G20" s="5">
        <v>-6831000</v>
      </c>
      <c r="H20" t="s">
        <v>187</v>
      </c>
      <c r="I20" t="s">
        <v>396</v>
      </c>
      <c r="J20" t="s">
        <v>40</v>
      </c>
      <c r="K20" t="s">
        <v>185</v>
      </c>
      <c r="L20" t="s">
        <v>641</v>
      </c>
      <c r="M20" t="s">
        <v>593</v>
      </c>
      <c r="O20" s="14" t="s">
        <v>979</v>
      </c>
    </row>
    <row r="21" spans="1:18" x14ac:dyDescent="0.25">
      <c r="A21" t="s">
        <v>640</v>
      </c>
      <c r="B21" t="s">
        <v>659</v>
      </c>
      <c r="C21" t="s">
        <v>663</v>
      </c>
      <c r="D21" t="s">
        <v>117</v>
      </c>
      <c r="E21" t="s">
        <v>118</v>
      </c>
      <c r="F21" t="s">
        <v>664</v>
      </c>
      <c r="G21" s="5">
        <v>-30349000</v>
      </c>
      <c r="H21" t="s">
        <v>187</v>
      </c>
      <c r="I21" t="s">
        <v>396</v>
      </c>
      <c r="J21" t="s">
        <v>40</v>
      </c>
      <c r="K21" t="s">
        <v>185</v>
      </c>
      <c r="L21" t="s">
        <v>641</v>
      </c>
      <c r="M21" t="s">
        <v>593</v>
      </c>
      <c r="O21" s="84" t="s">
        <v>974</v>
      </c>
    </row>
    <row r="22" spans="1:18" x14ac:dyDescent="0.25">
      <c r="A22" t="s">
        <v>642</v>
      </c>
      <c r="B22" t="s">
        <v>622</v>
      </c>
      <c r="C22" t="s">
        <v>623</v>
      </c>
      <c r="D22" t="s">
        <v>113</v>
      </c>
      <c r="E22" t="s">
        <v>112</v>
      </c>
      <c r="F22" t="s">
        <v>637</v>
      </c>
      <c r="G22" s="5">
        <v>-37000</v>
      </c>
      <c r="H22" t="s">
        <v>187</v>
      </c>
      <c r="I22" t="s">
        <v>396</v>
      </c>
      <c r="J22" t="s">
        <v>187</v>
      </c>
      <c r="K22" t="s">
        <v>369</v>
      </c>
      <c r="L22" t="s">
        <v>643</v>
      </c>
      <c r="M22" t="s">
        <v>593</v>
      </c>
      <c r="O22" s="68" t="s">
        <v>12</v>
      </c>
      <c r="P22" t="s">
        <v>603</v>
      </c>
      <c r="Q22" s="14" t="s">
        <v>665</v>
      </c>
    </row>
    <row r="23" spans="1:18" x14ac:dyDescent="0.25">
      <c r="A23" t="s">
        <v>642</v>
      </c>
      <c r="B23" t="s">
        <v>622</v>
      </c>
      <c r="C23" t="s">
        <v>623</v>
      </c>
      <c r="D23" t="s">
        <v>33</v>
      </c>
      <c r="E23" t="s">
        <v>32</v>
      </c>
      <c r="F23" t="s">
        <v>638</v>
      </c>
      <c r="G23" s="5">
        <v>107000</v>
      </c>
      <c r="H23" t="s">
        <v>187</v>
      </c>
      <c r="I23" t="s">
        <v>396</v>
      </c>
      <c r="J23" t="s">
        <v>187</v>
      </c>
      <c r="K23" t="s">
        <v>369</v>
      </c>
      <c r="L23" t="s">
        <v>643</v>
      </c>
      <c r="M23" t="s">
        <v>593</v>
      </c>
      <c r="O23" s="68" t="s">
        <v>613</v>
      </c>
      <c r="P23" t="s">
        <v>603</v>
      </c>
      <c r="Q23" s="14" t="s">
        <v>666</v>
      </c>
    </row>
    <row r="24" spans="1:18" x14ac:dyDescent="0.25">
      <c r="A24" t="s">
        <v>642</v>
      </c>
      <c r="B24" t="s">
        <v>659</v>
      </c>
      <c r="C24" t="s">
        <v>660</v>
      </c>
      <c r="D24" t="s">
        <v>661</v>
      </c>
      <c r="E24" t="s">
        <v>169</v>
      </c>
      <c r="F24" t="s">
        <v>662</v>
      </c>
      <c r="G24" s="5">
        <v>-12000</v>
      </c>
      <c r="H24" t="s">
        <v>187</v>
      </c>
      <c r="I24" t="s">
        <v>396</v>
      </c>
      <c r="J24" t="s">
        <v>187</v>
      </c>
      <c r="K24" t="s">
        <v>369</v>
      </c>
      <c r="L24" t="s">
        <v>643</v>
      </c>
      <c r="M24" t="s">
        <v>593</v>
      </c>
    </row>
    <row r="25" spans="1:18" x14ac:dyDescent="0.25">
      <c r="A25" t="s">
        <v>642</v>
      </c>
      <c r="B25" t="s">
        <v>659</v>
      </c>
      <c r="C25" t="s">
        <v>663</v>
      </c>
      <c r="D25" t="s">
        <v>117</v>
      </c>
      <c r="E25" t="s">
        <v>118</v>
      </c>
      <c r="F25" t="s">
        <v>664</v>
      </c>
      <c r="G25" s="5">
        <v>-60000</v>
      </c>
      <c r="H25" t="s">
        <v>187</v>
      </c>
      <c r="I25" t="s">
        <v>396</v>
      </c>
      <c r="J25" t="s">
        <v>187</v>
      </c>
      <c r="K25" t="s">
        <v>369</v>
      </c>
      <c r="L25" t="s">
        <v>643</v>
      </c>
      <c r="M25" t="s">
        <v>593</v>
      </c>
      <c r="O25" s="68" t="s">
        <v>597</v>
      </c>
      <c r="P25" t="s">
        <v>599</v>
      </c>
    </row>
    <row r="26" spans="1:18" x14ac:dyDescent="0.25">
      <c r="A26" t="s">
        <v>644</v>
      </c>
      <c r="B26" t="s">
        <v>622</v>
      </c>
      <c r="C26" t="s">
        <v>623</v>
      </c>
      <c r="D26" t="s">
        <v>113</v>
      </c>
      <c r="E26" t="s">
        <v>112</v>
      </c>
      <c r="F26" t="s">
        <v>637</v>
      </c>
      <c r="G26" s="5">
        <v>-127000</v>
      </c>
      <c r="H26" t="s">
        <v>187</v>
      </c>
      <c r="I26" t="s">
        <v>396</v>
      </c>
      <c r="J26" t="s">
        <v>187</v>
      </c>
      <c r="K26" t="s">
        <v>369</v>
      </c>
      <c r="L26" t="s">
        <v>645</v>
      </c>
      <c r="M26" t="s">
        <v>593</v>
      </c>
      <c r="N26" s="88" t="s">
        <v>984</v>
      </c>
      <c r="O26" s="15" t="s">
        <v>637</v>
      </c>
      <c r="P26" s="17">
        <v>-1274207226.71</v>
      </c>
    </row>
    <row r="27" spans="1:18" x14ac:dyDescent="0.25">
      <c r="A27" t="s">
        <v>644</v>
      </c>
      <c r="B27" t="s">
        <v>622</v>
      </c>
      <c r="C27" t="s">
        <v>623</v>
      </c>
      <c r="D27" t="s">
        <v>33</v>
      </c>
      <c r="E27" t="s">
        <v>32</v>
      </c>
      <c r="F27" t="s">
        <v>638</v>
      </c>
      <c r="G27" s="5">
        <v>494000</v>
      </c>
      <c r="H27" t="s">
        <v>187</v>
      </c>
      <c r="I27" t="s">
        <v>396</v>
      </c>
      <c r="J27" t="s">
        <v>187</v>
      </c>
      <c r="K27" t="s">
        <v>369</v>
      </c>
      <c r="L27" t="s">
        <v>645</v>
      </c>
      <c r="M27" t="s">
        <v>593</v>
      </c>
      <c r="N27" s="88" t="s">
        <v>985</v>
      </c>
      <c r="O27" s="15" t="s">
        <v>977</v>
      </c>
      <c r="P27" s="17">
        <v>-111772773.28999999</v>
      </c>
    </row>
    <row r="28" spans="1:18" x14ac:dyDescent="0.25">
      <c r="A28" t="s">
        <v>644</v>
      </c>
      <c r="B28" t="s">
        <v>659</v>
      </c>
      <c r="C28" t="s">
        <v>660</v>
      </c>
      <c r="D28" t="s">
        <v>661</v>
      </c>
      <c r="E28" t="s">
        <v>169</v>
      </c>
      <c r="F28" t="s">
        <v>662</v>
      </c>
      <c r="G28" s="5">
        <v>-123000</v>
      </c>
      <c r="H28" t="s">
        <v>187</v>
      </c>
      <c r="I28" t="s">
        <v>396</v>
      </c>
      <c r="J28" t="s">
        <v>187</v>
      </c>
      <c r="K28" t="s">
        <v>369</v>
      </c>
      <c r="L28" t="s">
        <v>645</v>
      </c>
      <c r="M28" t="s">
        <v>593</v>
      </c>
      <c r="O28" s="15" t="s">
        <v>598</v>
      </c>
      <c r="P28" s="17">
        <v>-1385980000</v>
      </c>
      <c r="R28" s="64" t="s">
        <v>842</v>
      </c>
    </row>
    <row r="29" spans="1:18" x14ac:dyDescent="0.25">
      <c r="A29" t="s">
        <v>644</v>
      </c>
      <c r="B29" t="s">
        <v>659</v>
      </c>
      <c r="C29" t="s">
        <v>663</v>
      </c>
      <c r="D29" t="s">
        <v>117</v>
      </c>
      <c r="E29" t="s">
        <v>118</v>
      </c>
      <c r="F29" t="s">
        <v>664</v>
      </c>
      <c r="G29" s="5">
        <v>-251000</v>
      </c>
      <c r="H29" t="s">
        <v>187</v>
      </c>
      <c r="I29" t="s">
        <v>396</v>
      </c>
      <c r="J29" t="s">
        <v>187</v>
      </c>
      <c r="K29" t="s">
        <v>369</v>
      </c>
      <c r="L29" t="s">
        <v>645</v>
      </c>
      <c r="M29" t="s">
        <v>593</v>
      </c>
      <c r="O29" s="15"/>
      <c r="P29" s="17"/>
    </row>
    <row r="30" spans="1:18" x14ac:dyDescent="0.25">
      <c r="A30" t="s">
        <v>646</v>
      </c>
      <c r="B30" t="s">
        <v>622</v>
      </c>
      <c r="C30" t="s">
        <v>623</v>
      </c>
      <c r="D30" t="s">
        <v>113</v>
      </c>
      <c r="E30" t="s">
        <v>112</v>
      </c>
      <c r="F30" t="s">
        <v>635</v>
      </c>
      <c r="G30" s="5">
        <v>-582000</v>
      </c>
      <c r="H30" t="s">
        <v>187</v>
      </c>
      <c r="I30" t="s">
        <v>396</v>
      </c>
      <c r="J30" t="s">
        <v>40</v>
      </c>
      <c r="K30" t="s">
        <v>573</v>
      </c>
      <c r="L30" t="s">
        <v>647</v>
      </c>
      <c r="M30" t="s">
        <v>593</v>
      </c>
      <c r="O30" s="15"/>
      <c r="P30" s="17"/>
      <c r="R30" s="14"/>
    </row>
    <row r="31" spans="1:18" x14ac:dyDescent="0.25">
      <c r="A31" t="s">
        <v>646</v>
      </c>
      <c r="B31" t="s">
        <v>622</v>
      </c>
      <c r="C31" t="s">
        <v>623</v>
      </c>
      <c r="D31" t="s">
        <v>33</v>
      </c>
      <c r="E31" t="s">
        <v>32</v>
      </c>
      <c r="F31" t="s">
        <v>639</v>
      </c>
      <c r="G31" s="5">
        <v>4043000</v>
      </c>
      <c r="H31" t="s">
        <v>187</v>
      </c>
      <c r="I31" t="s">
        <v>396</v>
      </c>
      <c r="J31" t="s">
        <v>40</v>
      </c>
      <c r="K31" t="s">
        <v>573</v>
      </c>
      <c r="L31" t="s">
        <v>647</v>
      </c>
      <c r="M31" t="s">
        <v>593</v>
      </c>
      <c r="O31" s="14" t="s">
        <v>988</v>
      </c>
    </row>
    <row r="32" spans="1:18" x14ac:dyDescent="0.25">
      <c r="A32" t="s">
        <v>646</v>
      </c>
      <c r="B32" t="s">
        <v>659</v>
      </c>
      <c r="C32" t="s">
        <v>660</v>
      </c>
      <c r="D32" t="s">
        <v>661</v>
      </c>
      <c r="E32" t="s">
        <v>169</v>
      </c>
      <c r="F32" t="s">
        <v>662</v>
      </c>
      <c r="G32" s="5">
        <v>-654000</v>
      </c>
      <c r="H32" t="s">
        <v>187</v>
      </c>
      <c r="I32" t="s">
        <v>396</v>
      </c>
      <c r="J32" t="s">
        <v>40</v>
      </c>
      <c r="K32" t="s">
        <v>573</v>
      </c>
      <c r="L32" t="s">
        <v>647</v>
      </c>
      <c r="M32" t="s">
        <v>593</v>
      </c>
      <c r="O32" s="84" t="s">
        <v>974</v>
      </c>
    </row>
    <row r="33" spans="1:18" x14ac:dyDescent="0.25">
      <c r="A33" t="s">
        <v>646</v>
      </c>
      <c r="B33" t="s">
        <v>659</v>
      </c>
      <c r="C33" t="s">
        <v>663</v>
      </c>
      <c r="D33" t="s">
        <v>117</v>
      </c>
      <c r="E33" t="s">
        <v>118</v>
      </c>
      <c r="F33" t="s">
        <v>664</v>
      </c>
      <c r="G33" s="5">
        <v>-2532000</v>
      </c>
      <c r="H33" t="s">
        <v>187</v>
      </c>
      <c r="I33" t="s">
        <v>396</v>
      </c>
      <c r="J33" t="s">
        <v>40</v>
      </c>
      <c r="K33" t="s">
        <v>573</v>
      </c>
      <c r="L33" t="s">
        <v>647</v>
      </c>
      <c r="M33" t="s">
        <v>593</v>
      </c>
      <c r="O33" s="68" t="s">
        <v>12</v>
      </c>
      <c r="P33" t="s">
        <v>603</v>
      </c>
      <c r="Q33" s="14" t="s">
        <v>665</v>
      </c>
      <c r="R33" s="14"/>
    </row>
    <row r="34" spans="1:18" x14ac:dyDescent="0.25">
      <c r="A34" t="s">
        <v>625</v>
      </c>
      <c r="B34" t="s">
        <v>622</v>
      </c>
      <c r="C34" t="s">
        <v>623</v>
      </c>
      <c r="D34" t="s">
        <v>113</v>
      </c>
      <c r="E34" t="s">
        <v>112</v>
      </c>
      <c r="F34" t="s">
        <v>635</v>
      </c>
      <c r="G34" s="5">
        <v>-7250000</v>
      </c>
      <c r="H34" t="s">
        <v>187</v>
      </c>
      <c r="I34" t="s">
        <v>396</v>
      </c>
      <c r="J34" t="s">
        <v>40</v>
      </c>
      <c r="K34" t="s">
        <v>626</v>
      </c>
      <c r="L34" t="s">
        <v>627</v>
      </c>
      <c r="M34" t="s">
        <v>593</v>
      </c>
      <c r="O34" s="68" t="s">
        <v>613</v>
      </c>
      <c r="P34" t="s">
        <v>603</v>
      </c>
      <c r="Q34" s="14" t="s">
        <v>666</v>
      </c>
    </row>
    <row r="35" spans="1:18" x14ac:dyDescent="0.25">
      <c r="A35" t="s">
        <v>625</v>
      </c>
      <c r="B35" t="s">
        <v>622</v>
      </c>
      <c r="C35" t="s">
        <v>623</v>
      </c>
      <c r="D35" t="s">
        <v>113</v>
      </c>
      <c r="E35" t="s">
        <v>112</v>
      </c>
      <c r="F35" t="s">
        <v>636</v>
      </c>
      <c r="G35" s="5">
        <v>-807000</v>
      </c>
      <c r="H35" t="s">
        <v>187</v>
      </c>
      <c r="I35" t="s">
        <v>396</v>
      </c>
      <c r="J35" t="s">
        <v>40</v>
      </c>
      <c r="K35" t="s">
        <v>626</v>
      </c>
      <c r="L35" t="s">
        <v>627</v>
      </c>
      <c r="M35" t="s">
        <v>593</v>
      </c>
    </row>
    <row r="36" spans="1:18" x14ac:dyDescent="0.25">
      <c r="A36" t="s">
        <v>625</v>
      </c>
      <c r="B36" t="s">
        <v>622</v>
      </c>
      <c r="C36" t="s">
        <v>623</v>
      </c>
      <c r="D36" t="s">
        <v>113</v>
      </c>
      <c r="E36" t="s">
        <v>112</v>
      </c>
      <c r="F36" t="s">
        <v>637</v>
      </c>
      <c r="G36" s="5">
        <v>-100838000</v>
      </c>
      <c r="H36" t="s">
        <v>187</v>
      </c>
      <c r="I36" t="s">
        <v>396</v>
      </c>
      <c r="J36" t="s">
        <v>40</v>
      </c>
      <c r="K36" t="s">
        <v>626</v>
      </c>
      <c r="L36" t="s">
        <v>627</v>
      </c>
      <c r="M36" t="s">
        <v>593</v>
      </c>
      <c r="N36" s="14"/>
      <c r="O36" s="68" t="s">
        <v>597</v>
      </c>
      <c r="P36" t="s">
        <v>599</v>
      </c>
    </row>
    <row r="37" spans="1:18" x14ac:dyDescent="0.25">
      <c r="A37" t="s">
        <v>625</v>
      </c>
      <c r="B37" t="s">
        <v>622</v>
      </c>
      <c r="C37" t="s">
        <v>623</v>
      </c>
      <c r="D37" t="s">
        <v>33</v>
      </c>
      <c r="E37" t="s">
        <v>32</v>
      </c>
      <c r="F37" t="s">
        <v>624</v>
      </c>
      <c r="G37" s="5">
        <v>3518000</v>
      </c>
      <c r="H37" t="s">
        <v>187</v>
      </c>
      <c r="I37" t="s">
        <v>396</v>
      </c>
      <c r="J37" t="s">
        <v>40</v>
      </c>
      <c r="K37" t="s">
        <v>626</v>
      </c>
      <c r="L37" t="s">
        <v>627</v>
      </c>
      <c r="M37" t="s">
        <v>593</v>
      </c>
      <c r="N37" s="88" t="s">
        <v>986</v>
      </c>
      <c r="O37" s="15" t="s">
        <v>638</v>
      </c>
      <c r="P37" s="17">
        <v>3763608299.7799997</v>
      </c>
    </row>
    <row r="38" spans="1:18" x14ac:dyDescent="0.25">
      <c r="A38" t="s">
        <v>625</v>
      </c>
      <c r="B38" t="s">
        <v>622</v>
      </c>
      <c r="C38" t="s">
        <v>623</v>
      </c>
      <c r="D38" t="s">
        <v>33</v>
      </c>
      <c r="E38" t="s">
        <v>32</v>
      </c>
      <c r="F38" t="s">
        <v>638</v>
      </c>
      <c r="G38" s="5">
        <v>560853000</v>
      </c>
      <c r="H38" t="s">
        <v>187</v>
      </c>
      <c r="I38" t="s">
        <v>396</v>
      </c>
      <c r="J38" t="s">
        <v>40</v>
      </c>
      <c r="K38" t="s">
        <v>626</v>
      </c>
      <c r="L38" t="s">
        <v>627</v>
      </c>
      <c r="M38" t="s">
        <v>593</v>
      </c>
      <c r="N38" s="88" t="s">
        <v>987</v>
      </c>
      <c r="O38" s="15" t="s">
        <v>978</v>
      </c>
      <c r="P38" s="17">
        <v>315671700.22000003</v>
      </c>
    </row>
    <row r="39" spans="1:18" x14ac:dyDescent="0.25">
      <c r="A39" t="s">
        <v>625</v>
      </c>
      <c r="B39" t="s">
        <v>622</v>
      </c>
      <c r="C39" t="s">
        <v>623</v>
      </c>
      <c r="D39" t="s">
        <v>33</v>
      </c>
      <c r="E39" t="s">
        <v>32</v>
      </c>
      <c r="F39" t="s">
        <v>639</v>
      </c>
      <c r="G39" s="5">
        <v>12937000</v>
      </c>
      <c r="H39" t="s">
        <v>187</v>
      </c>
      <c r="I39" t="s">
        <v>396</v>
      </c>
      <c r="J39" t="s">
        <v>40</v>
      </c>
      <c r="K39" t="s">
        <v>626</v>
      </c>
      <c r="L39" t="s">
        <v>627</v>
      </c>
      <c r="M39" t="s">
        <v>593</v>
      </c>
      <c r="O39" s="15" t="s">
        <v>598</v>
      </c>
      <c r="P39" s="17">
        <v>4079280000</v>
      </c>
      <c r="R39" s="64" t="s">
        <v>973</v>
      </c>
    </row>
    <row r="40" spans="1:18" x14ac:dyDescent="0.25">
      <c r="A40" t="s">
        <v>625</v>
      </c>
      <c r="B40" t="s">
        <v>659</v>
      </c>
      <c r="C40" t="s">
        <v>660</v>
      </c>
      <c r="D40" t="s">
        <v>661</v>
      </c>
      <c r="E40" t="s">
        <v>169</v>
      </c>
      <c r="F40" t="s">
        <v>662</v>
      </c>
      <c r="G40" s="5">
        <v>-189264000</v>
      </c>
      <c r="H40" t="s">
        <v>187</v>
      </c>
      <c r="I40" t="s">
        <v>396</v>
      </c>
      <c r="J40" t="s">
        <v>40</v>
      </c>
      <c r="K40" t="s">
        <v>626</v>
      </c>
      <c r="L40" t="s">
        <v>627</v>
      </c>
      <c r="M40" t="s">
        <v>593</v>
      </c>
    </row>
    <row r="41" spans="1:18" x14ac:dyDescent="0.25">
      <c r="A41" t="s">
        <v>625</v>
      </c>
      <c r="B41" t="s">
        <v>659</v>
      </c>
      <c r="C41" t="s">
        <v>663</v>
      </c>
      <c r="D41" t="s">
        <v>117</v>
      </c>
      <c r="E41" t="s">
        <v>118</v>
      </c>
      <c r="F41" t="s">
        <v>664</v>
      </c>
      <c r="G41" s="5">
        <v>-276484000</v>
      </c>
      <c r="H41" t="s">
        <v>187</v>
      </c>
      <c r="I41" t="s">
        <v>396</v>
      </c>
      <c r="J41" t="s">
        <v>40</v>
      </c>
      <c r="K41" t="s">
        <v>626</v>
      </c>
      <c r="L41" t="s">
        <v>627</v>
      </c>
      <c r="M41" t="s">
        <v>593</v>
      </c>
    </row>
    <row r="42" spans="1:18" x14ac:dyDescent="0.25">
      <c r="A42" t="s">
        <v>392</v>
      </c>
      <c r="B42" t="s">
        <v>622</v>
      </c>
      <c r="C42" t="s">
        <v>623</v>
      </c>
      <c r="D42" t="s">
        <v>113</v>
      </c>
      <c r="E42" t="s">
        <v>112</v>
      </c>
      <c r="F42" t="s">
        <v>637</v>
      </c>
      <c r="G42" s="5">
        <v>-285.18</v>
      </c>
      <c r="H42" t="s">
        <v>187</v>
      </c>
      <c r="I42" t="s">
        <v>396</v>
      </c>
      <c r="J42" t="s">
        <v>187</v>
      </c>
      <c r="K42" t="s">
        <v>397</v>
      </c>
      <c r="L42" t="s">
        <v>648</v>
      </c>
      <c r="M42" t="s">
        <v>593</v>
      </c>
      <c r="O42" s="14" t="s">
        <v>990</v>
      </c>
    </row>
    <row r="43" spans="1:18" x14ac:dyDescent="0.25">
      <c r="A43" t="s">
        <v>392</v>
      </c>
      <c r="B43" t="s">
        <v>622</v>
      </c>
      <c r="C43" t="s">
        <v>623</v>
      </c>
      <c r="D43" t="s">
        <v>113</v>
      </c>
      <c r="E43" t="s">
        <v>112</v>
      </c>
      <c r="F43" t="s">
        <v>977</v>
      </c>
      <c r="G43" s="5">
        <v>-5734714.8200000003</v>
      </c>
      <c r="H43" t="s">
        <v>187</v>
      </c>
      <c r="I43" t="s">
        <v>396</v>
      </c>
      <c r="J43" t="s">
        <v>187</v>
      </c>
      <c r="K43" t="s">
        <v>397</v>
      </c>
      <c r="L43" t="s">
        <v>648</v>
      </c>
      <c r="M43" t="s">
        <v>593</v>
      </c>
      <c r="O43" s="84" t="s">
        <v>974</v>
      </c>
    </row>
    <row r="44" spans="1:18" x14ac:dyDescent="0.25">
      <c r="A44" t="s">
        <v>392</v>
      </c>
      <c r="B44" t="s">
        <v>622</v>
      </c>
      <c r="C44" t="s">
        <v>623</v>
      </c>
      <c r="D44" t="s">
        <v>33</v>
      </c>
      <c r="E44" t="s">
        <v>32</v>
      </c>
      <c r="F44" t="s">
        <v>638</v>
      </c>
      <c r="G44" s="5">
        <v>364.02</v>
      </c>
      <c r="H44" t="s">
        <v>187</v>
      </c>
      <c r="I44" t="s">
        <v>396</v>
      </c>
      <c r="J44" t="s">
        <v>187</v>
      </c>
      <c r="K44" t="s">
        <v>397</v>
      </c>
      <c r="L44" t="s">
        <v>648</v>
      </c>
      <c r="M44" t="s">
        <v>593</v>
      </c>
      <c r="O44" s="68" t="s">
        <v>12</v>
      </c>
      <c r="P44" t="s">
        <v>603</v>
      </c>
      <c r="Q44" s="14" t="s">
        <v>665</v>
      </c>
    </row>
    <row r="45" spans="1:18" x14ac:dyDescent="0.25">
      <c r="A45" t="s">
        <v>392</v>
      </c>
      <c r="B45" t="s">
        <v>622</v>
      </c>
      <c r="C45" t="s">
        <v>623</v>
      </c>
      <c r="D45" t="s">
        <v>33</v>
      </c>
      <c r="E45" t="s">
        <v>32</v>
      </c>
      <c r="F45" t="s">
        <v>978</v>
      </c>
      <c r="G45" s="5">
        <v>23627635.98</v>
      </c>
      <c r="H45" t="s">
        <v>187</v>
      </c>
      <c r="I45" t="s">
        <v>396</v>
      </c>
      <c r="J45" t="s">
        <v>187</v>
      </c>
      <c r="K45" t="s">
        <v>397</v>
      </c>
      <c r="L45" t="s">
        <v>648</v>
      </c>
      <c r="M45" t="s">
        <v>593</v>
      </c>
      <c r="N45" s="14"/>
      <c r="O45" s="68" t="s">
        <v>613</v>
      </c>
      <c r="P45" t="s">
        <v>603</v>
      </c>
      <c r="Q45" s="14" t="s">
        <v>666</v>
      </c>
    </row>
    <row r="46" spans="1:18" x14ac:dyDescent="0.25">
      <c r="A46" t="s">
        <v>392</v>
      </c>
      <c r="B46" t="s">
        <v>659</v>
      </c>
      <c r="C46" t="s">
        <v>660</v>
      </c>
      <c r="D46" t="s">
        <v>661</v>
      </c>
      <c r="E46" t="s">
        <v>169</v>
      </c>
      <c r="F46" t="s">
        <v>662</v>
      </c>
      <c r="G46" s="5">
        <v>-2012000</v>
      </c>
      <c r="H46" t="s">
        <v>187</v>
      </c>
      <c r="I46" t="s">
        <v>396</v>
      </c>
      <c r="J46" t="s">
        <v>187</v>
      </c>
      <c r="K46" t="s">
        <v>397</v>
      </c>
      <c r="L46" t="s">
        <v>648</v>
      </c>
      <c r="M46" t="s">
        <v>593</v>
      </c>
    </row>
    <row r="47" spans="1:18" x14ac:dyDescent="0.25">
      <c r="A47" t="s">
        <v>392</v>
      </c>
      <c r="B47" t="s">
        <v>659</v>
      </c>
      <c r="C47" t="s">
        <v>663</v>
      </c>
      <c r="D47" t="s">
        <v>117</v>
      </c>
      <c r="E47" t="s">
        <v>118</v>
      </c>
      <c r="F47" t="s">
        <v>664</v>
      </c>
      <c r="G47" s="5">
        <v>-17252000</v>
      </c>
      <c r="H47" t="s">
        <v>187</v>
      </c>
      <c r="I47" t="s">
        <v>396</v>
      </c>
      <c r="J47" t="s">
        <v>187</v>
      </c>
      <c r="K47" t="s">
        <v>397</v>
      </c>
      <c r="L47" t="s">
        <v>648</v>
      </c>
      <c r="M47" t="s">
        <v>593</v>
      </c>
      <c r="O47" s="68" t="s">
        <v>597</v>
      </c>
      <c r="P47" t="s">
        <v>599</v>
      </c>
    </row>
    <row r="48" spans="1:18" x14ac:dyDescent="0.25">
      <c r="A48" t="s">
        <v>649</v>
      </c>
      <c r="B48" t="s">
        <v>622</v>
      </c>
      <c r="C48" t="s">
        <v>623</v>
      </c>
      <c r="D48" t="s">
        <v>113</v>
      </c>
      <c r="E48" t="s">
        <v>112</v>
      </c>
      <c r="F48" t="s">
        <v>637</v>
      </c>
      <c r="G48" s="5">
        <v>52877.14</v>
      </c>
      <c r="H48" t="s">
        <v>40</v>
      </c>
      <c r="I48" t="s">
        <v>377</v>
      </c>
      <c r="J48" t="s">
        <v>187</v>
      </c>
      <c r="K48" t="s">
        <v>38</v>
      </c>
      <c r="L48" t="s">
        <v>376</v>
      </c>
      <c r="M48" t="s">
        <v>593</v>
      </c>
      <c r="N48" s="88" t="s">
        <v>989</v>
      </c>
      <c r="O48" s="15" t="s">
        <v>662</v>
      </c>
      <c r="P48" s="17">
        <v>-478121000</v>
      </c>
    </row>
    <row r="49" spans="1:18" x14ac:dyDescent="0.25">
      <c r="A49" t="s">
        <v>649</v>
      </c>
      <c r="B49" t="s">
        <v>622</v>
      </c>
      <c r="C49" t="s">
        <v>623</v>
      </c>
      <c r="D49" t="s">
        <v>113</v>
      </c>
      <c r="E49" t="s">
        <v>112</v>
      </c>
      <c r="F49" t="s">
        <v>977</v>
      </c>
      <c r="G49" s="5">
        <v>-68101877.140000001</v>
      </c>
      <c r="H49" t="s">
        <v>40</v>
      </c>
      <c r="I49" t="s">
        <v>377</v>
      </c>
      <c r="J49" t="s">
        <v>187</v>
      </c>
      <c r="K49" t="s">
        <v>38</v>
      </c>
      <c r="L49" t="s">
        <v>376</v>
      </c>
      <c r="M49" t="s">
        <v>593</v>
      </c>
      <c r="N49" s="88" t="s">
        <v>989</v>
      </c>
      <c r="O49" s="15" t="s">
        <v>664</v>
      </c>
      <c r="P49" s="17">
        <v>-2366224000</v>
      </c>
    </row>
    <row r="50" spans="1:18" x14ac:dyDescent="0.25">
      <c r="A50" t="s">
        <v>649</v>
      </c>
      <c r="B50" t="s">
        <v>622</v>
      </c>
      <c r="C50" t="s">
        <v>623</v>
      </c>
      <c r="D50" t="s">
        <v>33</v>
      </c>
      <c r="E50" t="s">
        <v>32</v>
      </c>
      <c r="F50" t="s">
        <v>638</v>
      </c>
      <c r="G50" s="5">
        <v>136948.89000000001</v>
      </c>
      <c r="H50" t="s">
        <v>40</v>
      </c>
      <c r="I50" t="s">
        <v>377</v>
      </c>
      <c r="J50" t="s">
        <v>187</v>
      </c>
      <c r="K50" t="s">
        <v>38</v>
      </c>
      <c r="L50" t="s">
        <v>376</v>
      </c>
      <c r="M50" t="s">
        <v>593</v>
      </c>
      <c r="O50" s="15" t="s">
        <v>598</v>
      </c>
      <c r="P50" s="17">
        <v>-2844345000</v>
      </c>
      <c r="R50" s="64" t="s">
        <v>39</v>
      </c>
    </row>
    <row r="51" spans="1:18" x14ac:dyDescent="0.25">
      <c r="A51" t="s">
        <v>649</v>
      </c>
      <c r="B51" t="s">
        <v>622</v>
      </c>
      <c r="C51" t="s">
        <v>623</v>
      </c>
      <c r="D51" t="s">
        <v>33</v>
      </c>
      <c r="E51" t="s">
        <v>32</v>
      </c>
      <c r="F51" t="s">
        <v>978</v>
      </c>
      <c r="G51" s="5">
        <v>232242051.11000001</v>
      </c>
      <c r="H51" t="s">
        <v>40</v>
      </c>
      <c r="I51" t="s">
        <v>377</v>
      </c>
      <c r="J51" t="s">
        <v>187</v>
      </c>
      <c r="K51" t="s">
        <v>38</v>
      </c>
      <c r="L51" t="s">
        <v>376</v>
      </c>
      <c r="M51" t="s">
        <v>593</v>
      </c>
    </row>
    <row r="52" spans="1:18" x14ac:dyDescent="0.25">
      <c r="A52" t="s">
        <v>649</v>
      </c>
      <c r="B52" t="s">
        <v>659</v>
      </c>
      <c r="C52" t="s">
        <v>660</v>
      </c>
      <c r="D52" t="s">
        <v>661</v>
      </c>
      <c r="E52" t="s">
        <v>169</v>
      </c>
      <c r="F52" t="s">
        <v>662</v>
      </c>
      <c r="G52" s="5">
        <v>-21468000</v>
      </c>
      <c r="H52" t="s">
        <v>40</v>
      </c>
      <c r="I52" t="s">
        <v>377</v>
      </c>
      <c r="J52" t="s">
        <v>187</v>
      </c>
      <c r="K52" t="s">
        <v>38</v>
      </c>
      <c r="L52" t="s">
        <v>376</v>
      </c>
      <c r="M52" t="s">
        <v>593</v>
      </c>
    </row>
    <row r="53" spans="1:18" x14ac:dyDescent="0.25">
      <c r="A53" t="s">
        <v>649</v>
      </c>
      <c r="B53" t="s">
        <v>659</v>
      </c>
      <c r="C53" t="s">
        <v>663</v>
      </c>
      <c r="D53" t="s">
        <v>117</v>
      </c>
      <c r="E53" t="s">
        <v>118</v>
      </c>
      <c r="F53" t="s">
        <v>664</v>
      </c>
      <c r="G53" s="5">
        <v>-151389000</v>
      </c>
      <c r="H53" t="s">
        <v>40</v>
      </c>
      <c r="I53" t="s">
        <v>377</v>
      </c>
      <c r="J53" t="s">
        <v>187</v>
      </c>
      <c r="K53" t="s">
        <v>38</v>
      </c>
      <c r="L53" t="s">
        <v>376</v>
      </c>
      <c r="M53" t="s">
        <v>593</v>
      </c>
    </row>
    <row r="54" spans="1:18" x14ac:dyDescent="0.25">
      <c r="A54" t="s">
        <v>570</v>
      </c>
      <c r="B54" t="s">
        <v>622</v>
      </c>
      <c r="C54" t="s">
        <v>623</v>
      </c>
      <c r="D54" t="s">
        <v>113</v>
      </c>
      <c r="E54" t="s">
        <v>112</v>
      </c>
      <c r="F54" t="s">
        <v>637</v>
      </c>
      <c r="G54" s="5">
        <v>-11877000</v>
      </c>
      <c r="H54" t="s">
        <v>40</v>
      </c>
      <c r="I54" t="s">
        <v>377</v>
      </c>
      <c r="J54" t="s">
        <v>187</v>
      </c>
      <c r="K54" t="s">
        <v>573</v>
      </c>
      <c r="L54" t="s">
        <v>650</v>
      </c>
      <c r="M54" t="s">
        <v>593</v>
      </c>
    </row>
    <row r="55" spans="1:18" x14ac:dyDescent="0.25">
      <c r="A55" t="s">
        <v>570</v>
      </c>
      <c r="B55" t="s">
        <v>622</v>
      </c>
      <c r="C55" t="s">
        <v>623</v>
      </c>
      <c r="D55" t="s">
        <v>33</v>
      </c>
      <c r="E55" t="s">
        <v>32</v>
      </c>
      <c r="F55" t="s">
        <v>638</v>
      </c>
      <c r="G55" s="5">
        <v>16708000</v>
      </c>
      <c r="H55" t="s">
        <v>40</v>
      </c>
      <c r="I55" t="s">
        <v>377</v>
      </c>
      <c r="J55" t="s">
        <v>187</v>
      </c>
      <c r="K55" t="s">
        <v>573</v>
      </c>
      <c r="L55" t="s">
        <v>650</v>
      </c>
      <c r="M55" t="s">
        <v>593</v>
      </c>
      <c r="N55" s="14"/>
    </row>
    <row r="56" spans="1:18" x14ac:dyDescent="0.25">
      <c r="A56" t="s">
        <v>570</v>
      </c>
      <c r="B56" t="s">
        <v>659</v>
      </c>
      <c r="C56" t="s">
        <v>660</v>
      </c>
      <c r="D56" t="s">
        <v>661</v>
      </c>
      <c r="E56" t="s">
        <v>169</v>
      </c>
      <c r="F56" t="s">
        <v>662</v>
      </c>
      <c r="G56" s="5">
        <v>-3730000</v>
      </c>
      <c r="H56" t="s">
        <v>40</v>
      </c>
      <c r="I56" t="s">
        <v>377</v>
      </c>
      <c r="J56" t="s">
        <v>187</v>
      </c>
      <c r="K56" t="s">
        <v>573</v>
      </c>
      <c r="L56" t="s">
        <v>650</v>
      </c>
      <c r="M56" t="s">
        <v>593</v>
      </c>
    </row>
    <row r="57" spans="1:18" x14ac:dyDescent="0.25">
      <c r="A57" t="s">
        <v>570</v>
      </c>
      <c r="B57" t="s">
        <v>659</v>
      </c>
      <c r="C57" t="s">
        <v>663</v>
      </c>
      <c r="D57" t="s">
        <v>117</v>
      </c>
      <c r="E57" t="s">
        <v>118</v>
      </c>
      <c r="F57" t="s">
        <v>664</v>
      </c>
      <c r="G57" s="5">
        <v>-1332000</v>
      </c>
      <c r="H57" t="s">
        <v>40</v>
      </c>
      <c r="I57" t="s">
        <v>377</v>
      </c>
      <c r="J57" t="s">
        <v>187</v>
      </c>
      <c r="K57" t="s">
        <v>573</v>
      </c>
      <c r="L57" t="s">
        <v>650</v>
      </c>
      <c r="M57" t="s">
        <v>593</v>
      </c>
    </row>
    <row r="58" spans="1:18" x14ac:dyDescent="0.25">
      <c r="A58" t="s">
        <v>574</v>
      </c>
      <c r="B58" t="s">
        <v>622</v>
      </c>
      <c r="C58" t="s">
        <v>623</v>
      </c>
      <c r="D58" t="s">
        <v>113</v>
      </c>
      <c r="E58" t="s">
        <v>112</v>
      </c>
      <c r="F58" t="s">
        <v>635</v>
      </c>
      <c r="G58" s="5">
        <v>-24000</v>
      </c>
      <c r="H58" t="s">
        <v>40</v>
      </c>
      <c r="I58" t="s">
        <v>377</v>
      </c>
      <c r="J58" t="s">
        <v>187</v>
      </c>
      <c r="K58" t="s">
        <v>397</v>
      </c>
      <c r="L58" t="s">
        <v>651</v>
      </c>
      <c r="M58" t="s">
        <v>593</v>
      </c>
    </row>
    <row r="59" spans="1:18" x14ac:dyDescent="0.25">
      <c r="A59" t="s">
        <v>574</v>
      </c>
      <c r="B59" t="s">
        <v>622</v>
      </c>
      <c r="C59" t="s">
        <v>623</v>
      </c>
      <c r="D59" t="s">
        <v>113</v>
      </c>
      <c r="E59" t="s">
        <v>112</v>
      </c>
      <c r="F59" t="s">
        <v>637</v>
      </c>
      <c r="G59" s="5">
        <v>-7036000</v>
      </c>
      <c r="H59" t="s">
        <v>40</v>
      </c>
      <c r="I59" t="s">
        <v>377</v>
      </c>
      <c r="J59" t="s">
        <v>187</v>
      </c>
      <c r="K59" t="s">
        <v>397</v>
      </c>
      <c r="L59" t="s">
        <v>651</v>
      </c>
      <c r="M59" t="s">
        <v>593</v>
      </c>
    </row>
    <row r="60" spans="1:18" x14ac:dyDescent="0.25">
      <c r="A60" t="s">
        <v>574</v>
      </c>
      <c r="B60" t="s">
        <v>622</v>
      </c>
      <c r="C60" t="s">
        <v>623</v>
      </c>
      <c r="D60" t="s">
        <v>33</v>
      </c>
      <c r="E60" t="s">
        <v>32</v>
      </c>
      <c r="F60" t="s">
        <v>638</v>
      </c>
      <c r="G60" s="5">
        <v>14216000</v>
      </c>
      <c r="H60" t="s">
        <v>40</v>
      </c>
      <c r="I60" t="s">
        <v>377</v>
      </c>
      <c r="J60" t="s">
        <v>187</v>
      </c>
      <c r="K60" t="s">
        <v>397</v>
      </c>
      <c r="L60" t="s">
        <v>651</v>
      </c>
      <c r="M60" t="s">
        <v>593</v>
      </c>
    </row>
    <row r="61" spans="1:18" x14ac:dyDescent="0.25">
      <c r="A61" t="s">
        <v>574</v>
      </c>
      <c r="B61" t="s">
        <v>622</v>
      </c>
      <c r="C61" t="s">
        <v>623</v>
      </c>
      <c r="D61" t="s">
        <v>33</v>
      </c>
      <c r="E61" t="s">
        <v>32</v>
      </c>
      <c r="F61" t="s">
        <v>639</v>
      </c>
      <c r="G61" s="5">
        <v>41000</v>
      </c>
      <c r="H61" t="s">
        <v>40</v>
      </c>
      <c r="I61" t="s">
        <v>377</v>
      </c>
      <c r="J61" t="s">
        <v>187</v>
      </c>
      <c r="K61" t="s">
        <v>397</v>
      </c>
      <c r="L61" t="s">
        <v>651</v>
      </c>
      <c r="M61" t="s">
        <v>593</v>
      </c>
      <c r="Q61" s="14"/>
    </row>
    <row r="62" spans="1:18" x14ac:dyDescent="0.25">
      <c r="A62" t="s">
        <v>574</v>
      </c>
      <c r="B62" t="s">
        <v>659</v>
      </c>
      <c r="C62" t="s">
        <v>660</v>
      </c>
      <c r="D62" t="s">
        <v>661</v>
      </c>
      <c r="E62" t="s">
        <v>169</v>
      </c>
      <c r="F62" t="s">
        <v>662</v>
      </c>
      <c r="G62" s="5">
        <v>-2387000</v>
      </c>
      <c r="H62" t="s">
        <v>40</v>
      </c>
      <c r="I62" t="s">
        <v>377</v>
      </c>
      <c r="J62" t="s">
        <v>187</v>
      </c>
      <c r="K62" t="s">
        <v>397</v>
      </c>
      <c r="L62" t="s">
        <v>651</v>
      </c>
      <c r="M62" t="s">
        <v>593</v>
      </c>
    </row>
    <row r="63" spans="1:18" x14ac:dyDescent="0.25">
      <c r="A63" t="s">
        <v>574</v>
      </c>
      <c r="B63" t="s">
        <v>659</v>
      </c>
      <c r="C63" t="s">
        <v>663</v>
      </c>
      <c r="D63" t="s">
        <v>117</v>
      </c>
      <c r="E63" t="s">
        <v>118</v>
      </c>
      <c r="F63" t="s">
        <v>664</v>
      </c>
      <c r="G63" s="5">
        <v>-5061000</v>
      </c>
      <c r="H63" t="s">
        <v>40</v>
      </c>
      <c r="I63" t="s">
        <v>377</v>
      </c>
      <c r="J63" t="s">
        <v>187</v>
      </c>
      <c r="K63" t="s">
        <v>397</v>
      </c>
      <c r="L63" t="s">
        <v>651</v>
      </c>
      <c r="M63" t="s">
        <v>593</v>
      </c>
      <c r="O63" s="14"/>
    </row>
    <row r="64" spans="1:18" x14ac:dyDescent="0.25">
      <c r="A64" t="s">
        <v>578</v>
      </c>
      <c r="B64" t="s">
        <v>622</v>
      </c>
      <c r="C64" t="s">
        <v>623</v>
      </c>
      <c r="D64" t="s">
        <v>113</v>
      </c>
      <c r="E64" t="s">
        <v>112</v>
      </c>
      <c r="F64" t="s">
        <v>637</v>
      </c>
      <c r="G64" s="5">
        <v>-636000</v>
      </c>
      <c r="H64" t="s">
        <v>40</v>
      </c>
      <c r="I64" t="s">
        <v>377</v>
      </c>
      <c r="J64" t="s">
        <v>187</v>
      </c>
      <c r="K64" t="s">
        <v>397</v>
      </c>
      <c r="L64" t="s">
        <v>652</v>
      </c>
      <c r="M64" t="s">
        <v>593</v>
      </c>
      <c r="N64" s="14"/>
    </row>
    <row r="65" spans="1:17" x14ac:dyDescent="0.25">
      <c r="A65" t="s">
        <v>578</v>
      </c>
      <c r="B65" t="s">
        <v>622</v>
      </c>
      <c r="C65" t="s">
        <v>623</v>
      </c>
      <c r="D65" t="s">
        <v>33</v>
      </c>
      <c r="E65" t="s">
        <v>32</v>
      </c>
      <c r="F65" t="s">
        <v>638</v>
      </c>
      <c r="G65" s="5">
        <v>1046000</v>
      </c>
      <c r="H65" t="s">
        <v>40</v>
      </c>
      <c r="I65" t="s">
        <v>377</v>
      </c>
      <c r="J65" t="s">
        <v>187</v>
      </c>
      <c r="K65" t="s">
        <v>397</v>
      </c>
      <c r="L65" t="s">
        <v>652</v>
      </c>
      <c r="M65" t="s">
        <v>593</v>
      </c>
      <c r="Q65" s="14"/>
    </row>
    <row r="66" spans="1:17" x14ac:dyDescent="0.25">
      <c r="A66" t="s">
        <v>578</v>
      </c>
      <c r="B66" t="s">
        <v>659</v>
      </c>
      <c r="C66" t="s">
        <v>660</v>
      </c>
      <c r="D66" t="s">
        <v>661</v>
      </c>
      <c r="E66" t="s">
        <v>169</v>
      </c>
      <c r="F66" t="s">
        <v>662</v>
      </c>
      <c r="G66" s="5">
        <v>-178000</v>
      </c>
      <c r="H66" t="s">
        <v>40</v>
      </c>
      <c r="I66" t="s">
        <v>377</v>
      </c>
      <c r="J66" t="s">
        <v>187</v>
      </c>
      <c r="K66" t="s">
        <v>397</v>
      </c>
      <c r="L66" t="s">
        <v>652</v>
      </c>
      <c r="M66" t="s">
        <v>593</v>
      </c>
      <c r="Q66" s="14"/>
    </row>
    <row r="67" spans="1:17" x14ac:dyDescent="0.25">
      <c r="A67" t="s">
        <v>578</v>
      </c>
      <c r="B67" t="s">
        <v>659</v>
      </c>
      <c r="C67" t="s">
        <v>663</v>
      </c>
      <c r="D67" t="s">
        <v>117</v>
      </c>
      <c r="E67" t="s">
        <v>118</v>
      </c>
      <c r="F67" t="s">
        <v>664</v>
      </c>
      <c r="G67" s="5">
        <v>-336000</v>
      </c>
      <c r="H67" t="s">
        <v>40</v>
      </c>
      <c r="I67" t="s">
        <v>377</v>
      </c>
      <c r="J67" t="s">
        <v>187</v>
      </c>
      <c r="K67" t="s">
        <v>397</v>
      </c>
      <c r="L67" t="s">
        <v>652</v>
      </c>
      <c r="M67" t="s">
        <v>593</v>
      </c>
    </row>
    <row r="68" spans="1:17" x14ac:dyDescent="0.25">
      <c r="A68" t="s">
        <v>581</v>
      </c>
      <c r="B68" t="s">
        <v>622</v>
      </c>
      <c r="C68" t="s">
        <v>623</v>
      </c>
      <c r="D68" t="s">
        <v>113</v>
      </c>
      <c r="E68" t="s">
        <v>112</v>
      </c>
      <c r="F68" t="s">
        <v>637</v>
      </c>
      <c r="G68" s="5">
        <v>-32032.73</v>
      </c>
      <c r="H68" t="s">
        <v>40</v>
      </c>
      <c r="I68" t="s">
        <v>377</v>
      </c>
      <c r="J68" t="s">
        <v>187</v>
      </c>
      <c r="K68" t="s">
        <v>397</v>
      </c>
      <c r="L68" t="s">
        <v>653</v>
      </c>
      <c r="M68" t="s">
        <v>593</v>
      </c>
    </row>
    <row r="69" spans="1:17" x14ac:dyDescent="0.25">
      <c r="A69" t="s">
        <v>581</v>
      </c>
      <c r="B69" t="s">
        <v>622</v>
      </c>
      <c r="C69" t="s">
        <v>623</v>
      </c>
      <c r="D69" t="s">
        <v>113</v>
      </c>
      <c r="E69" t="s">
        <v>112</v>
      </c>
      <c r="F69" t="s">
        <v>977</v>
      </c>
      <c r="G69" s="5">
        <v>-900967.27</v>
      </c>
      <c r="H69" t="s">
        <v>40</v>
      </c>
      <c r="I69" t="s">
        <v>377</v>
      </c>
      <c r="J69" t="s">
        <v>187</v>
      </c>
      <c r="K69" t="s">
        <v>397</v>
      </c>
      <c r="L69" t="s">
        <v>653</v>
      </c>
      <c r="M69" t="s">
        <v>593</v>
      </c>
    </row>
    <row r="70" spans="1:17" x14ac:dyDescent="0.25">
      <c r="A70" t="s">
        <v>581</v>
      </c>
      <c r="B70" t="s">
        <v>622</v>
      </c>
      <c r="C70" t="s">
        <v>623</v>
      </c>
      <c r="D70" t="s">
        <v>33</v>
      </c>
      <c r="E70" t="s">
        <v>32</v>
      </c>
      <c r="F70" t="s">
        <v>638</v>
      </c>
      <c r="G70" s="5">
        <v>19454.96</v>
      </c>
      <c r="H70" t="s">
        <v>40</v>
      </c>
      <c r="I70" t="s">
        <v>377</v>
      </c>
      <c r="J70" t="s">
        <v>187</v>
      </c>
      <c r="K70" t="s">
        <v>397</v>
      </c>
      <c r="L70" t="s">
        <v>653</v>
      </c>
      <c r="M70" t="s">
        <v>593</v>
      </c>
    </row>
    <row r="71" spans="1:17" x14ac:dyDescent="0.25">
      <c r="A71" t="s">
        <v>581</v>
      </c>
      <c r="B71" t="s">
        <v>622</v>
      </c>
      <c r="C71" t="s">
        <v>623</v>
      </c>
      <c r="D71" t="s">
        <v>33</v>
      </c>
      <c r="E71" t="s">
        <v>32</v>
      </c>
      <c r="F71" t="s">
        <v>978</v>
      </c>
      <c r="G71" s="5">
        <v>929545.04</v>
      </c>
      <c r="H71" t="s">
        <v>40</v>
      </c>
      <c r="I71" t="s">
        <v>377</v>
      </c>
      <c r="J71" t="s">
        <v>187</v>
      </c>
      <c r="K71" t="s">
        <v>397</v>
      </c>
      <c r="L71" t="s">
        <v>653</v>
      </c>
      <c r="M71" t="s">
        <v>593</v>
      </c>
      <c r="Q71" s="14"/>
    </row>
    <row r="72" spans="1:17" x14ac:dyDescent="0.25">
      <c r="A72" t="s">
        <v>581</v>
      </c>
      <c r="B72" t="s">
        <v>659</v>
      </c>
      <c r="C72" t="s">
        <v>660</v>
      </c>
      <c r="D72" t="s">
        <v>661</v>
      </c>
      <c r="E72" t="s">
        <v>169</v>
      </c>
      <c r="F72" t="s">
        <v>662</v>
      </c>
      <c r="G72" s="5">
        <v>-29000</v>
      </c>
      <c r="H72" t="s">
        <v>40</v>
      </c>
      <c r="I72" t="s">
        <v>377</v>
      </c>
      <c r="J72" t="s">
        <v>187</v>
      </c>
      <c r="K72" t="s">
        <v>397</v>
      </c>
      <c r="L72" t="s">
        <v>653</v>
      </c>
      <c r="M72" t="s">
        <v>593</v>
      </c>
    </row>
    <row r="73" spans="1:17" x14ac:dyDescent="0.25">
      <c r="A73" t="s">
        <v>585</v>
      </c>
      <c r="B73" t="s">
        <v>622</v>
      </c>
      <c r="C73" t="s">
        <v>623</v>
      </c>
      <c r="D73" t="s">
        <v>113</v>
      </c>
      <c r="E73" t="s">
        <v>112</v>
      </c>
      <c r="F73" t="s">
        <v>636</v>
      </c>
      <c r="G73" s="5">
        <v>-347000</v>
      </c>
      <c r="H73" t="s">
        <v>40</v>
      </c>
      <c r="I73" t="s">
        <v>377</v>
      </c>
      <c r="J73" t="s">
        <v>187</v>
      </c>
      <c r="K73" t="s">
        <v>397</v>
      </c>
      <c r="L73" t="s">
        <v>628</v>
      </c>
      <c r="M73" t="s">
        <v>593</v>
      </c>
    </row>
    <row r="74" spans="1:17" x14ac:dyDescent="0.25">
      <c r="A74" t="s">
        <v>585</v>
      </c>
      <c r="B74" t="s">
        <v>622</v>
      </c>
      <c r="C74" t="s">
        <v>623</v>
      </c>
      <c r="D74" t="s">
        <v>113</v>
      </c>
      <c r="E74" t="s">
        <v>112</v>
      </c>
      <c r="F74" t="s">
        <v>637</v>
      </c>
      <c r="G74" s="5">
        <v>18030214.059999999</v>
      </c>
      <c r="H74" t="s">
        <v>40</v>
      </c>
      <c r="I74" t="s">
        <v>377</v>
      </c>
      <c r="J74" t="s">
        <v>187</v>
      </c>
      <c r="K74" t="s">
        <v>397</v>
      </c>
      <c r="L74" t="s">
        <v>628</v>
      </c>
      <c r="M74" t="s">
        <v>593</v>
      </c>
    </row>
    <row r="75" spans="1:17" x14ac:dyDescent="0.25">
      <c r="A75" t="s">
        <v>585</v>
      </c>
      <c r="B75" t="s">
        <v>622</v>
      </c>
      <c r="C75" t="s">
        <v>623</v>
      </c>
      <c r="D75" t="s">
        <v>113</v>
      </c>
      <c r="E75" t="s">
        <v>112</v>
      </c>
      <c r="F75" t="s">
        <v>977</v>
      </c>
      <c r="G75" s="5">
        <v>-37035214.060000002</v>
      </c>
      <c r="H75" t="s">
        <v>40</v>
      </c>
      <c r="I75" t="s">
        <v>377</v>
      </c>
      <c r="J75" t="s">
        <v>187</v>
      </c>
      <c r="K75" t="s">
        <v>397</v>
      </c>
      <c r="L75" t="s">
        <v>628</v>
      </c>
      <c r="M75" t="s">
        <v>593</v>
      </c>
    </row>
    <row r="76" spans="1:17" x14ac:dyDescent="0.25">
      <c r="A76" t="s">
        <v>585</v>
      </c>
      <c r="B76" t="s">
        <v>622</v>
      </c>
      <c r="C76" t="s">
        <v>623</v>
      </c>
      <c r="D76" t="s">
        <v>33</v>
      </c>
      <c r="E76" t="s">
        <v>32</v>
      </c>
      <c r="F76" t="s">
        <v>624</v>
      </c>
      <c r="G76" s="5">
        <v>3717000</v>
      </c>
      <c r="H76" t="s">
        <v>40</v>
      </c>
      <c r="I76" t="s">
        <v>377</v>
      </c>
      <c r="J76" t="s">
        <v>187</v>
      </c>
      <c r="K76" t="s">
        <v>397</v>
      </c>
      <c r="L76" t="s">
        <v>628</v>
      </c>
      <c r="M76" t="s">
        <v>593</v>
      </c>
    </row>
    <row r="77" spans="1:17" x14ac:dyDescent="0.25">
      <c r="A77" t="s">
        <v>585</v>
      </c>
      <c r="B77" t="s">
        <v>622</v>
      </c>
      <c r="C77" t="s">
        <v>623</v>
      </c>
      <c r="D77" t="s">
        <v>33</v>
      </c>
      <c r="E77" t="s">
        <v>32</v>
      </c>
      <c r="F77" t="s">
        <v>638</v>
      </c>
      <c r="G77" s="5">
        <v>9385531.9100000001</v>
      </c>
      <c r="H77" t="s">
        <v>40</v>
      </c>
      <c r="I77" t="s">
        <v>377</v>
      </c>
      <c r="J77" t="s">
        <v>187</v>
      </c>
      <c r="K77" t="s">
        <v>397</v>
      </c>
      <c r="L77" t="s">
        <v>628</v>
      </c>
      <c r="M77" t="s">
        <v>593</v>
      </c>
    </row>
    <row r="78" spans="1:17" x14ac:dyDescent="0.25">
      <c r="A78" t="s">
        <v>585</v>
      </c>
      <c r="B78" t="s">
        <v>622</v>
      </c>
      <c r="C78" t="s">
        <v>623</v>
      </c>
      <c r="D78" t="s">
        <v>33</v>
      </c>
      <c r="E78" t="s">
        <v>32</v>
      </c>
      <c r="F78" t="s">
        <v>978</v>
      </c>
      <c r="G78" s="5">
        <v>58872468.090000004</v>
      </c>
      <c r="H78" t="s">
        <v>40</v>
      </c>
      <c r="I78" t="s">
        <v>377</v>
      </c>
      <c r="J78" t="s">
        <v>187</v>
      </c>
      <c r="K78" t="s">
        <v>397</v>
      </c>
      <c r="L78" t="s">
        <v>628</v>
      </c>
      <c r="M78" t="s">
        <v>593</v>
      </c>
    </row>
    <row r="79" spans="1:17" x14ac:dyDescent="0.25">
      <c r="A79" t="s">
        <v>585</v>
      </c>
      <c r="B79" t="s">
        <v>659</v>
      </c>
      <c r="C79" t="s">
        <v>660</v>
      </c>
      <c r="D79" t="s">
        <v>661</v>
      </c>
      <c r="E79" t="s">
        <v>169</v>
      </c>
      <c r="F79" t="s">
        <v>662</v>
      </c>
      <c r="G79" s="5">
        <v>-6288000</v>
      </c>
      <c r="H79" t="s">
        <v>40</v>
      </c>
      <c r="I79" t="s">
        <v>377</v>
      </c>
      <c r="J79" t="s">
        <v>187</v>
      </c>
      <c r="K79" t="s">
        <v>397</v>
      </c>
      <c r="L79" t="s">
        <v>628</v>
      </c>
      <c r="M79" t="s">
        <v>593</v>
      </c>
    </row>
    <row r="80" spans="1:17" x14ac:dyDescent="0.25">
      <c r="A80" t="s">
        <v>585</v>
      </c>
      <c r="B80" t="s">
        <v>659</v>
      </c>
      <c r="C80" t="s">
        <v>663</v>
      </c>
      <c r="D80" t="s">
        <v>117</v>
      </c>
      <c r="E80" t="s">
        <v>118</v>
      </c>
      <c r="F80" t="s">
        <v>664</v>
      </c>
      <c r="G80" s="5">
        <v>-49421000</v>
      </c>
      <c r="H80" t="s">
        <v>40</v>
      </c>
      <c r="I80" t="s">
        <v>377</v>
      </c>
      <c r="J80" t="s">
        <v>187</v>
      </c>
      <c r="K80" t="s">
        <v>397</v>
      </c>
      <c r="L80" t="s">
        <v>628</v>
      </c>
      <c r="M80" t="s">
        <v>593</v>
      </c>
    </row>
    <row r="81" spans="1:13" x14ac:dyDescent="0.25">
      <c r="A81" t="s">
        <v>629</v>
      </c>
      <c r="B81" t="s">
        <v>622</v>
      </c>
      <c r="C81" t="s">
        <v>623</v>
      </c>
      <c r="D81" t="s">
        <v>113</v>
      </c>
      <c r="E81" t="s">
        <v>112</v>
      </c>
      <c r="F81" t="s">
        <v>635</v>
      </c>
      <c r="G81" s="5">
        <v>-2624000</v>
      </c>
      <c r="H81" t="s">
        <v>630</v>
      </c>
      <c r="I81" t="s">
        <v>397</v>
      </c>
      <c r="J81" t="s">
        <v>187</v>
      </c>
      <c r="K81" t="s">
        <v>185</v>
      </c>
      <c r="L81" t="s">
        <v>631</v>
      </c>
      <c r="M81" t="s">
        <v>593</v>
      </c>
    </row>
    <row r="82" spans="1:13" x14ac:dyDescent="0.25">
      <c r="A82" t="s">
        <v>629</v>
      </c>
      <c r="B82" t="s">
        <v>622</v>
      </c>
      <c r="C82" t="s">
        <v>623</v>
      </c>
      <c r="D82" t="s">
        <v>113</v>
      </c>
      <c r="E82" t="s">
        <v>112</v>
      </c>
      <c r="F82" t="s">
        <v>636</v>
      </c>
      <c r="G82" s="5">
        <v>-7229000</v>
      </c>
      <c r="H82" t="s">
        <v>630</v>
      </c>
      <c r="I82" t="s">
        <v>397</v>
      </c>
      <c r="J82" t="s">
        <v>187</v>
      </c>
      <c r="K82" t="s">
        <v>185</v>
      </c>
      <c r="L82" t="s">
        <v>631</v>
      </c>
      <c r="M82" t="s">
        <v>593</v>
      </c>
    </row>
    <row r="83" spans="1:13" x14ac:dyDescent="0.25">
      <c r="A83" t="s">
        <v>629</v>
      </c>
      <c r="B83" t="s">
        <v>622</v>
      </c>
      <c r="C83" t="s">
        <v>623</v>
      </c>
      <c r="D83" t="s">
        <v>113</v>
      </c>
      <c r="E83" t="s">
        <v>112</v>
      </c>
      <c r="F83" t="s">
        <v>637</v>
      </c>
      <c r="G83" s="5">
        <v>-103583000</v>
      </c>
      <c r="H83" t="s">
        <v>630</v>
      </c>
      <c r="I83" t="s">
        <v>397</v>
      </c>
      <c r="J83" t="s">
        <v>187</v>
      </c>
      <c r="K83" t="s">
        <v>185</v>
      </c>
      <c r="L83" t="s">
        <v>631</v>
      </c>
      <c r="M83" t="s">
        <v>593</v>
      </c>
    </row>
    <row r="84" spans="1:13" x14ac:dyDescent="0.25">
      <c r="A84" t="s">
        <v>629</v>
      </c>
      <c r="B84" t="s">
        <v>622</v>
      </c>
      <c r="C84" t="s">
        <v>623</v>
      </c>
      <c r="D84" t="s">
        <v>33</v>
      </c>
      <c r="E84" t="s">
        <v>32</v>
      </c>
      <c r="F84" t="s">
        <v>624</v>
      </c>
      <c r="G84" s="5">
        <v>49307000</v>
      </c>
      <c r="H84" t="s">
        <v>630</v>
      </c>
      <c r="I84" t="s">
        <v>397</v>
      </c>
      <c r="J84" t="s">
        <v>187</v>
      </c>
      <c r="K84" t="s">
        <v>185</v>
      </c>
      <c r="L84" t="s">
        <v>631</v>
      </c>
      <c r="M84" t="s">
        <v>593</v>
      </c>
    </row>
    <row r="85" spans="1:13" x14ac:dyDescent="0.25">
      <c r="A85" t="s">
        <v>629</v>
      </c>
      <c r="B85" t="s">
        <v>622</v>
      </c>
      <c r="C85" t="s">
        <v>623</v>
      </c>
      <c r="D85" t="s">
        <v>33</v>
      </c>
      <c r="E85" t="s">
        <v>32</v>
      </c>
      <c r="F85" t="s">
        <v>638</v>
      </c>
      <c r="G85" s="5">
        <v>268838000</v>
      </c>
      <c r="H85" t="s">
        <v>630</v>
      </c>
      <c r="I85" t="s">
        <v>397</v>
      </c>
      <c r="J85" t="s">
        <v>187</v>
      </c>
      <c r="K85" t="s">
        <v>185</v>
      </c>
      <c r="L85" t="s">
        <v>631</v>
      </c>
      <c r="M85" t="s">
        <v>593</v>
      </c>
    </row>
    <row r="86" spans="1:13" x14ac:dyDescent="0.25">
      <c r="A86" t="s">
        <v>629</v>
      </c>
      <c r="B86" t="s">
        <v>622</v>
      </c>
      <c r="C86" t="s">
        <v>623</v>
      </c>
      <c r="D86" t="s">
        <v>33</v>
      </c>
      <c r="E86" t="s">
        <v>32</v>
      </c>
      <c r="F86" t="s">
        <v>639</v>
      </c>
      <c r="G86" s="5">
        <v>7050000</v>
      </c>
      <c r="H86" t="s">
        <v>630</v>
      </c>
      <c r="I86" t="s">
        <v>397</v>
      </c>
      <c r="J86" t="s">
        <v>187</v>
      </c>
      <c r="K86" t="s">
        <v>185</v>
      </c>
      <c r="L86" t="s">
        <v>631</v>
      </c>
      <c r="M86" t="s">
        <v>593</v>
      </c>
    </row>
    <row r="87" spans="1:13" x14ac:dyDescent="0.25">
      <c r="A87" t="s">
        <v>629</v>
      </c>
      <c r="B87" t="s">
        <v>659</v>
      </c>
      <c r="C87" t="s">
        <v>660</v>
      </c>
      <c r="D87" t="s">
        <v>661</v>
      </c>
      <c r="E87" t="s">
        <v>169</v>
      </c>
      <c r="F87" t="s">
        <v>662</v>
      </c>
      <c r="G87" s="5">
        <v>-24277000</v>
      </c>
      <c r="H87" t="s">
        <v>630</v>
      </c>
      <c r="I87" t="s">
        <v>397</v>
      </c>
      <c r="J87" t="s">
        <v>187</v>
      </c>
      <c r="K87" t="s">
        <v>185</v>
      </c>
      <c r="L87" t="s">
        <v>631</v>
      </c>
      <c r="M87" t="s">
        <v>593</v>
      </c>
    </row>
    <row r="88" spans="1:13" x14ac:dyDescent="0.25">
      <c r="A88" t="s">
        <v>629</v>
      </c>
      <c r="B88" t="s">
        <v>659</v>
      </c>
      <c r="C88" t="s">
        <v>663</v>
      </c>
      <c r="D88" t="s">
        <v>117</v>
      </c>
      <c r="E88" t="s">
        <v>118</v>
      </c>
      <c r="F88" t="s">
        <v>664</v>
      </c>
      <c r="G88" s="5">
        <v>-194149000</v>
      </c>
      <c r="H88" t="s">
        <v>630</v>
      </c>
      <c r="I88" t="s">
        <v>397</v>
      </c>
      <c r="J88" t="s">
        <v>187</v>
      </c>
      <c r="K88" t="s">
        <v>185</v>
      </c>
      <c r="L88" t="s">
        <v>631</v>
      </c>
      <c r="M88" t="s">
        <v>593</v>
      </c>
    </row>
    <row r="89" spans="1:13" x14ac:dyDescent="0.25">
      <c r="A89" t="s">
        <v>654</v>
      </c>
      <c r="B89" t="s">
        <v>622</v>
      </c>
      <c r="C89" t="s">
        <v>623</v>
      </c>
      <c r="D89" t="s">
        <v>113</v>
      </c>
      <c r="E89" t="s">
        <v>112</v>
      </c>
      <c r="F89" t="s">
        <v>637</v>
      </c>
      <c r="G89" s="5">
        <v>-7348000</v>
      </c>
      <c r="H89" t="s">
        <v>630</v>
      </c>
      <c r="I89" t="s">
        <v>397</v>
      </c>
      <c r="J89" t="s">
        <v>40</v>
      </c>
      <c r="K89" t="s">
        <v>194</v>
      </c>
      <c r="L89" t="s">
        <v>655</v>
      </c>
      <c r="M89" t="s">
        <v>593</v>
      </c>
    </row>
    <row r="90" spans="1:13" x14ac:dyDescent="0.25">
      <c r="A90" t="s">
        <v>654</v>
      </c>
      <c r="B90" t="s">
        <v>622</v>
      </c>
      <c r="C90" t="s">
        <v>623</v>
      </c>
      <c r="D90" t="s">
        <v>33</v>
      </c>
      <c r="E90" t="s">
        <v>32</v>
      </c>
      <c r="F90" t="s">
        <v>638</v>
      </c>
      <c r="G90" s="5">
        <v>27987000</v>
      </c>
      <c r="H90" t="s">
        <v>630</v>
      </c>
      <c r="I90" t="s">
        <v>397</v>
      </c>
      <c r="J90" t="s">
        <v>40</v>
      </c>
      <c r="K90" t="s">
        <v>194</v>
      </c>
      <c r="L90" t="s">
        <v>655</v>
      </c>
      <c r="M90" t="s">
        <v>593</v>
      </c>
    </row>
    <row r="91" spans="1:13" x14ac:dyDescent="0.25">
      <c r="A91" t="s">
        <v>654</v>
      </c>
      <c r="B91" t="s">
        <v>659</v>
      </c>
      <c r="C91" t="s">
        <v>660</v>
      </c>
      <c r="D91" t="s">
        <v>661</v>
      </c>
      <c r="E91" t="s">
        <v>169</v>
      </c>
      <c r="F91" t="s">
        <v>662</v>
      </c>
      <c r="G91" s="5">
        <v>-2018000</v>
      </c>
      <c r="H91" t="s">
        <v>630</v>
      </c>
      <c r="I91" t="s">
        <v>397</v>
      </c>
      <c r="J91" t="s">
        <v>40</v>
      </c>
      <c r="K91" t="s">
        <v>194</v>
      </c>
      <c r="L91" t="s">
        <v>655</v>
      </c>
      <c r="M91" t="s">
        <v>593</v>
      </c>
    </row>
    <row r="92" spans="1:13" x14ac:dyDescent="0.25">
      <c r="A92" t="s">
        <v>654</v>
      </c>
      <c r="B92" t="s">
        <v>659</v>
      </c>
      <c r="C92" t="s">
        <v>663</v>
      </c>
      <c r="D92" t="s">
        <v>117</v>
      </c>
      <c r="E92" t="s">
        <v>118</v>
      </c>
      <c r="F92" t="s">
        <v>664</v>
      </c>
      <c r="G92" s="5">
        <v>-19597000</v>
      </c>
      <c r="H92" t="s">
        <v>630</v>
      </c>
      <c r="I92" t="s">
        <v>397</v>
      </c>
      <c r="J92" t="s">
        <v>40</v>
      </c>
      <c r="K92" t="s">
        <v>194</v>
      </c>
      <c r="L92" t="s">
        <v>655</v>
      </c>
      <c r="M92" t="s">
        <v>593</v>
      </c>
    </row>
    <row r="93" spans="1:13" x14ac:dyDescent="0.25">
      <c r="A93" t="s">
        <v>632</v>
      </c>
      <c r="B93" t="s">
        <v>622</v>
      </c>
      <c r="C93" t="s">
        <v>623</v>
      </c>
      <c r="D93" t="s">
        <v>113</v>
      </c>
      <c r="E93" t="s">
        <v>112</v>
      </c>
      <c r="F93" t="s">
        <v>635</v>
      </c>
      <c r="G93" s="5">
        <v>-112263000</v>
      </c>
      <c r="H93" t="s">
        <v>630</v>
      </c>
      <c r="I93" t="s">
        <v>397</v>
      </c>
      <c r="J93" t="s">
        <v>40</v>
      </c>
      <c r="K93" t="s">
        <v>633</v>
      </c>
      <c r="L93" t="s">
        <v>634</v>
      </c>
      <c r="M93" t="s">
        <v>593</v>
      </c>
    </row>
    <row r="94" spans="1:13" x14ac:dyDescent="0.25">
      <c r="A94" t="s">
        <v>632</v>
      </c>
      <c r="B94" t="s">
        <v>622</v>
      </c>
      <c r="C94" t="s">
        <v>623</v>
      </c>
      <c r="D94" t="s">
        <v>113</v>
      </c>
      <c r="E94" t="s">
        <v>112</v>
      </c>
      <c r="F94" t="s">
        <v>636</v>
      </c>
      <c r="G94" s="5">
        <v>-9334000</v>
      </c>
      <c r="H94" t="s">
        <v>630</v>
      </c>
      <c r="I94" t="s">
        <v>397</v>
      </c>
      <c r="J94" t="s">
        <v>40</v>
      </c>
      <c r="K94" t="s">
        <v>633</v>
      </c>
      <c r="L94" t="s">
        <v>634</v>
      </c>
      <c r="M94" t="s">
        <v>593</v>
      </c>
    </row>
    <row r="95" spans="1:13" x14ac:dyDescent="0.25">
      <c r="A95" t="s">
        <v>632</v>
      </c>
      <c r="B95" t="s">
        <v>622</v>
      </c>
      <c r="C95" t="s">
        <v>623</v>
      </c>
      <c r="D95" t="s">
        <v>113</v>
      </c>
      <c r="E95" t="s">
        <v>112</v>
      </c>
      <c r="F95" t="s">
        <v>637</v>
      </c>
      <c r="G95" s="5">
        <v>-1068815000</v>
      </c>
      <c r="H95" t="s">
        <v>630</v>
      </c>
      <c r="I95" t="s">
        <v>397</v>
      </c>
      <c r="J95" t="s">
        <v>40</v>
      </c>
      <c r="K95" t="s">
        <v>633</v>
      </c>
      <c r="L95" t="s">
        <v>634</v>
      </c>
      <c r="M95" t="s">
        <v>593</v>
      </c>
    </row>
    <row r="96" spans="1:13" x14ac:dyDescent="0.25">
      <c r="A96" t="s">
        <v>632</v>
      </c>
      <c r="B96" t="s">
        <v>622</v>
      </c>
      <c r="C96" t="s">
        <v>623</v>
      </c>
      <c r="D96" t="s">
        <v>33</v>
      </c>
      <c r="E96" t="s">
        <v>32</v>
      </c>
      <c r="F96" t="s">
        <v>624</v>
      </c>
      <c r="G96" s="5">
        <v>39672000</v>
      </c>
      <c r="H96" t="s">
        <v>630</v>
      </c>
      <c r="I96" t="s">
        <v>397</v>
      </c>
      <c r="J96" t="s">
        <v>40</v>
      </c>
      <c r="K96" t="s">
        <v>633</v>
      </c>
      <c r="L96" t="s">
        <v>634</v>
      </c>
      <c r="M96" t="s">
        <v>593</v>
      </c>
    </row>
    <row r="97" spans="1:13" x14ac:dyDescent="0.25">
      <c r="A97" t="s">
        <v>632</v>
      </c>
      <c r="B97" t="s">
        <v>622</v>
      </c>
      <c r="C97" t="s">
        <v>623</v>
      </c>
      <c r="D97" t="s">
        <v>33</v>
      </c>
      <c r="E97" t="s">
        <v>32</v>
      </c>
      <c r="F97" t="s">
        <v>638</v>
      </c>
      <c r="G97" s="5">
        <v>3126184000</v>
      </c>
      <c r="H97" t="s">
        <v>630</v>
      </c>
      <c r="I97" t="s">
        <v>397</v>
      </c>
      <c r="J97" t="s">
        <v>40</v>
      </c>
      <c r="K97" t="s">
        <v>633</v>
      </c>
      <c r="L97" t="s">
        <v>634</v>
      </c>
      <c r="M97" t="s">
        <v>593</v>
      </c>
    </row>
    <row r="98" spans="1:13" x14ac:dyDescent="0.25">
      <c r="A98" t="s">
        <v>632</v>
      </c>
      <c r="B98" t="s">
        <v>622</v>
      </c>
      <c r="C98" t="s">
        <v>623</v>
      </c>
      <c r="D98" t="s">
        <v>33</v>
      </c>
      <c r="E98" t="s">
        <v>32</v>
      </c>
      <c r="F98" t="s">
        <v>639</v>
      </c>
      <c r="G98" s="5">
        <v>277478000</v>
      </c>
      <c r="H98" t="s">
        <v>630</v>
      </c>
      <c r="I98" t="s">
        <v>397</v>
      </c>
      <c r="J98" t="s">
        <v>40</v>
      </c>
      <c r="K98" t="s">
        <v>633</v>
      </c>
      <c r="L98" t="s">
        <v>634</v>
      </c>
      <c r="M98" t="s">
        <v>593</v>
      </c>
    </row>
    <row r="99" spans="1:13" x14ac:dyDescent="0.25">
      <c r="A99" t="s">
        <v>632</v>
      </c>
      <c r="B99" t="s">
        <v>659</v>
      </c>
      <c r="C99" t="s">
        <v>660</v>
      </c>
      <c r="D99" t="s">
        <v>661</v>
      </c>
      <c r="E99" t="s">
        <v>169</v>
      </c>
      <c r="F99" t="s">
        <v>662</v>
      </c>
      <c r="G99" s="5">
        <v>-252558000</v>
      </c>
      <c r="H99" t="s">
        <v>630</v>
      </c>
      <c r="I99" t="s">
        <v>397</v>
      </c>
      <c r="J99" t="s">
        <v>40</v>
      </c>
      <c r="K99" t="s">
        <v>633</v>
      </c>
      <c r="L99" t="s">
        <v>634</v>
      </c>
      <c r="M99" t="s">
        <v>593</v>
      </c>
    </row>
    <row r="100" spans="1:13" x14ac:dyDescent="0.25">
      <c r="A100" t="s">
        <v>632</v>
      </c>
      <c r="B100" t="s">
        <v>659</v>
      </c>
      <c r="C100" t="s">
        <v>663</v>
      </c>
      <c r="D100" t="s">
        <v>117</v>
      </c>
      <c r="E100" t="s">
        <v>118</v>
      </c>
      <c r="F100" t="s">
        <v>664</v>
      </c>
      <c r="G100" s="5">
        <v>-2265878000</v>
      </c>
      <c r="H100" t="s">
        <v>630</v>
      </c>
      <c r="I100" t="s">
        <v>397</v>
      </c>
      <c r="J100" t="s">
        <v>40</v>
      </c>
      <c r="K100" t="s">
        <v>633</v>
      </c>
      <c r="L100" t="s">
        <v>634</v>
      </c>
      <c r="M100" t="s">
        <v>593</v>
      </c>
    </row>
    <row r="101" spans="1:13" x14ac:dyDescent="0.25">
      <c r="A101" t="s">
        <v>656</v>
      </c>
      <c r="B101" t="s">
        <v>622</v>
      </c>
      <c r="C101" t="s">
        <v>623</v>
      </c>
      <c r="D101" t="s">
        <v>113</v>
      </c>
      <c r="E101" t="s">
        <v>112</v>
      </c>
      <c r="F101" t="s">
        <v>635</v>
      </c>
      <c r="G101" s="5">
        <v>-47099</v>
      </c>
      <c r="H101" t="s">
        <v>630</v>
      </c>
      <c r="I101" t="s">
        <v>397</v>
      </c>
      <c r="J101" t="s">
        <v>187</v>
      </c>
      <c r="K101" t="s">
        <v>397</v>
      </c>
      <c r="L101" t="s">
        <v>657</v>
      </c>
      <c r="M101" t="s">
        <v>593</v>
      </c>
    </row>
    <row r="102" spans="1:13" x14ac:dyDescent="0.25">
      <c r="A102" t="s">
        <v>656</v>
      </c>
      <c r="B102" t="s">
        <v>622</v>
      </c>
      <c r="C102" t="s">
        <v>623</v>
      </c>
      <c r="D102" t="s">
        <v>33</v>
      </c>
      <c r="E102" t="s">
        <v>32</v>
      </c>
      <c r="F102" t="s">
        <v>639</v>
      </c>
      <c r="G102" s="5">
        <v>271149</v>
      </c>
      <c r="H102" t="s">
        <v>630</v>
      </c>
      <c r="I102" t="s">
        <v>397</v>
      </c>
      <c r="J102" t="s">
        <v>187</v>
      </c>
      <c r="K102" t="s">
        <v>397</v>
      </c>
      <c r="L102" t="s">
        <v>657</v>
      </c>
      <c r="M102" t="s">
        <v>593</v>
      </c>
    </row>
    <row r="103" spans="1:13" x14ac:dyDescent="0.25">
      <c r="A103" t="s">
        <v>656</v>
      </c>
      <c r="B103" t="s">
        <v>659</v>
      </c>
      <c r="C103" t="s">
        <v>660</v>
      </c>
      <c r="D103" t="s">
        <v>661</v>
      </c>
      <c r="E103" t="s">
        <v>169</v>
      </c>
      <c r="F103" t="s">
        <v>662</v>
      </c>
      <c r="G103" s="5">
        <v>-46364</v>
      </c>
      <c r="H103" t="s">
        <v>630</v>
      </c>
      <c r="I103" t="s">
        <v>397</v>
      </c>
      <c r="J103" t="s">
        <v>187</v>
      </c>
      <c r="K103" t="s">
        <v>397</v>
      </c>
      <c r="L103" t="s">
        <v>657</v>
      </c>
      <c r="M103" t="s">
        <v>593</v>
      </c>
    </row>
    <row r="104" spans="1:13" x14ac:dyDescent="0.25">
      <c r="A104" t="s">
        <v>656</v>
      </c>
      <c r="B104" t="s">
        <v>659</v>
      </c>
      <c r="C104" t="s">
        <v>663</v>
      </c>
      <c r="D104" t="s">
        <v>117</v>
      </c>
      <c r="E104" t="s">
        <v>118</v>
      </c>
      <c r="F104" t="s">
        <v>664</v>
      </c>
      <c r="G104" s="5">
        <v>-174833</v>
      </c>
      <c r="H104" t="s">
        <v>630</v>
      </c>
      <c r="I104" t="s">
        <v>397</v>
      </c>
      <c r="J104" t="s">
        <v>187</v>
      </c>
      <c r="K104" t="s">
        <v>397</v>
      </c>
      <c r="L104" t="s">
        <v>657</v>
      </c>
      <c r="M104" t="s">
        <v>593</v>
      </c>
    </row>
  </sheetData>
  <autoFilter ref="A9:M105" xr:uid="{D2262C96-D189-4602-8E97-6CB472CAEFD8}"/>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B0C81-93EB-4289-BFB4-B0BD397B76AD}">
  <sheetPr>
    <tabColor theme="5" tint="0.79998168889431442"/>
  </sheetPr>
  <dimension ref="A1:R642"/>
  <sheetViews>
    <sheetView topLeftCell="D1" workbookViewId="0">
      <selection activeCell="A15" sqref="A15:I642"/>
    </sheetView>
  </sheetViews>
  <sheetFormatPr defaultRowHeight="15" x14ac:dyDescent="0.25"/>
  <cols>
    <col min="1" max="1" width="18.5703125" customWidth="1"/>
    <col min="2" max="2" width="15.28515625" customWidth="1"/>
    <col min="3" max="3" width="18.85546875" customWidth="1"/>
    <col min="4" max="4" width="33.7109375" customWidth="1"/>
    <col min="5" max="5" width="17.5703125" customWidth="1"/>
    <col min="6" max="6" width="32.5703125" customWidth="1"/>
    <col min="8" max="8" width="12.28515625" bestFit="1" customWidth="1"/>
    <col min="9" max="9" width="37.42578125" customWidth="1"/>
    <col min="11" max="11" width="21.42578125" customWidth="1"/>
    <col min="12" max="12" width="31.7109375" bestFit="1" customWidth="1"/>
    <col min="13" max="13" width="16" bestFit="1" customWidth="1"/>
    <col min="14" max="14" width="34.42578125" bestFit="1" customWidth="1"/>
    <col min="15" max="15" width="7.85546875" customWidth="1"/>
    <col min="16" max="16" width="16.7109375" customWidth="1"/>
    <col min="17" max="17" width="17.7109375" customWidth="1"/>
  </cols>
  <sheetData>
    <row r="1" spans="1:15" ht="34.5" x14ac:dyDescent="0.45">
      <c r="A1" s="4" t="s">
        <v>588</v>
      </c>
      <c r="B1" s="18"/>
      <c r="C1" s="18"/>
      <c r="D1" s="18"/>
      <c r="E1" s="23"/>
      <c r="F1" s="23"/>
      <c r="G1" s="18"/>
    </row>
    <row r="2" spans="1:15" x14ac:dyDescent="0.25">
      <c r="A2" s="19"/>
      <c r="B2" s="18"/>
      <c r="C2" s="18"/>
      <c r="D2" s="18"/>
      <c r="E2" s="23"/>
      <c r="F2" s="23"/>
      <c r="G2" s="18"/>
    </row>
    <row r="3" spans="1:15" x14ac:dyDescent="0.25">
      <c r="A3" s="20" t="s">
        <v>589</v>
      </c>
      <c r="B3" s="124" t="s">
        <v>1052</v>
      </c>
      <c r="C3" s="124"/>
      <c r="D3" s="124"/>
      <c r="E3" s="124"/>
      <c r="F3" s="124"/>
      <c r="G3" s="124"/>
      <c r="H3" s="124"/>
      <c r="I3" s="124"/>
    </row>
    <row r="4" spans="1:15" x14ac:dyDescent="0.25">
      <c r="A4" s="20" t="s">
        <v>591</v>
      </c>
      <c r="B4" s="124" t="s">
        <v>800</v>
      </c>
      <c r="C4" s="124"/>
      <c r="D4" s="124"/>
      <c r="E4" s="124"/>
      <c r="F4" s="124"/>
      <c r="G4" s="124"/>
      <c r="H4" s="124"/>
      <c r="I4" s="124"/>
    </row>
    <row r="5" spans="1:15" ht="15" customHeight="1" x14ac:dyDescent="0.25">
      <c r="A5" s="20" t="s">
        <v>604</v>
      </c>
      <c r="B5" s="125" t="s">
        <v>1058</v>
      </c>
      <c r="C5" s="125"/>
      <c r="D5" s="125"/>
      <c r="E5" s="125"/>
      <c r="F5" s="125"/>
      <c r="G5" s="125"/>
      <c r="H5" s="125"/>
      <c r="I5" s="125"/>
    </row>
    <row r="6" spans="1:15" x14ac:dyDescent="0.25">
      <c r="A6" s="20"/>
      <c r="B6" s="125"/>
      <c r="C6" s="125"/>
      <c r="D6" s="125"/>
      <c r="E6" s="125"/>
      <c r="F6" s="125"/>
      <c r="G6" s="125"/>
      <c r="H6" s="125"/>
      <c r="I6" s="125"/>
    </row>
    <row r="7" spans="1:15" x14ac:dyDescent="0.25">
      <c r="A7" s="20"/>
      <c r="B7" s="125"/>
      <c r="C7" s="125"/>
      <c r="D7" s="125"/>
      <c r="E7" s="125"/>
      <c r="F7" s="125"/>
      <c r="G7" s="125"/>
      <c r="H7" s="125"/>
      <c r="I7" s="125"/>
    </row>
    <row r="8" spans="1:15" x14ac:dyDescent="0.25">
      <c r="A8" s="20"/>
      <c r="B8" s="125"/>
      <c r="C8" s="125"/>
      <c r="D8" s="125"/>
      <c r="E8" s="125"/>
      <c r="F8" s="125"/>
      <c r="G8" s="125"/>
      <c r="H8" s="125"/>
      <c r="I8" s="125"/>
    </row>
    <row r="9" spans="1:15" x14ac:dyDescent="0.25">
      <c r="A9" s="20"/>
      <c r="B9" s="125"/>
      <c r="C9" s="125"/>
      <c r="D9" s="125"/>
      <c r="E9" s="125"/>
      <c r="F9" s="125"/>
      <c r="G9" s="125"/>
      <c r="H9" s="125"/>
      <c r="I9" s="125"/>
    </row>
    <row r="10" spans="1:15" x14ac:dyDescent="0.25">
      <c r="A10" s="118" t="s">
        <v>1043</v>
      </c>
      <c r="B10" s="18" t="s">
        <v>1044</v>
      </c>
      <c r="C10" s="18"/>
      <c r="D10" s="116"/>
      <c r="E10" s="117"/>
      <c r="F10" s="117"/>
      <c r="G10" s="18"/>
    </row>
    <row r="11" spans="1:15" x14ac:dyDescent="0.25">
      <c r="A11" s="18"/>
      <c r="B11" s="18"/>
      <c r="C11" s="18"/>
      <c r="D11" s="21"/>
      <c r="E11" s="23"/>
      <c r="F11" s="23"/>
      <c r="G11" s="18"/>
    </row>
    <row r="12" spans="1:15" x14ac:dyDescent="0.25">
      <c r="A12" s="14" t="s">
        <v>991</v>
      </c>
      <c r="O12" s="14" t="s">
        <v>992</v>
      </c>
    </row>
    <row r="13" spans="1:15" x14ac:dyDescent="0.25">
      <c r="A13" s="14"/>
      <c r="O13" s="14"/>
    </row>
    <row r="14" spans="1:15" x14ac:dyDescent="0.25">
      <c r="A14" s="74" t="s">
        <v>3</v>
      </c>
      <c r="B14" s="74" t="s">
        <v>2</v>
      </c>
      <c r="C14" s="74" t="s">
        <v>6</v>
      </c>
      <c r="D14" s="74" t="s">
        <v>7</v>
      </c>
      <c r="E14" s="74" t="s">
        <v>4</v>
      </c>
      <c r="F14" s="74" t="s">
        <v>811</v>
      </c>
      <c r="G14" s="74" t="s">
        <v>12</v>
      </c>
      <c r="H14" s="74" t="s">
        <v>15</v>
      </c>
      <c r="I14" s="74" t="s">
        <v>11</v>
      </c>
      <c r="O14" s="14" t="s">
        <v>1004</v>
      </c>
    </row>
    <row r="15" spans="1:15" x14ac:dyDescent="0.25">
      <c r="A15" s="29" t="s">
        <v>924</v>
      </c>
      <c r="B15" s="29" t="s">
        <v>27</v>
      </c>
      <c r="C15" s="29" t="s">
        <v>108</v>
      </c>
      <c r="D15" s="29" t="s">
        <v>109</v>
      </c>
      <c r="E15" s="30">
        <v>89541523</v>
      </c>
      <c r="F15" s="30">
        <v>89542000</v>
      </c>
      <c r="G15" s="29" t="s">
        <v>35</v>
      </c>
      <c r="H15" s="29" t="s">
        <v>38</v>
      </c>
      <c r="I15" s="29" t="s">
        <v>34</v>
      </c>
      <c r="K15" s="14" t="s">
        <v>1056</v>
      </c>
    </row>
    <row r="16" spans="1:15" x14ac:dyDescent="0.25">
      <c r="A16" s="29" t="s">
        <v>924</v>
      </c>
      <c r="B16" s="29" t="s">
        <v>27</v>
      </c>
      <c r="C16" s="29" t="s">
        <v>115</v>
      </c>
      <c r="D16" s="29" t="s">
        <v>111</v>
      </c>
      <c r="E16" s="30">
        <v>-20208800</v>
      </c>
      <c r="F16" s="30">
        <v>-20209000</v>
      </c>
      <c r="G16" s="29" t="s">
        <v>35</v>
      </c>
      <c r="H16" s="29" t="s">
        <v>38</v>
      </c>
      <c r="I16" s="29" t="s">
        <v>34</v>
      </c>
      <c r="K16" s="62" t="s">
        <v>1053</v>
      </c>
    </row>
    <row r="17" spans="1:18" x14ac:dyDescent="0.25">
      <c r="A17" s="29" t="s">
        <v>924</v>
      </c>
      <c r="B17" s="29" t="s">
        <v>27</v>
      </c>
      <c r="C17" s="72" t="s">
        <v>116</v>
      </c>
      <c r="D17" s="29" t="s">
        <v>117</v>
      </c>
      <c r="E17" s="30">
        <v>-71664556</v>
      </c>
      <c r="F17" s="30">
        <v>-71665000</v>
      </c>
      <c r="G17" s="29" t="s">
        <v>35</v>
      </c>
      <c r="H17" s="29" t="s">
        <v>38</v>
      </c>
      <c r="I17" s="29" t="s">
        <v>34</v>
      </c>
      <c r="K17" s="68" t="s">
        <v>6</v>
      </c>
      <c r="L17" s="68" t="s">
        <v>7</v>
      </c>
      <c r="M17" t="s">
        <v>599</v>
      </c>
      <c r="N17" t="s">
        <v>968</v>
      </c>
      <c r="O17" s="64" t="s">
        <v>972</v>
      </c>
      <c r="P17" s="82" t="s">
        <v>1054</v>
      </c>
      <c r="Q17" s="64" t="s">
        <v>802</v>
      </c>
    </row>
    <row r="18" spans="1:18" x14ac:dyDescent="0.25">
      <c r="A18" s="29" t="s">
        <v>28</v>
      </c>
      <c r="B18" s="29" t="s">
        <v>27</v>
      </c>
      <c r="C18" s="29" t="s">
        <v>108</v>
      </c>
      <c r="D18" s="29" t="s">
        <v>109</v>
      </c>
      <c r="E18" s="30">
        <v>71636050</v>
      </c>
      <c r="F18" s="30">
        <v>71636000</v>
      </c>
      <c r="G18" s="29" t="s">
        <v>35</v>
      </c>
      <c r="H18" s="29" t="s">
        <v>38</v>
      </c>
      <c r="I18" s="29" t="s">
        <v>34</v>
      </c>
      <c r="K18" t="s">
        <v>30</v>
      </c>
      <c r="L18" t="s">
        <v>31</v>
      </c>
      <c r="M18" s="76">
        <v>47313909</v>
      </c>
      <c r="N18" s="76">
        <v>47313000</v>
      </c>
      <c r="O18" s="14" t="s">
        <v>1005</v>
      </c>
      <c r="P18" s="81">
        <f>GETPIVOTDATA("Amount",'3. qryDGW '!$O$12,"GLACCOUNT","04760000000")</f>
        <v>47313000</v>
      </c>
      <c r="Q18" s="5">
        <f>GETPIVOTDATA("Sum of Amount in Nearest Thousand",$K$17,"Account Number","0476","Account Name","RIGHT-TO-USE LEASED LAND")-P18</f>
        <v>0</v>
      </c>
    </row>
    <row r="19" spans="1:18" x14ac:dyDescent="0.25">
      <c r="A19" s="29" t="s">
        <v>28</v>
      </c>
      <c r="B19" s="29" t="s">
        <v>27</v>
      </c>
      <c r="C19" s="29" t="s">
        <v>115</v>
      </c>
      <c r="D19" s="29" t="s">
        <v>111</v>
      </c>
      <c r="E19" s="30">
        <v>-30730384</v>
      </c>
      <c r="F19" s="30">
        <v>-30730000</v>
      </c>
      <c r="G19" s="29" t="s">
        <v>35</v>
      </c>
      <c r="H19" s="29" t="s">
        <v>38</v>
      </c>
      <c r="I19" s="29" t="s">
        <v>34</v>
      </c>
      <c r="K19" t="s">
        <v>108</v>
      </c>
      <c r="L19" t="s">
        <v>109</v>
      </c>
      <c r="M19" s="76">
        <v>4079282579</v>
      </c>
      <c r="N19" s="76">
        <v>4079280000</v>
      </c>
      <c r="O19" s="14" t="s">
        <v>1006</v>
      </c>
      <c r="P19" s="92">
        <f>GETPIVOTDATA("Amount",'3. qryDGW '!$O$36)</f>
        <v>4079280000</v>
      </c>
      <c r="Q19" s="5">
        <f>GETPIVOTDATA("Sum of Amount in Nearest Thousand",$K$17,"Account Number","0477","Account Name","RIGHT-TO-USE LEASED BUILDINGS")-P19</f>
        <v>0</v>
      </c>
      <c r="R19" s="17"/>
    </row>
    <row r="20" spans="1:18" x14ac:dyDescent="0.25">
      <c r="A20" s="29" t="s">
        <v>28</v>
      </c>
      <c r="B20" s="29" t="s">
        <v>27</v>
      </c>
      <c r="C20" s="29" t="s">
        <v>116</v>
      </c>
      <c r="D20" s="29" t="s">
        <v>117</v>
      </c>
      <c r="E20" s="30">
        <v>-43326930</v>
      </c>
      <c r="F20" s="30">
        <v>-43327000</v>
      </c>
      <c r="G20" s="29" t="s">
        <v>35</v>
      </c>
      <c r="H20" s="29" t="s">
        <v>38</v>
      </c>
      <c r="I20" s="29" t="s">
        <v>34</v>
      </c>
      <c r="K20" t="s">
        <v>106</v>
      </c>
      <c r="L20" t="s">
        <v>107</v>
      </c>
      <c r="M20" s="76">
        <v>23226711</v>
      </c>
      <c r="N20" s="76">
        <v>23227000</v>
      </c>
      <c r="O20" s="14" t="s">
        <v>1007</v>
      </c>
      <c r="P20" s="81">
        <f>GETPIVOTDATA("Amount",'3. qryDGW '!$O$12,"GLACCOUNT","04780000000")</f>
        <v>23227000</v>
      </c>
      <c r="Q20" s="5">
        <f>GETPIVOTDATA("Sum of Amount in Nearest Thousand",$K$17,"Account Number","0478","Account Name","RIGHT-TO-USE LEASED EQUIPMENT")-P20</f>
        <v>0</v>
      </c>
      <c r="R20" s="17"/>
    </row>
    <row r="21" spans="1:18" x14ac:dyDescent="0.25">
      <c r="A21" s="29" t="s">
        <v>28</v>
      </c>
      <c r="B21" s="29" t="s">
        <v>252</v>
      </c>
      <c r="C21" s="72" t="s">
        <v>108</v>
      </c>
      <c r="D21" s="29" t="s">
        <v>109</v>
      </c>
      <c r="E21" s="30">
        <v>439288</v>
      </c>
      <c r="F21" s="30">
        <v>439000</v>
      </c>
      <c r="G21" s="29" t="s">
        <v>35</v>
      </c>
      <c r="H21" s="29" t="s">
        <v>185</v>
      </c>
      <c r="I21" s="29" t="s">
        <v>34</v>
      </c>
      <c r="K21" t="s">
        <v>114</v>
      </c>
      <c r="L21" t="s">
        <v>111</v>
      </c>
      <c r="M21" s="76">
        <v>-15559731</v>
      </c>
      <c r="N21" s="76">
        <v>-15561000</v>
      </c>
      <c r="O21" s="14" t="s">
        <v>1008</v>
      </c>
      <c r="P21" s="81">
        <f>GETPIVOTDATA("Amount",'3. qryDGW '!$O$12,"GLACCOUNT","04790000000")</f>
        <v>-15561000</v>
      </c>
      <c r="Q21" s="5">
        <f>GETPIVOTDATA("Sum of Amount in Nearest Thousand",$K$17,"Account Number","0479","Account Name","ACCUM. AMORT - RIGHT-TO-USE")-P21</f>
        <v>0</v>
      </c>
      <c r="R21" s="17"/>
    </row>
    <row r="22" spans="1:18" x14ac:dyDescent="0.25">
      <c r="A22" s="29" t="s">
        <v>28</v>
      </c>
      <c r="B22" s="29" t="s">
        <v>252</v>
      </c>
      <c r="C22" s="29" t="s">
        <v>115</v>
      </c>
      <c r="D22" s="29" t="s">
        <v>111</v>
      </c>
      <c r="E22" s="30">
        <v>-184407</v>
      </c>
      <c r="F22" s="30">
        <v>-184000</v>
      </c>
      <c r="G22" s="29" t="s">
        <v>35</v>
      </c>
      <c r="H22" s="29" t="s">
        <v>185</v>
      </c>
      <c r="I22" s="29" t="s">
        <v>34</v>
      </c>
      <c r="K22" t="s">
        <v>110</v>
      </c>
      <c r="L22" t="s">
        <v>111</v>
      </c>
      <c r="M22" s="76">
        <v>-12967006</v>
      </c>
      <c r="N22" s="76">
        <v>-12968000</v>
      </c>
      <c r="O22" s="14" t="s">
        <v>1009</v>
      </c>
      <c r="P22" s="81">
        <f>GETPIVOTDATA("Amount",'3. qryDGW '!$O$12,"GLACCOUNT","04850000000")</f>
        <v>-12968000</v>
      </c>
      <c r="Q22" s="5">
        <f>GETPIVOTDATA("Sum of Amount in Nearest Thousand",$K$17,"Account Number","0485","Account Name","ACCUM. AMORT - RIGHT-TO-USE")-P22</f>
        <v>0</v>
      </c>
      <c r="R22" s="17"/>
    </row>
    <row r="23" spans="1:18" x14ac:dyDescent="0.25">
      <c r="A23" s="29" t="s">
        <v>28</v>
      </c>
      <c r="B23" s="29" t="s">
        <v>252</v>
      </c>
      <c r="C23" s="29" t="s">
        <v>116</v>
      </c>
      <c r="D23" s="29" t="s">
        <v>117</v>
      </c>
      <c r="E23" s="30">
        <v>-269163</v>
      </c>
      <c r="F23" s="30">
        <v>-270000</v>
      </c>
      <c r="G23" s="29" t="s">
        <v>35</v>
      </c>
      <c r="H23" s="29" t="s">
        <v>185</v>
      </c>
      <c r="I23" s="29" t="s">
        <v>34</v>
      </c>
      <c r="K23" t="s">
        <v>115</v>
      </c>
      <c r="L23" t="s">
        <v>111</v>
      </c>
      <c r="M23" s="76">
        <v>-1385974134</v>
      </c>
      <c r="N23" s="76">
        <v>-1385980000</v>
      </c>
      <c r="O23" s="14" t="s">
        <v>1010</v>
      </c>
      <c r="P23" s="92">
        <f>GETPIVOTDATA("Amount",'3. qryDGW '!$O$25)</f>
        <v>-1385980000</v>
      </c>
      <c r="Q23" s="44">
        <f>GETPIVOTDATA("Sum of Amount in Nearest Thousand",$K$17,"Account Number","0486","Account Name","ACCUM. AMORT - RIGHT-TO-USE")-P23</f>
        <v>0</v>
      </c>
      <c r="R23" s="17"/>
    </row>
    <row r="24" spans="1:18" x14ac:dyDescent="0.25">
      <c r="A24" s="29" t="s">
        <v>28</v>
      </c>
      <c r="B24" s="29" t="s">
        <v>363</v>
      </c>
      <c r="C24" s="29" t="s">
        <v>108</v>
      </c>
      <c r="D24" s="29" t="s">
        <v>109</v>
      </c>
      <c r="E24" s="30">
        <v>196228</v>
      </c>
      <c r="F24" s="30">
        <v>196000</v>
      </c>
      <c r="G24" s="29" t="s">
        <v>35</v>
      </c>
      <c r="H24" s="29" t="s">
        <v>185</v>
      </c>
      <c r="I24" s="29" t="s">
        <v>34</v>
      </c>
      <c r="K24" t="s">
        <v>116</v>
      </c>
      <c r="L24" t="s">
        <v>117</v>
      </c>
      <c r="M24" s="76">
        <v>-2844344344</v>
      </c>
      <c r="N24" s="76">
        <v>-2844345000</v>
      </c>
      <c r="O24" s="14" t="s">
        <v>1011</v>
      </c>
      <c r="P24" s="91">
        <f>GETPIVOTDATA("Amount",'3. qryDGW '!$O$47)</f>
        <v>-2844345000</v>
      </c>
      <c r="Q24" s="44">
        <f>GETPIVOTDATA("Sum of Amount in Nearest Thousand",$K$17,"Account Number","0691","Account Name","RIGHT-TO-USE LEASE LIABILITY")-P24</f>
        <v>0</v>
      </c>
      <c r="R24" s="17"/>
    </row>
    <row r="25" spans="1:18" x14ac:dyDescent="0.25">
      <c r="A25" s="29" t="s">
        <v>28</v>
      </c>
      <c r="B25" s="29" t="s">
        <v>363</v>
      </c>
      <c r="C25" s="72" t="s">
        <v>115</v>
      </c>
      <c r="D25" s="29" t="s">
        <v>111</v>
      </c>
      <c r="E25" s="30">
        <v>-81198</v>
      </c>
      <c r="F25" s="30">
        <v>-81000</v>
      </c>
      <c r="G25" s="29" t="s">
        <v>35</v>
      </c>
      <c r="H25" s="29" t="s">
        <v>185</v>
      </c>
      <c r="I25" s="29" t="s">
        <v>34</v>
      </c>
      <c r="K25" t="s">
        <v>598</v>
      </c>
      <c r="M25" s="17">
        <v>-109022016</v>
      </c>
      <c r="N25" s="17">
        <v>-109034000</v>
      </c>
      <c r="P25" s="83">
        <f>SUM(P18:P24)</f>
        <v>-109034000</v>
      </c>
      <c r="Q25" s="5"/>
      <c r="R25" s="17"/>
    </row>
    <row r="26" spans="1:18" x14ac:dyDescent="0.25">
      <c r="A26" s="29" t="s">
        <v>28</v>
      </c>
      <c r="B26" s="29" t="s">
        <v>363</v>
      </c>
      <c r="C26" s="29" t="s">
        <v>116</v>
      </c>
      <c r="D26" s="29" t="s">
        <v>117</v>
      </c>
      <c r="E26" s="30">
        <v>-120210</v>
      </c>
      <c r="F26" s="30">
        <v>-120000</v>
      </c>
      <c r="G26" s="29" t="s">
        <v>35</v>
      </c>
      <c r="H26" s="29" t="s">
        <v>185</v>
      </c>
      <c r="I26" s="29" t="s">
        <v>34</v>
      </c>
      <c r="Q26" s="83"/>
      <c r="R26" s="78"/>
    </row>
    <row r="27" spans="1:18" x14ac:dyDescent="0.25">
      <c r="A27" s="29" t="s">
        <v>28</v>
      </c>
      <c r="B27" s="29" t="s">
        <v>433</v>
      </c>
      <c r="C27" s="29" t="s">
        <v>108</v>
      </c>
      <c r="D27" s="29" t="s">
        <v>109</v>
      </c>
      <c r="E27" s="30">
        <v>65008</v>
      </c>
      <c r="F27" s="30">
        <v>65000</v>
      </c>
      <c r="G27" s="29" t="s">
        <v>35</v>
      </c>
      <c r="H27" s="29" t="s">
        <v>185</v>
      </c>
      <c r="I27" s="29" t="s">
        <v>34</v>
      </c>
    </row>
    <row r="28" spans="1:18" x14ac:dyDescent="0.25">
      <c r="A28" s="29" t="s">
        <v>28</v>
      </c>
      <c r="B28" s="29" t="s">
        <v>433</v>
      </c>
      <c r="C28" s="29" t="s">
        <v>115</v>
      </c>
      <c r="D28" s="29" t="s">
        <v>111</v>
      </c>
      <c r="E28" s="30">
        <v>-26901</v>
      </c>
      <c r="F28" s="30">
        <v>-27000</v>
      </c>
      <c r="G28" s="29" t="s">
        <v>35</v>
      </c>
      <c r="H28" s="29" t="s">
        <v>185</v>
      </c>
      <c r="I28" s="29" t="s">
        <v>34</v>
      </c>
    </row>
    <row r="29" spans="1:18" x14ac:dyDescent="0.25">
      <c r="A29" s="29" t="s">
        <v>28</v>
      </c>
      <c r="B29" s="29" t="s">
        <v>433</v>
      </c>
      <c r="C29" s="72" t="s">
        <v>116</v>
      </c>
      <c r="D29" s="29" t="s">
        <v>117</v>
      </c>
      <c r="E29" s="30">
        <v>-39824</v>
      </c>
      <c r="F29" s="30">
        <v>-39000</v>
      </c>
      <c r="G29" s="29" t="s">
        <v>35</v>
      </c>
      <c r="H29" s="29" t="s">
        <v>185</v>
      </c>
      <c r="I29" s="29" t="s">
        <v>34</v>
      </c>
    </row>
    <row r="30" spans="1:18" x14ac:dyDescent="0.25">
      <c r="A30" s="29" t="s">
        <v>28</v>
      </c>
      <c r="B30" s="29" t="s">
        <v>437</v>
      </c>
      <c r="C30" s="29" t="s">
        <v>108</v>
      </c>
      <c r="D30" s="29" t="s">
        <v>109</v>
      </c>
      <c r="E30" s="30">
        <v>4179951</v>
      </c>
      <c r="F30" s="30">
        <v>4180000</v>
      </c>
      <c r="G30" s="29" t="s">
        <v>35</v>
      </c>
      <c r="H30" s="29" t="s">
        <v>185</v>
      </c>
      <c r="I30" s="29" t="s">
        <v>34</v>
      </c>
    </row>
    <row r="31" spans="1:18" x14ac:dyDescent="0.25">
      <c r="A31" s="29" t="s">
        <v>28</v>
      </c>
      <c r="B31" s="29" t="s">
        <v>437</v>
      </c>
      <c r="C31" s="29" t="s">
        <v>115</v>
      </c>
      <c r="D31" s="29" t="s">
        <v>111</v>
      </c>
      <c r="E31" s="30">
        <v>-2240258</v>
      </c>
      <c r="F31" s="30">
        <v>-2241000</v>
      </c>
      <c r="G31" s="29" t="s">
        <v>35</v>
      </c>
      <c r="H31" s="29" t="s">
        <v>185</v>
      </c>
      <c r="I31" s="29" t="s">
        <v>34</v>
      </c>
    </row>
    <row r="32" spans="1:18" x14ac:dyDescent="0.25">
      <c r="A32" s="29" t="s">
        <v>28</v>
      </c>
      <c r="B32" s="29" t="s">
        <v>437</v>
      </c>
      <c r="C32" s="29" t="s">
        <v>116</v>
      </c>
      <c r="D32" s="29" t="s">
        <v>117</v>
      </c>
      <c r="E32" s="30">
        <v>-2030608</v>
      </c>
      <c r="F32" s="30">
        <v>-2031000</v>
      </c>
      <c r="G32" s="29" t="s">
        <v>35</v>
      </c>
      <c r="H32" s="29" t="s">
        <v>185</v>
      </c>
      <c r="I32" s="29" t="s">
        <v>34</v>
      </c>
    </row>
    <row r="33" spans="1:9" x14ac:dyDescent="0.25">
      <c r="A33" s="29" t="s">
        <v>28</v>
      </c>
      <c r="B33" s="29" t="s">
        <v>461</v>
      </c>
      <c r="C33" s="72" t="s">
        <v>108</v>
      </c>
      <c r="D33" s="29" t="s">
        <v>109</v>
      </c>
      <c r="E33" s="30">
        <v>9853033</v>
      </c>
      <c r="F33" s="30">
        <v>9853000</v>
      </c>
      <c r="G33" s="29" t="s">
        <v>35</v>
      </c>
      <c r="H33" s="29" t="s">
        <v>185</v>
      </c>
      <c r="I33" s="29" t="s">
        <v>34</v>
      </c>
    </row>
    <row r="34" spans="1:9" x14ac:dyDescent="0.25">
      <c r="A34" s="29" t="s">
        <v>28</v>
      </c>
      <c r="B34" s="29" t="s">
        <v>461</v>
      </c>
      <c r="C34" s="29" t="s">
        <v>115</v>
      </c>
      <c r="D34" s="29" t="s">
        <v>111</v>
      </c>
      <c r="E34" s="30">
        <v>-3178712</v>
      </c>
      <c r="F34" s="30">
        <v>-3179000</v>
      </c>
      <c r="G34" s="29" t="s">
        <v>35</v>
      </c>
      <c r="H34" s="29" t="s">
        <v>185</v>
      </c>
      <c r="I34" s="29" t="s">
        <v>34</v>
      </c>
    </row>
    <row r="35" spans="1:9" x14ac:dyDescent="0.25">
      <c r="A35" s="29" t="s">
        <v>28</v>
      </c>
      <c r="B35" s="29" t="s">
        <v>461</v>
      </c>
      <c r="C35" s="29" t="s">
        <v>116</v>
      </c>
      <c r="D35" s="29" t="s">
        <v>117</v>
      </c>
      <c r="E35" s="30">
        <v>-7083982</v>
      </c>
      <c r="F35" s="30">
        <v>-7083000</v>
      </c>
      <c r="G35" s="29" t="s">
        <v>35</v>
      </c>
      <c r="H35" s="29" t="s">
        <v>185</v>
      </c>
      <c r="I35" s="29" t="s">
        <v>34</v>
      </c>
    </row>
    <row r="36" spans="1:9" x14ac:dyDescent="0.25">
      <c r="A36" s="29" t="s">
        <v>28</v>
      </c>
      <c r="B36" s="29" t="s">
        <v>477</v>
      </c>
      <c r="C36" s="29" t="s">
        <v>108</v>
      </c>
      <c r="D36" s="29" t="s">
        <v>109</v>
      </c>
      <c r="E36" s="30">
        <v>229409</v>
      </c>
      <c r="F36" s="30">
        <v>229000</v>
      </c>
      <c r="G36" s="29" t="s">
        <v>35</v>
      </c>
      <c r="H36" s="29" t="s">
        <v>185</v>
      </c>
      <c r="I36" s="29" t="s">
        <v>34</v>
      </c>
    </row>
    <row r="37" spans="1:9" x14ac:dyDescent="0.25">
      <c r="A37" s="29" t="s">
        <v>28</v>
      </c>
      <c r="B37" s="29" t="s">
        <v>477</v>
      </c>
      <c r="C37" s="72" t="s">
        <v>115</v>
      </c>
      <c r="D37" s="29" t="s">
        <v>111</v>
      </c>
      <c r="E37" s="30">
        <v>-189380</v>
      </c>
      <c r="F37" s="30">
        <v>-190000</v>
      </c>
      <c r="G37" s="29" t="s">
        <v>35</v>
      </c>
      <c r="H37" s="29" t="s">
        <v>185</v>
      </c>
      <c r="I37" s="29" t="s">
        <v>34</v>
      </c>
    </row>
    <row r="38" spans="1:9" x14ac:dyDescent="0.25">
      <c r="A38" s="29" t="s">
        <v>28</v>
      </c>
      <c r="B38" s="29" t="s">
        <v>477</v>
      </c>
      <c r="C38" s="29" t="s">
        <v>116</v>
      </c>
      <c r="D38" s="29" t="s">
        <v>117</v>
      </c>
      <c r="E38" s="30">
        <v>-43506</v>
      </c>
      <c r="F38" s="30">
        <v>-44000</v>
      </c>
      <c r="G38" s="29" t="s">
        <v>35</v>
      </c>
      <c r="H38" s="29" t="s">
        <v>185</v>
      </c>
      <c r="I38" s="29" t="s">
        <v>34</v>
      </c>
    </row>
    <row r="39" spans="1:9" x14ac:dyDescent="0.25">
      <c r="A39" s="29" t="s">
        <v>28</v>
      </c>
      <c r="B39" s="29" t="s">
        <v>481</v>
      </c>
      <c r="C39" s="29" t="s">
        <v>30</v>
      </c>
      <c r="D39" s="29" t="s">
        <v>31</v>
      </c>
      <c r="E39" s="30">
        <v>423650</v>
      </c>
      <c r="F39" s="30">
        <v>424000</v>
      </c>
      <c r="G39" s="29" t="s">
        <v>35</v>
      </c>
      <c r="H39" s="29" t="s">
        <v>185</v>
      </c>
      <c r="I39" s="29" t="s">
        <v>34</v>
      </c>
    </row>
    <row r="40" spans="1:9" x14ac:dyDescent="0.25">
      <c r="A40" s="29" t="s">
        <v>28</v>
      </c>
      <c r="B40" s="29" t="s">
        <v>481</v>
      </c>
      <c r="C40" s="29" t="s">
        <v>108</v>
      </c>
      <c r="D40" s="29" t="s">
        <v>109</v>
      </c>
      <c r="E40" s="30">
        <v>103571373</v>
      </c>
      <c r="F40" s="30">
        <v>103571000</v>
      </c>
      <c r="G40" s="29" t="s">
        <v>35</v>
      </c>
      <c r="H40" s="29" t="s">
        <v>185</v>
      </c>
      <c r="I40" s="29" t="s">
        <v>34</v>
      </c>
    </row>
    <row r="41" spans="1:9" x14ac:dyDescent="0.25">
      <c r="A41" s="29" t="s">
        <v>28</v>
      </c>
      <c r="B41" s="29" t="s">
        <v>481</v>
      </c>
      <c r="C41" s="72" t="s">
        <v>110</v>
      </c>
      <c r="D41" s="29" t="s">
        <v>111</v>
      </c>
      <c r="E41" s="30">
        <v>-162399</v>
      </c>
      <c r="F41" s="30">
        <v>-163000</v>
      </c>
      <c r="G41" s="29" t="s">
        <v>35</v>
      </c>
      <c r="H41" s="29" t="s">
        <v>185</v>
      </c>
      <c r="I41" s="29" t="s">
        <v>34</v>
      </c>
    </row>
    <row r="42" spans="1:9" x14ac:dyDescent="0.25">
      <c r="A42" s="29" t="s">
        <v>28</v>
      </c>
      <c r="B42" s="29" t="s">
        <v>481</v>
      </c>
      <c r="C42" s="29" t="s">
        <v>115</v>
      </c>
      <c r="D42" s="29" t="s">
        <v>111</v>
      </c>
      <c r="E42" s="30">
        <v>-45538669</v>
      </c>
      <c r="F42" s="30">
        <v>-45538000</v>
      </c>
      <c r="G42" s="29" t="s">
        <v>35</v>
      </c>
      <c r="H42" s="29" t="s">
        <v>185</v>
      </c>
      <c r="I42" s="29" t="s">
        <v>34</v>
      </c>
    </row>
    <row r="43" spans="1:9" x14ac:dyDescent="0.25">
      <c r="A43" s="29" t="s">
        <v>28</v>
      </c>
      <c r="B43" s="29" t="s">
        <v>481</v>
      </c>
      <c r="C43" s="29" t="s">
        <v>116</v>
      </c>
      <c r="D43" s="29" t="s">
        <v>117</v>
      </c>
      <c r="E43" s="30">
        <v>-61782902</v>
      </c>
      <c r="F43" s="30">
        <v>-61784000</v>
      </c>
      <c r="G43" s="29" t="s">
        <v>35</v>
      </c>
      <c r="H43" s="29" t="s">
        <v>185</v>
      </c>
      <c r="I43" s="29" t="s">
        <v>34</v>
      </c>
    </row>
    <row r="44" spans="1:9" x14ac:dyDescent="0.25">
      <c r="A44" s="29" t="s">
        <v>28</v>
      </c>
      <c r="B44" s="29" t="s">
        <v>487</v>
      </c>
      <c r="C44" s="29" t="s">
        <v>108</v>
      </c>
      <c r="D44" s="29" t="s">
        <v>109</v>
      </c>
      <c r="E44" s="30">
        <v>131220</v>
      </c>
      <c r="F44" s="30">
        <v>131000</v>
      </c>
      <c r="G44" s="29" t="s">
        <v>35</v>
      </c>
      <c r="H44" s="29" t="s">
        <v>185</v>
      </c>
      <c r="I44" s="29" t="s">
        <v>34</v>
      </c>
    </row>
    <row r="45" spans="1:9" x14ac:dyDescent="0.25">
      <c r="A45" s="29" t="s">
        <v>28</v>
      </c>
      <c r="B45" s="29" t="s">
        <v>487</v>
      </c>
      <c r="C45" s="72" t="s">
        <v>115</v>
      </c>
      <c r="D45" s="29" t="s">
        <v>111</v>
      </c>
      <c r="E45" s="30">
        <v>-54297</v>
      </c>
      <c r="F45" s="30">
        <v>-54000</v>
      </c>
      <c r="G45" s="29" t="s">
        <v>35</v>
      </c>
      <c r="H45" s="29" t="s">
        <v>185</v>
      </c>
      <c r="I45" s="29" t="s">
        <v>34</v>
      </c>
    </row>
    <row r="46" spans="1:9" x14ac:dyDescent="0.25">
      <c r="A46" s="29" t="s">
        <v>28</v>
      </c>
      <c r="B46" s="29" t="s">
        <v>487</v>
      </c>
      <c r="C46" s="29" t="s">
        <v>116</v>
      </c>
      <c r="D46" s="29" t="s">
        <v>117</v>
      </c>
      <c r="E46" s="30">
        <v>-80386</v>
      </c>
      <c r="F46" s="30">
        <v>-81000</v>
      </c>
      <c r="G46" s="29" t="s">
        <v>35</v>
      </c>
      <c r="H46" s="29" t="s">
        <v>185</v>
      </c>
      <c r="I46" s="29" t="s">
        <v>34</v>
      </c>
    </row>
    <row r="47" spans="1:9" x14ac:dyDescent="0.25">
      <c r="A47" s="29" t="s">
        <v>42</v>
      </c>
      <c r="B47" s="29" t="s">
        <v>27</v>
      </c>
      <c r="C47" s="29" t="s">
        <v>108</v>
      </c>
      <c r="D47" s="29" t="s">
        <v>109</v>
      </c>
      <c r="E47" s="30">
        <v>2872316</v>
      </c>
      <c r="F47" s="30">
        <v>2872000</v>
      </c>
      <c r="G47" s="29" t="s">
        <v>35</v>
      </c>
      <c r="H47" s="29" t="s">
        <v>38</v>
      </c>
      <c r="I47" s="29" t="s">
        <v>34</v>
      </c>
    </row>
    <row r="48" spans="1:9" x14ac:dyDescent="0.25">
      <c r="A48" s="29" t="s">
        <v>42</v>
      </c>
      <c r="B48" s="29" t="s">
        <v>27</v>
      </c>
      <c r="C48" s="29" t="s">
        <v>115</v>
      </c>
      <c r="D48" s="29" t="s">
        <v>111</v>
      </c>
      <c r="E48" s="30">
        <v>-718080</v>
      </c>
      <c r="F48" s="30">
        <v>-718000</v>
      </c>
      <c r="G48" s="29" t="s">
        <v>35</v>
      </c>
      <c r="H48" s="29" t="s">
        <v>38</v>
      </c>
      <c r="I48" s="29" t="s">
        <v>34</v>
      </c>
    </row>
    <row r="49" spans="1:9" x14ac:dyDescent="0.25">
      <c r="A49" s="29" t="s">
        <v>42</v>
      </c>
      <c r="B49" s="29" t="s">
        <v>27</v>
      </c>
      <c r="C49" s="29" t="s">
        <v>116</v>
      </c>
      <c r="D49" s="29" t="s">
        <v>117</v>
      </c>
      <c r="E49" s="30">
        <v>-2234151</v>
      </c>
      <c r="F49" s="30">
        <v>-2234000</v>
      </c>
      <c r="G49" s="29" t="s">
        <v>35</v>
      </c>
      <c r="H49" s="29" t="s">
        <v>38</v>
      </c>
      <c r="I49" s="29" t="s">
        <v>34</v>
      </c>
    </row>
    <row r="50" spans="1:9" x14ac:dyDescent="0.25">
      <c r="A50" s="29" t="s">
        <v>43</v>
      </c>
      <c r="B50" s="29" t="s">
        <v>27</v>
      </c>
      <c r="C50" s="29" t="s">
        <v>108</v>
      </c>
      <c r="D50" s="29" t="s">
        <v>109</v>
      </c>
      <c r="E50" s="30">
        <v>0</v>
      </c>
      <c r="F50" s="30">
        <v>0</v>
      </c>
      <c r="G50" s="29" t="s">
        <v>35</v>
      </c>
      <c r="H50" s="29" t="s">
        <v>38</v>
      </c>
      <c r="I50" s="29" t="s">
        <v>34</v>
      </c>
    </row>
    <row r="51" spans="1:9" x14ac:dyDescent="0.25">
      <c r="A51" s="29" t="s">
        <v>43</v>
      </c>
      <c r="B51" s="29" t="s">
        <v>27</v>
      </c>
      <c r="C51" s="72" t="s">
        <v>115</v>
      </c>
      <c r="D51" s="29" t="s">
        <v>111</v>
      </c>
      <c r="E51" s="30">
        <v>1</v>
      </c>
      <c r="F51" s="30">
        <v>0</v>
      </c>
      <c r="G51" s="29" t="s">
        <v>35</v>
      </c>
      <c r="H51" s="29" t="s">
        <v>38</v>
      </c>
      <c r="I51" s="29" t="s">
        <v>34</v>
      </c>
    </row>
    <row r="52" spans="1:9" x14ac:dyDescent="0.25">
      <c r="A52" s="29" t="s">
        <v>43</v>
      </c>
      <c r="B52" s="29" t="s">
        <v>27</v>
      </c>
      <c r="C52" s="29" t="s">
        <v>116</v>
      </c>
      <c r="D52" s="29" t="s">
        <v>117</v>
      </c>
      <c r="E52" s="30">
        <v>-1</v>
      </c>
      <c r="F52" s="30">
        <v>0</v>
      </c>
      <c r="G52" s="29" t="s">
        <v>35</v>
      </c>
      <c r="H52" s="29" t="s">
        <v>38</v>
      </c>
      <c r="I52" s="29" t="s">
        <v>34</v>
      </c>
    </row>
    <row r="53" spans="1:9" x14ac:dyDescent="0.25">
      <c r="A53" s="29" t="s">
        <v>44</v>
      </c>
      <c r="B53" s="29" t="s">
        <v>27</v>
      </c>
      <c r="C53" s="29" t="s">
        <v>108</v>
      </c>
      <c r="D53" s="29" t="s">
        <v>109</v>
      </c>
      <c r="E53" s="30">
        <v>2485655</v>
      </c>
      <c r="F53" s="30">
        <v>2486000</v>
      </c>
      <c r="G53" s="29" t="s">
        <v>45</v>
      </c>
      <c r="H53" s="29" t="s">
        <v>38</v>
      </c>
      <c r="I53" s="29" t="s">
        <v>34</v>
      </c>
    </row>
    <row r="54" spans="1:9" x14ac:dyDescent="0.25">
      <c r="A54" s="29" t="s">
        <v>44</v>
      </c>
      <c r="B54" s="29" t="s">
        <v>27</v>
      </c>
      <c r="C54" s="29" t="s">
        <v>115</v>
      </c>
      <c r="D54" s="29" t="s">
        <v>111</v>
      </c>
      <c r="E54" s="30">
        <v>-802660</v>
      </c>
      <c r="F54" s="30">
        <v>-803000</v>
      </c>
      <c r="G54" s="29" t="s">
        <v>45</v>
      </c>
      <c r="H54" s="29" t="s">
        <v>38</v>
      </c>
      <c r="I54" s="29" t="s">
        <v>34</v>
      </c>
    </row>
    <row r="55" spans="1:9" x14ac:dyDescent="0.25">
      <c r="A55" s="29" t="s">
        <v>44</v>
      </c>
      <c r="B55" s="29" t="s">
        <v>27</v>
      </c>
      <c r="C55" s="72" t="s">
        <v>116</v>
      </c>
      <c r="D55" s="29" t="s">
        <v>117</v>
      </c>
      <c r="E55" s="30">
        <v>-1756525</v>
      </c>
      <c r="F55" s="30">
        <v>-1757000</v>
      </c>
      <c r="G55" s="29" t="s">
        <v>45</v>
      </c>
      <c r="H55" s="29" t="s">
        <v>38</v>
      </c>
      <c r="I55" s="29" t="s">
        <v>34</v>
      </c>
    </row>
    <row r="56" spans="1:9" x14ac:dyDescent="0.25">
      <c r="A56" s="29" t="s">
        <v>203</v>
      </c>
      <c r="B56" s="29" t="s">
        <v>202</v>
      </c>
      <c r="C56" s="29" t="s">
        <v>108</v>
      </c>
      <c r="D56" s="29" t="s">
        <v>109</v>
      </c>
      <c r="E56" s="30">
        <v>0</v>
      </c>
      <c r="F56" s="30">
        <v>0</v>
      </c>
      <c r="G56" s="29" t="s">
        <v>204</v>
      </c>
      <c r="H56" s="29" t="s">
        <v>185</v>
      </c>
      <c r="I56" s="29" t="s">
        <v>34</v>
      </c>
    </row>
    <row r="57" spans="1:9" x14ac:dyDescent="0.25">
      <c r="A57" s="29" t="s">
        <v>203</v>
      </c>
      <c r="B57" s="29" t="s">
        <v>202</v>
      </c>
      <c r="C57" s="29" t="s">
        <v>115</v>
      </c>
      <c r="D57" s="29" t="s">
        <v>111</v>
      </c>
      <c r="E57" s="30">
        <v>0</v>
      </c>
      <c r="F57" s="30">
        <v>0</v>
      </c>
      <c r="G57" s="29" t="s">
        <v>204</v>
      </c>
      <c r="H57" s="29" t="s">
        <v>185</v>
      </c>
      <c r="I57" s="29" t="s">
        <v>34</v>
      </c>
    </row>
    <row r="58" spans="1:9" x14ac:dyDescent="0.25">
      <c r="A58" s="29" t="s">
        <v>203</v>
      </c>
      <c r="B58" s="29" t="s">
        <v>202</v>
      </c>
      <c r="C58" s="29" t="s">
        <v>116</v>
      </c>
      <c r="D58" s="29" t="s">
        <v>117</v>
      </c>
      <c r="E58" s="30">
        <v>0</v>
      </c>
      <c r="F58" s="30">
        <v>0</v>
      </c>
      <c r="G58" s="29" t="s">
        <v>204</v>
      </c>
      <c r="H58" s="29" t="s">
        <v>185</v>
      </c>
      <c r="I58" s="29" t="s">
        <v>34</v>
      </c>
    </row>
    <row r="59" spans="1:9" x14ac:dyDescent="0.25">
      <c r="A59" s="29" t="s">
        <v>203</v>
      </c>
      <c r="B59" s="29" t="s">
        <v>214</v>
      </c>
      <c r="C59" s="72" t="s">
        <v>108</v>
      </c>
      <c r="D59" s="29" t="s">
        <v>109</v>
      </c>
      <c r="E59" s="30">
        <v>5701094</v>
      </c>
      <c r="F59" s="30">
        <v>5701000</v>
      </c>
      <c r="G59" s="29" t="s">
        <v>204</v>
      </c>
      <c r="H59" s="29" t="s">
        <v>185</v>
      </c>
      <c r="I59" s="29" t="s">
        <v>34</v>
      </c>
    </row>
    <row r="60" spans="1:9" x14ac:dyDescent="0.25">
      <c r="A60" s="29" t="s">
        <v>203</v>
      </c>
      <c r="B60" s="29" t="s">
        <v>214</v>
      </c>
      <c r="C60" s="29" t="s">
        <v>115</v>
      </c>
      <c r="D60" s="29" t="s">
        <v>111</v>
      </c>
      <c r="E60" s="30">
        <v>-1487752</v>
      </c>
      <c r="F60" s="30">
        <v>-1488000</v>
      </c>
      <c r="G60" s="29" t="s">
        <v>204</v>
      </c>
      <c r="H60" s="29" t="s">
        <v>185</v>
      </c>
      <c r="I60" s="29" t="s">
        <v>34</v>
      </c>
    </row>
    <row r="61" spans="1:9" x14ac:dyDescent="0.25">
      <c r="A61" s="29" t="s">
        <v>203</v>
      </c>
      <c r="B61" s="29" t="s">
        <v>214</v>
      </c>
      <c r="C61" s="29" t="s">
        <v>116</v>
      </c>
      <c r="D61" s="29" t="s">
        <v>117</v>
      </c>
      <c r="E61" s="30">
        <v>-4389540</v>
      </c>
      <c r="F61" s="30">
        <v>-4389000</v>
      </c>
      <c r="G61" s="29" t="s">
        <v>204</v>
      </c>
      <c r="H61" s="29" t="s">
        <v>185</v>
      </c>
      <c r="I61" s="29" t="s">
        <v>34</v>
      </c>
    </row>
    <row r="62" spans="1:9" x14ac:dyDescent="0.25">
      <c r="A62" s="29" t="s">
        <v>203</v>
      </c>
      <c r="B62" s="29" t="s">
        <v>220</v>
      </c>
      <c r="C62" s="29" t="s">
        <v>108</v>
      </c>
      <c r="D62" s="29" t="s">
        <v>109</v>
      </c>
      <c r="E62" s="30">
        <v>0</v>
      </c>
      <c r="F62" s="30">
        <v>0</v>
      </c>
      <c r="G62" s="29" t="s">
        <v>204</v>
      </c>
      <c r="H62" s="29" t="s">
        <v>185</v>
      </c>
      <c r="I62" s="29" t="s">
        <v>34</v>
      </c>
    </row>
    <row r="63" spans="1:9" x14ac:dyDescent="0.25">
      <c r="A63" s="29" t="s">
        <v>203</v>
      </c>
      <c r="B63" s="29" t="s">
        <v>220</v>
      </c>
      <c r="C63" s="29" t="s">
        <v>115</v>
      </c>
      <c r="D63" s="29" t="s">
        <v>111</v>
      </c>
      <c r="E63" s="30">
        <v>0</v>
      </c>
      <c r="F63" s="30">
        <v>0</v>
      </c>
      <c r="G63" s="29" t="s">
        <v>204</v>
      </c>
      <c r="H63" s="29" t="s">
        <v>185</v>
      </c>
      <c r="I63" s="29" t="s">
        <v>34</v>
      </c>
    </row>
    <row r="64" spans="1:9" x14ac:dyDescent="0.25">
      <c r="A64" s="29" t="s">
        <v>203</v>
      </c>
      <c r="B64" s="29" t="s">
        <v>220</v>
      </c>
      <c r="C64" s="29" t="s">
        <v>116</v>
      </c>
      <c r="D64" s="29" t="s">
        <v>117</v>
      </c>
      <c r="E64" s="30">
        <v>0</v>
      </c>
      <c r="F64" s="30">
        <v>-1000</v>
      </c>
      <c r="G64" s="29" t="s">
        <v>204</v>
      </c>
      <c r="H64" s="29" t="s">
        <v>185</v>
      </c>
      <c r="I64" s="29" t="s">
        <v>34</v>
      </c>
    </row>
    <row r="65" spans="1:9" x14ac:dyDescent="0.25">
      <c r="A65" s="29" t="s">
        <v>47</v>
      </c>
      <c r="B65" s="29" t="s">
        <v>27</v>
      </c>
      <c r="C65" s="29" t="s">
        <v>108</v>
      </c>
      <c r="D65" s="29" t="s">
        <v>109</v>
      </c>
      <c r="E65" s="30">
        <v>733593</v>
      </c>
      <c r="F65" s="30">
        <v>734000</v>
      </c>
      <c r="G65" s="29" t="s">
        <v>48</v>
      </c>
      <c r="H65" s="29" t="s">
        <v>38</v>
      </c>
      <c r="I65" s="29" t="s">
        <v>34</v>
      </c>
    </row>
    <row r="66" spans="1:9" x14ac:dyDescent="0.25">
      <c r="A66" s="29" t="s">
        <v>47</v>
      </c>
      <c r="B66" s="29" t="s">
        <v>27</v>
      </c>
      <c r="C66" s="72" t="s">
        <v>115</v>
      </c>
      <c r="D66" s="29" t="s">
        <v>111</v>
      </c>
      <c r="E66" s="30">
        <v>-528186</v>
      </c>
      <c r="F66" s="30">
        <v>-528000</v>
      </c>
      <c r="G66" s="29" t="s">
        <v>48</v>
      </c>
      <c r="H66" s="29" t="s">
        <v>38</v>
      </c>
      <c r="I66" s="29" t="s">
        <v>34</v>
      </c>
    </row>
    <row r="67" spans="1:9" x14ac:dyDescent="0.25">
      <c r="A67" s="29" t="s">
        <v>47</v>
      </c>
      <c r="B67" s="29" t="s">
        <v>27</v>
      </c>
      <c r="C67" s="29" t="s">
        <v>116</v>
      </c>
      <c r="D67" s="29" t="s">
        <v>117</v>
      </c>
      <c r="E67" s="30">
        <v>-215101</v>
      </c>
      <c r="F67" s="30">
        <v>-216000</v>
      </c>
      <c r="G67" s="29" t="s">
        <v>48</v>
      </c>
      <c r="H67" s="29" t="s">
        <v>38</v>
      </c>
      <c r="I67" s="29" t="s">
        <v>34</v>
      </c>
    </row>
    <row r="68" spans="1:9" x14ac:dyDescent="0.25">
      <c r="A68" s="29" t="s">
        <v>583</v>
      </c>
      <c r="B68" s="29" t="s">
        <v>582</v>
      </c>
      <c r="C68" s="29" t="s">
        <v>108</v>
      </c>
      <c r="D68" s="29" t="s">
        <v>109</v>
      </c>
      <c r="E68" s="30">
        <v>949335</v>
      </c>
      <c r="F68" s="30">
        <v>949000</v>
      </c>
      <c r="G68" s="29" t="s">
        <v>48</v>
      </c>
      <c r="H68" s="29" t="s">
        <v>377</v>
      </c>
      <c r="I68" s="29" t="s">
        <v>375</v>
      </c>
    </row>
    <row r="69" spans="1:9" x14ac:dyDescent="0.25">
      <c r="A69" s="29" t="s">
        <v>583</v>
      </c>
      <c r="B69" s="29" t="s">
        <v>582</v>
      </c>
      <c r="C69" s="29" t="s">
        <v>115</v>
      </c>
      <c r="D69" s="29" t="s">
        <v>111</v>
      </c>
      <c r="E69" s="30">
        <v>-932991</v>
      </c>
      <c r="F69" s="30">
        <v>-933000</v>
      </c>
      <c r="G69" s="29" t="s">
        <v>48</v>
      </c>
      <c r="H69" s="29" t="s">
        <v>377</v>
      </c>
      <c r="I69" s="29" t="s">
        <v>375</v>
      </c>
    </row>
    <row r="70" spans="1:9" x14ac:dyDescent="0.25">
      <c r="A70" s="29" t="s">
        <v>583</v>
      </c>
      <c r="B70" s="29" t="s">
        <v>582</v>
      </c>
      <c r="C70" s="29" t="s">
        <v>116</v>
      </c>
      <c r="D70" s="29" t="s">
        <v>117</v>
      </c>
      <c r="E70" s="30">
        <v>-29412</v>
      </c>
      <c r="F70" s="30">
        <v>-29000</v>
      </c>
      <c r="G70" s="29" t="s">
        <v>48</v>
      </c>
      <c r="H70" s="29" t="s">
        <v>377</v>
      </c>
      <c r="I70" s="29" t="s">
        <v>375</v>
      </c>
    </row>
    <row r="71" spans="1:9" x14ac:dyDescent="0.25">
      <c r="A71" s="29" t="s">
        <v>50</v>
      </c>
      <c r="B71" s="29" t="s">
        <v>27</v>
      </c>
      <c r="C71" s="29" t="s">
        <v>108</v>
      </c>
      <c r="D71" s="29" t="s">
        <v>109</v>
      </c>
      <c r="E71" s="30">
        <v>90289002</v>
      </c>
      <c r="F71" s="30">
        <v>90290000</v>
      </c>
      <c r="G71" s="29" t="s">
        <v>35</v>
      </c>
      <c r="H71" s="29" t="s">
        <v>38</v>
      </c>
      <c r="I71" s="29" t="s">
        <v>34</v>
      </c>
    </row>
    <row r="72" spans="1:9" x14ac:dyDescent="0.25">
      <c r="A72" s="29" t="s">
        <v>50</v>
      </c>
      <c r="B72" s="29" t="s">
        <v>27</v>
      </c>
      <c r="C72" s="29" t="s">
        <v>115</v>
      </c>
      <c r="D72" s="29" t="s">
        <v>111</v>
      </c>
      <c r="E72" s="30">
        <v>-17243368</v>
      </c>
      <c r="F72" s="30">
        <v>-17244000</v>
      </c>
      <c r="G72" s="29" t="s">
        <v>35</v>
      </c>
      <c r="H72" s="29" t="s">
        <v>38</v>
      </c>
      <c r="I72" s="29" t="s">
        <v>34</v>
      </c>
    </row>
    <row r="73" spans="1:9" x14ac:dyDescent="0.25">
      <c r="A73" s="29" t="s">
        <v>50</v>
      </c>
      <c r="B73" s="29" t="s">
        <v>27</v>
      </c>
      <c r="C73" s="72" t="s">
        <v>116</v>
      </c>
      <c r="D73" s="29" t="s">
        <v>117</v>
      </c>
      <c r="E73" s="30">
        <v>-76571394</v>
      </c>
      <c r="F73" s="30">
        <v>-76573000</v>
      </c>
      <c r="G73" s="29" t="s">
        <v>35</v>
      </c>
      <c r="H73" s="29" t="s">
        <v>38</v>
      </c>
      <c r="I73" s="29" t="s">
        <v>34</v>
      </c>
    </row>
    <row r="74" spans="1:9" x14ac:dyDescent="0.25">
      <c r="A74" s="29" t="s">
        <v>50</v>
      </c>
      <c r="B74" s="29" t="s">
        <v>586</v>
      </c>
      <c r="C74" s="29" t="s">
        <v>30</v>
      </c>
      <c r="D74" s="29" t="s">
        <v>31</v>
      </c>
      <c r="E74" s="30">
        <v>3716688</v>
      </c>
      <c r="F74" s="30">
        <v>3717000</v>
      </c>
      <c r="G74" s="29" t="s">
        <v>35</v>
      </c>
      <c r="H74" s="29" t="s">
        <v>377</v>
      </c>
      <c r="I74" s="29" t="s">
        <v>375</v>
      </c>
    </row>
    <row r="75" spans="1:9" x14ac:dyDescent="0.25">
      <c r="A75" s="29" t="s">
        <v>50</v>
      </c>
      <c r="B75" s="29" t="s">
        <v>586</v>
      </c>
      <c r="C75" s="29" t="s">
        <v>108</v>
      </c>
      <c r="D75" s="29" t="s">
        <v>109</v>
      </c>
      <c r="E75" s="30">
        <v>68257393</v>
      </c>
      <c r="F75" s="30">
        <v>68258000</v>
      </c>
      <c r="G75" s="29" t="s">
        <v>35</v>
      </c>
      <c r="H75" s="29" t="s">
        <v>377</v>
      </c>
      <c r="I75" s="29" t="s">
        <v>375</v>
      </c>
    </row>
    <row r="76" spans="1:9" x14ac:dyDescent="0.25">
      <c r="A76" s="29" t="s">
        <v>50</v>
      </c>
      <c r="B76" s="29" t="s">
        <v>586</v>
      </c>
      <c r="C76" s="29" t="s">
        <v>110</v>
      </c>
      <c r="D76" s="29" t="s">
        <v>111</v>
      </c>
      <c r="E76" s="30">
        <v>-347360</v>
      </c>
      <c r="F76" s="30">
        <v>-347000</v>
      </c>
      <c r="G76" s="29" t="s">
        <v>35</v>
      </c>
      <c r="H76" s="29" t="s">
        <v>377</v>
      </c>
      <c r="I76" s="29" t="s">
        <v>375</v>
      </c>
    </row>
    <row r="77" spans="1:9" x14ac:dyDescent="0.25">
      <c r="A77" s="29" t="s">
        <v>50</v>
      </c>
      <c r="B77" s="29" t="s">
        <v>586</v>
      </c>
      <c r="C77" s="29" t="s">
        <v>115</v>
      </c>
      <c r="D77" s="29" t="s">
        <v>111</v>
      </c>
      <c r="E77" s="30">
        <v>-19004985</v>
      </c>
      <c r="F77" s="30">
        <v>-19005000</v>
      </c>
      <c r="G77" s="29" t="s">
        <v>35</v>
      </c>
      <c r="H77" s="29" t="s">
        <v>377</v>
      </c>
      <c r="I77" s="29" t="s">
        <v>375</v>
      </c>
    </row>
    <row r="78" spans="1:9" x14ac:dyDescent="0.25">
      <c r="A78" s="29" t="s">
        <v>50</v>
      </c>
      <c r="B78" s="29" t="s">
        <v>586</v>
      </c>
      <c r="C78" s="29" t="s">
        <v>116</v>
      </c>
      <c r="D78" s="29" t="s">
        <v>117</v>
      </c>
      <c r="E78" s="30">
        <v>-55708444</v>
      </c>
      <c r="F78" s="30">
        <v>-55709000</v>
      </c>
      <c r="G78" s="29" t="s">
        <v>35</v>
      </c>
      <c r="H78" s="29" t="s">
        <v>377</v>
      </c>
      <c r="I78" s="29" t="s">
        <v>375</v>
      </c>
    </row>
    <row r="79" spans="1:9" x14ac:dyDescent="0.25">
      <c r="A79" s="29" t="s">
        <v>51</v>
      </c>
      <c r="B79" s="29" t="s">
        <v>27</v>
      </c>
      <c r="C79" s="29" t="s">
        <v>108</v>
      </c>
      <c r="D79" s="29" t="s">
        <v>109</v>
      </c>
      <c r="E79" s="30">
        <v>53938539</v>
      </c>
      <c r="F79" s="30">
        <v>53939000</v>
      </c>
      <c r="G79" s="29" t="s">
        <v>35</v>
      </c>
      <c r="H79" s="29" t="s">
        <v>38</v>
      </c>
      <c r="I79" s="29" t="s">
        <v>34</v>
      </c>
    </row>
    <row r="80" spans="1:9" x14ac:dyDescent="0.25">
      <c r="A80" s="29" t="s">
        <v>51</v>
      </c>
      <c r="B80" s="29" t="s">
        <v>27</v>
      </c>
      <c r="C80" s="72" t="s">
        <v>106</v>
      </c>
      <c r="D80" s="29" t="s">
        <v>107</v>
      </c>
      <c r="E80" s="30">
        <v>54342</v>
      </c>
      <c r="F80" s="30">
        <v>54000</v>
      </c>
      <c r="G80" s="29" t="s">
        <v>35</v>
      </c>
      <c r="H80" s="29" t="s">
        <v>38</v>
      </c>
      <c r="I80" s="29" t="s">
        <v>34</v>
      </c>
    </row>
    <row r="81" spans="1:9" x14ac:dyDescent="0.25">
      <c r="A81" s="29" t="s">
        <v>51</v>
      </c>
      <c r="B81" s="29" t="s">
        <v>27</v>
      </c>
      <c r="C81" s="29" t="s">
        <v>114</v>
      </c>
      <c r="D81" s="29" t="s">
        <v>111</v>
      </c>
      <c r="E81" s="30">
        <v>-32604</v>
      </c>
      <c r="F81" s="30">
        <v>-33000</v>
      </c>
      <c r="G81" s="29" t="s">
        <v>35</v>
      </c>
      <c r="H81" s="29" t="s">
        <v>38</v>
      </c>
      <c r="I81" s="29" t="s">
        <v>34</v>
      </c>
    </row>
    <row r="82" spans="1:9" x14ac:dyDescent="0.25">
      <c r="A82" s="29" t="s">
        <v>51</v>
      </c>
      <c r="B82" s="29" t="s">
        <v>27</v>
      </c>
      <c r="C82" s="29" t="s">
        <v>115</v>
      </c>
      <c r="D82" s="29" t="s">
        <v>111</v>
      </c>
      <c r="E82" s="30">
        <v>-20373605</v>
      </c>
      <c r="F82" s="30">
        <v>-20374000</v>
      </c>
      <c r="G82" s="29" t="s">
        <v>35</v>
      </c>
      <c r="H82" s="29" t="s">
        <v>38</v>
      </c>
      <c r="I82" s="29" t="s">
        <v>34</v>
      </c>
    </row>
    <row r="83" spans="1:9" x14ac:dyDescent="0.25">
      <c r="A83" s="29" t="s">
        <v>51</v>
      </c>
      <c r="B83" s="29" t="s">
        <v>27</v>
      </c>
      <c r="C83" s="29" t="s">
        <v>116</v>
      </c>
      <c r="D83" s="29" t="s">
        <v>117</v>
      </c>
      <c r="E83" s="30">
        <v>-34718130</v>
      </c>
      <c r="F83" s="30">
        <v>-34718000</v>
      </c>
      <c r="G83" s="29" t="s">
        <v>35</v>
      </c>
      <c r="H83" s="29" t="s">
        <v>38</v>
      </c>
      <c r="I83" s="29" t="s">
        <v>34</v>
      </c>
    </row>
    <row r="84" spans="1:9" x14ac:dyDescent="0.25">
      <c r="A84" s="29" t="s">
        <v>51</v>
      </c>
      <c r="B84" s="29" t="s">
        <v>183</v>
      </c>
      <c r="C84" s="72" t="s">
        <v>108</v>
      </c>
      <c r="D84" s="29" t="s">
        <v>109</v>
      </c>
      <c r="E84" s="30">
        <v>32918</v>
      </c>
      <c r="F84" s="30">
        <v>32000</v>
      </c>
      <c r="G84" s="29" t="s">
        <v>35</v>
      </c>
      <c r="H84" s="29" t="s">
        <v>185</v>
      </c>
      <c r="I84" s="29" t="s">
        <v>34</v>
      </c>
    </row>
    <row r="85" spans="1:9" x14ac:dyDescent="0.25">
      <c r="A85" s="29" t="s">
        <v>51</v>
      </c>
      <c r="B85" s="29" t="s">
        <v>183</v>
      </c>
      <c r="C85" s="29" t="s">
        <v>115</v>
      </c>
      <c r="D85" s="29" t="s">
        <v>111</v>
      </c>
      <c r="E85" s="30">
        <v>-15615</v>
      </c>
      <c r="F85" s="30">
        <v>-15000</v>
      </c>
      <c r="G85" s="29" t="s">
        <v>35</v>
      </c>
      <c r="H85" s="29" t="s">
        <v>185</v>
      </c>
      <c r="I85" s="29" t="s">
        <v>34</v>
      </c>
    </row>
    <row r="86" spans="1:9" x14ac:dyDescent="0.25">
      <c r="A86" s="29" t="s">
        <v>51</v>
      </c>
      <c r="B86" s="29" t="s">
        <v>183</v>
      </c>
      <c r="C86" s="29" t="s">
        <v>116</v>
      </c>
      <c r="D86" s="29" t="s">
        <v>117</v>
      </c>
      <c r="E86" s="30">
        <v>-17615</v>
      </c>
      <c r="F86" s="30">
        <v>-18000</v>
      </c>
      <c r="G86" s="29" t="s">
        <v>35</v>
      </c>
      <c r="H86" s="29" t="s">
        <v>185</v>
      </c>
      <c r="I86" s="29" t="s">
        <v>34</v>
      </c>
    </row>
    <row r="87" spans="1:9" x14ac:dyDescent="0.25">
      <c r="A87" s="29" t="s">
        <v>51</v>
      </c>
      <c r="B87" s="29" t="s">
        <v>198</v>
      </c>
      <c r="C87" s="29" t="s">
        <v>108</v>
      </c>
      <c r="D87" s="29" t="s">
        <v>109</v>
      </c>
      <c r="E87" s="30">
        <v>9284225</v>
      </c>
      <c r="F87" s="30">
        <v>9284000</v>
      </c>
      <c r="G87" s="29" t="s">
        <v>35</v>
      </c>
      <c r="H87" s="29" t="s">
        <v>185</v>
      </c>
      <c r="I87" s="29" t="s">
        <v>34</v>
      </c>
    </row>
    <row r="88" spans="1:9" x14ac:dyDescent="0.25">
      <c r="A88" s="29" t="s">
        <v>51</v>
      </c>
      <c r="B88" s="29" t="s">
        <v>198</v>
      </c>
      <c r="C88" s="72" t="s">
        <v>115</v>
      </c>
      <c r="D88" s="29" t="s">
        <v>111</v>
      </c>
      <c r="E88" s="30">
        <v>-2773407</v>
      </c>
      <c r="F88" s="30">
        <v>-2773000</v>
      </c>
      <c r="G88" s="29" t="s">
        <v>35</v>
      </c>
      <c r="H88" s="29" t="s">
        <v>185</v>
      </c>
      <c r="I88" s="29" t="s">
        <v>34</v>
      </c>
    </row>
    <row r="89" spans="1:9" x14ac:dyDescent="0.25">
      <c r="A89" s="29" t="s">
        <v>51</v>
      </c>
      <c r="B89" s="29" t="s">
        <v>198</v>
      </c>
      <c r="C89" s="29" t="s">
        <v>116</v>
      </c>
      <c r="D89" s="29" t="s">
        <v>117</v>
      </c>
      <c r="E89" s="30">
        <v>-6837614</v>
      </c>
      <c r="F89" s="30">
        <v>-6837000</v>
      </c>
      <c r="G89" s="29" t="s">
        <v>35</v>
      </c>
      <c r="H89" s="29" t="s">
        <v>185</v>
      </c>
      <c r="I89" s="29" t="s">
        <v>34</v>
      </c>
    </row>
    <row r="90" spans="1:9" x14ac:dyDescent="0.25">
      <c r="A90" s="29" t="s">
        <v>51</v>
      </c>
      <c r="B90" s="29" t="s">
        <v>214</v>
      </c>
      <c r="C90" s="29" t="s">
        <v>108</v>
      </c>
      <c r="D90" s="29" t="s">
        <v>109</v>
      </c>
      <c r="E90" s="30">
        <v>4099348</v>
      </c>
      <c r="F90" s="30">
        <v>4099000</v>
      </c>
      <c r="G90" s="29" t="s">
        <v>35</v>
      </c>
      <c r="H90" s="29" t="s">
        <v>185</v>
      </c>
      <c r="I90" s="29" t="s">
        <v>34</v>
      </c>
    </row>
    <row r="91" spans="1:9" x14ac:dyDescent="0.25">
      <c r="A91" s="29" t="s">
        <v>51</v>
      </c>
      <c r="B91" s="29" t="s">
        <v>214</v>
      </c>
      <c r="C91" s="29" t="s">
        <v>115</v>
      </c>
      <c r="D91" s="29" t="s">
        <v>111</v>
      </c>
      <c r="E91" s="30">
        <v>-1224567</v>
      </c>
      <c r="F91" s="30">
        <v>-1224000</v>
      </c>
      <c r="G91" s="29" t="s">
        <v>35</v>
      </c>
      <c r="H91" s="29" t="s">
        <v>185</v>
      </c>
      <c r="I91" s="29" t="s">
        <v>34</v>
      </c>
    </row>
    <row r="92" spans="1:9" x14ac:dyDescent="0.25">
      <c r="A92" s="29" t="s">
        <v>51</v>
      </c>
      <c r="B92" s="29" t="s">
        <v>214</v>
      </c>
      <c r="C92" s="29" t="s">
        <v>116</v>
      </c>
      <c r="D92" s="29" t="s">
        <v>117</v>
      </c>
      <c r="E92" s="30">
        <v>-3019074</v>
      </c>
      <c r="F92" s="30">
        <v>-3019000</v>
      </c>
      <c r="G92" s="29" t="s">
        <v>35</v>
      </c>
      <c r="H92" s="29" t="s">
        <v>185</v>
      </c>
      <c r="I92" s="29" t="s">
        <v>34</v>
      </c>
    </row>
    <row r="93" spans="1:9" x14ac:dyDescent="0.25">
      <c r="A93" s="29" t="s">
        <v>51</v>
      </c>
      <c r="B93" s="29" t="s">
        <v>248</v>
      </c>
      <c r="C93" s="29" t="s">
        <v>108</v>
      </c>
      <c r="D93" s="29" t="s">
        <v>109</v>
      </c>
      <c r="E93" s="30">
        <v>409243</v>
      </c>
      <c r="F93" s="30">
        <v>409000</v>
      </c>
      <c r="G93" s="29" t="s">
        <v>35</v>
      </c>
      <c r="H93" s="29" t="s">
        <v>185</v>
      </c>
      <c r="I93" s="29" t="s">
        <v>34</v>
      </c>
    </row>
    <row r="94" spans="1:9" x14ac:dyDescent="0.25">
      <c r="A94" s="29" t="s">
        <v>51</v>
      </c>
      <c r="B94" s="29" t="s">
        <v>248</v>
      </c>
      <c r="C94" s="72" t="s">
        <v>115</v>
      </c>
      <c r="D94" s="29" t="s">
        <v>111</v>
      </c>
      <c r="E94" s="30">
        <v>-122250</v>
      </c>
      <c r="F94" s="30">
        <v>-122000</v>
      </c>
      <c r="G94" s="29" t="s">
        <v>35</v>
      </c>
      <c r="H94" s="29" t="s">
        <v>185</v>
      </c>
      <c r="I94" s="29" t="s">
        <v>34</v>
      </c>
    </row>
    <row r="95" spans="1:9" x14ac:dyDescent="0.25">
      <c r="A95" s="29" t="s">
        <v>51</v>
      </c>
      <c r="B95" s="29" t="s">
        <v>248</v>
      </c>
      <c r="C95" s="29" t="s">
        <v>116</v>
      </c>
      <c r="D95" s="29" t="s">
        <v>117</v>
      </c>
      <c r="E95" s="30">
        <v>-301398</v>
      </c>
      <c r="F95" s="30">
        <v>-302000</v>
      </c>
      <c r="G95" s="29" t="s">
        <v>35</v>
      </c>
      <c r="H95" s="29" t="s">
        <v>185</v>
      </c>
      <c r="I95" s="29" t="s">
        <v>34</v>
      </c>
    </row>
    <row r="96" spans="1:9" x14ac:dyDescent="0.25">
      <c r="A96" s="29" t="s">
        <v>51</v>
      </c>
      <c r="B96" s="29" t="s">
        <v>283</v>
      </c>
      <c r="C96" s="29" t="s">
        <v>108</v>
      </c>
      <c r="D96" s="29" t="s">
        <v>109</v>
      </c>
      <c r="E96" s="30">
        <v>69364</v>
      </c>
      <c r="F96" s="30">
        <v>69000</v>
      </c>
      <c r="G96" s="29" t="s">
        <v>35</v>
      </c>
      <c r="H96" s="29" t="s">
        <v>185</v>
      </c>
      <c r="I96" s="29" t="s">
        <v>34</v>
      </c>
    </row>
    <row r="97" spans="1:9" x14ac:dyDescent="0.25">
      <c r="A97" s="29" t="s">
        <v>51</v>
      </c>
      <c r="B97" s="29" t="s">
        <v>283</v>
      </c>
      <c r="C97" s="29" t="s">
        <v>115</v>
      </c>
      <c r="D97" s="29" t="s">
        <v>111</v>
      </c>
      <c r="E97" s="30">
        <v>-20721</v>
      </c>
      <c r="F97" s="30">
        <v>-21000</v>
      </c>
      <c r="G97" s="29" t="s">
        <v>35</v>
      </c>
      <c r="H97" s="29" t="s">
        <v>185</v>
      </c>
      <c r="I97" s="29" t="s">
        <v>34</v>
      </c>
    </row>
    <row r="98" spans="1:9" x14ac:dyDescent="0.25">
      <c r="A98" s="29" t="s">
        <v>51</v>
      </c>
      <c r="B98" s="29" t="s">
        <v>283</v>
      </c>
      <c r="C98" s="29" t="s">
        <v>116</v>
      </c>
      <c r="D98" s="29" t="s">
        <v>117</v>
      </c>
      <c r="E98" s="30">
        <v>-51086</v>
      </c>
      <c r="F98" s="30">
        <v>-51000</v>
      </c>
      <c r="G98" s="29" t="s">
        <v>35</v>
      </c>
      <c r="H98" s="29" t="s">
        <v>185</v>
      </c>
      <c r="I98" s="29" t="s">
        <v>34</v>
      </c>
    </row>
    <row r="99" spans="1:9" x14ac:dyDescent="0.25">
      <c r="A99" s="29" t="s">
        <v>51</v>
      </c>
      <c r="B99" s="29" t="s">
        <v>322</v>
      </c>
      <c r="C99" s="29" t="s">
        <v>108</v>
      </c>
      <c r="D99" s="29" t="s">
        <v>109</v>
      </c>
      <c r="E99" s="30">
        <v>4997601</v>
      </c>
      <c r="F99" s="30">
        <v>4998000</v>
      </c>
      <c r="G99" s="29" t="s">
        <v>35</v>
      </c>
      <c r="H99" s="29" t="s">
        <v>185</v>
      </c>
      <c r="I99" s="29" t="s">
        <v>34</v>
      </c>
    </row>
    <row r="100" spans="1:9" x14ac:dyDescent="0.25">
      <c r="A100" s="29" t="s">
        <v>51</v>
      </c>
      <c r="B100" s="29" t="s">
        <v>322</v>
      </c>
      <c r="C100" s="72" t="s">
        <v>106</v>
      </c>
      <c r="D100" s="29" t="s">
        <v>107</v>
      </c>
      <c r="E100" s="30">
        <v>56597</v>
      </c>
      <c r="F100" s="30">
        <v>57000</v>
      </c>
      <c r="G100" s="29" t="s">
        <v>35</v>
      </c>
      <c r="H100" s="29" t="s">
        <v>185</v>
      </c>
      <c r="I100" s="29" t="s">
        <v>34</v>
      </c>
    </row>
    <row r="101" spans="1:9" x14ac:dyDescent="0.25">
      <c r="A101" s="29" t="s">
        <v>51</v>
      </c>
      <c r="B101" s="29" t="s">
        <v>322</v>
      </c>
      <c r="C101" s="29" t="s">
        <v>114</v>
      </c>
      <c r="D101" s="29" t="s">
        <v>111</v>
      </c>
      <c r="E101" s="30">
        <v>-33960</v>
      </c>
      <c r="F101" s="30">
        <v>-34000</v>
      </c>
      <c r="G101" s="29" t="s">
        <v>35</v>
      </c>
      <c r="H101" s="29" t="s">
        <v>185</v>
      </c>
      <c r="I101" s="29" t="s">
        <v>34</v>
      </c>
    </row>
    <row r="102" spans="1:9" x14ac:dyDescent="0.25">
      <c r="A102" s="29" t="s">
        <v>51</v>
      </c>
      <c r="B102" s="29" t="s">
        <v>322</v>
      </c>
      <c r="C102" s="29" t="s">
        <v>115</v>
      </c>
      <c r="D102" s="29" t="s">
        <v>111</v>
      </c>
      <c r="E102" s="30">
        <v>-2477554</v>
      </c>
      <c r="F102" s="30">
        <v>-2478000</v>
      </c>
      <c r="G102" s="29" t="s">
        <v>35</v>
      </c>
      <c r="H102" s="29" t="s">
        <v>185</v>
      </c>
      <c r="I102" s="29" t="s">
        <v>34</v>
      </c>
    </row>
    <row r="103" spans="1:9" x14ac:dyDescent="0.25">
      <c r="A103" s="29" t="s">
        <v>51</v>
      </c>
      <c r="B103" s="29" t="s">
        <v>322</v>
      </c>
      <c r="C103" s="29" t="s">
        <v>116</v>
      </c>
      <c r="D103" s="29" t="s">
        <v>117</v>
      </c>
      <c r="E103" s="30">
        <v>-2579965</v>
      </c>
      <c r="F103" s="30">
        <v>-2580000</v>
      </c>
      <c r="G103" s="29" t="s">
        <v>35</v>
      </c>
      <c r="H103" s="29" t="s">
        <v>185</v>
      </c>
      <c r="I103" s="29" t="s">
        <v>34</v>
      </c>
    </row>
    <row r="104" spans="1:9" x14ac:dyDescent="0.25">
      <c r="A104" s="29" t="s">
        <v>51</v>
      </c>
      <c r="B104" s="29" t="s">
        <v>329</v>
      </c>
      <c r="C104" s="72" t="s">
        <v>108</v>
      </c>
      <c r="D104" s="29" t="s">
        <v>109</v>
      </c>
      <c r="E104" s="30">
        <v>2804639</v>
      </c>
      <c r="F104" s="30">
        <v>2805000</v>
      </c>
      <c r="G104" s="29" t="s">
        <v>35</v>
      </c>
      <c r="H104" s="29" t="s">
        <v>185</v>
      </c>
      <c r="I104" s="29" t="s">
        <v>34</v>
      </c>
    </row>
    <row r="105" spans="1:9" x14ac:dyDescent="0.25">
      <c r="A105" s="29" t="s">
        <v>51</v>
      </c>
      <c r="B105" s="29" t="s">
        <v>329</v>
      </c>
      <c r="C105" s="29" t="s">
        <v>115</v>
      </c>
      <c r="D105" s="29" t="s">
        <v>111</v>
      </c>
      <c r="E105" s="30">
        <v>-1523035</v>
      </c>
      <c r="F105" s="30">
        <v>-1524000</v>
      </c>
      <c r="G105" s="29" t="s">
        <v>35</v>
      </c>
      <c r="H105" s="29" t="s">
        <v>185</v>
      </c>
      <c r="I105" s="29" t="s">
        <v>34</v>
      </c>
    </row>
    <row r="106" spans="1:9" x14ac:dyDescent="0.25">
      <c r="A106" s="29" t="s">
        <v>51</v>
      </c>
      <c r="B106" s="29" t="s">
        <v>329</v>
      </c>
      <c r="C106" s="29" t="s">
        <v>116</v>
      </c>
      <c r="D106" s="29" t="s">
        <v>117</v>
      </c>
      <c r="E106" s="30">
        <v>-1273718</v>
      </c>
      <c r="F106" s="30">
        <v>-1274000</v>
      </c>
      <c r="G106" s="29" t="s">
        <v>35</v>
      </c>
      <c r="H106" s="29" t="s">
        <v>185</v>
      </c>
      <c r="I106" s="29" t="s">
        <v>34</v>
      </c>
    </row>
    <row r="107" spans="1:9" x14ac:dyDescent="0.25">
      <c r="A107" s="29" t="s">
        <v>51</v>
      </c>
      <c r="B107" s="29" t="s">
        <v>342</v>
      </c>
      <c r="C107" s="29" t="s">
        <v>108</v>
      </c>
      <c r="D107" s="29" t="s">
        <v>109</v>
      </c>
      <c r="E107" s="30">
        <v>637441</v>
      </c>
      <c r="F107" s="30">
        <v>638000</v>
      </c>
      <c r="G107" s="29" t="s">
        <v>35</v>
      </c>
      <c r="H107" s="29" t="s">
        <v>185</v>
      </c>
      <c r="I107" s="29" t="s">
        <v>34</v>
      </c>
    </row>
    <row r="108" spans="1:9" x14ac:dyDescent="0.25">
      <c r="A108" s="29" t="s">
        <v>51</v>
      </c>
      <c r="B108" s="29" t="s">
        <v>342</v>
      </c>
      <c r="C108" s="72" t="s">
        <v>106</v>
      </c>
      <c r="D108" s="29" t="s">
        <v>107</v>
      </c>
      <c r="E108" s="30">
        <v>93098</v>
      </c>
      <c r="F108" s="30">
        <v>93000</v>
      </c>
      <c r="G108" s="29" t="s">
        <v>35</v>
      </c>
      <c r="H108" s="29" t="s">
        <v>185</v>
      </c>
      <c r="I108" s="29" t="s">
        <v>34</v>
      </c>
    </row>
    <row r="109" spans="1:9" x14ac:dyDescent="0.25">
      <c r="A109" s="29" t="s">
        <v>51</v>
      </c>
      <c r="B109" s="29" t="s">
        <v>342</v>
      </c>
      <c r="C109" s="29" t="s">
        <v>114</v>
      </c>
      <c r="D109" s="29" t="s">
        <v>111</v>
      </c>
      <c r="E109" s="30">
        <v>-55860</v>
      </c>
      <c r="F109" s="30">
        <v>-57000</v>
      </c>
      <c r="G109" s="29" t="s">
        <v>35</v>
      </c>
      <c r="H109" s="29" t="s">
        <v>185</v>
      </c>
      <c r="I109" s="29" t="s">
        <v>34</v>
      </c>
    </row>
    <row r="110" spans="1:9" x14ac:dyDescent="0.25">
      <c r="A110" s="29" t="s">
        <v>51</v>
      </c>
      <c r="B110" s="29" t="s">
        <v>342</v>
      </c>
      <c r="C110" s="29" t="s">
        <v>115</v>
      </c>
      <c r="D110" s="29" t="s">
        <v>111</v>
      </c>
      <c r="E110" s="30">
        <v>-258535</v>
      </c>
      <c r="F110" s="30">
        <v>-259000</v>
      </c>
      <c r="G110" s="29" t="s">
        <v>35</v>
      </c>
      <c r="H110" s="29" t="s">
        <v>185</v>
      </c>
      <c r="I110" s="29" t="s">
        <v>34</v>
      </c>
    </row>
    <row r="111" spans="1:9" x14ac:dyDescent="0.25">
      <c r="A111" s="29" t="s">
        <v>51</v>
      </c>
      <c r="B111" s="29" t="s">
        <v>342</v>
      </c>
      <c r="C111" s="29" t="s">
        <v>116</v>
      </c>
      <c r="D111" s="29" t="s">
        <v>117</v>
      </c>
      <c r="E111" s="30">
        <v>-411579</v>
      </c>
      <c r="F111" s="30">
        <v>-411000</v>
      </c>
      <c r="G111" s="29" t="s">
        <v>35</v>
      </c>
      <c r="H111" s="29" t="s">
        <v>185</v>
      </c>
      <c r="I111" s="29" t="s">
        <v>34</v>
      </c>
    </row>
    <row r="112" spans="1:9" x14ac:dyDescent="0.25">
      <c r="A112" s="29" t="s">
        <v>51</v>
      </c>
      <c r="B112" s="29" t="s">
        <v>352</v>
      </c>
      <c r="C112" s="72" t="s">
        <v>108</v>
      </c>
      <c r="D112" s="29" t="s">
        <v>109</v>
      </c>
      <c r="E112" s="30">
        <v>27746</v>
      </c>
      <c r="F112" s="30">
        <v>28000</v>
      </c>
      <c r="G112" s="29" t="s">
        <v>35</v>
      </c>
      <c r="H112" s="29" t="s">
        <v>185</v>
      </c>
      <c r="I112" s="29" t="s">
        <v>34</v>
      </c>
    </row>
    <row r="113" spans="1:9" x14ac:dyDescent="0.25">
      <c r="A113" s="29" t="s">
        <v>51</v>
      </c>
      <c r="B113" s="29" t="s">
        <v>352</v>
      </c>
      <c r="C113" s="29" t="s">
        <v>115</v>
      </c>
      <c r="D113" s="29" t="s">
        <v>111</v>
      </c>
      <c r="E113" s="30">
        <v>-8289</v>
      </c>
      <c r="F113" s="30">
        <v>-9000</v>
      </c>
      <c r="G113" s="29" t="s">
        <v>35</v>
      </c>
      <c r="H113" s="29" t="s">
        <v>185</v>
      </c>
      <c r="I113" s="29" t="s">
        <v>34</v>
      </c>
    </row>
    <row r="114" spans="1:9" x14ac:dyDescent="0.25">
      <c r="A114" s="29" t="s">
        <v>51</v>
      </c>
      <c r="B114" s="29" t="s">
        <v>352</v>
      </c>
      <c r="C114" s="29" t="s">
        <v>116</v>
      </c>
      <c r="D114" s="29" t="s">
        <v>117</v>
      </c>
      <c r="E114" s="30">
        <v>-20434</v>
      </c>
      <c r="F114" s="30">
        <v>-20000</v>
      </c>
      <c r="G114" s="29" t="s">
        <v>35</v>
      </c>
      <c r="H114" s="29" t="s">
        <v>185</v>
      </c>
      <c r="I114" s="29" t="s">
        <v>34</v>
      </c>
    </row>
    <row r="115" spans="1:9" x14ac:dyDescent="0.25">
      <c r="A115" s="29" t="s">
        <v>51</v>
      </c>
      <c r="B115" s="29" t="s">
        <v>356</v>
      </c>
      <c r="C115" s="29" t="s">
        <v>108</v>
      </c>
      <c r="D115" s="29" t="s">
        <v>109</v>
      </c>
      <c r="E115" s="30">
        <v>4373883</v>
      </c>
      <c r="F115" s="30">
        <v>4374000</v>
      </c>
      <c r="G115" s="29" t="s">
        <v>35</v>
      </c>
      <c r="H115" s="29" t="s">
        <v>185</v>
      </c>
      <c r="I115" s="29" t="s">
        <v>34</v>
      </c>
    </row>
    <row r="116" spans="1:9" x14ac:dyDescent="0.25">
      <c r="A116" s="29" t="s">
        <v>51</v>
      </c>
      <c r="B116" s="29" t="s">
        <v>356</v>
      </c>
      <c r="C116" s="72" t="s">
        <v>106</v>
      </c>
      <c r="D116" s="29" t="s">
        <v>107</v>
      </c>
      <c r="E116" s="30">
        <v>65210</v>
      </c>
      <c r="F116" s="30">
        <v>65000</v>
      </c>
      <c r="G116" s="29" t="s">
        <v>35</v>
      </c>
      <c r="H116" s="29" t="s">
        <v>185</v>
      </c>
      <c r="I116" s="29" t="s">
        <v>34</v>
      </c>
    </row>
    <row r="117" spans="1:9" x14ac:dyDescent="0.25">
      <c r="A117" s="29" t="s">
        <v>51</v>
      </c>
      <c r="B117" s="29" t="s">
        <v>356</v>
      </c>
      <c r="C117" s="29" t="s">
        <v>114</v>
      </c>
      <c r="D117" s="29" t="s">
        <v>111</v>
      </c>
      <c r="E117" s="30">
        <v>-39126</v>
      </c>
      <c r="F117" s="30">
        <v>-39000</v>
      </c>
      <c r="G117" s="29" t="s">
        <v>35</v>
      </c>
      <c r="H117" s="29" t="s">
        <v>185</v>
      </c>
      <c r="I117" s="29" t="s">
        <v>34</v>
      </c>
    </row>
    <row r="118" spans="1:9" x14ac:dyDescent="0.25">
      <c r="A118" s="29" t="s">
        <v>51</v>
      </c>
      <c r="B118" s="29" t="s">
        <v>356</v>
      </c>
      <c r="C118" s="29" t="s">
        <v>115</v>
      </c>
      <c r="D118" s="29" t="s">
        <v>111</v>
      </c>
      <c r="E118" s="30">
        <v>-2301295</v>
      </c>
      <c r="F118" s="30">
        <v>-2301000</v>
      </c>
      <c r="G118" s="29" t="s">
        <v>35</v>
      </c>
      <c r="H118" s="29" t="s">
        <v>185</v>
      </c>
      <c r="I118" s="29" t="s">
        <v>34</v>
      </c>
    </row>
    <row r="119" spans="1:9" x14ac:dyDescent="0.25">
      <c r="A119" s="29" t="s">
        <v>51</v>
      </c>
      <c r="B119" s="29" t="s">
        <v>356</v>
      </c>
      <c r="C119" s="29" t="s">
        <v>116</v>
      </c>
      <c r="D119" s="29" t="s">
        <v>117</v>
      </c>
      <c r="E119" s="30">
        <v>-2119408</v>
      </c>
      <c r="F119" s="30">
        <v>-2119000</v>
      </c>
      <c r="G119" s="29" t="s">
        <v>35</v>
      </c>
      <c r="H119" s="29" t="s">
        <v>185</v>
      </c>
      <c r="I119" s="29" t="s">
        <v>34</v>
      </c>
    </row>
    <row r="120" spans="1:9" x14ac:dyDescent="0.25">
      <c r="A120" s="29" t="s">
        <v>51</v>
      </c>
      <c r="B120" s="29" t="s">
        <v>360</v>
      </c>
      <c r="C120" s="72" t="s">
        <v>108</v>
      </c>
      <c r="D120" s="29" t="s">
        <v>109</v>
      </c>
      <c r="E120" s="30">
        <v>900429</v>
      </c>
      <c r="F120" s="30">
        <v>900000</v>
      </c>
      <c r="G120" s="29" t="s">
        <v>35</v>
      </c>
      <c r="H120" s="29" t="s">
        <v>185</v>
      </c>
      <c r="I120" s="29" t="s">
        <v>34</v>
      </c>
    </row>
    <row r="121" spans="1:9" x14ac:dyDescent="0.25">
      <c r="A121" s="29" t="s">
        <v>51</v>
      </c>
      <c r="B121" s="29" t="s">
        <v>360</v>
      </c>
      <c r="C121" s="29" t="s">
        <v>115</v>
      </c>
      <c r="D121" s="29" t="s">
        <v>111</v>
      </c>
      <c r="E121" s="30">
        <v>-228932</v>
      </c>
      <c r="F121" s="30">
        <v>-229000</v>
      </c>
      <c r="G121" s="29" t="s">
        <v>35</v>
      </c>
      <c r="H121" s="29" t="s">
        <v>185</v>
      </c>
      <c r="I121" s="29" t="s">
        <v>34</v>
      </c>
    </row>
    <row r="122" spans="1:9" x14ac:dyDescent="0.25">
      <c r="A122" s="29" t="s">
        <v>51</v>
      </c>
      <c r="B122" s="29" t="s">
        <v>360</v>
      </c>
      <c r="C122" s="29" t="s">
        <v>116</v>
      </c>
      <c r="D122" s="29" t="s">
        <v>117</v>
      </c>
      <c r="E122" s="30">
        <v>-685615</v>
      </c>
      <c r="F122" s="30">
        <v>-685000</v>
      </c>
      <c r="G122" s="29" t="s">
        <v>35</v>
      </c>
      <c r="H122" s="29" t="s">
        <v>185</v>
      </c>
      <c r="I122" s="29" t="s">
        <v>34</v>
      </c>
    </row>
    <row r="123" spans="1:9" x14ac:dyDescent="0.25">
      <c r="A123" s="29" t="s">
        <v>51</v>
      </c>
      <c r="B123" s="29" t="s">
        <v>433</v>
      </c>
      <c r="C123" s="29" t="s">
        <v>108</v>
      </c>
      <c r="D123" s="29" t="s">
        <v>109</v>
      </c>
      <c r="E123" s="30">
        <v>12726569</v>
      </c>
      <c r="F123" s="30">
        <v>12726000</v>
      </c>
      <c r="G123" s="29" t="s">
        <v>35</v>
      </c>
      <c r="H123" s="29" t="s">
        <v>185</v>
      </c>
      <c r="I123" s="29" t="s">
        <v>34</v>
      </c>
    </row>
    <row r="124" spans="1:9" x14ac:dyDescent="0.25">
      <c r="A124" s="29" t="s">
        <v>51</v>
      </c>
      <c r="B124" s="29" t="s">
        <v>433</v>
      </c>
      <c r="C124" s="29" t="s">
        <v>115</v>
      </c>
      <c r="D124" s="29" t="s">
        <v>111</v>
      </c>
      <c r="E124" s="30">
        <v>-6792844</v>
      </c>
      <c r="F124" s="30">
        <v>-6793000</v>
      </c>
      <c r="G124" s="29" t="s">
        <v>35</v>
      </c>
      <c r="H124" s="29" t="s">
        <v>185</v>
      </c>
      <c r="I124" s="29" t="s">
        <v>34</v>
      </c>
    </row>
    <row r="125" spans="1:9" x14ac:dyDescent="0.25">
      <c r="A125" s="29" t="s">
        <v>51</v>
      </c>
      <c r="B125" s="29" t="s">
        <v>433</v>
      </c>
      <c r="C125" s="29" t="s">
        <v>116</v>
      </c>
      <c r="D125" s="29" t="s">
        <v>117</v>
      </c>
      <c r="E125" s="30">
        <v>-5910156</v>
      </c>
      <c r="F125" s="30">
        <v>-5909000</v>
      </c>
      <c r="G125" s="29" t="s">
        <v>35</v>
      </c>
      <c r="H125" s="29" t="s">
        <v>185</v>
      </c>
      <c r="I125" s="29" t="s">
        <v>34</v>
      </c>
    </row>
    <row r="126" spans="1:9" x14ac:dyDescent="0.25">
      <c r="A126" s="29" t="s">
        <v>51</v>
      </c>
      <c r="B126" s="29" t="s">
        <v>444</v>
      </c>
      <c r="C126" s="72" t="s">
        <v>108</v>
      </c>
      <c r="D126" s="29" t="s">
        <v>109</v>
      </c>
      <c r="E126" s="30">
        <v>1397369</v>
      </c>
      <c r="F126" s="30">
        <v>1397000</v>
      </c>
      <c r="G126" s="29" t="s">
        <v>35</v>
      </c>
      <c r="H126" s="29" t="s">
        <v>185</v>
      </c>
      <c r="I126" s="29" t="s">
        <v>34</v>
      </c>
    </row>
    <row r="127" spans="1:9" x14ac:dyDescent="0.25">
      <c r="A127" s="29" t="s">
        <v>51</v>
      </c>
      <c r="B127" s="29" t="s">
        <v>444</v>
      </c>
      <c r="C127" s="29" t="s">
        <v>115</v>
      </c>
      <c r="D127" s="29" t="s">
        <v>111</v>
      </c>
      <c r="E127" s="30">
        <v>-514666</v>
      </c>
      <c r="F127" s="30">
        <v>-514000</v>
      </c>
      <c r="G127" s="29" t="s">
        <v>35</v>
      </c>
      <c r="H127" s="29" t="s">
        <v>185</v>
      </c>
      <c r="I127" s="29" t="s">
        <v>34</v>
      </c>
    </row>
    <row r="128" spans="1:9" x14ac:dyDescent="0.25">
      <c r="A128" s="29" t="s">
        <v>51</v>
      </c>
      <c r="B128" s="29" t="s">
        <v>444</v>
      </c>
      <c r="C128" s="29" t="s">
        <v>116</v>
      </c>
      <c r="D128" s="29" t="s">
        <v>117</v>
      </c>
      <c r="E128" s="30">
        <v>-765706</v>
      </c>
      <c r="F128" s="30">
        <v>-766000</v>
      </c>
      <c r="G128" s="29" t="s">
        <v>35</v>
      </c>
      <c r="H128" s="29" t="s">
        <v>185</v>
      </c>
      <c r="I128" s="29" t="s">
        <v>34</v>
      </c>
    </row>
    <row r="129" spans="1:9" x14ac:dyDescent="0.25">
      <c r="A129" s="29" t="s">
        <v>51</v>
      </c>
      <c r="B129" s="29" t="s">
        <v>450</v>
      </c>
      <c r="C129" s="29" t="s">
        <v>108</v>
      </c>
      <c r="D129" s="29" t="s">
        <v>109</v>
      </c>
      <c r="E129" s="30">
        <v>4671204</v>
      </c>
      <c r="F129" s="30">
        <v>4671000</v>
      </c>
      <c r="G129" s="29" t="s">
        <v>35</v>
      </c>
      <c r="H129" s="29" t="s">
        <v>185</v>
      </c>
      <c r="I129" s="29" t="s">
        <v>34</v>
      </c>
    </row>
    <row r="130" spans="1:9" x14ac:dyDescent="0.25">
      <c r="A130" s="29" t="s">
        <v>51</v>
      </c>
      <c r="B130" s="29" t="s">
        <v>450</v>
      </c>
      <c r="C130" s="72" t="s">
        <v>115</v>
      </c>
      <c r="D130" s="29" t="s">
        <v>111</v>
      </c>
      <c r="E130" s="30">
        <v>-1100763</v>
      </c>
      <c r="F130" s="30">
        <v>-1101000</v>
      </c>
      <c r="G130" s="29" t="s">
        <v>35</v>
      </c>
      <c r="H130" s="29" t="s">
        <v>185</v>
      </c>
      <c r="I130" s="29" t="s">
        <v>34</v>
      </c>
    </row>
    <row r="131" spans="1:9" x14ac:dyDescent="0.25">
      <c r="A131" s="29" t="s">
        <v>51</v>
      </c>
      <c r="B131" s="29" t="s">
        <v>450</v>
      </c>
      <c r="C131" s="29" t="s">
        <v>116</v>
      </c>
      <c r="D131" s="29" t="s">
        <v>117</v>
      </c>
      <c r="E131" s="30">
        <v>-3706035</v>
      </c>
      <c r="F131" s="30">
        <v>-3706000</v>
      </c>
      <c r="G131" s="29" t="s">
        <v>35</v>
      </c>
      <c r="H131" s="29" t="s">
        <v>185</v>
      </c>
      <c r="I131" s="29" t="s">
        <v>34</v>
      </c>
    </row>
    <row r="132" spans="1:9" x14ac:dyDescent="0.25">
      <c r="A132" s="29" t="s">
        <v>51</v>
      </c>
      <c r="B132" s="29" t="s">
        <v>467</v>
      </c>
      <c r="C132" s="29" t="s">
        <v>108</v>
      </c>
      <c r="D132" s="29" t="s">
        <v>109</v>
      </c>
      <c r="E132" s="30">
        <v>325481</v>
      </c>
      <c r="F132" s="30">
        <v>325000</v>
      </c>
      <c r="G132" s="29" t="s">
        <v>35</v>
      </c>
      <c r="H132" s="29" t="s">
        <v>185</v>
      </c>
      <c r="I132" s="29" t="s">
        <v>34</v>
      </c>
    </row>
    <row r="133" spans="1:9" x14ac:dyDescent="0.25">
      <c r="A133" s="29" t="s">
        <v>51</v>
      </c>
      <c r="B133" s="29" t="s">
        <v>467</v>
      </c>
      <c r="C133" s="29" t="s">
        <v>115</v>
      </c>
      <c r="D133" s="29" t="s">
        <v>111</v>
      </c>
      <c r="E133" s="30">
        <v>-167391</v>
      </c>
      <c r="F133" s="30">
        <v>-168000</v>
      </c>
      <c r="G133" s="29" t="s">
        <v>35</v>
      </c>
      <c r="H133" s="29" t="s">
        <v>185</v>
      </c>
      <c r="I133" s="29" t="s">
        <v>34</v>
      </c>
    </row>
    <row r="134" spans="1:9" x14ac:dyDescent="0.25">
      <c r="A134" s="29" t="s">
        <v>51</v>
      </c>
      <c r="B134" s="29" t="s">
        <v>467</v>
      </c>
      <c r="C134" s="29" t="s">
        <v>116</v>
      </c>
      <c r="D134" s="29" t="s">
        <v>117</v>
      </c>
      <c r="E134" s="30">
        <v>-165607</v>
      </c>
      <c r="F134" s="30">
        <v>-166000</v>
      </c>
      <c r="G134" s="29" t="s">
        <v>35</v>
      </c>
      <c r="H134" s="29" t="s">
        <v>185</v>
      </c>
      <c r="I134" s="29" t="s">
        <v>34</v>
      </c>
    </row>
    <row r="135" spans="1:9" x14ac:dyDescent="0.25">
      <c r="A135" s="29" t="s">
        <v>51</v>
      </c>
      <c r="B135" s="29" t="s">
        <v>493</v>
      </c>
      <c r="C135" s="29" t="s">
        <v>108</v>
      </c>
      <c r="D135" s="29" t="s">
        <v>109</v>
      </c>
      <c r="E135" s="30">
        <v>65384349</v>
      </c>
      <c r="F135" s="30">
        <v>65385000</v>
      </c>
      <c r="G135" s="29" t="s">
        <v>35</v>
      </c>
      <c r="H135" s="29" t="s">
        <v>185</v>
      </c>
      <c r="I135" s="29" t="s">
        <v>34</v>
      </c>
    </row>
    <row r="136" spans="1:9" x14ac:dyDescent="0.25">
      <c r="A136" s="29" t="s">
        <v>51</v>
      </c>
      <c r="B136" s="29" t="s">
        <v>493</v>
      </c>
      <c r="C136" s="72" t="s">
        <v>106</v>
      </c>
      <c r="D136" s="29" t="s">
        <v>107</v>
      </c>
      <c r="E136" s="30">
        <v>302775</v>
      </c>
      <c r="F136" s="30">
        <v>303000</v>
      </c>
      <c r="G136" s="29" t="s">
        <v>35</v>
      </c>
      <c r="H136" s="29" t="s">
        <v>185</v>
      </c>
      <c r="I136" s="29" t="s">
        <v>34</v>
      </c>
    </row>
    <row r="137" spans="1:9" x14ac:dyDescent="0.25">
      <c r="A137" s="29" t="s">
        <v>51</v>
      </c>
      <c r="B137" s="29" t="s">
        <v>493</v>
      </c>
      <c r="C137" s="29" t="s">
        <v>114</v>
      </c>
      <c r="D137" s="29" t="s">
        <v>111</v>
      </c>
      <c r="E137" s="30">
        <v>-181668</v>
      </c>
      <c r="F137" s="30">
        <v>-182000</v>
      </c>
      <c r="G137" s="29" t="s">
        <v>35</v>
      </c>
      <c r="H137" s="29" t="s">
        <v>185</v>
      </c>
      <c r="I137" s="29" t="s">
        <v>34</v>
      </c>
    </row>
    <row r="138" spans="1:9" x14ac:dyDescent="0.25">
      <c r="A138" s="29" t="s">
        <v>51</v>
      </c>
      <c r="B138" s="29" t="s">
        <v>493</v>
      </c>
      <c r="C138" s="29" t="s">
        <v>115</v>
      </c>
      <c r="D138" s="29" t="s">
        <v>111</v>
      </c>
      <c r="E138" s="30">
        <v>-17316984</v>
      </c>
      <c r="F138" s="30">
        <v>-17318000</v>
      </c>
      <c r="G138" s="29" t="s">
        <v>35</v>
      </c>
      <c r="H138" s="29" t="s">
        <v>185</v>
      </c>
      <c r="I138" s="29" t="s">
        <v>34</v>
      </c>
    </row>
    <row r="139" spans="1:9" x14ac:dyDescent="0.25">
      <c r="A139" s="29" t="s">
        <v>51</v>
      </c>
      <c r="B139" s="29" t="s">
        <v>493</v>
      </c>
      <c r="C139" s="29" t="s">
        <v>116</v>
      </c>
      <c r="D139" s="29" t="s">
        <v>117</v>
      </c>
      <c r="E139" s="30">
        <v>-50175238</v>
      </c>
      <c r="F139" s="30">
        <v>-50175000</v>
      </c>
      <c r="G139" s="29" t="s">
        <v>35</v>
      </c>
      <c r="H139" s="29" t="s">
        <v>185</v>
      </c>
      <c r="I139" s="29" t="s">
        <v>34</v>
      </c>
    </row>
    <row r="140" spans="1:9" x14ac:dyDescent="0.25">
      <c r="A140" s="29" t="s">
        <v>51</v>
      </c>
      <c r="B140" s="29" t="s">
        <v>496</v>
      </c>
      <c r="C140" s="72" t="s">
        <v>108</v>
      </c>
      <c r="D140" s="29" t="s">
        <v>109</v>
      </c>
      <c r="E140" s="30">
        <v>969960</v>
      </c>
      <c r="F140" s="30">
        <v>970000</v>
      </c>
      <c r="G140" s="29" t="s">
        <v>35</v>
      </c>
      <c r="H140" s="29" t="s">
        <v>185</v>
      </c>
      <c r="I140" s="29" t="s">
        <v>34</v>
      </c>
    </row>
    <row r="141" spans="1:9" x14ac:dyDescent="0.25">
      <c r="A141" s="29" t="s">
        <v>51</v>
      </c>
      <c r="B141" s="29" t="s">
        <v>496</v>
      </c>
      <c r="C141" s="29" t="s">
        <v>115</v>
      </c>
      <c r="D141" s="29" t="s">
        <v>111</v>
      </c>
      <c r="E141" s="30">
        <v>-498837</v>
      </c>
      <c r="F141" s="30">
        <v>-499000</v>
      </c>
      <c r="G141" s="29" t="s">
        <v>35</v>
      </c>
      <c r="H141" s="29" t="s">
        <v>185</v>
      </c>
      <c r="I141" s="29" t="s">
        <v>34</v>
      </c>
    </row>
    <row r="142" spans="1:9" x14ac:dyDescent="0.25">
      <c r="A142" s="29" t="s">
        <v>51</v>
      </c>
      <c r="B142" s="29" t="s">
        <v>496</v>
      </c>
      <c r="C142" s="29" t="s">
        <v>116</v>
      </c>
      <c r="D142" s="29" t="s">
        <v>117</v>
      </c>
      <c r="E142" s="30">
        <v>-493520</v>
      </c>
      <c r="F142" s="30">
        <v>-493000</v>
      </c>
      <c r="G142" s="29" t="s">
        <v>35</v>
      </c>
      <c r="H142" s="29" t="s">
        <v>185</v>
      </c>
      <c r="I142" s="29" t="s">
        <v>34</v>
      </c>
    </row>
    <row r="143" spans="1:9" x14ac:dyDescent="0.25">
      <c r="A143" s="29" t="s">
        <v>51</v>
      </c>
      <c r="B143" s="29" t="s">
        <v>530</v>
      </c>
      <c r="C143" s="29" t="s">
        <v>108</v>
      </c>
      <c r="D143" s="29" t="s">
        <v>109</v>
      </c>
      <c r="E143" s="30">
        <v>0</v>
      </c>
      <c r="F143" s="30">
        <v>0</v>
      </c>
      <c r="G143" s="29" t="s">
        <v>35</v>
      </c>
      <c r="H143" s="29" t="s">
        <v>185</v>
      </c>
      <c r="I143" s="29" t="s">
        <v>34</v>
      </c>
    </row>
    <row r="144" spans="1:9" x14ac:dyDescent="0.25">
      <c r="A144" s="29" t="s">
        <v>51</v>
      </c>
      <c r="B144" s="29" t="s">
        <v>530</v>
      </c>
      <c r="C144" s="29" t="s">
        <v>115</v>
      </c>
      <c r="D144" s="29" t="s">
        <v>111</v>
      </c>
      <c r="E144" s="30">
        <v>-1</v>
      </c>
      <c r="F144" s="30">
        <v>0</v>
      </c>
      <c r="G144" s="29" t="s">
        <v>35</v>
      </c>
      <c r="H144" s="29" t="s">
        <v>185</v>
      </c>
      <c r="I144" s="29" t="s">
        <v>34</v>
      </c>
    </row>
    <row r="145" spans="1:9" x14ac:dyDescent="0.25">
      <c r="A145" s="29" t="s">
        <v>51</v>
      </c>
      <c r="B145" s="29" t="s">
        <v>530</v>
      </c>
      <c r="C145" s="29" t="s">
        <v>116</v>
      </c>
      <c r="D145" s="29" t="s">
        <v>117</v>
      </c>
      <c r="E145" s="30">
        <v>0</v>
      </c>
      <c r="F145" s="30">
        <v>0</v>
      </c>
      <c r="G145" s="29" t="s">
        <v>35</v>
      </c>
      <c r="H145" s="29" t="s">
        <v>185</v>
      </c>
      <c r="I145" s="29" t="s">
        <v>34</v>
      </c>
    </row>
    <row r="146" spans="1:9" x14ac:dyDescent="0.25">
      <c r="A146" s="29" t="s">
        <v>51</v>
      </c>
      <c r="B146" s="29" t="s">
        <v>575</v>
      </c>
      <c r="C146" s="72" t="s">
        <v>108</v>
      </c>
      <c r="D146" s="29" t="s">
        <v>109</v>
      </c>
      <c r="E146" s="30">
        <v>14216103</v>
      </c>
      <c r="F146" s="30">
        <v>14216000</v>
      </c>
      <c r="G146" s="29" t="s">
        <v>35</v>
      </c>
      <c r="H146" s="29" t="s">
        <v>377</v>
      </c>
      <c r="I146" s="29" t="s">
        <v>375</v>
      </c>
    </row>
    <row r="147" spans="1:9" x14ac:dyDescent="0.25">
      <c r="A147" s="29" t="s">
        <v>51</v>
      </c>
      <c r="B147" s="29" t="s">
        <v>575</v>
      </c>
      <c r="C147" s="29" t="s">
        <v>106</v>
      </c>
      <c r="D147" s="29" t="s">
        <v>107</v>
      </c>
      <c r="E147" s="30">
        <v>41218</v>
      </c>
      <c r="F147" s="30">
        <v>41000</v>
      </c>
      <c r="G147" s="29" t="s">
        <v>35</v>
      </c>
      <c r="H147" s="29" t="s">
        <v>377</v>
      </c>
      <c r="I147" s="29" t="s">
        <v>375</v>
      </c>
    </row>
    <row r="148" spans="1:9" x14ac:dyDescent="0.25">
      <c r="A148" s="29" t="s">
        <v>51</v>
      </c>
      <c r="B148" s="29" t="s">
        <v>575</v>
      </c>
      <c r="C148" s="29" t="s">
        <v>114</v>
      </c>
      <c r="D148" s="29" t="s">
        <v>111</v>
      </c>
      <c r="E148" s="30">
        <v>-24732</v>
      </c>
      <c r="F148" s="30">
        <v>-24000</v>
      </c>
      <c r="G148" s="29" t="s">
        <v>35</v>
      </c>
      <c r="H148" s="29" t="s">
        <v>377</v>
      </c>
      <c r="I148" s="29" t="s">
        <v>375</v>
      </c>
    </row>
    <row r="149" spans="1:9" x14ac:dyDescent="0.25">
      <c r="A149" s="29" t="s">
        <v>51</v>
      </c>
      <c r="B149" s="29" t="s">
        <v>575</v>
      </c>
      <c r="C149" s="29" t="s">
        <v>115</v>
      </c>
      <c r="D149" s="29" t="s">
        <v>111</v>
      </c>
      <c r="E149" s="30">
        <v>-7035318</v>
      </c>
      <c r="F149" s="30">
        <v>-7036000</v>
      </c>
      <c r="G149" s="29" t="s">
        <v>35</v>
      </c>
      <c r="H149" s="29" t="s">
        <v>377</v>
      </c>
      <c r="I149" s="29" t="s">
        <v>375</v>
      </c>
    </row>
    <row r="150" spans="1:9" x14ac:dyDescent="0.25">
      <c r="A150" s="29" t="s">
        <v>51</v>
      </c>
      <c r="B150" s="29" t="s">
        <v>575</v>
      </c>
      <c r="C150" s="72" t="s">
        <v>116</v>
      </c>
      <c r="D150" s="29" t="s">
        <v>117</v>
      </c>
      <c r="E150" s="30">
        <v>-7448742</v>
      </c>
      <c r="F150" s="30">
        <v>-7448000</v>
      </c>
      <c r="G150" s="29" t="s">
        <v>35</v>
      </c>
      <c r="H150" s="29" t="s">
        <v>377</v>
      </c>
      <c r="I150" s="29" t="s">
        <v>375</v>
      </c>
    </row>
    <row r="151" spans="1:9" x14ac:dyDescent="0.25">
      <c r="A151" s="29" t="s">
        <v>51</v>
      </c>
      <c r="B151" s="29" t="s">
        <v>579</v>
      </c>
      <c r="C151" s="29" t="s">
        <v>108</v>
      </c>
      <c r="D151" s="29" t="s">
        <v>109</v>
      </c>
      <c r="E151" s="30">
        <v>50095</v>
      </c>
      <c r="F151" s="30">
        <v>50000</v>
      </c>
      <c r="G151" s="29" t="s">
        <v>35</v>
      </c>
      <c r="H151" s="29" t="s">
        <v>377</v>
      </c>
      <c r="I151" s="29" t="s">
        <v>375</v>
      </c>
    </row>
    <row r="152" spans="1:9" x14ac:dyDescent="0.25">
      <c r="A152" s="29" t="s">
        <v>51</v>
      </c>
      <c r="B152" s="29" t="s">
        <v>579</v>
      </c>
      <c r="C152" s="29" t="s">
        <v>115</v>
      </c>
      <c r="D152" s="29" t="s">
        <v>111</v>
      </c>
      <c r="E152" s="30">
        <v>-25764</v>
      </c>
      <c r="F152" s="30">
        <v>-27000</v>
      </c>
      <c r="G152" s="29" t="s">
        <v>35</v>
      </c>
      <c r="H152" s="29" t="s">
        <v>377</v>
      </c>
      <c r="I152" s="29" t="s">
        <v>375</v>
      </c>
    </row>
    <row r="153" spans="1:9" x14ac:dyDescent="0.25">
      <c r="A153" s="29" t="s">
        <v>51</v>
      </c>
      <c r="B153" s="29" t="s">
        <v>579</v>
      </c>
      <c r="C153" s="29" t="s">
        <v>116</v>
      </c>
      <c r="D153" s="29" t="s">
        <v>117</v>
      </c>
      <c r="E153" s="30">
        <v>-25489</v>
      </c>
      <c r="F153" s="30">
        <v>-26000</v>
      </c>
      <c r="G153" s="29" t="s">
        <v>35</v>
      </c>
      <c r="H153" s="29" t="s">
        <v>377</v>
      </c>
      <c r="I153" s="29" t="s">
        <v>375</v>
      </c>
    </row>
    <row r="154" spans="1:9" x14ac:dyDescent="0.25">
      <c r="A154" s="29" t="s">
        <v>52</v>
      </c>
      <c r="B154" s="29" t="s">
        <v>27</v>
      </c>
      <c r="C154" s="72" t="s">
        <v>108</v>
      </c>
      <c r="D154" s="29" t="s">
        <v>109</v>
      </c>
      <c r="E154" s="30">
        <v>24370321</v>
      </c>
      <c r="F154" s="30">
        <v>24370000</v>
      </c>
      <c r="G154" s="29" t="s">
        <v>35</v>
      </c>
      <c r="H154" s="29" t="s">
        <v>38</v>
      </c>
      <c r="I154" s="29" t="s">
        <v>34</v>
      </c>
    </row>
    <row r="155" spans="1:9" x14ac:dyDescent="0.25">
      <c r="A155" s="29" t="s">
        <v>52</v>
      </c>
      <c r="B155" s="29" t="s">
        <v>27</v>
      </c>
      <c r="C155" s="29" t="s">
        <v>115</v>
      </c>
      <c r="D155" s="29" t="s">
        <v>111</v>
      </c>
      <c r="E155" s="30">
        <v>-15202083</v>
      </c>
      <c r="F155" s="30">
        <v>-15202000</v>
      </c>
      <c r="G155" s="29" t="s">
        <v>35</v>
      </c>
      <c r="H155" s="29" t="s">
        <v>38</v>
      </c>
      <c r="I155" s="29" t="s">
        <v>34</v>
      </c>
    </row>
    <row r="156" spans="1:9" x14ac:dyDescent="0.25">
      <c r="A156" s="29" t="s">
        <v>52</v>
      </c>
      <c r="B156" s="29" t="s">
        <v>27</v>
      </c>
      <c r="C156" s="29" t="s">
        <v>116</v>
      </c>
      <c r="D156" s="29" t="s">
        <v>117</v>
      </c>
      <c r="E156" s="30">
        <v>-9487769</v>
      </c>
      <c r="F156" s="30">
        <v>-9487000</v>
      </c>
      <c r="G156" s="29" t="s">
        <v>35</v>
      </c>
      <c r="H156" s="29" t="s">
        <v>38</v>
      </c>
      <c r="I156" s="29" t="s">
        <v>34</v>
      </c>
    </row>
    <row r="157" spans="1:9" x14ac:dyDescent="0.25">
      <c r="A157" s="29" t="s">
        <v>53</v>
      </c>
      <c r="B157" s="29" t="s">
        <v>27</v>
      </c>
      <c r="C157" s="29" t="s">
        <v>108</v>
      </c>
      <c r="D157" s="29" t="s">
        <v>109</v>
      </c>
      <c r="E157" s="30">
        <v>1846646</v>
      </c>
      <c r="F157" s="30">
        <v>1847000</v>
      </c>
      <c r="G157" s="29" t="s">
        <v>35</v>
      </c>
      <c r="H157" s="29" t="s">
        <v>38</v>
      </c>
      <c r="I157" s="29" t="s">
        <v>34</v>
      </c>
    </row>
    <row r="158" spans="1:9" x14ac:dyDescent="0.25">
      <c r="A158" s="29" t="s">
        <v>53</v>
      </c>
      <c r="B158" s="29" t="s">
        <v>27</v>
      </c>
      <c r="C158" s="72" t="s">
        <v>115</v>
      </c>
      <c r="D158" s="29" t="s">
        <v>111</v>
      </c>
      <c r="E158" s="30">
        <v>-1022737</v>
      </c>
      <c r="F158" s="30">
        <v>-1023000</v>
      </c>
      <c r="G158" s="29" t="s">
        <v>35</v>
      </c>
      <c r="H158" s="29" t="s">
        <v>38</v>
      </c>
      <c r="I158" s="29" t="s">
        <v>34</v>
      </c>
    </row>
    <row r="159" spans="1:9" x14ac:dyDescent="0.25">
      <c r="A159" s="29" t="s">
        <v>53</v>
      </c>
      <c r="B159" s="29" t="s">
        <v>27</v>
      </c>
      <c r="C159" s="29" t="s">
        <v>116</v>
      </c>
      <c r="D159" s="29" t="s">
        <v>117</v>
      </c>
      <c r="E159" s="30">
        <v>-857828</v>
      </c>
      <c r="F159" s="30">
        <v>-859000</v>
      </c>
      <c r="G159" s="29" t="s">
        <v>35</v>
      </c>
      <c r="H159" s="29" t="s">
        <v>38</v>
      </c>
      <c r="I159" s="29" t="s">
        <v>34</v>
      </c>
    </row>
    <row r="160" spans="1:9" x14ac:dyDescent="0.25">
      <c r="A160" s="29" t="s">
        <v>53</v>
      </c>
      <c r="B160" s="29" t="s">
        <v>280</v>
      </c>
      <c r="C160" s="29" t="s">
        <v>108</v>
      </c>
      <c r="D160" s="29" t="s">
        <v>109</v>
      </c>
      <c r="E160" s="30">
        <v>44876547</v>
      </c>
      <c r="F160" s="30">
        <v>44877000</v>
      </c>
      <c r="G160" s="29" t="s">
        <v>35</v>
      </c>
      <c r="H160" s="29" t="s">
        <v>185</v>
      </c>
      <c r="I160" s="29" t="s">
        <v>34</v>
      </c>
    </row>
    <row r="161" spans="1:9" x14ac:dyDescent="0.25">
      <c r="A161" s="29" t="s">
        <v>53</v>
      </c>
      <c r="B161" s="29" t="s">
        <v>280</v>
      </c>
      <c r="C161" s="29" t="s">
        <v>115</v>
      </c>
      <c r="D161" s="29" t="s">
        <v>111</v>
      </c>
      <c r="E161" s="30">
        <v>-25410653</v>
      </c>
      <c r="F161" s="30">
        <v>-25410000</v>
      </c>
      <c r="G161" s="29" t="s">
        <v>35</v>
      </c>
      <c r="H161" s="29" t="s">
        <v>185</v>
      </c>
      <c r="I161" s="29" t="s">
        <v>34</v>
      </c>
    </row>
    <row r="162" spans="1:9" x14ac:dyDescent="0.25">
      <c r="A162" s="29" t="s">
        <v>53</v>
      </c>
      <c r="B162" s="29" t="s">
        <v>280</v>
      </c>
      <c r="C162" s="72" t="s">
        <v>116</v>
      </c>
      <c r="D162" s="29" t="s">
        <v>117</v>
      </c>
      <c r="E162" s="30">
        <v>-19954237</v>
      </c>
      <c r="F162" s="30">
        <v>-19955000</v>
      </c>
      <c r="G162" s="29" t="s">
        <v>35</v>
      </c>
      <c r="H162" s="29" t="s">
        <v>185</v>
      </c>
      <c r="I162" s="29" t="s">
        <v>34</v>
      </c>
    </row>
    <row r="163" spans="1:9" x14ac:dyDescent="0.25">
      <c r="A163" s="29" t="s">
        <v>358</v>
      </c>
      <c r="B163" s="29" t="s">
        <v>356</v>
      </c>
      <c r="C163" s="29" t="s">
        <v>108</v>
      </c>
      <c r="D163" s="29" t="s">
        <v>109</v>
      </c>
      <c r="E163" s="30">
        <v>2113986</v>
      </c>
      <c r="F163" s="30">
        <v>2114000</v>
      </c>
      <c r="G163" s="29" t="s">
        <v>35</v>
      </c>
      <c r="H163" s="29" t="s">
        <v>185</v>
      </c>
      <c r="I163" s="29" t="s">
        <v>34</v>
      </c>
    </row>
    <row r="164" spans="1:9" x14ac:dyDescent="0.25">
      <c r="A164" s="29" t="s">
        <v>358</v>
      </c>
      <c r="B164" s="29" t="s">
        <v>356</v>
      </c>
      <c r="C164" s="29" t="s">
        <v>115</v>
      </c>
      <c r="D164" s="29" t="s">
        <v>111</v>
      </c>
      <c r="E164" s="30">
        <v>-1565526</v>
      </c>
      <c r="F164" s="30">
        <v>-1565000</v>
      </c>
      <c r="G164" s="29" t="s">
        <v>35</v>
      </c>
      <c r="H164" s="29" t="s">
        <v>185</v>
      </c>
      <c r="I164" s="29" t="s">
        <v>34</v>
      </c>
    </row>
    <row r="165" spans="1:9" x14ac:dyDescent="0.25">
      <c r="A165" s="29" t="s">
        <v>358</v>
      </c>
      <c r="B165" s="29" t="s">
        <v>356</v>
      </c>
      <c r="C165" s="29" t="s">
        <v>116</v>
      </c>
      <c r="D165" s="29" t="s">
        <v>117</v>
      </c>
      <c r="E165" s="30">
        <v>-555527</v>
      </c>
      <c r="F165" s="30">
        <v>-555000</v>
      </c>
      <c r="G165" s="29" t="s">
        <v>35</v>
      </c>
      <c r="H165" s="29" t="s">
        <v>185</v>
      </c>
      <c r="I165" s="29" t="s">
        <v>34</v>
      </c>
    </row>
    <row r="166" spans="1:9" x14ac:dyDescent="0.25">
      <c r="A166" s="29" t="s">
        <v>54</v>
      </c>
      <c r="B166" s="29" t="s">
        <v>27</v>
      </c>
      <c r="C166" s="72" t="s">
        <v>108</v>
      </c>
      <c r="D166" s="29" t="s">
        <v>109</v>
      </c>
      <c r="E166" s="30">
        <v>14067948</v>
      </c>
      <c r="F166" s="30">
        <v>14069000</v>
      </c>
      <c r="G166" s="29" t="s">
        <v>35</v>
      </c>
      <c r="H166" s="29" t="s">
        <v>38</v>
      </c>
      <c r="I166" s="29" t="s">
        <v>34</v>
      </c>
    </row>
    <row r="167" spans="1:9" x14ac:dyDescent="0.25">
      <c r="A167" s="29" t="s">
        <v>54</v>
      </c>
      <c r="B167" s="29" t="s">
        <v>27</v>
      </c>
      <c r="C167" s="29" t="s">
        <v>115</v>
      </c>
      <c r="D167" s="29" t="s">
        <v>111</v>
      </c>
      <c r="E167" s="30">
        <v>-4663372</v>
      </c>
      <c r="F167" s="30">
        <v>-4664000</v>
      </c>
      <c r="G167" s="29" t="s">
        <v>35</v>
      </c>
      <c r="H167" s="29" t="s">
        <v>38</v>
      </c>
      <c r="I167" s="29" t="s">
        <v>34</v>
      </c>
    </row>
    <row r="168" spans="1:9" x14ac:dyDescent="0.25">
      <c r="A168" s="29" t="s">
        <v>54</v>
      </c>
      <c r="B168" s="29" t="s">
        <v>27</v>
      </c>
      <c r="C168" s="29" t="s">
        <v>116</v>
      </c>
      <c r="D168" s="29" t="s">
        <v>117</v>
      </c>
      <c r="E168" s="30">
        <v>-9697953</v>
      </c>
      <c r="F168" s="30">
        <v>-9699000</v>
      </c>
      <c r="G168" s="29" t="s">
        <v>35</v>
      </c>
      <c r="H168" s="29" t="s">
        <v>38</v>
      </c>
      <c r="I168" s="29" t="s">
        <v>34</v>
      </c>
    </row>
    <row r="169" spans="1:9" x14ac:dyDescent="0.25">
      <c r="A169" s="29" t="s">
        <v>55</v>
      </c>
      <c r="B169" s="29" t="s">
        <v>27</v>
      </c>
      <c r="C169" s="29" t="s">
        <v>108</v>
      </c>
      <c r="D169" s="29" t="s">
        <v>109</v>
      </c>
      <c r="E169" s="30">
        <v>13025747</v>
      </c>
      <c r="F169" s="30">
        <v>13026000</v>
      </c>
      <c r="G169" s="29" t="s">
        <v>35</v>
      </c>
      <c r="H169" s="29" t="s">
        <v>38</v>
      </c>
      <c r="I169" s="29" t="s">
        <v>34</v>
      </c>
    </row>
    <row r="170" spans="1:9" x14ac:dyDescent="0.25">
      <c r="A170" s="29" t="s">
        <v>55</v>
      </c>
      <c r="B170" s="29" t="s">
        <v>27</v>
      </c>
      <c r="C170" s="29" t="s">
        <v>115</v>
      </c>
      <c r="D170" s="29" t="s">
        <v>111</v>
      </c>
      <c r="E170" s="30">
        <v>-4431099</v>
      </c>
      <c r="F170" s="30">
        <v>-4432000</v>
      </c>
      <c r="G170" s="29" t="s">
        <v>35</v>
      </c>
      <c r="H170" s="29" t="s">
        <v>38</v>
      </c>
      <c r="I170" s="29" t="s">
        <v>34</v>
      </c>
    </row>
    <row r="171" spans="1:9" x14ac:dyDescent="0.25">
      <c r="A171" s="29" t="s">
        <v>55</v>
      </c>
      <c r="B171" s="29" t="s">
        <v>27</v>
      </c>
      <c r="C171" s="29" t="s">
        <v>116</v>
      </c>
      <c r="D171" s="29" t="s">
        <v>117</v>
      </c>
      <c r="E171" s="30">
        <v>-8816160</v>
      </c>
      <c r="F171" s="30">
        <v>-8816000</v>
      </c>
      <c r="G171" s="29" t="s">
        <v>35</v>
      </c>
      <c r="H171" s="29" t="s">
        <v>38</v>
      </c>
      <c r="I171" s="29" t="s">
        <v>34</v>
      </c>
    </row>
    <row r="172" spans="1:9" x14ac:dyDescent="0.25">
      <c r="A172" s="29" t="s">
        <v>520</v>
      </c>
      <c r="B172" s="29" t="s">
        <v>519</v>
      </c>
      <c r="C172" s="72" t="s">
        <v>108</v>
      </c>
      <c r="D172" s="29" t="s">
        <v>109</v>
      </c>
      <c r="E172" s="30">
        <v>1584188</v>
      </c>
      <c r="F172" s="30">
        <v>1584000</v>
      </c>
      <c r="G172" s="29" t="s">
        <v>45</v>
      </c>
      <c r="H172" s="29" t="s">
        <v>185</v>
      </c>
      <c r="I172" s="29" t="s">
        <v>34</v>
      </c>
    </row>
    <row r="173" spans="1:9" x14ac:dyDescent="0.25">
      <c r="A173" s="29" t="s">
        <v>520</v>
      </c>
      <c r="B173" s="29" t="s">
        <v>519</v>
      </c>
      <c r="C173" s="29" t="s">
        <v>115</v>
      </c>
      <c r="D173" s="29" t="s">
        <v>111</v>
      </c>
      <c r="E173" s="30">
        <v>-687117</v>
      </c>
      <c r="F173" s="30">
        <v>-687000</v>
      </c>
      <c r="G173" s="29" t="s">
        <v>45</v>
      </c>
      <c r="H173" s="29" t="s">
        <v>185</v>
      </c>
      <c r="I173" s="29" t="s">
        <v>34</v>
      </c>
    </row>
    <row r="174" spans="1:9" x14ac:dyDescent="0.25">
      <c r="A174" s="29" t="s">
        <v>520</v>
      </c>
      <c r="B174" s="29" t="s">
        <v>519</v>
      </c>
      <c r="C174" s="29" t="s">
        <v>116</v>
      </c>
      <c r="D174" s="29" t="s">
        <v>117</v>
      </c>
      <c r="E174" s="30">
        <v>-936492</v>
      </c>
      <c r="F174" s="30">
        <v>-936000</v>
      </c>
      <c r="G174" s="29" t="s">
        <v>45</v>
      </c>
      <c r="H174" s="29" t="s">
        <v>185</v>
      </c>
      <c r="I174" s="29" t="s">
        <v>34</v>
      </c>
    </row>
    <row r="175" spans="1:9" x14ac:dyDescent="0.25">
      <c r="A175" s="29" t="s">
        <v>224</v>
      </c>
      <c r="B175" s="29" t="s">
        <v>223</v>
      </c>
      <c r="C175" s="29" t="s">
        <v>108</v>
      </c>
      <c r="D175" s="29" t="s">
        <v>109</v>
      </c>
      <c r="E175" s="30">
        <v>0</v>
      </c>
      <c r="F175" s="30">
        <v>-1000</v>
      </c>
      <c r="G175" s="29" t="s">
        <v>45</v>
      </c>
      <c r="H175" s="29" t="s">
        <v>185</v>
      </c>
      <c r="I175" s="29" t="s">
        <v>34</v>
      </c>
    </row>
    <row r="176" spans="1:9" x14ac:dyDescent="0.25">
      <c r="A176" s="29" t="s">
        <v>224</v>
      </c>
      <c r="B176" s="29" t="s">
        <v>223</v>
      </c>
      <c r="C176" s="72" t="s">
        <v>115</v>
      </c>
      <c r="D176" s="29" t="s">
        <v>111</v>
      </c>
      <c r="E176" s="30">
        <v>0</v>
      </c>
      <c r="F176" s="30">
        <v>1000</v>
      </c>
      <c r="G176" s="29" t="s">
        <v>45</v>
      </c>
      <c r="H176" s="29" t="s">
        <v>185</v>
      </c>
      <c r="I176" s="29" t="s">
        <v>34</v>
      </c>
    </row>
    <row r="177" spans="1:9" x14ac:dyDescent="0.25">
      <c r="A177" s="29" t="s">
        <v>224</v>
      </c>
      <c r="B177" s="29" t="s">
        <v>223</v>
      </c>
      <c r="C177" s="29" t="s">
        <v>116</v>
      </c>
      <c r="D177" s="29" t="s">
        <v>117</v>
      </c>
      <c r="E177" s="30">
        <v>0</v>
      </c>
      <c r="F177" s="30">
        <v>0</v>
      </c>
      <c r="G177" s="29" t="s">
        <v>45</v>
      </c>
      <c r="H177" s="29" t="s">
        <v>185</v>
      </c>
      <c r="I177" s="29" t="s">
        <v>34</v>
      </c>
    </row>
    <row r="178" spans="1:9" x14ac:dyDescent="0.25">
      <c r="A178" s="29" t="s">
        <v>224</v>
      </c>
      <c r="B178" s="29" t="s">
        <v>946</v>
      </c>
      <c r="C178" s="29" t="s">
        <v>108</v>
      </c>
      <c r="D178" s="29" t="s">
        <v>109</v>
      </c>
      <c r="E178" s="30">
        <v>2789016</v>
      </c>
      <c r="F178" s="30">
        <v>2789000</v>
      </c>
      <c r="G178" s="29" t="s">
        <v>45</v>
      </c>
      <c r="H178" s="29" t="s">
        <v>185</v>
      </c>
      <c r="I178" s="29" t="s">
        <v>34</v>
      </c>
    </row>
    <row r="179" spans="1:9" x14ac:dyDescent="0.25">
      <c r="A179" s="29" t="s">
        <v>224</v>
      </c>
      <c r="B179" s="29" t="s">
        <v>946</v>
      </c>
      <c r="C179" s="29" t="s">
        <v>115</v>
      </c>
      <c r="D179" s="29" t="s">
        <v>111</v>
      </c>
      <c r="E179" s="30">
        <v>-174313</v>
      </c>
      <c r="F179" s="30">
        <v>-174000</v>
      </c>
      <c r="G179" s="29" t="s">
        <v>45</v>
      </c>
      <c r="H179" s="29" t="s">
        <v>185</v>
      </c>
      <c r="I179" s="29" t="s">
        <v>34</v>
      </c>
    </row>
    <row r="180" spans="1:9" x14ac:dyDescent="0.25">
      <c r="A180" s="29" t="s">
        <v>224</v>
      </c>
      <c r="B180" s="29" t="s">
        <v>946</v>
      </c>
      <c r="C180" s="29" t="s">
        <v>116</v>
      </c>
      <c r="D180" s="29" t="s">
        <v>117</v>
      </c>
      <c r="E180" s="30">
        <v>-2741119</v>
      </c>
      <c r="F180" s="30">
        <v>-2741000</v>
      </c>
      <c r="G180" s="29" t="s">
        <v>45</v>
      </c>
      <c r="H180" s="29" t="s">
        <v>185</v>
      </c>
      <c r="I180" s="29" t="s">
        <v>34</v>
      </c>
    </row>
    <row r="181" spans="1:9" x14ac:dyDescent="0.25">
      <c r="A181" s="29" t="s">
        <v>224</v>
      </c>
      <c r="B181" s="29" t="s">
        <v>299</v>
      </c>
      <c r="C181" s="29" t="s">
        <v>108</v>
      </c>
      <c r="D181" s="29" t="s">
        <v>109</v>
      </c>
      <c r="E181" s="30">
        <v>0</v>
      </c>
      <c r="F181" s="30">
        <v>-1000</v>
      </c>
      <c r="G181" s="29" t="s">
        <v>45</v>
      </c>
      <c r="H181" s="29" t="s">
        <v>185</v>
      </c>
      <c r="I181" s="29" t="s">
        <v>34</v>
      </c>
    </row>
    <row r="182" spans="1:9" x14ac:dyDescent="0.25">
      <c r="A182" s="29" t="s">
        <v>224</v>
      </c>
      <c r="B182" s="29" t="s">
        <v>299</v>
      </c>
      <c r="C182" s="29" t="s">
        <v>115</v>
      </c>
      <c r="D182" s="29" t="s">
        <v>111</v>
      </c>
      <c r="E182" s="30">
        <v>0</v>
      </c>
      <c r="F182" s="30">
        <v>1000</v>
      </c>
      <c r="G182" s="29" t="s">
        <v>45</v>
      </c>
      <c r="H182" s="29" t="s">
        <v>185</v>
      </c>
      <c r="I182" s="29" t="s">
        <v>34</v>
      </c>
    </row>
    <row r="183" spans="1:9" x14ac:dyDescent="0.25">
      <c r="A183" s="29" t="s">
        <v>224</v>
      </c>
      <c r="B183" s="29" t="s">
        <v>299</v>
      </c>
      <c r="C183" s="29" t="s">
        <v>116</v>
      </c>
      <c r="D183" s="29" t="s">
        <v>117</v>
      </c>
      <c r="E183" s="30">
        <v>0</v>
      </c>
      <c r="F183" s="30">
        <v>0</v>
      </c>
      <c r="G183" s="29" t="s">
        <v>45</v>
      </c>
      <c r="H183" s="29" t="s">
        <v>185</v>
      </c>
      <c r="I183" s="29" t="s">
        <v>34</v>
      </c>
    </row>
    <row r="184" spans="1:9" x14ac:dyDescent="0.25">
      <c r="A184" s="29" t="s">
        <v>224</v>
      </c>
      <c r="B184" s="29" t="s">
        <v>326</v>
      </c>
      <c r="C184" s="29" t="s">
        <v>108</v>
      </c>
      <c r="D184" s="29" t="s">
        <v>109</v>
      </c>
      <c r="E184" s="30">
        <v>510190</v>
      </c>
      <c r="F184" s="30">
        <v>510000</v>
      </c>
      <c r="G184" s="29" t="s">
        <v>45</v>
      </c>
      <c r="H184" s="29" t="s">
        <v>185</v>
      </c>
      <c r="I184" s="29" t="s">
        <v>34</v>
      </c>
    </row>
    <row r="185" spans="1:9" x14ac:dyDescent="0.25">
      <c r="A185" s="29" t="s">
        <v>224</v>
      </c>
      <c r="B185" s="29" t="s">
        <v>326</v>
      </c>
      <c r="C185" s="72" t="s">
        <v>115</v>
      </c>
      <c r="D185" s="29" t="s">
        <v>111</v>
      </c>
      <c r="E185" s="30">
        <v>-399279</v>
      </c>
      <c r="F185" s="30">
        <v>-399000</v>
      </c>
      <c r="G185" s="29" t="s">
        <v>45</v>
      </c>
      <c r="H185" s="29" t="s">
        <v>185</v>
      </c>
      <c r="I185" s="29" t="s">
        <v>34</v>
      </c>
    </row>
    <row r="186" spans="1:9" x14ac:dyDescent="0.25">
      <c r="A186" s="29" t="s">
        <v>224</v>
      </c>
      <c r="B186" s="29" t="s">
        <v>326</v>
      </c>
      <c r="C186" s="29" t="s">
        <v>116</v>
      </c>
      <c r="D186" s="29" t="s">
        <v>117</v>
      </c>
      <c r="E186" s="30">
        <v>-114577</v>
      </c>
      <c r="F186" s="30">
        <v>-114000</v>
      </c>
      <c r="G186" s="29" t="s">
        <v>45</v>
      </c>
      <c r="H186" s="29" t="s">
        <v>185</v>
      </c>
      <c r="I186" s="29" t="s">
        <v>34</v>
      </c>
    </row>
    <row r="187" spans="1:9" x14ac:dyDescent="0.25">
      <c r="A187" s="29" t="s">
        <v>224</v>
      </c>
      <c r="B187" s="29" t="s">
        <v>336</v>
      </c>
      <c r="C187" s="29" t="s">
        <v>108</v>
      </c>
      <c r="D187" s="29" t="s">
        <v>109</v>
      </c>
      <c r="E187" s="30">
        <v>12476121</v>
      </c>
      <c r="F187" s="30">
        <v>12476000</v>
      </c>
      <c r="G187" s="29" t="s">
        <v>45</v>
      </c>
      <c r="H187" s="29" t="s">
        <v>185</v>
      </c>
      <c r="I187" s="29" t="s">
        <v>34</v>
      </c>
    </row>
    <row r="188" spans="1:9" x14ac:dyDescent="0.25">
      <c r="A188" s="29" t="s">
        <v>224</v>
      </c>
      <c r="B188" s="29" t="s">
        <v>336</v>
      </c>
      <c r="C188" s="29" t="s">
        <v>115</v>
      </c>
      <c r="D188" s="29" t="s">
        <v>111</v>
      </c>
      <c r="E188" s="30">
        <v>-5615720</v>
      </c>
      <c r="F188" s="30">
        <v>-5616000</v>
      </c>
      <c r="G188" s="29" t="s">
        <v>45</v>
      </c>
      <c r="H188" s="29" t="s">
        <v>185</v>
      </c>
      <c r="I188" s="29" t="s">
        <v>34</v>
      </c>
    </row>
    <row r="189" spans="1:9" x14ac:dyDescent="0.25">
      <c r="A189" s="29" t="s">
        <v>224</v>
      </c>
      <c r="B189" s="29" t="s">
        <v>336</v>
      </c>
      <c r="C189" s="72" t="s">
        <v>116</v>
      </c>
      <c r="D189" s="29" t="s">
        <v>117</v>
      </c>
      <c r="E189" s="30">
        <v>-7087025</v>
      </c>
      <c r="F189" s="30">
        <v>-7087000</v>
      </c>
      <c r="G189" s="29" t="s">
        <v>45</v>
      </c>
      <c r="H189" s="29" t="s">
        <v>185</v>
      </c>
      <c r="I189" s="29" t="s">
        <v>34</v>
      </c>
    </row>
    <row r="190" spans="1:9" x14ac:dyDescent="0.25">
      <c r="A190" s="29" t="s">
        <v>224</v>
      </c>
      <c r="B190" s="29" t="s">
        <v>400</v>
      </c>
      <c r="C190" s="29" t="s">
        <v>108</v>
      </c>
      <c r="D190" s="29" t="s">
        <v>109</v>
      </c>
      <c r="E190" s="30">
        <v>16880637</v>
      </c>
      <c r="F190" s="30">
        <v>16881000</v>
      </c>
      <c r="G190" s="29" t="s">
        <v>45</v>
      </c>
      <c r="H190" s="29" t="s">
        <v>185</v>
      </c>
      <c r="I190" s="29" t="s">
        <v>34</v>
      </c>
    </row>
    <row r="191" spans="1:9" x14ac:dyDescent="0.25">
      <c r="A191" s="29" t="s">
        <v>224</v>
      </c>
      <c r="B191" s="29" t="s">
        <v>400</v>
      </c>
      <c r="C191" s="29" t="s">
        <v>115</v>
      </c>
      <c r="D191" s="29" t="s">
        <v>111</v>
      </c>
      <c r="E191" s="30">
        <v>-14402015</v>
      </c>
      <c r="F191" s="30">
        <v>-14402000</v>
      </c>
      <c r="G191" s="29" t="s">
        <v>45</v>
      </c>
      <c r="H191" s="29" t="s">
        <v>185</v>
      </c>
      <c r="I191" s="29" t="s">
        <v>34</v>
      </c>
    </row>
    <row r="192" spans="1:9" x14ac:dyDescent="0.25">
      <c r="A192" s="29" t="s">
        <v>224</v>
      </c>
      <c r="B192" s="29" t="s">
        <v>400</v>
      </c>
      <c r="C192" s="29" t="s">
        <v>116</v>
      </c>
      <c r="D192" s="29" t="s">
        <v>117</v>
      </c>
      <c r="E192" s="30">
        <v>-2530532</v>
      </c>
      <c r="F192" s="30">
        <v>-2530000</v>
      </c>
      <c r="G192" s="29" t="s">
        <v>45</v>
      </c>
      <c r="H192" s="29" t="s">
        <v>185</v>
      </c>
      <c r="I192" s="29" t="s">
        <v>34</v>
      </c>
    </row>
    <row r="193" spans="1:9" x14ac:dyDescent="0.25">
      <c r="A193" s="29" t="s">
        <v>224</v>
      </c>
      <c r="B193" s="29" t="s">
        <v>403</v>
      </c>
      <c r="C193" s="72" t="s">
        <v>108</v>
      </c>
      <c r="D193" s="29" t="s">
        <v>109</v>
      </c>
      <c r="E193" s="30">
        <v>12531989</v>
      </c>
      <c r="F193" s="30">
        <v>12532000</v>
      </c>
      <c r="G193" s="29" t="s">
        <v>45</v>
      </c>
      <c r="H193" s="29" t="s">
        <v>185</v>
      </c>
      <c r="I193" s="29" t="s">
        <v>34</v>
      </c>
    </row>
    <row r="194" spans="1:9" x14ac:dyDescent="0.25">
      <c r="A194" s="29" t="s">
        <v>224</v>
      </c>
      <c r="B194" s="29" t="s">
        <v>403</v>
      </c>
      <c r="C194" s="29" t="s">
        <v>115</v>
      </c>
      <c r="D194" s="29" t="s">
        <v>111</v>
      </c>
      <c r="E194" s="30">
        <v>-1403519</v>
      </c>
      <c r="F194" s="30">
        <v>-1404000</v>
      </c>
      <c r="G194" s="29" t="s">
        <v>45</v>
      </c>
      <c r="H194" s="29" t="s">
        <v>185</v>
      </c>
      <c r="I194" s="29" t="s">
        <v>34</v>
      </c>
    </row>
    <row r="195" spans="1:9" x14ac:dyDescent="0.25">
      <c r="A195" s="29" t="s">
        <v>224</v>
      </c>
      <c r="B195" s="29" t="s">
        <v>403</v>
      </c>
      <c r="C195" s="29" t="s">
        <v>116</v>
      </c>
      <c r="D195" s="29" t="s">
        <v>117</v>
      </c>
      <c r="E195" s="30">
        <v>-11341296</v>
      </c>
      <c r="F195" s="30">
        <v>-11341000</v>
      </c>
      <c r="G195" s="29" t="s">
        <v>45</v>
      </c>
      <c r="H195" s="29" t="s">
        <v>185</v>
      </c>
      <c r="I195" s="29" t="s">
        <v>34</v>
      </c>
    </row>
    <row r="196" spans="1:9" x14ac:dyDescent="0.25">
      <c r="A196" s="29" t="s">
        <v>224</v>
      </c>
      <c r="B196" s="29" t="s">
        <v>406</v>
      </c>
      <c r="C196" s="29" t="s">
        <v>108</v>
      </c>
      <c r="D196" s="29" t="s">
        <v>109</v>
      </c>
      <c r="E196" s="30">
        <v>9256185</v>
      </c>
      <c r="F196" s="30">
        <v>9256000</v>
      </c>
      <c r="G196" s="29" t="s">
        <v>45</v>
      </c>
      <c r="H196" s="29" t="s">
        <v>185</v>
      </c>
      <c r="I196" s="29" t="s">
        <v>34</v>
      </c>
    </row>
    <row r="197" spans="1:9" x14ac:dyDescent="0.25">
      <c r="A197" s="29" t="s">
        <v>224</v>
      </c>
      <c r="B197" s="29" t="s">
        <v>406</v>
      </c>
      <c r="C197" s="72" t="s">
        <v>115</v>
      </c>
      <c r="D197" s="29" t="s">
        <v>111</v>
      </c>
      <c r="E197" s="30">
        <v>-7089843</v>
      </c>
      <c r="F197" s="30">
        <v>-7090000</v>
      </c>
      <c r="G197" s="29" t="s">
        <v>45</v>
      </c>
      <c r="H197" s="29" t="s">
        <v>185</v>
      </c>
      <c r="I197" s="29" t="s">
        <v>34</v>
      </c>
    </row>
    <row r="198" spans="1:9" x14ac:dyDescent="0.25">
      <c r="A198" s="29" t="s">
        <v>224</v>
      </c>
      <c r="B198" s="29" t="s">
        <v>406</v>
      </c>
      <c r="C198" s="29" t="s">
        <v>116</v>
      </c>
      <c r="D198" s="29" t="s">
        <v>117</v>
      </c>
      <c r="E198" s="30">
        <v>-2251802</v>
      </c>
      <c r="F198" s="30">
        <v>-2252000</v>
      </c>
      <c r="G198" s="29" t="s">
        <v>45</v>
      </c>
      <c r="H198" s="29" t="s">
        <v>185</v>
      </c>
      <c r="I198" s="29" t="s">
        <v>34</v>
      </c>
    </row>
    <row r="199" spans="1:9" x14ac:dyDescent="0.25">
      <c r="A199" s="29" t="s">
        <v>224</v>
      </c>
      <c r="B199" s="29" t="s">
        <v>409</v>
      </c>
      <c r="C199" s="29" t="s">
        <v>108</v>
      </c>
      <c r="D199" s="29" t="s">
        <v>109</v>
      </c>
      <c r="E199" s="30">
        <v>8845233</v>
      </c>
      <c r="F199" s="30">
        <v>8845000</v>
      </c>
      <c r="G199" s="29" t="s">
        <v>45</v>
      </c>
      <c r="H199" s="29" t="s">
        <v>185</v>
      </c>
      <c r="I199" s="29" t="s">
        <v>34</v>
      </c>
    </row>
    <row r="200" spans="1:9" x14ac:dyDescent="0.25">
      <c r="A200" s="29" t="s">
        <v>224</v>
      </c>
      <c r="B200" s="29" t="s">
        <v>409</v>
      </c>
      <c r="C200" s="29" t="s">
        <v>115</v>
      </c>
      <c r="D200" s="29" t="s">
        <v>111</v>
      </c>
      <c r="E200" s="30">
        <v>-6368565</v>
      </c>
      <c r="F200" s="30">
        <v>-6369000</v>
      </c>
      <c r="G200" s="29" t="s">
        <v>45</v>
      </c>
      <c r="H200" s="29" t="s">
        <v>185</v>
      </c>
      <c r="I200" s="29" t="s">
        <v>34</v>
      </c>
    </row>
    <row r="201" spans="1:9" x14ac:dyDescent="0.25">
      <c r="A201" s="29" t="s">
        <v>224</v>
      </c>
      <c r="B201" s="29" t="s">
        <v>409</v>
      </c>
      <c r="C201" s="72" t="s">
        <v>116</v>
      </c>
      <c r="D201" s="29" t="s">
        <v>117</v>
      </c>
      <c r="E201" s="30">
        <v>-2572859</v>
      </c>
      <c r="F201" s="30">
        <v>-2573000</v>
      </c>
      <c r="G201" s="29" t="s">
        <v>45</v>
      </c>
      <c r="H201" s="29" t="s">
        <v>185</v>
      </c>
      <c r="I201" s="29" t="s">
        <v>34</v>
      </c>
    </row>
    <row r="202" spans="1:9" x14ac:dyDescent="0.25">
      <c r="A202" s="29" t="s">
        <v>224</v>
      </c>
      <c r="B202" s="29" t="s">
        <v>412</v>
      </c>
      <c r="C202" s="29" t="s">
        <v>108</v>
      </c>
      <c r="D202" s="29" t="s">
        <v>109</v>
      </c>
      <c r="E202" s="30">
        <v>0</v>
      </c>
      <c r="F202" s="30">
        <v>0</v>
      </c>
      <c r="G202" s="29" t="s">
        <v>45</v>
      </c>
      <c r="H202" s="29" t="s">
        <v>185</v>
      </c>
      <c r="I202" s="29" t="s">
        <v>34</v>
      </c>
    </row>
    <row r="203" spans="1:9" x14ac:dyDescent="0.25">
      <c r="A203" s="29" t="s">
        <v>224</v>
      </c>
      <c r="B203" s="29" t="s">
        <v>412</v>
      </c>
      <c r="C203" s="29" t="s">
        <v>115</v>
      </c>
      <c r="D203" s="29" t="s">
        <v>111</v>
      </c>
      <c r="E203" s="30">
        <v>0</v>
      </c>
      <c r="F203" s="30">
        <v>0</v>
      </c>
      <c r="G203" s="29" t="s">
        <v>45</v>
      </c>
      <c r="H203" s="29" t="s">
        <v>185</v>
      </c>
      <c r="I203" s="29" t="s">
        <v>34</v>
      </c>
    </row>
    <row r="204" spans="1:9" x14ac:dyDescent="0.25">
      <c r="A204" s="29" t="s">
        <v>224</v>
      </c>
      <c r="B204" s="29" t="s">
        <v>412</v>
      </c>
      <c r="C204" s="29" t="s">
        <v>116</v>
      </c>
      <c r="D204" s="29" t="s">
        <v>117</v>
      </c>
      <c r="E204" s="30">
        <v>0</v>
      </c>
      <c r="F204" s="30">
        <v>0</v>
      </c>
      <c r="G204" s="29" t="s">
        <v>45</v>
      </c>
      <c r="H204" s="29" t="s">
        <v>185</v>
      </c>
      <c r="I204" s="29" t="s">
        <v>34</v>
      </c>
    </row>
    <row r="205" spans="1:9" x14ac:dyDescent="0.25">
      <c r="A205" s="29" t="s">
        <v>224</v>
      </c>
      <c r="B205" s="29" t="s">
        <v>415</v>
      </c>
      <c r="C205" s="72" t="s">
        <v>108</v>
      </c>
      <c r="D205" s="29" t="s">
        <v>109</v>
      </c>
      <c r="E205" s="30">
        <v>3221650</v>
      </c>
      <c r="F205" s="30">
        <v>3222000</v>
      </c>
      <c r="G205" s="29" t="s">
        <v>45</v>
      </c>
      <c r="H205" s="29" t="s">
        <v>185</v>
      </c>
      <c r="I205" s="29" t="s">
        <v>34</v>
      </c>
    </row>
    <row r="206" spans="1:9" x14ac:dyDescent="0.25">
      <c r="A206" s="29" t="s">
        <v>224</v>
      </c>
      <c r="B206" s="29" t="s">
        <v>415</v>
      </c>
      <c r="C206" s="29" t="s">
        <v>115</v>
      </c>
      <c r="D206" s="29" t="s">
        <v>111</v>
      </c>
      <c r="E206" s="30">
        <v>-1785836</v>
      </c>
      <c r="F206" s="30">
        <v>-1786000</v>
      </c>
      <c r="G206" s="29" t="s">
        <v>45</v>
      </c>
      <c r="H206" s="29" t="s">
        <v>185</v>
      </c>
      <c r="I206" s="29" t="s">
        <v>34</v>
      </c>
    </row>
    <row r="207" spans="1:9" x14ac:dyDescent="0.25">
      <c r="A207" s="29" t="s">
        <v>224</v>
      </c>
      <c r="B207" s="29" t="s">
        <v>415</v>
      </c>
      <c r="C207" s="29" t="s">
        <v>116</v>
      </c>
      <c r="D207" s="29" t="s">
        <v>117</v>
      </c>
      <c r="E207" s="30">
        <v>-1488257</v>
      </c>
      <c r="F207" s="30">
        <v>-1488000</v>
      </c>
      <c r="G207" s="29" t="s">
        <v>45</v>
      </c>
      <c r="H207" s="29" t="s">
        <v>185</v>
      </c>
      <c r="I207" s="29" t="s">
        <v>34</v>
      </c>
    </row>
    <row r="208" spans="1:9" x14ac:dyDescent="0.25">
      <c r="A208" s="29" t="s">
        <v>224</v>
      </c>
      <c r="B208" s="29" t="s">
        <v>418</v>
      </c>
      <c r="C208" s="29" t="s">
        <v>108</v>
      </c>
      <c r="D208" s="29" t="s">
        <v>109</v>
      </c>
      <c r="E208" s="30">
        <v>0</v>
      </c>
      <c r="F208" s="30">
        <v>0</v>
      </c>
      <c r="G208" s="29" t="s">
        <v>45</v>
      </c>
      <c r="H208" s="29" t="s">
        <v>185</v>
      </c>
      <c r="I208" s="29" t="s">
        <v>34</v>
      </c>
    </row>
    <row r="209" spans="1:9" x14ac:dyDescent="0.25">
      <c r="A209" s="29" t="s">
        <v>224</v>
      </c>
      <c r="B209" s="29" t="s">
        <v>418</v>
      </c>
      <c r="C209" s="72" t="s">
        <v>115</v>
      </c>
      <c r="D209" s="29" t="s">
        <v>111</v>
      </c>
      <c r="E209" s="30">
        <v>0</v>
      </c>
      <c r="F209" s="30">
        <v>0</v>
      </c>
      <c r="G209" s="29" t="s">
        <v>45</v>
      </c>
      <c r="H209" s="29" t="s">
        <v>185</v>
      </c>
      <c r="I209" s="29" t="s">
        <v>34</v>
      </c>
    </row>
    <row r="210" spans="1:9" x14ac:dyDescent="0.25">
      <c r="A210" s="29" t="s">
        <v>224</v>
      </c>
      <c r="B210" s="29" t="s">
        <v>418</v>
      </c>
      <c r="C210" s="29" t="s">
        <v>116</v>
      </c>
      <c r="D210" s="29" t="s">
        <v>117</v>
      </c>
      <c r="E210" s="30">
        <v>0</v>
      </c>
      <c r="F210" s="30">
        <v>0</v>
      </c>
      <c r="G210" s="29" t="s">
        <v>45</v>
      </c>
      <c r="H210" s="29" t="s">
        <v>185</v>
      </c>
      <c r="I210" s="29" t="s">
        <v>34</v>
      </c>
    </row>
    <row r="211" spans="1:9" x14ac:dyDescent="0.25">
      <c r="A211" s="29" t="s">
        <v>224</v>
      </c>
      <c r="B211" s="29" t="s">
        <v>421</v>
      </c>
      <c r="C211" s="29" t="s">
        <v>108</v>
      </c>
      <c r="D211" s="29" t="s">
        <v>109</v>
      </c>
      <c r="E211" s="30">
        <v>0</v>
      </c>
      <c r="F211" s="30">
        <v>0</v>
      </c>
      <c r="G211" s="29" t="s">
        <v>45</v>
      </c>
      <c r="H211" s="29" t="s">
        <v>185</v>
      </c>
      <c r="I211" s="29" t="s">
        <v>34</v>
      </c>
    </row>
    <row r="212" spans="1:9" x14ac:dyDescent="0.25">
      <c r="A212" s="29" t="s">
        <v>224</v>
      </c>
      <c r="B212" s="29" t="s">
        <v>421</v>
      </c>
      <c r="C212" s="29" t="s">
        <v>115</v>
      </c>
      <c r="D212" s="29" t="s">
        <v>111</v>
      </c>
      <c r="E212" s="30">
        <v>0</v>
      </c>
      <c r="F212" s="30">
        <v>0</v>
      </c>
      <c r="G212" s="29" t="s">
        <v>45</v>
      </c>
      <c r="H212" s="29" t="s">
        <v>185</v>
      </c>
      <c r="I212" s="29" t="s">
        <v>34</v>
      </c>
    </row>
    <row r="213" spans="1:9" x14ac:dyDescent="0.25">
      <c r="A213" s="29" t="s">
        <v>224</v>
      </c>
      <c r="B213" s="29" t="s">
        <v>421</v>
      </c>
      <c r="C213" s="72" t="s">
        <v>116</v>
      </c>
      <c r="D213" s="29" t="s">
        <v>117</v>
      </c>
      <c r="E213" s="30">
        <v>0</v>
      </c>
      <c r="F213" s="30">
        <v>0</v>
      </c>
      <c r="G213" s="29" t="s">
        <v>45</v>
      </c>
      <c r="H213" s="29" t="s">
        <v>185</v>
      </c>
      <c r="I213" s="29" t="s">
        <v>34</v>
      </c>
    </row>
    <row r="214" spans="1:9" x14ac:dyDescent="0.25">
      <c r="A214" s="29" t="s">
        <v>224</v>
      </c>
      <c r="B214" s="29" t="s">
        <v>424</v>
      </c>
      <c r="C214" s="29" t="s">
        <v>108</v>
      </c>
      <c r="D214" s="29" t="s">
        <v>109</v>
      </c>
      <c r="E214" s="30">
        <v>581401</v>
      </c>
      <c r="F214" s="30">
        <v>581000</v>
      </c>
      <c r="G214" s="29" t="s">
        <v>45</v>
      </c>
      <c r="H214" s="29" t="s">
        <v>185</v>
      </c>
      <c r="I214" s="29" t="s">
        <v>34</v>
      </c>
    </row>
    <row r="215" spans="1:9" x14ac:dyDescent="0.25">
      <c r="A215" s="29" t="s">
        <v>224</v>
      </c>
      <c r="B215" s="29" t="s">
        <v>424</v>
      </c>
      <c r="C215" s="29" t="s">
        <v>115</v>
      </c>
      <c r="D215" s="29" t="s">
        <v>111</v>
      </c>
      <c r="E215" s="30">
        <v>-418608</v>
      </c>
      <c r="F215" s="30">
        <v>-419000</v>
      </c>
      <c r="G215" s="29" t="s">
        <v>45</v>
      </c>
      <c r="H215" s="29" t="s">
        <v>185</v>
      </c>
      <c r="I215" s="29" t="s">
        <v>34</v>
      </c>
    </row>
    <row r="216" spans="1:9" x14ac:dyDescent="0.25">
      <c r="A216" s="29" t="s">
        <v>224</v>
      </c>
      <c r="B216" s="29" t="s">
        <v>424</v>
      </c>
      <c r="C216" s="29" t="s">
        <v>116</v>
      </c>
      <c r="D216" s="29" t="s">
        <v>117</v>
      </c>
      <c r="E216" s="30">
        <v>-168540</v>
      </c>
      <c r="F216" s="30">
        <v>-168000</v>
      </c>
      <c r="G216" s="29" t="s">
        <v>45</v>
      </c>
      <c r="H216" s="29" t="s">
        <v>185</v>
      </c>
      <c r="I216" s="29" t="s">
        <v>34</v>
      </c>
    </row>
    <row r="217" spans="1:9" x14ac:dyDescent="0.25">
      <c r="A217" s="29" t="s">
        <v>224</v>
      </c>
      <c r="B217" s="29" t="s">
        <v>427</v>
      </c>
      <c r="C217" s="72" t="s">
        <v>108</v>
      </c>
      <c r="D217" s="29" t="s">
        <v>109</v>
      </c>
      <c r="E217" s="30">
        <v>0</v>
      </c>
      <c r="F217" s="30">
        <v>0</v>
      </c>
      <c r="G217" s="29" t="s">
        <v>45</v>
      </c>
      <c r="H217" s="29" t="s">
        <v>185</v>
      </c>
      <c r="I217" s="29" t="s">
        <v>34</v>
      </c>
    </row>
    <row r="218" spans="1:9" x14ac:dyDescent="0.25">
      <c r="A218" s="29" t="s">
        <v>224</v>
      </c>
      <c r="B218" s="29" t="s">
        <v>427</v>
      </c>
      <c r="C218" s="29" t="s">
        <v>115</v>
      </c>
      <c r="D218" s="29" t="s">
        <v>111</v>
      </c>
      <c r="E218" s="30">
        <v>0</v>
      </c>
      <c r="F218" s="30">
        <v>0</v>
      </c>
      <c r="G218" s="29" t="s">
        <v>45</v>
      </c>
      <c r="H218" s="29" t="s">
        <v>185</v>
      </c>
      <c r="I218" s="29" t="s">
        <v>34</v>
      </c>
    </row>
    <row r="219" spans="1:9" x14ac:dyDescent="0.25">
      <c r="A219" s="29" t="s">
        <v>224</v>
      </c>
      <c r="B219" s="29" t="s">
        <v>427</v>
      </c>
      <c r="C219" s="29" t="s">
        <v>116</v>
      </c>
      <c r="D219" s="29" t="s">
        <v>117</v>
      </c>
      <c r="E219" s="30">
        <v>0</v>
      </c>
      <c r="F219" s="30">
        <v>0</v>
      </c>
      <c r="G219" s="29" t="s">
        <v>45</v>
      </c>
      <c r="H219" s="29" t="s">
        <v>185</v>
      </c>
      <c r="I219" s="29" t="s">
        <v>34</v>
      </c>
    </row>
    <row r="220" spans="1:9" x14ac:dyDescent="0.25">
      <c r="A220" s="29" t="s">
        <v>224</v>
      </c>
      <c r="B220" s="29" t="s">
        <v>454</v>
      </c>
      <c r="C220" s="29" t="s">
        <v>108</v>
      </c>
      <c r="D220" s="29" t="s">
        <v>109</v>
      </c>
      <c r="E220" s="30">
        <v>0</v>
      </c>
      <c r="F220" s="30">
        <v>0</v>
      </c>
      <c r="G220" s="29" t="s">
        <v>45</v>
      </c>
      <c r="H220" s="29" t="s">
        <v>185</v>
      </c>
      <c r="I220" s="29" t="s">
        <v>34</v>
      </c>
    </row>
    <row r="221" spans="1:9" x14ac:dyDescent="0.25">
      <c r="A221" s="29" t="s">
        <v>224</v>
      </c>
      <c r="B221" s="29" t="s">
        <v>454</v>
      </c>
      <c r="C221" s="29" t="s">
        <v>115</v>
      </c>
      <c r="D221" s="29" t="s">
        <v>111</v>
      </c>
      <c r="E221" s="30">
        <v>0</v>
      </c>
      <c r="F221" s="30">
        <v>0</v>
      </c>
      <c r="G221" s="29" t="s">
        <v>45</v>
      </c>
      <c r="H221" s="29" t="s">
        <v>185</v>
      </c>
      <c r="I221" s="29" t="s">
        <v>34</v>
      </c>
    </row>
    <row r="222" spans="1:9" x14ac:dyDescent="0.25">
      <c r="A222" s="29" t="s">
        <v>224</v>
      </c>
      <c r="B222" s="29" t="s">
        <v>454</v>
      </c>
      <c r="C222" s="29" t="s">
        <v>116</v>
      </c>
      <c r="D222" s="29" t="s">
        <v>117</v>
      </c>
      <c r="E222" s="30">
        <v>0</v>
      </c>
      <c r="F222" s="30">
        <v>0</v>
      </c>
      <c r="G222" s="29" t="s">
        <v>45</v>
      </c>
      <c r="H222" s="29" t="s">
        <v>185</v>
      </c>
      <c r="I222" s="29" t="s">
        <v>34</v>
      </c>
    </row>
    <row r="223" spans="1:9" x14ac:dyDescent="0.25">
      <c r="A223" s="29" t="s">
        <v>522</v>
      </c>
      <c r="B223" s="29" t="s">
        <v>519</v>
      </c>
      <c r="C223" s="29" t="s">
        <v>108</v>
      </c>
      <c r="D223" s="29" t="s">
        <v>109</v>
      </c>
      <c r="E223" s="30">
        <v>8548337</v>
      </c>
      <c r="F223" s="30">
        <v>8549000</v>
      </c>
      <c r="G223" s="29" t="s">
        <v>45</v>
      </c>
      <c r="H223" s="29" t="s">
        <v>185</v>
      </c>
      <c r="I223" s="29" t="s">
        <v>34</v>
      </c>
    </row>
    <row r="224" spans="1:9" x14ac:dyDescent="0.25">
      <c r="A224" s="29" t="s">
        <v>522</v>
      </c>
      <c r="B224" s="29" t="s">
        <v>519</v>
      </c>
      <c r="C224" s="72" t="s">
        <v>115</v>
      </c>
      <c r="D224" s="29" t="s">
        <v>111</v>
      </c>
      <c r="E224" s="30">
        <v>-3650922</v>
      </c>
      <c r="F224" s="30">
        <v>-3651000</v>
      </c>
      <c r="G224" s="29" t="s">
        <v>45</v>
      </c>
      <c r="H224" s="29" t="s">
        <v>185</v>
      </c>
      <c r="I224" s="29" t="s">
        <v>34</v>
      </c>
    </row>
    <row r="225" spans="1:9" x14ac:dyDescent="0.25">
      <c r="A225" s="29" t="s">
        <v>522</v>
      </c>
      <c r="B225" s="29" t="s">
        <v>519</v>
      </c>
      <c r="C225" s="29" t="s">
        <v>116</v>
      </c>
      <c r="D225" s="29" t="s">
        <v>117</v>
      </c>
      <c r="E225" s="30">
        <v>-5106109</v>
      </c>
      <c r="F225" s="30">
        <v>-5107000</v>
      </c>
      <c r="G225" s="29" t="s">
        <v>45</v>
      </c>
      <c r="H225" s="29" t="s">
        <v>185</v>
      </c>
      <c r="I225" s="29" t="s">
        <v>34</v>
      </c>
    </row>
    <row r="226" spans="1:9" x14ac:dyDescent="0.25">
      <c r="A226" s="29" t="s">
        <v>56</v>
      </c>
      <c r="B226" s="29" t="s">
        <v>27</v>
      </c>
      <c r="C226" s="29" t="s">
        <v>108</v>
      </c>
      <c r="D226" s="29" t="s">
        <v>109</v>
      </c>
      <c r="E226" s="30">
        <v>9098927</v>
      </c>
      <c r="F226" s="30">
        <v>9099000</v>
      </c>
      <c r="G226" s="29" t="s">
        <v>45</v>
      </c>
      <c r="H226" s="29" t="s">
        <v>38</v>
      </c>
      <c r="I226" s="29" t="s">
        <v>34</v>
      </c>
    </row>
    <row r="227" spans="1:9" x14ac:dyDescent="0.25">
      <c r="A227" s="29" t="s">
        <v>56</v>
      </c>
      <c r="B227" s="29" t="s">
        <v>27</v>
      </c>
      <c r="C227" s="29" t="s">
        <v>115</v>
      </c>
      <c r="D227" s="29" t="s">
        <v>111</v>
      </c>
      <c r="E227" s="30">
        <v>-4399228</v>
      </c>
      <c r="F227" s="30">
        <v>-4400000</v>
      </c>
      <c r="G227" s="29" t="s">
        <v>45</v>
      </c>
      <c r="H227" s="29" t="s">
        <v>38</v>
      </c>
      <c r="I227" s="29" t="s">
        <v>34</v>
      </c>
    </row>
    <row r="228" spans="1:9" x14ac:dyDescent="0.25">
      <c r="A228" s="29" t="s">
        <v>56</v>
      </c>
      <c r="B228" s="29" t="s">
        <v>27</v>
      </c>
      <c r="C228" s="29" t="s">
        <v>116</v>
      </c>
      <c r="D228" s="29" t="s">
        <v>117</v>
      </c>
      <c r="E228" s="30">
        <v>-5452177</v>
      </c>
      <c r="F228" s="30">
        <v>-5452000</v>
      </c>
      <c r="G228" s="29" t="s">
        <v>45</v>
      </c>
      <c r="H228" s="29" t="s">
        <v>38</v>
      </c>
      <c r="I228" s="29" t="s">
        <v>34</v>
      </c>
    </row>
    <row r="229" spans="1:9" x14ac:dyDescent="0.25">
      <c r="A229" s="29" t="s">
        <v>536</v>
      </c>
      <c r="B229" s="29" t="s">
        <v>535</v>
      </c>
      <c r="C229" s="29" t="s">
        <v>108</v>
      </c>
      <c r="D229" s="29" t="s">
        <v>109</v>
      </c>
      <c r="E229" s="30">
        <v>38210019</v>
      </c>
      <c r="F229" s="30">
        <v>38210000</v>
      </c>
      <c r="G229" s="29" t="s">
        <v>45</v>
      </c>
      <c r="H229" s="29" t="s">
        <v>185</v>
      </c>
      <c r="I229" s="29" t="s">
        <v>34</v>
      </c>
    </row>
    <row r="230" spans="1:9" x14ac:dyDescent="0.25">
      <c r="A230" s="29" t="s">
        <v>536</v>
      </c>
      <c r="B230" s="29" t="s">
        <v>535</v>
      </c>
      <c r="C230" s="29" t="s">
        <v>115</v>
      </c>
      <c r="D230" s="29" t="s">
        <v>111</v>
      </c>
      <c r="E230" s="30">
        <v>-7177855</v>
      </c>
      <c r="F230" s="30">
        <v>-7177000</v>
      </c>
      <c r="G230" s="29" t="s">
        <v>45</v>
      </c>
      <c r="H230" s="29" t="s">
        <v>185</v>
      </c>
      <c r="I230" s="29" t="s">
        <v>34</v>
      </c>
    </row>
    <row r="231" spans="1:9" x14ac:dyDescent="0.25">
      <c r="A231" s="29" t="s">
        <v>536</v>
      </c>
      <c r="B231" s="29" t="s">
        <v>535</v>
      </c>
      <c r="C231" s="72" t="s">
        <v>116</v>
      </c>
      <c r="D231" s="29" t="s">
        <v>117</v>
      </c>
      <c r="E231" s="30">
        <v>-31823733</v>
      </c>
      <c r="F231" s="30">
        <v>-31824000</v>
      </c>
      <c r="G231" s="29" t="s">
        <v>45</v>
      </c>
      <c r="H231" s="29" t="s">
        <v>185</v>
      </c>
      <c r="I231" s="29" t="s">
        <v>34</v>
      </c>
    </row>
    <row r="232" spans="1:9" x14ac:dyDescent="0.25">
      <c r="A232" s="29" t="s">
        <v>506</v>
      </c>
      <c r="B232" s="29" t="s">
        <v>505</v>
      </c>
      <c r="C232" s="29" t="s">
        <v>108</v>
      </c>
      <c r="D232" s="29" t="s">
        <v>109</v>
      </c>
      <c r="E232" s="30">
        <v>1273867</v>
      </c>
      <c r="F232" s="30">
        <v>1274000</v>
      </c>
      <c r="G232" s="29" t="s">
        <v>45</v>
      </c>
      <c r="H232" s="29" t="s">
        <v>185</v>
      </c>
      <c r="I232" s="29" t="s">
        <v>34</v>
      </c>
    </row>
    <row r="233" spans="1:9" x14ac:dyDescent="0.25">
      <c r="A233" s="29" t="s">
        <v>506</v>
      </c>
      <c r="B233" s="29" t="s">
        <v>505</v>
      </c>
      <c r="C233" s="29" t="s">
        <v>115</v>
      </c>
      <c r="D233" s="29" t="s">
        <v>111</v>
      </c>
      <c r="E233" s="30">
        <v>-587940</v>
      </c>
      <c r="F233" s="30">
        <v>-588000</v>
      </c>
      <c r="G233" s="29" t="s">
        <v>45</v>
      </c>
      <c r="H233" s="29" t="s">
        <v>185</v>
      </c>
      <c r="I233" s="29" t="s">
        <v>34</v>
      </c>
    </row>
    <row r="234" spans="1:9" x14ac:dyDescent="0.25">
      <c r="A234" s="29" t="s">
        <v>506</v>
      </c>
      <c r="B234" s="29" t="s">
        <v>505</v>
      </c>
      <c r="C234" s="29" t="s">
        <v>116</v>
      </c>
      <c r="D234" s="29" t="s">
        <v>117</v>
      </c>
      <c r="E234" s="30">
        <v>-724837</v>
      </c>
      <c r="F234" s="30">
        <v>-725000</v>
      </c>
      <c r="G234" s="29" t="s">
        <v>45</v>
      </c>
      <c r="H234" s="29" t="s">
        <v>185</v>
      </c>
      <c r="I234" s="29" t="s">
        <v>34</v>
      </c>
    </row>
    <row r="235" spans="1:9" x14ac:dyDescent="0.25">
      <c r="A235" s="29" t="s">
        <v>458</v>
      </c>
      <c r="B235" s="29" t="s">
        <v>457</v>
      </c>
      <c r="C235" s="72" t="s">
        <v>108</v>
      </c>
      <c r="D235" s="29" t="s">
        <v>109</v>
      </c>
      <c r="E235" s="30">
        <v>40121260</v>
      </c>
      <c r="F235" s="30">
        <v>40120000</v>
      </c>
      <c r="G235" s="29" t="s">
        <v>45</v>
      </c>
      <c r="H235" s="29" t="s">
        <v>185</v>
      </c>
      <c r="I235" s="29" t="s">
        <v>34</v>
      </c>
    </row>
    <row r="236" spans="1:9" x14ac:dyDescent="0.25">
      <c r="A236" s="29" t="s">
        <v>458</v>
      </c>
      <c r="B236" s="29" t="s">
        <v>457</v>
      </c>
      <c r="C236" s="29" t="s">
        <v>115</v>
      </c>
      <c r="D236" s="29" t="s">
        <v>111</v>
      </c>
      <c r="E236" s="30">
        <v>-10709497</v>
      </c>
      <c r="F236" s="30">
        <v>-10709000</v>
      </c>
      <c r="G236" s="29" t="s">
        <v>45</v>
      </c>
      <c r="H236" s="29" t="s">
        <v>185</v>
      </c>
      <c r="I236" s="29" t="s">
        <v>34</v>
      </c>
    </row>
    <row r="237" spans="1:9" x14ac:dyDescent="0.25">
      <c r="A237" s="29" t="s">
        <v>458</v>
      </c>
      <c r="B237" s="29" t="s">
        <v>457</v>
      </c>
      <c r="C237" s="29" t="s">
        <v>116</v>
      </c>
      <c r="D237" s="29" t="s">
        <v>117</v>
      </c>
      <c r="E237" s="30">
        <v>-30387321</v>
      </c>
      <c r="F237" s="30">
        <v>-30387000</v>
      </c>
      <c r="G237" s="29" t="s">
        <v>45</v>
      </c>
      <c r="H237" s="29" t="s">
        <v>185</v>
      </c>
      <c r="I237" s="29" t="s">
        <v>34</v>
      </c>
    </row>
    <row r="238" spans="1:9" x14ac:dyDescent="0.25">
      <c r="A238" s="29" t="s">
        <v>955</v>
      </c>
      <c r="B238" s="29" t="s">
        <v>954</v>
      </c>
      <c r="C238" s="29" t="s">
        <v>108</v>
      </c>
      <c r="D238" s="29" t="s">
        <v>109</v>
      </c>
      <c r="E238" s="30">
        <v>63383897</v>
      </c>
      <c r="F238" s="30">
        <v>63384000</v>
      </c>
      <c r="G238" s="29" t="s">
        <v>45</v>
      </c>
      <c r="H238" s="29" t="s">
        <v>185</v>
      </c>
      <c r="I238" s="29" t="s">
        <v>34</v>
      </c>
    </row>
    <row r="239" spans="1:9" x14ac:dyDescent="0.25">
      <c r="A239" s="29" t="s">
        <v>955</v>
      </c>
      <c r="B239" s="29" t="s">
        <v>954</v>
      </c>
      <c r="C239" s="72" t="s">
        <v>115</v>
      </c>
      <c r="D239" s="29" t="s">
        <v>111</v>
      </c>
      <c r="E239" s="30">
        <v>-31194091</v>
      </c>
      <c r="F239" s="30">
        <v>-31194000</v>
      </c>
      <c r="G239" s="29" t="s">
        <v>45</v>
      </c>
      <c r="H239" s="29" t="s">
        <v>185</v>
      </c>
      <c r="I239" s="29" t="s">
        <v>34</v>
      </c>
    </row>
    <row r="240" spans="1:9" x14ac:dyDescent="0.25">
      <c r="A240" s="29" t="s">
        <v>955</v>
      </c>
      <c r="B240" s="29" t="s">
        <v>954</v>
      </c>
      <c r="C240" s="29" t="s">
        <v>116</v>
      </c>
      <c r="D240" s="29" t="s">
        <v>117</v>
      </c>
      <c r="E240" s="30">
        <v>-37620215</v>
      </c>
      <c r="F240" s="30">
        <v>-37620000</v>
      </c>
      <c r="G240" s="29" t="s">
        <v>45</v>
      </c>
      <c r="H240" s="29" t="s">
        <v>185</v>
      </c>
      <c r="I240" s="29" t="s">
        <v>34</v>
      </c>
    </row>
    <row r="241" spans="1:9" x14ac:dyDescent="0.25">
      <c r="A241" s="29" t="s">
        <v>306</v>
      </c>
      <c r="B241" s="29" t="s">
        <v>305</v>
      </c>
      <c r="C241" s="29" t="s">
        <v>108</v>
      </c>
      <c r="D241" s="29" t="s">
        <v>109</v>
      </c>
      <c r="E241" s="30">
        <v>17677166</v>
      </c>
      <c r="F241" s="30">
        <v>17678000</v>
      </c>
      <c r="G241" s="29" t="s">
        <v>45</v>
      </c>
      <c r="H241" s="29" t="s">
        <v>185</v>
      </c>
      <c r="I241" s="29" t="s">
        <v>34</v>
      </c>
    </row>
    <row r="242" spans="1:9" x14ac:dyDescent="0.25">
      <c r="A242" s="29" t="s">
        <v>306</v>
      </c>
      <c r="B242" s="29" t="s">
        <v>305</v>
      </c>
      <c r="C242" s="29" t="s">
        <v>115</v>
      </c>
      <c r="D242" s="29" t="s">
        <v>111</v>
      </c>
      <c r="E242" s="30">
        <v>-7095931</v>
      </c>
      <c r="F242" s="30">
        <v>-7096000</v>
      </c>
      <c r="G242" s="29" t="s">
        <v>45</v>
      </c>
      <c r="H242" s="29" t="s">
        <v>185</v>
      </c>
      <c r="I242" s="29" t="s">
        <v>34</v>
      </c>
    </row>
    <row r="243" spans="1:9" x14ac:dyDescent="0.25">
      <c r="A243" s="29" t="s">
        <v>306</v>
      </c>
      <c r="B243" s="29" t="s">
        <v>305</v>
      </c>
      <c r="C243" s="72" t="s">
        <v>116</v>
      </c>
      <c r="D243" s="29" t="s">
        <v>117</v>
      </c>
      <c r="E243" s="30">
        <v>-11030414</v>
      </c>
      <c r="F243" s="30">
        <v>-11030000</v>
      </c>
      <c r="G243" s="29" t="s">
        <v>45</v>
      </c>
      <c r="H243" s="29" t="s">
        <v>185</v>
      </c>
      <c r="I243" s="29" t="s">
        <v>34</v>
      </c>
    </row>
    <row r="244" spans="1:9" x14ac:dyDescent="0.25">
      <c r="A244" s="29" t="s">
        <v>210</v>
      </c>
      <c r="B244" s="29" t="s">
        <v>202</v>
      </c>
      <c r="C244" s="29" t="s">
        <v>108</v>
      </c>
      <c r="D244" s="29" t="s">
        <v>109</v>
      </c>
      <c r="E244" s="30">
        <v>106666139</v>
      </c>
      <c r="F244" s="30">
        <v>106667000</v>
      </c>
      <c r="G244" s="29" t="s">
        <v>204</v>
      </c>
      <c r="H244" s="29" t="s">
        <v>185</v>
      </c>
      <c r="I244" s="29" t="s">
        <v>34</v>
      </c>
    </row>
    <row r="245" spans="1:9" x14ac:dyDescent="0.25">
      <c r="A245" s="29" t="s">
        <v>210</v>
      </c>
      <c r="B245" s="29" t="s">
        <v>202</v>
      </c>
      <c r="C245" s="29" t="s">
        <v>115</v>
      </c>
      <c r="D245" s="29" t="s">
        <v>111</v>
      </c>
      <c r="E245" s="30">
        <v>-52164537</v>
      </c>
      <c r="F245" s="30">
        <v>-52165000</v>
      </c>
      <c r="G245" s="29" t="s">
        <v>204</v>
      </c>
      <c r="H245" s="29" t="s">
        <v>185</v>
      </c>
      <c r="I245" s="29" t="s">
        <v>34</v>
      </c>
    </row>
    <row r="246" spans="1:9" x14ac:dyDescent="0.25">
      <c r="A246" s="29" t="s">
        <v>210</v>
      </c>
      <c r="B246" s="29" t="s">
        <v>202</v>
      </c>
      <c r="C246" s="29" t="s">
        <v>116</v>
      </c>
      <c r="D246" s="29" t="s">
        <v>117</v>
      </c>
      <c r="E246" s="30">
        <v>-54931495</v>
      </c>
      <c r="F246" s="30">
        <v>-54932000</v>
      </c>
      <c r="G246" s="29" t="s">
        <v>204</v>
      </c>
      <c r="H246" s="29" t="s">
        <v>185</v>
      </c>
      <c r="I246" s="29" t="s">
        <v>34</v>
      </c>
    </row>
    <row r="247" spans="1:9" x14ac:dyDescent="0.25">
      <c r="A247" s="29" t="s">
        <v>210</v>
      </c>
      <c r="B247" s="29" t="s">
        <v>220</v>
      </c>
      <c r="C247" s="72" t="s">
        <v>106</v>
      </c>
      <c r="D247" s="29" t="s">
        <v>107</v>
      </c>
      <c r="E247" s="30">
        <v>17089708</v>
      </c>
      <c r="F247" s="30">
        <v>17090000</v>
      </c>
      <c r="G247" s="29" t="s">
        <v>204</v>
      </c>
      <c r="H247" s="29" t="s">
        <v>185</v>
      </c>
      <c r="I247" s="29" t="s">
        <v>34</v>
      </c>
    </row>
    <row r="248" spans="1:9" x14ac:dyDescent="0.25">
      <c r="A248" s="29" t="s">
        <v>210</v>
      </c>
      <c r="B248" s="29" t="s">
        <v>220</v>
      </c>
      <c r="C248" s="29" t="s">
        <v>114</v>
      </c>
      <c r="D248" s="29" t="s">
        <v>111</v>
      </c>
      <c r="E248" s="30">
        <v>-14073877</v>
      </c>
      <c r="F248" s="30">
        <v>-14074000</v>
      </c>
      <c r="G248" s="29" t="s">
        <v>204</v>
      </c>
      <c r="H248" s="29" t="s">
        <v>185</v>
      </c>
      <c r="I248" s="29" t="s">
        <v>34</v>
      </c>
    </row>
    <row r="249" spans="1:9" x14ac:dyDescent="0.25">
      <c r="A249" s="29" t="s">
        <v>210</v>
      </c>
      <c r="B249" s="29" t="s">
        <v>220</v>
      </c>
      <c r="C249" s="29" t="s">
        <v>116</v>
      </c>
      <c r="D249" s="29" t="s">
        <v>117</v>
      </c>
      <c r="E249" s="30">
        <v>-3019451</v>
      </c>
      <c r="F249" s="30">
        <v>-3019000</v>
      </c>
      <c r="G249" s="29" t="s">
        <v>204</v>
      </c>
      <c r="H249" s="29" t="s">
        <v>185</v>
      </c>
      <c r="I249" s="29" t="s">
        <v>34</v>
      </c>
    </row>
    <row r="250" spans="1:9" x14ac:dyDescent="0.25">
      <c r="A250" s="29" t="s">
        <v>210</v>
      </c>
      <c r="B250" s="29" t="s">
        <v>524</v>
      </c>
      <c r="C250" s="29" t="s">
        <v>108</v>
      </c>
      <c r="D250" s="29" t="s">
        <v>109</v>
      </c>
      <c r="E250" s="30">
        <v>12114958</v>
      </c>
      <c r="F250" s="30">
        <v>12116000</v>
      </c>
      <c r="G250" s="29" t="s">
        <v>204</v>
      </c>
      <c r="H250" s="29" t="s">
        <v>185</v>
      </c>
      <c r="I250" s="29" t="s">
        <v>34</v>
      </c>
    </row>
    <row r="251" spans="1:9" x14ac:dyDescent="0.25">
      <c r="A251" s="29" t="s">
        <v>210</v>
      </c>
      <c r="B251" s="29" t="s">
        <v>524</v>
      </c>
      <c r="C251" s="72" t="s">
        <v>115</v>
      </c>
      <c r="D251" s="29" t="s">
        <v>111</v>
      </c>
      <c r="E251" s="30">
        <v>-4660039</v>
      </c>
      <c r="F251" s="30">
        <v>-4660000</v>
      </c>
      <c r="G251" s="29" t="s">
        <v>204</v>
      </c>
      <c r="H251" s="29" t="s">
        <v>185</v>
      </c>
      <c r="I251" s="29" t="s">
        <v>34</v>
      </c>
    </row>
    <row r="252" spans="1:9" x14ac:dyDescent="0.25">
      <c r="A252" s="29" t="s">
        <v>210</v>
      </c>
      <c r="B252" s="29" t="s">
        <v>524</v>
      </c>
      <c r="C252" s="29" t="s">
        <v>116</v>
      </c>
      <c r="D252" s="29" t="s">
        <v>117</v>
      </c>
      <c r="E252" s="30">
        <v>-7522010</v>
      </c>
      <c r="F252" s="30">
        <v>-7523000</v>
      </c>
      <c r="G252" s="29" t="s">
        <v>204</v>
      </c>
      <c r="H252" s="29" t="s">
        <v>185</v>
      </c>
      <c r="I252" s="29" t="s">
        <v>34</v>
      </c>
    </row>
    <row r="253" spans="1:9" x14ac:dyDescent="0.25">
      <c r="A253" s="29" t="s">
        <v>210</v>
      </c>
      <c r="B253" s="29" t="s">
        <v>527</v>
      </c>
      <c r="C253" s="29" t="s">
        <v>108</v>
      </c>
      <c r="D253" s="29" t="s">
        <v>109</v>
      </c>
      <c r="E253" s="30">
        <v>138842</v>
      </c>
      <c r="F253" s="30">
        <v>139000</v>
      </c>
      <c r="G253" s="29" t="s">
        <v>204</v>
      </c>
      <c r="H253" s="29" t="s">
        <v>185</v>
      </c>
      <c r="I253" s="29" t="s">
        <v>34</v>
      </c>
    </row>
    <row r="254" spans="1:9" x14ac:dyDescent="0.25">
      <c r="A254" s="29" t="s">
        <v>210</v>
      </c>
      <c r="B254" s="29" t="s">
        <v>527</v>
      </c>
      <c r="C254" s="29" t="s">
        <v>115</v>
      </c>
      <c r="D254" s="29" t="s">
        <v>111</v>
      </c>
      <c r="E254" s="30">
        <v>-80552</v>
      </c>
      <c r="F254" s="30">
        <v>-81000</v>
      </c>
      <c r="G254" s="29" t="s">
        <v>204</v>
      </c>
      <c r="H254" s="29" t="s">
        <v>185</v>
      </c>
      <c r="I254" s="29" t="s">
        <v>34</v>
      </c>
    </row>
    <row r="255" spans="1:9" x14ac:dyDescent="0.25">
      <c r="A255" s="29" t="s">
        <v>210</v>
      </c>
      <c r="B255" s="29" t="s">
        <v>527</v>
      </c>
      <c r="C255" s="29" t="s">
        <v>116</v>
      </c>
      <c r="D255" s="29" t="s">
        <v>117</v>
      </c>
      <c r="E255" s="30">
        <v>-60004</v>
      </c>
      <c r="F255" s="30">
        <v>-60000</v>
      </c>
      <c r="G255" s="29" t="s">
        <v>204</v>
      </c>
      <c r="H255" s="29" t="s">
        <v>185</v>
      </c>
      <c r="I255" s="29" t="s">
        <v>34</v>
      </c>
    </row>
    <row r="256" spans="1:9" x14ac:dyDescent="0.25">
      <c r="A256" s="29" t="s">
        <v>510</v>
      </c>
      <c r="B256" s="29" t="s">
        <v>509</v>
      </c>
      <c r="C256" s="29" t="s">
        <v>108</v>
      </c>
      <c r="D256" s="29" t="s">
        <v>109</v>
      </c>
      <c r="E256" s="30">
        <v>10176994</v>
      </c>
      <c r="F256" s="30">
        <v>10177000</v>
      </c>
      <c r="G256" s="29" t="s">
        <v>204</v>
      </c>
      <c r="H256" s="29" t="s">
        <v>185</v>
      </c>
      <c r="I256" s="29" t="s">
        <v>34</v>
      </c>
    </row>
    <row r="257" spans="1:9" x14ac:dyDescent="0.25">
      <c r="A257" s="29" t="s">
        <v>510</v>
      </c>
      <c r="B257" s="29" t="s">
        <v>509</v>
      </c>
      <c r="C257" s="29" t="s">
        <v>115</v>
      </c>
      <c r="D257" s="29" t="s">
        <v>111</v>
      </c>
      <c r="E257" s="30">
        <v>-2986914</v>
      </c>
      <c r="F257" s="30">
        <v>-2987000</v>
      </c>
      <c r="G257" s="29" t="s">
        <v>204</v>
      </c>
      <c r="H257" s="29" t="s">
        <v>185</v>
      </c>
      <c r="I257" s="29" t="s">
        <v>34</v>
      </c>
    </row>
    <row r="258" spans="1:9" x14ac:dyDescent="0.25">
      <c r="A258" s="29" t="s">
        <v>510</v>
      </c>
      <c r="B258" s="29" t="s">
        <v>509</v>
      </c>
      <c r="C258" s="72" t="s">
        <v>116</v>
      </c>
      <c r="D258" s="29" t="s">
        <v>117</v>
      </c>
      <c r="E258" s="30">
        <v>-6694411</v>
      </c>
      <c r="F258" s="30">
        <v>-6694000</v>
      </c>
      <c r="G258" s="29" t="s">
        <v>204</v>
      </c>
      <c r="H258" s="29" t="s">
        <v>185</v>
      </c>
      <c r="I258" s="29" t="s">
        <v>34</v>
      </c>
    </row>
    <row r="259" spans="1:9" x14ac:dyDescent="0.25">
      <c r="A259" s="29" t="s">
        <v>510</v>
      </c>
      <c r="B259" s="29" t="s">
        <v>553</v>
      </c>
      <c r="C259" s="29" t="s">
        <v>108</v>
      </c>
      <c r="D259" s="29" t="s">
        <v>109</v>
      </c>
      <c r="E259" s="30">
        <v>0</v>
      </c>
      <c r="F259" s="30">
        <v>0</v>
      </c>
      <c r="G259" s="29" t="s">
        <v>204</v>
      </c>
      <c r="H259" s="29" t="s">
        <v>185</v>
      </c>
      <c r="I259" s="29" t="s">
        <v>34</v>
      </c>
    </row>
    <row r="260" spans="1:9" x14ac:dyDescent="0.25">
      <c r="A260" s="29" t="s">
        <v>510</v>
      </c>
      <c r="B260" s="29" t="s">
        <v>553</v>
      </c>
      <c r="C260" s="29" t="s">
        <v>115</v>
      </c>
      <c r="D260" s="29" t="s">
        <v>111</v>
      </c>
      <c r="E260" s="30">
        <v>0</v>
      </c>
      <c r="F260" s="30">
        <v>0</v>
      </c>
      <c r="G260" s="29" t="s">
        <v>204</v>
      </c>
      <c r="H260" s="29" t="s">
        <v>185</v>
      </c>
      <c r="I260" s="29" t="s">
        <v>34</v>
      </c>
    </row>
    <row r="261" spans="1:9" x14ac:dyDescent="0.25">
      <c r="A261" s="29" t="s">
        <v>510</v>
      </c>
      <c r="B261" s="29" t="s">
        <v>553</v>
      </c>
      <c r="C261" s="29" t="s">
        <v>116</v>
      </c>
      <c r="D261" s="29" t="s">
        <v>117</v>
      </c>
      <c r="E261" s="30">
        <v>0</v>
      </c>
      <c r="F261" s="30">
        <v>0</v>
      </c>
      <c r="G261" s="29" t="s">
        <v>204</v>
      </c>
      <c r="H261" s="29" t="s">
        <v>185</v>
      </c>
      <c r="I261" s="29" t="s">
        <v>34</v>
      </c>
    </row>
    <row r="262" spans="1:9" x14ac:dyDescent="0.25">
      <c r="A262" s="29" t="s">
        <v>296</v>
      </c>
      <c r="B262" s="29" t="s">
        <v>295</v>
      </c>
      <c r="C262" s="29" t="s">
        <v>108</v>
      </c>
      <c r="D262" s="29" t="s">
        <v>109</v>
      </c>
      <c r="E262" s="30">
        <v>1773616</v>
      </c>
      <c r="F262" s="30">
        <v>1774000</v>
      </c>
      <c r="G262" s="29" t="s">
        <v>204</v>
      </c>
      <c r="H262" s="29" t="s">
        <v>185</v>
      </c>
      <c r="I262" s="29" t="s">
        <v>34</v>
      </c>
    </row>
    <row r="263" spans="1:9" x14ac:dyDescent="0.25">
      <c r="A263" s="29" t="s">
        <v>296</v>
      </c>
      <c r="B263" s="29" t="s">
        <v>295</v>
      </c>
      <c r="C263" s="29" t="s">
        <v>115</v>
      </c>
      <c r="D263" s="29" t="s">
        <v>111</v>
      </c>
      <c r="E263" s="30">
        <v>-864215</v>
      </c>
      <c r="F263" s="30">
        <v>-864000</v>
      </c>
      <c r="G263" s="29" t="s">
        <v>204</v>
      </c>
      <c r="H263" s="29" t="s">
        <v>185</v>
      </c>
      <c r="I263" s="29" t="s">
        <v>34</v>
      </c>
    </row>
    <row r="264" spans="1:9" x14ac:dyDescent="0.25">
      <c r="A264" s="29" t="s">
        <v>296</v>
      </c>
      <c r="B264" s="29" t="s">
        <v>295</v>
      </c>
      <c r="C264" s="29" t="s">
        <v>116</v>
      </c>
      <c r="D264" s="29" t="s">
        <v>117</v>
      </c>
      <c r="E264" s="30">
        <v>-948958</v>
      </c>
      <c r="F264" s="30">
        <v>-949000</v>
      </c>
      <c r="G264" s="29" t="s">
        <v>204</v>
      </c>
      <c r="H264" s="29" t="s">
        <v>185</v>
      </c>
      <c r="I264" s="29" t="s">
        <v>34</v>
      </c>
    </row>
    <row r="265" spans="1:9" x14ac:dyDescent="0.25">
      <c r="A265" s="29" t="s">
        <v>216</v>
      </c>
      <c r="B265" s="29" t="s">
        <v>214</v>
      </c>
      <c r="C265" s="29" t="s">
        <v>30</v>
      </c>
      <c r="D265" s="29" t="s">
        <v>31</v>
      </c>
      <c r="E265" s="30">
        <v>27013443</v>
      </c>
      <c r="F265" s="30">
        <v>27013000</v>
      </c>
      <c r="G265" s="29" t="s">
        <v>204</v>
      </c>
      <c r="H265" s="29" t="s">
        <v>185</v>
      </c>
      <c r="I265" s="29" t="s">
        <v>34</v>
      </c>
    </row>
    <row r="266" spans="1:9" x14ac:dyDescent="0.25">
      <c r="A266" s="29" t="s">
        <v>216</v>
      </c>
      <c r="B266" s="29" t="s">
        <v>214</v>
      </c>
      <c r="C266" s="29" t="s">
        <v>108</v>
      </c>
      <c r="D266" s="29" t="s">
        <v>109</v>
      </c>
      <c r="E266" s="30">
        <v>427714996</v>
      </c>
      <c r="F266" s="30">
        <v>427715000</v>
      </c>
      <c r="G266" s="29" t="s">
        <v>204</v>
      </c>
      <c r="H266" s="29" t="s">
        <v>185</v>
      </c>
      <c r="I266" s="29" t="s">
        <v>34</v>
      </c>
    </row>
    <row r="267" spans="1:9" x14ac:dyDescent="0.25">
      <c r="A267" s="29" t="s">
        <v>216</v>
      </c>
      <c r="B267" s="29" t="s">
        <v>214</v>
      </c>
      <c r="C267" s="29" t="s">
        <v>110</v>
      </c>
      <c r="D267" s="29" t="s">
        <v>111</v>
      </c>
      <c r="E267" s="30">
        <v>-7688220</v>
      </c>
      <c r="F267" s="30">
        <v>-7688000</v>
      </c>
      <c r="G267" s="29" t="s">
        <v>204</v>
      </c>
      <c r="H267" s="29" t="s">
        <v>185</v>
      </c>
      <c r="I267" s="29" t="s">
        <v>34</v>
      </c>
    </row>
    <row r="268" spans="1:9" x14ac:dyDescent="0.25">
      <c r="A268" s="29" t="s">
        <v>216</v>
      </c>
      <c r="B268" s="29" t="s">
        <v>214</v>
      </c>
      <c r="C268" s="72" t="s">
        <v>115</v>
      </c>
      <c r="D268" s="29" t="s">
        <v>111</v>
      </c>
      <c r="E268" s="30">
        <v>-83963976</v>
      </c>
      <c r="F268" s="30">
        <v>-83965000</v>
      </c>
      <c r="G268" s="29" t="s">
        <v>204</v>
      </c>
      <c r="H268" s="29" t="s">
        <v>185</v>
      </c>
      <c r="I268" s="29" t="s">
        <v>34</v>
      </c>
    </row>
    <row r="269" spans="1:9" x14ac:dyDescent="0.25">
      <c r="A269" s="29" t="s">
        <v>216</v>
      </c>
      <c r="B269" s="29" t="s">
        <v>214</v>
      </c>
      <c r="C269" s="29" t="s">
        <v>116</v>
      </c>
      <c r="D269" s="29" t="s">
        <v>117</v>
      </c>
      <c r="E269" s="30">
        <v>-363686247</v>
      </c>
      <c r="F269" s="30">
        <v>-363686000</v>
      </c>
      <c r="G269" s="29" t="s">
        <v>204</v>
      </c>
      <c r="H269" s="29" t="s">
        <v>185</v>
      </c>
      <c r="I269" s="29" t="s">
        <v>34</v>
      </c>
    </row>
    <row r="270" spans="1:9" x14ac:dyDescent="0.25">
      <c r="A270" s="29" t="s">
        <v>216</v>
      </c>
      <c r="B270" s="29" t="s">
        <v>433</v>
      </c>
      <c r="C270" s="29" t="s">
        <v>108</v>
      </c>
      <c r="D270" s="29" t="s">
        <v>109</v>
      </c>
      <c r="E270" s="30">
        <v>381206</v>
      </c>
      <c r="F270" s="30">
        <v>381000</v>
      </c>
      <c r="G270" s="29" t="s">
        <v>204</v>
      </c>
      <c r="H270" s="29" t="s">
        <v>185</v>
      </c>
      <c r="I270" s="29" t="s">
        <v>34</v>
      </c>
    </row>
    <row r="271" spans="1:9" x14ac:dyDescent="0.25">
      <c r="A271" s="29" t="s">
        <v>216</v>
      </c>
      <c r="B271" s="29" t="s">
        <v>433</v>
      </c>
      <c r="C271" s="29" t="s">
        <v>115</v>
      </c>
      <c r="D271" s="29" t="s">
        <v>111</v>
      </c>
      <c r="E271" s="30">
        <v>-137235</v>
      </c>
      <c r="F271" s="30">
        <v>-137000</v>
      </c>
      <c r="G271" s="29" t="s">
        <v>204</v>
      </c>
      <c r="H271" s="29" t="s">
        <v>185</v>
      </c>
      <c r="I271" s="29" t="s">
        <v>34</v>
      </c>
    </row>
    <row r="272" spans="1:9" x14ac:dyDescent="0.25">
      <c r="A272" s="29" t="s">
        <v>216</v>
      </c>
      <c r="B272" s="29" t="s">
        <v>433</v>
      </c>
      <c r="C272" s="29" t="s">
        <v>116</v>
      </c>
      <c r="D272" s="29" t="s">
        <v>117</v>
      </c>
      <c r="E272" s="30">
        <v>-245797</v>
      </c>
      <c r="F272" s="30">
        <v>-246000</v>
      </c>
      <c r="G272" s="29" t="s">
        <v>204</v>
      </c>
      <c r="H272" s="29" t="s">
        <v>185</v>
      </c>
      <c r="I272" s="29" t="s">
        <v>34</v>
      </c>
    </row>
    <row r="273" spans="1:9" x14ac:dyDescent="0.25">
      <c r="A273" s="29" t="s">
        <v>217</v>
      </c>
      <c r="B273" s="29" t="s">
        <v>214</v>
      </c>
      <c r="C273" s="29" t="s">
        <v>30</v>
      </c>
      <c r="D273" s="29" t="s">
        <v>31</v>
      </c>
      <c r="E273" s="30">
        <v>1936456</v>
      </c>
      <c r="F273" s="30">
        <v>1936000</v>
      </c>
      <c r="G273" s="29" t="s">
        <v>204</v>
      </c>
      <c r="H273" s="29" t="s">
        <v>185</v>
      </c>
      <c r="I273" s="29" t="s">
        <v>34</v>
      </c>
    </row>
    <row r="274" spans="1:9" x14ac:dyDescent="0.25">
      <c r="A274" s="29" t="s">
        <v>217</v>
      </c>
      <c r="B274" s="29" t="s">
        <v>214</v>
      </c>
      <c r="C274" s="29" t="s">
        <v>108</v>
      </c>
      <c r="D274" s="29" t="s">
        <v>109</v>
      </c>
      <c r="E274" s="30">
        <v>329726284</v>
      </c>
      <c r="F274" s="30">
        <v>329725000</v>
      </c>
      <c r="G274" s="29" t="s">
        <v>204</v>
      </c>
      <c r="H274" s="29" t="s">
        <v>185</v>
      </c>
      <c r="I274" s="29" t="s">
        <v>34</v>
      </c>
    </row>
    <row r="275" spans="1:9" x14ac:dyDescent="0.25">
      <c r="A275" s="29" t="s">
        <v>217</v>
      </c>
      <c r="B275" s="29" t="s">
        <v>214</v>
      </c>
      <c r="C275" s="29" t="s">
        <v>110</v>
      </c>
      <c r="D275" s="29" t="s">
        <v>111</v>
      </c>
      <c r="E275" s="30">
        <v>-516428</v>
      </c>
      <c r="F275" s="30">
        <v>-517000</v>
      </c>
      <c r="G275" s="29" t="s">
        <v>204</v>
      </c>
      <c r="H275" s="29" t="s">
        <v>185</v>
      </c>
      <c r="I275" s="29" t="s">
        <v>34</v>
      </c>
    </row>
    <row r="276" spans="1:9" x14ac:dyDescent="0.25">
      <c r="A276" s="29" t="s">
        <v>217</v>
      </c>
      <c r="B276" s="29" t="s">
        <v>214</v>
      </c>
      <c r="C276" s="29" t="s">
        <v>115</v>
      </c>
      <c r="D276" s="29" t="s">
        <v>111</v>
      </c>
      <c r="E276" s="30">
        <v>-99029927</v>
      </c>
      <c r="F276" s="30">
        <v>-99030000</v>
      </c>
      <c r="G276" s="29" t="s">
        <v>204</v>
      </c>
      <c r="H276" s="29" t="s">
        <v>185</v>
      </c>
      <c r="I276" s="29" t="s">
        <v>34</v>
      </c>
    </row>
    <row r="277" spans="1:9" x14ac:dyDescent="0.25">
      <c r="A277" s="29" t="s">
        <v>217</v>
      </c>
      <c r="B277" s="29" t="s">
        <v>214</v>
      </c>
      <c r="C277" s="29" t="s">
        <v>116</v>
      </c>
      <c r="D277" s="29" t="s">
        <v>117</v>
      </c>
      <c r="E277" s="30">
        <v>-242266272</v>
      </c>
      <c r="F277" s="30">
        <v>-242266000</v>
      </c>
      <c r="G277" s="29" t="s">
        <v>204</v>
      </c>
      <c r="H277" s="29" t="s">
        <v>185</v>
      </c>
      <c r="I277" s="29" t="s">
        <v>34</v>
      </c>
    </row>
    <row r="278" spans="1:9" x14ac:dyDescent="0.25">
      <c r="A278" s="29" t="s">
        <v>241</v>
      </c>
      <c r="B278" s="29" t="s">
        <v>240</v>
      </c>
      <c r="C278" s="72" t="s">
        <v>108</v>
      </c>
      <c r="D278" s="29" t="s">
        <v>109</v>
      </c>
      <c r="E278" s="30">
        <v>0</v>
      </c>
      <c r="F278" s="30">
        <v>0</v>
      </c>
      <c r="G278" s="29" t="s">
        <v>51</v>
      </c>
      <c r="H278" s="29" t="s">
        <v>185</v>
      </c>
      <c r="I278" s="29" t="s">
        <v>34</v>
      </c>
    </row>
    <row r="279" spans="1:9" x14ac:dyDescent="0.25">
      <c r="A279" s="29" t="s">
        <v>241</v>
      </c>
      <c r="B279" s="29" t="s">
        <v>240</v>
      </c>
      <c r="C279" s="29" t="s">
        <v>115</v>
      </c>
      <c r="D279" s="29" t="s">
        <v>111</v>
      </c>
      <c r="E279" s="30">
        <v>0</v>
      </c>
      <c r="F279" s="30">
        <v>1000</v>
      </c>
      <c r="G279" s="29" t="s">
        <v>51</v>
      </c>
      <c r="H279" s="29" t="s">
        <v>185</v>
      </c>
      <c r="I279" s="29" t="s">
        <v>34</v>
      </c>
    </row>
    <row r="280" spans="1:9" x14ac:dyDescent="0.25">
      <c r="A280" s="29" t="s">
        <v>241</v>
      </c>
      <c r="B280" s="29" t="s">
        <v>240</v>
      </c>
      <c r="C280" s="29" t="s">
        <v>116</v>
      </c>
      <c r="D280" s="29" t="s">
        <v>117</v>
      </c>
      <c r="E280" s="30">
        <v>0</v>
      </c>
      <c r="F280" s="30">
        <v>0</v>
      </c>
      <c r="G280" s="29" t="s">
        <v>51</v>
      </c>
      <c r="H280" s="29" t="s">
        <v>185</v>
      </c>
      <c r="I280" s="29" t="s">
        <v>34</v>
      </c>
    </row>
    <row r="281" spans="1:9" x14ac:dyDescent="0.25">
      <c r="A281" s="29" t="s">
        <v>57</v>
      </c>
      <c r="B281" s="29" t="s">
        <v>27</v>
      </c>
      <c r="C281" s="29" t="s">
        <v>108</v>
      </c>
      <c r="D281" s="29" t="s">
        <v>109</v>
      </c>
      <c r="E281" s="30">
        <v>7618701</v>
      </c>
      <c r="F281" s="30">
        <v>7619000</v>
      </c>
      <c r="G281" s="29" t="s">
        <v>51</v>
      </c>
      <c r="H281" s="29" t="s">
        <v>38</v>
      </c>
      <c r="I281" s="29" t="s">
        <v>34</v>
      </c>
    </row>
    <row r="282" spans="1:9" x14ac:dyDescent="0.25">
      <c r="A282" s="29" t="s">
        <v>57</v>
      </c>
      <c r="B282" s="29" t="s">
        <v>27</v>
      </c>
      <c r="C282" s="72" t="s">
        <v>115</v>
      </c>
      <c r="D282" s="29" t="s">
        <v>111</v>
      </c>
      <c r="E282" s="30">
        <v>-3562523</v>
      </c>
      <c r="F282" s="30">
        <v>-3563000</v>
      </c>
      <c r="G282" s="29" t="s">
        <v>51</v>
      </c>
      <c r="H282" s="29" t="s">
        <v>38</v>
      </c>
      <c r="I282" s="29" t="s">
        <v>34</v>
      </c>
    </row>
    <row r="283" spans="1:9" x14ac:dyDescent="0.25">
      <c r="A283" s="29" t="s">
        <v>57</v>
      </c>
      <c r="B283" s="29" t="s">
        <v>27</v>
      </c>
      <c r="C283" s="29" t="s">
        <v>116</v>
      </c>
      <c r="D283" s="29" t="s">
        <v>117</v>
      </c>
      <c r="E283" s="30">
        <v>-4241999</v>
      </c>
      <c r="F283" s="30">
        <v>-4242000</v>
      </c>
      <c r="G283" s="29" t="s">
        <v>51</v>
      </c>
      <c r="H283" s="29" t="s">
        <v>38</v>
      </c>
      <c r="I283" s="29" t="s">
        <v>34</v>
      </c>
    </row>
    <row r="284" spans="1:9" x14ac:dyDescent="0.25">
      <c r="A284" s="29" t="s">
        <v>57</v>
      </c>
      <c r="B284" s="29" t="s">
        <v>309</v>
      </c>
      <c r="C284" s="29" t="s">
        <v>108</v>
      </c>
      <c r="D284" s="29" t="s">
        <v>109</v>
      </c>
      <c r="E284" s="30">
        <v>2092761</v>
      </c>
      <c r="F284" s="30">
        <v>2092000</v>
      </c>
      <c r="G284" s="29" t="s">
        <v>51</v>
      </c>
      <c r="H284" s="29" t="s">
        <v>185</v>
      </c>
      <c r="I284" s="29" t="s">
        <v>34</v>
      </c>
    </row>
    <row r="285" spans="1:9" x14ac:dyDescent="0.25">
      <c r="A285" s="29" t="s">
        <v>57</v>
      </c>
      <c r="B285" s="29" t="s">
        <v>309</v>
      </c>
      <c r="C285" s="29" t="s">
        <v>115</v>
      </c>
      <c r="D285" s="29" t="s">
        <v>111</v>
      </c>
      <c r="E285" s="30">
        <v>-896835</v>
      </c>
      <c r="F285" s="30">
        <v>-897000</v>
      </c>
      <c r="G285" s="29" t="s">
        <v>51</v>
      </c>
      <c r="H285" s="29" t="s">
        <v>185</v>
      </c>
      <c r="I285" s="29" t="s">
        <v>34</v>
      </c>
    </row>
    <row r="286" spans="1:9" x14ac:dyDescent="0.25">
      <c r="A286" s="29" t="s">
        <v>57</v>
      </c>
      <c r="B286" s="29" t="s">
        <v>309</v>
      </c>
      <c r="C286" s="72" t="s">
        <v>116</v>
      </c>
      <c r="D286" s="29" t="s">
        <v>117</v>
      </c>
      <c r="E286" s="30">
        <v>-1254967</v>
      </c>
      <c r="F286" s="30">
        <v>-1255000</v>
      </c>
      <c r="G286" s="29" t="s">
        <v>51</v>
      </c>
      <c r="H286" s="29" t="s">
        <v>185</v>
      </c>
      <c r="I286" s="29" t="s">
        <v>34</v>
      </c>
    </row>
    <row r="287" spans="1:9" x14ac:dyDescent="0.25">
      <c r="A287" s="29" t="s">
        <v>57</v>
      </c>
      <c r="B287" s="29" t="s">
        <v>509</v>
      </c>
      <c r="C287" s="29" t="s">
        <v>108</v>
      </c>
      <c r="D287" s="29" t="s">
        <v>109</v>
      </c>
      <c r="E287" s="30">
        <v>417349</v>
      </c>
      <c r="F287" s="30">
        <v>417000</v>
      </c>
      <c r="G287" s="29" t="s">
        <v>51</v>
      </c>
      <c r="H287" s="29" t="s">
        <v>185</v>
      </c>
      <c r="I287" s="29" t="s">
        <v>34</v>
      </c>
    </row>
    <row r="288" spans="1:9" x14ac:dyDescent="0.25">
      <c r="A288" s="29" t="s">
        <v>57</v>
      </c>
      <c r="B288" s="29" t="s">
        <v>509</v>
      </c>
      <c r="C288" s="29" t="s">
        <v>115</v>
      </c>
      <c r="D288" s="29" t="s">
        <v>111</v>
      </c>
      <c r="E288" s="30">
        <v>-350661</v>
      </c>
      <c r="F288" s="30">
        <v>-351000</v>
      </c>
      <c r="G288" s="29" t="s">
        <v>51</v>
      </c>
      <c r="H288" s="29" t="s">
        <v>185</v>
      </c>
      <c r="I288" s="29" t="s">
        <v>34</v>
      </c>
    </row>
    <row r="289" spans="1:9" x14ac:dyDescent="0.25">
      <c r="A289" s="29" t="s">
        <v>57</v>
      </c>
      <c r="B289" s="29" t="s">
        <v>509</v>
      </c>
      <c r="C289" s="29" t="s">
        <v>116</v>
      </c>
      <c r="D289" s="29" t="s">
        <v>117</v>
      </c>
      <c r="E289" s="30">
        <v>-115294</v>
      </c>
      <c r="F289" s="30">
        <v>-115000</v>
      </c>
      <c r="G289" s="29" t="s">
        <v>51</v>
      </c>
      <c r="H289" s="29" t="s">
        <v>185</v>
      </c>
      <c r="I289" s="29" t="s">
        <v>34</v>
      </c>
    </row>
    <row r="290" spans="1:9" x14ac:dyDescent="0.25">
      <c r="A290" s="29" t="s">
        <v>59</v>
      </c>
      <c r="B290" s="29" t="s">
        <v>27</v>
      </c>
      <c r="C290" s="72" t="s">
        <v>108</v>
      </c>
      <c r="D290" s="29" t="s">
        <v>109</v>
      </c>
      <c r="E290" s="30">
        <v>380616</v>
      </c>
      <c r="F290" s="30">
        <v>381000</v>
      </c>
      <c r="G290" s="29" t="s">
        <v>51</v>
      </c>
      <c r="H290" s="29" t="s">
        <v>38</v>
      </c>
      <c r="I290" s="29" t="s">
        <v>34</v>
      </c>
    </row>
    <row r="291" spans="1:9" x14ac:dyDescent="0.25">
      <c r="A291" s="29" t="s">
        <v>59</v>
      </c>
      <c r="B291" s="29" t="s">
        <v>27</v>
      </c>
      <c r="C291" s="29" t="s">
        <v>115</v>
      </c>
      <c r="D291" s="29" t="s">
        <v>111</v>
      </c>
      <c r="E291" s="30">
        <v>-327753</v>
      </c>
      <c r="F291" s="30">
        <v>-328000</v>
      </c>
      <c r="G291" s="29" t="s">
        <v>51</v>
      </c>
      <c r="H291" s="29" t="s">
        <v>38</v>
      </c>
      <c r="I291" s="29" t="s">
        <v>34</v>
      </c>
    </row>
    <row r="292" spans="1:9" x14ac:dyDescent="0.25">
      <c r="A292" s="29" t="s">
        <v>59</v>
      </c>
      <c r="B292" s="29" t="s">
        <v>27</v>
      </c>
      <c r="C292" s="29" t="s">
        <v>116</v>
      </c>
      <c r="D292" s="29" t="s">
        <v>117</v>
      </c>
      <c r="E292" s="30">
        <v>-53000</v>
      </c>
      <c r="F292" s="30">
        <v>-53000</v>
      </c>
      <c r="G292" s="29" t="s">
        <v>51</v>
      </c>
      <c r="H292" s="29" t="s">
        <v>38</v>
      </c>
      <c r="I292" s="29" t="s">
        <v>34</v>
      </c>
    </row>
    <row r="293" spans="1:9" x14ac:dyDescent="0.25">
      <c r="A293" s="29" t="s">
        <v>59</v>
      </c>
      <c r="B293" s="29" t="s">
        <v>316</v>
      </c>
      <c r="C293" s="29" t="s">
        <v>108</v>
      </c>
      <c r="D293" s="29" t="s">
        <v>109</v>
      </c>
      <c r="E293" s="30">
        <v>204947</v>
      </c>
      <c r="F293" s="30">
        <v>205000</v>
      </c>
      <c r="G293" s="29" t="s">
        <v>51</v>
      </c>
      <c r="H293" s="29" t="s">
        <v>185</v>
      </c>
      <c r="I293" s="29" t="s">
        <v>34</v>
      </c>
    </row>
    <row r="294" spans="1:9" x14ac:dyDescent="0.25">
      <c r="A294" s="29" t="s">
        <v>59</v>
      </c>
      <c r="B294" s="29" t="s">
        <v>316</v>
      </c>
      <c r="C294" s="72" t="s">
        <v>115</v>
      </c>
      <c r="D294" s="29" t="s">
        <v>111</v>
      </c>
      <c r="E294" s="30">
        <v>-176482</v>
      </c>
      <c r="F294" s="30">
        <v>-176000</v>
      </c>
      <c r="G294" s="29" t="s">
        <v>51</v>
      </c>
      <c r="H294" s="29" t="s">
        <v>185</v>
      </c>
      <c r="I294" s="29" t="s">
        <v>34</v>
      </c>
    </row>
    <row r="295" spans="1:9" x14ac:dyDescent="0.25">
      <c r="A295" s="29" t="s">
        <v>59</v>
      </c>
      <c r="B295" s="29" t="s">
        <v>316</v>
      </c>
      <c r="C295" s="29" t="s">
        <v>116</v>
      </c>
      <c r="D295" s="29" t="s">
        <v>117</v>
      </c>
      <c r="E295" s="30">
        <v>-28538</v>
      </c>
      <c r="F295" s="30">
        <v>-29000</v>
      </c>
      <c r="G295" s="29" t="s">
        <v>51</v>
      </c>
      <c r="H295" s="29" t="s">
        <v>185</v>
      </c>
      <c r="I295" s="29" t="s">
        <v>34</v>
      </c>
    </row>
    <row r="296" spans="1:9" x14ac:dyDescent="0.25">
      <c r="A296" s="29" t="s">
        <v>59</v>
      </c>
      <c r="B296" s="29" t="s">
        <v>319</v>
      </c>
      <c r="C296" s="29" t="s">
        <v>108</v>
      </c>
      <c r="D296" s="29" t="s">
        <v>109</v>
      </c>
      <c r="E296" s="30">
        <v>1785969</v>
      </c>
      <c r="F296" s="30">
        <v>1786000</v>
      </c>
      <c r="G296" s="29" t="s">
        <v>51</v>
      </c>
      <c r="H296" s="29" t="s">
        <v>185</v>
      </c>
      <c r="I296" s="29" t="s">
        <v>34</v>
      </c>
    </row>
    <row r="297" spans="1:9" x14ac:dyDescent="0.25">
      <c r="A297" s="29" t="s">
        <v>59</v>
      </c>
      <c r="B297" s="29" t="s">
        <v>319</v>
      </c>
      <c r="C297" s="29" t="s">
        <v>115</v>
      </c>
      <c r="D297" s="29" t="s">
        <v>111</v>
      </c>
      <c r="E297" s="30">
        <v>-1537918</v>
      </c>
      <c r="F297" s="30">
        <v>-1538000</v>
      </c>
      <c r="G297" s="29" t="s">
        <v>51</v>
      </c>
      <c r="H297" s="29" t="s">
        <v>185</v>
      </c>
      <c r="I297" s="29" t="s">
        <v>34</v>
      </c>
    </row>
    <row r="298" spans="1:9" x14ac:dyDescent="0.25">
      <c r="A298" s="29" t="s">
        <v>59</v>
      </c>
      <c r="B298" s="29" t="s">
        <v>319</v>
      </c>
      <c r="C298" s="72" t="s">
        <v>116</v>
      </c>
      <c r="D298" s="29" t="s">
        <v>117</v>
      </c>
      <c r="E298" s="30">
        <v>-248693</v>
      </c>
      <c r="F298" s="30">
        <v>-249000</v>
      </c>
      <c r="G298" s="29" t="s">
        <v>51</v>
      </c>
      <c r="H298" s="29" t="s">
        <v>185</v>
      </c>
      <c r="I298" s="29" t="s">
        <v>34</v>
      </c>
    </row>
    <row r="299" spans="1:9" x14ac:dyDescent="0.25">
      <c r="A299" s="29" t="s">
        <v>59</v>
      </c>
      <c r="B299" s="29" t="s">
        <v>464</v>
      </c>
      <c r="C299" s="29" t="s">
        <v>108</v>
      </c>
      <c r="D299" s="29" t="s">
        <v>109</v>
      </c>
      <c r="E299" s="30">
        <v>6547726</v>
      </c>
      <c r="F299" s="30">
        <v>6548000</v>
      </c>
      <c r="G299" s="29" t="s">
        <v>51</v>
      </c>
      <c r="H299" s="29" t="s">
        <v>185</v>
      </c>
      <c r="I299" s="29" t="s">
        <v>34</v>
      </c>
    </row>
    <row r="300" spans="1:9" x14ac:dyDescent="0.25">
      <c r="A300" s="29" t="s">
        <v>59</v>
      </c>
      <c r="B300" s="29" t="s">
        <v>464</v>
      </c>
      <c r="C300" s="29" t="s">
        <v>115</v>
      </c>
      <c r="D300" s="29" t="s">
        <v>111</v>
      </c>
      <c r="E300" s="30">
        <v>-6025817</v>
      </c>
      <c r="F300" s="30">
        <v>-6025000</v>
      </c>
      <c r="G300" s="29" t="s">
        <v>51</v>
      </c>
      <c r="H300" s="29" t="s">
        <v>185</v>
      </c>
      <c r="I300" s="29" t="s">
        <v>34</v>
      </c>
    </row>
    <row r="301" spans="1:9" x14ac:dyDescent="0.25">
      <c r="A301" s="29" t="s">
        <v>59</v>
      </c>
      <c r="B301" s="29" t="s">
        <v>464</v>
      </c>
      <c r="C301" s="29" t="s">
        <v>116</v>
      </c>
      <c r="D301" s="29" t="s">
        <v>117</v>
      </c>
      <c r="E301" s="30">
        <v>-523456</v>
      </c>
      <c r="F301" s="30">
        <v>-523000</v>
      </c>
      <c r="G301" s="29" t="s">
        <v>51</v>
      </c>
      <c r="H301" s="29" t="s">
        <v>185</v>
      </c>
      <c r="I301" s="29" t="s">
        <v>34</v>
      </c>
    </row>
    <row r="302" spans="1:9" x14ac:dyDescent="0.25">
      <c r="A302" s="29" t="s">
        <v>59</v>
      </c>
      <c r="B302" s="29" t="s">
        <v>958</v>
      </c>
      <c r="C302" s="72" t="s">
        <v>108</v>
      </c>
      <c r="D302" s="29" t="s">
        <v>109</v>
      </c>
      <c r="E302" s="30">
        <v>204947</v>
      </c>
      <c r="F302" s="30">
        <v>205000</v>
      </c>
      <c r="G302" s="29" t="s">
        <v>51</v>
      </c>
      <c r="H302" s="29" t="s">
        <v>185</v>
      </c>
      <c r="I302" s="29" t="s">
        <v>34</v>
      </c>
    </row>
    <row r="303" spans="1:9" x14ac:dyDescent="0.25">
      <c r="A303" s="29" t="s">
        <v>59</v>
      </c>
      <c r="B303" s="29" t="s">
        <v>958</v>
      </c>
      <c r="C303" s="29" t="s">
        <v>115</v>
      </c>
      <c r="D303" s="29" t="s">
        <v>111</v>
      </c>
      <c r="E303" s="30">
        <v>-176483</v>
      </c>
      <c r="F303" s="30">
        <v>-176000</v>
      </c>
      <c r="G303" s="29" t="s">
        <v>51</v>
      </c>
      <c r="H303" s="29" t="s">
        <v>185</v>
      </c>
      <c r="I303" s="29" t="s">
        <v>34</v>
      </c>
    </row>
    <row r="304" spans="1:9" x14ac:dyDescent="0.25">
      <c r="A304" s="29" t="s">
        <v>59</v>
      </c>
      <c r="B304" s="29" t="s">
        <v>958</v>
      </c>
      <c r="C304" s="29" t="s">
        <v>116</v>
      </c>
      <c r="D304" s="29" t="s">
        <v>117</v>
      </c>
      <c r="E304" s="30">
        <v>-28539</v>
      </c>
      <c r="F304" s="30">
        <v>-29000</v>
      </c>
      <c r="G304" s="29" t="s">
        <v>51</v>
      </c>
      <c r="H304" s="29" t="s">
        <v>185</v>
      </c>
      <c r="I304" s="29" t="s">
        <v>34</v>
      </c>
    </row>
    <row r="305" spans="1:9" x14ac:dyDescent="0.25">
      <c r="A305" s="29" t="s">
        <v>60</v>
      </c>
      <c r="B305" s="29" t="s">
        <v>27</v>
      </c>
      <c r="C305" s="29" t="s">
        <v>30</v>
      </c>
      <c r="D305" s="29" t="s">
        <v>31</v>
      </c>
      <c r="E305" s="30">
        <v>11933830</v>
      </c>
      <c r="F305" s="30">
        <v>11934000</v>
      </c>
      <c r="G305" s="29" t="s">
        <v>51</v>
      </c>
      <c r="H305" s="29" t="s">
        <v>38</v>
      </c>
      <c r="I305" s="29" t="s">
        <v>34</v>
      </c>
    </row>
    <row r="306" spans="1:9" x14ac:dyDescent="0.25">
      <c r="A306" s="29" t="s">
        <v>60</v>
      </c>
      <c r="B306" s="29" t="s">
        <v>27</v>
      </c>
      <c r="C306" s="72" t="s">
        <v>108</v>
      </c>
      <c r="D306" s="29" t="s">
        <v>109</v>
      </c>
      <c r="E306" s="30">
        <v>25258602</v>
      </c>
      <c r="F306" s="30">
        <v>25259000</v>
      </c>
      <c r="G306" s="29" t="s">
        <v>51</v>
      </c>
      <c r="H306" s="29" t="s">
        <v>38</v>
      </c>
      <c r="I306" s="29" t="s">
        <v>34</v>
      </c>
    </row>
    <row r="307" spans="1:9" x14ac:dyDescent="0.25">
      <c r="A307" s="29" t="s">
        <v>60</v>
      </c>
      <c r="B307" s="29" t="s">
        <v>27</v>
      </c>
      <c r="C307" s="29" t="s">
        <v>110</v>
      </c>
      <c r="D307" s="29" t="s">
        <v>111</v>
      </c>
      <c r="E307" s="30">
        <v>-2545854</v>
      </c>
      <c r="F307" s="30">
        <v>-2546000</v>
      </c>
      <c r="G307" s="29" t="s">
        <v>51</v>
      </c>
      <c r="H307" s="29" t="s">
        <v>38</v>
      </c>
      <c r="I307" s="29" t="s">
        <v>34</v>
      </c>
    </row>
    <row r="308" spans="1:9" x14ac:dyDescent="0.25">
      <c r="A308" s="29" t="s">
        <v>60</v>
      </c>
      <c r="B308" s="29" t="s">
        <v>27</v>
      </c>
      <c r="C308" s="29" t="s">
        <v>115</v>
      </c>
      <c r="D308" s="29" t="s">
        <v>111</v>
      </c>
      <c r="E308" s="30">
        <v>-13795343</v>
      </c>
      <c r="F308" s="30">
        <v>-13795000</v>
      </c>
      <c r="G308" s="29" t="s">
        <v>51</v>
      </c>
      <c r="H308" s="29" t="s">
        <v>38</v>
      </c>
      <c r="I308" s="29" t="s">
        <v>34</v>
      </c>
    </row>
    <row r="309" spans="1:9" x14ac:dyDescent="0.25">
      <c r="A309" s="29" t="s">
        <v>60</v>
      </c>
      <c r="B309" s="29" t="s">
        <v>27</v>
      </c>
      <c r="C309" s="29" t="s">
        <v>116</v>
      </c>
      <c r="D309" s="29" t="s">
        <v>117</v>
      </c>
      <c r="E309" s="30">
        <v>-22356572</v>
      </c>
      <c r="F309" s="30">
        <v>-22357000</v>
      </c>
      <c r="G309" s="29" t="s">
        <v>51</v>
      </c>
      <c r="H309" s="29" t="s">
        <v>38</v>
      </c>
      <c r="I309" s="29" t="s">
        <v>34</v>
      </c>
    </row>
    <row r="310" spans="1:9" x14ac:dyDescent="0.25">
      <c r="A310" s="29" t="s">
        <v>60</v>
      </c>
      <c r="B310" s="29" t="s">
        <v>268</v>
      </c>
      <c r="C310" s="72" t="s">
        <v>108</v>
      </c>
      <c r="D310" s="29" t="s">
        <v>109</v>
      </c>
      <c r="E310" s="30">
        <v>2105422</v>
      </c>
      <c r="F310" s="30">
        <v>2105000</v>
      </c>
      <c r="G310" s="29" t="s">
        <v>51</v>
      </c>
      <c r="H310" s="29" t="s">
        <v>185</v>
      </c>
      <c r="I310" s="29" t="s">
        <v>34</v>
      </c>
    </row>
    <row r="311" spans="1:9" x14ac:dyDescent="0.25">
      <c r="A311" s="29" t="s">
        <v>60</v>
      </c>
      <c r="B311" s="29" t="s">
        <v>268</v>
      </c>
      <c r="C311" s="29" t="s">
        <v>115</v>
      </c>
      <c r="D311" s="29" t="s">
        <v>111</v>
      </c>
      <c r="E311" s="30">
        <v>-1114635</v>
      </c>
      <c r="F311" s="30">
        <v>-1115000</v>
      </c>
      <c r="G311" s="29" t="s">
        <v>51</v>
      </c>
      <c r="H311" s="29" t="s">
        <v>185</v>
      </c>
      <c r="I311" s="29" t="s">
        <v>34</v>
      </c>
    </row>
    <row r="312" spans="1:9" x14ac:dyDescent="0.25">
      <c r="A312" s="29" t="s">
        <v>60</v>
      </c>
      <c r="B312" s="29" t="s">
        <v>268</v>
      </c>
      <c r="C312" s="29" t="s">
        <v>116</v>
      </c>
      <c r="D312" s="29" t="s">
        <v>117</v>
      </c>
      <c r="E312" s="30">
        <v>-936379</v>
      </c>
      <c r="F312" s="30">
        <v>-937000</v>
      </c>
      <c r="G312" s="29" t="s">
        <v>51</v>
      </c>
      <c r="H312" s="29" t="s">
        <v>185</v>
      </c>
      <c r="I312" s="29" t="s">
        <v>34</v>
      </c>
    </row>
    <row r="313" spans="1:9" x14ac:dyDescent="0.25">
      <c r="A313" s="29" t="s">
        <v>60</v>
      </c>
      <c r="B313" s="29" t="s">
        <v>509</v>
      </c>
      <c r="C313" s="29" t="s">
        <v>108</v>
      </c>
      <c r="D313" s="29" t="s">
        <v>109</v>
      </c>
      <c r="E313" s="30">
        <v>415540</v>
      </c>
      <c r="F313" s="30">
        <v>416000</v>
      </c>
      <c r="G313" s="29" t="s">
        <v>51</v>
      </c>
      <c r="H313" s="29" t="s">
        <v>185</v>
      </c>
      <c r="I313" s="29" t="s">
        <v>34</v>
      </c>
    </row>
    <row r="314" spans="1:9" x14ac:dyDescent="0.25">
      <c r="A314" s="29" t="s">
        <v>60</v>
      </c>
      <c r="B314" s="29" t="s">
        <v>509</v>
      </c>
      <c r="C314" s="72" t="s">
        <v>115</v>
      </c>
      <c r="D314" s="29" t="s">
        <v>111</v>
      </c>
      <c r="E314" s="30">
        <v>-196002</v>
      </c>
      <c r="F314" s="30">
        <v>-196000</v>
      </c>
      <c r="G314" s="29" t="s">
        <v>51</v>
      </c>
      <c r="H314" s="29" t="s">
        <v>185</v>
      </c>
      <c r="I314" s="29" t="s">
        <v>34</v>
      </c>
    </row>
    <row r="315" spans="1:9" x14ac:dyDescent="0.25">
      <c r="A315" s="29" t="s">
        <v>60</v>
      </c>
      <c r="B315" s="29" t="s">
        <v>509</v>
      </c>
      <c r="C315" s="29" t="s">
        <v>116</v>
      </c>
      <c r="D315" s="29" t="s">
        <v>117</v>
      </c>
      <c r="E315" s="30">
        <v>-225756</v>
      </c>
      <c r="F315" s="30">
        <v>-226000</v>
      </c>
      <c r="G315" s="29" t="s">
        <v>51</v>
      </c>
      <c r="H315" s="29" t="s">
        <v>185</v>
      </c>
      <c r="I315" s="29" t="s">
        <v>34</v>
      </c>
    </row>
    <row r="316" spans="1:9" x14ac:dyDescent="0.25">
      <c r="A316" s="29" t="s">
        <v>61</v>
      </c>
      <c r="B316" s="29" t="s">
        <v>27</v>
      </c>
      <c r="C316" s="29" t="s">
        <v>108</v>
      </c>
      <c r="D316" s="29" t="s">
        <v>109</v>
      </c>
      <c r="E316" s="30">
        <v>15886997</v>
      </c>
      <c r="F316" s="30">
        <v>15887000</v>
      </c>
      <c r="G316" s="29" t="s">
        <v>51</v>
      </c>
      <c r="H316" s="29" t="s">
        <v>38</v>
      </c>
      <c r="I316" s="29" t="s">
        <v>34</v>
      </c>
    </row>
    <row r="317" spans="1:9" x14ac:dyDescent="0.25">
      <c r="A317" s="29" t="s">
        <v>61</v>
      </c>
      <c r="B317" s="29" t="s">
        <v>27</v>
      </c>
      <c r="C317" s="29" t="s">
        <v>115</v>
      </c>
      <c r="D317" s="29" t="s">
        <v>111</v>
      </c>
      <c r="E317" s="30">
        <v>-4775311</v>
      </c>
      <c r="F317" s="30">
        <v>-4776000</v>
      </c>
      <c r="G317" s="29" t="s">
        <v>51</v>
      </c>
      <c r="H317" s="29" t="s">
        <v>38</v>
      </c>
      <c r="I317" s="29" t="s">
        <v>34</v>
      </c>
    </row>
    <row r="318" spans="1:9" x14ac:dyDescent="0.25">
      <c r="A318" s="29" t="s">
        <v>61</v>
      </c>
      <c r="B318" s="29" t="s">
        <v>27</v>
      </c>
      <c r="C318" s="72" t="s">
        <v>116</v>
      </c>
      <c r="D318" s="29" t="s">
        <v>117</v>
      </c>
      <c r="E318" s="30">
        <v>-11490699</v>
      </c>
      <c r="F318" s="30">
        <v>-11491000</v>
      </c>
      <c r="G318" s="29" t="s">
        <v>51</v>
      </c>
      <c r="H318" s="29" t="s">
        <v>38</v>
      </c>
      <c r="I318" s="29" t="s">
        <v>34</v>
      </c>
    </row>
    <row r="319" spans="1:9" x14ac:dyDescent="0.25">
      <c r="A319" s="29" t="s">
        <v>61</v>
      </c>
      <c r="B319" s="29" t="s">
        <v>272</v>
      </c>
      <c r="C319" s="29" t="s">
        <v>108</v>
      </c>
      <c r="D319" s="29" t="s">
        <v>109</v>
      </c>
      <c r="E319" s="30">
        <v>1139061</v>
      </c>
      <c r="F319" s="30">
        <v>1139000</v>
      </c>
      <c r="G319" s="29" t="s">
        <v>51</v>
      </c>
      <c r="H319" s="29" t="s">
        <v>185</v>
      </c>
      <c r="I319" s="29" t="s">
        <v>34</v>
      </c>
    </row>
    <row r="320" spans="1:9" x14ac:dyDescent="0.25">
      <c r="A320" s="29" t="s">
        <v>61</v>
      </c>
      <c r="B320" s="29" t="s">
        <v>272</v>
      </c>
      <c r="C320" s="29" t="s">
        <v>115</v>
      </c>
      <c r="D320" s="29" t="s">
        <v>111</v>
      </c>
      <c r="E320" s="30">
        <v>-428443</v>
      </c>
      <c r="F320" s="30">
        <v>-429000</v>
      </c>
      <c r="G320" s="29" t="s">
        <v>51</v>
      </c>
      <c r="H320" s="29" t="s">
        <v>185</v>
      </c>
      <c r="I320" s="29" t="s">
        <v>34</v>
      </c>
    </row>
    <row r="321" spans="1:9" x14ac:dyDescent="0.25">
      <c r="A321" s="29" t="s">
        <v>61</v>
      </c>
      <c r="B321" s="29" t="s">
        <v>272</v>
      </c>
      <c r="C321" s="29" t="s">
        <v>116</v>
      </c>
      <c r="D321" s="29" t="s">
        <v>117</v>
      </c>
      <c r="E321" s="30">
        <v>-689306</v>
      </c>
      <c r="F321" s="30">
        <v>-689000</v>
      </c>
      <c r="G321" s="29" t="s">
        <v>51</v>
      </c>
      <c r="H321" s="29" t="s">
        <v>185</v>
      </c>
      <c r="I321" s="29" t="s">
        <v>34</v>
      </c>
    </row>
    <row r="322" spans="1:9" x14ac:dyDescent="0.25">
      <c r="A322" s="29" t="s">
        <v>61</v>
      </c>
      <c r="B322" s="29" t="s">
        <v>313</v>
      </c>
      <c r="C322" s="72" t="s">
        <v>108</v>
      </c>
      <c r="D322" s="29" t="s">
        <v>109</v>
      </c>
      <c r="E322" s="30">
        <v>4562583</v>
      </c>
      <c r="F322" s="30">
        <v>4563000</v>
      </c>
      <c r="G322" s="29" t="s">
        <v>51</v>
      </c>
      <c r="H322" s="29" t="s">
        <v>185</v>
      </c>
      <c r="I322" s="29" t="s">
        <v>34</v>
      </c>
    </row>
    <row r="323" spans="1:9" x14ac:dyDescent="0.25">
      <c r="A323" s="29" t="s">
        <v>61</v>
      </c>
      <c r="B323" s="29" t="s">
        <v>313</v>
      </c>
      <c r="C323" s="29" t="s">
        <v>115</v>
      </c>
      <c r="D323" s="29" t="s">
        <v>111</v>
      </c>
      <c r="E323" s="30">
        <v>-1972845</v>
      </c>
      <c r="F323" s="30">
        <v>-1972000</v>
      </c>
      <c r="G323" s="29" t="s">
        <v>51</v>
      </c>
      <c r="H323" s="29" t="s">
        <v>185</v>
      </c>
      <c r="I323" s="29" t="s">
        <v>34</v>
      </c>
    </row>
    <row r="324" spans="1:9" x14ac:dyDescent="0.25">
      <c r="A324" s="29" t="s">
        <v>61</v>
      </c>
      <c r="B324" s="29" t="s">
        <v>313</v>
      </c>
      <c r="C324" s="29" t="s">
        <v>116</v>
      </c>
      <c r="D324" s="29" t="s">
        <v>117</v>
      </c>
      <c r="E324" s="30">
        <v>-2591696</v>
      </c>
      <c r="F324" s="30">
        <v>-2592000</v>
      </c>
      <c r="G324" s="29" t="s">
        <v>51</v>
      </c>
      <c r="H324" s="29" t="s">
        <v>185</v>
      </c>
      <c r="I324" s="29" t="s">
        <v>34</v>
      </c>
    </row>
    <row r="325" spans="1:9" x14ac:dyDescent="0.25">
      <c r="A325" s="29" t="s">
        <v>265</v>
      </c>
      <c r="B325" s="29" t="s">
        <v>264</v>
      </c>
      <c r="C325" s="29" t="s">
        <v>108</v>
      </c>
      <c r="D325" s="29" t="s">
        <v>109</v>
      </c>
      <c r="E325" s="30">
        <v>59180719</v>
      </c>
      <c r="F325" s="30">
        <v>59181000</v>
      </c>
      <c r="G325" s="29" t="s">
        <v>51</v>
      </c>
      <c r="H325" s="29" t="s">
        <v>185</v>
      </c>
      <c r="I325" s="29" t="s">
        <v>34</v>
      </c>
    </row>
    <row r="326" spans="1:9" x14ac:dyDescent="0.25">
      <c r="A326" s="29" t="s">
        <v>265</v>
      </c>
      <c r="B326" s="29" t="s">
        <v>264</v>
      </c>
      <c r="C326" s="29" t="s">
        <v>115</v>
      </c>
      <c r="D326" s="29" t="s">
        <v>111</v>
      </c>
      <c r="E326" s="30">
        <v>-28448432</v>
      </c>
      <c r="F326" s="30">
        <v>-28449000</v>
      </c>
      <c r="G326" s="29" t="s">
        <v>51</v>
      </c>
      <c r="H326" s="29" t="s">
        <v>185</v>
      </c>
      <c r="I326" s="29" t="s">
        <v>34</v>
      </c>
    </row>
    <row r="327" spans="1:9" x14ac:dyDescent="0.25">
      <c r="A327" s="29" t="s">
        <v>265</v>
      </c>
      <c r="B327" s="29" t="s">
        <v>264</v>
      </c>
      <c r="C327" s="29" t="s">
        <v>116</v>
      </c>
      <c r="D327" s="29" t="s">
        <v>117</v>
      </c>
      <c r="E327" s="30">
        <v>-30921697</v>
      </c>
      <c r="F327" s="30">
        <v>-30921000</v>
      </c>
      <c r="G327" s="29" t="s">
        <v>51</v>
      </c>
      <c r="H327" s="29" t="s">
        <v>185</v>
      </c>
      <c r="I327" s="29" t="s">
        <v>34</v>
      </c>
    </row>
    <row r="328" spans="1:9" x14ac:dyDescent="0.25">
      <c r="A328" s="29" t="s">
        <v>592</v>
      </c>
      <c r="B328" s="29" t="s">
        <v>27</v>
      </c>
      <c r="C328" s="29" t="s">
        <v>108</v>
      </c>
      <c r="D328" s="29" t="s">
        <v>109</v>
      </c>
      <c r="E328" s="30">
        <v>43356601</v>
      </c>
      <c r="F328" s="30">
        <v>43357000</v>
      </c>
      <c r="G328" s="29" t="s">
        <v>51</v>
      </c>
      <c r="H328" s="29" t="s">
        <v>38</v>
      </c>
      <c r="I328" s="29" t="s">
        <v>34</v>
      </c>
    </row>
    <row r="329" spans="1:9" x14ac:dyDescent="0.25">
      <c r="A329" s="29" t="s">
        <v>592</v>
      </c>
      <c r="B329" s="29" t="s">
        <v>27</v>
      </c>
      <c r="C329" s="72" t="s">
        <v>115</v>
      </c>
      <c r="D329" s="29" t="s">
        <v>111</v>
      </c>
      <c r="E329" s="30">
        <v>-15585522</v>
      </c>
      <c r="F329" s="30">
        <v>-15585000</v>
      </c>
      <c r="G329" s="29" t="s">
        <v>51</v>
      </c>
      <c r="H329" s="29" t="s">
        <v>38</v>
      </c>
      <c r="I329" s="29" t="s">
        <v>34</v>
      </c>
    </row>
    <row r="330" spans="1:9" x14ac:dyDescent="0.25">
      <c r="A330" s="29" t="s">
        <v>592</v>
      </c>
      <c r="B330" s="29" t="s">
        <v>27</v>
      </c>
      <c r="C330" s="29" t="s">
        <v>116</v>
      </c>
      <c r="D330" s="29" t="s">
        <v>117</v>
      </c>
      <c r="E330" s="30">
        <v>-29335519</v>
      </c>
      <c r="F330" s="30">
        <v>-29335000</v>
      </c>
      <c r="G330" s="29" t="s">
        <v>51</v>
      </c>
      <c r="H330" s="29" t="s">
        <v>38</v>
      </c>
      <c r="I330" s="29" t="s">
        <v>34</v>
      </c>
    </row>
    <row r="331" spans="1:9" x14ac:dyDescent="0.25">
      <c r="A331" s="29" t="s">
        <v>62</v>
      </c>
      <c r="B331" s="29" t="s">
        <v>27</v>
      </c>
      <c r="C331" s="29" t="s">
        <v>108</v>
      </c>
      <c r="D331" s="29" t="s">
        <v>109</v>
      </c>
      <c r="E331" s="30">
        <v>797101</v>
      </c>
      <c r="F331" s="30">
        <v>797000</v>
      </c>
      <c r="G331" s="29" t="s">
        <v>51</v>
      </c>
      <c r="H331" s="29" t="s">
        <v>38</v>
      </c>
      <c r="I331" s="29" t="s">
        <v>34</v>
      </c>
    </row>
    <row r="332" spans="1:9" x14ac:dyDescent="0.25">
      <c r="A332" s="29" t="s">
        <v>62</v>
      </c>
      <c r="B332" s="29" t="s">
        <v>27</v>
      </c>
      <c r="C332" s="29" t="s">
        <v>115</v>
      </c>
      <c r="D332" s="29" t="s">
        <v>111</v>
      </c>
      <c r="E332" s="30">
        <v>-683229</v>
      </c>
      <c r="F332" s="30">
        <v>-683000</v>
      </c>
      <c r="G332" s="29" t="s">
        <v>51</v>
      </c>
      <c r="H332" s="29" t="s">
        <v>38</v>
      </c>
      <c r="I332" s="29" t="s">
        <v>34</v>
      </c>
    </row>
    <row r="333" spans="1:9" x14ac:dyDescent="0.25">
      <c r="A333" s="29" t="s">
        <v>62</v>
      </c>
      <c r="B333" s="29" t="s">
        <v>27</v>
      </c>
      <c r="C333" s="29" t="s">
        <v>116</v>
      </c>
      <c r="D333" s="29" t="s">
        <v>117</v>
      </c>
      <c r="E333" s="30">
        <v>-118443</v>
      </c>
      <c r="F333" s="30">
        <v>-119000</v>
      </c>
      <c r="G333" s="29" t="s">
        <v>51</v>
      </c>
      <c r="H333" s="29" t="s">
        <v>38</v>
      </c>
      <c r="I333" s="29" t="s">
        <v>34</v>
      </c>
    </row>
    <row r="334" spans="1:9" x14ac:dyDescent="0.25">
      <c r="A334" s="29" t="s">
        <v>868</v>
      </c>
      <c r="B334" s="29" t="s">
        <v>867</v>
      </c>
      <c r="C334" s="29" t="s">
        <v>30</v>
      </c>
      <c r="D334" s="29" t="s">
        <v>31</v>
      </c>
      <c r="E334" s="30">
        <v>227366</v>
      </c>
      <c r="F334" s="30">
        <v>227000</v>
      </c>
      <c r="G334" s="29" t="s">
        <v>51</v>
      </c>
      <c r="H334" s="29" t="s">
        <v>185</v>
      </c>
      <c r="I334" s="29" t="s">
        <v>34</v>
      </c>
    </row>
    <row r="335" spans="1:9" x14ac:dyDescent="0.25">
      <c r="A335" s="29" t="s">
        <v>868</v>
      </c>
      <c r="B335" s="29" t="s">
        <v>867</v>
      </c>
      <c r="C335" s="72" t="s">
        <v>108</v>
      </c>
      <c r="D335" s="29" t="s">
        <v>109</v>
      </c>
      <c r="E335" s="30">
        <v>18742720</v>
      </c>
      <c r="F335" s="30">
        <v>18743000</v>
      </c>
      <c r="G335" s="29" t="s">
        <v>51</v>
      </c>
      <c r="H335" s="29" t="s">
        <v>185</v>
      </c>
      <c r="I335" s="29" t="s">
        <v>34</v>
      </c>
    </row>
    <row r="336" spans="1:9" x14ac:dyDescent="0.25">
      <c r="A336" s="29" t="s">
        <v>868</v>
      </c>
      <c r="B336" s="29" t="s">
        <v>867</v>
      </c>
      <c r="C336" s="29" t="s">
        <v>110</v>
      </c>
      <c r="D336" s="29" t="s">
        <v>111</v>
      </c>
      <c r="E336" s="30">
        <v>-90055</v>
      </c>
      <c r="F336" s="30">
        <v>-90000</v>
      </c>
      <c r="G336" s="29" t="s">
        <v>51</v>
      </c>
      <c r="H336" s="29" t="s">
        <v>185</v>
      </c>
      <c r="I336" s="29" t="s">
        <v>34</v>
      </c>
    </row>
    <row r="337" spans="1:9" x14ac:dyDescent="0.25">
      <c r="A337" s="29" t="s">
        <v>868</v>
      </c>
      <c r="B337" s="29" t="s">
        <v>867</v>
      </c>
      <c r="C337" s="29" t="s">
        <v>115</v>
      </c>
      <c r="D337" s="29" t="s">
        <v>111</v>
      </c>
      <c r="E337" s="30">
        <v>-5507023</v>
      </c>
      <c r="F337" s="30">
        <v>-5507000</v>
      </c>
      <c r="G337" s="29" t="s">
        <v>51</v>
      </c>
      <c r="H337" s="29" t="s">
        <v>185</v>
      </c>
      <c r="I337" s="29" t="s">
        <v>34</v>
      </c>
    </row>
    <row r="338" spans="1:9" x14ac:dyDescent="0.25">
      <c r="A338" s="29" t="s">
        <v>868</v>
      </c>
      <c r="B338" s="29" t="s">
        <v>867</v>
      </c>
      <c r="C338" s="29" t="s">
        <v>116</v>
      </c>
      <c r="D338" s="29" t="s">
        <v>117</v>
      </c>
      <c r="E338" s="30">
        <v>-13980909</v>
      </c>
      <c r="F338" s="30">
        <v>-13982000</v>
      </c>
      <c r="G338" s="29" t="s">
        <v>51</v>
      </c>
      <c r="H338" s="29" t="s">
        <v>185</v>
      </c>
      <c r="I338" s="29" t="s">
        <v>34</v>
      </c>
    </row>
    <row r="339" spans="1:9" x14ac:dyDescent="0.25">
      <c r="A339" s="29" t="s">
        <v>63</v>
      </c>
      <c r="B339" s="29" t="s">
        <v>27</v>
      </c>
      <c r="C339" s="72" t="s">
        <v>108</v>
      </c>
      <c r="D339" s="29" t="s">
        <v>109</v>
      </c>
      <c r="E339" s="30">
        <v>7868657</v>
      </c>
      <c r="F339" s="30">
        <v>7869000</v>
      </c>
      <c r="G339" s="29" t="s">
        <v>51</v>
      </c>
      <c r="H339" s="29" t="s">
        <v>38</v>
      </c>
      <c r="I339" s="29" t="s">
        <v>34</v>
      </c>
    </row>
    <row r="340" spans="1:9" x14ac:dyDescent="0.25">
      <c r="A340" s="29" t="s">
        <v>63</v>
      </c>
      <c r="B340" s="29" t="s">
        <v>27</v>
      </c>
      <c r="C340" s="29" t="s">
        <v>115</v>
      </c>
      <c r="D340" s="29" t="s">
        <v>111</v>
      </c>
      <c r="E340" s="30">
        <v>-3827994</v>
      </c>
      <c r="F340" s="30">
        <v>-3828000</v>
      </c>
      <c r="G340" s="29" t="s">
        <v>51</v>
      </c>
      <c r="H340" s="29" t="s">
        <v>38</v>
      </c>
      <c r="I340" s="29" t="s">
        <v>34</v>
      </c>
    </row>
    <row r="341" spans="1:9" x14ac:dyDescent="0.25">
      <c r="A341" s="29" t="s">
        <v>63</v>
      </c>
      <c r="B341" s="29" t="s">
        <v>27</v>
      </c>
      <c r="C341" s="29" t="s">
        <v>116</v>
      </c>
      <c r="D341" s="29" t="s">
        <v>117</v>
      </c>
      <c r="E341" s="30">
        <v>-4371386</v>
      </c>
      <c r="F341" s="30">
        <v>-4371000</v>
      </c>
      <c r="G341" s="29" t="s">
        <v>51</v>
      </c>
      <c r="H341" s="29" t="s">
        <v>38</v>
      </c>
      <c r="I341" s="29" t="s">
        <v>34</v>
      </c>
    </row>
    <row r="342" spans="1:9" x14ac:dyDescent="0.25">
      <c r="A342" s="29" t="s">
        <v>243</v>
      </c>
      <c r="B342" s="29" t="s">
        <v>240</v>
      </c>
      <c r="C342" s="29" t="s">
        <v>108</v>
      </c>
      <c r="D342" s="29" t="s">
        <v>109</v>
      </c>
      <c r="E342" s="30">
        <v>441275</v>
      </c>
      <c r="F342" s="30">
        <v>441000</v>
      </c>
      <c r="G342" s="29" t="s">
        <v>51</v>
      </c>
      <c r="H342" s="29" t="s">
        <v>185</v>
      </c>
      <c r="I342" s="29" t="s">
        <v>34</v>
      </c>
    </row>
    <row r="343" spans="1:9" x14ac:dyDescent="0.25">
      <c r="A343" s="29" t="s">
        <v>243</v>
      </c>
      <c r="B343" s="29" t="s">
        <v>240</v>
      </c>
      <c r="C343" s="29" t="s">
        <v>115</v>
      </c>
      <c r="D343" s="29" t="s">
        <v>111</v>
      </c>
      <c r="E343" s="30">
        <v>-129508</v>
      </c>
      <c r="F343" s="30">
        <v>-130000</v>
      </c>
      <c r="G343" s="29" t="s">
        <v>51</v>
      </c>
      <c r="H343" s="29" t="s">
        <v>185</v>
      </c>
      <c r="I343" s="29" t="s">
        <v>34</v>
      </c>
    </row>
    <row r="344" spans="1:9" x14ac:dyDescent="0.25">
      <c r="A344" s="29" t="s">
        <v>243</v>
      </c>
      <c r="B344" s="29" t="s">
        <v>240</v>
      </c>
      <c r="C344" s="29" t="s">
        <v>116</v>
      </c>
      <c r="D344" s="29" t="s">
        <v>117</v>
      </c>
      <c r="E344" s="30">
        <v>-282288</v>
      </c>
      <c r="F344" s="30">
        <v>-282000</v>
      </c>
      <c r="G344" s="29" t="s">
        <v>51</v>
      </c>
      <c r="H344" s="29" t="s">
        <v>185</v>
      </c>
      <c r="I344" s="29" t="s">
        <v>34</v>
      </c>
    </row>
    <row r="345" spans="1:9" x14ac:dyDescent="0.25">
      <c r="A345" s="29" t="s">
        <v>244</v>
      </c>
      <c r="B345" s="29" t="s">
        <v>240</v>
      </c>
      <c r="C345" s="72" t="s">
        <v>108</v>
      </c>
      <c r="D345" s="29" t="s">
        <v>109</v>
      </c>
      <c r="E345" s="30">
        <v>237975</v>
      </c>
      <c r="F345" s="30">
        <v>238000</v>
      </c>
      <c r="G345" s="29" t="s">
        <v>51</v>
      </c>
      <c r="H345" s="29" t="s">
        <v>185</v>
      </c>
      <c r="I345" s="29" t="s">
        <v>34</v>
      </c>
    </row>
    <row r="346" spans="1:9" x14ac:dyDescent="0.25">
      <c r="A346" s="29" t="s">
        <v>244</v>
      </c>
      <c r="B346" s="29" t="s">
        <v>240</v>
      </c>
      <c r="C346" s="29" t="s">
        <v>115</v>
      </c>
      <c r="D346" s="29" t="s">
        <v>111</v>
      </c>
      <c r="E346" s="30">
        <v>-107088</v>
      </c>
      <c r="F346" s="30">
        <v>-107000</v>
      </c>
      <c r="G346" s="29" t="s">
        <v>51</v>
      </c>
      <c r="H346" s="29" t="s">
        <v>185</v>
      </c>
      <c r="I346" s="29" t="s">
        <v>34</v>
      </c>
    </row>
    <row r="347" spans="1:9" x14ac:dyDescent="0.25">
      <c r="A347" s="29" t="s">
        <v>244</v>
      </c>
      <c r="B347" s="29" t="s">
        <v>240</v>
      </c>
      <c r="C347" s="29" t="s">
        <v>116</v>
      </c>
      <c r="D347" s="29" t="s">
        <v>117</v>
      </c>
      <c r="E347" s="30">
        <v>-142248</v>
      </c>
      <c r="F347" s="30">
        <v>-142000</v>
      </c>
      <c r="G347" s="29" t="s">
        <v>51</v>
      </c>
      <c r="H347" s="29" t="s">
        <v>185</v>
      </c>
      <c r="I347" s="29" t="s">
        <v>34</v>
      </c>
    </row>
    <row r="348" spans="1:9" x14ac:dyDescent="0.25">
      <c r="A348" s="29" t="s">
        <v>245</v>
      </c>
      <c r="B348" s="29" t="s">
        <v>240</v>
      </c>
      <c r="C348" s="29" t="s">
        <v>108</v>
      </c>
      <c r="D348" s="29" t="s">
        <v>109</v>
      </c>
      <c r="E348" s="30">
        <v>1535523</v>
      </c>
      <c r="F348" s="30">
        <v>1536000</v>
      </c>
      <c r="G348" s="29" t="s">
        <v>51</v>
      </c>
      <c r="H348" s="29" t="s">
        <v>185</v>
      </c>
      <c r="I348" s="29" t="s">
        <v>34</v>
      </c>
    </row>
    <row r="349" spans="1:9" x14ac:dyDescent="0.25">
      <c r="A349" s="29" t="s">
        <v>245</v>
      </c>
      <c r="B349" s="29" t="s">
        <v>240</v>
      </c>
      <c r="C349" s="29" t="s">
        <v>115</v>
      </c>
      <c r="D349" s="29" t="s">
        <v>111</v>
      </c>
      <c r="E349" s="30">
        <v>-757245</v>
      </c>
      <c r="F349" s="30">
        <v>-757000</v>
      </c>
      <c r="G349" s="29" t="s">
        <v>51</v>
      </c>
      <c r="H349" s="29" t="s">
        <v>185</v>
      </c>
      <c r="I349" s="29" t="s">
        <v>34</v>
      </c>
    </row>
    <row r="350" spans="1:9" x14ac:dyDescent="0.25">
      <c r="A350" s="29" t="s">
        <v>245</v>
      </c>
      <c r="B350" s="29" t="s">
        <v>240</v>
      </c>
      <c r="C350" s="29" t="s">
        <v>116</v>
      </c>
      <c r="D350" s="29" t="s">
        <v>117</v>
      </c>
      <c r="E350" s="30">
        <v>-804755</v>
      </c>
      <c r="F350" s="30">
        <v>-804000</v>
      </c>
      <c r="G350" s="29" t="s">
        <v>51</v>
      </c>
      <c r="H350" s="29" t="s">
        <v>185</v>
      </c>
      <c r="I350" s="29" t="s">
        <v>34</v>
      </c>
    </row>
    <row r="351" spans="1:9" x14ac:dyDescent="0.25">
      <c r="A351" s="29" t="s">
        <v>64</v>
      </c>
      <c r="B351" s="29" t="s">
        <v>27</v>
      </c>
      <c r="C351" s="29" t="s">
        <v>108</v>
      </c>
      <c r="D351" s="29" t="s">
        <v>109</v>
      </c>
      <c r="E351" s="30">
        <v>20298851</v>
      </c>
      <c r="F351" s="30">
        <v>20298000</v>
      </c>
      <c r="G351" s="29" t="s">
        <v>51</v>
      </c>
      <c r="H351" s="29" t="s">
        <v>38</v>
      </c>
      <c r="I351" s="29" t="s">
        <v>34</v>
      </c>
    </row>
    <row r="352" spans="1:9" x14ac:dyDescent="0.25">
      <c r="A352" s="29" t="s">
        <v>64</v>
      </c>
      <c r="B352" s="29" t="s">
        <v>27</v>
      </c>
      <c r="C352" s="72" t="s">
        <v>115</v>
      </c>
      <c r="D352" s="29" t="s">
        <v>111</v>
      </c>
      <c r="E352" s="30">
        <v>-6547623</v>
      </c>
      <c r="F352" s="30">
        <v>-6548000</v>
      </c>
      <c r="G352" s="29" t="s">
        <v>51</v>
      </c>
      <c r="H352" s="29" t="s">
        <v>38</v>
      </c>
      <c r="I352" s="29" t="s">
        <v>34</v>
      </c>
    </row>
    <row r="353" spans="1:9" x14ac:dyDescent="0.25">
      <c r="A353" s="29" t="s">
        <v>64</v>
      </c>
      <c r="B353" s="29" t="s">
        <v>27</v>
      </c>
      <c r="C353" s="29" t="s">
        <v>116</v>
      </c>
      <c r="D353" s="29" t="s">
        <v>117</v>
      </c>
      <c r="E353" s="30">
        <v>-14357635</v>
      </c>
      <c r="F353" s="30">
        <v>-14358000</v>
      </c>
      <c r="G353" s="29" t="s">
        <v>51</v>
      </c>
      <c r="H353" s="29" t="s">
        <v>38</v>
      </c>
      <c r="I353" s="29" t="s">
        <v>34</v>
      </c>
    </row>
    <row r="354" spans="1:9" x14ac:dyDescent="0.25">
      <c r="A354" s="29" t="s">
        <v>64</v>
      </c>
      <c r="B354" s="29" t="s">
        <v>240</v>
      </c>
      <c r="C354" s="29" t="s">
        <v>108</v>
      </c>
      <c r="D354" s="29" t="s">
        <v>109</v>
      </c>
      <c r="E354" s="30">
        <v>209870</v>
      </c>
      <c r="F354" s="30">
        <v>209000</v>
      </c>
      <c r="G354" s="29" t="s">
        <v>51</v>
      </c>
      <c r="H354" s="29" t="s">
        <v>185</v>
      </c>
      <c r="I354" s="29" t="s">
        <v>34</v>
      </c>
    </row>
    <row r="355" spans="1:9" x14ac:dyDescent="0.25">
      <c r="A355" s="29" t="s">
        <v>64</v>
      </c>
      <c r="B355" s="29" t="s">
        <v>240</v>
      </c>
      <c r="C355" s="29" t="s">
        <v>115</v>
      </c>
      <c r="D355" s="29" t="s">
        <v>111</v>
      </c>
      <c r="E355" s="30">
        <v>-67696</v>
      </c>
      <c r="F355" s="30">
        <v>-67000</v>
      </c>
      <c r="G355" s="29" t="s">
        <v>51</v>
      </c>
      <c r="H355" s="29" t="s">
        <v>185</v>
      </c>
      <c r="I355" s="29" t="s">
        <v>34</v>
      </c>
    </row>
    <row r="356" spans="1:9" x14ac:dyDescent="0.25">
      <c r="A356" s="29" t="s">
        <v>64</v>
      </c>
      <c r="B356" s="29" t="s">
        <v>240</v>
      </c>
      <c r="C356" s="72" t="s">
        <v>116</v>
      </c>
      <c r="D356" s="29" t="s">
        <v>117</v>
      </c>
      <c r="E356" s="30">
        <v>-148443</v>
      </c>
      <c r="F356" s="30">
        <v>-148000</v>
      </c>
      <c r="G356" s="29" t="s">
        <v>51</v>
      </c>
      <c r="H356" s="29" t="s">
        <v>185</v>
      </c>
      <c r="I356" s="29" t="s">
        <v>34</v>
      </c>
    </row>
    <row r="357" spans="1:9" x14ac:dyDescent="0.25">
      <c r="A357" s="29" t="s">
        <v>64</v>
      </c>
      <c r="B357" s="29" t="s">
        <v>346</v>
      </c>
      <c r="C357" s="29" t="s">
        <v>108</v>
      </c>
      <c r="D357" s="29" t="s">
        <v>109</v>
      </c>
      <c r="E357" s="30">
        <v>397432</v>
      </c>
      <c r="F357" s="30">
        <v>397000</v>
      </c>
      <c r="G357" s="29" t="s">
        <v>51</v>
      </c>
      <c r="H357" s="29" t="s">
        <v>185</v>
      </c>
      <c r="I357" s="29" t="s">
        <v>34</v>
      </c>
    </row>
    <row r="358" spans="1:9" x14ac:dyDescent="0.25">
      <c r="A358" s="29" t="s">
        <v>64</v>
      </c>
      <c r="B358" s="29" t="s">
        <v>346</v>
      </c>
      <c r="C358" s="29" t="s">
        <v>115</v>
      </c>
      <c r="D358" s="29" t="s">
        <v>111</v>
      </c>
      <c r="E358" s="30">
        <v>-128196</v>
      </c>
      <c r="F358" s="30">
        <v>-127000</v>
      </c>
      <c r="G358" s="29" t="s">
        <v>51</v>
      </c>
      <c r="H358" s="29" t="s">
        <v>185</v>
      </c>
      <c r="I358" s="29" t="s">
        <v>34</v>
      </c>
    </row>
    <row r="359" spans="1:9" x14ac:dyDescent="0.25">
      <c r="A359" s="29" t="s">
        <v>64</v>
      </c>
      <c r="B359" s="29" t="s">
        <v>346</v>
      </c>
      <c r="C359" s="29" t="s">
        <v>116</v>
      </c>
      <c r="D359" s="29" t="s">
        <v>117</v>
      </c>
      <c r="E359" s="30">
        <v>-281108</v>
      </c>
      <c r="F359" s="30">
        <v>-281000</v>
      </c>
      <c r="G359" s="29" t="s">
        <v>51</v>
      </c>
      <c r="H359" s="29" t="s">
        <v>185</v>
      </c>
      <c r="I359" s="29" t="s">
        <v>34</v>
      </c>
    </row>
    <row r="360" spans="1:9" x14ac:dyDescent="0.25">
      <c r="A360" s="29" t="s">
        <v>64</v>
      </c>
      <c r="B360" s="29" t="s">
        <v>951</v>
      </c>
      <c r="C360" s="72" t="s">
        <v>108</v>
      </c>
      <c r="D360" s="29" t="s">
        <v>109</v>
      </c>
      <c r="E360" s="30">
        <v>15129</v>
      </c>
      <c r="F360" s="30">
        <v>15000</v>
      </c>
      <c r="G360" s="29" t="s">
        <v>51</v>
      </c>
      <c r="H360" s="29" t="s">
        <v>185</v>
      </c>
      <c r="I360" s="29" t="s">
        <v>34</v>
      </c>
    </row>
    <row r="361" spans="1:9" x14ac:dyDescent="0.25">
      <c r="A361" s="29" t="s">
        <v>64</v>
      </c>
      <c r="B361" s="29" t="s">
        <v>951</v>
      </c>
      <c r="C361" s="29" t="s">
        <v>115</v>
      </c>
      <c r="D361" s="29" t="s">
        <v>111</v>
      </c>
      <c r="E361" s="30">
        <v>-4880</v>
      </c>
      <c r="F361" s="30">
        <v>-5000</v>
      </c>
      <c r="G361" s="29" t="s">
        <v>51</v>
      </c>
      <c r="H361" s="29" t="s">
        <v>185</v>
      </c>
      <c r="I361" s="29" t="s">
        <v>34</v>
      </c>
    </row>
    <row r="362" spans="1:9" x14ac:dyDescent="0.25">
      <c r="A362" s="29" t="s">
        <v>64</v>
      </c>
      <c r="B362" s="29" t="s">
        <v>951</v>
      </c>
      <c r="C362" s="29" t="s">
        <v>116</v>
      </c>
      <c r="D362" s="29" t="s">
        <v>117</v>
      </c>
      <c r="E362" s="30">
        <v>-10701</v>
      </c>
      <c r="F362" s="30">
        <v>-10000</v>
      </c>
      <c r="G362" s="29" t="s">
        <v>51</v>
      </c>
      <c r="H362" s="29" t="s">
        <v>185</v>
      </c>
      <c r="I362" s="29" t="s">
        <v>34</v>
      </c>
    </row>
    <row r="363" spans="1:9" x14ac:dyDescent="0.25">
      <c r="A363" s="29" t="s">
        <v>64</v>
      </c>
      <c r="B363" s="29" t="s">
        <v>433</v>
      </c>
      <c r="C363" s="29" t="s">
        <v>108</v>
      </c>
      <c r="D363" s="29" t="s">
        <v>109</v>
      </c>
      <c r="E363" s="30">
        <v>124203</v>
      </c>
      <c r="F363" s="30">
        <v>124000</v>
      </c>
      <c r="G363" s="29" t="s">
        <v>51</v>
      </c>
      <c r="H363" s="29" t="s">
        <v>185</v>
      </c>
      <c r="I363" s="29" t="s">
        <v>34</v>
      </c>
    </row>
    <row r="364" spans="1:9" x14ac:dyDescent="0.25">
      <c r="A364" s="29" t="s">
        <v>64</v>
      </c>
      <c r="B364" s="29" t="s">
        <v>433</v>
      </c>
      <c r="C364" s="72" t="s">
        <v>115</v>
      </c>
      <c r="D364" s="29" t="s">
        <v>111</v>
      </c>
      <c r="E364" s="30">
        <v>-40063</v>
      </c>
      <c r="F364" s="30">
        <v>-40000</v>
      </c>
      <c r="G364" s="29" t="s">
        <v>51</v>
      </c>
      <c r="H364" s="29" t="s">
        <v>185</v>
      </c>
      <c r="I364" s="29" t="s">
        <v>34</v>
      </c>
    </row>
    <row r="365" spans="1:9" x14ac:dyDescent="0.25">
      <c r="A365" s="29" t="s">
        <v>64</v>
      </c>
      <c r="B365" s="29" t="s">
        <v>433</v>
      </c>
      <c r="C365" s="29" t="s">
        <v>116</v>
      </c>
      <c r="D365" s="29" t="s">
        <v>117</v>
      </c>
      <c r="E365" s="30">
        <v>-87850</v>
      </c>
      <c r="F365" s="30">
        <v>-87000</v>
      </c>
      <c r="G365" s="29" t="s">
        <v>51</v>
      </c>
      <c r="H365" s="29" t="s">
        <v>185</v>
      </c>
      <c r="I365" s="29" t="s">
        <v>34</v>
      </c>
    </row>
    <row r="366" spans="1:9" x14ac:dyDescent="0.25">
      <c r="A366" s="29" t="s">
        <v>64</v>
      </c>
      <c r="B366" s="29" t="s">
        <v>471</v>
      </c>
      <c r="C366" s="29" t="s">
        <v>108</v>
      </c>
      <c r="D366" s="29" t="s">
        <v>109</v>
      </c>
      <c r="E366" s="30">
        <v>2074333</v>
      </c>
      <c r="F366" s="30">
        <v>2073000</v>
      </c>
      <c r="G366" s="29" t="s">
        <v>51</v>
      </c>
      <c r="H366" s="29" t="s">
        <v>185</v>
      </c>
      <c r="I366" s="29" t="s">
        <v>34</v>
      </c>
    </row>
    <row r="367" spans="1:9" x14ac:dyDescent="0.25">
      <c r="A367" s="29" t="s">
        <v>64</v>
      </c>
      <c r="B367" s="29" t="s">
        <v>471</v>
      </c>
      <c r="C367" s="29" t="s">
        <v>115</v>
      </c>
      <c r="D367" s="29" t="s">
        <v>111</v>
      </c>
      <c r="E367" s="30">
        <v>-669100</v>
      </c>
      <c r="F367" s="30">
        <v>-668000</v>
      </c>
      <c r="G367" s="29" t="s">
        <v>51</v>
      </c>
      <c r="H367" s="29" t="s">
        <v>185</v>
      </c>
      <c r="I367" s="29" t="s">
        <v>34</v>
      </c>
    </row>
    <row r="368" spans="1:9" x14ac:dyDescent="0.25">
      <c r="A368" s="29" t="s">
        <v>64</v>
      </c>
      <c r="B368" s="29" t="s">
        <v>471</v>
      </c>
      <c r="C368" s="72" t="s">
        <v>116</v>
      </c>
      <c r="D368" s="29" t="s">
        <v>117</v>
      </c>
      <c r="E368" s="30">
        <v>-1467202</v>
      </c>
      <c r="F368" s="30">
        <v>-1467000</v>
      </c>
      <c r="G368" s="29" t="s">
        <v>51</v>
      </c>
      <c r="H368" s="29" t="s">
        <v>185</v>
      </c>
      <c r="I368" s="29" t="s">
        <v>34</v>
      </c>
    </row>
    <row r="369" spans="1:9" x14ac:dyDescent="0.25">
      <c r="A369" s="29" t="s">
        <v>64</v>
      </c>
      <c r="B369" s="29" t="s">
        <v>501</v>
      </c>
      <c r="C369" s="29" t="s">
        <v>108</v>
      </c>
      <c r="D369" s="29" t="s">
        <v>109</v>
      </c>
      <c r="E369" s="30">
        <v>106915</v>
      </c>
      <c r="F369" s="30">
        <v>107000</v>
      </c>
      <c r="G369" s="29" t="s">
        <v>51</v>
      </c>
      <c r="H369" s="29" t="s">
        <v>396</v>
      </c>
      <c r="I369" s="29" t="s">
        <v>394</v>
      </c>
    </row>
    <row r="370" spans="1:9" x14ac:dyDescent="0.25">
      <c r="A370" s="29" t="s">
        <v>64</v>
      </c>
      <c r="B370" s="29" t="s">
        <v>501</v>
      </c>
      <c r="C370" s="29" t="s">
        <v>115</v>
      </c>
      <c r="D370" s="29" t="s">
        <v>111</v>
      </c>
      <c r="E370" s="30">
        <v>-36762</v>
      </c>
      <c r="F370" s="30">
        <v>-37000</v>
      </c>
      <c r="G370" s="29" t="s">
        <v>51</v>
      </c>
      <c r="H370" s="29" t="s">
        <v>396</v>
      </c>
      <c r="I370" s="29" t="s">
        <v>394</v>
      </c>
    </row>
    <row r="371" spans="1:9" x14ac:dyDescent="0.25">
      <c r="A371" s="29" t="s">
        <v>64</v>
      </c>
      <c r="B371" s="29" t="s">
        <v>501</v>
      </c>
      <c r="C371" s="29" t="s">
        <v>116</v>
      </c>
      <c r="D371" s="29" t="s">
        <v>117</v>
      </c>
      <c r="E371" s="30">
        <v>-71666</v>
      </c>
      <c r="F371" s="30">
        <v>-72000</v>
      </c>
      <c r="G371" s="29" t="s">
        <v>51</v>
      </c>
      <c r="H371" s="29" t="s">
        <v>396</v>
      </c>
      <c r="I371" s="29" t="s">
        <v>394</v>
      </c>
    </row>
    <row r="372" spans="1:9" x14ac:dyDescent="0.25">
      <c r="A372" s="29" t="s">
        <v>64</v>
      </c>
      <c r="B372" s="29" t="s">
        <v>513</v>
      </c>
      <c r="C372" s="72" t="s">
        <v>108</v>
      </c>
      <c r="D372" s="29" t="s">
        <v>109</v>
      </c>
      <c r="E372" s="30">
        <v>17212</v>
      </c>
      <c r="F372" s="30">
        <v>17000</v>
      </c>
      <c r="G372" s="29" t="s">
        <v>51</v>
      </c>
      <c r="H372" s="29" t="s">
        <v>185</v>
      </c>
      <c r="I372" s="29" t="s">
        <v>34</v>
      </c>
    </row>
    <row r="373" spans="1:9" x14ac:dyDescent="0.25">
      <c r="A373" s="29" t="s">
        <v>64</v>
      </c>
      <c r="B373" s="29" t="s">
        <v>513</v>
      </c>
      <c r="C373" s="29" t="s">
        <v>115</v>
      </c>
      <c r="D373" s="29" t="s">
        <v>111</v>
      </c>
      <c r="E373" s="30">
        <v>-5083</v>
      </c>
      <c r="F373" s="30">
        <v>-5000</v>
      </c>
      <c r="G373" s="29" t="s">
        <v>51</v>
      </c>
      <c r="H373" s="29" t="s">
        <v>185</v>
      </c>
      <c r="I373" s="29" t="s">
        <v>34</v>
      </c>
    </row>
    <row r="374" spans="1:9" x14ac:dyDescent="0.25">
      <c r="A374" s="29" t="s">
        <v>64</v>
      </c>
      <c r="B374" s="29" t="s">
        <v>513</v>
      </c>
      <c r="C374" s="29" t="s">
        <v>116</v>
      </c>
      <c r="D374" s="29" t="s">
        <v>117</v>
      </c>
      <c r="E374" s="30">
        <v>-12174</v>
      </c>
      <c r="F374" s="30">
        <v>-13000</v>
      </c>
      <c r="G374" s="29" t="s">
        <v>51</v>
      </c>
      <c r="H374" s="29" t="s">
        <v>185</v>
      </c>
      <c r="I374" s="29" t="s">
        <v>34</v>
      </c>
    </row>
    <row r="375" spans="1:9" x14ac:dyDescent="0.25">
      <c r="A375" s="29" t="s">
        <v>64</v>
      </c>
      <c r="B375" s="29" t="s">
        <v>539</v>
      </c>
      <c r="C375" s="29" t="s">
        <v>108</v>
      </c>
      <c r="D375" s="29" t="s">
        <v>109</v>
      </c>
      <c r="E375" s="30">
        <v>285800</v>
      </c>
      <c r="F375" s="30">
        <v>286000</v>
      </c>
      <c r="G375" s="29" t="s">
        <v>51</v>
      </c>
      <c r="H375" s="29" t="s">
        <v>38</v>
      </c>
      <c r="I375" s="29" t="s">
        <v>34</v>
      </c>
    </row>
    <row r="376" spans="1:9" x14ac:dyDescent="0.25">
      <c r="A376" s="29" t="s">
        <v>64</v>
      </c>
      <c r="B376" s="29" t="s">
        <v>539</v>
      </c>
      <c r="C376" s="72" t="s">
        <v>115</v>
      </c>
      <c r="D376" s="29" t="s">
        <v>111</v>
      </c>
      <c r="E376" s="30">
        <v>-92188</v>
      </c>
      <c r="F376" s="30">
        <v>-92000</v>
      </c>
      <c r="G376" s="29" t="s">
        <v>51</v>
      </c>
      <c r="H376" s="29" t="s">
        <v>38</v>
      </c>
      <c r="I376" s="29" t="s">
        <v>34</v>
      </c>
    </row>
    <row r="377" spans="1:9" x14ac:dyDescent="0.25">
      <c r="A377" s="29" t="s">
        <v>64</v>
      </c>
      <c r="B377" s="29" t="s">
        <v>539</v>
      </c>
      <c r="C377" s="29" t="s">
        <v>116</v>
      </c>
      <c r="D377" s="29" t="s">
        <v>117</v>
      </c>
      <c r="E377" s="30">
        <v>-202150</v>
      </c>
      <c r="F377" s="30">
        <v>-202000</v>
      </c>
      <c r="G377" s="29" t="s">
        <v>51</v>
      </c>
      <c r="H377" s="29" t="s">
        <v>38</v>
      </c>
      <c r="I377" s="29" t="s">
        <v>34</v>
      </c>
    </row>
    <row r="378" spans="1:9" x14ac:dyDescent="0.25">
      <c r="A378" s="29" t="s">
        <v>64</v>
      </c>
      <c r="B378" s="29" t="s">
        <v>961</v>
      </c>
      <c r="C378" s="29" t="s">
        <v>108</v>
      </c>
      <c r="D378" s="29" t="s">
        <v>109</v>
      </c>
      <c r="E378" s="30">
        <v>90340</v>
      </c>
      <c r="F378" s="30">
        <v>91000</v>
      </c>
      <c r="G378" s="29" t="s">
        <v>51</v>
      </c>
      <c r="H378" s="29" t="s">
        <v>38</v>
      </c>
      <c r="I378" s="29" t="s">
        <v>34</v>
      </c>
    </row>
    <row r="379" spans="1:9" x14ac:dyDescent="0.25">
      <c r="A379" s="29" t="s">
        <v>64</v>
      </c>
      <c r="B379" s="29" t="s">
        <v>961</v>
      </c>
      <c r="C379" s="29" t="s">
        <v>115</v>
      </c>
      <c r="D379" s="29" t="s">
        <v>111</v>
      </c>
      <c r="E379" s="30">
        <v>-29140</v>
      </c>
      <c r="F379" s="30">
        <v>-30000</v>
      </c>
      <c r="G379" s="29" t="s">
        <v>51</v>
      </c>
      <c r="H379" s="29" t="s">
        <v>38</v>
      </c>
      <c r="I379" s="29" t="s">
        <v>34</v>
      </c>
    </row>
    <row r="380" spans="1:9" x14ac:dyDescent="0.25">
      <c r="A380" s="29" t="s">
        <v>64</v>
      </c>
      <c r="B380" s="29" t="s">
        <v>961</v>
      </c>
      <c r="C380" s="72" t="s">
        <v>116</v>
      </c>
      <c r="D380" s="29" t="s">
        <v>117</v>
      </c>
      <c r="E380" s="30">
        <v>-62553</v>
      </c>
      <c r="F380" s="30">
        <v>-63000</v>
      </c>
      <c r="G380" s="29" t="s">
        <v>51</v>
      </c>
      <c r="H380" s="29" t="s">
        <v>38</v>
      </c>
      <c r="I380" s="29" t="s">
        <v>34</v>
      </c>
    </row>
    <row r="381" spans="1:9" x14ac:dyDescent="0.25">
      <c r="A381" s="29" t="s">
        <v>64</v>
      </c>
      <c r="B381" s="29" t="s">
        <v>542</v>
      </c>
      <c r="C381" s="29" t="s">
        <v>108</v>
      </c>
      <c r="D381" s="29" t="s">
        <v>109</v>
      </c>
      <c r="E381" s="30">
        <v>0</v>
      </c>
      <c r="F381" s="30">
        <v>0</v>
      </c>
      <c r="G381" s="29" t="s">
        <v>51</v>
      </c>
      <c r="H381" s="29" t="s">
        <v>185</v>
      </c>
      <c r="I381" s="29" t="s">
        <v>34</v>
      </c>
    </row>
    <row r="382" spans="1:9" x14ac:dyDescent="0.25">
      <c r="A382" s="29" t="s">
        <v>64</v>
      </c>
      <c r="B382" s="29" t="s">
        <v>542</v>
      </c>
      <c r="C382" s="29" t="s">
        <v>115</v>
      </c>
      <c r="D382" s="29" t="s">
        <v>111</v>
      </c>
      <c r="E382" s="30">
        <v>0</v>
      </c>
      <c r="F382" s="30">
        <v>0</v>
      </c>
      <c r="G382" s="29" t="s">
        <v>51</v>
      </c>
      <c r="H382" s="29" t="s">
        <v>185</v>
      </c>
      <c r="I382" s="29" t="s">
        <v>34</v>
      </c>
    </row>
    <row r="383" spans="1:9" x14ac:dyDescent="0.25">
      <c r="A383" s="29" t="s">
        <v>64</v>
      </c>
      <c r="B383" s="29" t="s">
        <v>542</v>
      </c>
      <c r="C383" s="29" t="s">
        <v>116</v>
      </c>
      <c r="D383" s="29" t="s">
        <v>117</v>
      </c>
      <c r="E383" s="30">
        <v>0</v>
      </c>
      <c r="F383" s="30">
        <v>0</v>
      </c>
      <c r="G383" s="29" t="s">
        <v>51</v>
      </c>
      <c r="H383" s="29" t="s">
        <v>185</v>
      </c>
      <c r="I383" s="29" t="s">
        <v>34</v>
      </c>
    </row>
    <row r="384" spans="1:9" x14ac:dyDescent="0.25">
      <c r="A384" s="29" t="s">
        <v>64</v>
      </c>
      <c r="B384" s="29" t="s">
        <v>545</v>
      </c>
      <c r="C384" s="29" t="s">
        <v>108</v>
      </c>
      <c r="D384" s="29" t="s">
        <v>109</v>
      </c>
      <c r="E384" s="30">
        <v>397</v>
      </c>
      <c r="F384" s="30">
        <v>0</v>
      </c>
      <c r="G384" s="29" t="s">
        <v>51</v>
      </c>
      <c r="H384" s="29" t="s">
        <v>185</v>
      </c>
      <c r="I384" s="29" t="s">
        <v>34</v>
      </c>
    </row>
    <row r="385" spans="1:9" x14ac:dyDescent="0.25">
      <c r="A385" s="29" t="s">
        <v>64</v>
      </c>
      <c r="B385" s="29" t="s">
        <v>545</v>
      </c>
      <c r="C385" s="29" t="s">
        <v>115</v>
      </c>
      <c r="D385" s="29" t="s">
        <v>111</v>
      </c>
      <c r="E385" s="30">
        <v>-113</v>
      </c>
      <c r="F385" s="30">
        <v>0</v>
      </c>
      <c r="G385" s="29" t="s">
        <v>51</v>
      </c>
      <c r="H385" s="29" t="s">
        <v>185</v>
      </c>
      <c r="I385" s="29" t="s">
        <v>34</v>
      </c>
    </row>
    <row r="386" spans="1:9" x14ac:dyDescent="0.25">
      <c r="A386" s="29" t="s">
        <v>64</v>
      </c>
      <c r="B386" s="29" t="s">
        <v>545</v>
      </c>
      <c r="C386" s="72" t="s">
        <v>116</v>
      </c>
      <c r="D386" s="29" t="s">
        <v>117</v>
      </c>
      <c r="E386" s="30">
        <v>-293</v>
      </c>
      <c r="F386" s="30">
        <v>-1000</v>
      </c>
      <c r="G386" s="29" t="s">
        <v>51</v>
      </c>
      <c r="H386" s="29" t="s">
        <v>185</v>
      </c>
      <c r="I386" s="29" t="s">
        <v>34</v>
      </c>
    </row>
    <row r="387" spans="1:9" x14ac:dyDescent="0.25">
      <c r="A387" s="29" t="s">
        <v>64</v>
      </c>
      <c r="B387" s="29" t="s">
        <v>547</v>
      </c>
      <c r="C387" s="29" t="s">
        <v>108</v>
      </c>
      <c r="D387" s="29" t="s">
        <v>109</v>
      </c>
      <c r="E387" s="30">
        <v>23524</v>
      </c>
      <c r="F387" s="30">
        <v>24000</v>
      </c>
      <c r="G387" s="29" t="s">
        <v>51</v>
      </c>
      <c r="H387" s="29" t="s">
        <v>185</v>
      </c>
      <c r="I387" s="29" t="s">
        <v>34</v>
      </c>
    </row>
    <row r="388" spans="1:9" x14ac:dyDescent="0.25">
      <c r="A388" s="29" t="s">
        <v>64</v>
      </c>
      <c r="B388" s="29" t="s">
        <v>547</v>
      </c>
      <c r="C388" s="29" t="s">
        <v>115</v>
      </c>
      <c r="D388" s="29" t="s">
        <v>111</v>
      </c>
      <c r="E388" s="30">
        <v>-7588</v>
      </c>
      <c r="F388" s="30">
        <v>-8000</v>
      </c>
      <c r="G388" s="29" t="s">
        <v>51</v>
      </c>
      <c r="H388" s="29" t="s">
        <v>185</v>
      </c>
      <c r="I388" s="29" t="s">
        <v>34</v>
      </c>
    </row>
    <row r="389" spans="1:9" x14ac:dyDescent="0.25">
      <c r="A389" s="29" t="s">
        <v>64</v>
      </c>
      <c r="B389" s="29" t="s">
        <v>547</v>
      </c>
      <c r="C389" s="29" t="s">
        <v>116</v>
      </c>
      <c r="D389" s="29" t="s">
        <v>117</v>
      </c>
      <c r="E389" s="30">
        <v>-16639</v>
      </c>
      <c r="F389" s="30">
        <v>-16000</v>
      </c>
      <c r="G389" s="29" t="s">
        <v>51</v>
      </c>
      <c r="H389" s="29" t="s">
        <v>185</v>
      </c>
      <c r="I389" s="29" t="s">
        <v>34</v>
      </c>
    </row>
    <row r="390" spans="1:9" x14ac:dyDescent="0.25">
      <c r="A390" s="29" t="s">
        <v>64</v>
      </c>
      <c r="B390" s="29" t="s">
        <v>965</v>
      </c>
      <c r="C390" s="72" t="s">
        <v>108</v>
      </c>
      <c r="D390" s="29" t="s">
        <v>109</v>
      </c>
      <c r="E390" s="30">
        <v>3348</v>
      </c>
      <c r="F390" s="30">
        <v>4000</v>
      </c>
      <c r="G390" s="29" t="s">
        <v>51</v>
      </c>
      <c r="H390" s="29" t="s">
        <v>185</v>
      </c>
      <c r="I390" s="29" t="s">
        <v>34</v>
      </c>
    </row>
    <row r="391" spans="1:9" x14ac:dyDescent="0.25">
      <c r="A391" s="29" t="s">
        <v>64</v>
      </c>
      <c r="B391" s="29" t="s">
        <v>965</v>
      </c>
      <c r="C391" s="29" t="s">
        <v>115</v>
      </c>
      <c r="D391" s="29" t="s">
        <v>111</v>
      </c>
      <c r="E391" s="30">
        <v>-770</v>
      </c>
      <c r="F391" s="30">
        <v>-1000</v>
      </c>
      <c r="G391" s="29" t="s">
        <v>51</v>
      </c>
      <c r="H391" s="29" t="s">
        <v>185</v>
      </c>
      <c r="I391" s="29" t="s">
        <v>34</v>
      </c>
    </row>
    <row r="392" spans="1:9" x14ac:dyDescent="0.25">
      <c r="A392" s="29" t="s">
        <v>64</v>
      </c>
      <c r="B392" s="29" t="s">
        <v>965</v>
      </c>
      <c r="C392" s="29" t="s">
        <v>116</v>
      </c>
      <c r="D392" s="29" t="s">
        <v>117</v>
      </c>
      <c r="E392" s="30">
        <v>-2637</v>
      </c>
      <c r="F392" s="30">
        <v>-3000</v>
      </c>
      <c r="G392" s="29" t="s">
        <v>51</v>
      </c>
      <c r="H392" s="29" t="s">
        <v>185</v>
      </c>
      <c r="I392" s="29" t="s">
        <v>34</v>
      </c>
    </row>
    <row r="393" spans="1:9" x14ac:dyDescent="0.25">
      <c r="A393" s="29" t="s">
        <v>64</v>
      </c>
      <c r="B393" s="29" t="s">
        <v>549</v>
      </c>
      <c r="C393" s="29" t="s">
        <v>108</v>
      </c>
      <c r="D393" s="29" t="s">
        <v>109</v>
      </c>
      <c r="E393" s="30">
        <v>347675</v>
      </c>
      <c r="F393" s="30">
        <v>347000</v>
      </c>
      <c r="G393" s="29" t="s">
        <v>51</v>
      </c>
      <c r="H393" s="29" t="s">
        <v>185</v>
      </c>
      <c r="I393" s="29" t="s">
        <v>34</v>
      </c>
    </row>
    <row r="394" spans="1:9" x14ac:dyDescent="0.25">
      <c r="A394" s="29" t="s">
        <v>64</v>
      </c>
      <c r="B394" s="29" t="s">
        <v>549</v>
      </c>
      <c r="C394" s="72" t="s">
        <v>115</v>
      </c>
      <c r="D394" s="29" t="s">
        <v>111</v>
      </c>
      <c r="E394" s="30">
        <v>-112146</v>
      </c>
      <c r="F394" s="30">
        <v>-113000</v>
      </c>
      <c r="G394" s="29" t="s">
        <v>51</v>
      </c>
      <c r="H394" s="29" t="s">
        <v>185</v>
      </c>
      <c r="I394" s="29" t="s">
        <v>34</v>
      </c>
    </row>
    <row r="395" spans="1:9" x14ac:dyDescent="0.25">
      <c r="A395" s="29" t="s">
        <v>64</v>
      </c>
      <c r="B395" s="29" t="s">
        <v>549</v>
      </c>
      <c r="C395" s="29" t="s">
        <v>116</v>
      </c>
      <c r="D395" s="29" t="s">
        <v>117</v>
      </c>
      <c r="E395" s="30">
        <v>-245915</v>
      </c>
      <c r="F395" s="30">
        <v>-245000</v>
      </c>
      <c r="G395" s="29" t="s">
        <v>51</v>
      </c>
      <c r="H395" s="29" t="s">
        <v>185</v>
      </c>
      <c r="I395" s="29" t="s">
        <v>34</v>
      </c>
    </row>
    <row r="396" spans="1:9" x14ac:dyDescent="0.25">
      <c r="A396" s="29" t="s">
        <v>64</v>
      </c>
      <c r="B396" s="29" t="s">
        <v>561</v>
      </c>
      <c r="C396" s="29" t="s">
        <v>108</v>
      </c>
      <c r="D396" s="29" t="s">
        <v>109</v>
      </c>
      <c r="E396" s="30">
        <v>246363</v>
      </c>
      <c r="F396" s="30">
        <v>247000</v>
      </c>
      <c r="G396" s="29" t="s">
        <v>51</v>
      </c>
      <c r="H396" s="29" t="s">
        <v>185</v>
      </c>
      <c r="I396" s="29" t="s">
        <v>34</v>
      </c>
    </row>
    <row r="397" spans="1:9" x14ac:dyDescent="0.25">
      <c r="A397" s="29" t="s">
        <v>64</v>
      </c>
      <c r="B397" s="29" t="s">
        <v>561</v>
      </c>
      <c r="C397" s="29" t="s">
        <v>115</v>
      </c>
      <c r="D397" s="29" t="s">
        <v>111</v>
      </c>
      <c r="E397" s="30">
        <v>-79467</v>
      </c>
      <c r="F397" s="30">
        <v>-79000</v>
      </c>
      <c r="G397" s="29" t="s">
        <v>51</v>
      </c>
      <c r="H397" s="29" t="s">
        <v>185</v>
      </c>
      <c r="I397" s="29" t="s">
        <v>34</v>
      </c>
    </row>
    <row r="398" spans="1:9" x14ac:dyDescent="0.25">
      <c r="A398" s="29" t="s">
        <v>64</v>
      </c>
      <c r="B398" s="29" t="s">
        <v>561</v>
      </c>
      <c r="C398" s="72" t="s">
        <v>116</v>
      </c>
      <c r="D398" s="29" t="s">
        <v>117</v>
      </c>
      <c r="E398" s="30">
        <v>-174255</v>
      </c>
      <c r="F398" s="30">
        <v>-174000</v>
      </c>
      <c r="G398" s="29" t="s">
        <v>51</v>
      </c>
      <c r="H398" s="29" t="s">
        <v>185</v>
      </c>
      <c r="I398" s="29" t="s">
        <v>34</v>
      </c>
    </row>
    <row r="399" spans="1:9" x14ac:dyDescent="0.25">
      <c r="A399" s="29" t="s">
        <v>64</v>
      </c>
      <c r="B399" s="29" t="s">
        <v>564</v>
      </c>
      <c r="C399" s="29" t="s">
        <v>108</v>
      </c>
      <c r="D399" s="29" t="s">
        <v>109</v>
      </c>
      <c r="E399" s="30">
        <v>874029</v>
      </c>
      <c r="F399" s="30">
        <v>874000</v>
      </c>
      <c r="G399" s="29" t="s">
        <v>51</v>
      </c>
      <c r="H399" s="29" t="s">
        <v>185</v>
      </c>
      <c r="I399" s="29" t="s">
        <v>34</v>
      </c>
    </row>
    <row r="400" spans="1:9" x14ac:dyDescent="0.25">
      <c r="A400" s="29" t="s">
        <v>64</v>
      </c>
      <c r="B400" s="29" t="s">
        <v>564</v>
      </c>
      <c r="C400" s="29" t="s">
        <v>115</v>
      </c>
      <c r="D400" s="29" t="s">
        <v>111</v>
      </c>
      <c r="E400" s="30">
        <v>-281927</v>
      </c>
      <c r="F400" s="30">
        <v>-282000</v>
      </c>
      <c r="G400" s="29" t="s">
        <v>51</v>
      </c>
      <c r="H400" s="29" t="s">
        <v>185</v>
      </c>
      <c r="I400" s="29" t="s">
        <v>34</v>
      </c>
    </row>
    <row r="401" spans="1:9" x14ac:dyDescent="0.25">
      <c r="A401" s="29" t="s">
        <v>64</v>
      </c>
      <c r="B401" s="29" t="s">
        <v>564</v>
      </c>
      <c r="C401" s="29" t="s">
        <v>116</v>
      </c>
      <c r="D401" s="29" t="s">
        <v>117</v>
      </c>
      <c r="E401" s="30">
        <v>-618211</v>
      </c>
      <c r="F401" s="30">
        <v>-618000</v>
      </c>
      <c r="G401" s="29" t="s">
        <v>51</v>
      </c>
      <c r="H401" s="29" t="s">
        <v>185</v>
      </c>
      <c r="I401" s="29" t="s">
        <v>34</v>
      </c>
    </row>
    <row r="402" spans="1:9" x14ac:dyDescent="0.25">
      <c r="A402" s="29" t="s">
        <v>64</v>
      </c>
      <c r="B402" s="29" t="s">
        <v>567</v>
      </c>
      <c r="C402" s="72" t="s">
        <v>108</v>
      </c>
      <c r="D402" s="29" t="s">
        <v>109</v>
      </c>
      <c r="E402" s="30">
        <v>473219</v>
      </c>
      <c r="F402" s="30">
        <v>473000</v>
      </c>
      <c r="G402" s="29" t="s">
        <v>51</v>
      </c>
      <c r="H402" s="29" t="s">
        <v>185</v>
      </c>
      <c r="I402" s="29" t="s">
        <v>34</v>
      </c>
    </row>
    <row r="403" spans="1:9" x14ac:dyDescent="0.25">
      <c r="A403" s="29" t="s">
        <v>64</v>
      </c>
      <c r="B403" s="29" t="s">
        <v>567</v>
      </c>
      <c r="C403" s="29" t="s">
        <v>115</v>
      </c>
      <c r="D403" s="29" t="s">
        <v>111</v>
      </c>
      <c r="E403" s="30">
        <v>-152643</v>
      </c>
      <c r="F403" s="30">
        <v>-152000</v>
      </c>
      <c r="G403" s="29" t="s">
        <v>51</v>
      </c>
      <c r="H403" s="29" t="s">
        <v>185</v>
      </c>
      <c r="I403" s="29" t="s">
        <v>34</v>
      </c>
    </row>
    <row r="404" spans="1:9" x14ac:dyDescent="0.25">
      <c r="A404" s="29" t="s">
        <v>64</v>
      </c>
      <c r="B404" s="29" t="s">
        <v>567</v>
      </c>
      <c r="C404" s="29" t="s">
        <v>116</v>
      </c>
      <c r="D404" s="29" t="s">
        <v>117</v>
      </c>
      <c r="E404" s="30">
        <v>-334714</v>
      </c>
      <c r="F404" s="30">
        <v>-335000</v>
      </c>
      <c r="G404" s="29" t="s">
        <v>51</v>
      </c>
      <c r="H404" s="29" t="s">
        <v>185</v>
      </c>
      <c r="I404" s="29" t="s">
        <v>34</v>
      </c>
    </row>
    <row r="405" spans="1:9" x14ac:dyDescent="0.25">
      <c r="A405" s="29" t="s">
        <v>246</v>
      </c>
      <c r="B405" s="29" t="s">
        <v>240</v>
      </c>
      <c r="C405" s="29" t="s">
        <v>108</v>
      </c>
      <c r="D405" s="29" t="s">
        <v>109</v>
      </c>
      <c r="E405" s="30">
        <v>0</v>
      </c>
      <c r="F405" s="30">
        <v>0</v>
      </c>
      <c r="G405" s="29" t="s">
        <v>51</v>
      </c>
      <c r="H405" s="29" t="s">
        <v>185</v>
      </c>
      <c r="I405" s="29" t="s">
        <v>34</v>
      </c>
    </row>
    <row r="406" spans="1:9" x14ac:dyDescent="0.25">
      <c r="A406" s="29" t="s">
        <v>246</v>
      </c>
      <c r="B406" s="29" t="s">
        <v>240</v>
      </c>
      <c r="C406" s="72" t="s">
        <v>115</v>
      </c>
      <c r="D406" s="29" t="s">
        <v>111</v>
      </c>
      <c r="E406" s="30">
        <v>0</v>
      </c>
      <c r="F406" s="30">
        <v>0</v>
      </c>
      <c r="G406" s="29" t="s">
        <v>51</v>
      </c>
      <c r="H406" s="29" t="s">
        <v>185</v>
      </c>
      <c r="I406" s="29" t="s">
        <v>34</v>
      </c>
    </row>
    <row r="407" spans="1:9" x14ac:dyDescent="0.25">
      <c r="A407" s="29" t="s">
        <v>246</v>
      </c>
      <c r="B407" s="29" t="s">
        <v>240</v>
      </c>
      <c r="C407" s="29" t="s">
        <v>116</v>
      </c>
      <c r="D407" s="29" t="s">
        <v>117</v>
      </c>
      <c r="E407" s="30">
        <v>0</v>
      </c>
      <c r="F407" s="30">
        <v>0</v>
      </c>
      <c r="G407" s="29" t="s">
        <v>51</v>
      </c>
      <c r="H407" s="29" t="s">
        <v>185</v>
      </c>
      <c r="I407" s="29" t="s">
        <v>34</v>
      </c>
    </row>
    <row r="408" spans="1:9" x14ac:dyDescent="0.25">
      <c r="A408" s="29" t="s">
        <v>218</v>
      </c>
      <c r="B408" s="29" t="s">
        <v>214</v>
      </c>
      <c r="C408" s="29" t="s">
        <v>30</v>
      </c>
      <c r="D408" s="29" t="s">
        <v>31</v>
      </c>
      <c r="E408" s="30">
        <v>103256</v>
      </c>
      <c r="F408" s="30">
        <v>103000</v>
      </c>
      <c r="G408" s="29" t="s">
        <v>51</v>
      </c>
      <c r="H408" s="29" t="s">
        <v>185</v>
      </c>
      <c r="I408" s="29" t="s">
        <v>34</v>
      </c>
    </row>
    <row r="409" spans="1:9" x14ac:dyDescent="0.25">
      <c r="A409" s="29" t="s">
        <v>218</v>
      </c>
      <c r="B409" s="29" t="s">
        <v>214</v>
      </c>
      <c r="C409" s="29" t="s">
        <v>108</v>
      </c>
      <c r="D409" s="29" t="s">
        <v>109</v>
      </c>
      <c r="E409" s="30">
        <v>28257161</v>
      </c>
      <c r="F409" s="30">
        <v>28258000</v>
      </c>
      <c r="G409" s="29" t="s">
        <v>51</v>
      </c>
      <c r="H409" s="29" t="s">
        <v>185</v>
      </c>
      <c r="I409" s="29" t="s">
        <v>34</v>
      </c>
    </row>
    <row r="410" spans="1:9" x14ac:dyDescent="0.25">
      <c r="A410" s="29" t="s">
        <v>218</v>
      </c>
      <c r="B410" s="29" t="s">
        <v>214</v>
      </c>
      <c r="C410" s="72" t="s">
        <v>110</v>
      </c>
      <c r="D410" s="29" t="s">
        <v>111</v>
      </c>
      <c r="E410" s="30">
        <v>-43224</v>
      </c>
      <c r="F410" s="30">
        <v>-43000</v>
      </c>
      <c r="G410" s="29" t="s">
        <v>51</v>
      </c>
      <c r="H410" s="29" t="s">
        <v>185</v>
      </c>
      <c r="I410" s="29" t="s">
        <v>34</v>
      </c>
    </row>
    <row r="411" spans="1:9" x14ac:dyDescent="0.25">
      <c r="A411" s="29" t="s">
        <v>218</v>
      </c>
      <c r="B411" s="29" t="s">
        <v>214</v>
      </c>
      <c r="C411" s="29" t="s">
        <v>115</v>
      </c>
      <c r="D411" s="29" t="s">
        <v>111</v>
      </c>
      <c r="E411" s="30">
        <v>-6090396</v>
      </c>
      <c r="F411" s="30">
        <v>-6090000</v>
      </c>
      <c r="G411" s="29" t="s">
        <v>51</v>
      </c>
      <c r="H411" s="29" t="s">
        <v>185</v>
      </c>
      <c r="I411" s="29" t="s">
        <v>34</v>
      </c>
    </row>
    <row r="412" spans="1:9" x14ac:dyDescent="0.25">
      <c r="A412" s="29" t="s">
        <v>218</v>
      </c>
      <c r="B412" s="29" t="s">
        <v>214</v>
      </c>
      <c r="C412" s="29" t="s">
        <v>116</v>
      </c>
      <c r="D412" s="29" t="s">
        <v>117</v>
      </c>
      <c r="E412" s="30">
        <v>-23902268</v>
      </c>
      <c r="F412" s="30">
        <v>-23902000</v>
      </c>
      <c r="G412" s="29" t="s">
        <v>51</v>
      </c>
      <c r="H412" s="29" t="s">
        <v>185</v>
      </c>
      <c r="I412" s="29" t="s">
        <v>34</v>
      </c>
    </row>
    <row r="413" spans="1:9" x14ac:dyDescent="0.25">
      <c r="A413" s="29" t="s">
        <v>230</v>
      </c>
      <c r="B413" s="29" t="s">
        <v>229</v>
      </c>
      <c r="C413" s="29" t="s">
        <v>108</v>
      </c>
      <c r="D413" s="29" t="s">
        <v>109</v>
      </c>
      <c r="E413" s="30">
        <v>10683494</v>
      </c>
      <c r="F413" s="30">
        <v>10683000</v>
      </c>
      <c r="G413" s="29" t="s">
        <v>51</v>
      </c>
      <c r="H413" s="29" t="s">
        <v>185</v>
      </c>
      <c r="I413" s="29" t="s">
        <v>34</v>
      </c>
    </row>
    <row r="414" spans="1:9" x14ac:dyDescent="0.25">
      <c r="A414" s="29" t="s">
        <v>230</v>
      </c>
      <c r="B414" s="29" t="s">
        <v>229</v>
      </c>
      <c r="C414" s="72" t="s">
        <v>115</v>
      </c>
      <c r="D414" s="29" t="s">
        <v>111</v>
      </c>
      <c r="E414" s="30">
        <v>-3384458</v>
      </c>
      <c r="F414" s="30">
        <v>-3384000</v>
      </c>
      <c r="G414" s="29" t="s">
        <v>51</v>
      </c>
      <c r="H414" s="29" t="s">
        <v>185</v>
      </c>
      <c r="I414" s="29" t="s">
        <v>34</v>
      </c>
    </row>
    <row r="415" spans="1:9" x14ac:dyDescent="0.25">
      <c r="A415" s="29" t="s">
        <v>230</v>
      </c>
      <c r="B415" s="29" t="s">
        <v>229</v>
      </c>
      <c r="C415" s="29" t="s">
        <v>116</v>
      </c>
      <c r="D415" s="29" t="s">
        <v>117</v>
      </c>
      <c r="E415" s="30">
        <v>-7533746</v>
      </c>
      <c r="F415" s="30">
        <v>-7534000</v>
      </c>
      <c r="G415" s="29" t="s">
        <v>51</v>
      </c>
      <c r="H415" s="29" t="s">
        <v>185</v>
      </c>
      <c r="I415" s="29" t="s">
        <v>34</v>
      </c>
    </row>
    <row r="416" spans="1:9" x14ac:dyDescent="0.25">
      <c r="A416" s="29" t="s">
        <v>230</v>
      </c>
      <c r="B416" s="29" t="s">
        <v>57</v>
      </c>
      <c r="C416" s="29" t="s">
        <v>108</v>
      </c>
      <c r="D416" s="29" t="s">
        <v>109</v>
      </c>
      <c r="E416" s="30">
        <v>1065117</v>
      </c>
      <c r="F416" s="30">
        <v>1065000</v>
      </c>
      <c r="G416" s="29" t="s">
        <v>51</v>
      </c>
      <c r="H416" s="29" t="s">
        <v>185</v>
      </c>
      <c r="I416" s="29" t="s">
        <v>34</v>
      </c>
    </row>
    <row r="417" spans="1:9" x14ac:dyDescent="0.25">
      <c r="A417" s="29" t="s">
        <v>230</v>
      </c>
      <c r="B417" s="29" t="s">
        <v>57</v>
      </c>
      <c r="C417" s="29" t="s">
        <v>115</v>
      </c>
      <c r="D417" s="29" t="s">
        <v>111</v>
      </c>
      <c r="E417" s="30">
        <v>-252819</v>
      </c>
      <c r="F417" s="30">
        <v>-253000</v>
      </c>
      <c r="G417" s="29" t="s">
        <v>51</v>
      </c>
      <c r="H417" s="29" t="s">
        <v>185</v>
      </c>
      <c r="I417" s="29" t="s">
        <v>34</v>
      </c>
    </row>
    <row r="418" spans="1:9" x14ac:dyDescent="0.25">
      <c r="A418" s="29" t="s">
        <v>230</v>
      </c>
      <c r="B418" s="29" t="s">
        <v>57</v>
      </c>
      <c r="C418" s="72" t="s">
        <v>116</v>
      </c>
      <c r="D418" s="29" t="s">
        <v>117</v>
      </c>
      <c r="E418" s="30">
        <v>-858933</v>
      </c>
      <c r="F418" s="30">
        <v>-859000</v>
      </c>
      <c r="G418" s="29" t="s">
        <v>51</v>
      </c>
      <c r="H418" s="29" t="s">
        <v>185</v>
      </c>
      <c r="I418" s="29" t="s">
        <v>34</v>
      </c>
    </row>
    <row r="419" spans="1:9" x14ac:dyDescent="0.25">
      <c r="A419" s="29" t="s">
        <v>65</v>
      </c>
      <c r="B419" s="29" t="s">
        <v>27</v>
      </c>
      <c r="C419" s="29" t="s">
        <v>108</v>
      </c>
      <c r="D419" s="29" t="s">
        <v>109</v>
      </c>
      <c r="E419" s="30">
        <v>5019560</v>
      </c>
      <c r="F419" s="30">
        <v>5019000</v>
      </c>
      <c r="G419" s="29" t="s">
        <v>51</v>
      </c>
      <c r="H419" s="29" t="s">
        <v>38</v>
      </c>
      <c r="I419" s="29" t="s">
        <v>34</v>
      </c>
    </row>
    <row r="420" spans="1:9" x14ac:dyDescent="0.25">
      <c r="A420" s="29" t="s">
        <v>65</v>
      </c>
      <c r="B420" s="29" t="s">
        <v>27</v>
      </c>
      <c r="C420" s="29" t="s">
        <v>115</v>
      </c>
      <c r="D420" s="29" t="s">
        <v>111</v>
      </c>
      <c r="E420" s="30">
        <v>-2387482</v>
      </c>
      <c r="F420" s="30">
        <v>-2386000</v>
      </c>
      <c r="G420" s="29" t="s">
        <v>51</v>
      </c>
      <c r="H420" s="29" t="s">
        <v>38</v>
      </c>
      <c r="I420" s="29" t="s">
        <v>34</v>
      </c>
    </row>
    <row r="421" spans="1:9" x14ac:dyDescent="0.25">
      <c r="A421" s="29" t="s">
        <v>65</v>
      </c>
      <c r="B421" s="29" t="s">
        <v>27</v>
      </c>
      <c r="C421" s="29" t="s">
        <v>116</v>
      </c>
      <c r="D421" s="29" t="s">
        <v>117</v>
      </c>
      <c r="E421" s="30">
        <v>-2591259</v>
      </c>
      <c r="F421" s="30">
        <v>-2591000</v>
      </c>
      <c r="G421" s="29" t="s">
        <v>51</v>
      </c>
      <c r="H421" s="29" t="s">
        <v>38</v>
      </c>
      <c r="I421" s="29" t="s">
        <v>34</v>
      </c>
    </row>
    <row r="422" spans="1:9" x14ac:dyDescent="0.25">
      <c r="A422" s="29" t="s">
        <v>65</v>
      </c>
      <c r="B422" s="29" t="s">
        <v>261</v>
      </c>
      <c r="C422" s="29" t="s">
        <v>108</v>
      </c>
      <c r="D422" s="29" t="s">
        <v>109</v>
      </c>
      <c r="E422" s="30">
        <v>11064169</v>
      </c>
      <c r="F422" s="30">
        <v>11064000</v>
      </c>
      <c r="G422" s="29" t="s">
        <v>51</v>
      </c>
      <c r="H422" s="29" t="s">
        <v>185</v>
      </c>
      <c r="I422" s="29" t="s">
        <v>34</v>
      </c>
    </row>
    <row r="423" spans="1:9" x14ac:dyDescent="0.25">
      <c r="A423" s="29" t="s">
        <v>65</v>
      </c>
      <c r="B423" s="29" t="s">
        <v>261</v>
      </c>
      <c r="C423" s="29" t="s">
        <v>115</v>
      </c>
      <c r="D423" s="29" t="s">
        <v>111</v>
      </c>
      <c r="E423" s="30">
        <v>-5262513</v>
      </c>
      <c r="F423" s="30">
        <v>-5262000</v>
      </c>
      <c r="G423" s="29" t="s">
        <v>51</v>
      </c>
      <c r="H423" s="29" t="s">
        <v>185</v>
      </c>
      <c r="I423" s="29" t="s">
        <v>34</v>
      </c>
    </row>
    <row r="424" spans="1:9" x14ac:dyDescent="0.25">
      <c r="A424" s="29" t="s">
        <v>65</v>
      </c>
      <c r="B424" s="29" t="s">
        <v>261</v>
      </c>
      <c r="C424" s="72" t="s">
        <v>116</v>
      </c>
      <c r="D424" s="29" t="s">
        <v>117</v>
      </c>
      <c r="E424" s="30">
        <v>-5711684</v>
      </c>
      <c r="F424" s="30">
        <v>-5712000</v>
      </c>
      <c r="G424" s="29" t="s">
        <v>51</v>
      </c>
      <c r="H424" s="29" t="s">
        <v>185</v>
      </c>
      <c r="I424" s="29" t="s">
        <v>34</v>
      </c>
    </row>
    <row r="425" spans="1:9" x14ac:dyDescent="0.25">
      <c r="A425" s="29" t="s">
        <v>65</v>
      </c>
      <c r="B425" s="29" t="s">
        <v>302</v>
      </c>
      <c r="C425" s="29" t="s">
        <v>108</v>
      </c>
      <c r="D425" s="29" t="s">
        <v>109</v>
      </c>
      <c r="E425" s="30">
        <v>3915258</v>
      </c>
      <c r="F425" s="30">
        <v>3915000</v>
      </c>
      <c r="G425" s="29" t="s">
        <v>51</v>
      </c>
      <c r="H425" s="29" t="s">
        <v>185</v>
      </c>
      <c r="I425" s="29" t="s">
        <v>34</v>
      </c>
    </row>
    <row r="426" spans="1:9" x14ac:dyDescent="0.25">
      <c r="A426" s="29" t="s">
        <v>65</v>
      </c>
      <c r="B426" s="29" t="s">
        <v>302</v>
      </c>
      <c r="C426" s="29" t="s">
        <v>115</v>
      </c>
      <c r="D426" s="29" t="s">
        <v>111</v>
      </c>
      <c r="E426" s="30">
        <v>-1862236</v>
      </c>
      <c r="F426" s="30">
        <v>-1862000</v>
      </c>
      <c r="G426" s="29" t="s">
        <v>51</v>
      </c>
      <c r="H426" s="29" t="s">
        <v>185</v>
      </c>
      <c r="I426" s="29" t="s">
        <v>34</v>
      </c>
    </row>
    <row r="427" spans="1:9" x14ac:dyDescent="0.25">
      <c r="A427" s="29" t="s">
        <v>65</v>
      </c>
      <c r="B427" s="29" t="s">
        <v>302</v>
      </c>
      <c r="C427" s="29" t="s">
        <v>116</v>
      </c>
      <c r="D427" s="29" t="s">
        <v>117</v>
      </c>
      <c r="E427" s="30">
        <v>-2021184</v>
      </c>
      <c r="F427" s="30">
        <v>-2020000</v>
      </c>
      <c r="G427" s="29" t="s">
        <v>51</v>
      </c>
      <c r="H427" s="29" t="s">
        <v>185</v>
      </c>
      <c r="I427" s="29" t="s">
        <v>34</v>
      </c>
    </row>
    <row r="428" spans="1:9" x14ac:dyDescent="0.25">
      <c r="A428" s="29" t="s">
        <v>65</v>
      </c>
      <c r="B428" s="29" t="s">
        <v>339</v>
      </c>
      <c r="C428" s="72" t="s">
        <v>108</v>
      </c>
      <c r="D428" s="29" t="s">
        <v>109</v>
      </c>
      <c r="E428" s="30">
        <v>3997156</v>
      </c>
      <c r="F428" s="30">
        <v>3997000</v>
      </c>
      <c r="G428" s="29" t="s">
        <v>51</v>
      </c>
      <c r="H428" s="29" t="s">
        <v>185</v>
      </c>
      <c r="I428" s="29" t="s">
        <v>34</v>
      </c>
    </row>
    <row r="429" spans="1:9" x14ac:dyDescent="0.25">
      <c r="A429" s="29" t="s">
        <v>65</v>
      </c>
      <c r="B429" s="29" t="s">
        <v>339</v>
      </c>
      <c r="C429" s="29" t="s">
        <v>115</v>
      </c>
      <c r="D429" s="29" t="s">
        <v>111</v>
      </c>
      <c r="E429" s="30">
        <v>-1901190</v>
      </c>
      <c r="F429" s="30">
        <v>-1900000</v>
      </c>
      <c r="G429" s="29" t="s">
        <v>51</v>
      </c>
      <c r="H429" s="29" t="s">
        <v>185</v>
      </c>
      <c r="I429" s="29" t="s">
        <v>34</v>
      </c>
    </row>
    <row r="430" spans="1:9" x14ac:dyDescent="0.25">
      <c r="A430" s="29" t="s">
        <v>65</v>
      </c>
      <c r="B430" s="29" t="s">
        <v>339</v>
      </c>
      <c r="C430" s="29" t="s">
        <v>116</v>
      </c>
      <c r="D430" s="29" t="s">
        <v>117</v>
      </c>
      <c r="E430" s="30">
        <v>-2063461</v>
      </c>
      <c r="F430" s="30">
        <v>-2064000</v>
      </c>
      <c r="G430" s="29" t="s">
        <v>51</v>
      </c>
      <c r="H430" s="29" t="s">
        <v>185</v>
      </c>
      <c r="I430" s="29" t="s">
        <v>34</v>
      </c>
    </row>
    <row r="431" spans="1:9" x14ac:dyDescent="0.25">
      <c r="A431" s="29" t="s">
        <v>65</v>
      </c>
      <c r="B431" s="29" t="s">
        <v>474</v>
      </c>
      <c r="C431" s="29" t="s">
        <v>108</v>
      </c>
      <c r="D431" s="29" t="s">
        <v>109</v>
      </c>
      <c r="E431" s="30">
        <v>2422599</v>
      </c>
      <c r="F431" s="30">
        <v>2422000</v>
      </c>
      <c r="G431" s="29" t="s">
        <v>51</v>
      </c>
      <c r="H431" s="29" t="s">
        <v>185</v>
      </c>
      <c r="I431" s="29" t="s">
        <v>34</v>
      </c>
    </row>
    <row r="432" spans="1:9" x14ac:dyDescent="0.25">
      <c r="A432" s="29" t="s">
        <v>65</v>
      </c>
      <c r="B432" s="29" t="s">
        <v>474</v>
      </c>
      <c r="C432" s="72" t="s">
        <v>115</v>
      </c>
      <c r="D432" s="29" t="s">
        <v>111</v>
      </c>
      <c r="E432" s="30">
        <v>-1152275</v>
      </c>
      <c r="F432" s="30">
        <v>-1152000</v>
      </c>
      <c r="G432" s="29" t="s">
        <v>51</v>
      </c>
      <c r="H432" s="29" t="s">
        <v>185</v>
      </c>
      <c r="I432" s="29" t="s">
        <v>34</v>
      </c>
    </row>
    <row r="433" spans="1:9" x14ac:dyDescent="0.25">
      <c r="A433" s="29" t="s">
        <v>65</v>
      </c>
      <c r="B433" s="29" t="s">
        <v>474</v>
      </c>
      <c r="C433" s="29" t="s">
        <v>116</v>
      </c>
      <c r="D433" s="29" t="s">
        <v>117</v>
      </c>
      <c r="E433" s="30">
        <v>-1250625</v>
      </c>
      <c r="F433" s="30">
        <v>-1250000</v>
      </c>
      <c r="G433" s="29" t="s">
        <v>51</v>
      </c>
      <c r="H433" s="29" t="s">
        <v>185</v>
      </c>
      <c r="I433" s="29" t="s">
        <v>34</v>
      </c>
    </row>
    <row r="434" spans="1:9" x14ac:dyDescent="0.25">
      <c r="A434" s="29" t="s">
        <v>192</v>
      </c>
      <c r="B434" s="29" t="s">
        <v>191</v>
      </c>
      <c r="C434" s="29" t="s">
        <v>108</v>
      </c>
      <c r="D434" s="29" t="s">
        <v>109</v>
      </c>
      <c r="E434" s="30">
        <v>79860107</v>
      </c>
      <c r="F434" s="30">
        <v>79860000</v>
      </c>
      <c r="G434" s="29" t="s">
        <v>51</v>
      </c>
      <c r="H434" s="29" t="s">
        <v>185</v>
      </c>
      <c r="I434" s="29" t="s">
        <v>34</v>
      </c>
    </row>
    <row r="435" spans="1:9" x14ac:dyDescent="0.25">
      <c r="A435" s="29" t="s">
        <v>192</v>
      </c>
      <c r="B435" s="29" t="s">
        <v>191</v>
      </c>
      <c r="C435" s="29" t="s">
        <v>115</v>
      </c>
      <c r="D435" s="29" t="s">
        <v>111</v>
      </c>
      <c r="E435" s="30">
        <v>-30583355</v>
      </c>
      <c r="F435" s="30">
        <v>-30583000</v>
      </c>
      <c r="G435" s="29" t="s">
        <v>51</v>
      </c>
      <c r="H435" s="29" t="s">
        <v>185</v>
      </c>
      <c r="I435" s="29" t="s">
        <v>34</v>
      </c>
    </row>
    <row r="436" spans="1:9" x14ac:dyDescent="0.25">
      <c r="A436" s="29" t="s">
        <v>192</v>
      </c>
      <c r="B436" s="29" t="s">
        <v>191</v>
      </c>
      <c r="C436" s="72" t="s">
        <v>116</v>
      </c>
      <c r="D436" s="29" t="s">
        <v>117</v>
      </c>
      <c r="E436" s="30">
        <v>-50603167</v>
      </c>
      <c r="F436" s="30">
        <v>-50603000</v>
      </c>
      <c r="G436" s="29" t="s">
        <v>51</v>
      </c>
      <c r="H436" s="29" t="s">
        <v>185</v>
      </c>
      <c r="I436" s="29" t="s">
        <v>34</v>
      </c>
    </row>
    <row r="437" spans="1:9" x14ac:dyDescent="0.25">
      <c r="A437" s="29" t="s">
        <v>192</v>
      </c>
      <c r="B437" s="29" t="s">
        <v>349</v>
      </c>
      <c r="C437" s="29" t="s">
        <v>108</v>
      </c>
      <c r="D437" s="29" t="s">
        <v>109</v>
      </c>
      <c r="E437" s="30">
        <v>1110317</v>
      </c>
      <c r="F437" s="30">
        <v>1110000</v>
      </c>
      <c r="G437" s="29" t="s">
        <v>51</v>
      </c>
      <c r="H437" s="29" t="s">
        <v>185</v>
      </c>
      <c r="I437" s="29" t="s">
        <v>34</v>
      </c>
    </row>
    <row r="438" spans="1:9" x14ac:dyDescent="0.25">
      <c r="A438" s="29" t="s">
        <v>192</v>
      </c>
      <c r="B438" s="29" t="s">
        <v>349</v>
      </c>
      <c r="C438" s="29" t="s">
        <v>115</v>
      </c>
      <c r="D438" s="29" t="s">
        <v>111</v>
      </c>
      <c r="E438" s="30">
        <v>-149593</v>
      </c>
      <c r="F438" s="30">
        <v>-150000</v>
      </c>
      <c r="G438" s="29" t="s">
        <v>51</v>
      </c>
      <c r="H438" s="29" t="s">
        <v>185</v>
      </c>
      <c r="I438" s="29" t="s">
        <v>34</v>
      </c>
    </row>
    <row r="439" spans="1:9" x14ac:dyDescent="0.25">
      <c r="A439" s="29" t="s">
        <v>192</v>
      </c>
      <c r="B439" s="29" t="s">
        <v>349</v>
      </c>
      <c r="C439" s="29" t="s">
        <v>116</v>
      </c>
      <c r="D439" s="29" t="s">
        <v>117</v>
      </c>
      <c r="E439" s="30">
        <v>-979795</v>
      </c>
      <c r="F439" s="30">
        <v>-979000</v>
      </c>
      <c r="G439" s="29" t="s">
        <v>51</v>
      </c>
      <c r="H439" s="29" t="s">
        <v>185</v>
      </c>
      <c r="I439" s="29" t="s">
        <v>34</v>
      </c>
    </row>
    <row r="440" spans="1:9" x14ac:dyDescent="0.25">
      <c r="A440" s="29" t="s">
        <v>192</v>
      </c>
      <c r="B440" s="29" t="s">
        <v>484</v>
      </c>
      <c r="C440" s="72" t="s">
        <v>108</v>
      </c>
      <c r="D440" s="29" t="s">
        <v>109</v>
      </c>
      <c r="E440" s="30">
        <v>693173</v>
      </c>
      <c r="F440" s="30">
        <v>693000</v>
      </c>
      <c r="G440" s="29" t="s">
        <v>51</v>
      </c>
      <c r="H440" s="29" t="s">
        <v>185</v>
      </c>
      <c r="I440" s="29" t="s">
        <v>34</v>
      </c>
    </row>
    <row r="441" spans="1:9" x14ac:dyDescent="0.25">
      <c r="A441" s="29" t="s">
        <v>192</v>
      </c>
      <c r="B441" s="29" t="s">
        <v>484</v>
      </c>
      <c r="C441" s="29" t="s">
        <v>115</v>
      </c>
      <c r="D441" s="29" t="s">
        <v>111</v>
      </c>
      <c r="E441" s="30">
        <v>-593125</v>
      </c>
      <c r="F441" s="30">
        <v>-593000</v>
      </c>
      <c r="G441" s="29" t="s">
        <v>51</v>
      </c>
      <c r="H441" s="29" t="s">
        <v>185</v>
      </c>
      <c r="I441" s="29" t="s">
        <v>34</v>
      </c>
    </row>
    <row r="442" spans="1:9" x14ac:dyDescent="0.25">
      <c r="A442" s="29" t="s">
        <v>192</v>
      </c>
      <c r="B442" s="29" t="s">
        <v>484</v>
      </c>
      <c r="C442" s="29" t="s">
        <v>116</v>
      </c>
      <c r="D442" s="29" t="s">
        <v>117</v>
      </c>
      <c r="E442" s="30">
        <v>-102218</v>
      </c>
      <c r="F442" s="30">
        <v>-102000</v>
      </c>
      <c r="G442" s="29" t="s">
        <v>51</v>
      </c>
      <c r="H442" s="29" t="s">
        <v>185</v>
      </c>
      <c r="I442" s="29" t="s">
        <v>34</v>
      </c>
    </row>
    <row r="443" spans="1:9" x14ac:dyDescent="0.25">
      <c r="A443" s="29" t="s">
        <v>237</v>
      </c>
      <c r="B443" s="29" t="s">
        <v>236</v>
      </c>
      <c r="C443" s="29" t="s">
        <v>108</v>
      </c>
      <c r="D443" s="29" t="s">
        <v>109</v>
      </c>
      <c r="E443" s="30">
        <v>404513</v>
      </c>
      <c r="F443" s="30">
        <v>404000</v>
      </c>
      <c r="G443" s="29" t="s">
        <v>51</v>
      </c>
      <c r="H443" s="29" t="s">
        <v>185</v>
      </c>
      <c r="I443" s="29" t="s">
        <v>34</v>
      </c>
    </row>
    <row r="444" spans="1:9" x14ac:dyDescent="0.25">
      <c r="A444" s="29" t="s">
        <v>237</v>
      </c>
      <c r="B444" s="29" t="s">
        <v>236</v>
      </c>
      <c r="C444" s="72" t="s">
        <v>115</v>
      </c>
      <c r="D444" s="29" t="s">
        <v>111</v>
      </c>
      <c r="E444" s="30">
        <v>-393578</v>
      </c>
      <c r="F444" s="30">
        <v>-393000</v>
      </c>
      <c r="G444" s="29" t="s">
        <v>51</v>
      </c>
      <c r="H444" s="29" t="s">
        <v>185</v>
      </c>
      <c r="I444" s="29" t="s">
        <v>34</v>
      </c>
    </row>
    <row r="445" spans="1:9" x14ac:dyDescent="0.25">
      <c r="A445" s="29" t="s">
        <v>237</v>
      </c>
      <c r="B445" s="29" t="s">
        <v>236</v>
      </c>
      <c r="C445" s="29" t="s">
        <v>116</v>
      </c>
      <c r="D445" s="29" t="s">
        <v>117</v>
      </c>
      <c r="E445" s="30">
        <v>-11430</v>
      </c>
      <c r="F445" s="30">
        <v>-12000</v>
      </c>
      <c r="G445" s="29" t="s">
        <v>51</v>
      </c>
      <c r="H445" s="29" t="s">
        <v>185</v>
      </c>
      <c r="I445" s="29" t="s">
        <v>34</v>
      </c>
    </row>
    <row r="446" spans="1:9" x14ac:dyDescent="0.25">
      <c r="A446" s="29" t="s">
        <v>66</v>
      </c>
      <c r="B446" s="29" t="s">
        <v>27</v>
      </c>
      <c r="C446" s="29" t="s">
        <v>108</v>
      </c>
      <c r="D446" s="29" t="s">
        <v>109</v>
      </c>
      <c r="E446" s="30">
        <v>275359</v>
      </c>
      <c r="F446" s="30">
        <v>275000</v>
      </c>
      <c r="G446" s="29" t="s">
        <v>48</v>
      </c>
      <c r="H446" s="29" t="s">
        <v>38</v>
      </c>
      <c r="I446" s="29" t="s">
        <v>34</v>
      </c>
    </row>
    <row r="447" spans="1:9" x14ac:dyDescent="0.25">
      <c r="A447" s="29" t="s">
        <v>66</v>
      </c>
      <c r="B447" s="29" t="s">
        <v>27</v>
      </c>
      <c r="C447" s="29" t="s">
        <v>115</v>
      </c>
      <c r="D447" s="29" t="s">
        <v>111</v>
      </c>
      <c r="E447" s="30">
        <v>-257455</v>
      </c>
      <c r="F447" s="30">
        <v>-258000</v>
      </c>
      <c r="G447" s="29" t="s">
        <v>48</v>
      </c>
      <c r="H447" s="29" t="s">
        <v>38</v>
      </c>
      <c r="I447" s="29" t="s">
        <v>34</v>
      </c>
    </row>
    <row r="448" spans="1:9" x14ac:dyDescent="0.25">
      <c r="A448" s="29" t="s">
        <v>66</v>
      </c>
      <c r="B448" s="29" t="s">
        <v>27</v>
      </c>
      <c r="C448" s="72" t="s">
        <v>116</v>
      </c>
      <c r="D448" s="29" t="s">
        <v>117</v>
      </c>
      <c r="E448" s="30">
        <v>-29793</v>
      </c>
      <c r="F448" s="30">
        <v>-29000</v>
      </c>
      <c r="G448" s="29" t="s">
        <v>48</v>
      </c>
      <c r="H448" s="29" t="s">
        <v>38</v>
      </c>
      <c r="I448" s="29" t="s">
        <v>34</v>
      </c>
    </row>
    <row r="449" spans="1:9" x14ac:dyDescent="0.25">
      <c r="A449" s="29" t="s">
        <v>66</v>
      </c>
      <c r="B449" s="29" t="s">
        <v>433</v>
      </c>
      <c r="C449" s="29" t="s">
        <v>108</v>
      </c>
      <c r="D449" s="29" t="s">
        <v>109</v>
      </c>
      <c r="E449" s="30">
        <v>444533</v>
      </c>
      <c r="F449" s="30">
        <v>445000</v>
      </c>
      <c r="G449" s="29" t="s">
        <v>48</v>
      </c>
      <c r="H449" s="29" t="s">
        <v>185</v>
      </c>
      <c r="I449" s="29" t="s">
        <v>34</v>
      </c>
    </row>
    <row r="450" spans="1:9" x14ac:dyDescent="0.25">
      <c r="A450" s="29" t="s">
        <v>66</v>
      </c>
      <c r="B450" s="29" t="s">
        <v>433</v>
      </c>
      <c r="C450" s="29" t="s">
        <v>115</v>
      </c>
      <c r="D450" s="29" t="s">
        <v>111</v>
      </c>
      <c r="E450" s="30">
        <v>-415630</v>
      </c>
      <c r="F450" s="30">
        <v>-416000</v>
      </c>
      <c r="G450" s="29" t="s">
        <v>48</v>
      </c>
      <c r="H450" s="29" t="s">
        <v>185</v>
      </c>
      <c r="I450" s="29" t="s">
        <v>34</v>
      </c>
    </row>
    <row r="451" spans="1:9" x14ac:dyDescent="0.25">
      <c r="A451" s="29" t="s">
        <v>66</v>
      </c>
      <c r="B451" s="29" t="s">
        <v>433</v>
      </c>
      <c r="C451" s="29" t="s">
        <v>116</v>
      </c>
      <c r="D451" s="29" t="s">
        <v>117</v>
      </c>
      <c r="E451" s="30">
        <v>-48098</v>
      </c>
      <c r="F451" s="30">
        <v>-48000</v>
      </c>
      <c r="G451" s="29" t="s">
        <v>48</v>
      </c>
      <c r="H451" s="29" t="s">
        <v>185</v>
      </c>
      <c r="I451" s="29" t="s">
        <v>34</v>
      </c>
    </row>
    <row r="452" spans="1:9" x14ac:dyDescent="0.25">
      <c r="A452" s="29" t="s">
        <v>933</v>
      </c>
      <c r="B452" s="29" t="s">
        <v>932</v>
      </c>
      <c r="C452" s="72" t="s">
        <v>108</v>
      </c>
      <c r="D452" s="29" t="s">
        <v>109</v>
      </c>
      <c r="E452" s="30">
        <v>51431374</v>
      </c>
      <c r="F452" s="30">
        <v>51431000</v>
      </c>
      <c r="G452" s="29" t="s">
        <v>48</v>
      </c>
      <c r="H452" s="29" t="s">
        <v>185</v>
      </c>
      <c r="I452" s="29" t="s">
        <v>34</v>
      </c>
    </row>
    <row r="453" spans="1:9" x14ac:dyDescent="0.25">
      <c r="A453" s="29" t="s">
        <v>933</v>
      </c>
      <c r="B453" s="29" t="s">
        <v>932</v>
      </c>
      <c r="C453" s="29" t="s">
        <v>115</v>
      </c>
      <c r="D453" s="29" t="s">
        <v>111</v>
      </c>
      <c r="E453" s="30">
        <v>-17791730</v>
      </c>
      <c r="F453" s="30">
        <v>-17792000</v>
      </c>
      <c r="G453" s="29" t="s">
        <v>48</v>
      </c>
      <c r="H453" s="29" t="s">
        <v>185</v>
      </c>
      <c r="I453" s="29" t="s">
        <v>34</v>
      </c>
    </row>
    <row r="454" spans="1:9" x14ac:dyDescent="0.25">
      <c r="A454" s="29" t="s">
        <v>933</v>
      </c>
      <c r="B454" s="29" t="s">
        <v>932</v>
      </c>
      <c r="C454" s="29" t="s">
        <v>116</v>
      </c>
      <c r="D454" s="29" t="s">
        <v>117</v>
      </c>
      <c r="E454" s="30">
        <v>-36037231</v>
      </c>
      <c r="F454" s="30">
        <v>-36037000</v>
      </c>
      <c r="G454" s="29" t="s">
        <v>48</v>
      </c>
      <c r="H454" s="29" t="s">
        <v>185</v>
      </c>
      <c r="I454" s="29" t="s">
        <v>34</v>
      </c>
    </row>
    <row r="455" spans="1:9" x14ac:dyDescent="0.25">
      <c r="A455" s="29" t="s">
        <v>441</v>
      </c>
      <c r="B455" s="29" t="s">
        <v>440</v>
      </c>
      <c r="C455" s="29" t="s">
        <v>108</v>
      </c>
      <c r="D455" s="29" t="s">
        <v>109</v>
      </c>
      <c r="E455" s="30">
        <v>7939560</v>
      </c>
      <c r="F455" s="30">
        <v>7940000</v>
      </c>
      <c r="G455" s="29" t="s">
        <v>48</v>
      </c>
      <c r="H455" s="29" t="s">
        <v>185</v>
      </c>
      <c r="I455" s="29" t="s">
        <v>34</v>
      </c>
    </row>
    <row r="456" spans="1:9" x14ac:dyDescent="0.25">
      <c r="A456" s="29" t="s">
        <v>441</v>
      </c>
      <c r="B456" s="29" t="s">
        <v>440</v>
      </c>
      <c r="C456" s="72" t="s">
        <v>115</v>
      </c>
      <c r="D456" s="29" t="s">
        <v>111</v>
      </c>
      <c r="E456" s="30">
        <v>-4300595</v>
      </c>
      <c r="F456" s="30">
        <v>-4301000</v>
      </c>
      <c r="G456" s="29" t="s">
        <v>48</v>
      </c>
      <c r="H456" s="29" t="s">
        <v>185</v>
      </c>
      <c r="I456" s="29" t="s">
        <v>34</v>
      </c>
    </row>
    <row r="457" spans="1:9" x14ac:dyDescent="0.25">
      <c r="A457" s="29" t="s">
        <v>441</v>
      </c>
      <c r="B457" s="29" t="s">
        <v>440</v>
      </c>
      <c r="C457" s="29" t="s">
        <v>116</v>
      </c>
      <c r="D457" s="29" t="s">
        <v>117</v>
      </c>
      <c r="E457" s="30">
        <v>-3724250</v>
      </c>
      <c r="F457" s="30">
        <v>-3724000</v>
      </c>
      <c r="G457" s="29" t="s">
        <v>48</v>
      </c>
      <c r="H457" s="29" t="s">
        <v>185</v>
      </c>
      <c r="I457" s="29" t="s">
        <v>34</v>
      </c>
    </row>
    <row r="458" spans="1:9" x14ac:dyDescent="0.25">
      <c r="A458" s="29" t="s">
        <v>67</v>
      </c>
      <c r="B458" s="29" t="s">
        <v>27</v>
      </c>
      <c r="C458" s="29" t="s">
        <v>108</v>
      </c>
      <c r="D458" s="29" t="s">
        <v>109</v>
      </c>
      <c r="E458" s="30">
        <v>15610801</v>
      </c>
      <c r="F458" s="30">
        <v>15611000</v>
      </c>
      <c r="G458" s="29" t="s">
        <v>48</v>
      </c>
      <c r="H458" s="29" t="s">
        <v>38</v>
      </c>
      <c r="I458" s="29" t="s">
        <v>34</v>
      </c>
    </row>
    <row r="459" spans="1:9" x14ac:dyDescent="0.25">
      <c r="A459" s="29" t="s">
        <v>67</v>
      </c>
      <c r="B459" s="29" t="s">
        <v>27</v>
      </c>
      <c r="C459" s="29" t="s">
        <v>115</v>
      </c>
      <c r="D459" s="29" t="s">
        <v>111</v>
      </c>
      <c r="E459" s="30">
        <v>-3577475</v>
      </c>
      <c r="F459" s="30">
        <v>-3578000</v>
      </c>
      <c r="G459" s="29" t="s">
        <v>48</v>
      </c>
      <c r="H459" s="29" t="s">
        <v>38</v>
      </c>
      <c r="I459" s="29" t="s">
        <v>34</v>
      </c>
    </row>
    <row r="460" spans="1:9" x14ac:dyDescent="0.25">
      <c r="A460" s="29" t="s">
        <v>67</v>
      </c>
      <c r="B460" s="29" t="s">
        <v>27</v>
      </c>
      <c r="C460" s="72" t="s">
        <v>116</v>
      </c>
      <c r="D460" s="29" t="s">
        <v>117</v>
      </c>
      <c r="E460" s="30">
        <v>-12598798</v>
      </c>
      <c r="F460" s="30">
        <v>-12599000</v>
      </c>
      <c r="G460" s="29" t="s">
        <v>48</v>
      </c>
      <c r="H460" s="29" t="s">
        <v>38</v>
      </c>
      <c r="I460" s="29" t="s">
        <v>34</v>
      </c>
    </row>
    <row r="461" spans="1:9" x14ac:dyDescent="0.25">
      <c r="A461" s="29" t="s">
        <v>367</v>
      </c>
      <c r="B461" s="29" t="s">
        <v>366</v>
      </c>
      <c r="C461" s="29" t="s">
        <v>108</v>
      </c>
      <c r="D461" s="29" t="s">
        <v>109</v>
      </c>
      <c r="E461" s="30">
        <v>0</v>
      </c>
      <c r="F461" s="30">
        <v>0</v>
      </c>
      <c r="G461" s="29" t="s">
        <v>48</v>
      </c>
      <c r="H461" s="29" t="s">
        <v>185</v>
      </c>
      <c r="I461" s="29" t="s">
        <v>34</v>
      </c>
    </row>
    <row r="462" spans="1:9" x14ac:dyDescent="0.25">
      <c r="A462" s="29" t="s">
        <v>367</v>
      </c>
      <c r="B462" s="29" t="s">
        <v>366</v>
      </c>
      <c r="C462" s="29" t="s">
        <v>115</v>
      </c>
      <c r="D462" s="29" t="s">
        <v>111</v>
      </c>
      <c r="E462" s="30">
        <v>0</v>
      </c>
      <c r="F462" s="30">
        <v>0</v>
      </c>
      <c r="G462" s="29" t="s">
        <v>48</v>
      </c>
      <c r="H462" s="29" t="s">
        <v>185</v>
      </c>
      <c r="I462" s="29" t="s">
        <v>34</v>
      </c>
    </row>
    <row r="463" spans="1:9" x14ac:dyDescent="0.25">
      <c r="A463" s="29" t="s">
        <v>367</v>
      </c>
      <c r="B463" s="29" t="s">
        <v>366</v>
      </c>
      <c r="C463" s="29" t="s">
        <v>116</v>
      </c>
      <c r="D463" s="29" t="s">
        <v>117</v>
      </c>
      <c r="E463" s="30">
        <v>0</v>
      </c>
      <c r="F463" s="30">
        <v>0</v>
      </c>
      <c r="G463" s="29" t="s">
        <v>48</v>
      </c>
      <c r="H463" s="29" t="s">
        <v>185</v>
      </c>
      <c r="I463" s="29" t="s">
        <v>34</v>
      </c>
    </row>
    <row r="464" spans="1:9" x14ac:dyDescent="0.25">
      <c r="A464" s="29" t="s">
        <v>68</v>
      </c>
      <c r="B464" s="29" t="s">
        <v>27</v>
      </c>
      <c r="C464" s="72" t="s">
        <v>108</v>
      </c>
      <c r="D464" s="29" t="s">
        <v>109</v>
      </c>
      <c r="E464" s="30">
        <v>45182478</v>
      </c>
      <c r="F464" s="30">
        <v>45183000</v>
      </c>
      <c r="G464" s="29" t="s">
        <v>48</v>
      </c>
      <c r="H464" s="29" t="s">
        <v>38</v>
      </c>
      <c r="I464" s="29" t="s">
        <v>34</v>
      </c>
    </row>
    <row r="465" spans="1:9" x14ac:dyDescent="0.25">
      <c r="A465" s="29" t="s">
        <v>68</v>
      </c>
      <c r="B465" s="29" t="s">
        <v>27</v>
      </c>
      <c r="C465" s="29" t="s">
        <v>115</v>
      </c>
      <c r="D465" s="29" t="s">
        <v>111</v>
      </c>
      <c r="E465" s="30">
        <v>-14672756</v>
      </c>
      <c r="F465" s="30">
        <v>-14673000</v>
      </c>
      <c r="G465" s="29" t="s">
        <v>48</v>
      </c>
      <c r="H465" s="29" t="s">
        <v>38</v>
      </c>
      <c r="I465" s="29" t="s">
        <v>34</v>
      </c>
    </row>
    <row r="466" spans="1:9" x14ac:dyDescent="0.25">
      <c r="A466" s="29" t="s">
        <v>68</v>
      </c>
      <c r="B466" s="29" t="s">
        <v>27</v>
      </c>
      <c r="C466" s="29" t="s">
        <v>116</v>
      </c>
      <c r="D466" s="29" t="s">
        <v>117</v>
      </c>
      <c r="E466" s="30">
        <v>-31288736</v>
      </c>
      <c r="F466" s="30">
        <v>-31290000</v>
      </c>
      <c r="G466" s="29" t="s">
        <v>48</v>
      </c>
      <c r="H466" s="29" t="s">
        <v>38</v>
      </c>
      <c r="I466" s="29" t="s">
        <v>34</v>
      </c>
    </row>
    <row r="467" spans="1:9" x14ac:dyDescent="0.25">
      <c r="A467" s="29" t="s">
        <v>68</v>
      </c>
      <c r="B467" s="29" t="s">
        <v>433</v>
      </c>
      <c r="C467" s="29" t="s">
        <v>108</v>
      </c>
      <c r="D467" s="29" t="s">
        <v>109</v>
      </c>
      <c r="E467" s="30">
        <v>45182478</v>
      </c>
      <c r="F467" s="30">
        <v>45183000</v>
      </c>
      <c r="G467" s="29" t="s">
        <v>48</v>
      </c>
      <c r="H467" s="29" t="s">
        <v>185</v>
      </c>
      <c r="I467" s="29" t="s">
        <v>34</v>
      </c>
    </row>
    <row r="468" spans="1:9" x14ac:dyDescent="0.25">
      <c r="A468" s="29" t="s">
        <v>68</v>
      </c>
      <c r="B468" s="29" t="s">
        <v>433</v>
      </c>
      <c r="C468" s="72" t="s">
        <v>115</v>
      </c>
      <c r="D468" s="29" t="s">
        <v>111</v>
      </c>
      <c r="E468" s="30">
        <v>-14672756</v>
      </c>
      <c r="F468" s="30">
        <v>-14673000</v>
      </c>
      <c r="G468" s="29" t="s">
        <v>48</v>
      </c>
      <c r="H468" s="29" t="s">
        <v>185</v>
      </c>
      <c r="I468" s="29" t="s">
        <v>34</v>
      </c>
    </row>
    <row r="469" spans="1:9" x14ac:dyDescent="0.25">
      <c r="A469" s="29" t="s">
        <v>68</v>
      </c>
      <c r="B469" s="29" t="s">
        <v>433</v>
      </c>
      <c r="C469" s="29" t="s">
        <v>116</v>
      </c>
      <c r="D469" s="29" t="s">
        <v>117</v>
      </c>
      <c r="E469" s="30">
        <v>-31288737</v>
      </c>
      <c r="F469" s="30">
        <v>-31290000</v>
      </c>
      <c r="G469" s="29" t="s">
        <v>48</v>
      </c>
      <c r="H469" s="29" t="s">
        <v>185</v>
      </c>
      <c r="I469" s="29" t="s">
        <v>34</v>
      </c>
    </row>
    <row r="470" spans="1:9" x14ac:dyDescent="0.25">
      <c r="A470" s="29" t="s">
        <v>69</v>
      </c>
      <c r="B470" s="29" t="s">
        <v>27</v>
      </c>
      <c r="C470" s="29" t="s">
        <v>30</v>
      </c>
      <c r="D470" s="29" t="s">
        <v>31</v>
      </c>
      <c r="E470" s="30">
        <v>1959220</v>
      </c>
      <c r="F470" s="30">
        <v>1959000</v>
      </c>
      <c r="G470" s="29" t="s">
        <v>48</v>
      </c>
      <c r="H470" s="29" t="s">
        <v>38</v>
      </c>
      <c r="I470" s="29" t="s">
        <v>34</v>
      </c>
    </row>
    <row r="471" spans="1:9" x14ac:dyDescent="0.25">
      <c r="A471" s="29" t="s">
        <v>69</v>
      </c>
      <c r="B471" s="29" t="s">
        <v>27</v>
      </c>
      <c r="C471" s="29" t="s">
        <v>108</v>
      </c>
      <c r="D471" s="29" t="s">
        <v>109</v>
      </c>
      <c r="E471" s="30">
        <v>69598505</v>
      </c>
      <c r="F471" s="30">
        <v>69598000</v>
      </c>
      <c r="G471" s="29" t="s">
        <v>48</v>
      </c>
      <c r="H471" s="29" t="s">
        <v>38</v>
      </c>
      <c r="I471" s="29" t="s">
        <v>34</v>
      </c>
    </row>
    <row r="472" spans="1:9" x14ac:dyDescent="0.25">
      <c r="A472" s="29" t="s">
        <v>69</v>
      </c>
      <c r="B472" s="29" t="s">
        <v>27</v>
      </c>
      <c r="C472" s="72" t="s">
        <v>110</v>
      </c>
      <c r="D472" s="29" t="s">
        <v>111</v>
      </c>
      <c r="E472" s="30">
        <v>-1175532</v>
      </c>
      <c r="F472" s="30">
        <v>-1176000</v>
      </c>
      <c r="G472" s="29" t="s">
        <v>48</v>
      </c>
      <c r="H472" s="29" t="s">
        <v>38</v>
      </c>
      <c r="I472" s="29" t="s">
        <v>34</v>
      </c>
    </row>
    <row r="473" spans="1:9" x14ac:dyDescent="0.25">
      <c r="A473" s="29" t="s">
        <v>69</v>
      </c>
      <c r="B473" s="29" t="s">
        <v>27</v>
      </c>
      <c r="C473" s="29" t="s">
        <v>115</v>
      </c>
      <c r="D473" s="29" t="s">
        <v>111</v>
      </c>
      <c r="E473" s="30">
        <v>-33364017</v>
      </c>
      <c r="F473" s="30">
        <v>-33364000</v>
      </c>
      <c r="G473" s="29" t="s">
        <v>48</v>
      </c>
      <c r="H473" s="29" t="s">
        <v>38</v>
      </c>
      <c r="I473" s="29" t="s">
        <v>34</v>
      </c>
    </row>
    <row r="474" spans="1:9" x14ac:dyDescent="0.25">
      <c r="A474" s="29" t="s">
        <v>69</v>
      </c>
      <c r="B474" s="29" t="s">
        <v>27</v>
      </c>
      <c r="C474" s="29" t="s">
        <v>116</v>
      </c>
      <c r="D474" s="29" t="s">
        <v>117</v>
      </c>
      <c r="E474" s="30">
        <v>-37440784</v>
      </c>
      <c r="F474" s="30">
        <v>-37441000</v>
      </c>
      <c r="G474" s="29" t="s">
        <v>48</v>
      </c>
      <c r="H474" s="29" t="s">
        <v>38</v>
      </c>
      <c r="I474" s="29" t="s">
        <v>34</v>
      </c>
    </row>
    <row r="475" spans="1:9" x14ac:dyDescent="0.25">
      <c r="A475" s="29" t="s">
        <v>70</v>
      </c>
      <c r="B475" s="29" t="s">
        <v>27</v>
      </c>
      <c r="C475" s="29" t="s">
        <v>108</v>
      </c>
      <c r="D475" s="29" t="s">
        <v>109</v>
      </c>
      <c r="E475" s="30">
        <v>14682745</v>
      </c>
      <c r="F475" s="30">
        <v>14683000</v>
      </c>
      <c r="G475" s="29" t="s">
        <v>48</v>
      </c>
      <c r="H475" s="29" t="s">
        <v>38</v>
      </c>
      <c r="I475" s="29" t="s">
        <v>34</v>
      </c>
    </row>
    <row r="476" spans="1:9" x14ac:dyDescent="0.25">
      <c r="A476" s="29" t="s">
        <v>70</v>
      </c>
      <c r="B476" s="29" t="s">
        <v>27</v>
      </c>
      <c r="C476" s="72" t="s">
        <v>115</v>
      </c>
      <c r="D476" s="29" t="s">
        <v>111</v>
      </c>
      <c r="E476" s="30">
        <v>-4349688</v>
      </c>
      <c r="F476" s="30">
        <v>-4350000</v>
      </c>
      <c r="G476" s="29" t="s">
        <v>48</v>
      </c>
      <c r="H476" s="29" t="s">
        <v>38</v>
      </c>
      <c r="I476" s="29" t="s">
        <v>34</v>
      </c>
    </row>
    <row r="477" spans="1:9" x14ac:dyDescent="0.25">
      <c r="A477" s="29" t="s">
        <v>70</v>
      </c>
      <c r="B477" s="29" t="s">
        <v>27</v>
      </c>
      <c r="C477" s="29" t="s">
        <v>116</v>
      </c>
      <c r="D477" s="29" t="s">
        <v>117</v>
      </c>
      <c r="E477" s="30">
        <v>-10751207</v>
      </c>
      <c r="F477" s="30">
        <v>-10751000</v>
      </c>
      <c r="G477" s="29" t="s">
        <v>48</v>
      </c>
      <c r="H477" s="29" t="s">
        <v>38</v>
      </c>
      <c r="I477" s="29" t="s">
        <v>34</v>
      </c>
    </row>
    <row r="478" spans="1:9" x14ac:dyDescent="0.25">
      <c r="A478" s="29" t="s">
        <v>491</v>
      </c>
      <c r="B478" s="29" t="s">
        <v>487</v>
      </c>
      <c r="C478" s="29" t="s">
        <v>108</v>
      </c>
      <c r="D478" s="29" t="s">
        <v>109</v>
      </c>
      <c r="E478" s="30">
        <v>2535451</v>
      </c>
      <c r="F478" s="30">
        <v>2535000</v>
      </c>
      <c r="G478" s="29" t="s">
        <v>48</v>
      </c>
      <c r="H478" s="29" t="s">
        <v>185</v>
      </c>
      <c r="I478" s="29" t="s">
        <v>34</v>
      </c>
    </row>
    <row r="479" spans="1:9" x14ac:dyDescent="0.25">
      <c r="A479" s="29" t="s">
        <v>491</v>
      </c>
      <c r="B479" s="29" t="s">
        <v>487</v>
      </c>
      <c r="C479" s="29" t="s">
        <v>115</v>
      </c>
      <c r="D479" s="29" t="s">
        <v>111</v>
      </c>
      <c r="E479" s="30">
        <v>-1426192</v>
      </c>
      <c r="F479" s="30">
        <v>-1426000</v>
      </c>
      <c r="G479" s="29" t="s">
        <v>48</v>
      </c>
      <c r="H479" s="29" t="s">
        <v>185</v>
      </c>
      <c r="I479" s="29" t="s">
        <v>34</v>
      </c>
    </row>
    <row r="480" spans="1:9" x14ac:dyDescent="0.25">
      <c r="A480" s="29" t="s">
        <v>491</v>
      </c>
      <c r="B480" s="29" t="s">
        <v>487</v>
      </c>
      <c r="C480" s="72" t="s">
        <v>116</v>
      </c>
      <c r="D480" s="29" t="s">
        <v>117</v>
      </c>
      <c r="E480" s="30">
        <v>-1262260</v>
      </c>
      <c r="F480" s="30">
        <v>-1262000</v>
      </c>
      <c r="G480" s="29" t="s">
        <v>48</v>
      </c>
      <c r="H480" s="29" t="s">
        <v>185</v>
      </c>
      <c r="I480" s="29" t="s">
        <v>34</v>
      </c>
    </row>
    <row r="481" spans="1:9" x14ac:dyDescent="0.25">
      <c r="A481" s="29" t="s">
        <v>71</v>
      </c>
      <c r="B481" s="29" t="s">
        <v>27</v>
      </c>
      <c r="C481" s="29" t="s">
        <v>108</v>
      </c>
      <c r="D481" s="29" t="s">
        <v>109</v>
      </c>
      <c r="E481" s="30">
        <v>70198066</v>
      </c>
      <c r="F481" s="30">
        <v>70198000</v>
      </c>
      <c r="G481" s="29" t="s">
        <v>48</v>
      </c>
      <c r="H481" s="29" t="s">
        <v>38</v>
      </c>
      <c r="I481" s="29" t="s">
        <v>34</v>
      </c>
    </row>
    <row r="482" spans="1:9" x14ac:dyDescent="0.25">
      <c r="A482" s="29" t="s">
        <v>71</v>
      </c>
      <c r="B482" s="29" t="s">
        <v>27</v>
      </c>
      <c r="C482" s="29" t="s">
        <v>115</v>
      </c>
      <c r="D482" s="29" t="s">
        <v>111</v>
      </c>
      <c r="E482" s="30">
        <v>-35139286</v>
      </c>
      <c r="F482" s="30">
        <v>-35140000</v>
      </c>
      <c r="G482" s="29" t="s">
        <v>48</v>
      </c>
      <c r="H482" s="29" t="s">
        <v>38</v>
      </c>
      <c r="I482" s="29" t="s">
        <v>34</v>
      </c>
    </row>
    <row r="483" spans="1:9" x14ac:dyDescent="0.25">
      <c r="A483" s="29" t="s">
        <v>71</v>
      </c>
      <c r="B483" s="29" t="s">
        <v>27</v>
      </c>
      <c r="C483" s="29" t="s">
        <v>116</v>
      </c>
      <c r="D483" s="29" t="s">
        <v>117</v>
      </c>
      <c r="E483" s="30">
        <v>-36227587</v>
      </c>
      <c r="F483" s="30">
        <v>-36228000</v>
      </c>
      <c r="G483" s="29" t="s">
        <v>48</v>
      </c>
      <c r="H483" s="29" t="s">
        <v>38</v>
      </c>
      <c r="I483" s="29" t="s">
        <v>34</v>
      </c>
    </row>
    <row r="484" spans="1:9" x14ac:dyDescent="0.25">
      <c r="A484" s="29" t="s">
        <v>72</v>
      </c>
      <c r="B484" s="29" t="s">
        <v>27</v>
      </c>
      <c r="C484" s="29" t="s">
        <v>108</v>
      </c>
      <c r="D484" s="29" t="s">
        <v>109</v>
      </c>
      <c r="E484" s="30">
        <v>0</v>
      </c>
      <c r="F484" s="30">
        <v>0</v>
      </c>
      <c r="G484" s="29" t="s">
        <v>48</v>
      </c>
      <c r="H484" s="29" t="s">
        <v>38</v>
      </c>
      <c r="I484" s="29" t="s">
        <v>34</v>
      </c>
    </row>
    <row r="485" spans="1:9" x14ac:dyDescent="0.25">
      <c r="A485" s="29" t="s">
        <v>72</v>
      </c>
      <c r="B485" s="29" t="s">
        <v>27</v>
      </c>
      <c r="C485" s="29" t="s">
        <v>115</v>
      </c>
      <c r="D485" s="29" t="s">
        <v>111</v>
      </c>
      <c r="E485" s="30">
        <v>0</v>
      </c>
      <c r="F485" s="30">
        <v>-1000</v>
      </c>
      <c r="G485" s="29" t="s">
        <v>48</v>
      </c>
      <c r="H485" s="29" t="s">
        <v>38</v>
      </c>
      <c r="I485" s="29" t="s">
        <v>34</v>
      </c>
    </row>
    <row r="486" spans="1:9" x14ac:dyDescent="0.25">
      <c r="A486" s="29" t="s">
        <v>72</v>
      </c>
      <c r="B486" s="29" t="s">
        <v>27</v>
      </c>
      <c r="C486" s="29" t="s">
        <v>116</v>
      </c>
      <c r="D486" s="29" t="s">
        <v>117</v>
      </c>
      <c r="E486" s="30">
        <v>0</v>
      </c>
      <c r="F486" s="30">
        <v>0</v>
      </c>
      <c r="G486" s="29" t="s">
        <v>48</v>
      </c>
      <c r="H486" s="29" t="s">
        <v>38</v>
      </c>
      <c r="I486" s="29" t="s">
        <v>34</v>
      </c>
    </row>
    <row r="487" spans="1:9" x14ac:dyDescent="0.25">
      <c r="A487" s="29" t="s">
        <v>73</v>
      </c>
      <c r="B487" s="29" t="s">
        <v>27</v>
      </c>
      <c r="C487" s="29" t="s">
        <v>108</v>
      </c>
      <c r="D487" s="29" t="s">
        <v>109</v>
      </c>
      <c r="E487" s="30">
        <v>37850367</v>
      </c>
      <c r="F487" s="30">
        <v>37850000</v>
      </c>
      <c r="G487" s="29" t="s">
        <v>48</v>
      </c>
      <c r="H487" s="29" t="s">
        <v>38</v>
      </c>
      <c r="I487" s="29" t="s">
        <v>34</v>
      </c>
    </row>
    <row r="488" spans="1:9" x14ac:dyDescent="0.25">
      <c r="A488" s="29" t="s">
        <v>73</v>
      </c>
      <c r="B488" s="29" t="s">
        <v>27</v>
      </c>
      <c r="C488" s="29" t="s">
        <v>115</v>
      </c>
      <c r="D488" s="29" t="s">
        <v>111</v>
      </c>
      <c r="E488" s="30">
        <v>-12649179</v>
      </c>
      <c r="F488" s="30">
        <v>-12649000</v>
      </c>
      <c r="G488" s="29" t="s">
        <v>48</v>
      </c>
      <c r="H488" s="29" t="s">
        <v>38</v>
      </c>
      <c r="I488" s="29" t="s">
        <v>34</v>
      </c>
    </row>
    <row r="489" spans="1:9" x14ac:dyDescent="0.25">
      <c r="A489" s="29" t="s">
        <v>73</v>
      </c>
      <c r="B489" s="29" t="s">
        <v>27</v>
      </c>
      <c r="C489" s="29" t="s">
        <v>116</v>
      </c>
      <c r="D489" s="29" t="s">
        <v>117</v>
      </c>
      <c r="E489" s="30">
        <v>-26055630</v>
      </c>
      <c r="F489" s="30">
        <v>-26056000</v>
      </c>
      <c r="G489" s="29" t="s">
        <v>48</v>
      </c>
      <c r="H489" s="29" t="s">
        <v>38</v>
      </c>
      <c r="I489" s="29" t="s">
        <v>34</v>
      </c>
    </row>
    <row r="490" spans="1:9" x14ac:dyDescent="0.25">
      <c r="A490" s="29" t="s">
        <v>74</v>
      </c>
      <c r="B490" s="29" t="s">
        <v>27</v>
      </c>
      <c r="C490" s="72" t="s">
        <v>108</v>
      </c>
      <c r="D490" s="29" t="s">
        <v>109</v>
      </c>
      <c r="E490" s="30">
        <v>11689125</v>
      </c>
      <c r="F490" s="30">
        <v>11688000</v>
      </c>
      <c r="G490" s="29" t="s">
        <v>48</v>
      </c>
      <c r="H490" s="29" t="s">
        <v>38</v>
      </c>
      <c r="I490" s="29" t="s">
        <v>34</v>
      </c>
    </row>
    <row r="491" spans="1:9" x14ac:dyDescent="0.25">
      <c r="A491" s="29" t="s">
        <v>74</v>
      </c>
      <c r="B491" s="29" t="s">
        <v>27</v>
      </c>
      <c r="C491" s="29" t="s">
        <v>115</v>
      </c>
      <c r="D491" s="29" t="s">
        <v>111</v>
      </c>
      <c r="E491" s="30">
        <v>-6251813</v>
      </c>
      <c r="F491" s="30">
        <v>-6251000</v>
      </c>
      <c r="G491" s="29" t="s">
        <v>48</v>
      </c>
      <c r="H491" s="29" t="s">
        <v>38</v>
      </c>
      <c r="I491" s="29" t="s">
        <v>34</v>
      </c>
    </row>
    <row r="492" spans="1:9" x14ac:dyDescent="0.25">
      <c r="A492" s="29" t="s">
        <v>74</v>
      </c>
      <c r="B492" s="29" t="s">
        <v>27</v>
      </c>
      <c r="C492" s="29" t="s">
        <v>116</v>
      </c>
      <c r="D492" s="29" t="s">
        <v>117</v>
      </c>
      <c r="E492" s="30">
        <v>-6015619</v>
      </c>
      <c r="F492" s="30">
        <v>-6015000</v>
      </c>
      <c r="G492" s="29" t="s">
        <v>48</v>
      </c>
      <c r="H492" s="29" t="s">
        <v>38</v>
      </c>
      <c r="I492" s="29" t="s">
        <v>34</v>
      </c>
    </row>
    <row r="493" spans="1:9" x14ac:dyDescent="0.25">
      <c r="A493" s="29" t="s">
        <v>74</v>
      </c>
      <c r="B493" s="29" t="s">
        <v>257</v>
      </c>
      <c r="C493" s="29" t="s">
        <v>108</v>
      </c>
      <c r="D493" s="29" t="s">
        <v>109</v>
      </c>
      <c r="E493" s="30">
        <v>11901</v>
      </c>
      <c r="F493" s="30">
        <v>12000</v>
      </c>
      <c r="G493" s="29" t="s">
        <v>48</v>
      </c>
      <c r="H493" s="29" t="s">
        <v>185</v>
      </c>
      <c r="I493" s="29" t="s">
        <v>34</v>
      </c>
    </row>
    <row r="494" spans="1:9" x14ac:dyDescent="0.25">
      <c r="A494" s="29" t="s">
        <v>74</v>
      </c>
      <c r="B494" s="29" t="s">
        <v>257</v>
      </c>
      <c r="C494" s="29" t="s">
        <v>115</v>
      </c>
      <c r="D494" s="29" t="s">
        <v>111</v>
      </c>
      <c r="E494" s="30">
        <v>-5832</v>
      </c>
      <c r="F494" s="30">
        <v>-5000</v>
      </c>
      <c r="G494" s="29" t="s">
        <v>48</v>
      </c>
      <c r="H494" s="29" t="s">
        <v>185</v>
      </c>
      <c r="I494" s="29" t="s">
        <v>34</v>
      </c>
    </row>
    <row r="495" spans="1:9" x14ac:dyDescent="0.25">
      <c r="A495" s="29" t="s">
        <v>74</v>
      </c>
      <c r="B495" s="29" t="s">
        <v>257</v>
      </c>
      <c r="C495" s="29" t="s">
        <v>116</v>
      </c>
      <c r="D495" s="29" t="s">
        <v>117</v>
      </c>
      <c r="E495" s="30">
        <v>-6732</v>
      </c>
      <c r="F495" s="30">
        <v>-6000</v>
      </c>
      <c r="G495" s="29" t="s">
        <v>48</v>
      </c>
      <c r="H495" s="29" t="s">
        <v>185</v>
      </c>
      <c r="I495" s="29" t="s">
        <v>34</v>
      </c>
    </row>
    <row r="496" spans="1:9" x14ac:dyDescent="0.25">
      <c r="A496" s="29" t="s">
        <v>74</v>
      </c>
      <c r="B496" s="29" t="s">
        <v>286</v>
      </c>
      <c r="C496" s="29" t="s">
        <v>108</v>
      </c>
      <c r="D496" s="29" t="s">
        <v>109</v>
      </c>
      <c r="E496" s="30">
        <v>1588966</v>
      </c>
      <c r="F496" s="30">
        <v>1589000</v>
      </c>
      <c r="G496" s="29" t="s">
        <v>48</v>
      </c>
      <c r="H496" s="29" t="s">
        <v>185</v>
      </c>
      <c r="I496" s="29" t="s">
        <v>34</v>
      </c>
    </row>
    <row r="497" spans="1:9" x14ac:dyDescent="0.25">
      <c r="A497" s="29" t="s">
        <v>74</v>
      </c>
      <c r="B497" s="29" t="s">
        <v>286</v>
      </c>
      <c r="C497" s="72" t="s">
        <v>115</v>
      </c>
      <c r="D497" s="29" t="s">
        <v>111</v>
      </c>
      <c r="E497" s="30">
        <v>-856824</v>
      </c>
      <c r="F497" s="30">
        <v>-856000</v>
      </c>
      <c r="G497" s="29" t="s">
        <v>48</v>
      </c>
      <c r="H497" s="29" t="s">
        <v>185</v>
      </c>
      <c r="I497" s="29" t="s">
        <v>34</v>
      </c>
    </row>
    <row r="498" spans="1:9" x14ac:dyDescent="0.25">
      <c r="A498" s="29" t="s">
        <v>74</v>
      </c>
      <c r="B498" s="29" t="s">
        <v>286</v>
      </c>
      <c r="C498" s="29" t="s">
        <v>116</v>
      </c>
      <c r="D498" s="29" t="s">
        <v>117</v>
      </c>
      <c r="E498" s="30">
        <v>-809841</v>
      </c>
      <c r="F498" s="30">
        <v>-810000</v>
      </c>
      <c r="G498" s="29" t="s">
        <v>48</v>
      </c>
      <c r="H498" s="29" t="s">
        <v>185</v>
      </c>
      <c r="I498" s="29" t="s">
        <v>34</v>
      </c>
    </row>
    <row r="499" spans="1:9" x14ac:dyDescent="0.25">
      <c r="A499" s="29" t="s">
        <v>74</v>
      </c>
      <c r="B499" s="29" t="s">
        <v>289</v>
      </c>
      <c r="C499" s="29" t="s">
        <v>108</v>
      </c>
      <c r="D499" s="29" t="s">
        <v>109</v>
      </c>
      <c r="E499" s="30">
        <v>112665</v>
      </c>
      <c r="F499" s="30">
        <v>112000</v>
      </c>
      <c r="G499" s="29" t="s">
        <v>48</v>
      </c>
      <c r="H499" s="29" t="s">
        <v>185</v>
      </c>
      <c r="I499" s="29" t="s">
        <v>34</v>
      </c>
    </row>
    <row r="500" spans="1:9" x14ac:dyDescent="0.25">
      <c r="A500" s="29" t="s">
        <v>74</v>
      </c>
      <c r="B500" s="29" t="s">
        <v>289</v>
      </c>
      <c r="C500" s="29" t="s">
        <v>115</v>
      </c>
      <c r="D500" s="29" t="s">
        <v>111</v>
      </c>
      <c r="E500" s="30">
        <v>-40576</v>
      </c>
      <c r="F500" s="30">
        <v>-40000</v>
      </c>
      <c r="G500" s="29" t="s">
        <v>48</v>
      </c>
      <c r="H500" s="29" t="s">
        <v>185</v>
      </c>
      <c r="I500" s="29" t="s">
        <v>34</v>
      </c>
    </row>
    <row r="501" spans="1:9" x14ac:dyDescent="0.25">
      <c r="A501" s="29" t="s">
        <v>74</v>
      </c>
      <c r="B501" s="29" t="s">
        <v>289</v>
      </c>
      <c r="C501" s="72" t="s">
        <v>116</v>
      </c>
      <c r="D501" s="29" t="s">
        <v>117</v>
      </c>
      <c r="E501" s="30">
        <v>-80251</v>
      </c>
      <c r="F501" s="30">
        <v>-81000</v>
      </c>
      <c r="G501" s="29" t="s">
        <v>48</v>
      </c>
      <c r="H501" s="29" t="s">
        <v>185</v>
      </c>
      <c r="I501" s="29" t="s">
        <v>34</v>
      </c>
    </row>
    <row r="502" spans="1:9" x14ac:dyDescent="0.25">
      <c r="A502" s="29" t="s">
        <v>74</v>
      </c>
      <c r="B502" s="29" t="s">
        <v>292</v>
      </c>
      <c r="C502" s="29" t="s">
        <v>108</v>
      </c>
      <c r="D502" s="29" t="s">
        <v>109</v>
      </c>
      <c r="E502" s="30">
        <v>95610</v>
      </c>
      <c r="F502" s="30">
        <v>95000</v>
      </c>
      <c r="G502" s="29" t="s">
        <v>48</v>
      </c>
      <c r="H502" s="29" t="s">
        <v>185</v>
      </c>
      <c r="I502" s="29" t="s">
        <v>34</v>
      </c>
    </row>
    <row r="503" spans="1:9" x14ac:dyDescent="0.25">
      <c r="A503" s="29" t="s">
        <v>74</v>
      </c>
      <c r="B503" s="29" t="s">
        <v>292</v>
      </c>
      <c r="C503" s="29" t="s">
        <v>115</v>
      </c>
      <c r="D503" s="29" t="s">
        <v>111</v>
      </c>
      <c r="E503" s="30">
        <v>-81386</v>
      </c>
      <c r="F503" s="30">
        <v>-81000</v>
      </c>
      <c r="G503" s="29" t="s">
        <v>48</v>
      </c>
      <c r="H503" s="29" t="s">
        <v>185</v>
      </c>
      <c r="I503" s="29" t="s">
        <v>34</v>
      </c>
    </row>
    <row r="504" spans="1:9" x14ac:dyDescent="0.25">
      <c r="A504" s="29" t="s">
        <v>74</v>
      </c>
      <c r="B504" s="29" t="s">
        <v>292</v>
      </c>
      <c r="C504" s="29" t="s">
        <v>116</v>
      </c>
      <c r="D504" s="29" t="s">
        <v>117</v>
      </c>
      <c r="E504" s="30">
        <v>-14977</v>
      </c>
      <c r="F504" s="30">
        <v>-14000</v>
      </c>
      <c r="G504" s="29" t="s">
        <v>48</v>
      </c>
      <c r="H504" s="29" t="s">
        <v>185</v>
      </c>
      <c r="I504" s="29" t="s">
        <v>34</v>
      </c>
    </row>
    <row r="505" spans="1:9" x14ac:dyDescent="0.25">
      <c r="A505" s="29" t="s">
        <v>74</v>
      </c>
      <c r="B505" s="29" t="s">
        <v>433</v>
      </c>
      <c r="C505" s="72" t="s">
        <v>108</v>
      </c>
      <c r="D505" s="29" t="s">
        <v>109</v>
      </c>
      <c r="E505" s="30">
        <v>19347376</v>
      </c>
      <c r="F505" s="30">
        <v>19348000</v>
      </c>
      <c r="G505" s="29" t="s">
        <v>48</v>
      </c>
      <c r="H505" s="29" t="s">
        <v>185</v>
      </c>
      <c r="I505" s="29" t="s">
        <v>34</v>
      </c>
    </row>
    <row r="506" spans="1:9" x14ac:dyDescent="0.25">
      <c r="A506" s="29" t="s">
        <v>74</v>
      </c>
      <c r="B506" s="29" t="s">
        <v>433</v>
      </c>
      <c r="C506" s="29" t="s">
        <v>115</v>
      </c>
      <c r="D506" s="29" t="s">
        <v>111</v>
      </c>
      <c r="E506" s="30">
        <v>-9932718</v>
      </c>
      <c r="F506" s="30">
        <v>-9933000</v>
      </c>
      <c r="G506" s="29" t="s">
        <v>48</v>
      </c>
      <c r="H506" s="29" t="s">
        <v>185</v>
      </c>
      <c r="I506" s="29" t="s">
        <v>34</v>
      </c>
    </row>
    <row r="507" spans="1:9" x14ac:dyDescent="0.25">
      <c r="A507" s="29" t="s">
        <v>74</v>
      </c>
      <c r="B507" s="29" t="s">
        <v>433</v>
      </c>
      <c r="C507" s="29" t="s">
        <v>116</v>
      </c>
      <c r="D507" s="29" t="s">
        <v>117</v>
      </c>
      <c r="E507" s="30">
        <v>-10426417</v>
      </c>
      <c r="F507" s="30">
        <v>-10427000</v>
      </c>
      <c r="G507" s="29" t="s">
        <v>48</v>
      </c>
      <c r="H507" s="29" t="s">
        <v>185</v>
      </c>
      <c r="I507" s="29" t="s">
        <v>34</v>
      </c>
    </row>
    <row r="508" spans="1:9" x14ac:dyDescent="0.25">
      <c r="A508" s="29" t="s">
        <v>74</v>
      </c>
      <c r="B508" s="29" t="s">
        <v>516</v>
      </c>
      <c r="C508" s="29" t="s">
        <v>108</v>
      </c>
      <c r="D508" s="29" t="s">
        <v>109</v>
      </c>
      <c r="E508" s="30">
        <v>181534</v>
      </c>
      <c r="F508" s="30">
        <v>182000</v>
      </c>
      <c r="G508" s="29" t="s">
        <v>48</v>
      </c>
      <c r="H508" s="29" t="s">
        <v>185</v>
      </c>
      <c r="I508" s="29" t="s">
        <v>34</v>
      </c>
    </row>
    <row r="509" spans="1:9" x14ac:dyDescent="0.25">
      <c r="A509" s="29" t="s">
        <v>74</v>
      </c>
      <c r="B509" s="29" t="s">
        <v>516</v>
      </c>
      <c r="C509" s="72" t="s">
        <v>115</v>
      </c>
      <c r="D509" s="29" t="s">
        <v>111</v>
      </c>
      <c r="E509" s="30">
        <v>-95943</v>
      </c>
      <c r="F509" s="30">
        <v>-96000</v>
      </c>
      <c r="G509" s="29" t="s">
        <v>48</v>
      </c>
      <c r="H509" s="29" t="s">
        <v>185</v>
      </c>
      <c r="I509" s="29" t="s">
        <v>34</v>
      </c>
    </row>
    <row r="510" spans="1:9" x14ac:dyDescent="0.25">
      <c r="A510" s="29" t="s">
        <v>74</v>
      </c>
      <c r="B510" s="29" t="s">
        <v>516</v>
      </c>
      <c r="C510" s="29" t="s">
        <v>116</v>
      </c>
      <c r="D510" s="29" t="s">
        <v>117</v>
      </c>
      <c r="E510" s="30">
        <v>-94722</v>
      </c>
      <c r="F510" s="30">
        <v>-94000</v>
      </c>
      <c r="G510" s="29" t="s">
        <v>48</v>
      </c>
      <c r="H510" s="29" t="s">
        <v>185</v>
      </c>
      <c r="I510" s="29" t="s">
        <v>34</v>
      </c>
    </row>
    <row r="511" spans="1:9" x14ac:dyDescent="0.25">
      <c r="A511" s="29" t="s">
        <v>75</v>
      </c>
      <c r="B511" s="29" t="s">
        <v>27</v>
      </c>
      <c r="C511" s="29" t="s">
        <v>108</v>
      </c>
      <c r="D511" s="29" t="s">
        <v>109</v>
      </c>
      <c r="E511" s="30">
        <v>500483641</v>
      </c>
      <c r="F511" s="30">
        <v>500484000</v>
      </c>
      <c r="G511" s="29" t="s">
        <v>76</v>
      </c>
      <c r="H511" s="29" t="s">
        <v>38</v>
      </c>
      <c r="I511" s="29" t="s">
        <v>34</v>
      </c>
    </row>
    <row r="512" spans="1:9" x14ac:dyDescent="0.25">
      <c r="A512" s="29" t="s">
        <v>75</v>
      </c>
      <c r="B512" s="29" t="s">
        <v>27</v>
      </c>
      <c r="C512" s="29" t="s">
        <v>115</v>
      </c>
      <c r="D512" s="29" t="s">
        <v>111</v>
      </c>
      <c r="E512" s="30">
        <v>-178214573</v>
      </c>
      <c r="F512" s="30">
        <v>-178215000</v>
      </c>
      <c r="G512" s="29" t="s">
        <v>76</v>
      </c>
      <c r="H512" s="29" t="s">
        <v>38</v>
      </c>
      <c r="I512" s="29" t="s">
        <v>34</v>
      </c>
    </row>
    <row r="513" spans="1:9" x14ac:dyDescent="0.25">
      <c r="A513" s="29" t="s">
        <v>75</v>
      </c>
      <c r="B513" s="29" t="s">
        <v>27</v>
      </c>
      <c r="C513" s="29" t="s">
        <v>116</v>
      </c>
      <c r="D513" s="29" t="s">
        <v>117</v>
      </c>
      <c r="E513" s="30">
        <v>-338187978</v>
      </c>
      <c r="F513" s="30">
        <v>-338188000</v>
      </c>
      <c r="G513" s="29" t="s">
        <v>76</v>
      </c>
      <c r="H513" s="29" t="s">
        <v>38</v>
      </c>
      <c r="I513" s="29" t="s">
        <v>34</v>
      </c>
    </row>
    <row r="514" spans="1:9" x14ac:dyDescent="0.25">
      <c r="A514" s="29" t="s">
        <v>78</v>
      </c>
      <c r="B514" s="29" t="s">
        <v>27</v>
      </c>
      <c r="C514" s="29" t="s">
        <v>108</v>
      </c>
      <c r="D514" s="29" t="s">
        <v>109</v>
      </c>
      <c r="E514" s="30">
        <v>554335</v>
      </c>
      <c r="F514" s="30">
        <v>554000</v>
      </c>
      <c r="G514" s="29" t="s">
        <v>79</v>
      </c>
      <c r="H514" s="29" t="s">
        <v>38</v>
      </c>
      <c r="I514" s="29" t="s">
        <v>34</v>
      </c>
    </row>
    <row r="515" spans="1:9" x14ac:dyDescent="0.25">
      <c r="A515" s="29" t="s">
        <v>78</v>
      </c>
      <c r="B515" s="29" t="s">
        <v>27</v>
      </c>
      <c r="C515" s="29" t="s">
        <v>115</v>
      </c>
      <c r="D515" s="29" t="s">
        <v>111</v>
      </c>
      <c r="E515" s="30">
        <v>-221733</v>
      </c>
      <c r="F515" s="30">
        <v>-222000</v>
      </c>
      <c r="G515" s="29" t="s">
        <v>79</v>
      </c>
      <c r="H515" s="29" t="s">
        <v>38</v>
      </c>
      <c r="I515" s="29" t="s">
        <v>34</v>
      </c>
    </row>
    <row r="516" spans="1:9" x14ac:dyDescent="0.25">
      <c r="A516" s="29" t="s">
        <v>78</v>
      </c>
      <c r="B516" s="29" t="s">
        <v>27</v>
      </c>
      <c r="C516" s="29" t="s">
        <v>116</v>
      </c>
      <c r="D516" s="29" t="s">
        <v>117</v>
      </c>
      <c r="E516" s="30">
        <v>-352064</v>
      </c>
      <c r="F516" s="30">
        <v>-352000</v>
      </c>
      <c r="G516" s="29" t="s">
        <v>79</v>
      </c>
      <c r="H516" s="29" t="s">
        <v>38</v>
      </c>
      <c r="I516" s="29" t="s">
        <v>34</v>
      </c>
    </row>
    <row r="517" spans="1:9" x14ac:dyDescent="0.25">
      <c r="A517" s="29" t="s">
        <v>78</v>
      </c>
      <c r="B517" s="29" t="s">
        <v>214</v>
      </c>
      <c r="C517" s="29" t="s">
        <v>108</v>
      </c>
      <c r="D517" s="29" t="s">
        <v>109</v>
      </c>
      <c r="E517" s="30">
        <v>1066007</v>
      </c>
      <c r="F517" s="30">
        <v>1066000</v>
      </c>
      <c r="G517" s="29" t="s">
        <v>79</v>
      </c>
      <c r="H517" s="29" t="s">
        <v>185</v>
      </c>
      <c r="I517" s="29" t="s">
        <v>34</v>
      </c>
    </row>
    <row r="518" spans="1:9" x14ac:dyDescent="0.25">
      <c r="A518" s="29" t="s">
        <v>78</v>
      </c>
      <c r="B518" s="29" t="s">
        <v>214</v>
      </c>
      <c r="C518" s="72" t="s">
        <v>115</v>
      </c>
      <c r="D518" s="29" t="s">
        <v>111</v>
      </c>
      <c r="E518" s="30">
        <v>-834267</v>
      </c>
      <c r="F518" s="30">
        <v>-834000</v>
      </c>
      <c r="G518" s="29" t="s">
        <v>79</v>
      </c>
      <c r="H518" s="29" t="s">
        <v>185</v>
      </c>
      <c r="I518" s="29" t="s">
        <v>34</v>
      </c>
    </row>
    <row r="519" spans="1:9" x14ac:dyDescent="0.25">
      <c r="A519" s="29" t="s">
        <v>78</v>
      </c>
      <c r="B519" s="29" t="s">
        <v>214</v>
      </c>
      <c r="C519" s="29" t="s">
        <v>116</v>
      </c>
      <c r="D519" s="29" t="s">
        <v>117</v>
      </c>
      <c r="E519" s="30">
        <v>-239708</v>
      </c>
      <c r="F519" s="30">
        <v>-240000</v>
      </c>
      <c r="G519" s="29" t="s">
        <v>79</v>
      </c>
      <c r="H519" s="29" t="s">
        <v>185</v>
      </c>
      <c r="I519" s="29" t="s">
        <v>34</v>
      </c>
    </row>
    <row r="520" spans="1:9" x14ac:dyDescent="0.25">
      <c r="A520" s="29" t="s">
        <v>78</v>
      </c>
      <c r="B520" s="29" t="s">
        <v>393</v>
      </c>
      <c r="C520" s="29" t="s">
        <v>108</v>
      </c>
      <c r="D520" s="29" t="s">
        <v>109</v>
      </c>
      <c r="E520" s="30">
        <v>23627636</v>
      </c>
      <c r="F520" s="30">
        <v>23628000</v>
      </c>
      <c r="G520" s="29" t="s">
        <v>79</v>
      </c>
      <c r="H520" s="29" t="s">
        <v>396</v>
      </c>
      <c r="I520" s="29" t="s">
        <v>394</v>
      </c>
    </row>
    <row r="521" spans="1:9" x14ac:dyDescent="0.25">
      <c r="A521" s="29" t="s">
        <v>78</v>
      </c>
      <c r="B521" s="29" t="s">
        <v>393</v>
      </c>
      <c r="C521" s="29" t="s">
        <v>115</v>
      </c>
      <c r="D521" s="29" t="s">
        <v>111</v>
      </c>
      <c r="E521" s="30">
        <v>-5734715</v>
      </c>
      <c r="F521" s="30">
        <v>-5735000</v>
      </c>
      <c r="G521" s="29" t="s">
        <v>79</v>
      </c>
      <c r="H521" s="29" t="s">
        <v>396</v>
      </c>
      <c r="I521" s="29" t="s">
        <v>394</v>
      </c>
    </row>
    <row r="522" spans="1:9" x14ac:dyDescent="0.25">
      <c r="A522" s="29" t="s">
        <v>78</v>
      </c>
      <c r="B522" s="29" t="s">
        <v>393</v>
      </c>
      <c r="C522" s="72" t="s">
        <v>116</v>
      </c>
      <c r="D522" s="29" t="s">
        <v>117</v>
      </c>
      <c r="E522" s="30">
        <v>-19263553</v>
      </c>
      <c r="F522" s="30">
        <v>-19264000</v>
      </c>
      <c r="G522" s="29" t="s">
        <v>79</v>
      </c>
      <c r="H522" s="29" t="s">
        <v>396</v>
      </c>
      <c r="I522" s="29" t="s">
        <v>394</v>
      </c>
    </row>
    <row r="523" spans="1:9" x14ac:dyDescent="0.25">
      <c r="A523" s="29" t="s">
        <v>78</v>
      </c>
      <c r="B523" s="29" t="s">
        <v>433</v>
      </c>
      <c r="C523" s="29" t="s">
        <v>108</v>
      </c>
      <c r="D523" s="29" t="s">
        <v>109</v>
      </c>
      <c r="E523" s="30">
        <v>3056973</v>
      </c>
      <c r="F523" s="30">
        <v>3057000</v>
      </c>
      <c r="G523" s="29" t="s">
        <v>79</v>
      </c>
      <c r="H523" s="29" t="s">
        <v>185</v>
      </c>
      <c r="I523" s="29" t="s">
        <v>34</v>
      </c>
    </row>
    <row r="524" spans="1:9" x14ac:dyDescent="0.25">
      <c r="A524" s="29" t="s">
        <v>78</v>
      </c>
      <c r="B524" s="29" t="s">
        <v>433</v>
      </c>
      <c r="C524" s="29" t="s">
        <v>115</v>
      </c>
      <c r="D524" s="29" t="s">
        <v>111</v>
      </c>
      <c r="E524" s="30">
        <v>-1222788</v>
      </c>
      <c r="F524" s="30">
        <v>-1223000</v>
      </c>
      <c r="G524" s="29" t="s">
        <v>79</v>
      </c>
      <c r="H524" s="29" t="s">
        <v>185</v>
      </c>
      <c r="I524" s="29" t="s">
        <v>34</v>
      </c>
    </row>
    <row r="525" spans="1:9" x14ac:dyDescent="0.25">
      <c r="A525" s="29" t="s">
        <v>78</v>
      </c>
      <c r="B525" s="29" t="s">
        <v>433</v>
      </c>
      <c r="C525" s="29" t="s">
        <v>116</v>
      </c>
      <c r="D525" s="29" t="s">
        <v>117</v>
      </c>
      <c r="E525" s="30">
        <v>-1941518</v>
      </c>
      <c r="F525" s="30">
        <v>-1941000</v>
      </c>
      <c r="G525" s="29" t="s">
        <v>79</v>
      </c>
      <c r="H525" s="29" t="s">
        <v>185</v>
      </c>
      <c r="I525" s="29" t="s">
        <v>34</v>
      </c>
    </row>
    <row r="526" spans="1:9" x14ac:dyDescent="0.25">
      <c r="A526" s="29" t="s">
        <v>81</v>
      </c>
      <c r="B526" s="29" t="s">
        <v>27</v>
      </c>
      <c r="C526" s="72" t="s">
        <v>108</v>
      </c>
      <c r="D526" s="29" t="s">
        <v>109</v>
      </c>
      <c r="E526" s="30">
        <v>201758</v>
      </c>
      <c r="F526" s="30">
        <v>202000</v>
      </c>
      <c r="G526" s="29" t="s">
        <v>79</v>
      </c>
      <c r="H526" s="29" t="s">
        <v>38</v>
      </c>
      <c r="I526" s="29" t="s">
        <v>34</v>
      </c>
    </row>
    <row r="527" spans="1:9" x14ac:dyDescent="0.25">
      <c r="A527" s="29" t="s">
        <v>81</v>
      </c>
      <c r="B527" s="29" t="s">
        <v>27</v>
      </c>
      <c r="C527" s="29" t="s">
        <v>115</v>
      </c>
      <c r="D527" s="29" t="s">
        <v>111</v>
      </c>
      <c r="E527" s="30">
        <v>-186237</v>
      </c>
      <c r="F527" s="30">
        <v>-186000</v>
      </c>
      <c r="G527" s="29" t="s">
        <v>79</v>
      </c>
      <c r="H527" s="29" t="s">
        <v>38</v>
      </c>
      <c r="I527" s="29" t="s">
        <v>34</v>
      </c>
    </row>
    <row r="528" spans="1:9" x14ac:dyDescent="0.25">
      <c r="A528" s="29" t="s">
        <v>81</v>
      </c>
      <c r="B528" s="29" t="s">
        <v>27</v>
      </c>
      <c r="C528" s="29" t="s">
        <v>116</v>
      </c>
      <c r="D528" s="29" t="s">
        <v>117</v>
      </c>
      <c r="E528" s="30">
        <v>-15987</v>
      </c>
      <c r="F528" s="30">
        <v>-16000</v>
      </c>
      <c r="G528" s="29" t="s">
        <v>79</v>
      </c>
      <c r="H528" s="29" t="s">
        <v>38</v>
      </c>
      <c r="I528" s="29" t="s">
        <v>34</v>
      </c>
    </row>
    <row r="529" spans="1:9" x14ac:dyDescent="0.25">
      <c r="A529" s="29" t="s">
        <v>334</v>
      </c>
      <c r="B529" s="29" t="s">
        <v>333</v>
      </c>
      <c r="C529" s="29" t="s">
        <v>108</v>
      </c>
      <c r="D529" s="29" t="s">
        <v>109</v>
      </c>
      <c r="E529" s="30">
        <v>0</v>
      </c>
      <c r="F529" s="30">
        <v>0</v>
      </c>
      <c r="G529" s="29" t="s">
        <v>79</v>
      </c>
      <c r="H529" s="29" t="s">
        <v>185</v>
      </c>
      <c r="I529" s="29" t="s">
        <v>34</v>
      </c>
    </row>
    <row r="530" spans="1:9" x14ac:dyDescent="0.25">
      <c r="A530" s="29" t="s">
        <v>334</v>
      </c>
      <c r="B530" s="29" t="s">
        <v>333</v>
      </c>
      <c r="C530" s="72" t="s">
        <v>115</v>
      </c>
      <c r="D530" s="29" t="s">
        <v>111</v>
      </c>
      <c r="E530" s="30">
        <v>0</v>
      </c>
      <c r="F530" s="30">
        <v>0</v>
      </c>
      <c r="G530" s="29" t="s">
        <v>79</v>
      </c>
      <c r="H530" s="29" t="s">
        <v>185</v>
      </c>
      <c r="I530" s="29" t="s">
        <v>34</v>
      </c>
    </row>
    <row r="531" spans="1:9" x14ac:dyDescent="0.25">
      <c r="A531" s="29" t="s">
        <v>334</v>
      </c>
      <c r="B531" s="29" t="s">
        <v>333</v>
      </c>
      <c r="C531" s="29" t="s">
        <v>116</v>
      </c>
      <c r="D531" s="29" t="s">
        <v>117</v>
      </c>
      <c r="E531" s="30">
        <v>0</v>
      </c>
      <c r="F531" s="30">
        <v>0</v>
      </c>
      <c r="G531" s="29" t="s">
        <v>79</v>
      </c>
      <c r="H531" s="29" t="s">
        <v>185</v>
      </c>
      <c r="I531" s="29" t="s">
        <v>34</v>
      </c>
    </row>
    <row r="532" spans="1:9" x14ac:dyDescent="0.25">
      <c r="A532" s="29" t="s">
        <v>556</v>
      </c>
      <c r="B532" s="29" t="s">
        <v>555</v>
      </c>
      <c r="C532" s="29" t="s">
        <v>108</v>
      </c>
      <c r="D532" s="29" t="s">
        <v>109</v>
      </c>
      <c r="E532" s="30">
        <v>8125384</v>
      </c>
      <c r="F532" s="30">
        <v>8125000</v>
      </c>
      <c r="G532" s="29" t="s">
        <v>79</v>
      </c>
      <c r="H532" s="29" t="s">
        <v>185</v>
      </c>
      <c r="I532" s="29" t="s">
        <v>34</v>
      </c>
    </row>
    <row r="533" spans="1:9" x14ac:dyDescent="0.25">
      <c r="A533" s="29" t="s">
        <v>556</v>
      </c>
      <c r="B533" s="29" t="s">
        <v>555</v>
      </c>
      <c r="C533" s="29" t="s">
        <v>115</v>
      </c>
      <c r="D533" s="29" t="s">
        <v>111</v>
      </c>
      <c r="E533" s="30">
        <v>-1675337</v>
      </c>
      <c r="F533" s="30">
        <v>-1675000</v>
      </c>
      <c r="G533" s="29" t="s">
        <v>79</v>
      </c>
      <c r="H533" s="29" t="s">
        <v>185</v>
      </c>
      <c r="I533" s="29" t="s">
        <v>34</v>
      </c>
    </row>
    <row r="534" spans="1:9" x14ac:dyDescent="0.25">
      <c r="A534" s="29" t="s">
        <v>556</v>
      </c>
      <c r="B534" s="29" t="s">
        <v>555</v>
      </c>
      <c r="C534" s="72" t="s">
        <v>116</v>
      </c>
      <c r="D534" s="29" t="s">
        <v>117</v>
      </c>
      <c r="E534" s="30">
        <v>-6809671</v>
      </c>
      <c r="F534" s="30">
        <v>-6809000</v>
      </c>
      <c r="G534" s="29" t="s">
        <v>79</v>
      </c>
      <c r="H534" s="29" t="s">
        <v>185</v>
      </c>
      <c r="I534" s="29" t="s">
        <v>34</v>
      </c>
    </row>
    <row r="535" spans="1:9" x14ac:dyDescent="0.25">
      <c r="A535" s="29" t="s">
        <v>82</v>
      </c>
      <c r="B535" s="29" t="s">
        <v>27</v>
      </c>
      <c r="C535" s="29" t="s">
        <v>108</v>
      </c>
      <c r="D535" s="29" t="s">
        <v>109</v>
      </c>
      <c r="E535" s="30">
        <v>8829998</v>
      </c>
      <c r="F535" s="30">
        <v>8830000</v>
      </c>
      <c r="G535" s="29" t="s">
        <v>79</v>
      </c>
      <c r="H535" s="29" t="s">
        <v>38</v>
      </c>
      <c r="I535" s="29" t="s">
        <v>34</v>
      </c>
    </row>
    <row r="536" spans="1:9" x14ac:dyDescent="0.25">
      <c r="A536" s="29" t="s">
        <v>82</v>
      </c>
      <c r="B536" s="29" t="s">
        <v>27</v>
      </c>
      <c r="C536" s="29" t="s">
        <v>115</v>
      </c>
      <c r="D536" s="29" t="s">
        <v>111</v>
      </c>
      <c r="E536" s="30">
        <v>-1747604</v>
      </c>
      <c r="F536" s="30">
        <v>-1748000</v>
      </c>
      <c r="G536" s="29" t="s">
        <v>79</v>
      </c>
      <c r="H536" s="29" t="s">
        <v>38</v>
      </c>
      <c r="I536" s="29" t="s">
        <v>34</v>
      </c>
    </row>
    <row r="537" spans="1:9" x14ac:dyDescent="0.25">
      <c r="A537" s="29" t="s">
        <v>82</v>
      </c>
      <c r="B537" s="29" t="s">
        <v>27</v>
      </c>
      <c r="C537" s="29" t="s">
        <v>116</v>
      </c>
      <c r="D537" s="29" t="s">
        <v>117</v>
      </c>
      <c r="E537" s="30">
        <v>-7325618</v>
      </c>
      <c r="F537" s="30">
        <v>-7326000</v>
      </c>
      <c r="G537" s="29" t="s">
        <v>79</v>
      </c>
      <c r="H537" s="29" t="s">
        <v>38</v>
      </c>
      <c r="I537" s="29" t="s">
        <v>34</v>
      </c>
    </row>
    <row r="538" spans="1:9" x14ac:dyDescent="0.25">
      <c r="A538" s="29" t="s">
        <v>83</v>
      </c>
      <c r="B538" s="29" t="s">
        <v>27</v>
      </c>
      <c r="C538" s="72" t="s">
        <v>108</v>
      </c>
      <c r="D538" s="29" t="s">
        <v>109</v>
      </c>
      <c r="E538" s="30">
        <v>5350975</v>
      </c>
      <c r="F538" s="30">
        <v>5351000</v>
      </c>
      <c r="G538" s="29" t="s">
        <v>79</v>
      </c>
      <c r="H538" s="29" t="s">
        <v>38</v>
      </c>
      <c r="I538" s="29" t="s">
        <v>34</v>
      </c>
    </row>
    <row r="539" spans="1:9" x14ac:dyDescent="0.25">
      <c r="A539" s="29" t="s">
        <v>83</v>
      </c>
      <c r="B539" s="29" t="s">
        <v>27</v>
      </c>
      <c r="C539" s="29" t="s">
        <v>115</v>
      </c>
      <c r="D539" s="29" t="s">
        <v>111</v>
      </c>
      <c r="E539" s="30">
        <v>-1667801</v>
      </c>
      <c r="F539" s="30">
        <v>-1668000</v>
      </c>
      <c r="G539" s="29" t="s">
        <v>79</v>
      </c>
      <c r="H539" s="29" t="s">
        <v>38</v>
      </c>
      <c r="I539" s="29" t="s">
        <v>34</v>
      </c>
    </row>
    <row r="540" spans="1:9" x14ac:dyDescent="0.25">
      <c r="A540" s="29" t="s">
        <v>83</v>
      </c>
      <c r="B540" s="29" t="s">
        <v>27</v>
      </c>
      <c r="C540" s="29" t="s">
        <v>116</v>
      </c>
      <c r="D540" s="29" t="s">
        <v>117</v>
      </c>
      <c r="E540" s="30">
        <v>-3831333</v>
      </c>
      <c r="F540" s="30">
        <v>-3832000</v>
      </c>
      <c r="G540" s="29" t="s">
        <v>79</v>
      </c>
      <c r="H540" s="29" t="s">
        <v>38</v>
      </c>
      <c r="I540" s="29" t="s">
        <v>34</v>
      </c>
    </row>
    <row r="541" spans="1:9" x14ac:dyDescent="0.25">
      <c r="A541" s="29" t="s">
        <v>430</v>
      </c>
      <c r="B541" s="29" t="s">
        <v>55</v>
      </c>
      <c r="C541" s="29" t="s">
        <v>108</v>
      </c>
      <c r="D541" s="29" t="s">
        <v>109</v>
      </c>
      <c r="E541" s="30">
        <v>209380286</v>
      </c>
      <c r="F541" s="30">
        <v>209381000</v>
      </c>
      <c r="G541" s="29" t="s">
        <v>48</v>
      </c>
      <c r="H541" s="29" t="s">
        <v>38</v>
      </c>
      <c r="I541" s="29" t="s">
        <v>34</v>
      </c>
    </row>
    <row r="542" spans="1:9" x14ac:dyDescent="0.25">
      <c r="A542" s="29" t="s">
        <v>430</v>
      </c>
      <c r="B542" s="29" t="s">
        <v>55</v>
      </c>
      <c r="C542" s="72" t="s">
        <v>115</v>
      </c>
      <c r="D542" s="29" t="s">
        <v>111</v>
      </c>
      <c r="E542" s="30">
        <v>-73291906</v>
      </c>
      <c r="F542" s="30">
        <v>-73293000</v>
      </c>
      <c r="G542" s="29" t="s">
        <v>48</v>
      </c>
      <c r="H542" s="29" t="s">
        <v>38</v>
      </c>
      <c r="I542" s="29" t="s">
        <v>34</v>
      </c>
    </row>
    <row r="543" spans="1:9" x14ac:dyDescent="0.25">
      <c r="A543" s="29" t="s">
        <v>430</v>
      </c>
      <c r="B543" s="29" t="s">
        <v>55</v>
      </c>
      <c r="C543" s="29" t="s">
        <v>116</v>
      </c>
      <c r="D543" s="29" t="s">
        <v>117</v>
      </c>
      <c r="E543" s="30">
        <v>-142407673</v>
      </c>
      <c r="F543" s="30">
        <v>-142408000</v>
      </c>
      <c r="G543" s="29" t="s">
        <v>48</v>
      </c>
      <c r="H543" s="29" t="s">
        <v>38</v>
      </c>
      <c r="I543" s="29" t="s">
        <v>34</v>
      </c>
    </row>
    <row r="544" spans="1:9" x14ac:dyDescent="0.25">
      <c r="A544" s="29" t="s">
        <v>84</v>
      </c>
      <c r="B544" s="29" t="s">
        <v>27</v>
      </c>
      <c r="C544" s="29" t="s">
        <v>108</v>
      </c>
      <c r="D544" s="29" t="s">
        <v>109</v>
      </c>
      <c r="E544" s="30">
        <v>5220354</v>
      </c>
      <c r="F544" s="30">
        <v>5220000</v>
      </c>
      <c r="G544" s="29" t="s">
        <v>48</v>
      </c>
      <c r="H544" s="29" t="s">
        <v>38</v>
      </c>
      <c r="I544" s="29" t="s">
        <v>34</v>
      </c>
    </row>
    <row r="545" spans="1:9" x14ac:dyDescent="0.25">
      <c r="A545" s="29" t="s">
        <v>84</v>
      </c>
      <c r="B545" s="29" t="s">
        <v>27</v>
      </c>
      <c r="C545" s="29" t="s">
        <v>115</v>
      </c>
      <c r="D545" s="29" t="s">
        <v>111</v>
      </c>
      <c r="E545" s="30">
        <v>-2336498</v>
      </c>
      <c r="F545" s="30">
        <v>-2336000</v>
      </c>
      <c r="G545" s="29" t="s">
        <v>48</v>
      </c>
      <c r="H545" s="29" t="s">
        <v>38</v>
      </c>
      <c r="I545" s="29" t="s">
        <v>34</v>
      </c>
    </row>
    <row r="546" spans="1:9" x14ac:dyDescent="0.25">
      <c r="A546" s="29" t="s">
        <v>84</v>
      </c>
      <c r="B546" s="29" t="s">
        <v>27</v>
      </c>
      <c r="C546" s="72" t="s">
        <v>116</v>
      </c>
      <c r="D546" s="29" t="s">
        <v>117</v>
      </c>
      <c r="E546" s="30">
        <v>-3055790</v>
      </c>
      <c r="F546" s="30">
        <v>-3056000</v>
      </c>
      <c r="G546" s="29" t="s">
        <v>48</v>
      </c>
      <c r="H546" s="29" t="s">
        <v>38</v>
      </c>
      <c r="I546" s="29" t="s">
        <v>34</v>
      </c>
    </row>
    <row r="547" spans="1:9" x14ac:dyDescent="0.25">
      <c r="A547" s="29" t="s">
        <v>85</v>
      </c>
      <c r="B547" s="29" t="s">
        <v>27</v>
      </c>
      <c r="C547" s="29" t="s">
        <v>108</v>
      </c>
      <c r="D547" s="29" t="s">
        <v>109</v>
      </c>
      <c r="E547" s="30">
        <v>1445630</v>
      </c>
      <c r="F547" s="30">
        <v>1446000</v>
      </c>
      <c r="G547" s="29" t="s">
        <v>48</v>
      </c>
      <c r="H547" s="29" t="s">
        <v>38</v>
      </c>
      <c r="I547" s="29" t="s">
        <v>34</v>
      </c>
    </row>
    <row r="548" spans="1:9" x14ac:dyDescent="0.25">
      <c r="A548" s="29" t="s">
        <v>85</v>
      </c>
      <c r="B548" s="29" t="s">
        <v>27</v>
      </c>
      <c r="C548" s="29" t="s">
        <v>115</v>
      </c>
      <c r="D548" s="29" t="s">
        <v>111</v>
      </c>
      <c r="E548" s="30">
        <v>-1269334</v>
      </c>
      <c r="F548" s="30">
        <v>-1269000</v>
      </c>
      <c r="G548" s="29" t="s">
        <v>48</v>
      </c>
      <c r="H548" s="29" t="s">
        <v>38</v>
      </c>
      <c r="I548" s="29" t="s">
        <v>34</v>
      </c>
    </row>
    <row r="549" spans="1:9" x14ac:dyDescent="0.25">
      <c r="A549" s="29" t="s">
        <v>85</v>
      </c>
      <c r="B549" s="29" t="s">
        <v>27</v>
      </c>
      <c r="C549" s="29" t="s">
        <v>116</v>
      </c>
      <c r="D549" s="29" t="s">
        <v>117</v>
      </c>
      <c r="E549" s="30">
        <v>-181805</v>
      </c>
      <c r="F549" s="30">
        <v>-182000</v>
      </c>
      <c r="G549" s="29" t="s">
        <v>48</v>
      </c>
      <c r="H549" s="29" t="s">
        <v>38</v>
      </c>
      <c r="I549" s="29" t="s">
        <v>34</v>
      </c>
    </row>
    <row r="550" spans="1:9" x14ac:dyDescent="0.25">
      <c r="A550" s="29" t="s">
        <v>86</v>
      </c>
      <c r="B550" s="29" t="s">
        <v>27</v>
      </c>
      <c r="C550" s="72" t="s">
        <v>108</v>
      </c>
      <c r="D550" s="29" t="s">
        <v>109</v>
      </c>
      <c r="E550" s="30">
        <v>0</v>
      </c>
      <c r="F550" s="30">
        <v>0</v>
      </c>
      <c r="G550" s="29" t="s">
        <v>48</v>
      </c>
      <c r="H550" s="29" t="s">
        <v>38</v>
      </c>
      <c r="I550" s="29" t="s">
        <v>34</v>
      </c>
    </row>
    <row r="551" spans="1:9" x14ac:dyDescent="0.25">
      <c r="A551" s="29" t="s">
        <v>86</v>
      </c>
      <c r="B551" s="29" t="s">
        <v>27</v>
      </c>
      <c r="C551" s="29" t="s">
        <v>115</v>
      </c>
      <c r="D551" s="29" t="s">
        <v>111</v>
      </c>
      <c r="E551" s="30">
        <v>0</v>
      </c>
      <c r="F551" s="30">
        <v>0</v>
      </c>
      <c r="G551" s="29" t="s">
        <v>48</v>
      </c>
      <c r="H551" s="29" t="s">
        <v>38</v>
      </c>
      <c r="I551" s="29" t="s">
        <v>34</v>
      </c>
    </row>
    <row r="552" spans="1:9" x14ac:dyDescent="0.25">
      <c r="A552" s="29" t="s">
        <v>86</v>
      </c>
      <c r="B552" s="29" t="s">
        <v>27</v>
      </c>
      <c r="C552" s="29" t="s">
        <v>116</v>
      </c>
      <c r="D552" s="29" t="s">
        <v>117</v>
      </c>
      <c r="E552" s="30">
        <v>0</v>
      </c>
      <c r="F552" s="30">
        <v>0</v>
      </c>
      <c r="G552" s="29" t="s">
        <v>48</v>
      </c>
      <c r="H552" s="29" t="s">
        <v>38</v>
      </c>
      <c r="I552" s="29" t="s">
        <v>34</v>
      </c>
    </row>
    <row r="553" spans="1:9" x14ac:dyDescent="0.25">
      <c r="A553" s="29" t="s">
        <v>86</v>
      </c>
      <c r="B553" s="29" t="s">
        <v>941</v>
      </c>
      <c r="C553" s="29" t="s">
        <v>108</v>
      </c>
      <c r="D553" s="29" t="s">
        <v>109</v>
      </c>
      <c r="E553" s="30">
        <v>179134052</v>
      </c>
      <c r="F553" s="30">
        <v>179133000</v>
      </c>
      <c r="G553" s="29" t="s">
        <v>48</v>
      </c>
      <c r="H553" s="29" t="s">
        <v>185</v>
      </c>
      <c r="I553" s="29" t="s">
        <v>34</v>
      </c>
    </row>
    <row r="554" spans="1:9" x14ac:dyDescent="0.25">
      <c r="A554" s="29" t="s">
        <v>86</v>
      </c>
      <c r="B554" s="29" t="s">
        <v>941</v>
      </c>
      <c r="C554" s="72" t="s">
        <v>106</v>
      </c>
      <c r="D554" s="29" t="s">
        <v>107</v>
      </c>
      <c r="E554" s="30">
        <v>5523763</v>
      </c>
      <c r="F554" s="30">
        <v>5524000</v>
      </c>
      <c r="G554" s="29" t="s">
        <v>48</v>
      </c>
      <c r="H554" s="29" t="s">
        <v>185</v>
      </c>
      <c r="I554" s="29" t="s">
        <v>34</v>
      </c>
    </row>
    <row r="555" spans="1:9" x14ac:dyDescent="0.25">
      <c r="A555" s="29" t="s">
        <v>86</v>
      </c>
      <c r="B555" s="29" t="s">
        <v>941</v>
      </c>
      <c r="C555" s="29" t="s">
        <v>114</v>
      </c>
      <c r="D555" s="29" t="s">
        <v>111</v>
      </c>
      <c r="E555" s="30">
        <v>-1117904</v>
      </c>
      <c r="F555" s="30">
        <v>-1118000</v>
      </c>
      <c r="G555" s="29" t="s">
        <v>48</v>
      </c>
      <c r="H555" s="29" t="s">
        <v>185</v>
      </c>
      <c r="I555" s="29" t="s">
        <v>34</v>
      </c>
    </row>
    <row r="556" spans="1:9" x14ac:dyDescent="0.25">
      <c r="A556" s="29" t="s">
        <v>86</v>
      </c>
      <c r="B556" s="29" t="s">
        <v>941</v>
      </c>
      <c r="C556" s="29" t="s">
        <v>115</v>
      </c>
      <c r="D556" s="29" t="s">
        <v>111</v>
      </c>
      <c r="E556" s="30">
        <v>-45782688</v>
      </c>
      <c r="F556" s="30">
        <v>-45782000</v>
      </c>
      <c r="G556" s="29" t="s">
        <v>48</v>
      </c>
      <c r="H556" s="29" t="s">
        <v>185</v>
      </c>
      <c r="I556" s="29" t="s">
        <v>34</v>
      </c>
    </row>
    <row r="557" spans="1:9" x14ac:dyDescent="0.25">
      <c r="A557" s="29" t="s">
        <v>86</v>
      </c>
      <c r="B557" s="29" t="s">
        <v>941</v>
      </c>
      <c r="C557" s="29" t="s">
        <v>116</v>
      </c>
      <c r="D557" s="29" t="s">
        <v>117</v>
      </c>
      <c r="E557" s="30">
        <v>-144896402</v>
      </c>
      <c r="F557" s="30">
        <v>-144896000</v>
      </c>
      <c r="G557" s="29" t="s">
        <v>48</v>
      </c>
      <c r="H557" s="29" t="s">
        <v>185</v>
      </c>
      <c r="I557" s="29" t="s">
        <v>34</v>
      </c>
    </row>
    <row r="558" spans="1:9" x14ac:dyDescent="0.25">
      <c r="A558" s="29" t="s">
        <v>595</v>
      </c>
      <c r="B558" s="29" t="s">
        <v>27</v>
      </c>
      <c r="C558" s="72" t="s">
        <v>108</v>
      </c>
      <c r="D558" s="29" t="s">
        <v>109</v>
      </c>
      <c r="E558" s="30">
        <v>20661538</v>
      </c>
      <c r="F558" s="30">
        <v>20662000</v>
      </c>
      <c r="G558" s="29" t="s">
        <v>35</v>
      </c>
      <c r="H558" s="29" t="s">
        <v>38</v>
      </c>
      <c r="I558" s="29" t="s">
        <v>34</v>
      </c>
    </row>
    <row r="559" spans="1:9" x14ac:dyDescent="0.25">
      <c r="A559" s="29" t="s">
        <v>595</v>
      </c>
      <c r="B559" s="29" t="s">
        <v>27</v>
      </c>
      <c r="C559" s="29" t="s">
        <v>115</v>
      </c>
      <c r="D559" s="29" t="s">
        <v>111</v>
      </c>
      <c r="E559" s="30">
        <v>-8084949</v>
      </c>
      <c r="F559" s="30">
        <v>-8085000</v>
      </c>
      <c r="G559" s="29" t="s">
        <v>35</v>
      </c>
      <c r="H559" s="29" t="s">
        <v>38</v>
      </c>
      <c r="I559" s="29" t="s">
        <v>34</v>
      </c>
    </row>
    <row r="560" spans="1:9" x14ac:dyDescent="0.25">
      <c r="A560" s="29" t="s">
        <v>595</v>
      </c>
      <c r="B560" s="29" t="s">
        <v>27</v>
      </c>
      <c r="C560" s="29" t="s">
        <v>116</v>
      </c>
      <c r="D560" s="29" t="s">
        <v>117</v>
      </c>
      <c r="E560" s="30">
        <v>-13491087</v>
      </c>
      <c r="F560" s="30">
        <v>-13491000</v>
      </c>
      <c r="G560" s="29" t="s">
        <v>35</v>
      </c>
      <c r="H560" s="29" t="s">
        <v>38</v>
      </c>
      <c r="I560" s="29" t="s">
        <v>34</v>
      </c>
    </row>
    <row r="561" spans="1:9" x14ac:dyDescent="0.25">
      <c r="A561" s="29" t="s">
        <v>87</v>
      </c>
      <c r="B561" s="29" t="s">
        <v>27</v>
      </c>
      <c r="C561" s="29" t="s">
        <v>108</v>
      </c>
      <c r="D561" s="29" t="s">
        <v>109</v>
      </c>
      <c r="E561" s="30">
        <v>989772</v>
      </c>
      <c r="F561" s="30">
        <v>990000</v>
      </c>
      <c r="G561" s="29" t="s">
        <v>35</v>
      </c>
      <c r="H561" s="29" t="s">
        <v>38</v>
      </c>
      <c r="I561" s="29" t="s">
        <v>34</v>
      </c>
    </row>
    <row r="562" spans="1:9" x14ac:dyDescent="0.25">
      <c r="A562" s="29" t="s">
        <v>87</v>
      </c>
      <c r="B562" s="29" t="s">
        <v>27</v>
      </c>
      <c r="C562" s="72" t="s">
        <v>115</v>
      </c>
      <c r="D562" s="29" t="s">
        <v>111</v>
      </c>
      <c r="E562" s="30">
        <v>-854874</v>
      </c>
      <c r="F562" s="30">
        <v>-855000</v>
      </c>
      <c r="G562" s="29" t="s">
        <v>35</v>
      </c>
      <c r="H562" s="29" t="s">
        <v>38</v>
      </c>
      <c r="I562" s="29" t="s">
        <v>34</v>
      </c>
    </row>
    <row r="563" spans="1:9" x14ac:dyDescent="0.25">
      <c r="A563" s="29" t="s">
        <v>87</v>
      </c>
      <c r="B563" s="29" t="s">
        <v>27</v>
      </c>
      <c r="C563" s="29" t="s">
        <v>116</v>
      </c>
      <c r="D563" s="29" t="s">
        <v>117</v>
      </c>
      <c r="E563" s="30">
        <v>-137471</v>
      </c>
      <c r="F563" s="30">
        <v>-137000</v>
      </c>
      <c r="G563" s="29" t="s">
        <v>35</v>
      </c>
      <c r="H563" s="29" t="s">
        <v>38</v>
      </c>
      <c r="I563" s="29" t="s">
        <v>34</v>
      </c>
    </row>
    <row r="564" spans="1:9" x14ac:dyDescent="0.25">
      <c r="A564" s="29" t="s">
        <v>87</v>
      </c>
      <c r="B564" s="29" t="s">
        <v>571</v>
      </c>
      <c r="C564" s="29" t="s">
        <v>108</v>
      </c>
      <c r="D564" s="29" t="s">
        <v>109</v>
      </c>
      <c r="E564" s="30">
        <v>16707974</v>
      </c>
      <c r="F564" s="30">
        <v>16708000</v>
      </c>
      <c r="G564" s="29" t="s">
        <v>35</v>
      </c>
      <c r="H564" s="29" t="s">
        <v>377</v>
      </c>
      <c r="I564" s="29" t="s">
        <v>375</v>
      </c>
    </row>
    <row r="565" spans="1:9" x14ac:dyDescent="0.25">
      <c r="A565" s="29" t="s">
        <v>87</v>
      </c>
      <c r="B565" s="29" t="s">
        <v>571</v>
      </c>
      <c r="C565" s="29" t="s">
        <v>115</v>
      </c>
      <c r="D565" s="29" t="s">
        <v>111</v>
      </c>
      <c r="E565" s="30">
        <v>-11876370</v>
      </c>
      <c r="F565" s="30">
        <v>-11877000</v>
      </c>
      <c r="G565" s="29" t="s">
        <v>35</v>
      </c>
      <c r="H565" s="29" t="s">
        <v>377</v>
      </c>
      <c r="I565" s="29" t="s">
        <v>375</v>
      </c>
    </row>
    <row r="566" spans="1:9" x14ac:dyDescent="0.25">
      <c r="A566" s="29" t="s">
        <v>87</v>
      </c>
      <c r="B566" s="29" t="s">
        <v>571</v>
      </c>
      <c r="C566" s="72" t="s">
        <v>116</v>
      </c>
      <c r="D566" s="29" t="s">
        <v>117</v>
      </c>
      <c r="E566" s="30">
        <v>-5061776</v>
      </c>
      <c r="F566" s="30">
        <v>-5062000</v>
      </c>
      <c r="G566" s="29" t="s">
        <v>35</v>
      </c>
      <c r="H566" s="29" t="s">
        <v>377</v>
      </c>
      <c r="I566" s="29" t="s">
        <v>375</v>
      </c>
    </row>
    <row r="567" spans="1:9" x14ac:dyDescent="0.25">
      <c r="A567" s="29" t="s">
        <v>87</v>
      </c>
      <c r="B567" s="29" t="s">
        <v>579</v>
      </c>
      <c r="C567" s="29" t="s">
        <v>108</v>
      </c>
      <c r="D567" s="29" t="s">
        <v>109</v>
      </c>
      <c r="E567" s="30">
        <v>52875</v>
      </c>
      <c r="F567" s="30">
        <v>53000</v>
      </c>
      <c r="G567" s="29" t="s">
        <v>35</v>
      </c>
      <c r="H567" s="29" t="s">
        <v>377</v>
      </c>
      <c r="I567" s="29" t="s">
        <v>375</v>
      </c>
    </row>
    <row r="568" spans="1:9" x14ac:dyDescent="0.25">
      <c r="A568" s="29" t="s">
        <v>87</v>
      </c>
      <c r="B568" s="29" t="s">
        <v>579</v>
      </c>
      <c r="C568" s="29" t="s">
        <v>115</v>
      </c>
      <c r="D568" s="29" t="s">
        <v>111</v>
      </c>
      <c r="E568" s="30">
        <v>-42300</v>
      </c>
      <c r="F568" s="30">
        <v>-42000</v>
      </c>
      <c r="G568" s="29" t="s">
        <v>35</v>
      </c>
      <c r="H568" s="29" t="s">
        <v>377</v>
      </c>
      <c r="I568" s="29" t="s">
        <v>375</v>
      </c>
    </row>
    <row r="569" spans="1:9" x14ac:dyDescent="0.25">
      <c r="A569" s="29" t="s">
        <v>87</v>
      </c>
      <c r="B569" s="29" t="s">
        <v>579</v>
      </c>
      <c r="C569" s="29" t="s">
        <v>116</v>
      </c>
      <c r="D569" s="29" t="s">
        <v>117</v>
      </c>
      <c r="E569" s="30">
        <v>-10729</v>
      </c>
      <c r="F569" s="30">
        <v>-11000</v>
      </c>
      <c r="G569" s="29" t="s">
        <v>35</v>
      </c>
      <c r="H569" s="29" t="s">
        <v>377</v>
      </c>
      <c r="I569" s="29" t="s">
        <v>375</v>
      </c>
    </row>
    <row r="570" spans="1:9" x14ac:dyDescent="0.25">
      <c r="A570" s="29" t="s">
        <v>596</v>
      </c>
      <c r="B570" s="29" t="s">
        <v>27</v>
      </c>
      <c r="C570" s="72" t="s">
        <v>108</v>
      </c>
      <c r="D570" s="29" t="s">
        <v>109</v>
      </c>
      <c r="E570" s="30">
        <v>0</v>
      </c>
      <c r="F570" s="30">
        <v>0</v>
      </c>
      <c r="G570" s="29" t="s">
        <v>35</v>
      </c>
      <c r="H570" s="29" t="s">
        <v>38</v>
      </c>
      <c r="I570" s="29" t="s">
        <v>34</v>
      </c>
    </row>
    <row r="571" spans="1:9" x14ac:dyDescent="0.25">
      <c r="A571" s="29" t="s">
        <v>596</v>
      </c>
      <c r="B571" s="29" t="s">
        <v>27</v>
      </c>
      <c r="C571" s="29" t="s">
        <v>115</v>
      </c>
      <c r="D571" s="29" t="s">
        <v>111</v>
      </c>
      <c r="E571" s="30">
        <v>0</v>
      </c>
      <c r="F571" s="30">
        <v>-1000</v>
      </c>
      <c r="G571" s="29" t="s">
        <v>35</v>
      </c>
      <c r="H571" s="29" t="s">
        <v>38</v>
      </c>
      <c r="I571" s="29" t="s">
        <v>34</v>
      </c>
    </row>
    <row r="572" spans="1:9" x14ac:dyDescent="0.25">
      <c r="A572" s="29" t="s">
        <v>596</v>
      </c>
      <c r="B572" s="29" t="s">
        <v>27</v>
      </c>
      <c r="C572" s="29" t="s">
        <v>116</v>
      </c>
      <c r="D572" s="29" t="s">
        <v>117</v>
      </c>
      <c r="E572" s="30">
        <v>0</v>
      </c>
      <c r="F572" s="30">
        <v>0</v>
      </c>
      <c r="G572" s="29" t="s">
        <v>35</v>
      </c>
      <c r="H572" s="29" t="s">
        <v>38</v>
      </c>
      <c r="I572" s="29" t="s">
        <v>34</v>
      </c>
    </row>
    <row r="573" spans="1:9" x14ac:dyDescent="0.25">
      <c r="A573" s="29" t="s">
        <v>929</v>
      </c>
      <c r="B573" s="29" t="s">
        <v>27</v>
      </c>
      <c r="C573" s="29" t="s">
        <v>108</v>
      </c>
      <c r="D573" s="29" t="s">
        <v>109</v>
      </c>
      <c r="E573" s="30">
        <v>1725060</v>
      </c>
      <c r="F573" s="30">
        <v>1725000</v>
      </c>
      <c r="G573" s="29" t="s">
        <v>35</v>
      </c>
      <c r="H573" s="29" t="s">
        <v>38</v>
      </c>
      <c r="I573" s="29" t="s">
        <v>34</v>
      </c>
    </row>
    <row r="574" spans="1:9" x14ac:dyDescent="0.25">
      <c r="A574" s="29" t="s">
        <v>929</v>
      </c>
      <c r="B574" s="29" t="s">
        <v>27</v>
      </c>
      <c r="C574" s="72" t="s">
        <v>115</v>
      </c>
      <c r="D574" s="29" t="s">
        <v>111</v>
      </c>
      <c r="E574" s="30">
        <v>-243538</v>
      </c>
      <c r="F574" s="30">
        <v>-244000</v>
      </c>
      <c r="G574" s="29" t="s">
        <v>35</v>
      </c>
      <c r="H574" s="29" t="s">
        <v>38</v>
      </c>
      <c r="I574" s="29" t="s">
        <v>34</v>
      </c>
    </row>
    <row r="575" spans="1:9" x14ac:dyDescent="0.25">
      <c r="A575" s="29" t="s">
        <v>929</v>
      </c>
      <c r="B575" s="29" t="s">
        <v>27</v>
      </c>
      <c r="C575" s="29" t="s">
        <v>116</v>
      </c>
      <c r="D575" s="29" t="s">
        <v>117</v>
      </c>
      <c r="E575" s="30">
        <v>-1515613</v>
      </c>
      <c r="F575" s="30">
        <v>-1516000</v>
      </c>
      <c r="G575" s="29" t="s">
        <v>35</v>
      </c>
      <c r="H575" s="29" t="s">
        <v>38</v>
      </c>
      <c r="I575" s="29" t="s">
        <v>34</v>
      </c>
    </row>
    <row r="576" spans="1:9" x14ac:dyDescent="0.25">
      <c r="A576" s="29" t="s">
        <v>88</v>
      </c>
      <c r="B576" s="29" t="s">
        <v>27</v>
      </c>
      <c r="C576" s="29" t="s">
        <v>108</v>
      </c>
      <c r="D576" s="29" t="s">
        <v>109</v>
      </c>
      <c r="E576" s="30">
        <v>73731253</v>
      </c>
      <c r="F576" s="30">
        <v>73731000</v>
      </c>
      <c r="G576" s="29" t="s">
        <v>35</v>
      </c>
      <c r="H576" s="29" t="s">
        <v>38</v>
      </c>
      <c r="I576" s="29" t="s">
        <v>34</v>
      </c>
    </row>
    <row r="577" spans="1:9" x14ac:dyDescent="0.25">
      <c r="A577" s="29" t="s">
        <v>88</v>
      </c>
      <c r="B577" s="29" t="s">
        <v>27</v>
      </c>
      <c r="C577" s="29" t="s">
        <v>115</v>
      </c>
      <c r="D577" s="29" t="s">
        <v>111</v>
      </c>
      <c r="E577" s="30">
        <v>-13226659</v>
      </c>
      <c r="F577" s="30">
        <v>-13227000</v>
      </c>
      <c r="G577" s="29" t="s">
        <v>35</v>
      </c>
      <c r="H577" s="29" t="s">
        <v>38</v>
      </c>
      <c r="I577" s="29" t="s">
        <v>34</v>
      </c>
    </row>
    <row r="578" spans="1:9" x14ac:dyDescent="0.25">
      <c r="A578" s="29" t="s">
        <v>88</v>
      </c>
      <c r="B578" s="29" t="s">
        <v>27</v>
      </c>
      <c r="C578" s="72" t="s">
        <v>116</v>
      </c>
      <c r="D578" s="29" t="s">
        <v>117</v>
      </c>
      <c r="E578" s="30">
        <v>-62948128</v>
      </c>
      <c r="F578" s="30">
        <v>-62948000</v>
      </c>
      <c r="G578" s="29" t="s">
        <v>35</v>
      </c>
      <c r="H578" s="29" t="s">
        <v>38</v>
      </c>
      <c r="I578" s="29" t="s">
        <v>34</v>
      </c>
    </row>
    <row r="579" spans="1:9" x14ac:dyDescent="0.25">
      <c r="A579" s="29" t="s">
        <v>89</v>
      </c>
      <c r="B579" s="29" t="s">
        <v>27</v>
      </c>
      <c r="C579" s="29" t="s">
        <v>108</v>
      </c>
      <c r="D579" s="29" t="s">
        <v>109</v>
      </c>
      <c r="E579" s="30">
        <v>22688988</v>
      </c>
      <c r="F579" s="30">
        <v>22689000</v>
      </c>
      <c r="G579" s="29" t="s">
        <v>35</v>
      </c>
      <c r="H579" s="29" t="s">
        <v>38</v>
      </c>
      <c r="I579" s="29" t="s">
        <v>34</v>
      </c>
    </row>
    <row r="580" spans="1:9" x14ac:dyDescent="0.25">
      <c r="A580" s="29" t="s">
        <v>89</v>
      </c>
      <c r="B580" s="29" t="s">
        <v>27</v>
      </c>
      <c r="C580" s="29" t="s">
        <v>115</v>
      </c>
      <c r="D580" s="29" t="s">
        <v>111</v>
      </c>
      <c r="E580" s="30">
        <v>-15807922</v>
      </c>
      <c r="F580" s="30">
        <v>-15808000</v>
      </c>
      <c r="G580" s="29" t="s">
        <v>35</v>
      </c>
      <c r="H580" s="29" t="s">
        <v>38</v>
      </c>
      <c r="I580" s="29" t="s">
        <v>34</v>
      </c>
    </row>
    <row r="581" spans="1:9" x14ac:dyDescent="0.25">
      <c r="A581" s="29" t="s">
        <v>89</v>
      </c>
      <c r="B581" s="29" t="s">
        <v>27</v>
      </c>
      <c r="C581" s="29" t="s">
        <v>116</v>
      </c>
      <c r="D581" s="29" t="s">
        <v>117</v>
      </c>
      <c r="E581" s="30">
        <v>-9048092</v>
      </c>
      <c r="F581" s="30">
        <v>-9049000</v>
      </c>
      <c r="G581" s="29" t="s">
        <v>35</v>
      </c>
      <c r="H581" s="29" t="s">
        <v>38</v>
      </c>
      <c r="I581" s="29" t="s">
        <v>34</v>
      </c>
    </row>
    <row r="582" spans="1:9" x14ac:dyDescent="0.25">
      <c r="A582" s="29" t="s">
        <v>374</v>
      </c>
      <c r="B582" s="29" t="s">
        <v>373</v>
      </c>
      <c r="C582" s="72" t="s">
        <v>108</v>
      </c>
      <c r="D582" s="29" t="s">
        <v>109</v>
      </c>
      <c r="E582" s="30">
        <v>232379106</v>
      </c>
      <c r="F582" s="30">
        <v>232379000</v>
      </c>
      <c r="G582" s="29" t="s">
        <v>35</v>
      </c>
      <c r="H582" s="29" t="s">
        <v>377</v>
      </c>
      <c r="I582" s="29" t="s">
        <v>375</v>
      </c>
    </row>
    <row r="583" spans="1:9" x14ac:dyDescent="0.25">
      <c r="A583" s="29" t="s">
        <v>374</v>
      </c>
      <c r="B583" s="29" t="s">
        <v>373</v>
      </c>
      <c r="C583" s="29" t="s">
        <v>115</v>
      </c>
      <c r="D583" s="29" t="s">
        <v>111</v>
      </c>
      <c r="E583" s="30">
        <v>-68048943</v>
      </c>
      <c r="F583" s="30">
        <v>-68049000</v>
      </c>
      <c r="G583" s="29" t="s">
        <v>35</v>
      </c>
      <c r="H583" s="29" t="s">
        <v>377</v>
      </c>
      <c r="I583" s="29" t="s">
        <v>375</v>
      </c>
    </row>
    <row r="584" spans="1:9" x14ac:dyDescent="0.25">
      <c r="A584" s="29" t="s">
        <v>374</v>
      </c>
      <c r="B584" s="29" t="s">
        <v>373</v>
      </c>
      <c r="C584" s="29" t="s">
        <v>116</v>
      </c>
      <c r="D584" s="29" t="s">
        <v>117</v>
      </c>
      <c r="E584" s="30">
        <v>-172857328</v>
      </c>
      <c r="F584" s="30">
        <v>-172857000</v>
      </c>
      <c r="G584" s="29" t="s">
        <v>35</v>
      </c>
      <c r="H584" s="29" t="s">
        <v>377</v>
      </c>
      <c r="I584" s="29" t="s">
        <v>375</v>
      </c>
    </row>
    <row r="585" spans="1:9" x14ac:dyDescent="0.25">
      <c r="A585" s="29" t="s">
        <v>276</v>
      </c>
      <c r="B585" s="29" t="s">
        <v>275</v>
      </c>
      <c r="C585" s="29" t="s">
        <v>108</v>
      </c>
      <c r="D585" s="29" t="s">
        <v>109</v>
      </c>
      <c r="E585" s="30">
        <v>12700352</v>
      </c>
      <c r="F585" s="30">
        <v>12700000</v>
      </c>
      <c r="G585" s="29" t="s">
        <v>35</v>
      </c>
      <c r="H585" s="29" t="s">
        <v>185</v>
      </c>
      <c r="I585" s="29" t="s">
        <v>34</v>
      </c>
    </row>
    <row r="586" spans="1:9" x14ac:dyDescent="0.25">
      <c r="A586" s="29" t="s">
        <v>276</v>
      </c>
      <c r="B586" s="29" t="s">
        <v>275</v>
      </c>
      <c r="C586" s="29" t="s">
        <v>115</v>
      </c>
      <c r="D586" s="29" t="s">
        <v>111</v>
      </c>
      <c r="E586" s="30">
        <v>-2249021</v>
      </c>
      <c r="F586" s="30">
        <v>-2249000</v>
      </c>
      <c r="G586" s="29" t="s">
        <v>35</v>
      </c>
      <c r="H586" s="29" t="s">
        <v>185</v>
      </c>
      <c r="I586" s="29" t="s">
        <v>34</v>
      </c>
    </row>
    <row r="587" spans="1:9" x14ac:dyDescent="0.25">
      <c r="A587" s="29" t="s">
        <v>276</v>
      </c>
      <c r="B587" s="29" t="s">
        <v>275</v>
      </c>
      <c r="C587" s="29" t="s">
        <v>116</v>
      </c>
      <c r="D587" s="29" t="s">
        <v>117</v>
      </c>
      <c r="E587" s="30">
        <v>-11080700</v>
      </c>
      <c r="F587" s="30">
        <v>-11080000</v>
      </c>
      <c r="G587" s="29" t="s">
        <v>35</v>
      </c>
      <c r="H587" s="29" t="s">
        <v>185</v>
      </c>
      <c r="I587" s="29" t="s">
        <v>34</v>
      </c>
    </row>
    <row r="588" spans="1:9" x14ac:dyDescent="0.25">
      <c r="A588" s="29" t="s">
        <v>90</v>
      </c>
      <c r="B588" s="29" t="s">
        <v>27</v>
      </c>
      <c r="C588" s="29" t="s">
        <v>108</v>
      </c>
      <c r="D588" s="29" t="s">
        <v>109</v>
      </c>
      <c r="E588" s="30">
        <v>1413877</v>
      </c>
      <c r="F588" s="30">
        <v>1414000</v>
      </c>
      <c r="G588" s="29" t="s">
        <v>35</v>
      </c>
      <c r="H588" s="29" t="s">
        <v>38</v>
      </c>
      <c r="I588" s="29" t="s">
        <v>34</v>
      </c>
    </row>
    <row r="589" spans="1:9" x14ac:dyDescent="0.25">
      <c r="A589" s="29" t="s">
        <v>90</v>
      </c>
      <c r="B589" s="29" t="s">
        <v>27</v>
      </c>
      <c r="C589" s="72" t="s">
        <v>115</v>
      </c>
      <c r="D589" s="29" t="s">
        <v>111</v>
      </c>
      <c r="E589" s="30">
        <v>-848326</v>
      </c>
      <c r="F589" s="30">
        <v>-849000</v>
      </c>
      <c r="G589" s="29" t="s">
        <v>35</v>
      </c>
      <c r="H589" s="29" t="s">
        <v>38</v>
      </c>
      <c r="I589" s="29" t="s">
        <v>34</v>
      </c>
    </row>
    <row r="590" spans="1:9" x14ac:dyDescent="0.25">
      <c r="A590" s="29" t="s">
        <v>90</v>
      </c>
      <c r="B590" s="29" t="s">
        <v>27</v>
      </c>
      <c r="C590" s="29" t="s">
        <v>116</v>
      </c>
      <c r="D590" s="29" t="s">
        <v>117</v>
      </c>
      <c r="E590" s="30">
        <v>-714447</v>
      </c>
      <c r="F590" s="30">
        <v>-714000</v>
      </c>
      <c r="G590" s="29" t="s">
        <v>35</v>
      </c>
      <c r="H590" s="29" t="s">
        <v>38</v>
      </c>
      <c r="I590" s="29" t="s">
        <v>34</v>
      </c>
    </row>
    <row r="591" spans="1:9" x14ac:dyDescent="0.25">
      <c r="A591" s="29" t="s">
        <v>90</v>
      </c>
      <c r="B591" s="29" t="s">
        <v>579</v>
      </c>
      <c r="C591" s="29" t="s">
        <v>108</v>
      </c>
      <c r="D591" s="29" t="s">
        <v>109</v>
      </c>
      <c r="E591" s="30">
        <v>942585</v>
      </c>
      <c r="F591" s="30">
        <v>943000</v>
      </c>
      <c r="G591" s="29" t="s">
        <v>35</v>
      </c>
      <c r="H591" s="29" t="s">
        <v>377</v>
      </c>
      <c r="I591" s="29" t="s">
        <v>375</v>
      </c>
    </row>
    <row r="592" spans="1:9" x14ac:dyDescent="0.25">
      <c r="A592" s="29" t="s">
        <v>90</v>
      </c>
      <c r="B592" s="29" t="s">
        <v>579</v>
      </c>
      <c r="C592" s="29" t="s">
        <v>115</v>
      </c>
      <c r="D592" s="29" t="s">
        <v>111</v>
      </c>
      <c r="E592" s="30">
        <v>-565551</v>
      </c>
      <c r="F592" s="30">
        <v>-567000</v>
      </c>
      <c r="G592" s="29" t="s">
        <v>35</v>
      </c>
      <c r="H592" s="29" t="s">
        <v>377</v>
      </c>
      <c r="I592" s="29" t="s">
        <v>375</v>
      </c>
    </row>
    <row r="593" spans="1:9" x14ac:dyDescent="0.25">
      <c r="A593" s="29" t="s">
        <v>90</v>
      </c>
      <c r="B593" s="29" t="s">
        <v>579</v>
      </c>
      <c r="C593" s="72" t="s">
        <v>116</v>
      </c>
      <c r="D593" s="29" t="s">
        <v>117</v>
      </c>
      <c r="E593" s="30">
        <v>-476298</v>
      </c>
      <c r="F593" s="30">
        <v>-477000</v>
      </c>
      <c r="G593" s="29" t="s">
        <v>35</v>
      </c>
      <c r="H593" s="29" t="s">
        <v>377</v>
      </c>
      <c r="I593" s="29" t="s">
        <v>375</v>
      </c>
    </row>
    <row r="594" spans="1:9" x14ac:dyDescent="0.25">
      <c r="A594" s="29" t="s">
        <v>91</v>
      </c>
      <c r="B594" s="29" t="s">
        <v>27</v>
      </c>
      <c r="C594" s="29" t="s">
        <v>108</v>
      </c>
      <c r="D594" s="29" t="s">
        <v>109</v>
      </c>
      <c r="E594" s="30">
        <v>3756156</v>
      </c>
      <c r="F594" s="30">
        <v>3756000</v>
      </c>
      <c r="G594" s="29" t="s">
        <v>35</v>
      </c>
      <c r="H594" s="29" t="s">
        <v>38</v>
      </c>
      <c r="I594" s="29" t="s">
        <v>34</v>
      </c>
    </row>
    <row r="595" spans="1:9" x14ac:dyDescent="0.25">
      <c r="A595" s="29" t="s">
        <v>91</v>
      </c>
      <c r="B595" s="29" t="s">
        <v>27</v>
      </c>
      <c r="C595" s="29" t="s">
        <v>115</v>
      </c>
      <c r="D595" s="29" t="s">
        <v>111</v>
      </c>
      <c r="E595" s="30">
        <v>-1776575</v>
      </c>
      <c r="F595" s="30">
        <v>-1776000</v>
      </c>
      <c r="G595" s="29" t="s">
        <v>35</v>
      </c>
      <c r="H595" s="29" t="s">
        <v>38</v>
      </c>
      <c r="I595" s="29" t="s">
        <v>34</v>
      </c>
    </row>
    <row r="596" spans="1:9" x14ac:dyDescent="0.25">
      <c r="A596" s="29" t="s">
        <v>91</v>
      </c>
      <c r="B596" s="29" t="s">
        <v>27</v>
      </c>
      <c r="C596" s="29" t="s">
        <v>116</v>
      </c>
      <c r="D596" s="29" t="s">
        <v>117</v>
      </c>
      <c r="E596" s="30">
        <v>-2085861</v>
      </c>
      <c r="F596" s="30">
        <v>-2086000</v>
      </c>
      <c r="G596" s="29" t="s">
        <v>35</v>
      </c>
      <c r="H596" s="29" t="s">
        <v>38</v>
      </c>
      <c r="I596" s="29" t="s">
        <v>34</v>
      </c>
    </row>
    <row r="597" spans="1:9" x14ac:dyDescent="0.25">
      <c r="A597" s="29" t="s">
        <v>92</v>
      </c>
      <c r="B597" s="29" t="s">
        <v>27</v>
      </c>
      <c r="C597" s="29" t="s">
        <v>108</v>
      </c>
      <c r="D597" s="29" t="s">
        <v>109</v>
      </c>
      <c r="E597" s="30">
        <v>9791063</v>
      </c>
      <c r="F597" s="30">
        <v>9791000</v>
      </c>
      <c r="G597" s="29" t="s">
        <v>35</v>
      </c>
      <c r="H597" s="29" t="s">
        <v>38</v>
      </c>
      <c r="I597" s="29" t="s">
        <v>34</v>
      </c>
    </row>
    <row r="598" spans="1:9" x14ac:dyDescent="0.25">
      <c r="A598" s="29" t="s">
        <v>92</v>
      </c>
      <c r="B598" s="29" t="s">
        <v>27</v>
      </c>
      <c r="C598" s="29" t="s">
        <v>115</v>
      </c>
      <c r="D598" s="29" t="s">
        <v>111</v>
      </c>
      <c r="E598" s="30">
        <v>-2770427</v>
      </c>
      <c r="F598" s="30">
        <v>-2771000</v>
      </c>
      <c r="G598" s="29" t="s">
        <v>35</v>
      </c>
      <c r="H598" s="29" t="s">
        <v>38</v>
      </c>
      <c r="I598" s="29" t="s">
        <v>34</v>
      </c>
    </row>
    <row r="599" spans="1:9" x14ac:dyDescent="0.25">
      <c r="A599" s="29" t="s">
        <v>92</v>
      </c>
      <c r="B599" s="29" t="s">
        <v>27</v>
      </c>
      <c r="C599" s="72" t="s">
        <v>116</v>
      </c>
      <c r="D599" s="29" t="s">
        <v>117</v>
      </c>
      <c r="E599" s="30">
        <v>-8107348</v>
      </c>
      <c r="F599" s="30">
        <v>-8107000</v>
      </c>
      <c r="G599" s="29" t="s">
        <v>35</v>
      </c>
      <c r="H599" s="29" t="s">
        <v>38</v>
      </c>
      <c r="I599" s="29" t="s">
        <v>34</v>
      </c>
    </row>
    <row r="600" spans="1:9" x14ac:dyDescent="0.25">
      <c r="A600" s="29" t="s">
        <v>93</v>
      </c>
      <c r="B600" s="29" t="s">
        <v>27</v>
      </c>
      <c r="C600" s="29" t="s">
        <v>108</v>
      </c>
      <c r="D600" s="29" t="s">
        <v>109</v>
      </c>
      <c r="E600" s="30">
        <v>1923038</v>
      </c>
      <c r="F600" s="30">
        <v>1923000</v>
      </c>
      <c r="G600" s="29" t="s">
        <v>35</v>
      </c>
      <c r="H600" s="29" t="s">
        <v>38</v>
      </c>
      <c r="I600" s="29" t="s">
        <v>34</v>
      </c>
    </row>
    <row r="601" spans="1:9" x14ac:dyDescent="0.25">
      <c r="A601" s="29" t="s">
        <v>93</v>
      </c>
      <c r="B601" s="29" t="s">
        <v>27</v>
      </c>
      <c r="C601" s="29" t="s">
        <v>115</v>
      </c>
      <c r="D601" s="29" t="s">
        <v>111</v>
      </c>
      <c r="E601" s="30">
        <v>-560886</v>
      </c>
      <c r="F601" s="30">
        <v>-561000</v>
      </c>
      <c r="G601" s="29" t="s">
        <v>35</v>
      </c>
      <c r="H601" s="29" t="s">
        <v>38</v>
      </c>
      <c r="I601" s="29" t="s">
        <v>34</v>
      </c>
    </row>
    <row r="602" spans="1:9" x14ac:dyDescent="0.25">
      <c r="A602" s="29" t="s">
        <v>93</v>
      </c>
      <c r="B602" s="29" t="s">
        <v>27</v>
      </c>
      <c r="C602" s="29" t="s">
        <v>116</v>
      </c>
      <c r="D602" s="29" t="s">
        <v>117</v>
      </c>
      <c r="E602" s="30">
        <v>-1424582</v>
      </c>
      <c r="F602" s="30">
        <v>-1424000</v>
      </c>
      <c r="G602" s="29" t="s">
        <v>35</v>
      </c>
      <c r="H602" s="29" t="s">
        <v>38</v>
      </c>
      <c r="I602" s="29" t="s">
        <v>34</v>
      </c>
    </row>
    <row r="603" spans="1:9" x14ac:dyDescent="0.25">
      <c r="A603" s="29" t="s">
        <v>94</v>
      </c>
      <c r="B603" s="29" t="s">
        <v>27</v>
      </c>
      <c r="C603" s="72" t="s">
        <v>108</v>
      </c>
      <c r="D603" s="29" t="s">
        <v>109</v>
      </c>
      <c r="E603" s="30">
        <v>9448226</v>
      </c>
      <c r="F603" s="30">
        <v>9448000</v>
      </c>
      <c r="G603" s="29" t="s">
        <v>35</v>
      </c>
      <c r="H603" s="29" t="s">
        <v>38</v>
      </c>
      <c r="I603" s="29" t="s">
        <v>34</v>
      </c>
    </row>
    <row r="604" spans="1:9" x14ac:dyDescent="0.25">
      <c r="A604" s="29" t="s">
        <v>94</v>
      </c>
      <c r="B604" s="29" t="s">
        <v>27</v>
      </c>
      <c r="C604" s="29" t="s">
        <v>115</v>
      </c>
      <c r="D604" s="29" t="s">
        <v>111</v>
      </c>
      <c r="E604" s="30">
        <v>-5146187</v>
      </c>
      <c r="F604" s="30">
        <v>-5146000</v>
      </c>
      <c r="G604" s="29" t="s">
        <v>35</v>
      </c>
      <c r="H604" s="29" t="s">
        <v>38</v>
      </c>
      <c r="I604" s="29" t="s">
        <v>34</v>
      </c>
    </row>
    <row r="605" spans="1:9" x14ac:dyDescent="0.25">
      <c r="A605" s="29" t="s">
        <v>94</v>
      </c>
      <c r="B605" s="29" t="s">
        <v>27</v>
      </c>
      <c r="C605" s="29" t="s">
        <v>116</v>
      </c>
      <c r="D605" s="29" t="s">
        <v>117</v>
      </c>
      <c r="E605" s="30">
        <v>-4342615</v>
      </c>
      <c r="F605" s="30">
        <v>-4343000</v>
      </c>
      <c r="G605" s="29" t="s">
        <v>35</v>
      </c>
      <c r="H605" s="29" t="s">
        <v>38</v>
      </c>
      <c r="I605" s="29" t="s">
        <v>34</v>
      </c>
    </row>
    <row r="606" spans="1:9" x14ac:dyDescent="0.25">
      <c r="A606" s="29" t="s">
        <v>94</v>
      </c>
      <c r="B606" s="29" t="s">
        <v>233</v>
      </c>
      <c r="C606" s="29" t="s">
        <v>108</v>
      </c>
      <c r="D606" s="29" t="s">
        <v>109</v>
      </c>
      <c r="E606" s="30">
        <v>2390558</v>
      </c>
      <c r="F606" s="30">
        <v>2390000</v>
      </c>
      <c r="G606" s="29" t="s">
        <v>35</v>
      </c>
      <c r="H606" s="29" t="s">
        <v>185</v>
      </c>
      <c r="I606" s="29" t="s">
        <v>34</v>
      </c>
    </row>
    <row r="607" spans="1:9" x14ac:dyDescent="0.25">
      <c r="A607" s="29" t="s">
        <v>94</v>
      </c>
      <c r="B607" s="29" t="s">
        <v>233</v>
      </c>
      <c r="C607" s="72" t="s">
        <v>115</v>
      </c>
      <c r="D607" s="29" t="s">
        <v>111</v>
      </c>
      <c r="E607" s="30">
        <v>-893198</v>
      </c>
      <c r="F607" s="30">
        <v>-894000</v>
      </c>
      <c r="G607" s="29" t="s">
        <v>35</v>
      </c>
      <c r="H607" s="29" t="s">
        <v>185</v>
      </c>
      <c r="I607" s="29" t="s">
        <v>34</v>
      </c>
    </row>
    <row r="608" spans="1:9" x14ac:dyDescent="0.25">
      <c r="A608" s="29" t="s">
        <v>94</v>
      </c>
      <c r="B608" s="29" t="s">
        <v>233</v>
      </c>
      <c r="C608" s="29" t="s">
        <v>116</v>
      </c>
      <c r="D608" s="29" t="s">
        <v>117</v>
      </c>
      <c r="E608" s="30">
        <v>-1493096</v>
      </c>
      <c r="F608" s="30">
        <v>-1493000</v>
      </c>
      <c r="G608" s="29" t="s">
        <v>35</v>
      </c>
      <c r="H608" s="29" t="s">
        <v>185</v>
      </c>
      <c r="I608" s="29" t="s">
        <v>34</v>
      </c>
    </row>
    <row r="609" spans="1:9" x14ac:dyDescent="0.25">
      <c r="A609" s="29" t="s">
        <v>94</v>
      </c>
      <c r="B609" s="29" t="s">
        <v>433</v>
      </c>
      <c r="C609" s="29" t="s">
        <v>108</v>
      </c>
      <c r="D609" s="29" t="s">
        <v>109</v>
      </c>
      <c r="E609" s="30">
        <v>220923</v>
      </c>
      <c r="F609" s="30">
        <v>221000</v>
      </c>
      <c r="G609" s="29" t="s">
        <v>35</v>
      </c>
      <c r="H609" s="29" t="s">
        <v>185</v>
      </c>
      <c r="I609" s="29" t="s">
        <v>34</v>
      </c>
    </row>
    <row r="610" spans="1:9" x14ac:dyDescent="0.25">
      <c r="A610" s="29" t="s">
        <v>94</v>
      </c>
      <c r="B610" s="29" t="s">
        <v>433</v>
      </c>
      <c r="C610" s="29" t="s">
        <v>115</v>
      </c>
      <c r="D610" s="29" t="s">
        <v>111</v>
      </c>
      <c r="E610" s="30">
        <v>-96790</v>
      </c>
      <c r="F610" s="30">
        <v>-97000</v>
      </c>
      <c r="G610" s="29" t="s">
        <v>35</v>
      </c>
      <c r="H610" s="29" t="s">
        <v>185</v>
      </c>
      <c r="I610" s="29" t="s">
        <v>34</v>
      </c>
    </row>
    <row r="611" spans="1:9" x14ac:dyDescent="0.25">
      <c r="A611" s="29" t="s">
        <v>94</v>
      </c>
      <c r="B611" s="29" t="s">
        <v>433</v>
      </c>
      <c r="C611" s="72" t="s">
        <v>116</v>
      </c>
      <c r="D611" s="29" t="s">
        <v>117</v>
      </c>
      <c r="E611" s="30">
        <v>-114651</v>
      </c>
      <c r="F611" s="30">
        <v>-115000</v>
      </c>
      <c r="G611" s="29" t="s">
        <v>35</v>
      </c>
      <c r="H611" s="29" t="s">
        <v>185</v>
      </c>
      <c r="I611" s="29" t="s">
        <v>34</v>
      </c>
    </row>
    <row r="612" spans="1:9" x14ac:dyDescent="0.25">
      <c r="A612" s="29" t="s">
        <v>94</v>
      </c>
      <c r="B612" s="29" t="s">
        <v>447</v>
      </c>
      <c r="C612" s="29" t="s">
        <v>108</v>
      </c>
      <c r="D612" s="29" t="s">
        <v>109</v>
      </c>
      <c r="E612" s="30">
        <v>69270</v>
      </c>
      <c r="F612" s="30">
        <v>70000</v>
      </c>
      <c r="G612" s="29" t="s">
        <v>35</v>
      </c>
      <c r="H612" s="29" t="s">
        <v>185</v>
      </c>
      <c r="I612" s="29" t="s">
        <v>34</v>
      </c>
    </row>
    <row r="613" spans="1:9" x14ac:dyDescent="0.25">
      <c r="A613" s="29" t="s">
        <v>94</v>
      </c>
      <c r="B613" s="29" t="s">
        <v>447</v>
      </c>
      <c r="C613" s="29" t="s">
        <v>115</v>
      </c>
      <c r="D613" s="29" t="s">
        <v>111</v>
      </c>
      <c r="E613" s="30">
        <v>-47708</v>
      </c>
      <c r="F613" s="30">
        <v>-47000</v>
      </c>
      <c r="G613" s="29" t="s">
        <v>35</v>
      </c>
      <c r="H613" s="29" t="s">
        <v>185</v>
      </c>
      <c r="I613" s="29" t="s">
        <v>34</v>
      </c>
    </row>
    <row r="614" spans="1:9" x14ac:dyDescent="0.25">
      <c r="A614" s="29" t="s">
        <v>94</v>
      </c>
      <c r="B614" s="29" t="s">
        <v>447</v>
      </c>
      <c r="C614" s="29" t="s">
        <v>116</v>
      </c>
      <c r="D614" s="29" t="s">
        <v>117</v>
      </c>
      <c r="E614" s="30">
        <v>-12321</v>
      </c>
      <c r="F614" s="30">
        <v>-12000</v>
      </c>
      <c r="G614" s="29" t="s">
        <v>35</v>
      </c>
      <c r="H614" s="29" t="s">
        <v>185</v>
      </c>
      <c r="I614" s="29" t="s">
        <v>34</v>
      </c>
    </row>
    <row r="615" spans="1:9" x14ac:dyDescent="0.25">
      <c r="A615" s="29" t="s">
        <v>94</v>
      </c>
      <c r="B615" s="29" t="s">
        <v>513</v>
      </c>
      <c r="C615" s="29" t="s">
        <v>108</v>
      </c>
      <c r="D615" s="29" t="s">
        <v>109</v>
      </c>
      <c r="E615" s="30">
        <v>236228</v>
      </c>
      <c r="F615" s="30">
        <v>237000</v>
      </c>
      <c r="G615" s="29" t="s">
        <v>35</v>
      </c>
      <c r="H615" s="29" t="s">
        <v>185</v>
      </c>
      <c r="I615" s="29" t="s">
        <v>34</v>
      </c>
    </row>
    <row r="616" spans="1:9" x14ac:dyDescent="0.25">
      <c r="A616" s="29" t="s">
        <v>94</v>
      </c>
      <c r="B616" s="29" t="s">
        <v>513</v>
      </c>
      <c r="C616" s="29" t="s">
        <v>115</v>
      </c>
      <c r="D616" s="29" t="s">
        <v>111</v>
      </c>
      <c r="E616" s="30">
        <v>-138332</v>
      </c>
      <c r="F616" s="30">
        <v>-139000</v>
      </c>
      <c r="G616" s="29" t="s">
        <v>35</v>
      </c>
      <c r="H616" s="29" t="s">
        <v>185</v>
      </c>
      <c r="I616" s="29" t="s">
        <v>34</v>
      </c>
    </row>
    <row r="617" spans="1:9" x14ac:dyDescent="0.25">
      <c r="A617" s="29" t="s">
        <v>94</v>
      </c>
      <c r="B617" s="29" t="s">
        <v>513</v>
      </c>
      <c r="C617" s="29" t="s">
        <v>116</v>
      </c>
      <c r="D617" s="29" t="s">
        <v>117</v>
      </c>
      <c r="E617" s="30">
        <v>-96951</v>
      </c>
      <c r="F617" s="30">
        <v>-98000</v>
      </c>
      <c r="G617" s="29" t="s">
        <v>35</v>
      </c>
      <c r="H617" s="29" t="s">
        <v>185</v>
      </c>
      <c r="I617" s="29" t="s">
        <v>34</v>
      </c>
    </row>
    <row r="618" spans="1:9" x14ac:dyDescent="0.25">
      <c r="A618" s="29" t="s">
        <v>95</v>
      </c>
      <c r="B618" s="29" t="s">
        <v>27</v>
      </c>
      <c r="C618" s="72" t="s">
        <v>108</v>
      </c>
      <c r="D618" s="29" t="s">
        <v>109</v>
      </c>
      <c r="E618" s="30">
        <v>1953493</v>
      </c>
      <c r="F618" s="30">
        <v>1953000</v>
      </c>
      <c r="G618" s="29" t="s">
        <v>35</v>
      </c>
      <c r="H618" s="29" t="s">
        <v>38</v>
      </c>
      <c r="I618" s="29" t="s">
        <v>34</v>
      </c>
    </row>
    <row r="619" spans="1:9" x14ac:dyDescent="0.25">
      <c r="A619" s="29" t="s">
        <v>95</v>
      </c>
      <c r="B619" s="29" t="s">
        <v>27</v>
      </c>
      <c r="C619" s="29" t="s">
        <v>110</v>
      </c>
      <c r="D619" s="29" t="s">
        <v>111</v>
      </c>
      <c r="E619" s="30">
        <v>-397934</v>
      </c>
      <c r="F619" s="30">
        <v>-398000</v>
      </c>
      <c r="G619" s="29" t="s">
        <v>35</v>
      </c>
      <c r="H619" s="29" t="s">
        <v>38</v>
      </c>
      <c r="I619" s="29" t="s">
        <v>34</v>
      </c>
    </row>
    <row r="620" spans="1:9" x14ac:dyDescent="0.25">
      <c r="A620" s="29" t="s">
        <v>95</v>
      </c>
      <c r="B620" s="29" t="s">
        <v>27</v>
      </c>
      <c r="C620" s="29" t="s">
        <v>115</v>
      </c>
      <c r="D620" s="29" t="s">
        <v>111</v>
      </c>
      <c r="E620" s="30">
        <v>-72352</v>
      </c>
      <c r="F620" s="30">
        <v>-72000</v>
      </c>
      <c r="G620" s="29" t="s">
        <v>35</v>
      </c>
      <c r="H620" s="29" t="s">
        <v>38</v>
      </c>
      <c r="I620" s="29" t="s">
        <v>34</v>
      </c>
    </row>
    <row r="621" spans="1:9" x14ac:dyDescent="0.25">
      <c r="A621" s="29" t="s">
        <v>95</v>
      </c>
      <c r="B621" s="29" t="s">
        <v>27</v>
      </c>
      <c r="C621" s="29" t="s">
        <v>116</v>
      </c>
      <c r="D621" s="29" t="s">
        <v>117</v>
      </c>
      <c r="E621" s="30">
        <v>-1483190</v>
      </c>
      <c r="F621" s="30">
        <v>-1483000</v>
      </c>
      <c r="G621" s="29" t="s">
        <v>35</v>
      </c>
      <c r="H621" s="29" t="s">
        <v>38</v>
      </c>
      <c r="I621" s="29" t="s">
        <v>34</v>
      </c>
    </row>
    <row r="622" spans="1:9" x14ac:dyDescent="0.25">
      <c r="A622" s="29" t="s">
        <v>948</v>
      </c>
      <c r="B622" s="29" t="s">
        <v>774</v>
      </c>
      <c r="C622" s="72" t="s">
        <v>108</v>
      </c>
      <c r="D622" s="29" t="s">
        <v>109</v>
      </c>
      <c r="E622" s="30">
        <v>9148181</v>
      </c>
      <c r="F622" s="30">
        <v>9148000</v>
      </c>
      <c r="G622" s="29" t="s">
        <v>35</v>
      </c>
      <c r="H622" s="29" t="s">
        <v>185</v>
      </c>
      <c r="I622" s="29" t="s">
        <v>34</v>
      </c>
    </row>
    <row r="623" spans="1:9" x14ac:dyDescent="0.25">
      <c r="A623" s="29" t="s">
        <v>948</v>
      </c>
      <c r="B623" s="29" t="s">
        <v>774</v>
      </c>
      <c r="C623" s="29" t="s">
        <v>115</v>
      </c>
      <c r="D623" s="29" t="s">
        <v>111</v>
      </c>
      <c r="E623" s="30">
        <v>-4222238</v>
      </c>
      <c r="F623" s="30">
        <v>-4222000</v>
      </c>
      <c r="G623" s="29" t="s">
        <v>35</v>
      </c>
      <c r="H623" s="29" t="s">
        <v>185</v>
      </c>
      <c r="I623" s="29" t="s">
        <v>34</v>
      </c>
    </row>
    <row r="624" spans="1:9" x14ac:dyDescent="0.25">
      <c r="A624" s="29" t="s">
        <v>948</v>
      </c>
      <c r="B624" s="29" t="s">
        <v>774</v>
      </c>
      <c r="C624" s="29" t="s">
        <v>116</v>
      </c>
      <c r="D624" s="29" t="s">
        <v>117</v>
      </c>
      <c r="E624" s="30">
        <v>-4940718</v>
      </c>
      <c r="F624" s="30">
        <v>-4941000</v>
      </c>
      <c r="G624" s="29" t="s">
        <v>35</v>
      </c>
      <c r="H624" s="29" t="s">
        <v>185</v>
      </c>
      <c r="I624" s="29" t="s">
        <v>34</v>
      </c>
    </row>
    <row r="625" spans="1:9" x14ac:dyDescent="0.25">
      <c r="A625" s="29" t="s">
        <v>96</v>
      </c>
      <c r="B625" s="29" t="s">
        <v>27</v>
      </c>
      <c r="C625" s="29" t="s">
        <v>108</v>
      </c>
      <c r="D625" s="29" t="s">
        <v>109</v>
      </c>
      <c r="E625" s="30">
        <v>185794</v>
      </c>
      <c r="F625" s="30">
        <v>186000</v>
      </c>
      <c r="G625" s="29" t="s">
        <v>35</v>
      </c>
      <c r="H625" s="29" t="s">
        <v>38</v>
      </c>
      <c r="I625" s="29" t="s">
        <v>34</v>
      </c>
    </row>
    <row r="626" spans="1:9" x14ac:dyDescent="0.25">
      <c r="A626" s="29" t="s">
        <v>96</v>
      </c>
      <c r="B626" s="29" t="s">
        <v>27</v>
      </c>
      <c r="C626" s="72" t="s">
        <v>115</v>
      </c>
      <c r="D626" s="29" t="s">
        <v>111</v>
      </c>
      <c r="E626" s="30">
        <v>-144505</v>
      </c>
      <c r="F626" s="30">
        <v>-146000</v>
      </c>
      <c r="G626" s="29" t="s">
        <v>35</v>
      </c>
      <c r="H626" s="29" t="s">
        <v>38</v>
      </c>
      <c r="I626" s="29" t="s">
        <v>34</v>
      </c>
    </row>
    <row r="627" spans="1:9" x14ac:dyDescent="0.25">
      <c r="A627" s="29" t="s">
        <v>96</v>
      </c>
      <c r="B627" s="29" t="s">
        <v>27</v>
      </c>
      <c r="C627" s="29" t="s">
        <v>116</v>
      </c>
      <c r="D627" s="29" t="s">
        <v>117</v>
      </c>
      <c r="E627" s="30">
        <v>-42294</v>
      </c>
      <c r="F627" s="30">
        <v>-42000</v>
      </c>
      <c r="G627" s="29" t="s">
        <v>35</v>
      </c>
      <c r="H627" s="29" t="s">
        <v>38</v>
      </c>
      <c r="I627" s="29" t="s">
        <v>34</v>
      </c>
    </row>
    <row r="628" spans="1:9" x14ac:dyDescent="0.25">
      <c r="A628" s="29" t="s">
        <v>938</v>
      </c>
      <c r="B628" s="29" t="s">
        <v>937</v>
      </c>
      <c r="C628" s="29" t="s">
        <v>108</v>
      </c>
      <c r="D628" s="29" t="s">
        <v>109</v>
      </c>
      <c r="E628" s="30">
        <v>13479816</v>
      </c>
      <c r="F628" s="30">
        <v>13480000</v>
      </c>
      <c r="G628" s="29" t="s">
        <v>35</v>
      </c>
      <c r="H628" s="29" t="s">
        <v>38</v>
      </c>
      <c r="I628" s="29" t="s">
        <v>34</v>
      </c>
    </row>
    <row r="629" spans="1:9" x14ac:dyDescent="0.25">
      <c r="A629" s="29" t="s">
        <v>938</v>
      </c>
      <c r="B629" s="29" t="s">
        <v>937</v>
      </c>
      <c r="C629" s="29" t="s">
        <v>115</v>
      </c>
      <c r="D629" s="29" t="s">
        <v>111</v>
      </c>
      <c r="E629" s="30">
        <v>-6557748</v>
      </c>
      <c r="F629" s="30">
        <v>-6558000</v>
      </c>
      <c r="G629" s="29" t="s">
        <v>35</v>
      </c>
      <c r="H629" s="29" t="s">
        <v>38</v>
      </c>
      <c r="I629" s="29" t="s">
        <v>34</v>
      </c>
    </row>
    <row r="630" spans="1:9" x14ac:dyDescent="0.25">
      <c r="A630" s="29" t="s">
        <v>938</v>
      </c>
      <c r="B630" s="29" t="s">
        <v>937</v>
      </c>
      <c r="C630" s="72" t="s">
        <v>116</v>
      </c>
      <c r="D630" s="29" t="s">
        <v>117</v>
      </c>
      <c r="E630" s="30">
        <v>-6993381</v>
      </c>
      <c r="F630" s="30">
        <v>-6993000</v>
      </c>
      <c r="G630" s="29" t="s">
        <v>35</v>
      </c>
      <c r="H630" s="29" t="s">
        <v>38</v>
      </c>
      <c r="I630" s="29" t="s">
        <v>34</v>
      </c>
    </row>
    <row r="631" spans="1:9" x14ac:dyDescent="0.25">
      <c r="A631" s="29" t="s">
        <v>97</v>
      </c>
      <c r="B631" s="29" t="s">
        <v>27</v>
      </c>
      <c r="C631" s="29" t="s">
        <v>108</v>
      </c>
      <c r="D631" s="29" t="s">
        <v>109</v>
      </c>
      <c r="E631" s="30">
        <v>27306783</v>
      </c>
      <c r="F631" s="30">
        <v>27307000</v>
      </c>
      <c r="G631" s="29" t="s">
        <v>35</v>
      </c>
      <c r="H631" s="29" t="s">
        <v>38</v>
      </c>
      <c r="I631" s="29" t="s">
        <v>34</v>
      </c>
    </row>
    <row r="632" spans="1:9" x14ac:dyDescent="0.25">
      <c r="A632" s="29" t="s">
        <v>97</v>
      </c>
      <c r="B632" s="29" t="s">
        <v>27</v>
      </c>
      <c r="C632" s="29" t="s">
        <v>115</v>
      </c>
      <c r="D632" s="29" t="s">
        <v>111</v>
      </c>
      <c r="E632" s="30">
        <v>-3128902</v>
      </c>
      <c r="F632" s="30">
        <v>-3129000</v>
      </c>
      <c r="G632" s="29" t="s">
        <v>35</v>
      </c>
      <c r="H632" s="29" t="s">
        <v>38</v>
      </c>
      <c r="I632" s="29" t="s">
        <v>34</v>
      </c>
    </row>
    <row r="633" spans="1:9" x14ac:dyDescent="0.25">
      <c r="A633" s="29" t="s">
        <v>97</v>
      </c>
      <c r="B633" s="29" t="s">
        <v>27</v>
      </c>
      <c r="C633" s="29" t="s">
        <v>116</v>
      </c>
      <c r="D633" s="29" t="s">
        <v>117</v>
      </c>
      <c r="E633" s="30">
        <v>-24722247</v>
      </c>
      <c r="F633" s="30">
        <v>-24722000</v>
      </c>
      <c r="G633" s="29" t="s">
        <v>35</v>
      </c>
      <c r="H633" s="29" t="s">
        <v>38</v>
      </c>
      <c r="I633" s="29" t="s">
        <v>34</v>
      </c>
    </row>
    <row r="634" spans="1:9" x14ac:dyDescent="0.25">
      <c r="A634" s="29" t="s">
        <v>98</v>
      </c>
      <c r="B634" s="29" t="s">
        <v>27</v>
      </c>
      <c r="C634" s="72" t="s">
        <v>108</v>
      </c>
      <c r="D634" s="29" t="s">
        <v>109</v>
      </c>
      <c r="E634" s="30">
        <v>7443516</v>
      </c>
      <c r="F634" s="30">
        <v>7444000</v>
      </c>
      <c r="G634" s="29" t="s">
        <v>35</v>
      </c>
      <c r="H634" s="29" t="s">
        <v>38</v>
      </c>
      <c r="I634" s="29" t="s">
        <v>34</v>
      </c>
    </row>
    <row r="635" spans="1:9" x14ac:dyDescent="0.25">
      <c r="A635" s="29" t="s">
        <v>98</v>
      </c>
      <c r="B635" s="29" t="s">
        <v>27</v>
      </c>
      <c r="C635" s="29" t="s">
        <v>115</v>
      </c>
      <c r="D635" s="29" t="s">
        <v>111</v>
      </c>
      <c r="E635" s="30">
        <v>-962096</v>
      </c>
      <c r="F635" s="30">
        <v>-962000</v>
      </c>
      <c r="G635" s="29" t="s">
        <v>35</v>
      </c>
      <c r="H635" s="29" t="s">
        <v>38</v>
      </c>
      <c r="I635" s="29" t="s">
        <v>34</v>
      </c>
    </row>
    <row r="636" spans="1:9" x14ac:dyDescent="0.25">
      <c r="A636" s="29" t="s">
        <v>98</v>
      </c>
      <c r="B636" s="29" t="s">
        <v>27</v>
      </c>
      <c r="C636" s="29" t="s">
        <v>116</v>
      </c>
      <c r="D636" s="29" t="s">
        <v>117</v>
      </c>
      <c r="E636" s="30">
        <v>-6553794</v>
      </c>
      <c r="F636" s="30">
        <v>-6553000</v>
      </c>
      <c r="G636" s="29" t="s">
        <v>35</v>
      </c>
      <c r="H636" s="29" t="s">
        <v>38</v>
      </c>
      <c r="I636" s="29" t="s">
        <v>34</v>
      </c>
    </row>
    <row r="637" spans="1:9" x14ac:dyDescent="0.25">
      <c r="A637" s="29" t="s">
        <v>930</v>
      </c>
      <c r="B637" s="29" t="s">
        <v>27</v>
      </c>
      <c r="C637" s="29" t="s">
        <v>108</v>
      </c>
      <c r="D637" s="29" t="s">
        <v>109</v>
      </c>
      <c r="E637" s="30">
        <v>800974</v>
      </c>
      <c r="F637" s="30">
        <v>801000</v>
      </c>
      <c r="G637" s="29" t="s">
        <v>35</v>
      </c>
      <c r="H637" s="29" t="s">
        <v>38</v>
      </c>
      <c r="I637" s="29" t="s">
        <v>34</v>
      </c>
    </row>
    <row r="638" spans="1:9" x14ac:dyDescent="0.25">
      <c r="A638" s="29" t="s">
        <v>930</v>
      </c>
      <c r="B638" s="29" t="s">
        <v>27</v>
      </c>
      <c r="C638" s="72" t="s">
        <v>115</v>
      </c>
      <c r="D638" s="29" t="s">
        <v>111</v>
      </c>
      <c r="E638" s="30">
        <v>-600730</v>
      </c>
      <c r="F638" s="30">
        <v>-600000</v>
      </c>
      <c r="G638" s="29" t="s">
        <v>35</v>
      </c>
      <c r="H638" s="29" t="s">
        <v>38</v>
      </c>
      <c r="I638" s="29" t="s">
        <v>34</v>
      </c>
    </row>
    <row r="639" spans="1:9" x14ac:dyDescent="0.25">
      <c r="A639" s="29" t="s">
        <v>930</v>
      </c>
      <c r="B639" s="29" t="s">
        <v>27</v>
      </c>
      <c r="C639" s="29" t="s">
        <v>116</v>
      </c>
      <c r="D639" s="29" t="s">
        <v>117</v>
      </c>
      <c r="E639" s="30">
        <v>-207367</v>
      </c>
      <c r="F639" s="30">
        <v>-207000</v>
      </c>
      <c r="G639" s="29" t="s">
        <v>35</v>
      </c>
      <c r="H639" s="29" t="s">
        <v>38</v>
      </c>
      <c r="I639" s="29" t="s">
        <v>34</v>
      </c>
    </row>
    <row r="640" spans="1:9" x14ac:dyDescent="0.25">
      <c r="A640" s="29" t="s">
        <v>594</v>
      </c>
      <c r="B640" s="29" t="s">
        <v>27</v>
      </c>
      <c r="C640" s="29" t="s">
        <v>108</v>
      </c>
      <c r="D640" s="29" t="s">
        <v>109</v>
      </c>
      <c r="E640" s="30">
        <v>23403911</v>
      </c>
      <c r="F640" s="30">
        <v>23404000</v>
      </c>
      <c r="G640" s="29" t="s">
        <v>35</v>
      </c>
      <c r="H640" s="29" t="s">
        <v>38</v>
      </c>
      <c r="I640" s="29" t="s">
        <v>34</v>
      </c>
    </row>
    <row r="641" spans="1:9" x14ac:dyDescent="0.25">
      <c r="A641" s="29" t="s">
        <v>594</v>
      </c>
      <c r="B641" s="29" t="s">
        <v>27</v>
      </c>
      <c r="C641" s="29" t="s">
        <v>115</v>
      </c>
      <c r="D641" s="29" t="s">
        <v>111</v>
      </c>
      <c r="E641" s="30">
        <v>-3013634</v>
      </c>
      <c r="F641" s="30">
        <v>-3013000</v>
      </c>
      <c r="G641" s="29" t="s">
        <v>35</v>
      </c>
      <c r="H641" s="29" t="s">
        <v>38</v>
      </c>
      <c r="I641" s="29" t="s">
        <v>34</v>
      </c>
    </row>
    <row r="642" spans="1:9" x14ac:dyDescent="0.25">
      <c r="A642" s="29" t="s">
        <v>594</v>
      </c>
      <c r="B642" s="29" t="s">
        <v>27</v>
      </c>
      <c r="C642" s="72" t="s">
        <v>116</v>
      </c>
      <c r="D642" s="29" t="s">
        <v>117</v>
      </c>
      <c r="E642" s="30">
        <v>-21011246</v>
      </c>
      <c r="F642" s="30">
        <v>-21012000</v>
      </c>
      <c r="G642" s="29" t="s">
        <v>35</v>
      </c>
      <c r="H642" s="29" t="s">
        <v>38</v>
      </c>
      <c r="I642" s="29" t="s">
        <v>34</v>
      </c>
    </row>
  </sheetData>
  <autoFilter ref="A14:I642" xr:uid="{88D93593-FBB3-4D09-92F4-169C188CC517}"/>
  <mergeCells count="3">
    <mergeCell ref="B3:I3"/>
    <mergeCell ref="B4:I4"/>
    <mergeCell ref="B5:I9"/>
  </mergeCell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3D53-6F5B-4B91-BD97-96AB434736EF}">
  <sheetPr>
    <tabColor theme="5" tint="0.79998168889431442"/>
  </sheetPr>
  <dimension ref="A1:I816"/>
  <sheetViews>
    <sheetView topLeftCell="A791" workbookViewId="0">
      <selection activeCell="G819" sqref="G819"/>
    </sheetView>
  </sheetViews>
  <sheetFormatPr defaultRowHeight="15" x14ac:dyDescent="0.25"/>
  <cols>
    <col min="1" max="1" width="44.5703125" bestFit="1" customWidth="1"/>
    <col min="2" max="2" width="14.85546875" bestFit="1" customWidth="1"/>
    <col min="3" max="3" width="34.42578125" bestFit="1" customWidth="1"/>
    <col min="4" max="4" width="35.28515625" bestFit="1" customWidth="1"/>
    <col min="7" max="7" width="31.28515625" bestFit="1" customWidth="1"/>
    <col min="8" max="8" width="14.85546875" bestFit="1" customWidth="1"/>
    <col min="9" max="9" width="34.42578125" bestFit="1" customWidth="1"/>
  </cols>
  <sheetData>
    <row r="1" spans="1:9" ht="34.5" x14ac:dyDescent="0.45">
      <c r="A1" s="4" t="s">
        <v>588</v>
      </c>
    </row>
    <row r="3" spans="1:9" x14ac:dyDescent="0.25">
      <c r="A3" t="s">
        <v>1012</v>
      </c>
    </row>
    <row r="4" spans="1:9" x14ac:dyDescent="0.25">
      <c r="A4" t="s">
        <v>1038</v>
      </c>
    </row>
    <row r="5" spans="1:9" x14ac:dyDescent="0.25">
      <c r="A5" t="s">
        <v>1037</v>
      </c>
    </row>
    <row r="7" spans="1:9" x14ac:dyDescent="0.25">
      <c r="A7" s="14" t="s">
        <v>1042</v>
      </c>
    </row>
    <row r="8" spans="1:9" x14ac:dyDescent="0.25">
      <c r="A8" s="14" t="s">
        <v>1041</v>
      </c>
    </row>
    <row r="9" spans="1:9" x14ac:dyDescent="0.25">
      <c r="A9" s="14"/>
    </row>
    <row r="10" spans="1:9" x14ac:dyDescent="0.25">
      <c r="A10" s="68" t="s">
        <v>3</v>
      </c>
      <c r="B10" s="68" t="s">
        <v>2</v>
      </c>
      <c r="C10" s="68" t="s">
        <v>6</v>
      </c>
      <c r="D10" s="68" t="s">
        <v>7</v>
      </c>
      <c r="E10" s="68" t="s">
        <v>12</v>
      </c>
      <c r="F10" s="68" t="s">
        <v>15</v>
      </c>
      <c r="G10" s="68" t="s">
        <v>11</v>
      </c>
      <c r="H10" t="s">
        <v>599</v>
      </c>
      <c r="I10" t="s">
        <v>968</v>
      </c>
    </row>
    <row r="11" spans="1:9" x14ac:dyDescent="0.25">
      <c r="A11" t="s">
        <v>924</v>
      </c>
      <c r="B11" t="s">
        <v>27</v>
      </c>
      <c r="C11" t="s">
        <v>108</v>
      </c>
      <c r="D11" t="s">
        <v>109</v>
      </c>
      <c r="E11" t="s">
        <v>35</v>
      </c>
      <c r="F11" t="s">
        <v>38</v>
      </c>
      <c r="G11" t="s">
        <v>34</v>
      </c>
      <c r="H11" s="79">
        <v>89541523</v>
      </c>
      <c r="I11" s="79">
        <v>89542000</v>
      </c>
    </row>
    <row r="12" spans="1:9" x14ac:dyDescent="0.25">
      <c r="A12" t="s">
        <v>924</v>
      </c>
      <c r="B12" t="s">
        <v>27</v>
      </c>
      <c r="C12" t="s">
        <v>115</v>
      </c>
      <c r="D12" t="s">
        <v>111</v>
      </c>
      <c r="E12" t="s">
        <v>35</v>
      </c>
      <c r="F12" t="s">
        <v>38</v>
      </c>
      <c r="G12" t="s">
        <v>34</v>
      </c>
      <c r="H12" s="79">
        <v>-20208800</v>
      </c>
      <c r="I12" s="79">
        <v>-20209000</v>
      </c>
    </row>
    <row r="13" spans="1:9" x14ac:dyDescent="0.25">
      <c r="A13" t="s">
        <v>924</v>
      </c>
      <c r="B13" t="s">
        <v>27</v>
      </c>
      <c r="C13" t="s">
        <v>168</v>
      </c>
      <c r="D13" t="s">
        <v>117</v>
      </c>
      <c r="E13" t="s">
        <v>35</v>
      </c>
      <c r="F13" t="s">
        <v>38</v>
      </c>
      <c r="G13" t="s">
        <v>34</v>
      </c>
      <c r="H13" s="79">
        <v>-5704415</v>
      </c>
      <c r="I13" s="79">
        <v>-5704000</v>
      </c>
    </row>
    <row r="14" spans="1:9" x14ac:dyDescent="0.25">
      <c r="A14" t="s">
        <v>924</v>
      </c>
      <c r="B14" t="s">
        <v>27</v>
      </c>
      <c r="C14" t="s">
        <v>116</v>
      </c>
      <c r="D14" t="s">
        <v>117</v>
      </c>
      <c r="E14" t="s">
        <v>35</v>
      </c>
      <c r="F14" t="s">
        <v>38</v>
      </c>
      <c r="G14" t="s">
        <v>34</v>
      </c>
      <c r="H14" s="79">
        <v>-65960141</v>
      </c>
      <c r="I14" s="79">
        <v>-65961000</v>
      </c>
    </row>
    <row r="15" spans="1:9" x14ac:dyDescent="0.25">
      <c r="A15" t="s">
        <v>28</v>
      </c>
      <c r="B15" t="s">
        <v>27</v>
      </c>
      <c r="C15" t="s">
        <v>108</v>
      </c>
      <c r="D15" t="s">
        <v>109</v>
      </c>
      <c r="E15" t="s">
        <v>35</v>
      </c>
      <c r="F15" t="s">
        <v>38</v>
      </c>
      <c r="G15" t="s">
        <v>34</v>
      </c>
      <c r="H15" s="79">
        <v>71636050</v>
      </c>
      <c r="I15" s="79">
        <v>71636000</v>
      </c>
    </row>
    <row r="16" spans="1:9" x14ac:dyDescent="0.25">
      <c r="A16" t="s">
        <v>28</v>
      </c>
      <c r="B16" t="s">
        <v>27</v>
      </c>
      <c r="C16" t="s">
        <v>115</v>
      </c>
      <c r="D16" t="s">
        <v>111</v>
      </c>
      <c r="E16" t="s">
        <v>35</v>
      </c>
      <c r="F16" t="s">
        <v>38</v>
      </c>
      <c r="G16" t="s">
        <v>34</v>
      </c>
      <c r="H16" s="79">
        <v>-30730384</v>
      </c>
      <c r="I16" s="79">
        <v>-30730000</v>
      </c>
    </row>
    <row r="17" spans="1:9" x14ac:dyDescent="0.25">
      <c r="A17" t="s">
        <v>28</v>
      </c>
      <c r="B17" t="s">
        <v>27</v>
      </c>
      <c r="C17" t="s">
        <v>168</v>
      </c>
      <c r="D17" t="s">
        <v>117</v>
      </c>
      <c r="E17" t="s">
        <v>35</v>
      </c>
      <c r="F17" t="s">
        <v>38</v>
      </c>
      <c r="G17" t="s">
        <v>34</v>
      </c>
      <c r="H17" s="79">
        <v>-10391605</v>
      </c>
      <c r="I17" s="79">
        <v>-10392000</v>
      </c>
    </row>
    <row r="18" spans="1:9" x14ac:dyDescent="0.25">
      <c r="A18" t="s">
        <v>28</v>
      </c>
      <c r="B18" t="s">
        <v>27</v>
      </c>
      <c r="C18" t="s">
        <v>116</v>
      </c>
      <c r="D18" t="s">
        <v>117</v>
      </c>
      <c r="E18" t="s">
        <v>35</v>
      </c>
      <c r="F18" t="s">
        <v>38</v>
      </c>
      <c r="G18" t="s">
        <v>34</v>
      </c>
      <c r="H18" s="79">
        <v>-32935325</v>
      </c>
      <c r="I18" s="79">
        <v>-32935000</v>
      </c>
    </row>
    <row r="19" spans="1:9" x14ac:dyDescent="0.25">
      <c r="A19" t="s">
        <v>28</v>
      </c>
      <c r="B19" t="s">
        <v>252</v>
      </c>
      <c r="C19" t="s">
        <v>108</v>
      </c>
      <c r="D19" t="s">
        <v>109</v>
      </c>
      <c r="E19" t="s">
        <v>35</v>
      </c>
      <c r="F19" t="s">
        <v>185</v>
      </c>
      <c r="G19" t="s">
        <v>34</v>
      </c>
      <c r="H19" s="79">
        <v>439288</v>
      </c>
      <c r="I19" s="79">
        <v>439000</v>
      </c>
    </row>
    <row r="20" spans="1:9" x14ac:dyDescent="0.25">
      <c r="A20" t="s">
        <v>28</v>
      </c>
      <c r="B20" t="s">
        <v>252</v>
      </c>
      <c r="C20" t="s">
        <v>115</v>
      </c>
      <c r="D20" t="s">
        <v>111</v>
      </c>
      <c r="E20" t="s">
        <v>35</v>
      </c>
      <c r="F20" t="s">
        <v>185</v>
      </c>
      <c r="G20" t="s">
        <v>34</v>
      </c>
      <c r="H20" s="79">
        <v>-184407</v>
      </c>
      <c r="I20" s="79">
        <v>-184000</v>
      </c>
    </row>
    <row r="21" spans="1:9" x14ac:dyDescent="0.25">
      <c r="A21" t="s">
        <v>28</v>
      </c>
      <c r="B21" t="s">
        <v>252</v>
      </c>
      <c r="C21" t="s">
        <v>168</v>
      </c>
      <c r="D21" t="s">
        <v>117</v>
      </c>
      <c r="E21" t="s">
        <v>35</v>
      </c>
      <c r="F21" t="s">
        <v>185</v>
      </c>
      <c r="G21" t="s">
        <v>34</v>
      </c>
      <c r="H21" s="79">
        <v>-61572</v>
      </c>
      <c r="I21" s="79">
        <v>-62000</v>
      </c>
    </row>
    <row r="22" spans="1:9" x14ac:dyDescent="0.25">
      <c r="A22" t="s">
        <v>28</v>
      </c>
      <c r="B22" t="s">
        <v>252</v>
      </c>
      <c r="C22" t="s">
        <v>116</v>
      </c>
      <c r="D22" t="s">
        <v>117</v>
      </c>
      <c r="E22" t="s">
        <v>35</v>
      </c>
      <c r="F22" t="s">
        <v>185</v>
      </c>
      <c r="G22" t="s">
        <v>34</v>
      </c>
      <c r="H22" s="79">
        <v>-207591</v>
      </c>
      <c r="I22" s="79">
        <v>-208000</v>
      </c>
    </row>
    <row r="23" spans="1:9" x14ac:dyDescent="0.25">
      <c r="A23" t="s">
        <v>28</v>
      </c>
      <c r="B23" t="s">
        <v>363</v>
      </c>
      <c r="C23" t="s">
        <v>108</v>
      </c>
      <c r="D23" t="s">
        <v>109</v>
      </c>
      <c r="E23" t="s">
        <v>35</v>
      </c>
      <c r="F23" t="s">
        <v>185</v>
      </c>
      <c r="G23" t="s">
        <v>34</v>
      </c>
      <c r="H23" s="79">
        <v>196228</v>
      </c>
      <c r="I23" s="79">
        <v>196000</v>
      </c>
    </row>
    <row r="24" spans="1:9" x14ac:dyDescent="0.25">
      <c r="A24" t="s">
        <v>28</v>
      </c>
      <c r="B24" t="s">
        <v>363</v>
      </c>
      <c r="C24" t="s">
        <v>115</v>
      </c>
      <c r="D24" t="s">
        <v>111</v>
      </c>
      <c r="E24" t="s">
        <v>35</v>
      </c>
      <c r="F24" t="s">
        <v>185</v>
      </c>
      <c r="G24" t="s">
        <v>34</v>
      </c>
      <c r="H24" s="79">
        <v>-81198</v>
      </c>
      <c r="I24" s="79">
        <v>-81000</v>
      </c>
    </row>
    <row r="25" spans="1:9" x14ac:dyDescent="0.25">
      <c r="A25" t="s">
        <v>28</v>
      </c>
      <c r="B25" t="s">
        <v>363</v>
      </c>
      <c r="C25" t="s">
        <v>168</v>
      </c>
      <c r="D25" t="s">
        <v>117</v>
      </c>
      <c r="E25" t="s">
        <v>35</v>
      </c>
      <c r="F25" t="s">
        <v>185</v>
      </c>
      <c r="G25" t="s">
        <v>34</v>
      </c>
      <c r="H25" s="79">
        <v>-26946</v>
      </c>
      <c r="I25" s="79">
        <v>-27000</v>
      </c>
    </row>
    <row r="26" spans="1:9" x14ac:dyDescent="0.25">
      <c r="A26" t="s">
        <v>28</v>
      </c>
      <c r="B26" t="s">
        <v>363</v>
      </c>
      <c r="C26" t="s">
        <v>116</v>
      </c>
      <c r="D26" t="s">
        <v>117</v>
      </c>
      <c r="E26" t="s">
        <v>35</v>
      </c>
      <c r="F26" t="s">
        <v>185</v>
      </c>
      <c r="G26" t="s">
        <v>34</v>
      </c>
      <c r="H26" s="79">
        <v>-93264</v>
      </c>
      <c r="I26" s="79">
        <v>-93000</v>
      </c>
    </row>
    <row r="27" spans="1:9" x14ac:dyDescent="0.25">
      <c r="A27" t="s">
        <v>28</v>
      </c>
      <c r="B27" t="s">
        <v>433</v>
      </c>
      <c r="C27" t="s">
        <v>108</v>
      </c>
      <c r="D27" t="s">
        <v>109</v>
      </c>
      <c r="E27" t="s">
        <v>35</v>
      </c>
      <c r="F27" t="s">
        <v>185</v>
      </c>
      <c r="G27" t="s">
        <v>34</v>
      </c>
      <c r="H27" s="79">
        <v>65008</v>
      </c>
      <c r="I27" s="79">
        <v>65000</v>
      </c>
    </row>
    <row r="28" spans="1:9" x14ac:dyDescent="0.25">
      <c r="A28" t="s">
        <v>28</v>
      </c>
      <c r="B28" t="s">
        <v>433</v>
      </c>
      <c r="C28" t="s">
        <v>115</v>
      </c>
      <c r="D28" t="s">
        <v>111</v>
      </c>
      <c r="E28" t="s">
        <v>35</v>
      </c>
      <c r="F28" t="s">
        <v>185</v>
      </c>
      <c r="G28" t="s">
        <v>34</v>
      </c>
      <c r="H28" s="79">
        <v>-26901</v>
      </c>
      <c r="I28" s="79">
        <v>-27000</v>
      </c>
    </row>
    <row r="29" spans="1:9" x14ac:dyDescent="0.25">
      <c r="A29" t="s">
        <v>28</v>
      </c>
      <c r="B29" t="s">
        <v>433</v>
      </c>
      <c r="C29" t="s">
        <v>168</v>
      </c>
      <c r="D29" t="s">
        <v>117</v>
      </c>
      <c r="E29" t="s">
        <v>35</v>
      </c>
      <c r="F29" t="s">
        <v>185</v>
      </c>
      <c r="G29" t="s">
        <v>34</v>
      </c>
      <c r="H29" s="79">
        <v>-8927</v>
      </c>
      <c r="I29" s="79">
        <v>-9000</v>
      </c>
    </row>
    <row r="30" spans="1:9" x14ac:dyDescent="0.25">
      <c r="A30" t="s">
        <v>28</v>
      </c>
      <c r="B30" t="s">
        <v>433</v>
      </c>
      <c r="C30" t="s">
        <v>116</v>
      </c>
      <c r="D30" t="s">
        <v>117</v>
      </c>
      <c r="E30" t="s">
        <v>35</v>
      </c>
      <c r="F30" t="s">
        <v>185</v>
      </c>
      <c r="G30" t="s">
        <v>34</v>
      </c>
      <c r="H30" s="79">
        <v>-30897</v>
      </c>
      <c r="I30" s="79">
        <v>-30000</v>
      </c>
    </row>
    <row r="31" spans="1:9" x14ac:dyDescent="0.25">
      <c r="A31" t="s">
        <v>28</v>
      </c>
      <c r="B31" t="s">
        <v>437</v>
      </c>
      <c r="C31" t="s">
        <v>108</v>
      </c>
      <c r="D31" t="s">
        <v>109</v>
      </c>
      <c r="E31" t="s">
        <v>35</v>
      </c>
      <c r="F31" t="s">
        <v>185</v>
      </c>
      <c r="G31" t="s">
        <v>34</v>
      </c>
      <c r="H31" s="79">
        <v>4179951</v>
      </c>
      <c r="I31" s="79">
        <v>4180000</v>
      </c>
    </row>
    <row r="32" spans="1:9" x14ac:dyDescent="0.25">
      <c r="A32" t="s">
        <v>28</v>
      </c>
      <c r="B32" t="s">
        <v>437</v>
      </c>
      <c r="C32" t="s">
        <v>115</v>
      </c>
      <c r="D32" t="s">
        <v>111</v>
      </c>
      <c r="E32" t="s">
        <v>35</v>
      </c>
      <c r="F32" t="s">
        <v>185</v>
      </c>
      <c r="G32" t="s">
        <v>34</v>
      </c>
      <c r="H32" s="79">
        <v>-2240258</v>
      </c>
      <c r="I32" s="79">
        <v>-2241000</v>
      </c>
    </row>
    <row r="33" spans="1:9" x14ac:dyDescent="0.25">
      <c r="A33" t="s">
        <v>28</v>
      </c>
      <c r="B33" t="s">
        <v>437</v>
      </c>
      <c r="C33" t="s">
        <v>168</v>
      </c>
      <c r="D33" t="s">
        <v>117</v>
      </c>
      <c r="E33" t="s">
        <v>35</v>
      </c>
      <c r="F33" t="s">
        <v>185</v>
      </c>
      <c r="G33" t="s">
        <v>34</v>
      </c>
      <c r="H33" s="79">
        <v>-753458</v>
      </c>
      <c r="I33" s="79">
        <v>-753000</v>
      </c>
    </row>
    <row r="34" spans="1:9" x14ac:dyDescent="0.25">
      <c r="A34" t="s">
        <v>28</v>
      </c>
      <c r="B34" t="s">
        <v>437</v>
      </c>
      <c r="C34" t="s">
        <v>116</v>
      </c>
      <c r="D34" t="s">
        <v>117</v>
      </c>
      <c r="E34" t="s">
        <v>35</v>
      </c>
      <c r="F34" t="s">
        <v>185</v>
      </c>
      <c r="G34" t="s">
        <v>34</v>
      </c>
      <c r="H34" s="79">
        <v>-1277150</v>
      </c>
      <c r="I34" s="79">
        <v>-1278000</v>
      </c>
    </row>
    <row r="35" spans="1:9" x14ac:dyDescent="0.25">
      <c r="A35" t="s">
        <v>28</v>
      </c>
      <c r="B35" t="s">
        <v>461</v>
      </c>
      <c r="C35" t="s">
        <v>108</v>
      </c>
      <c r="D35" t="s">
        <v>109</v>
      </c>
      <c r="E35" t="s">
        <v>35</v>
      </c>
      <c r="F35" t="s">
        <v>185</v>
      </c>
      <c r="G35" t="s">
        <v>34</v>
      </c>
      <c r="H35" s="79">
        <v>9853033</v>
      </c>
      <c r="I35" s="79">
        <v>9853000</v>
      </c>
    </row>
    <row r="36" spans="1:9" x14ac:dyDescent="0.25">
      <c r="A36" t="s">
        <v>28</v>
      </c>
      <c r="B36" t="s">
        <v>461</v>
      </c>
      <c r="C36" t="s">
        <v>115</v>
      </c>
      <c r="D36" t="s">
        <v>111</v>
      </c>
      <c r="E36" t="s">
        <v>35</v>
      </c>
      <c r="F36" t="s">
        <v>185</v>
      </c>
      <c r="G36" t="s">
        <v>34</v>
      </c>
      <c r="H36" s="79">
        <v>-3178712</v>
      </c>
      <c r="I36" s="79">
        <v>-3179000</v>
      </c>
    </row>
    <row r="37" spans="1:9" x14ac:dyDescent="0.25">
      <c r="A37" t="s">
        <v>28</v>
      </c>
      <c r="B37" t="s">
        <v>461</v>
      </c>
      <c r="C37" t="s">
        <v>168</v>
      </c>
      <c r="D37" t="s">
        <v>117</v>
      </c>
      <c r="E37" t="s">
        <v>35</v>
      </c>
      <c r="F37" t="s">
        <v>185</v>
      </c>
      <c r="G37" t="s">
        <v>34</v>
      </c>
      <c r="H37" s="79">
        <v>-1688487</v>
      </c>
      <c r="I37" s="79">
        <v>-1688000</v>
      </c>
    </row>
    <row r="38" spans="1:9" x14ac:dyDescent="0.25">
      <c r="A38" t="s">
        <v>28</v>
      </c>
      <c r="B38" t="s">
        <v>461</v>
      </c>
      <c r="C38" t="s">
        <v>116</v>
      </c>
      <c r="D38" t="s">
        <v>117</v>
      </c>
      <c r="E38" t="s">
        <v>35</v>
      </c>
      <c r="F38" t="s">
        <v>185</v>
      </c>
      <c r="G38" t="s">
        <v>34</v>
      </c>
      <c r="H38" s="79">
        <v>-5395495</v>
      </c>
      <c r="I38" s="79">
        <v>-5395000</v>
      </c>
    </row>
    <row r="39" spans="1:9" x14ac:dyDescent="0.25">
      <c r="A39" t="s">
        <v>28</v>
      </c>
      <c r="B39" t="s">
        <v>477</v>
      </c>
      <c r="C39" t="s">
        <v>108</v>
      </c>
      <c r="D39" t="s">
        <v>109</v>
      </c>
      <c r="E39" t="s">
        <v>35</v>
      </c>
      <c r="F39" t="s">
        <v>185</v>
      </c>
      <c r="G39" t="s">
        <v>34</v>
      </c>
      <c r="H39" s="79">
        <v>229409</v>
      </c>
      <c r="I39" s="79">
        <v>229000</v>
      </c>
    </row>
    <row r="40" spans="1:9" x14ac:dyDescent="0.25">
      <c r="A40" t="s">
        <v>28</v>
      </c>
      <c r="B40" t="s">
        <v>477</v>
      </c>
      <c r="C40" t="s">
        <v>115</v>
      </c>
      <c r="D40" t="s">
        <v>111</v>
      </c>
      <c r="E40" t="s">
        <v>35</v>
      </c>
      <c r="F40" t="s">
        <v>185</v>
      </c>
      <c r="G40" t="s">
        <v>34</v>
      </c>
      <c r="H40" s="79">
        <v>-189380</v>
      </c>
      <c r="I40" s="79">
        <v>-190000</v>
      </c>
    </row>
    <row r="41" spans="1:9" x14ac:dyDescent="0.25">
      <c r="A41" t="s">
        <v>28</v>
      </c>
      <c r="B41" t="s">
        <v>477</v>
      </c>
      <c r="C41" t="s">
        <v>168</v>
      </c>
      <c r="D41" t="s">
        <v>117</v>
      </c>
      <c r="E41" t="s">
        <v>35</v>
      </c>
      <c r="F41" t="s">
        <v>185</v>
      </c>
      <c r="G41" t="s">
        <v>34</v>
      </c>
      <c r="H41" s="79">
        <v>-43505</v>
      </c>
      <c r="I41" s="79">
        <v>-44000</v>
      </c>
    </row>
    <row r="42" spans="1:9" x14ac:dyDescent="0.25">
      <c r="A42" t="s">
        <v>28</v>
      </c>
      <c r="B42" t="s">
        <v>477</v>
      </c>
      <c r="C42" t="s">
        <v>116</v>
      </c>
      <c r="D42" t="s">
        <v>117</v>
      </c>
      <c r="E42" t="s">
        <v>35</v>
      </c>
      <c r="F42" t="s">
        <v>185</v>
      </c>
      <c r="G42" t="s">
        <v>34</v>
      </c>
      <c r="H42" s="79">
        <v>-1</v>
      </c>
      <c r="I42" s="79">
        <v>0</v>
      </c>
    </row>
    <row r="43" spans="1:9" x14ac:dyDescent="0.25">
      <c r="A43" t="s">
        <v>28</v>
      </c>
      <c r="B43" t="s">
        <v>481</v>
      </c>
      <c r="C43" t="s">
        <v>30</v>
      </c>
      <c r="D43" t="s">
        <v>31</v>
      </c>
      <c r="E43" t="s">
        <v>35</v>
      </c>
      <c r="F43" t="s">
        <v>185</v>
      </c>
      <c r="G43" t="s">
        <v>34</v>
      </c>
      <c r="H43" s="79">
        <v>423650</v>
      </c>
      <c r="I43" s="79">
        <v>424000</v>
      </c>
    </row>
    <row r="44" spans="1:9" x14ac:dyDescent="0.25">
      <c r="A44" t="s">
        <v>28</v>
      </c>
      <c r="B44" t="s">
        <v>481</v>
      </c>
      <c r="C44" t="s">
        <v>108</v>
      </c>
      <c r="D44" t="s">
        <v>109</v>
      </c>
      <c r="E44" t="s">
        <v>35</v>
      </c>
      <c r="F44" t="s">
        <v>185</v>
      </c>
      <c r="G44" t="s">
        <v>34</v>
      </c>
      <c r="H44" s="79">
        <v>103571373</v>
      </c>
      <c r="I44" s="79">
        <v>103571000</v>
      </c>
    </row>
    <row r="45" spans="1:9" x14ac:dyDescent="0.25">
      <c r="A45" t="s">
        <v>28</v>
      </c>
      <c r="B45" t="s">
        <v>481</v>
      </c>
      <c r="C45" t="s">
        <v>110</v>
      </c>
      <c r="D45" t="s">
        <v>111</v>
      </c>
      <c r="E45" t="s">
        <v>35</v>
      </c>
      <c r="F45" t="s">
        <v>185</v>
      </c>
      <c r="G45" t="s">
        <v>34</v>
      </c>
      <c r="H45" s="79">
        <v>-162399</v>
      </c>
      <c r="I45" s="79">
        <v>-163000</v>
      </c>
    </row>
    <row r="46" spans="1:9" x14ac:dyDescent="0.25">
      <c r="A46" t="s">
        <v>28</v>
      </c>
      <c r="B46" t="s">
        <v>481</v>
      </c>
      <c r="C46" t="s">
        <v>115</v>
      </c>
      <c r="D46" t="s">
        <v>111</v>
      </c>
      <c r="E46" t="s">
        <v>35</v>
      </c>
      <c r="F46" t="s">
        <v>185</v>
      </c>
      <c r="G46" t="s">
        <v>34</v>
      </c>
      <c r="H46" s="79">
        <v>-45538669</v>
      </c>
      <c r="I46" s="79">
        <v>-45538000</v>
      </c>
    </row>
    <row r="47" spans="1:9" x14ac:dyDescent="0.25">
      <c r="A47" t="s">
        <v>28</v>
      </c>
      <c r="B47" t="s">
        <v>481</v>
      </c>
      <c r="C47" t="s">
        <v>168</v>
      </c>
      <c r="D47" t="s">
        <v>117</v>
      </c>
      <c r="E47" t="s">
        <v>35</v>
      </c>
      <c r="F47" t="s">
        <v>185</v>
      </c>
      <c r="G47" t="s">
        <v>34</v>
      </c>
      <c r="H47" s="79">
        <v>-15593720</v>
      </c>
      <c r="I47" s="79">
        <v>-15594000</v>
      </c>
    </row>
    <row r="48" spans="1:9" x14ac:dyDescent="0.25">
      <c r="A48" t="s">
        <v>28</v>
      </c>
      <c r="B48" t="s">
        <v>481</v>
      </c>
      <c r="C48" t="s">
        <v>116</v>
      </c>
      <c r="D48" t="s">
        <v>117</v>
      </c>
      <c r="E48" t="s">
        <v>35</v>
      </c>
      <c r="F48" t="s">
        <v>185</v>
      </c>
      <c r="G48" t="s">
        <v>34</v>
      </c>
      <c r="H48" s="79">
        <v>-46189182</v>
      </c>
      <c r="I48" s="79">
        <v>-46190000</v>
      </c>
    </row>
    <row r="49" spans="1:9" x14ac:dyDescent="0.25">
      <c r="A49" t="s">
        <v>28</v>
      </c>
      <c r="B49" t="s">
        <v>487</v>
      </c>
      <c r="C49" t="s">
        <v>108</v>
      </c>
      <c r="D49" t="s">
        <v>109</v>
      </c>
      <c r="E49" t="s">
        <v>35</v>
      </c>
      <c r="F49" t="s">
        <v>185</v>
      </c>
      <c r="G49" t="s">
        <v>34</v>
      </c>
      <c r="H49" s="79">
        <v>131220</v>
      </c>
      <c r="I49" s="79">
        <v>131000</v>
      </c>
    </row>
    <row r="50" spans="1:9" x14ac:dyDescent="0.25">
      <c r="A50" t="s">
        <v>28</v>
      </c>
      <c r="B50" t="s">
        <v>487</v>
      </c>
      <c r="C50" t="s">
        <v>115</v>
      </c>
      <c r="D50" t="s">
        <v>111</v>
      </c>
      <c r="E50" t="s">
        <v>35</v>
      </c>
      <c r="F50" t="s">
        <v>185</v>
      </c>
      <c r="G50" t="s">
        <v>34</v>
      </c>
      <c r="H50" s="79">
        <v>-54297</v>
      </c>
      <c r="I50" s="79">
        <v>-54000</v>
      </c>
    </row>
    <row r="51" spans="1:9" x14ac:dyDescent="0.25">
      <c r="A51" t="s">
        <v>28</v>
      </c>
      <c r="B51" t="s">
        <v>487</v>
      </c>
      <c r="C51" t="s">
        <v>168</v>
      </c>
      <c r="D51" t="s">
        <v>117</v>
      </c>
      <c r="E51" t="s">
        <v>35</v>
      </c>
      <c r="F51" t="s">
        <v>185</v>
      </c>
      <c r="G51" t="s">
        <v>34</v>
      </c>
      <c r="H51" s="79">
        <v>-18019</v>
      </c>
      <c r="I51" s="79">
        <v>-18000</v>
      </c>
    </row>
    <row r="52" spans="1:9" x14ac:dyDescent="0.25">
      <c r="A52" t="s">
        <v>28</v>
      </c>
      <c r="B52" t="s">
        <v>487</v>
      </c>
      <c r="C52" t="s">
        <v>116</v>
      </c>
      <c r="D52" t="s">
        <v>117</v>
      </c>
      <c r="E52" t="s">
        <v>35</v>
      </c>
      <c r="F52" t="s">
        <v>185</v>
      </c>
      <c r="G52" t="s">
        <v>34</v>
      </c>
      <c r="H52" s="79">
        <v>-62367</v>
      </c>
      <c r="I52" s="79">
        <v>-63000</v>
      </c>
    </row>
    <row r="53" spans="1:9" x14ac:dyDescent="0.25">
      <c r="A53" t="s">
        <v>42</v>
      </c>
      <c r="B53" t="s">
        <v>27</v>
      </c>
      <c r="C53" t="s">
        <v>108</v>
      </c>
      <c r="D53" t="s">
        <v>109</v>
      </c>
      <c r="E53" t="s">
        <v>35</v>
      </c>
      <c r="F53" t="s">
        <v>38</v>
      </c>
      <c r="G53" t="s">
        <v>34</v>
      </c>
      <c r="H53" s="79">
        <v>2872316</v>
      </c>
      <c r="I53" s="79">
        <v>2872000</v>
      </c>
    </row>
    <row r="54" spans="1:9" x14ac:dyDescent="0.25">
      <c r="A54" t="s">
        <v>42</v>
      </c>
      <c r="B54" t="s">
        <v>27</v>
      </c>
      <c r="C54" t="s">
        <v>115</v>
      </c>
      <c r="D54" t="s">
        <v>111</v>
      </c>
      <c r="E54" t="s">
        <v>35</v>
      </c>
      <c r="F54" t="s">
        <v>38</v>
      </c>
      <c r="G54" t="s">
        <v>34</v>
      </c>
      <c r="H54" s="79">
        <v>-718080</v>
      </c>
      <c r="I54" s="79">
        <v>-718000</v>
      </c>
    </row>
    <row r="55" spans="1:9" x14ac:dyDescent="0.25">
      <c r="A55" t="s">
        <v>42</v>
      </c>
      <c r="B55" t="s">
        <v>27</v>
      </c>
      <c r="C55" t="s">
        <v>168</v>
      </c>
      <c r="D55" t="s">
        <v>117</v>
      </c>
      <c r="E55" t="s">
        <v>35</v>
      </c>
      <c r="F55" t="s">
        <v>38</v>
      </c>
      <c r="G55" t="s">
        <v>34</v>
      </c>
      <c r="H55" s="79">
        <v>-348053</v>
      </c>
      <c r="I55" s="79">
        <v>-348000</v>
      </c>
    </row>
    <row r="56" spans="1:9" x14ac:dyDescent="0.25">
      <c r="A56" t="s">
        <v>42</v>
      </c>
      <c r="B56" t="s">
        <v>27</v>
      </c>
      <c r="C56" t="s">
        <v>116</v>
      </c>
      <c r="D56" t="s">
        <v>117</v>
      </c>
      <c r="E56" t="s">
        <v>35</v>
      </c>
      <c r="F56" t="s">
        <v>38</v>
      </c>
      <c r="G56" t="s">
        <v>34</v>
      </c>
      <c r="H56" s="79">
        <v>-1886098</v>
      </c>
      <c r="I56" s="79">
        <v>-1886000</v>
      </c>
    </row>
    <row r="57" spans="1:9" x14ac:dyDescent="0.25">
      <c r="A57" t="s">
        <v>43</v>
      </c>
      <c r="B57" t="s">
        <v>27</v>
      </c>
      <c r="C57" t="s">
        <v>108</v>
      </c>
      <c r="D57" t="s">
        <v>109</v>
      </c>
      <c r="E57" t="s">
        <v>35</v>
      </c>
      <c r="F57" t="s">
        <v>38</v>
      </c>
      <c r="G57" t="s">
        <v>34</v>
      </c>
      <c r="H57" s="79">
        <v>0</v>
      </c>
      <c r="I57" s="79">
        <v>0</v>
      </c>
    </row>
    <row r="58" spans="1:9" x14ac:dyDescent="0.25">
      <c r="A58" t="s">
        <v>43</v>
      </c>
      <c r="B58" t="s">
        <v>27</v>
      </c>
      <c r="C58" t="s">
        <v>115</v>
      </c>
      <c r="D58" t="s">
        <v>111</v>
      </c>
      <c r="E58" t="s">
        <v>35</v>
      </c>
      <c r="F58" t="s">
        <v>38</v>
      </c>
      <c r="G58" t="s">
        <v>34</v>
      </c>
      <c r="H58" s="79">
        <v>1</v>
      </c>
      <c r="I58" s="79">
        <v>0</v>
      </c>
    </row>
    <row r="59" spans="1:9" x14ac:dyDescent="0.25">
      <c r="A59" t="s">
        <v>43</v>
      </c>
      <c r="B59" t="s">
        <v>27</v>
      </c>
      <c r="C59" t="s">
        <v>116</v>
      </c>
      <c r="D59" t="s">
        <v>117</v>
      </c>
      <c r="E59" t="s">
        <v>35</v>
      </c>
      <c r="F59" t="s">
        <v>38</v>
      </c>
      <c r="G59" t="s">
        <v>34</v>
      </c>
      <c r="H59" s="79">
        <v>-1</v>
      </c>
      <c r="I59" s="79">
        <v>0</v>
      </c>
    </row>
    <row r="60" spans="1:9" x14ac:dyDescent="0.25">
      <c r="A60" t="s">
        <v>44</v>
      </c>
      <c r="B60" t="s">
        <v>27</v>
      </c>
      <c r="C60" t="s">
        <v>108</v>
      </c>
      <c r="D60" t="s">
        <v>109</v>
      </c>
      <c r="E60" t="s">
        <v>45</v>
      </c>
      <c r="F60" t="s">
        <v>38</v>
      </c>
      <c r="G60" t="s">
        <v>34</v>
      </c>
      <c r="H60" s="79">
        <v>2485655</v>
      </c>
      <c r="I60" s="79">
        <v>2486000</v>
      </c>
    </row>
    <row r="61" spans="1:9" x14ac:dyDescent="0.25">
      <c r="A61" t="s">
        <v>44</v>
      </c>
      <c r="B61" t="s">
        <v>27</v>
      </c>
      <c r="C61" t="s">
        <v>115</v>
      </c>
      <c r="D61" t="s">
        <v>111</v>
      </c>
      <c r="E61" t="s">
        <v>45</v>
      </c>
      <c r="F61" t="s">
        <v>38</v>
      </c>
      <c r="G61" t="s">
        <v>34</v>
      </c>
      <c r="H61" s="79">
        <v>-802660</v>
      </c>
      <c r="I61" s="79">
        <v>-803000</v>
      </c>
    </row>
    <row r="62" spans="1:9" x14ac:dyDescent="0.25">
      <c r="A62" t="s">
        <v>44</v>
      </c>
      <c r="B62" t="s">
        <v>27</v>
      </c>
      <c r="C62" t="s">
        <v>168</v>
      </c>
      <c r="D62" t="s">
        <v>117</v>
      </c>
      <c r="E62" t="s">
        <v>45</v>
      </c>
      <c r="F62" t="s">
        <v>38</v>
      </c>
      <c r="G62" t="s">
        <v>34</v>
      </c>
      <c r="H62" s="79">
        <v>-300217</v>
      </c>
      <c r="I62" s="79">
        <v>-300000</v>
      </c>
    </row>
    <row r="63" spans="1:9" x14ac:dyDescent="0.25">
      <c r="A63" t="s">
        <v>44</v>
      </c>
      <c r="B63" t="s">
        <v>27</v>
      </c>
      <c r="C63" t="s">
        <v>116</v>
      </c>
      <c r="D63" t="s">
        <v>117</v>
      </c>
      <c r="E63" t="s">
        <v>45</v>
      </c>
      <c r="F63" t="s">
        <v>38</v>
      </c>
      <c r="G63" t="s">
        <v>34</v>
      </c>
      <c r="H63" s="79">
        <v>-1456308</v>
      </c>
      <c r="I63" s="79">
        <v>-1457000</v>
      </c>
    </row>
    <row r="64" spans="1:9" x14ac:dyDescent="0.25">
      <c r="A64" t="s">
        <v>203</v>
      </c>
      <c r="B64" t="s">
        <v>202</v>
      </c>
      <c r="C64" t="s">
        <v>108</v>
      </c>
      <c r="D64" t="s">
        <v>109</v>
      </c>
      <c r="E64" t="s">
        <v>204</v>
      </c>
      <c r="F64" t="s">
        <v>185</v>
      </c>
      <c r="G64" t="s">
        <v>34</v>
      </c>
      <c r="H64" s="79">
        <v>0</v>
      </c>
      <c r="I64" s="79">
        <v>0</v>
      </c>
    </row>
    <row r="65" spans="1:9" x14ac:dyDescent="0.25">
      <c r="A65" t="s">
        <v>203</v>
      </c>
      <c r="B65" t="s">
        <v>202</v>
      </c>
      <c r="C65" t="s">
        <v>115</v>
      </c>
      <c r="D65" t="s">
        <v>111</v>
      </c>
      <c r="E65" t="s">
        <v>204</v>
      </c>
      <c r="F65" t="s">
        <v>185</v>
      </c>
      <c r="G65" t="s">
        <v>34</v>
      </c>
      <c r="H65" s="79">
        <v>0</v>
      </c>
      <c r="I65" s="79">
        <v>0</v>
      </c>
    </row>
    <row r="66" spans="1:9" x14ac:dyDescent="0.25">
      <c r="A66" t="s">
        <v>203</v>
      </c>
      <c r="B66" t="s">
        <v>202</v>
      </c>
      <c r="C66" t="s">
        <v>116</v>
      </c>
      <c r="D66" t="s">
        <v>117</v>
      </c>
      <c r="E66" t="s">
        <v>204</v>
      </c>
      <c r="F66" t="s">
        <v>185</v>
      </c>
      <c r="G66" t="s">
        <v>34</v>
      </c>
      <c r="H66" s="79">
        <v>0</v>
      </c>
      <c r="I66" s="79">
        <v>0</v>
      </c>
    </row>
    <row r="67" spans="1:9" x14ac:dyDescent="0.25">
      <c r="A67" t="s">
        <v>203</v>
      </c>
      <c r="B67" t="s">
        <v>214</v>
      </c>
      <c r="C67" t="s">
        <v>108</v>
      </c>
      <c r="D67" t="s">
        <v>109</v>
      </c>
      <c r="E67" t="s">
        <v>204</v>
      </c>
      <c r="F67" t="s">
        <v>185</v>
      </c>
      <c r="G67" t="s">
        <v>34</v>
      </c>
      <c r="H67" s="79">
        <v>5701094</v>
      </c>
      <c r="I67" s="79">
        <v>5701000</v>
      </c>
    </row>
    <row r="68" spans="1:9" x14ac:dyDescent="0.25">
      <c r="A68" t="s">
        <v>203</v>
      </c>
      <c r="B68" t="s">
        <v>214</v>
      </c>
      <c r="C68" t="s">
        <v>115</v>
      </c>
      <c r="D68" t="s">
        <v>111</v>
      </c>
      <c r="E68" t="s">
        <v>204</v>
      </c>
      <c r="F68" t="s">
        <v>185</v>
      </c>
      <c r="G68" t="s">
        <v>34</v>
      </c>
      <c r="H68" s="79">
        <v>-1487752</v>
      </c>
      <c r="I68" s="79">
        <v>-1488000</v>
      </c>
    </row>
    <row r="69" spans="1:9" x14ac:dyDescent="0.25">
      <c r="A69" t="s">
        <v>203</v>
      </c>
      <c r="B69" t="s">
        <v>214</v>
      </c>
      <c r="C69" t="s">
        <v>168</v>
      </c>
      <c r="D69" t="s">
        <v>117</v>
      </c>
      <c r="E69" t="s">
        <v>204</v>
      </c>
      <c r="F69" t="s">
        <v>185</v>
      </c>
      <c r="G69" t="s">
        <v>34</v>
      </c>
      <c r="H69" s="79">
        <v>-577579</v>
      </c>
      <c r="I69" s="79">
        <v>-578000</v>
      </c>
    </row>
    <row r="70" spans="1:9" x14ac:dyDescent="0.25">
      <c r="A70" t="s">
        <v>203</v>
      </c>
      <c r="B70" t="s">
        <v>214</v>
      </c>
      <c r="C70" t="s">
        <v>116</v>
      </c>
      <c r="D70" t="s">
        <v>117</v>
      </c>
      <c r="E70" t="s">
        <v>204</v>
      </c>
      <c r="F70" t="s">
        <v>185</v>
      </c>
      <c r="G70" t="s">
        <v>34</v>
      </c>
      <c r="H70" s="79">
        <v>-3811961</v>
      </c>
      <c r="I70" s="79">
        <v>-3811000</v>
      </c>
    </row>
    <row r="71" spans="1:9" x14ac:dyDescent="0.25">
      <c r="A71" t="s">
        <v>203</v>
      </c>
      <c r="B71" t="s">
        <v>220</v>
      </c>
      <c r="C71" t="s">
        <v>108</v>
      </c>
      <c r="D71" t="s">
        <v>109</v>
      </c>
      <c r="E71" t="s">
        <v>204</v>
      </c>
      <c r="F71" t="s">
        <v>185</v>
      </c>
      <c r="G71" t="s">
        <v>34</v>
      </c>
      <c r="H71" s="79">
        <v>0</v>
      </c>
      <c r="I71" s="79">
        <v>0</v>
      </c>
    </row>
    <row r="72" spans="1:9" x14ac:dyDescent="0.25">
      <c r="A72" t="s">
        <v>203</v>
      </c>
      <c r="B72" t="s">
        <v>220</v>
      </c>
      <c r="C72" t="s">
        <v>115</v>
      </c>
      <c r="D72" t="s">
        <v>111</v>
      </c>
      <c r="E72" t="s">
        <v>204</v>
      </c>
      <c r="F72" t="s">
        <v>185</v>
      </c>
      <c r="G72" t="s">
        <v>34</v>
      </c>
      <c r="H72" s="79">
        <v>0</v>
      </c>
      <c r="I72" s="79">
        <v>0</v>
      </c>
    </row>
    <row r="73" spans="1:9" x14ac:dyDescent="0.25">
      <c r="A73" t="s">
        <v>203</v>
      </c>
      <c r="B73" t="s">
        <v>220</v>
      </c>
      <c r="C73" t="s">
        <v>116</v>
      </c>
      <c r="D73" t="s">
        <v>117</v>
      </c>
      <c r="E73" t="s">
        <v>204</v>
      </c>
      <c r="F73" t="s">
        <v>185</v>
      </c>
      <c r="G73" t="s">
        <v>34</v>
      </c>
      <c r="H73" s="79">
        <v>0</v>
      </c>
      <c r="I73" s="79">
        <v>-1000</v>
      </c>
    </row>
    <row r="74" spans="1:9" x14ac:dyDescent="0.25">
      <c r="A74" t="s">
        <v>47</v>
      </c>
      <c r="B74" t="s">
        <v>27</v>
      </c>
      <c r="C74" t="s">
        <v>108</v>
      </c>
      <c r="D74" t="s">
        <v>109</v>
      </c>
      <c r="E74" t="s">
        <v>48</v>
      </c>
      <c r="F74" t="s">
        <v>38</v>
      </c>
      <c r="G74" t="s">
        <v>34</v>
      </c>
      <c r="H74" s="79">
        <v>733593</v>
      </c>
      <c r="I74" s="79">
        <v>734000</v>
      </c>
    </row>
    <row r="75" spans="1:9" x14ac:dyDescent="0.25">
      <c r="A75" t="s">
        <v>47</v>
      </c>
      <c r="B75" t="s">
        <v>27</v>
      </c>
      <c r="C75" t="s">
        <v>115</v>
      </c>
      <c r="D75" t="s">
        <v>111</v>
      </c>
      <c r="E75" t="s">
        <v>48</v>
      </c>
      <c r="F75" t="s">
        <v>38</v>
      </c>
      <c r="G75" t="s">
        <v>34</v>
      </c>
      <c r="H75" s="79">
        <v>-528186</v>
      </c>
      <c r="I75" s="79">
        <v>-528000</v>
      </c>
    </row>
    <row r="76" spans="1:9" x14ac:dyDescent="0.25">
      <c r="A76" t="s">
        <v>47</v>
      </c>
      <c r="B76" t="s">
        <v>27</v>
      </c>
      <c r="C76" t="s">
        <v>168</v>
      </c>
      <c r="D76" t="s">
        <v>117</v>
      </c>
      <c r="E76" t="s">
        <v>48</v>
      </c>
      <c r="F76" t="s">
        <v>38</v>
      </c>
      <c r="G76" t="s">
        <v>34</v>
      </c>
      <c r="H76" s="79">
        <v>-184205</v>
      </c>
      <c r="I76" s="79">
        <v>-184000</v>
      </c>
    </row>
    <row r="77" spans="1:9" x14ac:dyDescent="0.25">
      <c r="A77" t="s">
        <v>47</v>
      </c>
      <c r="B77" t="s">
        <v>27</v>
      </c>
      <c r="C77" t="s">
        <v>116</v>
      </c>
      <c r="D77" t="s">
        <v>117</v>
      </c>
      <c r="E77" t="s">
        <v>48</v>
      </c>
      <c r="F77" t="s">
        <v>38</v>
      </c>
      <c r="G77" t="s">
        <v>34</v>
      </c>
      <c r="H77" s="79">
        <v>-30896</v>
      </c>
      <c r="I77" s="79">
        <v>-32000</v>
      </c>
    </row>
    <row r="78" spans="1:9" x14ac:dyDescent="0.25">
      <c r="A78" t="s">
        <v>583</v>
      </c>
      <c r="B78" t="s">
        <v>582</v>
      </c>
      <c r="C78" t="s">
        <v>108</v>
      </c>
      <c r="D78" t="s">
        <v>109</v>
      </c>
      <c r="E78" t="s">
        <v>48</v>
      </c>
      <c r="F78" t="s">
        <v>377</v>
      </c>
      <c r="G78" t="s">
        <v>375</v>
      </c>
      <c r="H78" s="79">
        <v>949335</v>
      </c>
      <c r="I78" s="79">
        <v>949000</v>
      </c>
    </row>
    <row r="79" spans="1:9" x14ac:dyDescent="0.25">
      <c r="A79" t="s">
        <v>583</v>
      </c>
      <c r="B79" t="s">
        <v>582</v>
      </c>
      <c r="C79" t="s">
        <v>115</v>
      </c>
      <c r="D79" t="s">
        <v>111</v>
      </c>
      <c r="E79" t="s">
        <v>48</v>
      </c>
      <c r="F79" t="s">
        <v>377</v>
      </c>
      <c r="G79" t="s">
        <v>375</v>
      </c>
      <c r="H79" s="79">
        <v>-932991</v>
      </c>
      <c r="I79" s="79">
        <v>-933000</v>
      </c>
    </row>
    <row r="80" spans="1:9" x14ac:dyDescent="0.25">
      <c r="A80" t="s">
        <v>583</v>
      </c>
      <c r="B80" t="s">
        <v>582</v>
      </c>
      <c r="C80" t="s">
        <v>168</v>
      </c>
      <c r="D80" t="s">
        <v>117</v>
      </c>
      <c r="E80" t="s">
        <v>48</v>
      </c>
      <c r="F80" t="s">
        <v>377</v>
      </c>
      <c r="G80" t="s">
        <v>375</v>
      </c>
      <c r="H80" s="79">
        <v>-29412</v>
      </c>
      <c r="I80" s="79">
        <v>-29000</v>
      </c>
    </row>
    <row r="81" spans="1:9" x14ac:dyDescent="0.25">
      <c r="A81" t="s">
        <v>583</v>
      </c>
      <c r="B81" t="s">
        <v>582</v>
      </c>
      <c r="C81" t="s">
        <v>116</v>
      </c>
      <c r="D81" t="s">
        <v>117</v>
      </c>
      <c r="E81" t="s">
        <v>48</v>
      </c>
      <c r="F81" t="s">
        <v>377</v>
      </c>
      <c r="G81" t="s">
        <v>375</v>
      </c>
      <c r="H81" s="79">
        <v>0</v>
      </c>
      <c r="I81" s="79">
        <v>0</v>
      </c>
    </row>
    <row r="82" spans="1:9" x14ac:dyDescent="0.25">
      <c r="A82" t="s">
        <v>50</v>
      </c>
      <c r="B82" t="s">
        <v>27</v>
      </c>
      <c r="C82" t="s">
        <v>108</v>
      </c>
      <c r="D82" t="s">
        <v>109</v>
      </c>
      <c r="E82" t="s">
        <v>35</v>
      </c>
      <c r="F82" t="s">
        <v>38</v>
      </c>
      <c r="G82" t="s">
        <v>34</v>
      </c>
      <c r="H82" s="79">
        <v>90289002</v>
      </c>
      <c r="I82" s="79">
        <v>90290000</v>
      </c>
    </row>
    <row r="83" spans="1:9" x14ac:dyDescent="0.25">
      <c r="A83" t="s">
        <v>50</v>
      </c>
      <c r="B83" t="s">
        <v>27</v>
      </c>
      <c r="C83" t="s">
        <v>115</v>
      </c>
      <c r="D83" t="s">
        <v>111</v>
      </c>
      <c r="E83" t="s">
        <v>35</v>
      </c>
      <c r="F83" t="s">
        <v>38</v>
      </c>
      <c r="G83" t="s">
        <v>34</v>
      </c>
      <c r="H83" s="79">
        <v>-17243368</v>
      </c>
      <c r="I83" s="79">
        <v>-17244000</v>
      </c>
    </row>
    <row r="84" spans="1:9" x14ac:dyDescent="0.25">
      <c r="A84" t="s">
        <v>50</v>
      </c>
      <c r="B84" t="s">
        <v>27</v>
      </c>
      <c r="C84" t="s">
        <v>168</v>
      </c>
      <c r="D84" t="s">
        <v>117</v>
      </c>
      <c r="E84" t="s">
        <v>35</v>
      </c>
      <c r="F84" t="s">
        <v>38</v>
      </c>
      <c r="G84" t="s">
        <v>34</v>
      </c>
      <c r="H84" s="79">
        <v>-9569360</v>
      </c>
      <c r="I84" s="79">
        <v>-9569000</v>
      </c>
    </row>
    <row r="85" spans="1:9" x14ac:dyDescent="0.25">
      <c r="A85" t="s">
        <v>50</v>
      </c>
      <c r="B85" t="s">
        <v>27</v>
      </c>
      <c r="C85" t="s">
        <v>116</v>
      </c>
      <c r="D85" t="s">
        <v>117</v>
      </c>
      <c r="E85" t="s">
        <v>35</v>
      </c>
      <c r="F85" t="s">
        <v>38</v>
      </c>
      <c r="G85" t="s">
        <v>34</v>
      </c>
      <c r="H85" s="79">
        <v>-67002034</v>
      </c>
      <c r="I85" s="79">
        <v>-67004000</v>
      </c>
    </row>
    <row r="86" spans="1:9" x14ac:dyDescent="0.25">
      <c r="A86" t="s">
        <v>50</v>
      </c>
      <c r="B86" t="s">
        <v>586</v>
      </c>
      <c r="C86" t="s">
        <v>30</v>
      </c>
      <c r="D86" t="s">
        <v>31</v>
      </c>
      <c r="E86" t="s">
        <v>35</v>
      </c>
      <c r="F86" t="s">
        <v>377</v>
      </c>
      <c r="G86" t="s">
        <v>375</v>
      </c>
      <c r="H86" s="79">
        <v>3716688</v>
      </c>
      <c r="I86" s="79">
        <v>3717000</v>
      </c>
    </row>
    <row r="87" spans="1:9" x14ac:dyDescent="0.25">
      <c r="A87" t="s">
        <v>50</v>
      </c>
      <c r="B87" t="s">
        <v>586</v>
      </c>
      <c r="C87" t="s">
        <v>108</v>
      </c>
      <c r="D87" t="s">
        <v>109</v>
      </c>
      <c r="E87" t="s">
        <v>35</v>
      </c>
      <c r="F87" t="s">
        <v>377</v>
      </c>
      <c r="G87" t="s">
        <v>375</v>
      </c>
      <c r="H87" s="79">
        <v>68257393</v>
      </c>
      <c r="I87" s="79">
        <v>68258000</v>
      </c>
    </row>
    <row r="88" spans="1:9" x14ac:dyDescent="0.25">
      <c r="A88" t="s">
        <v>50</v>
      </c>
      <c r="B88" t="s">
        <v>586</v>
      </c>
      <c r="C88" t="s">
        <v>110</v>
      </c>
      <c r="D88" t="s">
        <v>111</v>
      </c>
      <c r="E88" t="s">
        <v>35</v>
      </c>
      <c r="F88" t="s">
        <v>377</v>
      </c>
      <c r="G88" t="s">
        <v>375</v>
      </c>
      <c r="H88" s="79">
        <v>-347360</v>
      </c>
      <c r="I88" s="79">
        <v>-347000</v>
      </c>
    </row>
    <row r="89" spans="1:9" x14ac:dyDescent="0.25">
      <c r="A89" t="s">
        <v>50</v>
      </c>
      <c r="B89" t="s">
        <v>586</v>
      </c>
      <c r="C89" t="s">
        <v>115</v>
      </c>
      <c r="D89" t="s">
        <v>111</v>
      </c>
      <c r="E89" t="s">
        <v>35</v>
      </c>
      <c r="F89" t="s">
        <v>377</v>
      </c>
      <c r="G89" t="s">
        <v>375</v>
      </c>
      <c r="H89" s="79">
        <v>-19004985</v>
      </c>
      <c r="I89" s="79">
        <v>-19005000</v>
      </c>
    </row>
    <row r="90" spans="1:9" x14ac:dyDescent="0.25">
      <c r="A90" t="s">
        <v>50</v>
      </c>
      <c r="B90" t="s">
        <v>586</v>
      </c>
      <c r="C90" t="s">
        <v>168</v>
      </c>
      <c r="D90" t="s">
        <v>117</v>
      </c>
      <c r="E90" t="s">
        <v>35</v>
      </c>
      <c r="F90" t="s">
        <v>377</v>
      </c>
      <c r="G90" t="s">
        <v>375</v>
      </c>
      <c r="H90" s="79">
        <v>-6288081</v>
      </c>
      <c r="I90" s="79">
        <v>-6288000</v>
      </c>
    </row>
    <row r="91" spans="1:9" x14ac:dyDescent="0.25">
      <c r="A91" t="s">
        <v>50</v>
      </c>
      <c r="B91" t="s">
        <v>586</v>
      </c>
      <c r="C91" t="s">
        <v>116</v>
      </c>
      <c r="D91" t="s">
        <v>117</v>
      </c>
      <c r="E91" t="s">
        <v>35</v>
      </c>
      <c r="F91" t="s">
        <v>377</v>
      </c>
      <c r="G91" t="s">
        <v>375</v>
      </c>
      <c r="H91" s="79">
        <v>-49420363</v>
      </c>
      <c r="I91" s="79">
        <v>-49421000</v>
      </c>
    </row>
    <row r="92" spans="1:9" x14ac:dyDescent="0.25">
      <c r="A92" t="s">
        <v>51</v>
      </c>
      <c r="B92" t="s">
        <v>27</v>
      </c>
      <c r="C92" t="s">
        <v>108</v>
      </c>
      <c r="D92" t="s">
        <v>109</v>
      </c>
      <c r="E92" t="s">
        <v>35</v>
      </c>
      <c r="F92" t="s">
        <v>38</v>
      </c>
      <c r="G92" t="s">
        <v>34</v>
      </c>
      <c r="H92" s="79">
        <v>53938539</v>
      </c>
      <c r="I92" s="79">
        <v>53939000</v>
      </c>
    </row>
    <row r="93" spans="1:9" x14ac:dyDescent="0.25">
      <c r="A93" t="s">
        <v>51</v>
      </c>
      <c r="B93" t="s">
        <v>27</v>
      </c>
      <c r="C93" t="s">
        <v>106</v>
      </c>
      <c r="D93" t="s">
        <v>107</v>
      </c>
      <c r="E93" t="s">
        <v>35</v>
      </c>
      <c r="F93" t="s">
        <v>38</v>
      </c>
      <c r="G93" t="s">
        <v>34</v>
      </c>
      <c r="H93" s="79">
        <v>54342</v>
      </c>
      <c r="I93" s="79">
        <v>54000</v>
      </c>
    </row>
    <row r="94" spans="1:9" x14ac:dyDescent="0.25">
      <c r="A94" t="s">
        <v>51</v>
      </c>
      <c r="B94" t="s">
        <v>27</v>
      </c>
      <c r="C94" t="s">
        <v>114</v>
      </c>
      <c r="D94" t="s">
        <v>111</v>
      </c>
      <c r="E94" t="s">
        <v>35</v>
      </c>
      <c r="F94" t="s">
        <v>38</v>
      </c>
      <c r="G94" t="s">
        <v>34</v>
      </c>
      <c r="H94" s="79">
        <v>-32604</v>
      </c>
      <c r="I94" s="79">
        <v>-33000</v>
      </c>
    </row>
    <row r="95" spans="1:9" x14ac:dyDescent="0.25">
      <c r="A95" t="s">
        <v>51</v>
      </c>
      <c r="B95" t="s">
        <v>27</v>
      </c>
      <c r="C95" t="s">
        <v>115</v>
      </c>
      <c r="D95" t="s">
        <v>111</v>
      </c>
      <c r="E95" t="s">
        <v>35</v>
      </c>
      <c r="F95" t="s">
        <v>38</v>
      </c>
      <c r="G95" t="s">
        <v>34</v>
      </c>
      <c r="H95" s="79">
        <v>-20373605</v>
      </c>
      <c r="I95" s="79">
        <v>-20374000</v>
      </c>
    </row>
    <row r="96" spans="1:9" x14ac:dyDescent="0.25">
      <c r="A96" t="s">
        <v>51</v>
      </c>
      <c r="B96" t="s">
        <v>27</v>
      </c>
      <c r="C96" t="s">
        <v>168</v>
      </c>
      <c r="D96" t="s">
        <v>117</v>
      </c>
      <c r="E96" t="s">
        <v>35</v>
      </c>
      <c r="F96" t="s">
        <v>38</v>
      </c>
      <c r="G96" t="s">
        <v>34</v>
      </c>
      <c r="H96" s="79">
        <v>-6914824</v>
      </c>
      <c r="I96" s="79">
        <v>-6915000</v>
      </c>
    </row>
    <row r="97" spans="1:9" x14ac:dyDescent="0.25">
      <c r="A97" t="s">
        <v>51</v>
      </c>
      <c r="B97" t="s">
        <v>27</v>
      </c>
      <c r="C97" t="s">
        <v>116</v>
      </c>
      <c r="D97" t="s">
        <v>117</v>
      </c>
      <c r="E97" t="s">
        <v>35</v>
      </c>
      <c r="F97" t="s">
        <v>38</v>
      </c>
      <c r="G97" t="s">
        <v>34</v>
      </c>
      <c r="H97" s="79">
        <v>-27803306</v>
      </c>
      <c r="I97" s="79">
        <v>-27803000</v>
      </c>
    </row>
    <row r="98" spans="1:9" x14ac:dyDescent="0.25">
      <c r="A98" t="s">
        <v>51</v>
      </c>
      <c r="B98" t="s">
        <v>183</v>
      </c>
      <c r="C98" t="s">
        <v>108</v>
      </c>
      <c r="D98" t="s">
        <v>109</v>
      </c>
      <c r="E98" t="s">
        <v>35</v>
      </c>
      <c r="F98" t="s">
        <v>185</v>
      </c>
      <c r="G98" t="s">
        <v>34</v>
      </c>
      <c r="H98" s="79">
        <v>32918</v>
      </c>
      <c r="I98" s="79">
        <v>32000</v>
      </c>
    </row>
    <row r="99" spans="1:9" x14ac:dyDescent="0.25">
      <c r="A99" t="s">
        <v>51</v>
      </c>
      <c r="B99" t="s">
        <v>183</v>
      </c>
      <c r="C99" t="s">
        <v>115</v>
      </c>
      <c r="D99" t="s">
        <v>111</v>
      </c>
      <c r="E99" t="s">
        <v>35</v>
      </c>
      <c r="F99" t="s">
        <v>185</v>
      </c>
      <c r="G99" t="s">
        <v>34</v>
      </c>
      <c r="H99" s="79">
        <v>-15615</v>
      </c>
      <c r="I99" s="79">
        <v>-15000</v>
      </c>
    </row>
    <row r="100" spans="1:9" x14ac:dyDescent="0.25">
      <c r="A100" t="s">
        <v>51</v>
      </c>
      <c r="B100" t="s">
        <v>183</v>
      </c>
      <c r="C100" t="s">
        <v>168</v>
      </c>
      <c r="D100" t="s">
        <v>117</v>
      </c>
      <c r="E100" t="s">
        <v>35</v>
      </c>
      <c r="F100" t="s">
        <v>185</v>
      </c>
      <c r="G100" t="s">
        <v>34</v>
      </c>
      <c r="H100" s="79">
        <v>-5315</v>
      </c>
      <c r="I100" s="79">
        <v>-5000</v>
      </c>
    </row>
    <row r="101" spans="1:9" x14ac:dyDescent="0.25">
      <c r="A101" t="s">
        <v>51</v>
      </c>
      <c r="B101" t="s">
        <v>183</v>
      </c>
      <c r="C101" t="s">
        <v>116</v>
      </c>
      <c r="D101" t="s">
        <v>117</v>
      </c>
      <c r="E101" t="s">
        <v>35</v>
      </c>
      <c r="F101" t="s">
        <v>185</v>
      </c>
      <c r="G101" t="s">
        <v>34</v>
      </c>
      <c r="H101" s="79">
        <v>-12300</v>
      </c>
      <c r="I101" s="79">
        <v>-13000</v>
      </c>
    </row>
    <row r="102" spans="1:9" x14ac:dyDescent="0.25">
      <c r="A102" t="s">
        <v>51</v>
      </c>
      <c r="B102" t="s">
        <v>198</v>
      </c>
      <c r="C102" t="s">
        <v>108</v>
      </c>
      <c r="D102" t="s">
        <v>109</v>
      </c>
      <c r="E102" t="s">
        <v>35</v>
      </c>
      <c r="F102" t="s">
        <v>185</v>
      </c>
      <c r="G102" t="s">
        <v>34</v>
      </c>
      <c r="H102" s="79">
        <v>9284225</v>
      </c>
      <c r="I102" s="79">
        <v>9284000</v>
      </c>
    </row>
    <row r="103" spans="1:9" x14ac:dyDescent="0.25">
      <c r="A103" t="s">
        <v>51</v>
      </c>
      <c r="B103" t="s">
        <v>198</v>
      </c>
      <c r="C103" t="s">
        <v>115</v>
      </c>
      <c r="D103" t="s">
        <v>111</v>
      </c>
      <c r="E103" t="s">
        <v>35</v>
      </c>
      <c r="F103" t="s">
        <v>185</v>
      </c>
      <c r="G103" t="s">
        <v>34</v>
      </c>
      <c r="H103" s="79">
        <v>-2773407</v>
      </c>
      <c r="I103" s="79">
        <v>-2773000</v>
      </c>
    </row>
    <row r="104" spans="1:9" x14ac:dyDescent="0.25">
      <c r="A104" t="s">
        <v>51</v>
      </c>
      <c r="B104" t="s">
        <v>198</v>
      </c>
      <c r="C104" t="s">
        <v>168</v>
      </c>
      <c r="D104" t="s">
        <v>117</v>
      </c>
      <c r="E104" t="s">
        <v>35</v>
      </c>
      <c r="F104" t="s">
        <v>185</v>
      </c>
      <c r="G104" t="s">
        <v>34</v>
      </c>
      <c r="H104" s="79">
        <v>-873444</v>
      </c>
      <c r="I104" s="79">
        <v>-873000</v>
      </c>
    </row>
    <row r="105" spans="1:9" x14ac:dyDescent="0.25">
      <c r="A105" t="s">
        <v>51</v>
      </c>
      <c r="B105" t="s">
        <v>198</v>
      </c>
      <c r="C105" t="s">
        <v>116</v>
      </c>
      <c r="D105" t="s">
        <v>117</v>
      </c>
      <c r="E105" t="s">
        <v>35</v>
      </c>
      <c r="F105" t="s">
        <v>185</v>
      </c>
      <c r="G105" t="s">
        <v>34</v>
      </c>
      <c r="H105" s="79">
        <v>-5964170</v>
      </c>
      <c r="I105" s="79">
        <v>-5964000</v>
      </c>
    </row>
    <row r="106" spans="1:9" x14ac:dyDescent="0.25">
      <c r="A106" t="s">
        <v>51</v>
      </c>
      <c r="B106" t="s">
        <v>214</v>
      </c>
      <c r="C106" t="s">
        <v>108</v>
      </c>
      <c r="D106" t="s">
        <v>109</v>
      </c>
      <c r="E106" t="s">
        <v>35</v>
      </c>
      <c r="F106" t="s">
        <v>185</v>
      </c>
      <c r="G106" t="s">
        <v>34</v>
      </c>
      <c r="H106" s="79">
        <v>4099348</v>
      </c>
      <c r="I106" s="79">
        <v>4099000</v>
      </c>
    </row>
    <row r="107" spans="1:9" x14ac:dyDescent="0.25">
      <c r="A107" t="s">
        <v>51</v>
      </c>
      <c r="B107" t="s">
        <v>214</v>
      </c>
      <c r="C107" t="s">
        <v>115</v>
      </c>
      <c r="D107" t="s">
        <v>111</v>
      </c>
      <c r="E107" t="s">
        <v>35</v>
      </c>
      <c r="F107" t="s">
        <v>185</v>
      </c>
      <c r="G107" t="s">
        <v>34</v>
      </c>
      <c r="H107" s="79">
        <v>-1224567</v>
      </c>
      <c r="I107" s="79">
        <v>-1224000</v>
      </c>
    </row>
    <row r="108" spans="1:9" x14ac:dyDescent="0.25">
      <c r="A108" t="s">
        <v>51</v>
      </c>
      <c r="B108" t="s">
        <v>214</v>
      </c>
      <c r="C108" t="s">
        <v>168</v>
      </c>
      <c r="D108" t="s">
        <v>117</v>
      </c>
      <c r="E108" t="s">
        <v>35</v>
      </c>
      <c r="F108" t="s">
        <v>185</v>
      </c>
      <c r="G108" t="s">
        <v>34</v>
      </c>
      <c r="H108" s="79">
        <v>-385660</v>
      </c>
      <c r="I108" s="79">
        <v>-386000</v>
      </c>
    </row>
    <row r="109" spans="1:9" x14ac:dyDescent="0.25">
      <c r="A109" t="s">
        <v>51</v>
      </c>
      <c r="B109" t="s">
        <v>214</v>
      </c>
      <c r="C109" t="s">
        <v>116</v>
      </c>
      <c r="D109" t="s">
        <v>117</v>
      </c>
      <c r="E109" t="s">
        <v>35</v>
      </c>
      <c r="F109" t="s">
        <v>185</v>
      </c>
      <c r="G109" t="s">
        <v>34</v>
      </c>
      <c r="H109" s="79">
        <v>-2633414</v>
      </c>
      <c r="I109" s="79">
        <v>-2633000</v>
      </c>
    </row>
    <row r="110" spans="1:9" x14ac:dyDescent="0.25">
      <c r="A110" t="s">
        <v>51</v>
      </c>
      <c r="B110" t="s">
        <v>248</v>
      </c>
      <c r="C110" t="s">
        <v>108</v>
      </c>
      <c r="D110" t="s">
        <v>109</v>
      </c>
      <c r="E110" t="s">
        <v>35</v>
      </c>
      <c r="F110" t="s">
        <v>185</v>
      </c>
      <c r="G110" t="s">
        <v>34</v>
      </c>
      <c r="H110" s="79">
        <v>409243</v>
      </c>
      <c r="I110" s="79">
        <v>409000</v>
      </c>
    </row>
    <row r="111" spans="1:9" x14ac:dyDescent="0.25">
      <c r="A111" t="s">
        <v>51</v>
      </c>
      <c r="B111" t="s">
        <v>248</v>
      </c>
      <c r="C111" t="s">
        <v>115</v>
      </c>
      <c r="D111" t="s">
        <v>111</v>
      </c>
      <c r="E111" t="s">
        <v>35</v>
      </c>
      <c r="F111" t="s">
        <v>185</v>
      </c>
      <c r="G111" t="s">
        <v>34</v>
      </c>
      <c r="H111" s="79">
        <v>-122250</v>
      </c>
      <c r="I111" s="79">
        <v>-122000</v>
      </c>
    </row>
    <row r="112" spans="1:9" x14ac:dyDescent="0.25">
      <c r="A112" t="s">
        <v>51</v>
      </c>
      <c r="B112" t="s">
        <v>248</v>
      </c>
      <c r="C112" t="s">
        <v>168</v>
      </c>
      <c r="D112" t="s">
        <v>117</v>
      </c>
      <c r="E112" t="s">
        <v>35</v>
      </c>
      <c r="F112" t="s">
        <v>185</v>
      </c>
      <c r="G112" t="s">
        <v>34</v>
      </c>
      <c r="H112" s="79">
        <v>-38501</v>
      </c>
      <c r="I112" s="79">
        <v>-39000</v>
      </c>
    </row>
    <row r="113" spans="1:9" x14ac:dyDescent="0.25">
      <c r="A113" t="s">
        <v>51</v>
      </c>
      <c r="B113" t="s">
        <v>248</v>
      </c>
      <c r="C113" t="s">
        <v>116</v>
      </c>
      <c r="D113" t="s">
        <v>117</v>
      </c>
      <c r="E113" t="s">
        <v>35</v>
      </c>
      <c r="F113" t="s">
        <v>185</v>
      </c>
      <c r="G113" t="s">
        <v>34</v>
      </c>
      <c r="H113" s="79">
        <v>-262897</v>
      </c>
      <c r="I113" s="79">
        <v>-263000</v>
      </c>
    </row>
    <row r="114" spans="1:9" x14ac:dyDescent="0.25">
      <c r="A114" t="s">
        <v>51</v>
      </c>
      <c r="B114" t="s">
        <v>283</v>
      </c>
      <c r="C114" t="s">
        <v>108</v>
      </c>
      <c r="D114" t="s">
        <v>109</v>
      </c>
      <c r="E114" t="s">
        <v>35</v>
      </c>
      <c r="F114" t="s">
        <v>185</v>
      </c>
      <c r="G114" t="s">
        <v>34</v>
      </c>
      <c r="H114" s="79">
        <v>69364</v>
      </c>
      <c r="I114" s="79">
        <v>69000</v>
      </c>
    </row>
    <row r="115" spans="1:9" x14ac:dyDescent="0.25">
      <c r="A115" t="s">
        <v>51</v>
      </c>
      <c r="B115" t="s">
        <v>283</v>
      </c>
      <c r="C115" t="s">
        <v>115</v>
      </c>
      <c r="D115" t="s">
        <v>111</v>
      </c>
      <c r="E115" t="s">
        <v>35</v>
      </c>
      <c r="F115" t="s">
        <v>185</v>
      </c>
      <c r="G115" t="s">
        <v>34</v>
      </c>
      <c r="H115" s="79">
        <v>-20721</v>
      </c>
      <c r="I115" s="79">
        <v>-21000</v>
      </c>
    </row>
    <row r="116" spans="1:9" x14ac:dyDescent="0.25">
      <c r="A116" t="s">
        <v>51</v>
      </c>
      <c r="B116" t="s">
        <v>283</v>
      </c>
      <c r="C116" t="s">
        <v>168</v>
      </c>
      <c r="D116" t="s">
        <v>117</v>
      </c>
      <c r="E116" t="s">
        <v>35</v>
      </c>
      <c r="F116" t="s">
        <v>185</v>
      </c>
      <c r="G116" t="s">
        <v>34</v>
      </c>
      <c r="H116" s="79">
        <v>-6526</v>
      </c>
      <c r="I116" s="79">
        <v>-7000</v>
      </c>
    </row>
    <row r="117" spans="1:9" x14ac:dyDescent="0.25">
      <c r="A117" t="s">
        <v>51</v>
      </c>
      <c r="B117" t="s">
        <v>283</v>
      </c>
      <c r="C117" t="s">
        <v>116</v>
      </c>
      <c r="D117" t="s">
        <v>117</v>
      </c>
      <c r="E117" t="s">
        <v>35</v>
      </c>
      <c r="F117" t="s">
        <v>185</v>
      </c>
      <c r="G117" t="s">
        <v>34</v>
      </c>
      <c r="H117" s="79">
        <v>-44560</v>
      </c>
      <c r="I117" s="79">
        <v>-44000</v>
      </c>
    </row>
    <row r="118" spans="1:9" x14ac:dyDescent="0.25">
      <c r="A118" t="s">
        <v>51</v>
      </c>
      <c r="B118" t="s">
        <v>322</v>
      </c>
      <c r="C118" t="s">
        <v>108</v>
      </c>
      <c r="D118" t="s">
        <v>109</v>
      </c>
      <c r="E118" t="s">
        <v>35</v>
      </c>
      <c r="F118" t="s">
        <v>185</v>
      </c>
      <c r="G118" t="s">
        <v>34</v>
      </c>
      <c r="H118" s="79">
        <v>4997601</v>
      </c>
      <c r="I118" s="79">
        <v>4998000</v>
      </c>
    </row>
    <row r="119" spans="1:9" x14ac:dyDescent="0.25">
      <c r="A119" t="s">
        <v>51</v>
      </c>
      <c r="B119" t="s">
        <v>322</v>
      </c>
      <c r="C119" t="s">
        <v>106</v>
      </c>
      <c r="D119" t="s">
        <v>107</v>
      </c>
      <c r="E119" t="s">
        <v>35</v>
      </c>
      <c r="F119" t="s">
        <v>185</v>
      </c>
      <c r="G119" t="s">
        <v>34</v>
      </c>
      <c r="H119" s="79">
        <v>56597</v>
      </c>
      <c r="I119" s="79">
        <v>57000</v>
      </c>
    </row>
    <row r="120" spans="1:9" x14ac:dyDescent="0.25">
      <c r="A120" t="s">
        <v>51</v>
      </c>
      <c r="B120" t="s">
        <v>322</v>
      </c>
      <c r="C120" t="s">
        <v>114</v>
      </c>
      <c r="D120" t="s">
        <v>111</v>
      </c>
      <c r="E120" t="s">
        <v>35</v>
      </c>
      <c r="F120" t="s">
        <v>185</v>
      </c>
      <c r="G120" t="s">
        <v>34</v>
      </c>
      <c r="H120" s="79">
        <v>-33960</v>
      </c>
      <c r="I120" s="79">
        <v>-34000</v>
      </c>
    </row>
    <row r="121" spans="1:9" x14ac:dyDescent="0.25">
      <c r="A121" t="s">
        <v>51</v>
      </c>
      <c r="B121" t="s">
        <v>322</v>
      </c>
      <c r="C121" t="s">
        <v>115</v>
      </c>
      <c r="D121" t="s">
        <v>111</v>
      </c>
      <c r="E121" t="s">
        <v>35</v>
      </c>
      <c r="F121" t="s">
        <v>185</v>
      </c>
      <c r="G121" t="s">
        <v>34</v>
      </c>
      <c r="H121" s="79">
        <v>-2477554</v>
      </c>
      <c r="I121" s="79">
        <v>-2478000</v>
      </c>
    </row>
    <row r="122" spans="1:9" x14ac:dyDescent="0.25">
      <c r="A122" t="s">
        <v>51</v>
      </c>
      <c r="B122" t="s">
        <v>322</v>
      </c>
      <c r="C122" t="s">
        <v>168</v>
      </c>
      <c r="D122" t="s">
        <v>117</v>
      </c>
      <c r="E122" t="s">
        <v>35</v>
      </c>
      <c r="F122" t="s">
        <v>185</v>
      </c>
      <c r="G122" t="s">
        <v>34</v>
      </c>
      <c r="H122" s="79">
        <v>-862768</v>
      </c>
      <c r="I122" s="79">
        <v>-863000</v>
      </c>
    </row>
    <row r="123" spans="1:9" x14ac:dyDescent="0.25">
      <c r="A123" t="s">
        <v>51</v>
      </c>
      <c r="B123" t="s">
        <v>322</v>
      </c>
      <c r="C123" t="s">
        <v>116</v>
      </c>
      <c r="D123" t="s">
        <v>117</v>
      </c>
      <c r="E123" t="s">
        <v>35</v>
      </c>
      <c r="F123" t="s">
        <v>185</v>
      </c>
      <c r="G123" t="s">
        <v>34</v>
      </c>
      <c r="H123" s="79">
        <v>-1717197</v>
      </c>
      <c r="I123" s="79">
        <v>-1717000</v>
      </c>
    </row>
    <row r="124" spans="1:9" x14ac:dyDescent="0.25">
      <c r="A124" t="s">
        <v>51</v>
      </c>
      <c r="B124" t="s">
        <v>329</v>
      </c>
      <c r="C124" t="s">
        <v>108</v>
      </c>
      <c r="D124" t="s">
        <v>109</v>
      </c>
      <c r="E124" t="s">
        <v>35</v>
      </c>
      <c r="F124" t="s">
        <v>185</v>
      </c>
      <c r="G124" t="s">
        <v>34</v>
      </c>
      <c r="H124" s="79">
        <v>2804639</v>
      </c>
      <c r="I124" s="79">
        <v>2805000</v>
      </c>
    </row>
    <row r="125" spans="1:9" x14ac:dyDescent="0.25">
      <c r="A125" t="s">
        <v>51</v>
      </c>
      <c r="B125" t="s">
        <v>329</v>
      </c>
      <c r="C125" t="s">
        <v>115</v>
      </c>
      <c r="D125" t="s">
        <v>111</v>
      </c>
      <c r="E125" t="s">
        <v>35</v>
      </c>
      <c r="F125" t="s">
        <v>185</v>
      </c>
      <c r="G125" t="s">
        <v>34</v>
      </c>
      <c r="H125" s="79">
        <v>-1523035</v>
      </c>
      <c r="I125" s="79">
        <v>-1524000</v>
      </c>
    </row>
    <row r="126" spans="1:9" x14ac:dyDescent="0.25">
      <c r="A126" t="s">
        <v>51</v>
      </c>
      <c r="B126" t="s">
        <v>329</v>
      </c>
      <c r="C126" t="s">
        <v>168</v>
      </c>
      <c r="D126" t="s">
        <v>117</v>
      </c>
      <c r="E126" t="s">
        <v>35</v>
      </c>
      <c r="F126" t="s">
        <v>185</v>
      </c>
      <c r="G126" t="s">
        <v>34</v>
      </c>
      <c r="H126" s="79">
        <v>-463865</v>
      </c>
      <c r="I126" s="79">
        <v>-464000</v>
      </c>
    </row>
    <row r="127" spans="1:9" x14ac:dyDescent="0.25">
      <c r="A127" t="s">
        <v>51</v>
      </c>
      <c r="B127" t="s">
        <v>329</v>
      </c>
      <c r="C127" t="s">
        <v>116</v>
      </c>
      <c r="D127" t="s">
        <v>117</v>
      </c>
      <c r="E127" t="s">
        <v>35</v>
      </c>
      <c r="F127" t="s">
        <v>185</v>
      </c>
      <c r="G127" t="s">
        <v>34</v>
      </c>
      <c r="H127" s="79">
        <v>-809853</v>
      </c>
      <c r="I127" s="79">
        <v>-810000</v>
      </c>
    </row>
    <row r="128" spans="1:9" x14ac:dyDescent="0.25">
      <c r="A128" t="s">
        <v>51</v>
      </c>
      <c r="B128" t="s">
        <v>342</v>
      </c>
      <c r="C128" t="s">
        <v>108</v>
      </c>
      <c r="D128" t="s">
        <v>109</v>
      </c>
      <c r="E128" t="s">
        <v>35</v>
      </c>
      <c r="F128" t="s">
        <v>185</v>
      </c>
      <c r="G128" t="s">
        <v>34</v>
      </c>
      <c r="H128" s="79">
        <v>637441</v>
      </c>
      <c r="I128" s="79">
        <v>638000</v>
      </c>
    </row>
    <row r="129" spans="1:9" x14ac:dyDescent="0.25">
      <c r="A129" t="s">
        <v>51</v>
      </c>
      <c r="B129" t="s">
        <v>342</v>
      </c>
      <c r="C129" t="s">
        <v>106</v>
      </c>
      <c r="D129" t="s">
        <v>107</v>
      </c>
      <c r="E129" t="s">
        <v>35</v>
      </c>
      <c r="F129" t="s">
        <v>185</v>
      </c>
      <c r="G129" t="s">
        <v>34</v>
      </c>
      <c r="H129" s="79">
        <v>93098</v>
      </c>
      <c r="I129" s="79">
        <v>93000</v>
      </c>
    </row>
    <row r="130" spans="1:9" x14ac:dyDescent="0.25">
      <c r="A130" t="s">
        <v>51</v>
      </c>
      <c r="B130" t="s">
        <v>342</v>
      </c>
      <c r="C130" t="s">
        <v>114</v>
      </c>
      <c r="D130" t="s">
        <v>111</v>
      </c>
      <c r="E130" t="s">
        <v>35</v>
      </c>
      <c r="F130" t="s">
        <v>185</v>
      </c>
      <c r="G130" t="s">
        <v>34</v>
      </c>
      <c r="H130" s="79">
        <v>-55860</v>
      </c>
      <c r="I130" s="79">
        <v>-57000</v>
      </c>
    </row>
    <row r="131" spans="1:9" x14ac:dyDescent="0.25">
      <c r="A131" t="s">
        <v>51</v>
      </c>
      <c r="B131" t="s">
        <v>342</v>
      </c>
      <c r="C131" t="s">
        <v>115</v>
      </c>
      <c r="D131" t="s">
        <v>111</v>
      </c>
      <c r="E131" t="s">
        <v>35</v>
      </c>
      <c r="F131" t="s">
        <v>185</v>
      </c>
      <c r="G131" t="s">
        <v>34</v>
      </c>
      <c r="H131" s="79">
        <v>-258535</v>
      </c>
      <c r="I131" s="79">
        <v>-259000</v>
      </c>
    </row>
    <row r="132" spans="1:9" x14ac:dyDescent="0.25">
      <c r="A132" t="s">
        <v>51</v>
      </c>
      <c r="B132" t="s">
        <v>342</v>
      </c>
      <c r="C132" t="s">
        <v>168</v>
      </c>
      <c r="D132" t="s">
        <v>117</v>
      </c>
      <c r="E132" t="s">
        <v>35</v>
      </c>
      <c r="F132" t="s">
        <v>185</v>
      </c>
      <c r="G132" t="s">
        <v>34</v>
      </c>
      <c r="H132" s="79">
        <v>-87085</v>
      </c>
      <c r="I132" s="79">
        <v>-87000</v>
      </c>
    </row>
    <row r="133" spans="1:9" x14ac:dyDescent="0.25">
      <c r="A133" t="s">
        <v>51</v>
      </c>
      <c r="B133" t="s">
        <v>342</v>
      </c>
      <c r="C133" t="s">
        <v>116</v>
      </c>
      <c r="D133" t="s">
        <v>117</v>
      </c>
      <c r="E133" t="s">
        <v>35</v>
      </c>
      <c r="F133" t="s">
        <v>185</v>
      </c>
      <c r="G133" t="s">
        <v>34</v>
      </c>
      <c r="H133" s="79">
        <v>-324494</v>
      </c>
      <c r="I133" s="79">
        <v>-324000</v>
      </c>
    </row>
    <row r="134" spans="1:9" x14ac:dyDescent="0.25">
      <c r="A134" t="s">
        <v>51</v>
      </c>
      <c r="B134" t="s">
        <v>352</v>
      </c>
      <c r="C134" t="s">
        <v>108</v>
      </c>
      <c r="D134" t="s">
        <v>109</v>
      </c>
      <c r="E134" t="s">
        <v>35</v>
      </c>
      <c r="F134" t="s">
        <v>185</v>
      </c>
      <c r="G134" t="s">
        <v>34</v>
      </c>
      <c r="H134" s="79">
        <v>27746</v>
      </c>
      <c r="I134" s="79">
        <v>28000</v>
      </c>
    </row>
    <row r="135" spans="1:9" x14ac:dyDescent="0.25">
      <c r="A135" t="s">
        <v>51</v>
      </c>
      <c r="B135" t="s">
        <v>352</v>
      </c>
      <c r="C135" t="s">
        <v>115</v>
      </c>
      <c r="D135" t="s">
        <v>111</v>
      </c>
      <c r="E135" t="s">
        <v>35</v>
      </c>
      <c r="F135" t="s">
        <v>185</v>
      </c>
      <c r="G135" t="s">
        <v>34</v>
      </c>
      <c r="H135" s="79">
        <v>-8289</v>
      </c>
      <c r="I135" s="79">
        <v>-9000</v>
      </c>
    </row>
    <row r="136" spans="1:9" x14ac:dyDescent="0.25">
      <c r="A136" t="s">
        <v>51</v>
      </c>
      <c r="B136" t="s">
        <v>352</v>
      </c>
      <c r="C136" t="s">
        <v>168</v>
      </c>
      <c r="D136" t="s">
        <v>117</v>
      </c>
      <c r="E136" t="s">
        <v>35</v>
      </c>
      <c r="F136" t="s">
        <v>185</v>
      </c>
      <c r="G136" t="s">
        <v>34</v>
      </c>
      <c r="H136" s="79">
        <v>-2610</v>
      </c>
      <c r="I136" s="79">
        <v>-3000</v>
      </c>
    </row>
    <row r="137" spans="1:9" x14ac:dyDescent="0.25">
      <c r="A137" t="s">
        <v>51</v>
      </c>
      <c r="B137" t="s">
        <v>352</v>
      </c>
      <c r="C137" t="s">
        <v>116</v>
      </c>
      <c r="D137" t="s">
        <v>117</v>
      </c>
      <c r="E137" t="s">
        <v>35</v>
      </c>
      <c r="F137" t="s">
        <v>185</v>
      </c>
      <c r="G137" t="s">
        <v>34</v>
      </c>
      <c r="H137" s="79">
        <v>-17824</v>
      </c>
      <c r="I137" s="79">
        <v>-17000</v>
      </c>
    </row>
    <row r="138" spans="1:9" x14ac:dyDescent="0.25">
      <c r="A138" t="s">
        <v>51</v>
      </c>
      <c r="B138" t="s">
        <v>356</v>
      </c>
      <c r="C138" t="s">
        <v>108</v>
      </c>
      <c r="D138" t="s">
        <v>109</v>
      </c>
      <c r="E138" t="s">
        <v>35</v>
      </c>
      <c r="F138" t="s">
        <v>185</v>
      </c>
      <c r="G138" t="s">
        <v>34</v>
      </c>
      <c r="H138" s="79">
        <v>4373883</v>
      </c>
      <c r="I138" s="79">
        <v>4374000</v>
      </c>
    </row>
    <row r="139" spans="1:9" x14ac:dyDescent="0.25">
      <c r="A139" t="s">
        <v>51</v>
      </c>
      <c r="B139" t="s">
        <v>356</v>
      </c>
      <c r="C139" t="s">
        <v>106</v>
      </c>
      <c r="D139" t="s">
        <v>107</v>
      </c>
      <c r="E139" t="s">
        <v>35</v>
      </c>
      <c r="F139" t="s">
        <v>185</v>
      </c>
      <c r="G139" t="s">
        <v>34</v>
      </c>
      <c r="H139" s="79">
        <v>65210</v>
      </c>
      <c r="I139" s="79">
        <v>65000</v>
      </c>
    </row>
    <row r="140" spans="1:9" x14ac:dyDescent="0.25">
      <c r="A140" t="s">
        <v>51</v>
      </c>
      <c r="B140" t="s">
        <v>356</v>
      </c>
      <c r="C140" t="s">
        <v>114</v>
      </c>
      <c r="D140" t="s">
        <v>111</v>
      </c>
      <c r="E140" t="s">
        <v>35</v>
      </c>
      <c r="F140" t="s">
        <v>185</v>
      </c>
      <c r="G140" t="s">
        <v>34</v>
      </c>
      <c r="H140" s="79">
        <v>-39126</v>
      </c>
      <c r="I140" s="79">
        <v>-39000</v>
      </c>
    </row>
    <row r="141" spans="1:9" x14ac:dyDescent="0.25">
      <c r="A141" t="s">
        <v>51</v>
      </c>
      <c r="B141" t="s">
        <v>356</v>
      </c>
      <c r="C141" t="s">
        <v>115</v>
      </c>
      <c r="D141" t="s">
        <v>111</v>
      </c>
      <c r="E141" t="s">
        <v>35</v>
      </c>
      <c r="F141" t="s">
        <v>185</v>
      </c>
      <c r="G141" t="s">
        <v>34</v>
      </c>
      <c r="H141" s="79">
        <v>-2301295</v>
      </c>
      <c r="I141" s="79">
        <v>-2301000</v>
      </c>
    </row>
    <row r="142" spans="1:9" x14ac:dyDescent="0.25">
      <c r="A142" t="s">
        <v>51</v>
      </c>
      <c r="B142" t="s">
        <v>356</v>
      </c>
      <c r="C142" t="s">
        <v>168</v>
      </c>
      <c r="D142" t="s">
        <v>117</v>
      </c>
      <c r="E142" t="s">
        <v>35</v>
      </c>
      <c r="F142" t="s">
        <v>185</v>
      </c>
      <c r="G142" t="s">
        <v>34</v>
      </c>
      <c r="H142" s="79">
        <v>-805559</v>
      </c>
      <c r="I142" s="79">
        <v>-806000</v>
      </c>
    </row>
    <row r="143" spans="1:9" x14ac:dyDescent="0.25">
      <c r="A143" t="s">
        <v>51</v>
      </c>
      <c r="B143" t="s">
        <v>356</v>
      </c>
      <c r="C143" t="s">
        <v>116</v>
      </c>
      <c r="D143" t="s">
        <v>117</v>
      </c>
      <c r="E143" t="s">
        <v>35</v>
      </c>
      <c r="F143" t="s">
        <v>185</v>
      </c>
      <c r="G143" t="s">
        <v>34</v>
      </c>
      <c r="H143" s="79">
        <v>-1313849</v>
      </c>
      <c r="I143" s="79">
        <v>-1313000</v>
      </c>
    </row>
    <row r="144" spans="1:9" x14ac:dyDescent="0.25">
      <c r="A144" t="s">
        <v>51</v>
      </c>
      <c r="B144" t="s">
        <v>360</v>
      </c>
      <c r="C144" t="s">
        <v>108</v>
      </c>
      <c r="D144" t="s">
        <v>109</v>
      </c>
      <c r="E144" t="s">
        <v>35</v>
      </c>
      <c r="F144" t="s">
        <v>185</v>
      </c>
      <c r="G144" t="s">
        <v>34</v>
      </c>
      <c r="H144" s="79">
        <v>900429</v>
      </c>
      <c r="I144" s="79">
        <v>900000</v>
      </c>
    </row>
    <row r="145" spans="1:9" x14ac:dyDescent="0.25">
      <c r="A145" t="s">
        <v>51</v>
      </c>
      <c r="B145" t="s">
        <v>360</v>
      </c>
      <c r="C145" t="s">
        <v>115</v>
      </c>
      <c r="D145" t="s">
        <v>111</v>
      </c>
      <c r="E145" t="s">
        <v>35</v>
      </c>
      <c r="F145" t="s">
        <v>185</v>
      </c>
      <c r="G145" t="s">
        <v>34</v>
      </c>
      <c r="H145" s="79">
        <v>-228932</v>
      </c>
      <c r="I145" s="79">
        <v>-229000</v>
      </c>
    </row>
    <row r="146" spans="1:9" x14ac:dyDescent="0.25">
      <c r="A146" t="s">
        <v>51</v>
      </c>
      <c r="B146" t="s">
        <v>360</v>
      </c>
      <c r="C146" t="s">
        <v>168</v>
      </c>
      <c r="D146" t="s">
        <v>117</v>
      </c>
      <c r="E146" t="s">
        <v>35</v>
      </c>
      <c r="F146" t="s">
        <v>185</v>
      </c>
      <c r="G146" t="s">
        <v>34</v>
      </c>
      <c r="H146" s="79">
        <v>-78487</v>
      </c>
      <c r="I146" s="79">
        <v>-78000</v>
      </c>
    </row>
    <row r="147" spans="1:9" x14ac:dyDescent="0.25">
      <c r="A147" t="s">
        <v>51</v>
      </c>
      <c r="B147" t="s">
        <v>360</v>
      </c>
      <c r="C147" t="s">
        <v>116</v>
      </c>
      <c r="D147" t="s">
        <v>117</v>
      </c>
      <c r="E147" t="s">
        <v>35</v>
      </c>
      <c r="F147" t="s">
        <v>185</v>
      </c>
      <c r="G147" t="s">
        <v>34</v>
      </c>
      <c r="H147" s="79">
        <v>-607128</v>
      </c>
      <c r="I147" s="79">
        <v>-607000</v>
      </c>
    </row>
    <row r="148" spans="1:9" x14ac:dyDescent="0.25">
      <c r="A148" t="s">
        <v>51</v>
      </c>
      <c r="B148" t="s">
        <v>433</v>
      </c>
      <c r="C148" t="s">
        <v>108</v>
      </c>
      <c r="D148" t="s">
        <v>109</v>
      </c>
      <c r="E148" t="s">
        <v>35</v>
      </c>
      <c r="F148" t="s">
        <v>185</v>
      </c>
      <c r="G148" t="s">
        <v>34</v>
      </c>
      <c r="H148" s="79">
        <v>12726569</v>
      </c>
      <c r="I148" s="79">
        <v>12726000</v>
      </c>
    </row>
    <row r="149" spans="1:9" x14ac:dyDescent="0.25">
      <c r="A149" t="s">
        <v>51</v>
      </c>
      <c r="B149" t="s">
        <v>433</v>
      </c>
      <c r="C149" t="s">
        <v>115</v>
      </c>
      <c r="D149" t="s">
        <v>111</v>
      </c>
      <c r="E149" t="s">
        <v>35</v>
      </c>
      <c r="F149" t="s">
        <v>185</v>
      </c>
      <c r="G149" t="s">
        <v>34</v>
      </c>
      <c r="H149" s="79">
        <v>-6792844</v>
      </c>
      <c r="I149" s="79">
        <v>-6793000</v>
      </c>
    </row>
    <row r="150" spans="1:9" x14ac:dyDescent="0.25">
      <c r="A150" t="s">
        <v>51</v>
      </c>
      <c r="B150" t="s">
        <v>433</v>
      </c>
      <c r="C150" t="s">
        <v>168</v>
      </c>
      <c r="D150" t="s">
        <v>117</v>
      </c>
      <c r="E150" t="s">
        <v>35</v>
      </c>
      <c r="F150" t="s">
        <v>185</v>
      </c>
      <c r="G150" t="s">
        <v>34</v>
      </c>
      <c r="H150" s="79">
        <v>-2078323</v>
      </c>
      <c r="I150" s="79">
        <v>-2078000</v>
      </c>
    </row>
    <row r="151" spans="1:9" x14ac:dyDescent="0.25">
      <c r="A151" t="s">
        <v>51</v>
      </c>
      <c r="B151" t="s">
        <v>433</v>
      </c>
      <c r="C151" t="s">
        <v>116</v>
      </c>
      <c r="D151" t="s">
        <v>117</v>
      </c>
      <c r="E151" t="s">
        <v>35</v>
      </c>
      <c r="F151" t="s">
        <v>185</v>
      </c>
      <c r="G151" t="s">
        <v>34</v>
      </c>
      <c r="H151" s="79">
        <v>-3831833</v>
      </c>
      <c r="I151" s="79">
        <v>-3831000</v>
      </c>
    </row>
    <row r="152" spans="1:9" x14ac:dyDescent="0.25">
      <c r="A152" t="s">
        <v>51</v>
      </c>
      <c r="B152" t="s">
        <v>444</v>
      </c>
      <c r="C152" t="s">
        <v>108</v>
      </c>
      <c r="D152" t="s">
        <v>109</v>
      </c>
      <c r="E152" t="s">
        <v>35</v>
      </c>
      <c r="F152" t="s">
        <v>185</v>
      </c>
      <c r="G152" t="s">
        <v>34</v>
      </c>
      <c r="H152" s="79">
        <v>1397369</v>
      </c>
      <c r="I152" s="79">
        <v>1397000</v>
      </c>
    </row>
    <row r="153" spans="1:9" x14ac:dyDescent="0.25">
      <c r="A153" t="s">
        <v>51</v>
      </c>
      <c r="B153" t="s">
        <v>444</v>
      </c>
      <c r="C153" t="s">
        <v>115</v>
      </c>
      <c r="D153" t="s">
        <v>111</v>
      </c>
      <c r="E153" t="s">
        <v>35</v>
      </c>
      <c r="F153" t="s">
        <v>185</v>
      </c>
      <c r="G153" t="s">
        <v>34</v>
      </c>
      <c r="H153" s="79">
        <v>-514666</v>
      </c>
      <c r="I153" s="79">
        <v>-514000</v>
      </c>
    </row>
    <row r="154" spans="1:9" x14ac:dyDescent="0.25">
      <c r="A154" t="s">
        <v>51</v>
      </c>
      <c r="B154" t="s">
        <v>444</v>
      </c>
      <c r="C154" t="s">
        <v>168</v>
      </c>
      <c r="D154" t="s">
        <v>117</v>
      </c>
      <c r="E154" t="s">
        <v>35</v>
      </c>
      <c r="F154" t="s">
        <v>185</v>
      </c>
      <c r="G154" t="s">
        <v>34</v>
      </c>
      <c r="H154" s="79">
        <v>-171433</v>
      </c>
      <c r="I154" s="79">
        <v>-171000</v>
      </c>
    </row>
    <row r="155" spans="1:9" x14ac:dyDescent="0.25">
      <c r="A155" t="s">
        <v>51</v>
      </c>
      <c r="B155" t="s">
        <v>444</v>
      </c>
      <c r="C155" t="s">
        <v>116</v>
      </c>
      <c r="D155" t="s">
        <v>117</v>
      </c>
      <c r="E155" t="s">
        <v>35</v>
      </c>
      <c r="F155" t="s">
        <v>185</v>
      </c>
      <c r="G155" t="s">
        <v>34</v>
      </c>
      <c r="H155" s="79">
        <v>-594273</v>
      </c>
      <c r="I155" s="79">
        <v>-595000</v>
      </c>
    </row>
    <row r="156" spans="1:9" x14ac:dyDescent="0.25">
      <c r="A156" t="s">
        <v>51</v>
      </c>
      <c r="B156" t="s">
        <v>450</v>
      </c>
      <c r="C156" t="s">
        <v>108</v>
      </c>
      <c r="D156" t="s">
        <v>109</v>
      </c>
      <c r="E156" t="s">
        <v>35</v>
      </c>
      <c r="F156" t="s">
        <v>185</v>
      </c>
      <c r="G156" t="s">
        <v>34</v>
      </c>
      <c r="H156" s="79">
        <v>4671204</v>
      </c>
      <c r="I156" s="79">
        <v>4671000</v>
      </c>
    </row>
    <row r="157" spans="1:9" x14ac:dyDescent="0.25">
      <c r="A157" t="s">
        <v>51</v>
      </c>
      <c r="B157" t="s">
        <v>450</v>
      </c>
      <c r="C157" t="s">
        <v>115</v>
      </c>
      <c r="D157" t="s">
        <v>111</v>
      </c>
      <c r="E157" t="s">
        <v>35</v>
      </c>
      <c r="F157" t="s">
        <v>185</v>
      </c>
      <c r="G157" t="s">
        <v>34</v>
      </c>
      <c r="H157" s="79">
        <v>-1100763</v>
      </c>
      <c r="I157" s="79">
        <v>-1101000</v>
      </c>
    </row>
    <row r="158" spans="1:9" x14ac:dyDescent="0.25">
      <c r="A158" t="s">
        <v>51</v>
      </c>
      <c r="B158" t="s">
        <v>450</v>
      </c>
      <c r="C158" t="s">
        <v>168</v>
      </c>
      <c r="D158" t="s">
        <v>117</v>
      </c>
      <c r="E158" t="s">
        <v>35</v>
      </c>
      <c r="F158" t="s">
        <v>185</v>
      </c>
      <c r="G158" t="s">
        <v>34</v>
      </c>
      <c r="H158" s="79">
        <v>-258547</v>
      </c>
      <c r="I158" s="79">
        <v>-259000</v>
      </c>
    </row>
    <row r="159" spans="1:9" x14ac:dyDescent="0.25">
      <c r="A159" t="s">
        <v>51</v>
      </c>
      <c r="B159" t="s">
        <v>450</v>
      </c>
      <c r="C159" t="s">
        <v>116</v>
      </c>
      <c r="D159" t="s">
        <v>117</v>
      </c>
      <c r="E159" t="s">
        <v>35</v>
      </c>
      <c r="F159" t="s">
        <v>185</v>
      </c>
      <c r="G159" t="s">
        <v>34</v>
      </c>
      <c r="H159" s="79">
        <v>-3447488</v>
      </c>
      <c r="I159" s="79">
        <v>-3447000</v>
      </c>
    </row>
    <row r="160" spans="1:9" x14ac:dyDescent="0.25">
      <c r="A160" t="s">
        <v>51</v>
      </c>
      <c r="B160" t="s">
        <v>467</v>
      </c>
      <c r="C160" t="s">
        <v>108</v>
      </c>
      <c r="D160" t="s">
        <v>109</v>
      </c>
      <c r="E160" t="s">
        <v>35</v>
      </c>
      <c r="F160" t="s">
        <v>185</v>
      </c>
      <c r="G160" t="s">
        <v>34</v>
      </c>
      <c r="H160" s="79">
        <v>325481</v>
      </c>
      <c r="I160" s="79">
        <v>325000</v>
      </c>
    </row>
    <row r="161" spans="1:9" x14ac:dyDescent="0.25">
      <c r="A161" t="s">
        <v>51</v>
      </c>
      <c r="B161" t="s">
        <v>467</v>
      </c>
      <c r="C161" t="s">
        <v>115</v>
      </c>
      <c r="D161" t="s">
        <v>111</v>
      </c>
      <c r="E161" t="s">
        <v>35</v>
      </c>
      <c r="F161" t="s">
        <v>185</v>
      </c>
      <c r="G161" t="s">
        <v>34</v>
      </c>
      <c r="H161" s="79">
        <v>-167391</v>
      </c>
      <c r="I161" s="79">
        <v>-168000</v>
      </c>
    </row>
    <row r="162" spans="1:9" x14ac:dyDescent="0.25">
      <c r="A162" t="s">
        <v>51</v>
      </c>
      <c r="B162" t="s">
        <v>467</v>
      </c>
      <c r="C162" t="s">
        <v>168</v>
      </c>
      <c r="D162" t="s">
        <v>117</v>
      </c>
      <c r="E162" t="s">
        <v>35</v>
      </c>
      <c r="F162" t="s">
        <v>185</v>
      </c>
      <c r="G162" t="s">
        <v>34</v>
      </c>
      <c r="H162" s="79">
        <v>-56481</v>
      </c>
      <c r="I162" s="79">
        <v>-56000</v>
      </c>
    </row>
    <row r="163" spans="1:9" x14ac:dyDescent="0.25">
      <c r="A163" t="s">
        <v>51</v>
      </c>
      <c r="B163" t="s">
        <v>467</v>
      </c>
      <c r="C163" t="s">
        <v>116</v>
      </c>
      <c r="D163" t="s">
        <v>117</v>
      </c>
      <c r="E163" t="s">
        <v>35</v>
      </c>
      <c r="F163" t="s">
        <v>185</v>
      </c>
      <c r="G163" t="s">
        <v>34</v>
      </c>
      <c r="H163" s="79">
        <v>-109126</v>
      </c>
      <c r="I163" s="79">
        <v>-110000</v>
      </c>
    </row>
    <row r="164" spans="1:9" x14ac:dyDescent="0.25">
      <c r="A164" t="s">
        <v>51</v>
      </c>
      <c r="B164" t="s">
        <v>493</v>
      </c>
      <c r="C164" t="s">
        <v>108</v>
      </c>
      <c r="D164" t="s">
        <v>109</v>
      </c>
      <c r="E164" t="s">
        <v>35</v>
      </c>
      <c r="F164" t="s">
        <v>185</v>
      </c>
      <c r="G164" t="s">
        <v>34</v>
      </c>
      <c r="H164" s="79">
        <v>65384349</v>
      </c>
      <c r="I164" s="79">
        <v>65385000</v>
      </c>
    </row>
    <row r="165" spans="1:9" x14ac:dyDescent="0.25">
      <c r="A165" t="s">
        <v>51</v>
      </c>
      <c r="B165" t="s">
        <v>493</v>
      </c>
      <c r="C165" t="s">
        <v>106</v>
      </c>
      <c r="D165" t="s">
        <v>107</v>
      </c>
      <c r="E165" t="s">
        <v>35</v>
      </c>
      <c r="F165" t="s">
        <v>185</v>
      </c>
      <c r="G165" t="s">
        <v>34</v>
      </c>
      <c r="H165" s="79">
        <v>302775</v>
      </c>
      <c r="I165" s="79">
        <v>303000</v>
      </c>
    </row>
    <row r="166" spans="1:9" x14ac:dyDescent="0.25">
      <c r="A166" t="s">
        <v>51</v>
      </c>
      <c r="B166" t="s">
        <v>493</v>
      </c>
      <c r="C166" t="s">
        <v>114</v>
      </c>
      <c r="D166" t="s">
        <v>111</v>
      </c>
      <c r="E166" t="s">
        <v>35</v>
      </c>
      <c r="F166" t="s">
        <v>185</v>
      </c>
      <c r="G166" t="s">
        <v>34</v>
      </c>
      <c r="H166" s="79">
        <v>-181668</v>
      </c>
      <c r="I166" s="79">
        <v>-182000</v>
      </c>
    </row>
    <row r="167" spans="1:9" x14ac:dyDescent="0.25">
      <c r="A167" t="s">
        <v>51</v>
      </c>
      <c r="B167" t="s">
        <v>493</v>
      </c>
      <c r="C167" t="s">
        <v>115</v>
      </c>
      <c r="D167" t="s">
        <v>111</v>
      </c>
      <c r="E167" t="s">
        <v>35</v>
      </c>
      <c r="F167" t="s">
        <v>185</v>
      </c>
      <c r="G167" t="s">
        <v>34</v>
      </c>
      <c r="H167" s="79">
        <v>-17316984</v>
      </c>
      <c r="I167" s="79">
        <v>-17318000</v>
      </c>
    </row>
    <row r="168" spans="1:9" x14ac:dyDescent="0.25">
      <c r="A168" t="s">
        <v>51</v>
      </c>
      <c r="B168" t="s">
        <v>493</v>
      </c>
      <c r="C168" t="s">
        <v>168</v>
      </c>
      <c r="D168" t="s">
        <v>117</v>
      </c>
      <c r="E168" t="s">
        <v>35</v>
      </c>
      <c r="F168" t="s">
        <v>185</v>
      </c>
      <c r="G168" t="s">
        <v>34</v>
      </c>
      <c r="H168" s="79">
        <v>-3523843</v>
      </c>
      <c r="I168" s="79">
        <v>-3524000</v>
      </c>
    </row>
    <row r="169" spans="1:9" x14ac:dyDescent="0.25">
      <c r="A169" t="s">
        <v>51</v>
      </c>
      <c r="B169" t="s">
        <v>493</v>
      </c>
      <c r="C169" t="s">
        <v>116</v>
      </c>
      <c r="D169" t="s">
        <v>117</v>
      </c>
      <c r="E169" t="s">
        <v>35</v>
      </c>
      <c r="F169" t="s">
        <v>185</v>
      </c>
      <c r="G169" t="s">
        <v>34</v>
      </c>
      <c r="H169" s="79">
        <v>-46651395</v>
      </c>
      <c r="I169" s="79">
        <v>-46651000</v>
      </c>
    </row>
    <row r="170" spans="1:9" x14ac:dyDescent="0.25">
      <c r="A170" t="s">
        <v>51</v>
      </c>
      <c r="B170" t="s">
        <v>496</v>
      </c>
      <c r="C170" t="s">
        <v>108</v>
      </c>
      <c r="D170" t="s">
        <v>109</v>
      </c>
      <c r="E170" t="s">
        <v>35</v>
      </c>
      <c r="F170" t="s">
        <v>185</v>
      </c>
      <c r="G170" t="s">
        <v>34</v>
      </c>
      <c r="H170" s="79">
        <v>969960</v>
      </c>
      <c r="I170" s="79">
        <v>970000</v>
      </c>
    </row>
    <row r="171" spans="1:9" x14ac:dyDescent="0.25">
      <c r="A171" t="s">
        <v>51</v>
      </c>
      <c r="B171" t="s">
        <v>496</v>
      </c>
      <c r="C171" t="s">
        <v>115</v>
      </c>
      <c r="D171" t="s">
        <v>111</v>
      </c>
      <c r="E171" t="s">
        <v>35</v>
      </c>
      <c r="F171" t="s">
        <v>185</v>
      </c>
      <c r="G171" t="s">
        <v>34</v>
      </c>
      <c r="H171" s="79">
        <v>-498837</v>
      </c>
      <c r="I171" s="79">
        <v>-499000</v>
      </c>
    </row>
    <row r="172" spans="1:9" x14ac:dyDescent="0.25">
      <c r="A172" t="s">
        <v>51</v>
      </c>
      <c r="B172" t="s">
        <v>496</v>
      </c>
      <c r="C172" t="s">
        <v>168</v>
      </c>
      <c r="D172" t="s">
        <v>117</v>
      </c>
      <c r="E172" t="s">
        <v>35</v>
      </c>
      <c r="F172" t="s">
        <v>185</v>
      </c>
      <c r="G172" t="s">
        <v>34</v>
      </c>
      <c r="H172" s="79">
        <v>-168319</v>
      </c>
      <c r="I172" s="79">
        <v>-168000</v>
      </c>
    </row>
    <row r="173" spans="1:9" x14ac:dyDescent="0.25">
      <c r="A173" t="s">
        <v>51</v>
      </c>
      <c r="B173" t="s">
        <v>496</v>
      </c>
      <c r="C173" t="s">
        <v>116</v>
      </c>
      <c r="D173" t="s">
        <v>117</v>
      </c>
      <c r="E173" t="s">
        <v>35</v>
      </c>
      <c r="F173" t="s">
        <v>185</v>
      </c>
      <c r="G173" t="s">
        <v>34</v>
      </c>
      <c r="H173" s="79">
        <v>-325201</v>
      </c>
      <c r="I173" s="79">
        <v>-325000</v>
      </c>
    </row>
    <row r="174" spans="1:9" x14ac:dyDescent="0.25">
      <c r="A174" t="s">
        <v>51</v>
      </c>
      <c r="B174" t="s">
        <v>530</v>
      </c>
      <c r="C174" t="s">
        <v>108</v>
      </c>
      <c r="D174" t="s">
        <v>109</v>
      </c>
      <c r="E174" t="s">
        <v>35</v>
      </c>
      <c r="F174" t="s">
        <v>185</v>
      </c>
      <c r="G174" t="s">
        <v>34</v>
      </c>
      <c r="H174" s="79">
        <v>0</v>
      </c>
      <c r="I174" s="79">
        <v>0</v>
      </c>
    </row>
    <row r="175" spans="1:9" x14ac:dyDescent="0.25">
      <c r="A175" t="s">
        <v>51</v>
      </c>
      <c r="B175" t="s">
        <v>530</v>
      </c>
      <c r="C175" t="s">
        <v>115</v>
      </c>
      <c r="D175" t="s">
        <v>111</v>
      </c>
      <c r="E175" t="s">
        <v>35</v>
      </c>
      <c r="F175" t="s">
        <v>185</v>
      </c>
      <c r="G175" t="s">
        <v>34</v>
      </c>
      <c r="H175" s="79">
        <v>-1</v>
      </c>
      <c r="I175" s="79">
        <v>0</v>
      </c>
    </row>
    <row r="176" spans="1:9" x14ac:dyDescent="0.25">
      <c r="A176" t="s">
        <v>51</v>
      </c>
      <c r="B176" t="s">
        <v>530</v>
      </c>
      <c r="C176" t="s">
        <v>116</v>
      </c>
      <c r="D176" t="s">
        <v>117</v>
      </c>
      <c r="E176" t="s">
        <v>35</v>
      </c>
      <c r="F176" t="s">
        <v>185</v>
      </c>
      <c r="G176" t="s">
        <v>34</v>
      </c>
      <c r="H176" s="79">
        <v>0</v>
      </c>
      <c r="I176" s="79">
        <v>0</v>
      </c>
    </row>
    <row r="177" spans="1:9" x14ac:dyDescent="0.25">
      <c r="A177" t="s">
        <v>51</v>
      </c>
      <c r="B177" t="s">
        <v>575</v>
      </c>
      <c r="C177" t="s">
        <v>108</v>
      </c>
      <c r="D177" t="s">
        <v>109</v>
      </c>
      <c r="E177" t="s">
        <v>35</v>
      </c>
      <c r="F177" t="s">
        <v>377</v>
      </c>
      <c r="G177" t="s">
        <v>375</v>
      </c>
      <c r="H177" s="79">
        <v>14216103</v>
      </c>
      <c r="I177" s="79">
        <v>14216000</v>
      </c>
    </row>
    <row r="178" spans="1:9" x14ac:dyDescent="0.25">
      <c r="A178" t="s">
        <v>51</v>
      </c>
      <c r="B178" t="s">
        <v>575</v>
      </c>
      <c r="C178" t="s">
        <v>106</v>
      </c>
      <c r="D178" t="s">
        <v>107</v>
      </c>
      <c r="E178" t="s">
        <v>35</v>
      </c>
      <c r="F178" t="s">
        <v>377</v>
      </c>
      <c r="G178" t="s">
        <v>375</v>
      </c>
      <c r="H178" s="79">
        <v>41218</v>
      </c>
      <c r="I178" s="79">
        <v>41000</v>
      </c>
    </row>
    <row r="179" spans="1:9" x14ac:dyDescent="0.25">
      <c r="A179" t="s">
        <v>51</v>
      </c>
      <c r="B179" t="s">
        <v>575</v>
      </c>
      <c r="C179" t="s">
        <v>114</v>
      </c>
      <c r="D179" t="s">
        <v>111</v>
      </c>
      <c r="E179" t="s">
        <v>35</v>
      </c>
      <c r="F179" t="s">
        <v>377</v>
      </c>
      <c r="G179" t="s">
        <v>375</v>
      </c>
      <c r="H179" s="79">
        <v>-24732</v>
      </c>
      <c r="I179" s="79">
        <v>-24000</v>
      </c>
    </row>
    <row r="180" spans="1:9" x14ac:dyDescent="0.25">
      <c r="A180" t="s">
        <v>51</v>
      </c>
      <c r="B180" t="s">
        <v>575</v>
      </c>
      <c r="C180" t="s">
        <v>115</v>
      </c>
      <c r="D180" t="s">
        <v>111</v>
      </c>
      <c r="E180" t="s">
        <v>35</v>
      </c>
      <c r="F180" t="s">
        <v>377</v>
      </c>
      <c r="G180" t="s">
        <v>375</v>
      </c>
      <c r="H180" s="79">
        <v>-7035318</v>
      </c>
      <c r="I180" s="79">
        <v>-7036000</v>
      </c>
    </row>
    <row r="181" spans="1:9" x14ac:dyDescent="0.25">
      <c r="A181" t="s">
        <v>51</v>
      </c>
      <c r="B181" t="s">
        <v>575</v>
      </c>
      <c r="C181" t="s">
        <v>168</v>
      </c>
      <c r="D181" t="s">
        <v>117</v>
      </c>
      <c r="E181" t="s">
        <v>35</v>
      </c>
      <c r="F181" t="s">
        <v>377</v>
      </c>
      <c r="G181" t="s">
        <v>375</v>
      </c>
      <c r="H181" s="79">
        <v>-2387375</v>
      </c>
      <c r="I181" s="79">
        <v>-2387000</v>
      </c>
    </row>
    <row r="182" spans="1:9" x14ac:dyDescent="0.25">
      <c r="A182" t="s">
        <v>51</v>
      </c>
      <c r="B182" t="s">
        <v>575</v>
      </c>
      <c r="C182" t="s">
        <v>116</v>
      </c>
      <c r="D182" t="s">
        <v>117</v>
      </c>
      <c r="E182" t="s">
        <v>35</v>
      </c>
      <c r="F182" t="s">
        <v>377</v>
      </c>
      <c r="G182" t="s">
        <v>375</v>
      </c>
      <c r="H182" s="79">
        <v>-5061367</v>
      </c>
      <c r="I182" s="79">
        <v>-5061000</v>
      </c>
    </row>
    <row r="183" spans="1:9" x14ac:dyDescent="0.25">
      <c r="A183" t="s">
        <v>51</v>
      </c>
      <c r="B183" t="s">
        <v>579</v>
      </c>
      <c r="C183" t="s">
        <v>108</v>
      </c>
      <c r="D183" t="s">
        <v>109</v>
      </c>
      <c r="E183" t="s">
        <v>35</v>
      </c>
      <c r="F183" t="s">
        <v>377</v>
      </c>
      <c r="G183" t="s">
        <v>375</v>
      </c>
      <c r="H183" s="79">
        <v>50095</v>
      </c>
      <c r="I183" s="79">
        <v>50000</v>
      </c>
    </row>
    <row r="184" spans="1:9" x14ac:dyDescent="0.25">
      <c r="A184" t="s">
        <v>51</v>
      </c>
      <c r="B184" t="s">
        <v>579</v>
      </c>
      <c r="C184" t="s">
        <v>115</v>
      </c>
      <c r="D184" t="s">
        <v>111</v>
      </c>
      <c r="E184" t="s">
        <v>35</v>
      </c>
      <c r="F184" t="s">
        <v>377</v>
      </c>
      <c r="G184" t="s">
        <v>375</v>
      </c>
      <c r="H184" s="79">
        <v>-25764</v>
      </c>
      <c r="I184" s="79">
        <v>-27000</v>
      </c>
    </row>
    <row r="185" spans="1:9" x14ac:dyDescent="0.25">
      <c r="A185" t="s">
        <v>51</v>
      </c>
      <c r="B185" t="s">
        <v>579</v>
      </c>
      <c r="C185" t="s">
        <v>168</v>
      </c>
      <c r="D185" t="s">
        <v>117</v>
      </c>
      <c r="E185" t="s">
        <v>35</v>
      </c>
      <c r="F185" t="s">
        <v>377</v>
      </c>
      <c r="G185" t="s">
        <v>375</v>
      </c>
      <c r="H185" s="79">
        <v>-8693</v>
      </c>
      <c r="I185" s="79">
        <v>-9000</v>
      </c>
    </row>
    <row r="186" spans="1:9" x14ac:dyDescent="0.25">
      <c r="A186" t="s">
        <v>51</v>
      </c>
      <c r="B186" t="s">
        <v>579</v>
      </c>
      <c r="C186" t="s">
        <v>116</v>
      </c>
      <c r="D186" t="s">
        <v>117</v>
      </c>
      <c r="E186" t="s">
        <v>35</v>
      </c>
      <c r="F186" t="s">
        <v>377</v>
      </c>
      <c r="G186" t="s">
        <v>375</v>
      </c>
      <c r="H186" s="79">
        <v>-16796</v>
      </c>
      <c r="I186" s="79">
        <v>-17000</v>
      </c>
    </row>
    <row r="187" spans="1:9" x14ac:dyDescent="0.25">
      <c r="A187" t="s">
        <v>52</v>
      </c>
      <c r="B187" t="s">
        <v>27</v>
      </c>
      <c r="C187" t="s">
        <v>108</v>
      </c>
      <c r="D187" t="s">
        <v>109</v>
      </c>
      <c r="E187" t="s">
        <v>35</v>
      </c>
      <c r="F187" t="s">
        <v>38</v>
      </c>
      <c r="G187" t="s">
        <v>34</v>
      </c>
      <c r="H187" s="79">
        <v>24370321</v>
      </c>
      <c r="I187" s="79">
        <v>24370000</v>
      </c>
    </row>
    <row r="188" spans="1:9" x14ac:dyDescent="0.25">
      <c r="A188" t="s">
        <v>52</v>
      </c>
      <c r="B188" t="s">
        <v>27</v>
      </c>
      <c r="C188" t="s">
        <v>115</v>
      </c>
      <c r="D188" t="s">
        <v>111</v>
      </c>
      <c r="E188" t="s">
        <v>35</v>
      </c>
      <c r="F188" t="s">
        <v>38</v>
      </c>
      <c r="G188" t="s">
        <v>34</v>
      </c>
      <c r="H188" s="79">
        <v>-15202083</v>
      </c>
      <c r="I188" s="79">
        <v>-15202000</v>
      </c>
    </row>
    <row r="189" spans="1:9" x14ac:dyDescent="0.25">
      <c r="A189" t="s">
        <v>52</v>
      </c>
      <c r="B189" t="s">
        <v>27</v>
      </c>
      <c r="C189" t="s">
        <v>168</v>
      </c>
      <c r="D189" t="s">
        <v>117</v>
      </c>
      <c r="E189" t="s">
        <v>35</v>
      </c>
      <c r="F189" t="s">
        <v>38</v>
      </c>
      <c r="G189" t="s">
        <v>34</v>
      </c>
      <c r="H189" s="79">
        <v>-5157723</v>
      </c>
      <c r="I189" s="79">
        <v>-5158000</v>
      </c>
    </row>
    <row r="190" spans="1:9" x14ac:dyDescent="0.25">
      <c r="A190" t="s">
        <v>52</v>
      </c>
      <c r="B190" t="s">
        <v>27</v>
      </c>
      <c r="C190" t="s">
        <v>116</v>
      </c>
      <c r="D190" t="s">
        <v>117</v>
      </c>
      <c r="E190" t="s">
        <v>35</v>
      </c>
      <c r="F190" t="s">
        <v>38</v>
      </c>
      <c r="G190" t="s">
        <v>34</v>
      </c>
      <c r="H190" s="79">
        <v>-4330046</v>
      </c>
      <c r="I190" s="79">
        <v>-4329000</v>
      </c>
    </row>
    <row r="191" spans="1:9" x14ac:dyDescent="0.25">
      <c r="A191" t="s">
        <v>53</v>
      </c>
      <c r="B191" t="s">
        <v>27</v>
      </c>
      <c r="C191" t="s">
        <v>108</v>
      </c>
      <c r="D191" t="s">
        <v>109</v>
      </c>
      <c r="E191" t="s">
        <v>35</v>
      </c>
      <c r="F191" t="s">
        <v>38</v>
      </c>
      <c r="G191" t="s">
        <v>34</v>
      </c>
      <c r="H191" s="79">
        <v>1846646</v>
      </c>
      <c r="I191" s="79">
        <v>1847000</v>
      </c>
    </row>
    <row r="192" spans="1:9" x14ac:dyDescent="0.25">
      <c r="A192" t="s">
        <v>53</v>
      </c>
      <c r="B192" t="s">
        <v>27</v>
      </c>
      <c r="C192" t="s">
        <v>115</v>
      </c>
      <c r="D192" t="s">
        <v>111</v>
      </c>
      <c r="E192" t="s">
        <v>35</v>
      </c>
      <c r="F192" t="s">
        <v>38</v>
      </c>
      <c r="G192" t="s">
        <v>34</v>
      </c>
      <c r="H192" s="79">
        <v>-1022737</v>
      </c>
      <c r="I192" s="79">
        <v>-1023000</v>
      </c>
    </row>
    <row r="193" spans="1:9" x14ac:dyDescent="0.25">
      <c r="A193" t="s">
        <v>53</v>
      </c>
      <c r="B193" t="s">
        <v>27</v>
      </c>
      <c r="C193" t="s">
        <v>168</v>
      </c>
      <c r="D193" t="s">
        <v>117</v>
      </c>
      <c r="E193" t="s">
        <v>35</v>
      </c>
      <c r="F193" t="s">
        <v>38</v>
      </c>
      <c r="G193" t="s">
        <v>34</v>
      </c>
      <c r="H193" s="79">
        <v>-279712</v>
      </c>
      <c r="I193" s="79">
        <v>-280000</v>
      </c>
    </row>
    <row r="194" spans="1:9" x14ac:dyDescent="0.25">
      <c r="A194" t="s">
        <v>53</v>
      </c>
      <c r="B194" t="s">
        <v>27</v>
      </c>
      <c r="C194" t="s">
        <v>116</v>
      </c>
      <c r="D194" t="s">
        <v>117</v>
      </c>
      <c r="E194" t="s">
        <v>35</v>
      </c>
      <c r="F194" t="s">
        <v>38</v>
      </c>
      <c r="G194" t="s">
        <v>34</v>
      </c>
      <c r="H194" s="79">
        <v>-578116</v>
      </c>
      <c r="I194" s="79">
        <v>-579000</v>
      </c>
    </row>
    <row r="195" spans="1:9" x14ac:dyDescent="0.25">
      <c r="A195" t="s">
        <v>53</v>
      </c>
      <c r="B195" t="s">
        <v>280</v>
      </c>
      <c r="C195" t="s">
        <v>108</v>
      </c>
      <c r="D195" t="s">
        <v>109</v>
      </c>
      <c r="E195" t="s">
        <v>35</v>
      </c>
      <c r="F195" t="s">
        <v>185</v>
      </c>
      <c r="G195" t="s">
        <v>34</v>
      </c>
      <c r="H195" s="79">
        <v>44876547</v>
      </c>
      <c r="I195" s="79">
        <v>44877000</v>
      </c>
    </row>
    <row r="196" spans="1:9" x14ac:dyDescent="0.25">
      <c r="A196" t="s">
        <v>53</v>
      </c>
      <c r="B196" t="s">
        <v>280</v>
      </c>
      <c r="C196" t="s">
        <v>115</v>
      </c>
      <c r="D196" t="s">
        <v>111</v>
      </c>
      <c r="E196" t="s">
        <v>35</v>
      </c>
      <c r="F196" t="s">
        <v>185</v>
      </c>
      <c r="G196" t="s">
        <v>34</v>
      </c>
      <c r="H196" s="79">
        <v>-25410653</v>
      </c>
      <c r="I196" s="79">
        <v>-25410000</v>
      </c>
    </row>
    <row r="197" spans="1:9" x14ac:dyDescent="0.25">
      <c r="A197" t="s">
        <v>53</v>
      </c>
      <c r="B197" t="s">
        <v>280</v>
      </c>
      <c r="C197" t="s">
        <v>168</v>
      </c>
      <c r="D197" t="s">
        <v>117</v>
      </c>
      <c r="E197" t="s">
        <v>35</v>
      </c>
      <c r="F197" t="s">
        <v>185</v>
      </c>
      <c r="G197" t="s">
        <v>34</v>
      </c>
      <c r="H197" s="79">
        <v>-7639762</v>
      </c>
      <c r="I197" s="79">
        <v>-7640000</v>
      </c>
    </row>
    <row r="198" spans="1:9" x14ac:dyDescent="0.25">
      <c r="A198" t="s">
        <v>53</v>
      </c>
      <c r="B198" t="s">
        <v>280</v>
      </c>
      <c r="C198" t="s">
        <v>116</v>
      </c>
      <c r="D198" t="s">
        <v>117</v>
      </c>
      <c r="E198" t="s">
        <v>35</v>
      </c>
      <c r="F198" t="s">
        <v>185</v>
      </c>
      <c r="G198" t="s">
        <v>34</v>
      </c>
      <c r="H198" s="79">
        <v>-12314475</v>
      </c>
      <c r="I198" s="79">
        <v>-12315000</v>
      </c>
    </row>
    <row r="199" spans="1:9" x14ac:dyDescent="0.25">
      <c r="A199" t="s">
        <v>358</v>
      </c>
      <c r="B199" t="s">
        <v>356</v>
      </c>
      <c r="C199" t="s">
        <v>108</v>
      </c>
      <c r="D199" t="s">
        <v>109</v>
      </c>
      <c r="E199" t="s">
        <v>35</v>
      </c>
      <c r="F199" t="s">
        <v>185</v>
      </c>
      <c r="G199" t="s">
        <v>34</v>
      </c>
      <c r="H199" s="79">
        <v>2113986</v>
      </c>
      <c r="I199" s="79">
        <v>2114000</v>
      </c>
    </row>
    <row r="200" spans="1:9" x14ac:dyDescent="0.25">
      <c r="A200" t="s">
        <v>358</v>
      </c>
      <c r="B200" t="s">
        <v>356</v>
      </c>
      <c r="C200" t="s">
        <v>115</v>
      </c>
      <c r="D200" t="s">
        <v>111</v>
      </c>
      <c r="E200" t="s">
        <v>35</v>
      </c>
      <c r="F200" t="s">
        <v>185</v>
      </c>
      <c r="G200" t="s">
        <v>34</v>
      </c>
      <c r="H200" s="79">
        <v>-1565526</v>
      </c>
      <c r="I200" s="79">
        <v>-1565000</v>
      </c>
    </row>
    <row r="201" spans="1:9" x14ac:dyDescent="0.25">
      <c r="A201" t="s">
        <v>358</v>
      </c>
      <c r="B201" t="s">
        <v>356</v>
      </c>
      <c r="C201" t="s">
        <v>168</v>
      </c>
      <c r="D201" t="s">
        <v>117</v>
      </c>
      <c r="E201" t="s">
        <v>35</v>
      </c>
      <c r="F201" t="s">
        <v>185</v>
      </c>
      <c r="G201" t="s">
        <v>34</v>
      </c>
      <c r="H201" s="79">
        <v>-555527</v>
      </c>
      <c r="I201" s="79">
        <v>-556000</v>
      </c>
    </row>
    <row r="202" spans="1:9" x14ac:dyDescent="0.25">
      <c r="A202" t="s">
        <v>358</v>
      </c>
      <c r="B202" t="s">
        <v>356</v>
      </c>
      <c r="C202" t="s">
        <v>116</v>
      </c>
      <c r="D202" t="s">
        <v>117</v>
      </c>
      <c r="E202" t="s">
        <v>35</v>
      </c>
      <c r="F202" t="s">
        <v>185</v>
      </c>
      <c r="G202" t="s">
        <v>34</v>
      </c>
      <c r="H202" s="79">
        <v>0</v>
      </c>
      <c r="I202" s="79">
        <v>1000</v>
      </c>
    </row>
    <row r="203" spans="1:9" x14ac:dyDescent="0.25">
      <c r="A203" t="s">
        <v>54</v>
      </c>
      <c r="B203" t="s">
        <v>27</v>
      </c>
      <c r="C203" t="s">
        <v>108</v>
      </c>
      <c r="D203" t="s">
        <v>109</v>
      </c>
      <c r="E203" t="s">
        <v>35</v>
      </c>
      <c r="F203" t="s">
        <v>38</v>
      </c>
      <c r="G203" t="s">
        <v>34</v>
      </c>
      <c r="H203" s="79">
        <v>14067948</v>
      </c>
      <c r="I203" s="79">
        <v>14069000</v>
      </c>
    </row>
    <row r="204" spans="1:9" x14ac:dyDescent="0.25">
      <c r="A204" t="s">
        <v>54</v>
      </c>
      <c r="B204" t="s">
        <v>27</v>
      </c>
      <c r="C204" t="s">
        <v>115</v>
      </c>
      <c r="D204" t="s">
        <v>111</v>
      </c>
      <c r="E204" t="s">
        <v>35</v>
      </c>
      <c r="F204" t="s">
        <v>38</v>
      </c>
      <c r="G204" t="s">
        <v>34</v>
      </c>
      <c r="H204" s="79">
        <v>-4663372</v>
      </c>
      <c r="I204" s="79">
        <v>-4664000</v>
      </c>
    </row>
    <row r="205" spans="1:9" x14ac:dyDescent="0.25">
      <c r="A205" t="s">
        <v>54</v>
      </c>
      <c r="B205" t="s">
        <v>27</v>
      </c>
      <c r="C205" t="s">
        <v>168</v>
      </c>
      <c r="D205" t="s">
        <v>117</v>
      </c>
      <c r="E205" t="s">
        <v>35</v>
      </c>
      <c r="F205" t="s">
        <v>38</v>
      </c>
      <c r="G205" t="s">
        <v>34</v>
      </c>
      <c r="H205" s="79">
        <v>-1772175</v>
      </c>
      <c r="I205" s="79">
        <v>-1772000</v>
      </c>
    </row>
    <row r="206" spans="1:9" x14ac:dyDescent="0.25">
      <c r="A206" t="s">
        <v>54</v>
      </c>
      <c r="B206" t="s">
        <v>27</v>
      </c>
      <c r="C206" t="s">
        <v>116</v>
      </c>
      <c r="D206" t="s">
        <v>117</v>
      </c>
      <c r="E206" t="s">
        <v>35</v>
      </c>
      <c r="F206" t="s">
        <v>38</v>
      </c>
      <c r="G206" t="s">
        <v>34</v>
      </c>
      <c r="H206" s="79">
        <v>-7925778</v>
      </c>
      <c r="I206" s="79">
        <v>-7927000</v>
      </c>
    </row>
    <row r="207" spans="1:9" x14ac:dyDescent="0.25">
      <c r="A207" t="s">
        <v>55</v>
      </c>
      <c r="B207" t="s">
        <v>27</v>
      </c>
      <c r="C207" t="s">
        <v>108</v>
      </c>
      <c r="D207" t="s">
        <v>109</v>
      </c>
      <c r="E207" t="s">
        <v>35</v>
      </c>
      <c r="F207" t="s">
        <v>38</v>
      </c>
      <c r="G207" t="s">
        <v>34</v>
      </c>
      <c r="H207" s="79">
        <v>13025747</v>
      </c>
      <c r="I207" s="79">
        <v>13026000</v>
      </c>
    </row>
    <row r="208" spans="1:9" x14ac:dyDescent="0.25">
      <c r="A208" t="s">
        <v>55</v>
      </c>
      <c r="B208" t="s">
        <v>27</v>
      </c>
      <c r="C208" t="s">
        <v>115</v>
      </c>
      <c r="D208" t="s">
        <v>111</v>
      </c>
      <c r="E208" t="s">
        <v>35</v>
      </c>
      <c r="F208" t="s">
        <v>38</v>
      </c>
      <c r="G208" t="s">
        <v>34</v>
      </c>
      <c r="H208" s="79">
        <v>-4431099</v>
      </c>
      <c r="I208" s="79">
        <v>-4432000</v>
      </c>
    </row>
    <row r="209" spans="1:9" x14ac:dyDescent="0.25">
      <c r="A209" t="s">
        <v>55</v>
      </c>
      <c r="B209" t="s">
        <v>27</v>
      </c>
      <c r="C209" t="s">
        <v>168</v>
      </c>
      <c r="D209" t="s">
        <v>117</v>
      </c>
      <c r="E209" t="s">
        <v>35</v>
      </c>
      <c r="F209" t="s">
        <v>38</v>
      </c>
      <c r="G209" t="s">
        <v>34</v>
      </c>
      <c r="H209" s="79">
        <v>-1412795</v>
      </c>
      <c r="I209" s="79">
        <v>-1413000</v>
      </c>
    </row>
    <row r="210" spans="1:9" x14ac:dyDescent="0.25">
      <c r="A210" t="s">
        <v>55</v>
      </c>
      <c r="B210" t="s">
        <v>27</v>
      </c>
      <c r="C210" t="s">
        <v>116</v>
      </c>
      <c r="D210" t="s">
        <v>117</v>
      </c>
      <c r="E210" t="s">
        <v>35</v>
      </c>
      <c r="F210" t="s">
        <v>38</v>
      </c>
      <c r="G210" t="s">
        <v>34</v>
      </c>
      <c r="H210" s="79">
        <v>-7403365</v>
      </c>
      <c r="I210" s="79">
        <v>-7403000</v>
      </c>
    </row>
    <row r="211" spans="1:9" x14ac:dyDescent="0.25">
      <c r="A211" t="s">
        <v>520</v>
      </c>
      <c r="B211" t="s">
        <v>519</v>
      </c>
      <c r="C211" t="s">
        <v>108</v>
      </c>
      <c r="D211" t="s">
        <v>109</v>
      </c>
      <c r="E211" t="s">
        <v>45</v>
      </c>
      <c r="F211" t="s">
        <v>185</v>
      </c>
      <c r="G211" t="s">
        <v>34</v>
      </c>
      <c r="H211" s="79">
        <v>1584188</v>
      </c>
      <c r="I211" s="79">
        <v>1584000</v>
      </c>
    </row>
    <row r="212" spans="1:9" x14ac:dyDescent="0.25">
      <c r="A212" t="s">
        <v>520</v>
      </c>
      <c r="B212" t="s">
        <v>519</v>
      </c>
      <c r="C212" t="s">
        <v>115</v>
      </c>
      <c r="D212" t="s">
        <v>111</v>
      </c>
      <c r="E212" t="s">
        <v>45</v>
      </c>
      <c r="F212" t="s">
        <v>185</v>
      </c>
      <c r="G212" t="s">
        <v>34</v>
      </c>
      <c r="H212" s="79">
        <v>-687117</v>
      </c>
      <c r="I212" s="79">
        <v>-687000</v>
      </c>
    </row>
    <row r="213" spans="1:9" x14ac:dyDescent="0.25">
      <c r="A213" t="s">
        <v>520</v>
      </c>
      <c r="B213" t="s">
        <v>519</v>
      </c>
      <c r="C213" t="s">
        <v>168</v>
      </c>
      <c r="D213" t="s">
        <v>117</v>
      </c>
      <c r="E213" t="s">
        <v>45</v>
      </c>
      <c r="F213" t="s">
        <v>185</v>
      </c>
      <c r="G213" t="s">
        <v>34</v>
      </c>
      <c r="H213" s="79">
        <v>-232813</v>
      </c>
      <c r="I213" s="79">
        <v>-233000</v>
      </c>
    </row>
    <row r="214" spans="1:9" x14ac:dyDescent="0.25">
      <c r="A214" t="s">
        <v>520</v>
      </c>
      <c r="B214" t="s">
        <v>519</v>
      </c>
      <c r="C214" t="s">
        <v>116</v>
      </c>
      <c r="D214" t="s">
        <v>117</v>
      </c>
      <c r="E214" t="s">
        <v>45</v>
      </c>
      <c r="F214" t="s">
        <v>185</v>
      </c>
      <c r="G214" t="s">
        <v>34</v>
      </c>
      <c r="H214" s="79">
        <v>-703679</v>
      </c>
      <c r="I214" s="79">
        <v>-703000</v>
      </c>
    </row>
    <row r="215" spans="1:9" x14ac:dyDescent="0.25">
      <c r="A215" t="s">
        <v>224</v>
      </c>
      <c r="B215" t="s">
        <v>223</v>
      </c>
      <c r="C215" t="s">
        <v>108</v>
      </c>
      <c r="D215" t="s">
        <v>109</v>
      </c>
      <c r="E215" t="s">
        <v>45</v>
      </c>
      <c r="F215" t="s">
        <v>185</v>
      </c>
      <c r="G215" t="s">
        <v>34</v>
      </c>
      <c r="H215" s="79">
        <v>0</v>
      </c>
      <c r="I215" s="79">
        <v>-1000</v>
      </c>
    </row>
    <row r="216" spans="1:9" x14ac:dyDescent="0.25">
      <c r="A216" t="s">
        <v>224</v>
      </c>
      <c r="B216" t="s">
        <v>223</v>
      </c>
      <c r="C216" t="s">
        <v>115</v>
      </c>
      <c r="D216" t="s">
        <v>111</v>
      </c>
      <c r="E216" t="s">
        <v>45</v>
      </c>
      <c r="F216" t="s">
        <v>185</v>
      </c>
      <c r="G216" t="s">
        <v>34</v>
      </c>
      <c r="H216" s="79">
        <v>0</v>
      </c>
      <c r="I216" s="79">
        <v>1000</v>
      </c>
    </row>
    <row r="217" spans="1:9" x14ac:dyDescent="0.25">
      <c r="A217" t="s">
        <v>224</v>
      </c>
      <c r="B217" t="s">
        <v>223</v>
      </c>
      <c r="C217" t="s">
        <v>116</v>
      </c>
      <c r="D217" t="s">
        <v>117</v>
      </c>
      <c r="E217" t="s">
        <v>45</v>
      </c>
      <c r="F217" t="s">
        <v>185</v>
      </c>
      <c r="G217" t="s">
        <v>34</v>
      </c>
      <c r="H217" s="79">
        <v>0</v>
      </c>
      <c r="I217" s="79">
        <v>0</v>
      </c>
    </row>
    <row r="218" spans="1:9" x14ac:dyDescent="0.25">
      <c r="A218" t="s">
        <v>224</v>
      </c>
      <c r="B218" t="s">
        <v>946</v>
      </c>
      <c r="C218" t="s">
        <v>108</v>
      </c>
      <c r="D218" t="s">
        <v>109</v>
      </c>
      <c r="E218" t="s">
        <v>45</v>
      </c>
      <c r="F218" t="s">
        <v>185</v>
      </c>
      <c r="G218" t="s">
        <v>34</v>
      </c>
      <c r="H218" s="79">
        <v>2789016</v>
      </c>
      <c r="I218" s="79">
        <v>2789000</v>
      </c>
    </row>
    <row r="219" spans="1:9" x14ac:dyDescent="0.25">
      <c r="A219" t="s">
        <v>224</v>
      </c>
      <c r="B219" t="s">
        <v>946</v>
      </c>
      <c r="C219" t="s">
        <v>115</v>
      </c>
      <c r="D219" t="s">
        <v>111</v>
      </c>
      <c r="E219" t="s">
        <v>45</v>
      </c>
      <c r="F219" t="s">
        <v>185</v>
      </c>
      <c r="G219" t="s">
        <v>34</v>
      </c>
      <c r="H219" s="79">
        <v>-174313</v>
      </c>
      <c r="I219" s="79">
        <v>-174000</v>
      </c>
    </row>
    <row r="220" spans="1:9" x14ac:dyDescent="0.25">
      <c r="A220" t="s">
        <v>224</v>
      </c>
      <c r="B220" t="s">
        <v>946</v>
      </c>
      <c r="C220" t="s">
        <v>168</v>
      </c>
      <c r="D220" t="s">
        <v>117</v>
      </c>
      <c r="E220" t="s">
        <v>45</v>
      </c>
      <c r="F220" t="s">
        <v>185</v>
      </c>
      <c r="G220" t="s">
        <v>34</v>
      </c>
      <c r="H220" s="79">
        <v>-678608</v>
      </c>
      <c r="I220" s="79">
        <v>-679000</v>
      </c>
    </row>
    <row r="221" spans="1:9" x14ac:dyDescent="0.25">
      <c r="A221" t="s">
        <v>224</v>
      </c>
      <c r="B221" t="s">
        <v>946</v>
      </c>
      <c r="C221" t="s">
        <v>116</v>
      </c>
      <c r="D221" t="s">
        <v>117</v>
      </c>
      <c r="E221" t="s">
        <v>45</v>
      </c>
      <c r="F221" t="s">
        <v>185</v>
      </c>
      <c r="G221" t="s">
        <v>34</v>
      </c>
      <c r="H221" s="79">
        <v>-2062511</v>
      </c>
      <c r="I221" s="79">
        <v>-2062000</v>
      </c>
    </row>
    <row r="222" spans="1:9" x14ac:dyDescent="0.25">
      <c r="A222" t="s">
        <v>224</v>
      </c>
      <c r="B222" t="s">
        <v>299</v>
      </c>
      <c r="C222" t="s">
        <v>108</v>
      </c>
      <c r="D222" t="s">
        <v>109</v>
      </c>
      <c r="E222" t="s">
        <v>45</v>
      </c>
      <c r="F222" t="s">
        <v>185</v>
      </c>
      <c r="G222" t="s">
        <v>34</v>
      </c>
      <c r="H222" s="79">
        <v>0</v>
      </c>
      <c r="I222" s="79">
        <v>-1000</v>
      </c>
    </row>
    <row r="223" spans="1:9" x14ac:dyDescent="0.25">
      <c r="A223" t="s">
        <v>224</v>
      </c>
      <c r="B223" t="s">
        <v>299</v>
      </c>
      <c r="C223" t="s">
        <v>115</v>
      </c>
      <c r="D223" t="s">
        <v>111</v>
      </c>
      <c r="E223" t="s">
        <v>45</v>
      </c>
      <c r="F223" t="s">
        <v>185</v>
      </c>
      <c r="G223" t="s">
        <v>34</v>
      </c>
      <c r="H223" s="79">
        <v>0</v>
      </c>
      <c r="I223" s="79">
        <v>1000</v>
      </c>
    </row>
    <row r="224" spans="1:9" x14ac:dyDescent="0.25">
      <c r="A224" t="s">
        <v>224</v>
      </c>
      <c r="B224" t="s">
        <v>299</v>
      </c>
      <c r="C224" t="s">
        <v>116</v>
      </c>
      <c r="D224" t="s">
        <v>117</v>
      </c>
      <c r="E224" t="s">
        <v>45</v>
      </c>
      <c r="F224" t="s">
        <v>185</v>
      </c>
      <c r="G224" t="s">
        <v>34</v>
      </c>
      <c r="H224" s="79">
        <v>0</v>
      </c>
      <c r="I224" s="79">
        <v>0</v>
      </c>
    </row>
    <row r="225" spans="1:9" x14ac:dyDescent="0.25">
      <c r="A225" t="s">
        <v>224</v>
      </c>
      <c r="B225" t="s">
        <v>326</v>
      </c>
      <c r="C225" t="s">
        <v>108</v>
      </c>
      <c r="D225" t="s">
        <v>109</v>
      </c>
      <c r="E225" t="s">
        <v>45</v>
      </c>
      <c r="F225" t="s">
        <v>185</v>
      </c>
      <c r="G225" t="s">
        <v>34</v>
      </c>
      <c r="H225" s="79">
        <v>510190</v>
      </c>
      <c r="I225" s="79">
        <v>510000</v>
      </c>
    </row>
    <row r="226" spans="1:9" x14ac:dyDescent="0.25">
      <c r="A226" t="s">
        <v>224</v>
      </c>
      <c r="B226" t="s">
        <v>326</v>
      </c>
      <c r="C226" t="s">
        <v>115</v>
      </c>
      <c r="D226" t="s">
        <v>111</v>
      </c>
      <c r="E226" t="s">
        <v>45</v>
      </c>
      <c r="F226" t="s">
        <v>185</v>
      </c>
      <c r="G226" t="s">
        <v>34</v>
      </c>
      <c r="H226" s="79">
        <v>-399279</v>
      </c>
      <c r="I226" s="79">
        <v>-399000</v>
      </c>
    </row>
    <row r="227" spans="1:9" x14ac:dyDescent="0.25">
      <c r="A227" t="s">
        <v>224</v>
      </c>
      <c r="B227" t="s">
        <v>326</v>
      </c>
      <c r="C227" t="s">
        <v>168</v>
      </c>
      <c r="D227" t="s">
        <v>117</v>
      </c>
      <c r="E227" t="s">
        <v>45</v>
      </c>
      <c r="F227" t="s">
        <v>185</v>
      </c>
      <c r="G227" t="s">
        <v>34</v>
      </c>
      <c r="H227" s="79">
        <v>-114577</v>
      </c>
      <c r="I227" s="79">
        <v>-115000</v>
      </c>
    </row>
    <row r="228" spans="1:9" x14ac:dyDescent="0.25">
      <c r="A228" t="s">
        <v>224</v>
      </c>
      <c r="B228" t="s">
        <v>326</v>
      </c>
      <c r="C228" t="s">
        <v>116</v>
      </c>
      <c r="D228" t="s">
        <v>117</v>
      </c>
      <c r="E228" t="s">
        <v>45</v>
      </c>
      <c r="F228" t="s">
        <v>185</v>
      </c>
      <c r="G228" t="s">
        <v>34</v>
      </c>
      <c r="H228" s="79">
        <v>0</v>
      </c>
      <c r="I228" s="79">
        <v>1000</v>
      </c>
    </row>
    <row r="229" spans="1:9" x14ac:dyDescent="0.25">
      <c r="A229" t="s">
        <v>224</v>
      </c>
      <c r="B229" t="s">
        <v>336</v>
      </c>
      <c r="C229" t="s">
        <v>108</v>
      </c>
      <c r="D229" t="s">
        <v>109</v>
      </c>
      <c r="E229" t="s">
        <v>45</v>
      </c>
      <c r="F229" t="s">
        <v>185</v>
      </c>
      <c r="G229" t="s">
        <v>34</v>
      </c>
      <c r="H229" s="79">
        <v>12476121</v>
      </c>
      <c r="I229" s="79">
        <v>12476000</v>
      </c>
    </row>
    <row r="230" spans="1:9" x14ac:dyDescent="0.25">
      <c r="A230" t="s">
        <v>224</v>
      </c>
      <c r="B230" t="s">
        <v>336</v>
      </c>
      <c r="C230" t="s">
        <v>115</v>
      </c>
      <c r="D230" t="s">
        <v>111</v>
      </c>
      <c r="E230" t="s">
        <v>45</v>
      </c>
      <c r="F230" t="s">
        <v>185</v>
      </c>
      <c r="G230" t="s">
        <v>34</v>
      </c>
      <c r="H230" s="79">
        <v>-5615720</v>
      </c>
      <c r="I230" s="79">
        <v>-5616000</v>
      </c>
    </row>
    <row r="231" spans="1:9" x14ac:dyDescent="0.25">
      <c r="A231" t="s">
        <v>224</v>
      </c>
      <c r="B231" t="s">
        <v>336</v>
      </c>
      <c r="C231" t="s">
        <v>168</v>
      </c>
      <c r="D231" t="s">
        <v>117</v>
      </c>
      <c r="E231" t="s">
        <v>45</v>
      </c>
      <c r="F231" t="s">
        <v>185</v>
      </c>
      <c r="G231" t="s">
        <v>34</v>
      </c>
      <c r="H231" s="79">
        <v>-2700639</v>
      </c>
      <c r="I231" s="79">
        <v>-2701000</v>
      </c>
    </row>
    <row r="232" spans="1:9" x14ac:dyDescent="0.25">
      <c r="A232" t="s">
        <v>224</v>
      </c>
      <c r="B232" t="s">
        <v>336</v>
      </c>
      <c r="C232" t="s">
        <v>116</v>
      </c>
      <c r="D232" t="s">
        <v>117</v>
      </c>
      <c r="E232" t="s">
        <v>45</v>
      </c>
      <c r="F232" t="s">
        <v>185</v>
      </c>
      <c r="G232" t="s">
        <v>34</v>
      </c>
      <c r="H232" s="79">
        <v>-4386386</v>
      </c>
      <c r="I232" s="79">
        <v>-4386000</v>
      </c>
    </row>
    <row r="233" spans="1:9" x14ac:dyDescent="0.25">
      <c r="A233" t="s">
        <v>224</v>
      </c>
      <c r="B233" t="s">
        <v>400</v>
      </c>
      <c r="C233" t="s">
        <v>108</v>
      </c>
      <c r="D233" t="s">
        <v>109</v>
      </c>
      <c r="E233" t="s">
        <v>45</v>
      </c>
      <c r="F233" t="s">
        <v>185</v>
      </c>
      <c r="G233" t="s">
        <v>34</v>
      </c>
      <c r="H233" s="79">
        <v>16880637</v>
      </c>
      <c r="I233" s="79">
        <v>16881000</v>
      </c>
    </row>
    <row r="234" spans="1:9" x14ac:dyDescent="0.25">
      <c r="A234" t="s">
        <v>224</v>
      </c>
      <c r="B234" t="s">
        <v>400</v>
      </c>
      <c r="C234" t="s">
        <v>115</v>
      </c>
      <c r="D234" t="s">
        <v>111</v>
      </c>
      <c r="E234" t="s">
        <v>45</v>
      </c>
      <c r="F234" t="s">
        <v>185</v>
      </c>
      <c r="G234" t="s">
        <v>34</v>
      </c>
      <c r="H234" s="79">
        <v>-14402015</v>
      </c>
      <c r="I234" s="79">
        <v>-14402000</v>
      </c>
    </row>
    <row r="235" spans="1:9" x14ac:dyDescent="0.25">
      <c r="A235" t="s">
        <v>224</v>
      </c>
      <c r="B235" t="s">
        <v>400</v>
      </c>
      <c r="C235" t="s">
        <v>168</v>
      </c>
      <c r="D235" t="s">
        <v>117</v>
      </c>
      <c r="E235" t="s">
        <v>45</v>
      </c>
      <c r="F235" t="s">
        <v>185</v>
      </c>
      <c r="G235" t="s">
        <v>34</v>
      </c>
      <c r="H235" s="79">
        <v>-1267632</v>
      </c>
      <c r="I235" s="79">
        <v>-1268000</v>
      </c>
    </row>
    <row r="236" spans="1:9" x14ac:dyDescent="0.25">
      <c r="A236" t="s">
        <v>224</v>
      </c>
      <c r="B236" t="s">
        <v>400</v>
      </c>
      <c r="C236" t="s">
        <v>116</v>
      </c>
      <c r="D236" t="s">
        <v>117</v>
      </c>
      <c r="E236" t="s">
        <v>45</v>
      </c>
      <c r="F236" t="s">
        <v>185</v>
      </c>
      <c r="G236" t="s">
        <v>34</v>
      </c>
      <c r="H236" s="79">
        <v>-1262900</v>
      </c>
      <c r="I236" s="79">
        <v>-1262000</v>
      </c>
    </row>
    <row r="237" spans="1:9" x14ac:dyDescent="0.25">
      <c r="A237" t="s">
        <v>224</v>
      </c>
      <c r="B237" t="s">
        <v>403</v>
      </c>
      <c r="C237" t="s">
        <v>108</v>
      </c>
      <c r="D237" t="s">
        <v>109</v>
      </c>
      <c r="E237" t="s">
        <v>45</v>
      </c>
      <c r="F237" t="s">
        <v>185</v>
      </c>
      <c r="G237" t="s">
        <v>34</v>
      </c>
      <c r="H237" s="79">
        <v>12531989</v>
      </c>
      <c r="I237" s="79">
        <v>12532000</v>
      </c>
    </row>
    <row r="238" spans="1:9" x14ac:dyDescent="0.25">
      <c r="A238" t="s">
        <v>224</v>
      </c>
      <c r="B238" t="s">
        <v>403</v>
      </c>
      <c r="C238" t="s">
        <v>115</v>
      </c>
      <c r="D238" t="s">
        <v>111</v>
      </c>
      <c r="E238" t="s">
        <v>45</v>
      </c>
      <c r="F238" t="s">
        <v>185</v>
      </c>
      <c r="G238" t="s">
        <v>34</v>
      </c>
      <c r="H238" s="79">
        <v>-1403519</v>
      </c>
      <c r="I238" s="79">
        <v>-1404000</v>
      </c>
    </row>
    <row r="239" spans="1:9" x14ac:dyDescent="0.25">
      <c r="A239" t="s">
        <v>224</v>
      </c>
      <c r="B239" t="s">
        <v>403</v>
      </c>
      <c r="C239" t="s">
        <v>168</v>
      </c>
      <c r="D239" t="s">
        <v>117</v>
      </c>
      <c r="E239" t="s">
        <v>45</v>
      </c>
      <c r="F239" t="s">
        <v>185</v>
      </c>
      <c r="G239" t="s">
        <v>34</v>
      </c>
      <c r="H239" s="79">
        <v>-2216583</v>
      </c>
      <c r="I239" s="79">
        <v>-2217000</v>
      </c>
    </row>
    <row r="240" spans="1:9" x14ac:dyDescent="0.25">
      <c r="A240" t="s">
        <v>224</v>
      </c>
      <c r="B240" t="s">
        <v>403</v>
      </c>
      <c r="C240" t="s">
        <v>116</v>
      </c>
      <c r="D240" t="s">
        <v>117</v>
      </c>
      <c r="E240" t="s">
        <v>45</v>
      </c>
      <c r="F240" t="s">
        <v>185</v>
      </c>
      <c r="G240" t="s">
        <v>34</v>
      </c>
      <c r="H240" s="79">
        <v>-9124713</v>
      </c>
      <c r="I240" s="79">
        <v>-9124000</v>
      </c>
    </row>
    <row r="241" spans="1:9" x14ac:dyDescent="0.25">
      <c r="A241" t="s">
        <v>224</v>
      </c>
      <c r="B241" t="s">
        <v>406</v>
      </c>
      <c r="C241" t="s">
        <v>108</v>
      </c>
      <c r="D241" t="s">
        <v>109</v>
      </c>
      <c r="E241" t="s">
        <v>45</v>
      </c>
      <c r="F241" t="s">
        <v>185</v>
      </c>
      <c r="G241" t="s">
        <v>34</v>
      </c>
      <c r="H241" s="79">
        <v>9256185</v>
      </c>
      <c r="I241" s="79">
        <v>9256000</v>
      </c>
    </row>
    <row r="242" spans="1:9" x14ac:dyDescent="0.25">
      <c r="A242" t="s">
        <v>224</v>
      </c>
      <c r="B242" t="s">
        <v>406</v>
      </c>
      <c r="C242" t="s">
        <v>115</v>
      </c>
      <c r="D242" t="s">
        <v>111</v>
      </c>
      <c r="E242" t="s">
        <v>45</v>
      </c>
      <c r="F242" t="s">
        <v>185</v>
      </c>
      <c r="G242" t="s">
        <v>34</v>
      </c>
      <c r="H242" s="79">
        <v>-7089843</v>
      </c>
      <c r="I242" s="79">
        <v>-7090000</v>
      </c>
    </row>
    <row r="243" spans="1:9" x14ac:dyDescent="0.25">
      <c r="A243" t="s">
        <v>224</v>
      </c>
      <c r="B243" t="s">
        <v>406</v>
      </c>
      <c r="C243" t="s">
        <v>168</v>
      </c>
      <c r="D243" t="s">
        <v>117</v>
      </c>
      <c r="E243" t="s">
        <v>45</v>
      </c>
      <c r="F243" t="s">
        <v>185</v>
      </c>
      <c r="G243" t="s">
        <v>34</v>
      </c>
      <c r="H243" s="79">
        <v>-2251802</v>
      </c>
      <c r="I243" s="79">
        <v>-2252000</v>
      </c>
    </row>
    <row r="244" spans="1:9" x14ac:dyDescent="0.25">
      <c r="A244" t="s">
        <v>224</v>
      </c>
      <c r="B244" t="s">
        <v>406</v>
      </c>
      <c r="C244" t="s">
        <v>116</v>
      </c>
      <c r="D244" t="s">
        <v>117</v>
      </c>
      <c r="E244" t="s">
        <v>45</v>
      </c>
      <c r="F244" t="s">
        <v>185</v>
      </c>
      <c r="G244" t="s">
        <v>34</v>
      </c>
      <c r="H244" s="79">
        <v>0</v>
      </c>
      <c r="I244" s="79">
        <v>0</v>
      </c>
    </row>
    <row r="245" spans="1:9" x14ac:dyDescent="0.25">
      <c r="A245" t="s">
        <v>224</v>
      </c>
      <c r="B245" t="s">
        <v>409</v>
      </c>
      <c r="C245" t="s">
        <v>108</v>
      </c>
      <c r="D245" t="s">
        <v>109</v>
      </c>
      <c r="E245" t="s">
        <v>45</v>
      </c>
      <c r="F245" t="s">
        <v>185</v>
      </c>
      <c r="G245" t="s">
        <v>34</v>
      </c>
      <c r="H245" s="79">
        <v>8845233</v>
      </c>
      <c r="I245" s="79">
        <v>8845000</v>
      </c>
    </row>
    <row r="246" spans="1:9" x14ac:dyDescent="0.25">
      <c r="A246" t="s">
        <v>224</v>
      </c>
      <c r="B246" t="s">
        <v>409</v>
      </c>
      <c r="C246" t="s">
        <v>115</v>
      </c>
      <c r="D246" t="s">
        <v>111</v>
      </c>
      <c r="E246" t="s">
        <v>45</v>
      </c>
      <c r="F246" t="s">
        <v>185</v>
      </c>
      <c r="G246" t="s">
        <v>34</v>
      </c>
      <c r="H246" s="79">
        <v>-6368565</v>
      </c>
      <c r="I246" s="79">
        <v>-6369000</v>
      </c>
    </row>
    <row r="247" spans="1:9" x14ac:dyDescent="0.25">
      <c r="A247" t="s">
        <v>224</v>
      </c>
      <c r="B247" t="s">
        <v>409</v>
      </c>
      <c r="C247" t="s">
        <v>168</v>
      </c>
      <c r="D247" t="s">
        <v>117</v>
      </c>
      <c r="E247" t="s">
        <v>45</v>
      </c>
      <c r="F247" t="s">
        <v>185</v>
      </c>
      <c r="G247" t="s">
        <v>34</v>
      </c>
      <c r="H247" s="79">
        <v>-2200517</v>
      </c>
      <c r="I247" s="79">
        <v>-2201000</v>
      </c>
    </row>
    <row r="248" spans="1:9" x14ac:dyDescent="0.25">
      <c r="A248" t="s">
        <v>224</v>
      </c>
      <c r="B248" t="s">
        <v>409</v>
      </c>
      <c r="C248" t="s">
        <v>116</v>
      </c>
      <c r="D248" t="s">
        <v>117</v>
      </c>
      <c r="E248" t="s">
        <v>45</v>
      </c>
      <c r="F248" t="s">
        <v>185</v>
      </c>
      <c r="G248" t="s">
        <v>34</v>
      </c>
      <c r="H248" s="79">
        <v>-372342</v>
      </c>
      <c r="I248" s="79">
        <v>-372000</v>
      </c>
    </row>
    <row r="249" spans="1:9" x14ac:dyDescent="0.25">
      <c r="A249" t="s">
        <v>224</v>
      </c>
      <c r="B249" t="s">
        <v>412</v>
      </c>
      <c r="C249" t="s">
        <v>108</v>
      </c>
      <c r="D249" t="s">
        <v>109</v>
      </c>
      <c r="E249" t="s">
        <v>45</v>
      </c>
      <c r="F249" t="s">
        <v>185</v>
      </c>
      <c r="G249" t="s">
        <v>34</v>
      </c>
      <c r="H249" s="79">
        <v>0</v>
      </c>
      <c r="I249" s="79">
        <v>0</v>
      </c>
    </row>
    <row r="250" spans="1:9" x14ac:dyDescent="0.25">
      <c r="A250" t="s">
        <v>224</v>
      </c>
      <c r="B250" t="s">
        <v>412</v>
      </c>
      <c r="C250" t="s">
        <v>115</v>
      </c>
      <c r="D250" t="s">
        <v>111</v>
      </c>
      <c r="E250" t="s">
        <v>45</v>
      </c>
      <c r="F250" t="s">
        <v>185</v>
      </c>
      <c r="G250" t="s">
        <v>34</v>
      </c>
      <c r="H250" s="79">
        <v>0</v>
      </c>
      <c r="I250" s="79">
        <v>0</v>
      </c>
    </row>
    <row r="251" spans="1:9" x14ac:dyDescent="0.25">
      <c r="A251" t="s">
        <v>224</v>
      </c>
      <c r="B251" t="s">
        <v>412</v>
      </c>
      <c r="C251" t="s">
        <v>116</v>
      </c>
      <c r="D251" t="s">
        <v>117</v>
      </c>
      <c r="E251" t="s">
        <v>45</v>
      </c>
      <c r="F251" t="s">
        <v>185</v>
      </c>
      <c r="G251" t="s">
        <v>34</v>
      </c>
      <c r="H251" s="79">
        <v>0</v>
      </c>
      <c r="I251" s="79">
        <v>0</v>
      </c>
    </row>
    <row r="252" spans="1:9" x14ac:dyDescent="0.25">
      <c r="A252" t="s">
        <v>224</v>
      </c>
      <c r="B252" t="s">
        <v>415</v>
      </c>
      <c r="C252" t="s">
        <v>108</v>
      </c>
      <c r="D252" t="s">
        <v>109</v>
      </c>
      <c r="E252" t="s">
        <v>45</v>
      </c>
      <c r="F252" t="s">
        <v>185</v>
      </c>
      <c r="G252" t="s">
        <v>34</v>
      </c>
      <c r="H252" s="79">
        <v>3221650</v>
      </c>
      <c r="I252" s="79">
        <v>3222000</v>
      </c>
    </row>
    <row r="253" spans="1:9" x14ac:dyDescent="0.25">
      <c r="A253" t="s">
        <v>224</v>
      </c>
      <c r="B253" t="s">
        <v>415</v>
      </c>
      <c r="C253" t="s">
        <v>115</v>
      </c>
      <c r="D253" t="s">
        <v>111</v>
      </c>
      <c r="E253" t="s">
        <v>45</v>
      </c>
      <c r="F253" t="s">
        <v>185</v>
      </c>
      <c r="G253" t="s">
        <v>34</v>
      </c>
      <c r="H253" s="79">
        <v>-1785836</v>
      </c>
      <c r="I253" s="79">
        <v>-1786000</v>
      </c>
    </row>
    <row r="254" spans="1:9" x14ac:dyDescent="0.25">
      <c r="A254" t="s">
        <v>224</v>
      </c>
      <c r="B254" t="s">
        <v>415</v>
      </c>
      <c r="C254" t="s">
        <v>168</v>
      </c>
      <c r="D254" t="s">
        <v>117</v>
      </c>
      <c r="E254" t="s">
        <v>45</v>
      </c>
      <c r="F254" t="s">
        <v>185</v>
      </c>
      <c r="G254" t="s">
        <v>34</v>
      </c>
      <c r="H254" s="79">
        <v>-565669</v>
      </c>
      <c r="I254" s="79">
        <v>-566000</v>
      </c>
    </row>
    <row r="255" spans="1:9" x14ac:dyDescent="0.25">
      <c r="A255" t="s">
        <v>224</v>
      </c>
      <c r="B255" t="s">
        <v>415</v>
      </c>
      <c r="C255" t="s">
        <v>116</v>
      </c>
      <c r="D255" t="s">
        <v>117</v>
      </c>
      <c r="E255" t="s">
        <v>45</v>
      </c>
      <c r="F255" t="s">
        <v>185</v>
      </c>
      <c r="G255" t="s">
        <v>34</v>
      </c>
      <c r="H255" s="79">
        <v>-922588</v>
      </c>
      <c r="I255" s="79">
        <v>-922000</v>
      </c>
    </row>
    <row r="256" spans="1:9" x14ac:dyDescent="0.25">
      <c r="A256" t="s">
        <v>224</v>
      </c>
      <c r="B256" t="s">
        <v>418</v>
      </c>
      <c r="C256" t="s">
        <v>108</v>
      </c>
      <c r="D256" t="s">
        <v>109</v>
      </c>
      <c r="E256" t="s">
        <v>45</v>
      </c>
      <c r="F256" t="s">
        <v>185</v>
      </c>
      <c r="G256" t="s">
        <v>34</v>
      </c>
      <c r="H256" s="79">
        <v>0</v>
      </c>
      <c r="I256" s="79">
        <v>0</v>
      </c>
    </row>
    <row r="257" spans="1:9" x14ac:dyDescent="0.25">
      <c r="A257" t="s">
        <v>224</v>
      </c>
      <c r="B257" t="s">
        <v>418</v>
      </c>
      <c r="C257" t="s">
        <v>115</v>
      </c>
      <c r="D257" t="s">
        <v>111</v>
      </c>
      <c r="E257" t="s">
        <v>45</v>
      </c>
      <c r="F257" t="s">
        <v>185</v>
      </c>
      <c r="G257" t="s">
        <v>34</v>
      </c>
      <c r="H257" s="79">
        <v>0</v>
      </c>
      <c r="I257" s="79">
        <v>0</v>
      </c>
    </row>
    <row r="258" spans="1:9" x14ac:dyDescent="0.25">
      <c r="A258" t="s">
        <v>224</v>
      </c>
      <c r="B258" t="s">
        <v>418</v>
      </c>
      <c r="C258" t="s">
        <v>116</v>
      </c>
      <c r="D258" t="s">
        <v>117</v>
      </c>
      <c r="E258" t="s">
        <v>45</v>
      </c>
      <c r="F258" t="s">
        <v>185</v>
      </c>
      <c r="G258" t="s">
        <v>34</v>
      </c>
      <c r="H258" s="79">
        <v>0</v>
      </c>
      <c r="I258" s="79">
        <v>0</v>
      </c>
    </row>
    <row r="259" spans="1:9" x14ac:dyDescent="0.25">
      <c r="A259" t="s">
        <v>224</v>
      </c>
      <c r="B259" t="s">
        <v>421</v>
      </c>
      <c r="C259" t="s">
        <v>108</v>
      </c>
      <c r="D259" t="s">
        <v>109</v>
      </c>
      <c r="E259" t="s">
        <v>45</v>
      </c>
      <c r="F259" t="s">
        <v>185</v>
      </c>
      <c r="G259" t="s">
        <v>34</v>
      </c>
      <c r="H259" s="79">
        <v>0</v>
      </c>
      <c r="I259" s="79">
        <v>0</v>
      </c>
    </row>
    <row r="260" spans="1:9" x14ac:dyDescent="0.25">
      <c r="A260" t="s">
        <v>224</v>
      </c>
      <c r="B260" t="s">
        <v>421</v>
      </c>
      <c r="C260" t="s">
        <v>115</v>
      </c>
      <c r="D260" t="s">
        <v>111</v>
      </c>
      <c r="E260" t="s">
        <v>45</v>
      </c>
      <c r="F260" t="s">
        <v>185</v>
      </c>
      <c r="G260" t="s">
        <v>34</v>
      </c>
      <c r="H260" s="79">
        <v>0</v>
      </c>
      <c r="I260" s="79">
        <v>0</v>
      </c>
    </row>
    <row r="261" spans="1:9" x14ac:dyDescent="0.25">
      <c r="A261" t="s">
        <v>224</v>
      </c>
      <c r="B261" t="s">
        <v>421</v>
      </c>
      <c r="C261" t="s">
        <v>116</v>
      </c>
      <c r="D261" t="s">
        <v>117</v>
      </c>
      <c r="E261" t="s">
        <v>45</v>
      </c>
      <c r="F261" t="s">
        <v>185</v>
      </c>
      <c r="G261" t="s">
        <v>34</v>
      </c>
      <c r="H261" s="79">
        <v>0</v>
      </c>
      <c r="I261" s="79">
        <v>0</v>
      </c>
    </row>
    <row r="262" spans="1:9" x14ac:dyDescent="0.25">
      <c r="A262" t="s">
        <v>224</v>
      </c>
      <c r="B262" t="s">
        <v>424</v>
      </c>
      <c r="C262" t="s">
        <v>108</v>
      </c>
      <c r="D262" t="s">
        <v>109</v>
      </c>
      <c r="E262" t="s">
        <v>45</v>
      </c>
      <c r="F262" t="s">
        <v>185</v>
      </c>
      <c r="G262" t="s">
        <v>34</v>
      </c>
      <c r="H262" s="79">
        <v>581401</v>
      </c>
      <c r="I262" s="79">
        <v>581000</v>
      </c>
    </row>
    <row r="263" spans="1:9" x14ac:dyDescent="0.25">
      <c r="A263" t="s">
        <v>224</v>
      </c>
      <c r="B263" t="s">
        <v>424</v>
      </c>
      <c r="C263" t="s">
        <v>115</v>
      </c>
      <c r="D263" t="s">
        <v>111</v>
      </c>
      <c r="E263" t="s">
        <v>45</v>
      </c>
      <c r="F263" t="s">
        <v>185</v>
      </c>
      <c r="G263" t="s">
        <v>34</v>
      </c>
      <c r="H263" s="79">
        <v>-418608</v>
      </c>
      <c r="I263" s="79">
        <v>-419000</v>
      </c>
    </row>
    <row r="264" spans="1:9" x14ac:dyDescent="0.25">
      <c r="A264" t="s">
        <v>224</v>
      </c>
      <c r="B264" t="s">
        <v>424</v>
      </c>
      <c r="C264" t="s">
        <v>168</v>
      </c>
      <c r="D264" t="s">
        <v>117</v>
      </c>
      <c r="E264" t="s">
        <v>45</v>
      </c>
      <c r="F264" t="s">
        <v>185</v>
      </c>
      <c r="G264" t="s">
        <v>34</v>
      </c>
      <c r="H264" s="79">
        <v>-144154</v>
      </c>
      <c r="I264" s="79">
        <v>-144000</v>
      </c>
    </row>
    <row r="265" spans="1:9" x14ac:dyDescent="0.25">
      <c r="A265" t="s">
        <v>224</v>
      </c>
      <c r="B265" t="s">
        <v>424</v>
      </c>
      <c r="C265" t="s">
        <v>116</v>
      </c>
      <c r="D265" t="s">
        <v>117</v>
      </c>
      <c r="E265" t="s">
        <v>45</v>
      </c>
      <c r="F265" t="s">
        <v>185</v>
      </c>
      <c r="G265" t="s">
        <v>34</v>
      </c>
      <c r="H265" s="79">
        <v>-24386</v>
      </c>
      <c r="I265" s="79">
        <v>-24000</v>
      </c>
    </row>
    <row r="266" spans="1:9" x14ac:dyDescent="0.25">
      <c r="A266" t="s">
        <v>224</v>
      </c>
      <c r="B266" t="s">
        <v>427</v>
      </c>
      <c r="C266" t="s">
        <v>108</v>
      </c>
      <c r="D266" t="s">
        <v>109</v>
      </c>
      <c r="E266" t="s">
        <v>45</v>
      </c>
      <c r="F266" t="s">
        <v>185</v>
      </c>
      <c r="G266" t="s">
        <v>34</v>
      </c>
      <c r="H266" s="79">
        <v>0</v>
      </c>
      <c r="I266" s="79">
        <v>0</v>
      </c>
    </row>
    <row r="267" spans="1:9" x14ac:dyDescent="0.25">
      <c r="A267" t="s">
        <v>224</v>
      </c>
      <c r="B267" t="s">
        <v>427</v>
      </c>
      <c r="C267" t="s">
        <v>115</v>
      </c>
      <c r="D267" t="s">
        <v>111</v>
      </c>
      <c r="E267" t="s">
        <v>45</v>
      </c>
      <c r="F267" t="s">
        <v>185</v>
      </c>
      <c r="G267" t="s">
        <v>34</v>
      </c>
      <c r="H267" s="79">
        <v>0</v>
      </c>
      <c r="I267" s="79">
        <v>0</v>
      </c>
    </row>
    <row r="268" spans="1:9" x14ac:dyDescent="0.25">
      <c r="A268" t="s">
        <v>224</v>
      </c>
      <c r="B268" t="s">
        <v>427</v>
      </c>
      <c r="C268" t="s">
        <v>116</v>
      </c>
      <c r="D268" t="s">
        <v>117</v>
      </c>
      <c r="E268" t="s">
        <v>45</v>
      </c>
      <c r="F268" t="s">
        <v>185</v>
      </c>
      <c r="G268" t="s">
        <v>34</v>
      </c>
      <c r="H268" s="79">
        <v>0</v>
      </c>
      <c r="I268" s="79">
        <v>0</v>
      </c>
    </row>
    <row r="269" spans="1:9" x14ac:dyDescent="0.25">
      <c r="A269" t="s">
        <v>224</v>
      </c>
      <c r="B269" t="s">
        <v>454</v>
      </c>
      <c r="C269" t="s">
        <v>108</v>
      </c>
      <c r="D269" t="s">
        <v>109</v>
      </c>
      <c r="E269" t="s">
        <v>45</v>
      </c>
      <c r="F269" t="s">
        <v>185</v>
      </c>
      <c r="G269" t="s">
        <v>34</v>
      </c>
      <c r="H269" s="79">
        <v>0</v>
      </c>
      <c r="I269" s="79">
        <v>0</v>
      </c>
    </row>
    <row r="270" spans="1:9" x14ac:dyDescent="0.25">
      <c r="A270" t="s">
        <v>224</v>
      </c>
      <c r="B270" t="s">
        <v>454</v>
      </c>
      <c r="C270" t="s">
        <v>115</v>
      </c>
      <c r="D270" t="s">
        <v>111</v>
      </c>
      <c r="E270" t="s">
        <v>45</v>
      </c>
      <c r="F270" t="s">
        <v>185</v>
      </c>
      <c r="G270" t="s">
        <v>34</v>
      </c>
      <c r="H270" s="79">
        <v>0</v>
      </c>
      <c r="I270" s="79">
        <v>0</v>
      </c>
    </row>
    <row r="271" spans="1:9" x14ac:dyDescent="0.25">
      <c r="A271" t="s">
        <v>224</v>
      </c>
      <c r="B271" t="s">
        <v>454</v>
      </c>
      <c r="C271" t="s">
        <v>116</v>
      </c>
      <c r="D271" t="s">
        <v>117</v>
      </c>
      <c r="E271" t="s">
        <v>45</v>
      </c>
      <c r="F271" t="s">
        <v>185</v>
      </c>
      <c r="G271" t="s">
        <v>34</v>
      </c>
      <c r="H271" s="79">
        <v>0</v>
      </c>
      <c r="I271" s="79">
        <v>0</v>
      </c>
    </row>
    <row r="272" spans="1:9" x14ac:dyDescent="0.25">
      <c r="A272" t="s">
        <v>522</v>
      </c>
      <c r="B272" t="s">
        <v>519</v>
      </c>
      <c r="C272" t="s">
        <v>108</v>
      </c>
      <c r="D272" t="s">
        <v>109</v>
      </c>
      <c r="E272" t="s">
        <v>45</v>
      </c>
      <c r="F272" t="s">
        <v>185</v>
      </c>
      <c r="G272" t="s">
        <v>34</v>
      </c>
      <c r="H272" s="79">
        <v>8548337</v>
      </c>
      <c r="I272" s="79">
        <v>8549000</v>
      </c>
    </row>
    <row r="273" spans="1:9" x14ac:dyDescent="0.25">
      <c r="A273" t="s">
        <v>522</v>
      </c>
      <c r="B273" t="s">
        <v>519</v>
      </c>
      <c r="C273" t="s">
        <v>115</v>
      </c>
      <c r="D273" t="s">
        <v>111</v>
      </c>
      <c r="E273" t="s">
        <v>45</v>
      </c>
      <c r="F273" t="s">
        <v>185</v>
      </c>
      <c r="G273" t="s">
        <v>34</v>
      </c>
      <c r="H273" s="79">
        <v>-3650922</v>
      </c>
      <c r="I273" s="79">
        <v>-3651000</v>
      </c>
    </row>
    <row r="274" spans="1:9" x14ac:dyDescent="0.25">
      <c r="A274" t="s">
        <v>522</v>
      </c>
      <c r="B274" t="s">
        <v>519</v>
      </c>
      <c r="C274" t="s">
        <v>168</v>
      </c>
      <c r="D274" t="s">
        <v>117</v>
      </c>
      <c r="E274" t="s">
        <v>45</v>
      </c>
      <c r="F274" t="s">
        <v>185</v>
      </c>
      <c r="G274" t="s">
        <v>34</v>
      </c>
      <c r="H274" s="79">
        <v>-1772678</v>
      </c>
      <c r="I274" s="79">
        <v>-1773000</v>
      </c>
    </row>
    <row r="275" spans="1:9" x14ac:dyDescent="0.25">
      <c r="A275" t="s">
        <v>522</v>
      </c>
      <c r="B275" t="s">
        <v>519</v>
      </c>
      <c r="C275" t="s">
        <v>116</v>
      </c>
      <c r="D275" t="s">
        <v>117</v>
      </c>
      <c r="E275" t="s">
        <v>45</v>
      </c>
      <c r="F275" t="s">
        <v>185</v>
      </c>
      <c r="G275" t="s">
        <v>34</v>
      </c>
      <c r="H275" s="79">
        <v>-3333431</v>
      </c>
      <c r="I275" s="79">
        <v>-3334000</v>
      </c>
    </row>
    <row r="276" spans="1:9" x14ac:dyDescent="0.25">
      <c r="A276" t="s">
        <v>56</v>
      </c>
      <c r="B276" t="s">
        <v>27</v>
      </c>
      <c r="C276" t="s">
        <v>108</v>
      </c>
      <c r="D276" t="s">
        <v>109</v>
      </c>
      <c r="E276" t="s">
        <v>45</v>
      </c>
      <c r="F276" t="s">
        <v>38</v>
      </c>
      <c r="G276" t="s">
        <v>34</v>
      </c>
      <c r="H276" s="79">
        <v>9098927</v>
      </c>
      <c r="I276" s="79">
        <v>9099000</v>
      </c>
    </row>
    <row r="277" spans="1:9" x14ac:dyDescent="0.25">
      <c r="A277" t="s">
        <v>56</v>
      </c>
      <c r="B277" t="s">
        <v>27</v>
      </c>
      <c r="C277" t="s">
        <v>115</v>
      </c>
      <c r="D277" t="s">
        <v>111</v>
      </c>
      <c r="E277" t="s">
        <v>45</v>
      </c>
      <c r="F277" t="s">
        <v>38</v>
      </c>
      <c r="G277" t="s">
        <v>34</v>
      </c>
      <c r="H277" s="79">
        <v>-4399228</v>
      </c>
      <c r="I277" s="79">
        <v>-4400000</v>
      </c>
    </row>
    <row r="278" spans="1:9" x14ac:dyDescent="0.25">
      <c r="A278" t="s">
        <v>56</v>
      </c>
      <c r="B278" t="s">
        <v>27</v>
      </c>
      <c r="C278" t="s">
        <v>168</v>
      </c>
      <c r="D278" t="s">
        <v>117</v>
      </c>
      <c r="E278" t="s">
        <v>45</v>
      </c>
      <c r="F278" t="s">
        <v>38</v>
      </c>
      <c r="G278" t="s">
        <v>34</v>
      </c>
      <c r="H278" s="79">
        <v>-951767</v>
      </c>
      <c r="I278" s="79">
        <v>-952000</v>
      </c>
    </row>
    <row r="279" spans="1:9" x14ac:dyDescent="0.25">
      <c r="A279" t="s">
        <v>56</v>
      </c>
      <c r="B279" t="s">
        <v>27</v>
      </c>
      <c r="C279" t="s">
        <v>116</v>
      </c>
      <c r="D279" t="s">
        <v>117</v>
      </c>
      <c r="E279" t="s">
        <v>45</v>
      </c>
      <c r="F279" t="s">
        <v>38</v>
      </c>
      <c r="G279" t="s">
        <v>34</v>
      </c>
      <c r="H279" s="79">
        <v>-4500410</v>
      </c>
      <c r="I279" s="79">
        <v>-4500000</v>
      </c>
    </row>
    <row r="280" spans="1:9" x14ac:dyDescent="0.25">
      <c r="A280" t="s">
        <v>536</v>
      </c>
      <c r="B280" t="s">
        <v>535</v>
      </c>
      <c r="C280" t="s">
        <v>108</v>
      </c>
      <c r="D280" t="s">
        <v>109</v>
      </c>
      <c r="E280" t="s">
        <v>45</v>
      </c>
      <c r="F280" t="s">
        <v>185</v>
      </c>
      <c r="G280" t="s">
        <v>34</v>
      </c>
      <c r="H280" s="79">
        <v>38210019</v>
      </c>
      <c r="I280" s="79">
        <v>38210000</v>
      </c>
    </row>
    <row r="281" spans="1:9" x14ac:dyDescent="0.25">
      <c r="A281" t="s">
        <v>536</v>
      </c>
      <c r="B281" t="s">
        <v>535</v>
      </c>
      <c r="C281" t="s">
        <v>115</v>
      </c>
      <c r="D281" t="s">
        <v>111</v>
      </c>
      <c r="E281" t="s">
        <v>45</v>
      </c>
      <c r="F281" t="s">
        <v>185</v>
      </c>
      <c r="G281" t="s">
        <v>34</v>
      </c>
      <c r="H281" s="79">
        <v>-7177855</v>
      </c>
      <c r="I281" s="79">
        <v>-7177000</v>
      </c>
    </row>
    <row r="282" spans="1:9" x14ac:dyDescent="0.25">
      <c r="A282" t="s">
        <v>536</v>
      </c>
      <c r="B282" t="s">
        <v>535</v>
      </c>
      <c r="C282" t="s">
        <v>168</v>
      </c>
      <c r="D282" t="s">
        <v>117</v>
      </c>
      <c r="E282" t="s">
        <v>45</v>
      </c>
      <c r="F282" t="s">
        <v>185</v>
      </c>
      <c r="G282" t="s">
        <v>34</v>
      </c>
      <c r="H282" s="79">
        <v>-4004891</v>
      </c>
      <c r="I282" s="79">
        <v>-4005000</v>
      </c>
    </row>
    <row r="283" spans="1:9" x14ac:dyDescent="0.25">
      <c r="A283" t="s">
        <v>536</v>
      </c>
      <c r="B283" t="s">
        <v>535</v>
      </c>
      <c r="C283" t="s">
        <v>116</v>
      </c>
      <c r="D283" t="s">
        <v>117</v>
      </c>
      <c r="E283" t="s">
        <v>45</v>
      </c>
      <c r="F283" t="s">
        <v>185</v>
      </c>
      <c r="G283" t="s">
        <v>34</v>
      </c>
      <c r="H283" s="79">
        <v>-27818842</v>
      </c>
      <c r="I283" s="79">
        <v>-27819000</v>
      </c>
    </row>
    <row r="284" spans="1:9" x14ac:dyDescent="0.25">
      <c r="A284" t="s">
        <v>506</v>
      </c>
      <c r="B284" t="s">
        <v>505</v>
      </c>
      <c r="C284" t="s">
        <v>108</v>
      </c>
      <c r="D284" t="s">
        <v>109</v>
      </c>
      <c r="E284" t="s">
        <v>45</v>
      </c>
      <c r="F284" t="s">
        <v>185</v>
      </c>
      <c r="G284" t="s">
        <v>34</v>
      </c>
      <c r="H284" s="79">
        <v>1273867</v>
      </c>
      <c r="I284" s="79">
        <v>1274000</v>
      </c>
    </row>
    <row r="285" spans="1:9" x14ac:dyDescent="0.25">
      <c r="A285" t="s">
        <v>506</v>
      </c>
      <c r="B285" t="s">
        <v>505</v>
      </c>
      <c r="C285" t="s">
        <v>115</v>
      </c>
      <c r="D285" t="s">
        <v>111</v>
      </c>
      <c r="E285" t="s">
        <v>45</v>
      </c>
      <c r="F285" t="s">
        <v>185</v>
      </c>
      <c r="G285" t="s">
        <v>34</v>
      </c>
      <c r="H285" s="79">
        <v>-587940</v>
      </c>
      <c r="I285" s="79">
        <v>-588000</v>
      </c>
    </row>
    <row r="286" spans="1:9" x14ac:dyDescent="0.25">
      <c r="A286" t="s">
        <v>506</v>
      </c>
      <c r="B286" t="s">
        <v>505</v>
      </c>
      <c r="C286" t="s">
        <v>168</v>
      </c>
      <c r="D286" t="s">
        <v>117</v>
      </c>
      <c r="E286" t="s">
        <v>45</v>
      </c>
      <c r="F286" t="s">
        <v>185</v>
      </c>
      <c r="G286" t="s">
        <v>34</v>
      </c>
      <c r="H286" s="79">
        <v>-197846</v>
      </c>
      <c r="I286" s="79">
        <v>-198000</v>
      </c>
    </row>
    <row r="287" spans="1:9" x14ac:dyDescent="0.25">
      <c r="A287" t="s">
        <v>506</v>
      </c>
      <c r="B287" t="s">
        <v>505</v>
      </c>
      <c r="C287" t="s">
        <v>116</v>
      </c>
      <c r="D287" t="s">
        <v>117</v>
      </c>
      <c r="E287" t="s">
        <v>45</v>
      </c>
      <c r="F287" t="s">
        <v>185</v>
      </c>
      <c r="G287" t="s">
        <v>34</v>
      </c>
      <c r="H287" s="79">
        <v>-526991</v>
      </c>
      <c r="I287" s="79">
        <v>-527000</v>
      </c>
    </row>
    <row r="288" spans="1:9" x14ac:dyDescent="0.25">
      <c r="A288" t="s">
        <v>458</v>
      </c>
      <c r="B288" t="s">
        <v>457</v>
      </c>
      <c r="C288" t="s">
        <v>108</v>
      </c>
      <c r="D288" t="s">
        <v>109</v>
      </c>
      <c r="E288" t="s">
        <v>45</v>
      </c>
      <c r="F288" t="s">
        <v>185</v>
      </c>
      <c r="G288" t="s">
        <v>34</v>
      </c>
      <c r="H288" s="79">
        <v>40121260</v>
      </c>
      <c r="I288" s="79">
        <v>40120000</v>
      </c>
    </row>
    <row r="289" spans="1:9" x14ac:dyDescent="0.25">
      <c r="A289" t="s">
        <v>458</v>
      </c>
      <c r="B289" t="s">
        <v>457</v>
      </c>
      <c r="C289" t="s">
        <v>115</v>
      </c>
      <c r="D289" t="s">
        <v>111</v>
      </c>
      <c r="E289" t="s">
        <v>45</v>
      </c>
      <c r="F289" t="s">
        <v>185</v>
      </c>
      <c r="G289" t="s">
        <v>34</v>
      </c>
      <c r="H289" s="79">
        <v>-10709497</v>
      </c>
      <c r="I289" s="79">
        <v>-10709000</v>
      </c>
    </row>
    <row r="290" spans="1:9" x14ac:dyDescent="0.25">
      <c r="A290" t="s">
        <v>458</v>
      </c>
      <c r="B290" t="s">
        <v>457</v>
      </c>
      <c r="C290" t="s">
        <v>168</v>
      </c>
      <c r="D290" t="s">
        <v>117</v>
      </c>
      <c r="E290" t="s">
        <v>45</v>
      </c>
      <c r="F290" t="s">
        <v>185</v>
      </c>
      <c r="G290" t="s">
        <v>34</v>
      </c>
      <c r="H290" s="79">
        <v>-5000449</v>
      </c>
      <c r="I290" s="79">
        <v>-5000000</v>
      </c>
    </row>
    <row r="291" spans="1:9" x14ac:dyDescent="0.25">
      <c r="A291" t="s">
        <v>458</v>
      </c>
      <c r="B291" t="s">
        <v>457</v>
      </c>
      <c r="C291" t="s">
        <v>116</v>
      </c>
      <c r="D291" t="s">
        <v>117</v>
      </c>
      <c r="E291" t="s">
        <v>45</v>
      </c>
      <c r="F291" t="s">
        <v>185</v>
      </c>
      <c r="G291" t="s">
        <v>34</v>
      </c>
      <c r="H291" s="79">
        <v>-25386872</v>
      </c>
      <c r="I291" s="79">
        <v>-25387000</v>
      </c>
    </row>
    <row r="292" spans="1:9" x14ac:dyDescent="0.25">
      <c r="A292" t="s">
        <v>955</v>
      </c>
      <c r="B292" t="s">
        <v>954</v>
      </c>
      <c r="C292" t="s">
        <v>108</v>
      </c>
      <c r="D292" t="s">
        <v>109</v>
      </c>
      <c r="E292" t="s">
        <v>45</v>
      </c>
      <c r="F292" t="s">
        <v>185</v>
      </c>
      <c r="G292" t="s">
        <v>34</v>
      </c>
      <c r="H292" s="79">
        <v>63383897</v>
      </c>
      <c r="I292" s="79">
        <v>63384000</v>
      </c>
    </row>
    <row r="293" spans="1:9" x14ac:dyDescent="0.25">
      <c r="A293" t="s">
        <v>955</v>
      </c>
      <c r="B293" t="s">
        <v>954</v>
      </c>
      <c r="C293" t="s">
        <v>115</v>
      </c>
      <c r="D293" t="s">
        <v>111</v>
      </c>
      <c r="E293" t="s">
        <v>45</v>
      </c>
      <c r="F293" t="s">
        <v>185</v>
      </c>
      <c r="G293" t="s">
        <v>34</v>
      </c>
      <c r="H293" s="79">
        <v>-31194091</v>
      </c>
      <c r="I293" s="79">
        <v>-31194000</v>
      </c>
    </row>
    <row r="294" spans="1:9" x14ac:dyDescent="0.25">
      <c r="A294" t="s">
        <v>955</v>
      </c>
      <c r="B294" t="s">
        <v>954</v>
      </c>
      <c r="C294" t="s">
        <v>168</v>
      </c>
      <c r="D294" t="s">
        <v>117</v>
      </c>
      <c r="E294" t="s">
        <v>45</v>
      </c>
      <c r="F294" t="s">
        <v>185</v>
      </c>
      <c r="G294" t="s">
        <v>34</v>
      </c>
      <c r="H294" s="79">
        <v>-9017785</v>
      </c>
      <c r="I294" s="79">
        <v>-9018000</v>
      </c>
    </row>
    <row r="295" spans="1:9" x14ac:dyDescent="0.25">
      <c r="A295" t="s">
        <v>955</v>
      </c>
      <c r="B295" t="s">
        <v>954</v>
      </c>
      <c r="C295" t="s">
        <v>116</v>
      </c>
      <c r="D295" t="s">
        <v>117</v>
      </c>
      <c r="E295" t="s">
        <v>45</v>
      </c>
      <c r="F295" t="s">
        <v>185</v>
      </c>
      <c r="G295" t="s">
        <v>34</v>
      </c>
      <c r="H295" s="79">
        <v>-28602430</v>
      </c>
      <c r="I295" s="79">
        <v>-28602000</v>
      </c>
    </row>
    <row r="296" spans="1:9" x14ac:dyDescent="0.25">
      <c r="A296" t="s">
        <v>306</v>
      </c>
      <c r="B296" t="s">
        <v>305</v>
      </c>
      <c r="C296" t="s">
        <v>108</v>
      </c>
      <c r="D296" t="s">
        <v>109</v>
      </c>
      <c r="E296" t="s">
        <v>45</v>
      </c>
      <c r="F296" t="s">
        <v>185</v>
      </c>
      <c r="G296" t="s">
        <v>34</v>
      </c>
      <c r="H296" s="79">
        <v>17677166</v>
      </c>
      <c r="I296" s="79">
        <v>17678000</v>
      </c>
    </row>
    <row r="297" spans="1:9" x14ac:dyDescent="0.25">
      <c r="A297" t="s">
        <v>306</v>
      </c>
      <c r="B297" t="s">
        <v>305</v>
      </c>
      <c r="C297" t="s">
        <v>115</v>
      </c>
      <c r="D297" t="s">
        <v>111</v>
      </c>
      <c r="E297" t="s">
        <v>45</v>
      </c>
      <c r="F297" t="s">
        <v>185</v>
      </c>
      <c r="G297" t="s">
        <v>34</v>
      </c>
      <c r="H297" s="79">
        <v>-7095931</v>
      </c>
      <c r="I297" s="79">
        <v>-7096000</v>
      </c>
    </row>
    <row r="298" spans="1:9" x14ac:dyDescent="0.25">
      <c r="A298" t="s">
        <v>306</v>
      </c>
      <c r="B298" t="s">
        <v>305</v>
      </c>
      <c r="C298" t="s">
        <v>168</v>
      </c>
      <c r="D298" t="s">
        <v>117</v>
      </c>
      <c r="E298" t="s">
        <v>45</v>
      </c>
      <c r="F298" t="s">
        <v>185</v>
      </c>
      <c r="G298" t="s">
        <v>34</v>
      </c>
      <c r="H298" s="79">
        <v>-2536401</v>
      </c>
      <c r="I298" s="79">
        <v>-2536000</v>
      </c>
    </row>
    <row r="299" spans="1:9" x14ac:dyDescent="0.25">
      <c r="A299" t="s">
        <v>306</v>
      </c>
      <c r="B299" t="s">
        <v>305</v>
      </c>
      <c r="C299" t="s">
        <v>116</v>
      </c>
      <c r="D299" t="s">
        <v>117</v>
      </c>
      <c r="E299" t="s">
        <v>45</v>
      </c>
      <c r="F299" t="s">
        <v>185</v>
      </c>
      <c r="G299" t="s">
        <v>34</v>
      </c>
      <c r="H299" s="79">
        <v>-8494013</v>
      </c>
      <c r="I299" s="79">
        <v>-8494000</v>
      </c>
    </row>
    <row r="300" spans="1:9" x14ac:dyDescent="0.25">
      <c r="A300" t="s">
        <v>210</v>
      </c>
      <c r="B300" t="s">
        <v>202</v>
      </c>
      <c r="C300" t="s">
        <v>108</v>
      </c>
      <c r="D300" t="s">
        <v>109</v>
      </c>
      <c r="E300" t="s">
        <v>204</v>
      </c>
      <c r="F300" t="s">
        <v>185</v>
      </c>
      <c r="G300" t="s">
        <v>34</v>
      </c>
      <c r="H300" s="79">
        <v>106666139</v>
      </c>
      <c r="I300" s="79">
        <v>106667000</v>
      </c>
    </row>
    <row r="301" spans="1:9" x14ac:dyDescent="0.25">
      <c r="A301" t="s">
        <v>210</v>
      </c>
      <c r="B301" t="s">
        <v>202</v>
      </c>
      <c r="C301" t="s">
        <v>115</v>
      </c>
      <c r="D301" t="s">
        <v>111</v>
      </c>
      <c r="E301" t="s">
        <v>204</v>
      </c>
      <c r="F301" t="s">
        <v>185</v>
      </c>
      <c r="G301" t="s">
        <v>34</v>
      </c>
      <c r="H301" s="79">
        <v>-52164537</v>
      </c>
      <c r="I301" s="79">
        <v>-52165000</v>
      </c>
    </row>
    <row r="302" spans="1:9" x14ac:dyDescent="0.25">
      <c r="A302" t="s">
        <v>210</v>
      </c>
      <c r="B302" t="s">
        <v>202</v>
      </c>
      <c r="C302" t="s">
        <v>168</v>
      </c>
      <c r="D302" t="s">
        <v>117</v>
      </c>
      <c r="E302" t="s">
        <v>204</v>
      </c>
      <c r="F302" t="s">
        <v>185</v>
      </c>
      <c r="G302" t="s">
        <v>34</v>
      </c>
      <c r="H302" s="79">
        <v>-20973205</v>
      </c>
      <c r="I302" s="79">
        <v>-20973000</v>
      </c>
    </row>
    <row r="303" spans="1:9" x14ac:dyDescent="0.25">
      <c r="A303" t="s">
        <v>210</v>
      </c>
      <c r="B303" t="s">
        <v>202</v>
      </c>
      <c r="C303" t="s">
        <v>116</v>
      </c>
      <c r="D303" t="s">
        <v>117</v>
      </c>
      <c r="E303" t="s">
        <v>204</v>
      </c>
      <c r="F303" t="s">
        <v>185</v>
      </c>
      <c r="G303" t="s">
        <v>34</v>
      </c>
      <c r="H303" s="79">
        <v>-33958290</v>
      </c>
      <c r="I303" s="79">
        <v>-33959000</v>
      </c>
    </row>
    <row r="304" spans="1:9" x14ac:dyDescent="0.25">
      <c r="A304" t="s">
        <v>210</v>
      </c>
      <c r="B304" t="s">
        <v>220</v>
      </c>
      <c r="C304" t="s">
        <v>106</v>
      </c>
      <c r="D304" t="s">
        <v>107</v>
      </c>
      <c r="E304" t="s">
        <v>204</v>
      </c>
      <c r="F304" t="s">
        <v>185</v>
      </c>
      <c r="G304" t="s">
        <v>34</v>
      </c>
      <c r="H304" s="79">
        <v>17089708</v>
      </c>
      <c r="I304" s="79">
        <v>17090000</v>
      </c>
    </row>
    <row r="305" spans="1:9" x14ac:dyDescent="0.25">
      <c r="A305" t="s">
        <v>210</v>
      </c>
      <c r="B305" t="s">
        <v>220</v>
      </c>
      <c r="C305" t="s">
        <v>114</v>
      </c>
      <c r="D305" t="s">
        <v>111</v>
      </c>
      <c r="E305" t="s">
        <v>204</v>
      </c>
      <c r="F305" t="s">
        <v>185</v>
      </c>
      <c r="G305" t="s">
        <v>34</v>
      </c>
      <c r="H305" s="79">
        <v>-14073877</v>
      </c>
      <c r="I305" s="79">
        <v>-14074000</v>
      </c>
    </row>
    <row r="306" spans="1:9" x14ac:dyDescent="0.25">
      <c r="A306" t="s">
        <v>210</v>
      </c>
      <c r="B306" t="s">
        <v>220</v>
      </c>
      <c r="C306" t="s">
        <v>168</v>
      </c>
      <c r="D306" t="s">
        <v>117</v>
      </c>
      <c r="E306" t="s">
        <v>204</v>
      </c>
      <c r="F306" t="s">
        <v>185</v>
      </c>
      <c r="G306" t="s">
        <v>34</v>
      </c>
      <c r="H306" s="79">
        <v>-3019450</v>
      </c>
      <c r="I306" s="79">
        <v>-3019000</v>
      </c>
    </row>
    <row r="307" spans="1:9" x14ac:dyDescent="0.25">
      <c r="A307" t="s">
        <v>210</v>
      </c>
      <c r="B307" t="s">
        <v>220</v>
      </c>
      <c r="C307" t="s">
        <v>116</v>
      </c>
      <c r="D307" t="s">
        <v>117</v>
      </c>
      <c r="E307" t="s">
        <v>204</v>
      </c>
      <c r="F307" t="s">
        <v>185</v>
      </c>
      <c r="G307" t="s">
        <v>34</v>
      </c>
      <c r="H307" s="79">
        <v>-1</v>
      </c>
      <c r="I307" s="79">
        <v>0</v>
      </c>
    </row>
    <row r="308" spans="1:9" x14ac:dyDescent="0.25">
      <c r="A308" t="s">
        <v>210</v>
      </c>
      <c r="B308" t="s">
        <v>524</v>
      </c>
      <c r="C308" t="s">
        <v>108</v>
      </c>
      <c r="D308" t="s">
        <v>109</v>
      </c>
      <c r="E308" t="s">
        <v>204</v>
      </c>
      <c r="F308" t="s">
        <v>185</v>
      </c>
      <c r="G308" t="s">
        <v>34</v>
      </c>
      <c r="H308" s="79">
        <v>12114958</v>
      </c>
      <c r="I308" s="79">
        <v>12116000</v>
      </c>
    </row>
    <row r="309" spans="1:9" x14ac:dyDescent="0.25">
      <c r="A309" t="s">
        <v>210</v>
      </c>
      <c r="B309" t="s">
        <v>524</v>
      </c>
      <c r="C309" t="s">
        <v>115</v>
      </c>
      <c r="D309" t="s">
        <v>111</v>
      </c>
      <c r="E309" t="s">
        <v>204</v>
      </c>
      <c r="F309" t="s">
        <v>185</v>
      </c>
      <c r="G309" t="s">
        <v>34</v>
      </c>
      <c r="H309" s="79">
        <v>-4660039</v>
      </c>
      <c r="I309" s="79">
        <v>-4660000</v>
      </c>
    </row>
    <row r="310" spans="1:9" x14ac:dyDescent="0.25">
      <c r="A310" t="s">
        <v>210</v>
      </c>
      <c r="B310" t="s">
        <v>524</v>
      </c>
      <c r="C310" t="s">
        <v>168</v>
      </c>
      <c r="D310" t="s">
        <v>117</v>
      </c>
      <c r="E310" t="s">
        <v>204</v>
      </c>
      <c r="F310" t="s">
        <v>185</v>
      </c>
      <c r="G310" t="s">
        <v>34</v>
      </c>
      <c r="H310" s="79">
        <v>-2463504</v>
      </c>
      <c r="I310" s="79">
        <v>-2464000</v>
      </c>
    </row>
    <row r="311" spans="1:9" x14ac:dyDescent="0.25">
      <c r="A311" t="s">
        <v>210</v>
      </c>
      <c r="B311" t="s">
        <v>524</v>
      </c>
      <c r="C311" t="s">
        <v>116</v>
      </c>
      <c r="D311" t="s">
        <v>117</v>
      </c>
      <c r="E311" t="s">
        <v>204</v>
      </c>
      <c r="F311" t="s">
        <v>185</v>
      </c>
      <c r="G311" t="s">
        <v>34</v>
      </c>
      <c r="H311" s="79">
        <v>-5058506</v>
      </c>
      <c r="I311" s="79">
        <v>-5059000</v>
      </c>
    </row>
    <row r="312" spans="1:9" x14ac:dyDescent="0.25">
      <c r="A312" t="s">
        <v>210</v>
      </c>
      <c r="B312" t="s">
        <v>527</v>
      </c>
      <c r="C312" t="s">
        <v>108</v>
      </c>
      <c r="D312" t="s">
        <v>109</v>
      </c>
      <c r="E312" t="s">
        <v>204</v>
      </c>
      <c r="F312" t="s">
        <v>185</v>
      </c>
      <c r="G312" t="s">
        <v>34</v>
      </c>
      <c r="H312" s="79">
        <v>138842</v>
      </c>
      <c r="I312" s="79">
        <v>139000</v>
      </c>
    </row>
    <row r="313" spans="1:9" x14ac:dyDescent="0.25">
      <c r="A313" t="s">
        <v>210</v>
      </c>
      <c r="B313" t="s">
        <v>527</v>
      </c>
      <c r="C313" t="s">
        <v>115</v>
      </c>
      <c r="D313" t="s">
        <v>111</v>
      </c>
      <c r="E313" t="s">
        <v>204</v>
      </c>
      <c r="F313" t="s">
        <v>185</v>
      </c>
      <c r="G313" t="s">
        <v>34</v>
      </c>
      <c r="H313" s="79">
        <v>-80552</v>
      </c>
      <c r="I313" s="79">
        <v>-81000</v>
      </c>
    </row>
    <row r="314" spans="1:9" x14ac:dyDescent="0.25">
      <c r="A314" t="s">
        <v>210</v>
      </c>
      <c r="B314" t="s">
        <v>527</v>
      </c>
      <c r="C314" t="s">
        <v>168</v>
      </c>
      <c r="D314" t="s">
        <v>117</v>
      </c>
      <c r="E314" t="s">
        <v>204</v>
      </c>
      <c r="F314" t="s">
        <v>185</v>
      </c>
      <c r="G314" t="s">
        <v>34</v>
      </c>
      <c r="H314" s="79">
        <v>-44186</v>
      </c>
      <c r="I314" s="79">
        <v>-44000</v>
      </c>
    </row>
    <row r="315" spans="1:9" x14ac:dyDescent="0.25">
      <c r="A315" t="s">
        <v>210</v>
      </c>
      <c r="B315" t="s">
        <v>527</v>
      </c>
      <c r="C315" t="s">
        <v>116</v>
      </c>
      <c r="D315" t="s">
        <v>117</v>
      </c>
      <c r="E315" t="s">
        <v>204</v>
      </c>
      <c r="F315" t="s">
        <v>185</v>
      </c>
      <c r="G315" t="s">
        <v>34</v>
      </c>
      <c r="H315" s="79">
        <v>-15818</v>
      </c>
      <c r="I315" s="79">
        <v>-16000</v>
      </c>
    </row>
    <row r="316" spans="1:9" x14ac:dyDescent="0.25">
      <c r="A316" t="s">
        <v>510</v>
      </c>
      <c r="B316" t="s">
        <v>509</v>
      </c>
      <c r="C316" t="s">
        <v>108</v>
      </c>
      <c r="D316" t="s">
        <v>109</v>
      </c>
      <c r="E316" t="s">
        <v>204</v>
      </c>
      <c r="F316" t="s">
        <v>185</v>
      </c>
      <c r="G316" t="s">
        <v>34</v>
      </c>
      <c r="H316" s="79">
        <v>10176994</v>
      </c>
      <c r="I316" s="79">
        <v>10177000</v>
      </c>
    </row>
    <row r="317" spans="1:9" x14ac:dyDescent="0.25">
      <c r="A317" t="s">
        <v>510</v>
      </c>
      <c r="B317" t="s">
        <v>509</v>
      </c>
      <c r="C317" t="s">
        <v>115</v>
      </c>
      <c r="D317" t="s">
        <v>111</v>
      </c>
      <c r="E317" t="s">
        <v>204</v>
      </c>
      <c r="F317" t="s">
        <v>185</v>
      </c>
      <c r="G317" t="s">
        <v>34</v>
      </c>
      <c r="H317" s="79">
        <v>-2986914</v>
      </c>
      <c r="I317" s="79">
        <v>-2987000</v>
      </c>
    </row>
    <row r="318" spans="1:9" x14ac:dyDescent="0.25">
      <c r="A318" t="s">
        <v>510</v>
      </c>
      <c r="B318" t="s">
        <v>509</v>
      </c>
      <c r="C318" t="s">
        <v>168</v>
      </c>
      <c r="D318" t="s">
        <v>117</v>
      </c>
      <c r="E318" t="s">
        <v>204</v>
      </c>
      <c r="F318" t="s">
        <v>185</v>
      </c>
      <c r="G318" t="s">
        <v>34</v>
      </c>
      <c r="H318" s="79">
        <v>-2475445</v>
      </c>
      <c r="I318" s="79">
        <v>-2475000</v>
      </c>
    </row>
    <row r="319" spans="1:9" x14ac:dyDescent="0.25">
      <c r="A319" t="s">
        <v>510</v>
      </c>
      <c r="B319" t="s">
        <v>509</v>
      </c>
      <c r="C319" t="s">
        <v>116</v>
      </c>
      <c r="D319" t="s">
        <v>117</v>
      </c>
      <c r="E319" t="s">
        <v>204</v>
      </c>
      <c r="F319" t="s">
        <v>185</v>
      </c>
      <c r="G319" t="s">
        <v>34</v>
      </c>
      <c r="H319" s="79">
        <v>-4218966</v>
      </c>
      <c r="I319" s="79">
        <v>-4219000</v>
      </c>
    </row>
    <row r="320" spans="1:9" x14ac:dyDescent="0.25">
      <c r="A320" t="s">
        <v>510</v>
      </c>
      <c r="B320" t="s">
        <v>553</v>
      </c>
      <c r="C320" t="s">
        <v>108</v>
      </c>
      <c r="D320" t="s">
        <v>109</v>
      </c>
      <c r="E320" t="s">
        <v>204</v>
      </c>
      <c r="F320" t="s">
        <v>185</v>
      </c>
      <c r="G320" t="s">
        <v>34</v>
      </c>
      <c r="H320" s="79">
        <v>0</v>
      </c>
      <c r="I320" s="79">
        <v>0</v>
      </c>
    </row>
    <row r="321" spans="1:9" x14ac:dyDescent="0.25">
      <c r="A321" t="s">
        <v>510</v>
      </c>
      <c r="B321" t="s">
        <v>553</v>
      </c>
      <c r="C321" t="s">
        <v>115</v>
      </c>
      <c r="D321" t="s">
        <v>111</v>
      </c>
      <c r="E321" t="s">
        <v>204</v>
      </c>
      <c r="F321" t="s">
        <v>185</v>
      </c>
      <c r="G321" t="s">
        <v>34</v>
      </c>
      <c r="H321" s="79">
        <v>0</v>
      </c>
      <c r="I321" s="79">
        <v>0</v>
      </c>
    </row>
    <row r="322" spans="1:9" x14ac:dyDescent="0.25">
      <c r="A322" t="s">
        <v>510</v>
      </c>
      <c r="B322" t="s">
        <v>553</v>
      </c>
      <c r="C322" t="s">
        <v>116</v>
      </c>
      <c r="D322" t="s">
        <v>117</v>
      </c>
      <c r="E322" t="s">
        <v>204</v>
      </c>
      <c r="F322" t="s">
        <v>185</v>
      </c>
      <c r="G322" t="s">
        <v>34</v>
      </c>
      <c r="H322" s="79">
        <v>0</v>
      </c>
      <c r="I322" s="79">
        <v>0</v>
      </c>
    </row>
    <row r="323" spans="1:9" x14ac:dyDescent="0.25">
      <c r="A323" t="s">
        <v>296</v>
      </c>
      <c r="B323" t="s">
        <v>295</v>
      </c>
      <c r="C323" t="s">
        <v>108</v>
      </c>
      <c r="D323" t="s">
        <v>109</v>
      </c>
      <c r="E323" t="s">
        <v>204</v>
      </c>
      <c r="F323" t="s">
        <v>185</v>
      </c>
      <c r="G323" t="s">
        <v>34</v>
      </c>
      <c r="H323" s="79">
        <v>1773616</v>
      </c>
      <c r="I323" s="79">
        <v>1774000</v>
      </c>
    </row>
    <row r="324" spans="1:9" x14ac:dyDescent="0.25">
      <c r="A324" t="s">
        <v>296</v>
      </c>
      <c r="B324" t="s">
        <v>295</v>
      </c>
      <c r="C324" t="s">
        <v>115</v>
      </c>
      <c r="D324" t="s">
        <v>111</v>
      </c>
      <c r="E324" t="s">
        <v>204</v>
      </c>
      <c r="F324" t="s">
        <v>185</v>
      </c>
      <c r="G324" t="s">
        <v>34</v>
      </c>
      <c r="H324" s="79">
        <v>-864215</v>
      </c>
      <c r="I324" s="79">
        <v>-864000</v>
      </c>
    </row>
    <row r="325" spans="1:9" x14ac:dyDescent="0.25">
      <c r="A325" t="s">
        <v>296</v>
      </c>
      <c r="B325" t="s">
        <v>295</v>
      </c>
      <c r="C325" t="s">
        <v>168</v>
      </c>
      <c r="D325" t="s">
        <v>117</v>
      </c>
      <c r="E325" t="s">
        <v>204</v>
      </c>
      <c r="F325" t="s">
        <v>185</v>
      </c>
      <c r="G325" t="s">
        <v>34</v>
      </c>
      <c r="H325" s="79">
        <v>-289496</v>
      </c>
      <c r="I325" s="79">
        <v>-289000</v>
      </c>
    </row>
    <row r="326" spans="1:9" x14ac:dyDescent="0.25">
      <c r="A326" t="s">
        <v>296</v>
      </c>
      <c r="B326" t="s">
        <v>295</v>
      </c>
      <c r="C326" t="s">
        <v>116</v>
      </c>
      <c r="D326" t="s">
        <v>117</v>
      </c>
      <c r="E326" t="s">
        <v>204</v>
      </c>
      <c r="F326" t="s">
        <v>185</v>
      </c>
      <c r="G326" t="s">
        <v>34</v>
      </c>
      <c r="H326" s="79">
        <v>-659462</v>
      </c>
      <c r="I326" s="79">
        <v>-660000</v>
      </c>
    </row>
    <row r="327" spans="1:9" x14ac:dyDescent="0.25">
      <c r="A327" t="s">
        <v>216</v>
      </c>
      <c r="B327" t="s">
        <v>214</v>
      </c>
      <c r="C327" t="s">
        <v>30</v>
      </c>
      <c r="D327" t="s">
        <v>31</v>
      </c>
      <c r="E327" t="s">
        <v>204</v>
      </c>
      <c r="F327" t="s">
        <v>185</v>
      </c>
      <c r="G327" t="s">
        <v>34</v>
      </c>
      <c r="H327" s="79">
        <v>27013443</v>
      </c>
      <c r="I327" s="79">
        <v>27013000</v>
      </c>
    </row>
    <row r="328" spans="1:9" x14ac:dyDescent="0.25">
      <c r="A328" t="s">
        <v>216</v>
      </c>
      <c r="B328" t="s">
        <v>214</v>
      </c>
      <c r="C328" t="s">
        <v>108</v>
      </c>
      <c r="D328" t="s">
        <v>109</v>
      </c>
      <c r="E328" t="s">
        <v>204</v>
      </c>
      <c r="F328" t="s">
        <v>185</v>
      </c>
      <c r="G328" t="s">
        <v>34</v>
      </c>
      <c r="H328" s="79">
        <v>427714996</v>
      </c>
      <c r="I328" s="79">
        <v>427715000</v>
      </c>
    </row>
    <row r="329" spans="1:9" x14ac:dyDescent="0.25">
      <c r="A329" t="s">
        <v>216</v>
      </c>
      <c r="B329" t="s">
        <v>214</v>
      </c>
      <c r="C329" t="s">
        <v>110</v>
      </c>
      <c r="D329" t="s">
        <v>111</v>
      </c>
      <c r="E329" t="s">
        <v>204</v>
      </c>
      <c r="F329" t="s">
        <v>185</v>
      </c>
      <c r="G329" t="s">
        <v>34</v>
      </c>
      <c r="H329" s="79">
        <v>-7688220</v>
      </c>
      <c r="I329" s="79">
        <v>-7688000</v>
      </c>
    </row>
    <row r="330" spans="1:9" x14ac:dyDescent="0.25">
      <c r="A330" t="s">
        <v>216</v>
      </c>
      <c r="B330" t="s">
        <v>214</v>
      </c>
      <c r="C330" t="s">
        <v>115</v>
      </c>
      <c r="D330" t="s">
        <v>111</v>
      </c>
      <c r="E330" t="s">
        <v>204</v>
      </c>
      <c r="F330" t="s">
        <v>185</v>
      </c>
      <c r="G330" t="s">
        <v>34</v>
      </c>
      <c r="H330" s="79">
        <v>-83963976</v>
      </c>
      <c r="I330" s="79">
        <v>-83965000</v>
      </c>
    </row>
    <row r="331" spans="1:9" x14ac:dyDescent="0.25">
      <c r="A331" t="s">
        <v>216</v>
      </c>
      <c r="B331" t="s">
        <v>214</v>
      </c>
      <c r="C331" t="s">
        <v>168</v>
      </c>
      <c r="D331" t="s">
        <v>117</v>
      </c>
      <c r="E331" t="s">
        <v>204</v>
      </c>
      <c r="F331" t="s">
        <v>185</v>
      </c>
      <c r="G331" t="s">
        <v>34</v>
      </c>
      <c r="H331" s="79">
        <v>-32549388</v>
      </c>
      <c r="I331" s="79">
        <v>-32549000</v>
      </c>
    </row>
    <row r="332" spans="1:9" x14ac:dyDescent="0.25">
      <c r="A332" t="s">
        <v>216</v>
      </c>
      <c r="B332" t="s">
        <v>214</v>
      </c>
      <c r="C332" t="s">
        <v>116</v>
      </c>
      <c r="D332" t="s">
        <v>117</v>
      </c>
      <c r="E332" t="s">
        <v>204</v>
      </c>
      <c r="F332" t="s">
        <v>185</v>
      </c>
      <c r="G332" t="s">
        <v>34</v>
      </c>
      <c r="H332" s="79">
        <v>-331136859</v>
      </c>
      <c r="I332" s="79">
        <v>-331137000</v>
      </c>
    </row>
    <row r="333" spans="1:9" x14ac:dyDescent="0.25">
      <c r="A333" t="s">
        <v>216</v>
      </c>
      <c r="B333" t="s">
        <v>433</v>
      </c>
      <c r="C333" t="s">
        <v>108</v>
      </c>
      <c r="D333" t="s">
        <v>109</v>
      </c>
      <c r="E333" t="s">
        <v>204</v>
      </c>
      <c r="F333" t="s">
        <v>185</v>
      </c>
      <c r="G333" t="s">
        <v>34</v>
      </c>
      <c r="H333" s="79">
        <v>381206</v>
      </c>
      <c r="I333" s="79">
        <v>381000</v>
      </c>
    </row>
    <row r="334" spans="1:9" x14ac:dyDescent="0.25">
      <c r="A334" t="s">
        <v>216</v>
      </c>
      <c r="B334" t="s">
        <v>433</v>
      </c>
      <c r="C334" t="s">
        <v>115</v>
      </c>
      <c r="D334" t="s">
        <v>111</v>
      </c>
      <c r="E334" t="s">
        <v>204</v>
      </c>
      <c r="F334" t="s">
        <v>185</v>
      </c>
      <c r="G334" t="s">
        <v>34</v>
      </c>
      <c r="H334" s="79">
        <v>-137235</v>
      </c>
      <c r="I334" s="79">
        <v>-137000</v>
      </c>
    </row>
    <row r="335" spans="1:9" x14ac:dyDescent="0.25">
      <c r="A335" t="s">
        <v>216</v>
      </c>
      <c r="B335" t="s">
        <v>433</v>
      </c>
      <c r="C335" t="s">
        <v>168</v>
      </c>
      <c r="D335" t="s">
        <v>117</v>
      </c>
      <c r="E335" t="s">
        <v>204</v>
      </c>
      <c r="F335" t="s">
        <v>185</v>
      </c>
      <c r="G335" t="s">
        <v>34</v>
      </c>
      <c r="H335" s="79">
        <v>-45589</v>
      </c>
      <c r="I335" s="79">
        <v>-46000</v>
      </c>
    </row>
    <row r="336" spans="1:9" x14ac:dyDescent="0.25">
      <c r="A336" t="s">
        <v>216</v>
      </c>
      <c r="B336" t="s">
        <v>433</v>
      </c>
      <c r="C336" t="s">
        <v>116</v>
      </c>
      <c r="D336" t="s">
        <v>117</v>
      </c>
      <c r="E336" t="s">
        <v>204</v>
      </c>
      <c r="F336" t="s">
        <v>185</v>
      </c>
      <c r="G336" t="s">
        <v>34</v>
      </c>
      <c r="H336" s="79">
        <v>-200208</v>
      </c>
      <c r="I336" s="79">
        <v>-200000</v>
      </c>
    </row>
    <row r="337" spans="1:9" x14ac:dyDescent="0.25">
      <c r="A337" t="s">
        <v>217</v>
      </c>
      <c r="B337" t="s">
        <v>214</v>
      </c>
      <c r="C337" t="s">
        <v>30</v>
      </c>
      <c r="D337" t="s">
        <v>31</v>
      </c>
      <c r="E337" t="s">
        <v>204</v>
      </c>
      <c r="F337" t="s">
        <v>185</v>
      </c>
      <c r="G337" t="s">
        <v>34</v>
      </c>
      <c r="H337" s="79">
        <v>1936456</v>
      </c>
      <c r="I337" s="79">
        <v>1936000</v>
      </c>
    </row>
    <row r="338" spans="1:9" x14ac:dyDescent="0.25">
      <c r="A338" t="s">
        <v>217</v>
      </c>
      <c r="B338" t="s">
        <v>214</v>
      </c>
      <c r="C338" t="s">
        <v>108</v>
      </c>
      <c r="D338" t="s">
        <v>109</v>
      </c>
      <c r="E338" t="s">
        <v>204</v>
      </c>
      <c r="F338" t="s">
        <v>185</v>
      </c>
      <c r="G338" t="s">
        <v>34</v>
      </c>
      <c r="H338" s="79">
        <v>329726284</v>
      </c>
      <c r="I338" s="79">
        <v>329725000</v>
      </c>
    </row>
    <row r="339" spans="1:9" x14ac:dyDescent="0.25">
      <c r="A339" t="s">
        <v>217</v>
      </c>
      <c r="B339" t="s">
        <v>214</v>
      </c>
      <c r="C339" t="s">
        <v>110</v>
      </c>
      <c r="D339" t="s">
        <v>111</v>
      </c>
      <c r="E339" t="s">
        <v>204</v>
      </c>
      <c r="F339" t="s">
        <v>185</v>
      </c>
      <c r="G339" t="s">
        <v>34</v>
      </c>
      <c r="H339" s="79">
        <v>-516428</v>
      </c>
      <c r="I339" s="79">
        <v>-517000</v>
      </c>
    </row>
    <row r="340" spans="1:9" x14ac:dyDescent="0.25">
      <c r="A340" t="s">
        <v>217</v>
      </c>
      <c r="B340" t="s">
        <v>214</v>
      </c>
      <c r="C340" t="s">
        <v>115</v>
      </c>
      <c r="D340" t="s">
        <v>111</v>
      </c>
      <c r="E340" t="s">
        <v>204</v>
      </c>
      <c r="F340" t="s">
        <v>185</v>
      </c>
      <c r="G340" t="s">
        <v>34</v>
      </c>
      <c r="H340" s="79">
        <v>-99029927</v>
      </c>
      <c r="I340" s="79">
        <v>-99030000</v>
      </c>
    </row>
    <row r="341" spans="1:9" x14ac:dyDescent="0.25">
      <c r="A341" t="s">
        <v>217</v>
      </c>
      <c r="B341" t="s">
        <v>214</v>
      </c>
      <c r="C341" t="s">
        <v>168</v>
      </c>
      <c r="D341" t="s">
        <v>117</v>
      </c>
      <c r="E341" t="s">
        <v>204</v>
      </c>
      <c r="F341" t="s">
        <v>185</v>
      </c>
      <c r="G341" t="s">
        <v>34</v>
      </c>
      <c r="H341" s="79">
        <v>-35055579</v>
      </c>
      <c r="I341" s="79">
        <v>-35056000</v>
      </c>
    </row>
    <row r="342" spans="1:9" x14ac:dyDescent="0.25">
      <c r="A342" t="s">
        <v>217</v>
      </c>
      <c r="B342" t="s">
        <v>214</v>
      </c>
      <c r="C342" t="s">
        <v>116</v>
      </c>
      <c r="D342" t="s">
        <v>117</v>
      </c>
      <c r="E342" t="s">
        <v>204</v>
      </c>
      <c r="F342" t="s">
        <v>185</v>
      </c>
      <c r="G342" t="s">
        <v>34</v>
      </c>
      <c r="H342" s="79">
        <v>-207210693</v>
      </c>
      <c r="I342" s="79">
        <v>-207210000</v>
      </c>
    </row>
    <row r="343" spans="1:9" x14ac:dyDescent="0.25">
      <c r="A343" t="s">
        <v>241</v>
      </c>
      <c r="B343" t="s">
        <v>240</v>
      </c>
      <c r="C343" t="s">
        <v>108</v>
      </c>
      <c r="D343" t="s">
        <v>109</v>
      </c>
      <c r="E343" t="s">
        <v>51</v>
      </c>
      <c r="F343" t="s">
        <v>185</v>
      </c>
      <c r="G343" t="s">
        <v>34</v>
      </c>
      <c r="H343" s="79">
        <v>0</v>
      </c>
      <c r="I343" s="79">
        <v>0</v>
      </c>
    </row>
    <row r="344" spans="1:9" x14ac:dyDescent="0.25">
      <c r="A344" t="s">
        <v>241</v>
      </c>
      <c r="B344" t="s">
        <v>240</v>
      </c>
      <c r="C344" t="s">
        <v>115</v>
      </c>
      <c r="D344" t="s">
        <v>111</v>
      </c>
      <c r="E344" t="s">
        <v>51</v>
      </c>
      <c r="F344" t="s">
        <v>185</v>
      </c>
      <c r="G344" t="s">
        <v>34</v>
      </c>
      <c r="H344" s="79">
        <v>0</v>
      </c>
      <c r="I344" s="79">
        <v>1000</v>
      </c>
    </row>
    <row r="345" spans="1:9" x14ac:dyDescent="0.25">
      <c r="A345" t="s">
        <v>241</v>
      </c>
      <c r="B345" t="s">
        <v>240</v>
      </c>
      <c r="C345" t="s">
        <v>116</v>
      </c>
      <c r="D345" t="s">
        <v>117</v>
      </c>
      <c r="E345" t="s">
        <v>51</v>
      </c>
      <c r="F345" t="s">
        <v>185</v>
      </c>
      <c r="G345" t="s">
        <v>34</v>
      </c>
      <c r="H345" s="79">
        <v>0</v>
      </c>
      <c r="I345" s="79">
        <v>0</v>
      </c>
    </row>
    <row r="346" spans="1:9" x14ac:dyDescent="0.25">
      <c r="A346" t="s">
        <v>57</v>
      </c>
      <c r="B346" t="s">
        <v>27</v>
      </c>
      <c r="C346" t="s">
        <v>108</v>
      </c>
      <c r="D346" t="s">
        <v>109</v>
      </c>
      <c r="E346" t="s">
        <v>51</v>
      </c>
      <c r="F346" t="s">
        <v>38</v>
      </c>
      <c r="G346" t="s">
        <v>34</v>
      </c>
      <c r="H346" s="79">
        <v>7618701</v>
      </c>
      <c r="I346" s="79">
        <v>7619000</v>
      </c>
    </row>
    <row r="347" spans="1:9" x14ac:dyDescent="0.25">
      <c r="A347" t="s">
        <v>57</v>
      </c>
      <c r="B347" t="s">
        <v>27</v>
      </c>
      <c r="C347" t="s">
        <v>115</v>
      </c>
      <c r="D347" t="s">
        <v>111</v>
      </c>
      <c r="E347" t="s">
        <v>51</v>
      </c>
      <c r="F347" t="s">
        <v>38</v>
      </c>
      <c r="G347" t="s">
        <v>34</v>
      </c>
      <c r="H347" s="79">
        <v>-3562523</v>
      </c>
      <c r="I347" s="79">
        <v>-3563000</v>
      </c>
    </row>
    <row r="348" spans="1:9" x14ac:dyDescent="0.25">
      <c r="A348" t="s">
        <v>57</v>
      </c>
      <c r="B348" t="s">
        <v>27</v>
      </c>
      <c r="C348" t="s">
        <v>168</v>
      </c>
      <c r="D348" t="s">
        <v>117</v>
      </c>
      <c r="E348" t="s">
        <v>51</v>
      </c>
      <c r="F348" t="s">
        <v>38</v>
      </c>
      <c r="G348" t="s">
        <v>34</v>
      </c>
      <c r="H348" s="79">
        <v>-1342602</v>
      </c>
      <c r="I348" s="79">
        <v>-1343000</v>
      </c>
    </row>
    <row r="349" spans="1:9" x14ac:dyDescent="0.25">
      <c r="A349" t="s">
        <v>57</v>
      </c>
      <c r="B349" t="s">
        <v>27</v>
      </c>
      <c r="C349" t="s">
        <v>116</v>
      </c>
      <c r="D349" t="s">
        <v>117</v>
      </c>
      <c r="E349" t="s">
        <v>51</v>
      </c>
      <c r="F349" t="s">
        <v>38</v>
      </c>
      <c r="G349" t="s">
        <v>34</v>
      </c>
      <c r="H349" s="79">
        <v>-2899397</v>
      </c>
      <c r="I349" s="79">
        <v>-2899000</v>
      </c>
    </row>
    <row r="350" spans="1:9" x14ac:dyDescent="0.25">
      <c r="A350" t="s">
        <v>57</v>
      </c>
      <c r="B350" t="s">
        <v>309</v>
      </c>
      <c r="C350" t="s">
        <v>108</v>
      </c>
      <c r="D350" t="s">
        <v>109</v>
      </c>
      <c r="E350" t="s">
        <v>51</v>
      </c>
      <c r="F350" t="s">
        <v>185</v>
      </c>
      <c r="G350" t="s">
        <v>34</v>
      </c>
      <c r="H350" s="79">
        <v>2092761</v>
      </c>
      <c r="I350" s="79">
        <v>2092000</v>
      </c>
    </row>
    <row r="351" spans="1:9" x14ac:dyDescent="0.25">
      <c r="A351" t="s">
        <v>57</v>
      </c>
      <c r="B351" t="s">
        <v>309</v>
      </c>
      <c r="C351" t="s">
        <v>115</v>
      </c>
      <c r="D351" t="s">
        <v>111</v>
      </c>
      <c r="E351" t="s">
        <v>51</v>
      </c>
      <c r="F351" t="s">
        <v>185</v>
      </c>
      <c r="G351" t="s">
        <v>34</v>
      </c>
      <c r="H351" s="79">
        <v>-896835</v>
      </c>
      <c r="I351" s="79">
        <v>-897000</v>
      </c>
    </row>
    <row r="352" spans="1:9" x14ac:dyDescent="0.25">
      <c r="A352" t="s">
        <v>57</v>
      </c>
      <c r="B352" t="s">
        <v>309</v>
      </c>
      <c r="C352" t="s">
        <v>168</v>
      </c>
      <c r="D352" t="s">
        <v>117</v>
      </c>
      <c r="E352" t="s">
        <v>51</v>
      </c>
      <c r="F352" t="s">
        <v>185</v>
      </c>
      <c r="G352" t="s">
        <v>34</v>
      </c>
      <c r="H352" s="79">
        <v>-320249</v>
      </c>
      <c r="I352" s="79">
        <v>-320000</v>
      </c>
    </row>
    <row r="353" spans="1:9" x14ac:dyDescent="0.25">
      <c r="A353" t="s">
        <v>57</v>
      </c>
      <c r="B353" t="s">
        <v>309</v>
      </c>
      <c r="C353" t="s">
        <v>116</v>
      </c>
      <c r="D353" t="s">
        <v>117</v>
      </c>
      <c r="E353" t="s">
        <v>51</v>
      </c>
      <c r="F353" t="s">
        <v>185</v>
      </c>
      <c r="G353" t="s">
        <v>34</v>
      </c>
      <c r="H353" s="79">
        <v>-934718</v>
      </c>
      <c r="I353" s="79">
        <v>-935000</v>
      </c>
    </row>
    <row r="354" spans="1:9" x14ac:dyDescent="0.25">
      <c r="A354" t="s">
        <v>57</v>
      </c>
      <c r="B354" t="s">
        <v>509</v>
      </c>
      <c r="C354" t="s">
        <v>108</v>
      </c>
      <c r="D354" t="s">
        <v>109</v>
      </c>
      <c r="E354" t="s">
        <v>51</v>
      </c>
      <c r="F354" t="s">
        <v>185</v>
      </c>
      <c r="G354" t="s">
        <v>34</v>
      </c>
      <c r="H354" s="79">
        <v>417349</v>
      </c>
      <c r="I354" s="79">
        <v>417000</v>
      </c>
    </row>
    <row r="355" spans="1:9" x14ac:dyDescent="0.25">
      <c r="A355" t="s">
        <v>57</v>
      </c>
      <c r="B355" t="s">
        <v>509</v>
      </c>
      <c r="C355" t="s">
        <v>115</v>
      </c>
      <c r="D355" t="s">
        <v>111</v>
      </c>
      <c r="E355" t="s">
        <v>51</v>
      </c>
      <c r="F355" t="s">
        <v>185</v>
      </c>
      <c r="G355" t="s">
        <v>34</v>
      </c>
      <c r="H355" s="79">
        <v>-350661</v>
      </c>
      <c r="I355" s="79">
        <v>-351000</v>
      </c>
    </row>
    <row r="356" spans="1:9" x14ac:dyDescent="0.25">
      <c r="A356" t="s">
        <v>57</v>
      </c>
      <c r="B356" t="s">
        <v>509</v>
      </c>
      <c r="C356" t="s">
        <v>168</v>
      </c>
      <c r="D356" t="s">
        <v>117</v>
      </c>
      <c r="E356" t="s">
        <v>51</v>
      </c>
      <c r="F356" t="s">
        <v>185</v>
      </c>
      <c r="G356" t="s">
        <v>34</v>
      </c>
      <c r="H356" s="79">
        <v>-89365</v>
      </c>
      <c r="I356" s="79">
        <v>-89000</v>
      </c>
    </row>
    <row r="357" spans="1:9" x14ac:dyDescent="0.25">
      <c r="A357" t="s">
        <v>57</v>
      </c>
      <c r="B357" t="s">
        <v>509</v>
      </c>
      <c r="C357" t="s">
        <v>116</v>
      </c>
      <c r="D357" t="s">
        <v>117</v>
      </c>
      <c r="E357" t="s">
        <v>51</v>
      </c>
      <c r="F357" t="s">
        <v>185</v>
      </c>
      <c r="G357" t="s">
        <v>34</v>
      </c>
      <c r="H357" s="79">
        <v>-25929</v>
      </c>
      <c r="I357" s="79">
        <v>-26000</v>
      </c>
    </row>
    <row r="358" spans="1:9" x14ac:dyDescent="0.25">
      <c r="A358" t="s">
        <v>59</v>
      </c>
      <c r="B358" t="s">
        <v>27</v>
      </c>
      <c r="C358" t="s">
        <v>108</v>
      </c>
      <c r="D358" t="s">
        <v>109</v>
      </c>
      <c r="E358" t="s">
        <v>51</v>
      </c>
      <c r="F358" t="s">
        <v>38</v>
      </c>
      <c r="G358" t="s">
        <v>34</v>
      </c>
      <c r="H358" s="79">
        <v>380616</v>
      </c>
      <c r="I358" s="79">
        <v>381000</v>
      </c>
    </row>
    <row r="359" spans="1:9" x14ac:dyDescent="0.25">
      <c r="A359" t="s">
        <v>59</v>
      </c>
      <c r="B359" t="s">
        <v>27</v>
      </c>
      <c r="C359" t="s">
        <v>115</v>
      </c>
      <c r="D359" t="s">
        <v>111</v>
      </c>
      <c r="E359" t="s">
        <v>51</v>
      </c>
      <c r="F359" t="s">
        <v>38</v>
      </c>
      <c r="G359" t="s">
        <v>34</v>
      </c>
      <c r="H359" s="79">
        <v>-327753</v>
      </c>
      <c r="I359" s="79">
        <v>-328000</v>
      </c>
    </row>
    <row r="360" spans="1:9" x14ac:dyDescent="0.25">
      <c r="A360" t="s">
        <v>59</v>
      </c>
      <c r="B360" t="s">
        <v>27</v>
      </c>
      <c r="C360" t="s">
        <v>168</v>
      </c>
      <c r="D360" t="s">
        <v>117</v>
      </c>
      <c r="E360" t="s">
        <v>51</v>
      </c>
      <c r="F360" t="s">
        <v>38</v>
      </c>
      <c r="G360" t="s">
        <v>34</v>
      </c>
      <c r="H360" s="79">
        <v>-53000</v>
      </c>
      <c r="I360" s="79">
        <v>-53000</v>
      </c>
    </row>
    <row r="361" spans="1:9" x14ac:dyDescent="0.25">
      <c r="A361" t="s">
        <v>59</v>
      </c>
      <c r="B361" t="s">
        <v>27</v>
      </c>
      <c r="C361" t="s">
        <v>116</v>
      </c>
      <c r="D361" t="s">
        <v>117</v>
      </c>
      <c r="E361" t="s">
        <v>51</v>
      </c>
      <c r="F361" t="s">
        <v>38</v>
      </c>
      <c r="G361" t="s">
        <v>34</v>
      </c>
      <c r="H361" s="79">
        <v>0</v>
      </c>
      <c r="I361" s="79">
        <v>0</v>
      </c>
    </row>
    <row r="362" spans="1:9" x14ac:dyDescent="0.25">
      <c r="A362" t="s">
        <v>59</v>
      </c>
      <c r="B362" t="s">
        <v>316</v>
      </c>
      <c r="C362" t="s">
        <v>108</v>
      </c>
      <c r="D362" t="s">
        <v>109</v>
      </c>
      <c r="E362" t="s">
        <v>51</v>
      </c>
      <c r="F362" t="s">
        <v>185</v>
      </c>
      <c r="G362" t="s">
        <v>34</v>
      </c>
      <c r="H362" s="79">
        <v>204947</v>
      </c>
      <c r="I362" s="79">
        <v>205000</v>
      </c>
    </row>
    <row r="363" spans="1:9" x14ac:dyDescent="0.25">
      <c r="A363" t="s">
        <v>59</v>
      </c>
      <c r="B363" t="s">
        <v>316</v>
      </c>
      <c r="C363" t="s">
        <v>115</v>
      </c>
      <c r="D363" t="s">
        <v>111</v>
      </c>
      <c r="E363" t="s">
        <v>51</v>
      </c>
      <c r="F363" t="s">
        <v>185</v>
      </c>
      <c r="G363" t="s">
        <v>34</v>
      </c>
      <c r="H363" s="79">
        <v>-176482</v>
      </c>
      <c r="I363" s="79">
        <v>-176000</v>
      </c>
    </row>
    <row r="364" spans="1:9" x14ac:dyDescent="0.25">
      <c r="A364" t="s">
        <v>59</v>
      </c>
      <c r="B364" t="s">
        <v>316</v>
      </c>
      <c r="C364" t="s">
        <v>168</v>
      </c>
      <c r="D364" t="s">
        <v>117</v>
      </c>
      <c r="E364" t="s">
        <v>51</v>
      </c>
      <c r="F364" t="s">
        <v>185</v>
      </c>
      <c r="G364" t="s">
        <v>34</v>
      </c>
      <c r="H364" s="79">
        <v>-28539</v>
      </c>
      <c r="I364" s="79">
        <v>-29000</v>
      </c>
    </row>
    <row r="365" spans="1:9" x14ac:dyDescent="0.25">
      <c r="A365" t="s">
        <v>59</v>
      </c>
      <c r="B365" t="s">
        <v>316</v>
      </c>
      <c r="C365" t="s">
        <v>116</v>
      </c>
      <c r="D365" t="s">
        <v>117</v>
      </c>
      <c r="E365" t="s">
        <v>51</v>
      </c>
      <c r="F365" t="s">
        <v>185</v>
      </c>
      <c r="G365" t="s">
        <v>34</v>
      </c>
      <c r="H365" s="79">
        <v>1</v>
      </c>
      <c r="I365" s="79">
        <v>0</v>
      </c>
    </row>
    <row r="366" spans="1:9" x14ac:dyDescent="0.25">
      <c r="A366" t="s">
        <v>59</v>
      </c>
      <c r="B366" t="s">
        <v>319</v>
      </c>
      <c r="C366" t="s">
        <v>108</v>
      </c>
      <c r="D366" t="s">
        <v>109</v>
      </c>
      <c r="E366" t="s">
        <v>51</v>
      </c>
      <c r="F366" t="s">
        <v>185</v>
      </c>
      <c r="G366" t="s">
        <v>34</v>
      </c>
      <c r="H366" s="79">
        <v>1785969</v>
      </c>
      <c r="I366" s="79">
        <v>1786000</v>
      </c>
    </row>
    <row r="367" spans="1:9" x14ac:dyDescent="0.25">
      <c r="A367" t="s">
        <v>59</v>
      </c>
      <c r="B367" t="s">
        <v>319</v>
      </c>
      <c r="C367" t="s">
        <v>115</v>
      </c>
      <c r="D367" t="s">
        <v>111</v>
      </c>
      <c r="E367" t="s">
        <v>51</v>
      </c>
      <c r="F367" t="s">
        <v>185</v>
      </c>
      <c r="G367" t="s">
        <v>34</v>
      </c>
      <c r="H367" s="79">
        <v>-1537918</v>
      </c>
      <c r="I367" s="79">
        <v>-1538000</v>
      </c>
    </row>
    <row r="368" spans="1:9" x14ac:dyDescent="0.25">
      <c r="A368" t="s">
        <v>59</v>
      </c>
      <c r="B368" t="s">
        <v>319</v>
      </c>
      <c r="C368" t="s">
        <v>168</v>
      </c>
      <c r="D368" t="s">
        <v>117</v>
      </c>
      <c r="E368" t="s">
        <v>51</v>
      </c>
      <c r="F368" t="s">
        <v>185</v>
      </c>
      <c r="G368" t="s">
        <v>34</v>
      </c>
      <c r="H368" s="79">
        <v>-248693</v>
      </c>
      <c r="I368" s="79">
        <v>-249000</v>
      </c>
    </row>
    <row r="369" spans="1:9" x14ac:dyDescent="0.25">
      <c r="A369" t="s">
        <v>59</v>
      </c>
      <c r="B369" t="s">
        <v>319</v>
      </c>
      <c r="C369" t="s">
        <v>116</v>
      </c>
      <c r="D369" t="s">
        <v>117</v>
      </c>
      <c r="E369" t="s">
        <v>51</v>
      </c>
      <c r="F369" t="s">
        <v>185</v>
      </c>
      <c r="G369" t="s">
        <v>34</v>
      </c>
      <c r="H369" s="79">
        <v>0</v>
      </c>
      <c r="I369" s="79">
        <v>0</v>
      </c>
    </row>
    <row r="370" spans="1:9" x14ac:dyDescent="0.25">
      <c r="A370" t="s">
        <v>59</v>
      </c>
      <c r="B370" t="s">
        <v>464</v>
      </c>
      <c r="C370" t="s">
        <v>108</v>
      </c>
      <c r="D370" t="s">
        <v>109</v>
      </c>
      <c r="E370" t="s">
        <v>51</v>
      </c>
      <c r="F370" t="s">
        <v>185</v>
      </c>
      <c r="G370" t="s">
        <v>34</v>
      </c>
      <c r="H370" s="79">
        <v>6547726</v>
      </c>
      <c r="I370" s="79">
        <v>6548000</v>
      </c>
    </row>
    <row r="371" spans="1:9" x14ac:dyDescent="0.25">
      <c r="A371" t="s">
        <v>59</v>
      </c>
      <c r="B371" t="s">
        <v>464</v>
      </c>
      <c r="C371" t="s">
        <v>115</v>
      </c>
      <c r="D371" t="s">
        <v>111</v>
      </c>
      <c r="E371" t="s">
        <v>51</v>
      </c>
      <c r="F371" t="s">
        <v>185</v>
      </c>
      <c r="G371" t="s">
        <v>34</v>
      </c>
      <c r="H371" s="79">
        <v>-6025817</v>
      </c>
      <c r="I371" s="79">
        <v>-6025000</v>
      </c>
    </row>
    <row r="372" spans="1:9" x14ac:dyDescent="0.25">
      <c r="A372" t="s">
        <v>59</v>
      </c>
      <c r="B372" t="s">
        <v>464</v>
      </c>
      <c r="C372" t="s">
        <v>168</v>
      </c>
      <c r="D372" t="s">
        <v>117</v>
      </c>
      <c r="E372" t="s">
        <v>51</v>
      </c>
      <c r="F372" t="s">
        <v>185</v>
      </c>
      <c r="G372" t="s">
        <v>34</v>
      </c>
      <c r="H372" s="79">
        <v>-523455</v>
      </c>
      <c r="I372" s="79">
        <v>-523000</v>
      </c>
    </row>
    <row r="373" spans="1:9" x14ac:dyDescent="0.25">
      <c r="A373" t="s">
        <v>59</v>
      </c>
      <c r="B373" t="s">
        <v>464</v>
      </c>
      <c r="C373" t="s">
        <v>116</v>
      </c>
      <c r="D373" t="s">
        <v>117</v>
      </c>
      <c r="E373" t="s">
        <v>51</v>
      </c>
      <c r="F373" t="s">
        <v>185</v>
      </c>
      <c r="G373" t="s">
        <v>34</v>
      </c>
      <c r="H373" s="79">
        <v>-1</v>
      </c>
      <c r="I373" s="79">
        <v>0</v>
      </c>
    </row>
    <row r="374" spans="1:9" x14ac:dyDescent="0.25">
      <c r="A374" t="s">
        <v>59</v>
      </c>
      <c r="B374" t="s">
        <v>958</v>
      </c>
      <c r="C374" t="s">
        <v>108</v>
      </c>
      <c r="D374" t="s">
        <v>109</v>
      </c>
      <c r="E374" t="s">
        <v>51</v>
      </c>
      <c r="F374" t="s">
        <v>185</v>
      </c>
      <c r="G374" t="s">
        <v>34</v>
      </c>
      <c r="H374" s="79">
        <v>204947</v>
      </c>
      <c r="I374" s="79">
        <v>205000</v>
      </c>
    </row>
    <row r="375" spans="1:9" x14ac:dyDescent="0.25">
      <c r="A375" t="s">
        <v>59</v>
      </c>
      <c r="B375" t="s">
        <v>958</v>
      </c>
      <c r="C375" t="s">
        <v>115</v>
      </c>
      <c r="D375" t="s">
        <v>111</v>
      </c>
      <c r="E375" t="s">
        <v>51</v>
      </c>
      <c r="F375" t="s">
        <v>185</v>
      </c>
      <c r="G375" t="s">
        <v>34</v>
      </c>
      <c r="H375" s="79">
        <v>-176483</v>
      </c>
      <c r="I375" s="79">
        <v>-176000</v>
      </c>
    </row>
    <row r="376" spans="1:9" x14ac:dyDescent="0.25">
      <c r="A376" t="s">
        <v>59</v>
      </c>
      <c r="B376" t="s">
        <v>958</v>
      </c>
      <c r="C376" t="s">
        <v>168</v>
      </c>
      <c r="D376" t="s">
        <v>117</v>
      </c>
      <c r="E376" t="s">
        <v>51</v>
      </c>
      <c r="F376" t="s">
        <v>185</v>
      </c>
      <c r="G376" t="s">
        <v>34</v>
      </c>
      <c r="H376" s="79">
        <v>-28539</v>
      </c>
      <c r="I376" s="79">
        <v>-29000</v>
      </c>
    </row>
    <row r="377" spans="1:9" x14ac:dyDescent="0.25">
      <c r="A377" t="s">
        <v>59</v>
      </c>
      <c r="B377" t="s">
        <v>958</v>
      </c>
      <c r="C377" t="s">
        <v>116</v>
      </c>
      <c r="D377" t="s">
        <v>117</v>
      </c>
      <c r="E377" t="s">
        <v>51</v>
      </c>
      <c r="F377" t="s">
        <v>185</v>
      </c>
      <c r="G377" t="s">
        <v>34</v>
      </c>
      <c r="H377" s="79">
        <v>0</v>
      </c>
      <c r="I377" s="79">
        <v>0</v>
      </c>
    </row>
    <row r="378" spans="1:9" x14ac:dyDescent="0.25">
      <c r="A378" t="s">
        <v>60</v>
      </c>
      <c r="B378" t="s">
        <v>27</v>
      </c>
      <c r="C378" t="s">
        <v>30</v>
      </c>
      <c r="D378" t="s">
        <v>31</v>
      </c>
      <c r="E378" t="s">
        <v>51</v>
      </c>
      <c r="F378" t="s">
        <v>38</v>
      </c>
      <c r="G378" t="s">
        <v>34</v>
      </c>
      <c r="H378" s="79">
        <v>11933830</v>
      </c>
      <c r="I378" s="79">
        <v>11934000</v>
      </c>
    </row>
    <row r="379" spans="1:9" x14ac:dyDescent="0.25">
      <c r="A379" t="s">
        <v>60</v>
      </c>
      <c r="B379" t="s">
        <v>27</v>
      </c>
      <c r="C379" t="s">
        <v>108</v>
      </c>
      <c r="D379" t="s">
        <v>109</v>
      </c>
      <c r="E379" t="s">
        <v>51</v>
      </c>
      <c r="F379" t="s">
        <v>38</v>
      </c>
      <c r="G379" t="s">
        <v>34</v>
      </c>
      <c r="H379" s="79">
        <v>25258602</v>
      </c>
      <c r="I379" s="79">
        <v>25259000</v>
      </c>
    </row>
    <row r="380" spans="1:9" x14ac:dyDescent="0.25">
      <c r="A380" t="s">
        <v>60</v>
      </c>
      <c r="B380" t="s">
        <v>27</v>
      </c>
      <c r="C380" t="s">
        <v>110</v>
      </c>
      <c r="D380" t="s">
        <v>111</v>
      </c>
      <c r="E380" t="s">
        <v>51</v>
      </c>
      <c r="F380" t="s">
        <v>38</v>
      </c>
      <c r="G380" t="s">
        <v>34</v>
      </c>
      <c r="H380" s="79">
        <v>-2545854</v>
      </c>
      <c r="I380" s="79">
        <v>-2546000</v>
      </c>
    </row>
    <row r="381" spans="1:9" x14ac:dyDescent="0.25">
      <c r="A381" t="s">
        <v>60</v>
      </c>
      <c r="B381" t="s">
        <v>27</v>
      </c>
      <c r="C381" t="s">
        <v>115</v>
      </c>
      <c r="D381" t="s">
        <v>111</v>
      </c>
      <c r="E381" t="s">
        <v>51</v>
      </c>
      <c r="F381" t="s">
        <v>38</v>
      </c>
      <c r="G381" t="s">
        <v>34</v>
      </c>
      <c r="H381" s="79">
        <v>-13795343</v>
      </c>
      <c r="I381" s="79">
        <v>-13795000</v>
      </c>
    </row>
    <row r="382" spans="1:9" x14ac:dyDescent="0.25">
      <c r="A382" t="s">
        <v>60</v>
      </c>
      <c r="B382" t="s">
        <v>27</v>
      </c>
      <c r="C382" t="s">
        <v>168</v>
      </c>
      <c r="D382" t="s">
        <v>117</v>
      </c>
      <c r="E382" t="s">
        <v>51</v>
      </c>
      <c r="F382" t="s">
        <v>38</v>
      </c>
      <c r="G382" t="s">
        <v>34</v>
      </c>
      <c r="H382" s="79">
        <v>-3497317</v>
      </c>
      <c r="I382" s="79">
        <v>-3497000</v>
      </c>
    </row>
    <row r="383" spans="1:9" x14ac:dyDescent="0.25">
      <c r="A383" t="s">
        <v>60</v>
      </c>
      <c r="B383" t="s">
        <v>27</v>
      </c>
      <c r="C383" t="s">
        <v>116</v>
      </c>
      <c r="D383" t="s">
        <v>117</v>
      </c>
      <c r="E383" t="s">
        <v>51</v>
      </c>
      <c r="F383" t="s">
        <v>38</v>
      </c>
      <c r="G383" t="s">
        <v>34</v>
      </c>
      <c r="H383" s="79">
        <v>-18859255</v>
      </c>
      <c r="I383" s="79">
        <v>-18860000</v>
      </c>
    </row>
    <row r="384" spans="1:9" x14ac:dyDescent="0.25">
      <c r="A384" t="s">
        <v>60</v>
      </c>
      <c r="B384" t="s">
        <v>268</v>
      </c>
      <c r="C384" t="s">
        <v>108</v>
      </c>
      <c r="D384" t="s">
        <v>109</v>
      </c>
      <c r="E384" t="s">
        <v>51</v>
      </c>
      <c r="F384" t="s">
        <v>185</v>
      </c>
      <c r="G384" t="s">
        <v>34</v>
      </c>
      <c r="H384" s="79">
        <v>2105422</v>
      </c>
      <c r="I384" s="79">
        <v>2105000</v>
      </c>
    </row>
    <row r="385" spans="1:9" x14ac:dyDescent="0.25">
      <c r="A385" t="s">
        <v>60</v>
      </c>
      <c r="B385" t="s">
        <v>268</v>
      </c>
      <c r="C385" t="s">
        <v>115</v>
      </c>
      <c r="D385" t="s">
        <v>111</v>
      </c>
      <c r="E385" t="s">
        <v>51</v>
      </c>
      <c r="F385" t="s">
        <v>185</v>
      </c>
      <c r="G385" t="s">
        <v>34</v>
      </c>
      <c r="H385" s="79">
        <v>-1114635</v>
      </c>
      <c r="I385" s="79">
        <v>-1115000</v>
      </c>
    </row>
    <row r="386" spans="1:9" x14ac:dyDescent="0.25">
      <c r="A386" t="s">
        <v>60</v>
      </c>
      <c r="B386" t="s">
        <v>268</v>
      </c>
      <c r="C386" t="s">
        <v>168</v>
      </c>
      <c r="D386" t="s">
        <v>117</v>
      </c>
      <c r="E386" t="s">
        <v>51</v>
      </c>
      <c r="F386" t="s">
        <v>185</v>
      </c>
      <c r="G386" t="s">
        <v>34</v>
      </c>
      <c r="H386" s="79">
        <v>-340239</v>
      </c>
      <c r="I386" s="79">
        <v>-340000</v>
      </c>
    </row>
    <row r="387" spans="1:9" x14ac:dyDescent="0.25">
      <c r="A387" t="s">
        <v>60</v>
      </c>
      <c r="B387" t="s">
        <v>268</v>
      </c>
      <c r="C387" t="s">
        <v>116</v>
      </c>
      <c r="D387" t="s">
        <v>117</v>
      </c>
      <c r="E387" t="s">
        <v>51</v>
      </c>
      <c r="F387" t="s">
        <v>185</v>
      </c>
      <c r="G387" t="s">
        <v>34</v>
      </c>
      <c r="H387" s="79">
        <v>-596140</v>
      </c>
      <c r="I387" s="79">
        <v>-597000</v>
      </c>
    </row>
    <row r="388" spans="1:9" x14ac:dyDescent="0.25">
      <c r="A388" t="s">
        <v>60</v>
      </c>
      <c r="B388" t="s">
        <v>509</v>
      </c>
      <c r="C388" t="s">
        <v>108</v>
      </c>
      <c r="D388" t="s">
        <v>109</v>
      </c>
      <c r="E388" t="s">
        <v>51</v>
      </c>
      <c r="F388" t="s">
        <v>185</v>
      </c>
      <c r="G388" t="s">
        <v>34</v>
      </c>
      <c r="H388" s="79">
        <v>415540</v>
      </c>
      <c r="I388" s="79">
        <v>416000</v>
      </c>
    </row>
    <row r="389" spans="1:9" x14ac:dyDescent="0.25">
      <c r="A389" t="s">
        <v>60</v>
      </c>
      <c r="B389" t="s">
        <v>509</v>
      </c>
      <c r="C389" t="s">
        <v>115</v>
      </c>
      <c r="D389" t="s">
        <v>111</v>
      </c>
      <c r="E389" t="s">
        <v>51</v>
      </c>
      <c r="F389" t="s">
        <v>185</v>
      </c>
      <c r="G389" t="s">
        <v>34</v>
      </c>
      <c r="H389" s="79">
        <v>-196002</v>
      </c>
      <c r="I389" s="79">
        <v>-196000</v>
      </c>
    </row>
    <row r="390" spans="1:9" x14ac:dyDescent="0.25">
      <c r="A390" t="s">
        <v>60</v>
      </c>
      <c r="B390" t="s">
        <v>509</v>
      </c>
      <c r="C390" t="s">
        <v>168</v>
      </c>
      <c r="D390" t="s">
        <v>117</v>
      </c>
      <c r="E390" t="s">
        <v>51</v>
      </c>
      <c r="F390" t="s">
        <v>185</v>
      </c>
      <c r="G390" t="s">
        <v>34</v>
      </c>
      <c r="H390" s="79">
        <v>-65744</v>
      </c>
      <c r="I390" s="79">
        <v>-66000</v>
      </c>
    </row>
    <row r="391" spans="1:9" x14ac:dyDescent="0.25">
      <c r="A391" t="s">
        <v>60</v>
      </c>
      <c r="B391" t="s">
        <v>509</v>
      </c>
      <c r="C391" t="s">
        <v>116</v>
      </c>
      <c r="D391" t="s">
        <v>117</v>
      </c>
      <c r="E391" t="s">
        <v>51</v>
      </c>
      <c r="F391" t="s">
        <v>185</v>
      </c>
      <c r="G391" t="s">
        <v>34</v>
      </c>
      <c r="H391" s="79">
        <v>-160012</v>
      </c>
      <c r="I391" s="79">
        <v>-160000</v>
      </c>
    </row>
    <row r="392" spans="1:9" x14ac:dyDescent="0.25">
      <c r="A392" t="s">
        <v>61</v>
      </c>
      <c r="B392" t="s">
        <v>27</v>
      </c>
      <c r="C392" t="s">
        <v>108</v>
      </c>
      <c r="D392" t="s">
        <v>109</v>
      </c>
      <c r="E392" t="s">
        <v>51</v>
      </c>
      <c r="F392" t="s">
        <v>38</v>
      </c>
      <c r="G392" t="s">
        <v>34</v>
      </c>
      <c r="H392" s="79">
        <v>15886997</v>
      </c>
      <c r="I392" s="79">
        <v>15887000</v>
      </c>
    </row>
    <row r="393" spans="1:9" x14ac:dyDescent="0.25">
      <c r="A393" t="s">
        <v>61</v>
      </c>
      <c r="B393" t="s">
        <v>27</v>
      </c>
      <c r="C393" t="s">
        <v>115</v>
      </c>
      <c r="D393" t="s">
        <v>111</v>
      </c>
      <c r="E393" t="s">
        <v>51</v>
      </c>
      <c r="F393" t="s">
        <v>38</v>
      </c>
      <c r="G393" t="s">
        <v>34</v>
      </c>
      <c r="H393" s="79">
        <v>-4775311</v>
      </c>
      <c r="I393" s="79">
        <v>-4776000</v>
      </c>
    </row>
    <row r="394" spans="1:9" x14ac:dyDescent="0.25">
      <c r="A394" t="s">
        <v>61</v>
      </c>
      <c r="B394" t="s">
        <v>27</v>
      </c>
      <c r="C394" t="s">
        <v>168</v>
      </c>
      <c r="D394" t="s">
        <v>117</v>
      </c>
      <c r="E394" t="s">
        <v>51</v>
      </c>
      <c r="F394" t="s">
        <v>38</v>
      </c>
      <c r="G394" t="s">
        <v>34</v>
      </c>
      <c r="H394" s="79">
        <v>-1511156</v>
      </c>
      <c r="I394" s="79">
        <v>-1511000</v>
      </c>
    </row>
    <row r="395" spans="1:9" x14ac:dyDescent="0.25">
      <c r="A395" t="s">
        <v>61</v>
      </c>
      <c r="B395" t="s">
        <v>27</v>
      </c>
      <c r="C395" t="s">
        <v>116</v>
      </c>
      <c r="D395" t="s">
        <v>117</v>
      </c>
      <c r="E395" t="s">
        <v>51</v>
      </c>
      <c r="F395" t="s">
        <v>38</v>
      </c>
      <c r="G395" t="s">
        <v>34</v>
      </c>
      <c r="H395" s="79">
        <v>-9979543</v>
      </c>
      <c r="I395" s="79">
        <v>-9980000</v>
      </c>
    </row>
    <row r="396" spans="1:9" x14ac:dyDescent="0.25">
      <c r="A396" t="s">
        <v>61</v>
      </c>
      <c r="B396" t="s">
        <v>272</v>
      </c>
      <c r="C396" t="s">
        <v>108</v>
      </c>
      <c r="D396" t="s">
        <v>109</v>
      </c>
      <c r="E396" t="s">
        <v>51</v>
      </c>
      <c r="F396" t="s">
        <v>185</v>
      </c>
      <c r="G396" t="s">
        <v>34</v>
      </c>
      <c r="H396" s="79">
        <v>1139061</v>
      </c>
      <c r="I396" s="79">
        <v>1139000</v>
      </c>
    </row>
    <row r="397" spans="1:9" x14ac:dyDescent="0.25">
      <c r="A397" t="s">
        <v>61</v>
      </c>
      <c r="B397" t="s">
        <v>272</v>
      </c>
      <c r="C397" t="s">
        <v>115</v>
      </c>
      <c r="D397" t="s">
        <v>111</v>
      </c>
      <c r="E397" t="s">
        <v>51</v>
      </c>
      <c r="F397" t="s">
        <v>185</v>
      </c>
      <c r="G397" t="s">
        <v>34</v>
      </c>
      <c r="H397" s="79">
        <v>-428443</v>
      </c>
      <c r="I397" s="79">
        <v>-429000</v>
      </c>
    </row>
    <row r="398" spans="1:9" x14ac:dyDescent="0.25">
      <c r="A398" t="s">
        <v>61</v>
      </c>
      <c r="B398" t="s">
        <v>272</v>
      </c>
      <c r="C398" t="s">
        <v>168</v>
      </c>
      <c r="D398" t="s">
        <v>117</v>
      </c>
      <c r="E398" t="s">
        <v>51</v>
      </c>
      <c r="F398" t="s">
        <v>185</v>
      </c>
      <c r="G398" t="s">
        <v>34</v>
      </c>
      <c r="H398" s="79">
        <v>-151403</v>
      </c>
      <c r="I398" s="79">
        <v>-151000</v>
      </c>
    </row>
    <row r="399" spans="1:9" x14ac:dyDescent="0.25">
      <c r="A399" t="s">
        <v>61</v>
      </c>
      <c r="B399" t="s">
        <v>272</v>
      </c>
      <c r="C399" t="s">
        <v>116</v>
      </c>
      <c r="D399" t="s">
        <v>117</v>
      </c>
      <c r="E399" t="s">
        <v>51</v>
      </c>
      <c r="F399" t="s">
        <v>185</v>
      </c>
      <c r="G399" t="s">
        <v>34</v>
      </c>
      <c r="H399" s="79">
        <v>-537903</v>
      </c>
      <c r="I399" s="79">
        <v>-538000</v>
      </c>
    </row>
    <row r="400" spans="1:9" x14ac:dyDescent="0.25">
      <c r="A400" t="s">
        <v>61</v>
      </c>
      <c r="B400" t="s">
        <v>313</v>
      </c>
      <c r="C400" t="s">
        <v>108</v>
      </c>
      <c r="D400" t="s">
        <v>109</v>
      </c>
      <c r="E400" t="s">
        <v>51</v>
      </c>
      <c r="F400" t="s">
        <v>185</v>
      </c>
      <c r="G400" t="s">
        <v>34</v>
      </c>
      <c r="H400" s="79">
        <v>4562583</v>
      </c>
      <c r="I400" s="79">
        <v>4563000</v>
      </c>
    </row>
    <row r="401" spans="1:9" x14ac:dyDescent="0.25">
      <c r="A401" t="s">
        <v>61</v>
      </c>
      <c r="B401" t="s">
        <v>313</v>
      </c>
      <c r="C401" t="s">
        <v>115</v>
      </c>
      <c r="D401" t="s">
        <v>111</v>
      </c>
      <c r="E401" t="s">
        <v>51</v>
      </c>
      <c r="F401" t="s">
        <v>185</v>
      </c>
      <c r="G401" t="s">
        <v>34</v>
      </c>
      <c r="H401" s="79">
        <v>-1972845</v>
      </c>
      <c r="I401" s="79">
        <v>-1972000</v>
      </c>
    </row>
    <row r="402" spans="1:9" x14ac:dyDescent="0.25">
      <c r="A402" t="s">
        <v>61</v>
      </c>
      <c r="B402" t="s">
        <v>313</v>
      </c>
      <c r="C402" t="s">
        <v>168</v>
      </c>
      <c r="D402" t="s">
        <v>117</v>
      </c>
      <c r="E402" t="s">
        <v>51</v>
      </c>
      <c r="F402" t="s">
        <v>185</v>
      </c>
      <c r="G402" t="s">
        <v>34</v>
      </c>
      <c r="H402" s="79">
        <v>-684641</v>
      </c>
      <c r="I402" s="79">
        <v>-685000</v>
      </c>
    </row>
    <row r="403" spans="1:9" x14ac:dyDescent="0.25">
      <c r="A403" t="s">
        <v>61</v>
      </c>
      <c r="B403" t="s">
        <v>313</v>
      </c>
      <c r="C403" t="s">
        <v>116</v>
      </c>
      <c r="D403" t="s">
        <v>117</v>
      </c>
      <c r="E403" t="s">
        <v>51</v>
      </c>
      <c r="F403" t="s">
        <v>185</v>
      </c>
      <c r="G403" t="s">
        <v>34</v>
      </c>
      <c r="H403" s="79">
        <v>-1907055</v>
      </c>
      <c r="I403" s="79">
        <v>-1907000</v>
      </c>
    </row>
    <row r="404" spans="1:9" x14ac:dyDescent="0.25">
      <c r="A404" t="s">
        <v>265</v>
      </c>
      <c r="B404" t="s">
        <v>264</v>
      </c>
      <c r="C404" t="s">
        <v>108</v>
      </c>
      <c r="D404" t="s">
        <v>109</v>
      </c>
      <c r="E404" t="s">
        <v>51</v>
      </c>
      <c r="F404" t="s">
        <v>185</v>
      </c>
      <c r="G404" t="s">
        <v>34</v>
      </c>
      <c r="H404" s="79">
        <v>59180719</v>
      </c>
      <c r="I404" s="79">
        <v>59181000</v>
      </c>
    </row>
    <row r="405" spans="1:9" x14ac:dyDescent="0.25">
      <c r="A405" t="s">
        <v>265</v>
      </c>
      <c r="B405" t="s">
        <v>264</v>
      </c>
      <c r="C405" t="s">
        <v>115</v>
      </c>
      <c r="D405" t="s">
        <v>111</v>
      </c>
      <c r="E405" t="s">
        <v>51</v>
      </c>
      <c r="F405" t="s">
        <v>185</v>
      </c>
      <c r="G405" t="s">
        <v>34</v>
      </c>
      <c r="H405" s="79">
        <v>-28448432</v>
      </c>
      <c r="I405" s="79">
        <v>-28449000</v>
      </c>
    </row>
    <row r="406" spans="1:9" x14ac:dyDescent="0.25">
      <c r="A406" t="s">
        <v>265</v>
      </c>
      <c r="B406" t="s">
        <v>264</v>
      </c>
      <c r="C406" t="s">
        <v>168</v>
      </c>
      <c r="D406" t="s">
        <v>117</v>
      </c>
      <c r="E406" t="s">
        <v>51</v>
      </c>
      <c r="F406" t="s">
        <v>185</v>
      </c>
      <c r="G406" t="s">
        <v>34</v>
      </c>
      <c r="H406" s="79">
        <v>-9539549</v>
      </c>
      <c r="I406" s="79">
        <v>-9540000</v>
      </c>
    </row>
    <row r="407" spans="1:9" x14ac:dyDescent="0.25">
      <c r="A407" t="s">
        <v>265</v>
      </c>
      <c r="B407" t="s">
        <v>264</v>
      </c>
      <c r="C407" t="s">
        <v>116</v>
      </c>
      <c r="D407" t="s">
        <v>117</v>
      </c>
      <c r="E407" t="s">
        <v>51</v>
      </c>
      <c r="F407" t="s">
        <v>185</v>
      </c>
      <c r="G407" t="s">
        <v>34</v>
      </c>
      <c r="H407" s="79">
        <v>-21382148</v>
      </c>
      <c r="I407" s="79">
        <v>-21381000</v>
      </c>
    </row>
    <row r="408" spans="1:9" x14ac:dyDescent="0.25">
      <c r="A408" t="s">
        <v>592</v>
      </c>
      <c r="B408" t="s">
        <v>27</v>
      </c>
      <c r="C408" t="s">
        <v>108</v>
      </c>
      <c r="D408" t="s">
        <v>109</v>
      </c>
      <c r="E408" t="s">
        <v>51</v>
      </c>
      <c r="F408" t="s">
        <v>38</v>
      </c>
      <c r="G408" t="s">
        <v>34</v>
      </c>
      <c r="H408" s="79">
        <v>43356601</v>
      </c>
      <c r="I408" s="79">
        <v>43357000</v>
      </c>
    </row>
    <row r="409" spans="1:9" x14ac:dyDescent="0.25">
      <c r="A409" t="s">
        <v>592</v>
      </c>
      <c r="B409" t="s">
        <v>27</v>
      </c>
      <c r="C409" t="s">
        <v>115</v>
      </c>
      <c r="D409" t="s">
        <v>111</v>
      </c>
      <c r="E409" t="s">
        <v>51</v>
      </c>
      <c r="F409" t="s">
        <v>38</v>
      </c>
      <c r="G409" t="s">
        <v>34</v>
      </c>
      <c r="H409" s="79">
        <v>-15585522</v>
      </c>
      <c r="I409" s="79">
        <v>-15585000</v>
      </c>
    </row>
    <row r="410" spans="1:9" x14ac:dyDescent="0.25">
      <c r="A410" t="s">
        <v>592</v>
      </c>
      <c r="B410" t="s">
        <v>27</v>
      </c>
      <c r="C410" t="s">
        <v>168</v>
      </c>
      <c r="D410" t="s">
        <v>117</v>
      </c>
      <c r="E410" t="s">
        <v>51</v>
      </c>
      <c r="F410" t="s">
        <v>38</v>
      </c>
      <c r="G410" t="s">
        <v>34</v>
      </c>
      <c r="H410" s="79">
        <v>-4928174</v>
      </c>
      <c r="I410" s="79">
        <v>-4928000</v>
      </c>
    </row>
    <row r="411" spans="1:9" x14ac:dyDescent="0.25">
      <c r="A411" t="s">
        <v>592</v>
      </c>
      <c r="B411" t="s">
        <v>27</v>
      </c>
      <c r="C411" t="s">
        <v>116</v>
      </c>
      <c r="D411" t="s">
        <v>117</v>
      </c>
      <c r="E411" t="s">
        <v>51</v>
      </c>
      <c r="F411" t="s">
        <v>38</v>
      </c>
      <c r="G411" t="s">
        <v>34</v>
      </c>
      <c r="H411" s="79">
        <v>-24407345</v>
      </c>
      <c r="I411" s="79">
        <v>-24407000</v>
      </c>
    </row>
    <row r="412" spans="1:9" x14ac:dyDescent="0.25">
      <c r="A412" t="s">
        <v>62</v>
      </c>
      <c r="B412" t="s">
        <v>27</v>
      </c>
      <c r="C412" t="s">
        <v>108</v>
      </c>
      <c r="D412" t="s">
        <v>109</v>
      </c>
      <c r="E412" t="s">
        <v>51</v>
      </c>
      <c r="F412" t="s">
        <v>38</v>
      </c>
      <c r="G412" t="s">
        <v>34</v>
      </c>
      <c r="H412" s="79">
        <v>797101</v>
      </c>
      <c r="I412" s="79">
        <v>797000</v>
      </c>
    </row>
    <row r="413" spans="1:9" x14ac:dyDescent="0.25">
      <c r="A413" t="s">
        <v>62</v>
      </c>
      <c r="B413" t="s">
        <v>27</v>
      </c>
      <c r="C413" t="s">
        <v>115</v>
      </c>
      <c r="D413" t="s">
        <v>111</v>
      </c>
      <c r="E413" t="s">
        <v>51</v>
      </c>
      <c r="F413" t="s">
        <v>38</v>
      </c>
      <c r="G413" t="s">
        <v>34</v>
      </c>
      <c r="H413" s="79">
        <v>-683229</v>
      </c>
      <c r="I413" s="79">
        <v>-683000</v>
      </c>
    </row>
    <row r="414" spans="1:9" x14ac:dyDescent="0.25">
      <c r="A414" t="s">
        <v>62</v>
      </c>
      <c r="B414" t="s">
        <v>27</v>
      </c>
      <c r="C414" t="s">
        <v>168</v>
      </c>
      <c r="D414" t="s">
        <v>117</v>
      </c>
      <c r="E414" t="s">
        <v>51</v>
      </c>
      <c r="F414" t="s">
        <v>38</v>
      </c>
      <c r="G414" t="s">
        <v>34</v>
      </c>
      <c r="H414" s="79">
        <v>-118443</v>
      </c>
      <c r="I414" s="79">
        <v>-118000</v>
      </c>
    </row>
    <row r="415" spans="1:9" x14ac:dyDescent="0.25">
      <c r="A415" t="s">
        <v>62</v>
      </c>
      <c r="B415" t="s">
        <v>27</v>
      </c>
      <c r="C415" t="s">
        <v>116</v>
      </c>
      <c r="D415" t="s">
        <v>117</v>
      </c>
      <c r="E415" t="s">
        <v>51</v>
      </c>
      <c r="F415" t="s">
        <v>38</v>
      </c>
      <c r="G415" t="s">
        <v>34</v>
      </c>
      <c r="H415" s="79">
        <v>0</v>
      </c>
      <c r="I415" s="79">
        <v>-1000</v>
      </c>
    </row>
    <row r="416" spans="1:9" x14ac:dyDescent="0.25">
      <c r="A416" t="s">
        <v>868</v>
      </c>
      <c r="B416" t="s">
        <v>867</v>
      </c>
      <c r="C416" t="s">
        <v>30</v>
      </c>
      <c r="D416" t="s">
        <v>31</v>
      </c>
      <c r="E416" t="s">
        <v>51</v>
      </c>
      <c r="F416" t="s">
        <v>185</v>
      </c>
      <c r="G416" t="s">
        <v>34</v>
      </c>
      <c r="H416" s="79">
        <v>227366</v>
      </c>
      <c r="I416" s="79">
        <v>227000</v>
      </c>
    </row>
    <row r="417" spans="1:9" x14ac:dyDescent="0.25">
      <c r="A417" t="s">
        <v>868</v>
      </c>
      <c r="B417" t="s">
        <v>867</v>
      </c>
      <c r="C417" t="s">
        <v>108</v>
      </c>
      <c r="D417" t="s">
        <v>109</v>
      </c>
      <c r="E417" t="s">
        <v>51</v>
      </c>
      <c r="F417" t="s">
        <v>185</v>
      </c>
      <c r="G417" t="s">
        <v>34</v>
      </c>
      <c r="H417" s="79">
        <v>18742720</v>
      </c>
      <c r="I417" s="79">
        <v>18743000</v>
      </c>
    </row>
    <row r="418" spans="1:9" x14ac:dyDescent="0.25">
      <c r="A418" t="s">
        <v>868</v>
      </c>
      <c r="B418" t="s">
        <v>867</v>
      </c>
      <c r="C418" t="s">
        <v>110</v>
      </c>
      <c r="D418" t="s">
        <v>111</v>
      </c>
      <c r="E418" t="s">
        <v>51</v>
      </c>
      <c r="F418" t="s">
        <v>185</v>
      </c>
      <c r="G418" t="s">
        <v>34</v>
      </c>
      <c r="H418" s="79">
        <v>-90055</v>
      </c>
      <c r="I418" s="79">
        <v>-90000</v>
      </c>
    </row>
    <row r="419" spans="1:9" x14ac:dyDescent="0.25">
      <c r="A419" t="s">
        <v>868</v>
      </c>
      <c r="B419" t="s">
        <v>867</v>
      </c>
      <c r="C419" t="s">
        <v>115</v>
      </c>
      <c r="D419" t="s">
        <v>111</v>
      </c>
      <c r="E419" t="s">
        <v>51</v>
      </c>
      <c r="F419" t="s">
        <v>185</v>
      </c>
      <c r="G419" t="s">
        <v>34</v>
      </c>
      <c r="H419" s="79">
        <v>-5507023</v>
      </c>
      <c r="I419" s="79">
        <v>-5507000</v>
      </c>
    </row>
    <row r="420" spans="1:9" x14ac:dyDescent="0.25">
      <c r="A420" t="s">
        <v>868</v>
      </c>
      <c r="B420" t="s">
        <v>867</v>
      </c>
      <c r="C420" t="s">
        <v>168</v>
      </c>
      <c r="D420" t="s">
        <v>117</v>
      </c>
      <c r="E420" t="s">
        <v>51</v>
      </c>
      <c r="F420" t="s">
        <v>185</v>
      </c>
      <c r="G420" t="s">
        <v>34</v>
      </c>
      <c r="H420" s="79">
        <v>-1944202</v>
      </c>
      <c r="I420" s="79">
        <v>-1944000</v>
      </c>
    </row>
    <row r="421" spans="1:9" x14ac:dyDescent="0.25">
      <c r="A421" t="s">
        <v>868</v>
      </c>
      <c r="B421" t="s">
        <v>867</v>
      </c>
      <c r="C421" t="s">
        <v>116</v>
      </c>
      <c r="D421" t="s">
        <v>117</v>
      </c>
      <c r="E421" t="s">
        <v>51</v>
      </c>
      <c r="F421" t="s">
        <v>185</v>
      </c>
      <c r="G421" t="s">
        <v>34</v>
      </c>
      <c r="H421" s="79">
        <v>-12036707</v>
      </c>
      <c r="I421" s="79">
        <v>-12038000</v>
      </c>
    </row>
    <row r="422" spans="1:9" x14ac:dyDescent="0.25">
      <c r="A422" t="s">
        <v>63</v>
      </c>
      <c r="B422" t="s">
        <v>27</v>
      </c>
      <c r="C422" t="s">
        <v>108</v>
      </c>
      <c r="D422" t="s">
        <v>109</v>
      </c>
      <c r="E422" t="s">
        <v>51</v>
      </c>
      <c r="F422" t="s">
        <v>38</v>
      </c>
      <c r="G422" t="s">
        <v>34</v>
      </c>
      <c r="H422" s="79">
        <v>7868657</v>
      </c>
      <c r="I422" s="79">
        <v>7869000</v>
      </c>
    </row>
    <row r="423" spans="1:9" x14ac:dyDescent="0.25">
      <c r="A423" t="s">
        <v>63</v>
      </c>
      <c r="B423" t="s">
        <v>27</v>
      </c>
      <c r="C423" t="s">
        <v>115</v>
      </c>
      <c r="D423" t="s">
        <v>111</v>
      </c>
      <c r="E423" t="s">
        <v>51</v>
      </c>
      <c r="F423" t="s">
        <v>38</v>
      </c>
      <c r="G423" t="s">
        <v>34</v>
      </c>
      <c r="H423" s="79">
        <v>-3827994</v>
      </c>
      <c r="I423" s="79">
        <v>-3828000</v>
      </c>
    </row>
    <row r="424" spans="1:9" x14ac:dyDescent="0.25">
      <c r="A424" t="s">
        <v>63</v>
      </c>
      <c r="B424" t="s">
        <v>27</v>
      </c>
      <c r="C424" t="s">
        <v>168</v>
      </c>
      <c r="D424" t="s">
        <v>117</v>
      </c>
      <c r="E424" t="s">
        <v>51</v>
      </c>
      <c r="F424" t="s">
        <v>38</v>
      </c>
      <c r="G424" t="s">
        <v>34</v>
      </c>
      <c r="H424" s="79">
        <v>-1294048</v>
      </c>
      <c r="I424" s="79">
        <v>-1294000</v>
      </c>
    </row>
    <row r="425" spans="1:9" x14ac:dyDescent="0.25">
      <c r="A425" t="s">
        <v>63</v>
      </c>
      <c r="B425" t="s">
        <v>27</v>
      </c>
      <c r="C425" t="s">
        <v>116</v>
      </c>
      <c r="D425" t="s">
        <v>117</v>
      </c>
      <c r="E425" t="s">
        <v>51</v>
      </c>
      <c r="F425" t="s">
        <v>38</v>
      </c>
      <c r="G425" t="s">
        <v>34</v>
      </c>
      <c r="H425" s="79">
        <v>-3077338</v>
      </c>
      <c r="I425" s="79">
        <v>-3077000</v>
      </c>
    </row>
    <row r="426" spans="1:9" x14ac:dyDescent="0.25">
      <c r="A426" t="s">
        <v>243</v>
      </c>
      <c r="B426" t="s">
        <v>240</v>
      </c>
      <c r="C426" t="s">
        <v>108</v>
      </c>
      <c r="D426" t="s">
        <v>109</v>
      </c>
      <c r="E426" t="s">
        <v>51</v>
      </c>
      <c r="F426" t="s">
        <v>185</v>
      </c>
      <c r="G426" t="s">
        <v>34</v>
      </c>
      <c r="H426" s="79">
        <v>441275</v>
      </c>
      <c r="I426" s="79">
        <v>441000</v>
      </c>
    </row>
    <row r="427" spans="1:9" x14ac:dyDescent="0.25">
      <c r="A427" t="s">
        <v>243</v>
      </c>
      <c r="B427" t="s">
        <v>240</v>
      </c>
      <c r="C427" t="s">
        <v>115</v>
      </c>
      <c r="D427" t="s">
        <v>111</v>
      </c>
      <c r="E427" t="s">
        <v>51</v>
      </c>
      <c r="F427" t="s">
        <v>185</v>
      </c>
      <c r="G427" t="s">
        <v>34</v>
      </c>
      <c r="H427" s="79">
        <v>-129508</v>
      </c>
      <c r="I427" s="79">
        <v>-130000</v>
      </c>
    </row>
    <row r="428" spans="1:9" x14ac:dyDescent="0.25">
      <c r="A428" t="s">
        <v>243</v>
      </c>
      <c r="B428" t="s">
        <v>240</v>
      </c>
      <c r="C428" t="s">
        <v>168</v>
      </c>
      <c r="D428" t="s">
        <v>117</v>
      </c>
      <c r="E428" t="s">
        <v>51</v>
      </c>
      <c r="F428" t="s">
        <v>185</v>
      </c>
      <c r="G428" t="s">
        <v>34</v>
      </c>
      <c r="H428" s="79">
        <v>-37415</v>
      </c>
      <c r="I428" s="79">
        <v>-37000</v>
      </c>
    </row>
    <row r="429" spans="1:9" x14ac:dyDescent="0.25">
      <c r="A429" t="s">
        <v>243</v>
      </c>
      <c r="B429" t="s">
        <v>240</v>
      </c>
      <c r="C429" t="s">
        <v>116</v>
      </c>
      <c r="D429" t="s">
        <v>117</v>
      </c>
      <c r="E429" t="s">
        <v>51</v>
      </c>
      <c r="F429" t="s">
        <v>185</v>
      </c>
      <c r="G429" t="s">
        <v>34</v>
      </c>
      <c r="H429" s="79">
        <v>-244873</v>
      </c>
      <c r="I429" s="79">
        <v>-245000</v>
      </c>
    </row>
    <row r="430" spans="1:9" x14ac:dyDescent="0.25">
      <c r="A430" t="s">
        <v>244</v>
      </c>
      <c r="B430" t="s">
        <v>240</v>
      </c>
      <c r="C430" t="s">
        <v>108</v>
      </c>
      <c r="D430" t="s">
        <v>109</v>
      </c>
      <c r="E430" t="s">
        <v>51</v>
      </c>
      <c r="F430" t="s">
        <v>185</v>
      </c>
      <c r="G430" t="s">
        <v>34</v>
      </c>
      <c r="H430" s="79">
        <v>237975</v>
      </c>
      <c r="I430" s="79">
        <v>238000</v>
      </c>
    </row>
    <row r="431" spans="1:9" x14ac:dyDescent="0.25">
      <c r="A431" t="s">
        <v>244</v>
      </c>
      <c r="B431" t="s">
        <v>240</v>
      </c>
      <c r="C431" t="s">
        <v>115</v>
      </c>
      <c r="D431" t="s">
        <v>111</v>
      </c>
      <c r="E431" t="s">
        <v>51</v>
      </c>
      <c r="F431" t="s">
        <v>185</v>
      </c>
      <c r="G431" t="s">
        <v>34</v>
      </c>
      <c r="H431" s="79">
        <v>-107088</v>
      </c>
      <c r="I431" s="79">
        <v>-107000</v>
      </c>
    </row>
    <row r="432" spans="1:9" x14ac:dyDescent="0.25">
      <c r="A432" t="s">
        <v>244</v>
      </c>
      <c r="B432" t="s">
        <v>240</v>
      </c>
      <c r="C432" t="s">
        <v>168</v>
      </c>
      <c r="D432" t="s">
        <v>117</v>
      </c>
      <c r="E432" t="s">
        <v>51</v>
      </c>
      <c r="F432" t="s">
        <v>185</v>
      </c>
      <c r="G432" t="s">
        <v>34</v>
      </c>
      <c r="H432" s="79">
        <v>-35914</v>
      </c>
      <c r="I432" s="79">
        <v>-36000</v>
      </c>
    </row>
    <row r="433" spans="1:9" x14ac:dyDescent="0.25">
      <c r="A433" t="s">
        <v>244</v>
      </c>
      <c r="B433" t="s">
        <v>240</v>
      </c>
      <c r="C433" t="s">
        <v>116</v>
      </c>
      <c r="D433" t="s">
        <v>117</v>
      </c>
      <c r="E433" t="s">
        <v>51</v>
      </c>
      <c r="F433" t="s">
        <v>185</v>
      </c>
      <c r="G433" t="s">
        <v>34</v>
      </c>
      <c r="H433" s="79">
        <v>-106334</v>
      </c>
      <c r="I433" s="79">
        <v>-106000</v>
      </c>
    </row>
    <row r="434" spans="1:9" x14ac:dyDescent="0.25">
      <c r="A434" t="s">
        <v>245</v>
      </c>
      <c r="B434" t="s">
        <v>240</v>
      </c>
      <c r="C434" t="s">
        <v>108</v>
      </c>
      <c r="D434" t="s">
        <v>109</v>
      </c>
      <c r="E434" t="s">
        <v>51</v>
      </c>
      <c r="F434" t="s">
        <v>185</v>
      </c>
      <c r="G434" t="s">
        <v>34</v>
      </c>
      <c r="H434" s="79">
        <v>1535523</v>
      </c>
      <c r="I434" s="79">
        <v>1536000</v>
      </c>
    </row>
    <row r="435" spans="1:9" x14ac:dyDescent="0.25">
      <c r="A435" t="s">
        <v>245</v>
      </c>
      <c r="B435" t="s">
        <v>240</v>
      </c>
      <c r="C435" t="s">
        <v>115</v>
      </c>
      <c r="D435" t="s">
        <v>111</v>
      </c>
      <c r="E435" t="s">
        <v>51</v>
      </c>
      <c r="F435" t="s">
        <v>185</v>
      </c>
      <c r="G435" t="s">
        <v>34</v>
      </c>
      <c r="H435" s="79">
        <v>-757245</v>
      </c>
      <c r="I435" s="79">
        <v>-757000</v>
      </c>
    </row>
    <row r="436" spans="1:9" x14ac:dyDescent="0.25">
      <c r="A436" t="s">
        <v>245</v>
      </c>
      <c r="B436" t="s">
        <v>240</v>
      </c>
      <c r="C436" t="s">
        <v>168</v>
      </c>
      <c r="D436" t="s">
        <v>117</v>
      </c>
      <c r="E436" t="s">
        <v>51</v>
      </c>
      <c r="F436" t="s">
        <v>185</v>
      </c>
      <c r="G436" t="s">
        <v>34</v>
      </c>
      <c r="H436" s="79">
        <v>-253510</v>
      </c>
      <c r="I436" s="79">
        <v>-254000</v>
      </c>
    </row>
    <row r="437" spans="1:9" x14ac:dyDescent="0.25">
      <c r="A437" t="s">
        <v>245</v>
      </c>
      <c r="B437" t="s">
        <v>240</v>
      </c>
      <c r="C437" t="s">
        <v>116</v>
      </c>
      <c r="D437" t="s">
        <v>117</v>
      </c>
      <c r="E437" t="s">
        <v>51</v>
      </c>
      <c r="F437" t="s">
        <v>185</v>
      </c>
      <c r="G437" t="s">
        <v>34</v>
      </c>
      <c r="H437" s="79">
        <v>-551245</v>
      </c>
      <c r="I437" s="79">
        <v>-550000</v>
      </c>
    </row>
    <row r="438" spans="1:9" x14ac:dyDescent="0.25">
      <c r="A438" t="s">
        <v>64</v>
      </c>
      <c r="B438" t="s">
        <v>27</v>
      </c>
      <c r="C438" t="s">
        <v>108</v>
      </c>
      <c r="D438" t="s">
        <v>109</v>
      </c>
      <c r="E438" t="s">
        <v>51</v>
      </c>
      <c r="F438" t="s">
        <v>38</v>
      </c>
      <c r="G438" t="s">
        <v>34</v>
      </c>
      <c r="H438" s="79">
        <v>20298851</v>
      </c>
      <c r="I438" s="79">
        <v>20298000</v>
      </c>
    </row>
    <row r="439" spans="1:9" x14ac:dyDescent="0.25">
      <c r="A439" t="s">
        <v>64</v>
      </c>
      <c r="B439" t="s">
        <v>27</v>
      </c>
      <c r="C439" t="s">
        <v>115</v>
      </c>
      <c r="D439" t="s">
        <v>111</v>
      </c>
      <c r="E439" t="s">
        <v>51</v>
      </c>
      <c r="F439" t="s">
        <v>38</v>
      </c>
      <c r="G439" t="s">
        <v>34</v>
      </c>
      <c r="H439" s="79">
        <v>-6547623</v>
      </c>
      <c r="I439" s="79">
        <v>-6548000</v>
      </c>
    </row>
    <row r="440" spans="1:9" x14ac:dyDescent="0.25">
      <c r="A440" t="s">
        <v>64</v>
      </c>
      <c r="B440" t="s">
        <v>27</v>
      </c>
      <c r="C440" t="s">
        <v>168</v>
      </c>
      <c r="D440" t="s">
        <v>117</v>
      </c>
      <c r="E440" t="s">
        <v>51</v>
      </c>
      <c r="F440" t="s">
        <v>38</v>
      </c>
      <c r="G440" t="s">
        <v>34</v>
      </c>
      <c r="H440" s="79">
        <v>-2435021</v>
      </c>
      <c r="I440" s="79">
        <v>-2435000</v>
      </c>
    </row>
    <row r="441" spans="1:9" x14ac:dyDescent="0.25">
      <c r="A441" t="s">
        <v>64</v>
      </c>
      <c r="B441" t="s">
        <v>27</v>
      </c>
      <c r="C441" t="s">
        <v>116</v>
      </c>
      <c r="D441" t="s">
        <v>117</v>
      </c>
      <c r="E441" t="s">
        <v>51</v>
      </c>
      <c r="F441" t="s">
        <v>38</v>
      </c>
      <c r="G441" t="s">
        <v>34</v>
      </c>
      <c r="H441" s="79">
        <v>-11922614</v>
      </c>
      <c r="I441" s="79">
        <v>-11923000</v>
      </c>
    </row>
    <row r="442" spans="1:9" x14ac:dyDescent="0.25">
      <c r="A442" t="s">
        <v>64</v>
      </c>
      <c r="B442" t="s">
        <v>240</v>
      </c>
      <c r="C442" t="s">
        <v>108</v>
      </c>
      <c r="D442" t="s">
        <v>109</v>
      </c>
      <c r="E442" t="s">
        <v>51</v>
      </c>
      <c r="F442" t="s">
        <v>185</v>
      </c>
      <c r="G442" t="s">
        <v>34</v>
      </c>
      <c r="H442" s="79">
        <v>209870</v>
      </c>
      <c r="I442" s="79">
        <v>209000</v>
      </c>
    </row>
    <row r="443" spans="1:9" x14ac:dyDescent="0.25">
      <c r="A443" t="s">
        <v>64</v>
      </c>
      <c r="B443" t="s">
        <v>240</v>
      </c>
      <c r="C443" t="s">
        <v>115</v>
      </c>
      <c r="D443" t="s">
        <v>111</v>
      </c>
      <c r="E443" t="s">
        <v>51</v>
      </c>
      <c r="F443" t="s">
        <v>185</v>
      </c>
      <c r="G443" t="s">
        <v>34</v>
      </c>
      <c r="H443" s="79">
        <v>-67696</v>
      </c>
      <c r="I443" s="79">
        <v>-67000</v>
      </c>
    </row>
    <row r="444" spans="1:9" x14ac:dyDescent="0.25">
      <c r="A444" t="s">
        <v>64</v>
      </c>
      <c r="B444" t="s">
        <v>240</v>
      </c>
      <c r="C444" t="s">
        <v>168</v>
      </c>
      <c r="D444" t="s">
        <v>117</v>
      </c>
      <c r="E444" t="s">
        <v>51</v>
      </c>
      <c r="F444" t="s">
        <v>185</v>
      </c>
      <c r="G444" t="s">
        <v>34</v>
      </c>
      <c r="H444" s="79">
        <v>-25176</v>
      </c>
      <c r="I444" s="79">
        <v>-25000</v>
      </c>
    </row>
    <row r="445" spans="1:9" x14ac:dyDescent="0.25">
      <c r="A445" t="s">
        <v>64</v>
      </c>
      <c r="B445" t="s">
        <v>240</v>
      </c>
      <c r="C445" t="s">
        <v>116</v>
      </c>
      <c r="D445" t="s">
        <v>117</v>
      </c>
      <c r="E445" t="s">
        <v>51</v>
      </c>
      <c r="F445" t="s">
        <v>185</v>
      </c>
      <c r="G445" t="s">
        <v>34</v>
      </c>
      <c r="H445" s="79">
        <v>-123267</v>
      </c>
      <c r="I445" s="79">
        <v>-123000</v>
      </c>
    </row>
    <row r="446" spans="1:9" x14ac:dyDescent="0.25">
      <c r="A446" t="s">
        <v>64</v>
      </c>
      <c r="B446" t="s">
        <v>346</v>
      </c>
      <c r="C446" t="s">
        <v>108</v>
      </c>
      <c r="D446" t="s">
        <v>109</v>
      </c>
      <c r="E446" t="s">
        <v>51</v>
      </c>
      <c r="F446" t="s">
        <v>185</v>
      </c>
      <c r="G446" t="s">
        <v>34</v>
      </c>
      <c r="H446" s="79">
        <v>397432</v>
      </c>
      <c r="I446" s="79">
        <v>397000</v>
      </c>
    </row>
    <row r="447" spans="1:9" x14ac:dyDescent="0.25">
      <c r="A447" t="s">
        <v>64</v>
      </c>
      <c r="B447" t="s">
        <v>346</v>
      </c>
      <c r="C447" t="s">
        <v>115</v>
      </c>
      <c r="D447" t="s">
        <v>111</v>
      </c>
      <c r="E447" t="s">
        <v>51</v>
      </c>
      <c r="F447" t="s">
        <v>185</v>
      </c>
      <c r="G447" t="s">
        <v>34</v>
      </c>
      <c r="H447" s="79">
        <v>-128196</v>
      </c>
      <c r="I447" s="79">
        <v>-127000</v>
      </c>
    </row>
    <row r="448" spans="1:9" x14ac:dyDescent="0.25">
      <c r="A448" t="s">
        <v>64</v>
      </c>
      <c r="B448" t="s">
        <v>346</v>
      </c>
      <c r="C448" t="s">
        <v>168</v>
      </c>
      <c r="D448" t="s">
        <v>117</v>
      </c>
      <c r="E448" t="s">
        <v>51</v>
      </c>
      <c r="F448" t="s">
        <v>185</v>
      </c>
      <c r="G448" t="s">
        <v>34</v>
      </c>
      <c r="H448" s="79">
        <v>-47675</v>
      </c>
      <c r="I448" s="79">
        <v>-48000</v>
      </c>
    </row>
    <row r="449" spans="1:9" x14ac:dyDescent="0.25">
      <c r="A449" t="s">
        <v>64</v>
      </c>
      <c r="B449" t="s">
        <v>346</v>
      </c>
      <c r="C449" t="s">
        <v>116</v>
      </c>
      <c r="D449" t="s">
        <v>117</v>
      </c>
      <c r="E449" t="s">
        <v>51</v>
      </c>
      <c r="F449" t="s">
        <v>185</v>
      </c>
      <c r="G449" t="s">
        <v>34</v>
      </c>
      <c r="H449" s="79">
        <v>-233433</v>
      </c>
      <c r="I449" s="79">
        <v>-233000</v>
      </c>
    </row>
    <row r="450" spans="1:9" x14ac:dyDescent="0.25">
      <c r="A450" t="s">
        <v>64</v>
      </c>
      <c r="B450" t="s">
        <v>951</v>
      </c>
      <c r="C450" t="s">
        <v>108</v>
      </c>
      <c r="D450" t="s">
        <v>109</v>
      </c>
      <c r="E450" t="s">
        <v>51</v>
      </c>
      <c r="F450" t="s">
        <v>185</v>
      </c>
      <c r="G450" t="s">
        <v>34</v>
      </c>
      <c r="H450" s="79">
        <v>15129</v>
      </c>
      <c r="I450" s="79">
        <v>15000</v>
      </c>
    </row>
    <row r="451" spans="1:9" x14ac:dyDescent="0.25">
      <c r="A451" t="s">
        <v>64</v>
      </c>
      <c r="B451" t="s">
        <v>951</v>
      </c>
      <c r="C451" t="s">
        <v>115</v>
      </c>
      <c r="D451" t="s">
        <v>111</v>
      </c>
      <c r="E451" t="s">
        <v>51</v>
      </c>
      <c r="F451" t="s">
        <v>185</v>
      </c>
      <c r="G451" t="s">
        <v>34</v>
      </c>
      <c r="H451" s="79">
        <v>-4880</v>
      </c>
      <c r="I451" s="79">
        <v>-5000</v>
      </c>
    </row>
    <row r="452" spans="1:9" x14ac:dyDescent="0.25">
      <c r="A452" t="s">
        <v>64</v>
      </c>
      <c r="B452" t="s">
        <v>951</v>
      </c>
      <c r="C452" t="s">
        <v>168</v>
      </c>
      <c r="D452" t="s">
        <v>117</v>
      </c>
      <c r="E452" t="s">
        <v>51</v>
      </c>
      <c r="F452" t="s">
        <v>185</v>
      </c>
      <c r="G452" t="s">
        <v>34</v>
      </c>
      <c r="H452" s="79">
        <v>-1815</v>
      </c>
      <c r="I452" s="79">
        <v>-2000</v>
      </c>
    </row>
    <row r="453" spans="1:9" x14ac:dyDescent="0.25">
      <c r="A453" t="s">
        <v>64</v>
      </c>
      <c r="B453" t="s">
        <v>951</v>
      </c>
      <c r="C453" t="s">
        <v>116</v>
      </c>
      <c r="D453" t="s">
        <v>117</v>
      </c>
      <c r="E453" t="s">
        <v>51</v>
      </c>
      <c r="F453" t="s">
        <v>185</v>
      </c>
      <c r="G453" t="s">
        <v>34</v>
      </c>
      <c r="H453" s="79">
        <v>-8886</v>
      </c>
      <c r="I453" s="79">
        <v>-8000</v>
      </c>
    </row>
    <row r="454" spans="1:9" x14ac:dyDescent="0.25">
      <c r="A454" t="s">
        <v>64</v>
      </c>
      <c r="B454" t="s">
        <v>433</v>
      </c>
      <c r="C454" t="s">
        <v>108</v>
      </c>
      <c r="D454" t="s">
        <v>109</v>
      </c>
      <c r="E454" t="s">
        <v>51</v>
      </c>
      <c r="F454" t="s">
        <v>185</v>
      </c>
      <c r="G454" t="s">
        <v>34</v>
      </c>
      <c r="H454" s="79">
        <v>124203</v>
      </c>
      <c r="I454" s="79">
        <v>124000</v>
      </c>
    </row>
    <row r="455" spans="1:9" x14ac:dyDescent="0.25">
      <c r="A455" t="s">
        <v>64</v>
      </c>
      <c r="B455" t="s">
        <v>433</v>
      </c>
      <c r="C455" t="s">
        <v>115</v>
      </c>
      <c r="D455" t="s">
        <v>111</v>
      </c>
      <c r="E455" t="s">
        <v>51</v>
      </c>
      <c r="F455" t="s">
        <v>185</v>
      </c>
      <c r="G455" t="s">
        <v>34</v>
      </c>
      <c r="H455" s="79">
        <v>-40063</v>
      </c>
      <c r="I455" s="79">
        <v>-40000</v>
      </c>
    </row>
    <row r="456" spans="1:9" x14ac:dyDescent="0.25">
      <c r="A456" t="s">
        <v>64</v>
      </c>
      <c r="B456" t="s">
        <v>433</v>
      </c>
      <c r="C456" t="s">
        <v>168</v>
      </c>
      <c r="D456" t="s">
        <v>117</v>
      </c>
      <c r="E456" t="s">
        <v>51</v>
      </c>
      <c r="F456" t="s">
        <v>185</v>
      </c>
      <c r="G456" t="s">
        <v>34</v>
      </c>
      <c r="H456" s="79">
        <v>-14899</v>
      </c>
      <c r="I456" s="79">
        <v>-15000</v>
      </c>
    </row>
    <row r="457" spans="1:9" x14ac:dyDescent="0.25">
      <c r="A457" t="s">
        <v>64</v>
      </c>
      <c r="B457" t="s">
        <v>433</v>
      </c>
      <c r="C457" t="s">
        <v>116</v>
      </c>
      <c r="D457" t="s">
        <v>117</v>
      </c>
      <c r="E457" t="s">
        <v>51</v>
      </c>
      <c r="F457" t="s">
        <v>185</v>
      </c>
      <c r="G457" t="s">
        <v>34</v>
      </c>
      <c r="H457" s="79">
        <v>-72951</v>
      </c>
      <c r="I457" s="79">
        <v>-72000</v>
      </c>
    </row>
    <row r="458" spans="1:9" x14ac:dyDescent="0.25">
      <c r="A458" t="s">
        <v>64</v>
      </c>
      <c r="B458" t="s">
        <v>471</v>
      </c>
      <c r="C458" t="s">
        <v>108</v>
      </c>
      <c r="D458" t="s">
        <v>109</v>
      </c>
      <c r="E458" t="s">
        <v>51</v>
      </c>
      <c r="F458" t="s">
        <v>185</v>
      </c>
      <c r="G458" t="s">
        <v>34</v>
      </c>
      <c r="H458" s="79">
        <v>2074333</v>
      </c>
      <c r="I458" s="79">
        <v>2073000</v>
      </c>
    </row>
    <row r="459" spans="1:9" x14ac:dyDescent="0.25">
      <c r="A459" t="s">
        <v>64</v>
      </c>
      <c r="B459" t="s">
        <v>471</v>
      </c>
      <c r="C459" t="s">
        <v>115</v>
      </c>
      <c r="D459" t="s">
        <v>111</v>
      </c>
      <c r="E459" t="s">
        <v>51</v>
      </c>
      <c r="F459" t="s">
        <v>185</v>
      </c>
      <c r="G459" t="s">
        <v>34</v>
      </c>
      <c r="H459" s="79">
        <v>-669100</v>
      </c>
      <c r="I459" s="79">
        <v>-668000</v>
      </c>
    </row>
    <row r="460" spans="1:9" x14ac:dyDescent="0.25">
      <c r="A460" t="s">
        <v>64</v>
      </c>
      <c r="B460" t="s">
        <v>471</v>
      </c>
      <c r="C460" t="s">
        <v>168</v>
      </c>
      <c r="D460" t="s">
        <v>117</v>
      </c>
      <c r="E460" t="s">
        <v>51</v>
      </c>
      <c r="F460" t="s">
        <v>185</v>
      </c>
      <c r="G460" t="s">
        <v>34</v>
      </c>
      <c r="H460" s="79">
        <v>-248834</v>
      </c>
      <c r="I460" s="79">
        <v>-249000</v>
      </c>
    </row>
    <row r="461" spans="1:9" x14ac:dyDescent="0.25">
      <c r="A461" t="s">
        <v>64</v>
      </c>
      <c r="B461" t="s">
        <v>471</v>
      </c>
      <c r="C461" t="s">
        <v>116</v>
      </c>
      <c r="D461" t="s">
        <v>117</v>
      </c>
      <c r="E461" t="s">
        <v>51</v>
      </c>
      <c r="F461" t="s">
        <v>185</v>
      </c>
      <c r="G461" t="s">
        <v>34</v>
      </c>
      <c r="H461" s="79">
        <v>-1218368</v>
      </c>
      <c r="I461" s="79">
        <v>-1218000</v>
      </c>
    </row>
    <row r="462" spans="1:9" x14ac:dyDescent="0.25">
      <c r="A462" t="s">
        <v>64</v>
      </c>
      <c r="B462" t="s">
        <v>501</v>
      </c>
      <c r="C462" t="s">
        <v>108</v>
      </c>
      <c r="D462" t="s">
        <v>109</v>
      </c>
      <c r="E462" t="s">
        <v>51</v>
      </c>
      <c r="F462" t="s">
        <v>396</v>
      </c>
      <c r="G462" t="s">
        <v>394</v>
      </c>
      <c r="H462" s="79">
        <v>106915</v>
      </c>
      <c r="I462" s="79">
        <v>107000</v>
      </c>
    </row>
    <row r="463" spans="1:9" x14ac:dyDescent="0.25">
      <c r="A463" t="s">
        <v>64</v>
      </c>
      <c r="B463" t="s">
        <v>501</v>
      </c>
      <c r="C463" t="s">
        <v>115</v>
      </c>
      <c r="D463" t="s">
        <v>111</v>
      </c>
      <c r="E463" t="s">
        <v>51</v>
      </c>
      <c r="F463" t="s">
        <v>396</v>
      </c>
      <c r="G463" t="s">
        <v>394</v>
      </c>
      <c r="H463" s="79">
        <v>-36762</v>
      </c>
      <c r="I463" s="79">
        <v>-37000</v>
      </c>
    </row>
    <row r="464" spans="1:9" x14ac:dyDescent="0.25">
      <c r="A464" t="s">
        <v>64</v>
      </c>
      <c r="B464" t="s">
        <v>501</v>
      </c>
      <c r="C464" t="s">
        <v>168</v>
      </c>
      <c r="D464" t="s">
        <v>117</v>
      </c>
      <c r="E464" t="s">
        <v>51</v>
      </c>
      <c r="F464" t="s">
        <v>396</v>
      </c>
      <c r="G464" t="s">
        <v>394</v>
      </c>
      <c r="H464" s="79">
        <v>-12143</v>
      </c>
      <c r="I464" s="79">
        <v>-12000</v>
      </c>
    </row>
    <row r="465" spans="1:9" x14ac:dyDescent="0.25">
      <c r="A465" t="s">
        <v>64</v>
      </c>
      <c r="B465" t="s">
        <v>501</v>
      </c>
      <c r="C465" t="s">
        <v>116</v>
      </c>
      <c r="D465" t="s">
        <v>117</v>
      </c>
      <c r="E465" t="s">
        <v>51</v>
      </c>
      <c r="F465" t="s">
        <v>396</v>
      </c>
      <c r="G465" t="s">
        <v>394</v>
      </c>
      <c r="H465" s="79">
        <v>-59523</v>
      </c>
      <c r="I465" s="79">
        <v>-60000</v>
      </c>
    </row>
    <row r="466" spans="1:9" x14ac:dyDescent="0.25">
      <c r="A466" t="s">
        <v>64</v>
      </c>
      <c r="B466" t="s">
        <v>513</v>
      </c>
      <c r="C466" t="s">
        <v>108</v>
      </c>
      <c r="D466" t="s">
        <v>109</v>
      </c>
      <c r="E466" t="s">
        <v>51</v>
      </c>
      <c r="F466" t="s">
        <v>185</v>
      </c>
      <c r="G466" t="s">
        <v>34</v>
      </c>
      <c r="H466" s="79">
        <v>17212</v>
      </c>
      <c r="I466" s="79">
        <v>17000</v>
      </c>
    </row>
    <row r="467" spans="1:9" x14ac:dyDescent="0.25">
      <c r="A467" t="s">
        <v>64</v>
      </c>
      <c r="B467" t="s">
        <v>513</v>
      </c>
      <c r="C467" t="s">
        <v>115</v>
      </c>
      <c r="D467" t="s">
        <v>111</v>
      </c>
      <c r="E467" t="s">
        <v>51</v>
      </c>
      <c r="F467" t="s">
        <v>185</v>
      </c>
      <c r="G467" t="s">
        <v>34</v>
      </c>
      <c r="H467" s="79">
        <v>-5083</v>
      </c>
      <c r="I467" s="79">
        <v>-5000</v>
      </c>
    </row>
    <row r="468" spans="1:9" x14ac:dyDescent="0.25">
      <c r="A468" t="s">
        <v>64</v>
      </c>
      <c r="B468" t="s">
        <v>513</v>
      </c>
      <c r="C468" t="s">
        <v>168</v>
      </c>
      <c r="D468" t="s">
        <v>117</v>
      </c>
      <c r="E468" t="s">
        <v>51</v>
      </c>
      <c r="F468" t="s">
        <v>185</v>
      </c>
      <c r="G468" t="s">
        <v>34</v>
      </c>
      <c r="H468" s="79">
        <v>-2065</v>
      </c>
      <c r="I468" s="79">
        <v>-2000</v>
      </c>
    </row>
    <row r="469" spans="1:9" x14ac:dyDescent="0.25">
      <c r="A469" t="s">
        <v>64</v>
      </c>
      <c r="B469" t="s">
        <v>513</v>
      </c>
      <c r="C469" t="s">
        <v>116</v>
      </c>
      <c r="D469" t="s">
        <v>117</v>
      </c>
      <c r="E469" t="s">
        <v>51</v>
      </c>
      <c r="F469" t="s">
        <v>185</v>
      </c>
      <c r="G469" t="s">
        <v>34</v>
      </c>
      <c r="H469" s="79">
        <v>-10109</v>
      </c>
      <c r="I469" s="79">
        <v>-11000</v>
      </c>
    </row>
    <row r="470" spans="1:9" x14ac:dyDescent="0.25">
      <c r="A470" t="s">
        <v>64</v>
      </c>
      <c r="B470" t="s">
        <v>539</v>
      </c>
      <c r="C470" t="s">
        <v>108</v>
      </c>
      <c r="D470" t="s">
        <v>109</v>
      </c>
      <c r="E470" t="s">
        <v>51</v>
      </c>
      <c r="F470" t="s">
        <v>38</v>
      </c>
      <c r="G470" t="s">
        <v>34</v>
      </c>
      <c r="H470" s="79">
        <v>285800</v>
      </c>
      <c r="I470" s="79">
        <v>286000</v>
      </c>
    </row>
    <row r="471" spans="1:9" x14ac:dyDescent="0.25">
      <c r="A471" t="s">
        <v>64</v>
      </c>
      <c r="B471" t="s">
        <v>539</v>
      </c>
      <c r="C471" t="s">
        <v>115</v>
      </c>
      <c r="D471" t="s">
        <v>111</v>
      </c>
      <c r="E471" t="s">
        <v>51</v>
      </c>
      <c r="F471" t="s">
        <v>38</v>
      </c>
      <c r="G471" t="s">
        <v>34</v>
      </c>
      <c r="H471" s="79">
        <v>-92188</v>
      </c>
      <c r="I471" s="79">
        <v>-92000</v>
      </c>
    </row>
    <row r="472" spans="1:9" x14ac:dyDescent="0.25">
      <c r="A472" t="s">
        <v>64</v>
      </c>
      <c r="B472" t="s">
        <v>539</v>
      </c>
      <c r="C472" t="s">
        <v>168</v>
      </c>
      <c r="D472" t="s">
        <v>117</v>
      </c>
      <c r="E472" t="s">
        <v>51</v>
      </c>
      <c r="F472" t="s">
        <v>38</v>
      </c>
      <c r="G472" t="s">
        <v>34</v>
      </c>
      <c r="H472" s="79">
        <v>-34284</v>
      </c>
      <c r="I472" s="79">
        <v>-34000</v>
      </c>
    </row>
    <row r="473" spans="1:9" x14ac:dyDescent="0.25">
      <c r="A473" t="s">
        <v>64</v>
      </c>
      <c r="B473" t="s">
        <v>539</v>
      </c>
      <c r="C473" t="s">
        <v>116</v>
      </c>
      <c r="D473" t="s">
        <v>117</v>
      </c>
      <c r="E473" t="s">
        <v>51</v>
      </c>
      <c r="F473" t="s">
        <v>38</v>
      </c>
      <c r="G473" t="s">
        <v>34</v>
      </c>
      <c r="H473" s="79">
        <v>-167866</v>
      </c>
      <c r="I473" s="79">
        <v>-168000</v>
      </c>
    </row>
    <row r="474" spans="1:9" x14ac:dyDescent="0.25">
      <c r="A474" t="s">
        <v>64</v>
      </c>
      <c r="B474" t="s">
        <v>961</v>
      </c>
      <c r="C474" t="s">
        <v>108</v>
      </c>
      <c r="D474" t="s">
        <v>109</v>
      </c>
      <c r="E474" t="s">
        <v>51</v>
      </c>
      <c r="F474" t="s">
        <v>38</v>
      </c>
      <c r="G474" t="s">
        <v>34</v>
      </c>
      <c r="H474" s="79">
        <v>90340</v>
      </c>
      <c r="I474" s="79">
        <v>91000</v>
      </c>
    </row>
    <row r="475" spans="1:9" x14ac:dyDescent="0.25">
      <c r="A475" t="s">
        <v>64</v>
      </c>
      <c r="B475" t="s">
        <v>961</v>
      </c>
      <c r="C475" t="s">
        <v>115</v>
      </c>
      <c r="D475" t="s">
        <v>111</v>
      </c>
      <c r="E475" t="s">
        <v>51</v>
      </c>
      <c r="F475" t="s">
        <v>38</v>
      </c>
      <c r="G475" t="s">
        <v>34</v>
      </c>
      <c r="H475" s="79">
        <v>-29140</v>
      </c>
      <c r="I475" s="79">
        <v>-30000</v>
      </c>
    </row>
    <row r="476" spans="1:9" x14ac:dyDescent="0.25">
      <c r="A476" t="s">
        <v>64</v>
      </c>
      <c r="B476" t="s">
        <v>961</v>
      </c>
      <c r="C476" t="s">
        <v>168</v>
      </c>
      <c r="D476" t="s">
        <v>117</v>
      </c>
      <c r="E476" t="s">
        <v>51</v>
      </c>
      <c r="F476" t="s">
        <v>38</v>
      </c>
      <c r="G476" t="s">
        <v>34</v>
      </c>
      <c r="H476" s="79">
        <v>-10837</v>
      </c>
      <c r="I476" s="79">
        <v>-11000</v>
      </c>
    </row>
    <row r="477" spans="1:9" x14ac:dyDescent="0.25">
      <c r="A477" t="s">
        <v>64</v>
      </c>
      <c r="B477" t="s">
        <v>961</v>
      </c>
      <c r="C477" t="s">
        <v>116</v>
      </c>
      <c r="D477" t="s">
        <v>117</v>
      </c>
      <c r="E477" t="s">
        <v>51</v>
      </c>
      <c r="F477" t="s">
        <v>38</v>
      </c>
      <c r="G477" t="s">
        <v>34</v>
      </c>
      <c r="H477" s="79">
        <v>-51716</v>
      </c>
      <c r="I477" s="79">
        <v>-52000</v>
      </c>
    </row>
    <row r="478" spans="1:9" x14ac:dyDescent="0.25">
      <c r="A478" t="s">
        <v>64</v>
      </c>
      <c r="B478" t="s">
        <v>542</v>
      </c>
      <c r="C478" t="s">
        <v>108</v>
      </c>
      <c r="D478" t="s">
        <v>109</v>
      </c>
      <c r="E478" t="s">
        <v>51</v>
      </c>
      <c r="F478" t="s">
        <v>185</v>
      </c>
      <c r="G478" t="s">
        <v>34</v>
      </c>
      <c r="H478" s="79">
        <v>0</v>
      </c>
      <c r="I478" s="79">
        <v>0</v>
      </c>
    </row>
    <row r="479" spans="1:9" x14ac:dyDescent="0.25">
      <c r="A479" t="s">
        <v>64</v>
      </c>
      <c r="B479" t="s">
        <v>542</v>
      </c>
      <c r="C479" t="s">
        <v>115</v>
      </c>
      <c r="D479" t="s">
        <v>111</v>
      </c>
      <c r="E479" t="s">
        <v>51</v>
      </c>
      <c r="F479" t="s">
        <v>185</v>
      </c>
      <c r="G479" t="s">
        <v>34</v>
      </c>
      <c r="H479" s="79">
        <v>0</v>
      </c>
      <c r="I479" s="79">
        <v>0</v>
      </c>
    </row>
    <row r="480" spans="1:9" x14ac:dyDescent="0.25">
      <c r="A480" t="s">
        <v>64</v>
      </c>
      <c r="B480" t="s">
        <v>542</v>
      </c>
      <c r="C480" t="s">
        <v>116</v>
      </c>
      <c r="D480" t="s">
        <v>117</v>
      </c>
      <c r="E480" t="s">
        <v>51</v>
      </c>
      <c r="F480" t="s">
        <v>185</v>
      </c>
      <c r="G480" t="s">
        <v>34</v>
      </c>
      <c r="H480" s="79">
        <v>0</v>
      </c>
      <c r="I480" s="79">
        <v>0</v>
      </c>
    </row>
    <row r="481" spans="1:9" x14ac:dyDescent="0.25">
      <c r="A481" t="s">
        <v>64</v>
      </c>
      <c r="B481" t="s">
        <v>545</v>
      </c>
      <c r="C481" t="s">
        <v>108</v>
      </c>
      <c r="D481" t="s">
        <v>109</v>
      </c>
      <c r="E481" t="s">
        <v>51</v>
      </c>
      <c r="F481" t="s">
        <v>185</v>
      </c>
      <c r="G481" t="s">
        <v>34</v>
      </c>
      <c r="H481" s="79">
        <v>397</v>
      </c>
      <c r="I481" s="79">
        <v>0</v>
      </c>
    </row>
    <row r="482" spans="1:9" x14ac:dyDescent="0.25">
      <c r="A482" t="s">
        <v>64</v>
      </c>
      <c r="B482" t="s">
        <v>545</v>
      </c>
      <c r="C482" t="s">
        <v>115</v>
      </c>
      <c r="D482" t="s">
        <v>111</v>
      </c>
      <c r="E482" t="s">
        <v>51</v>
      </c>
      <c r="F482" t="s">
        <v>185</v>
      </c>
      <c r="G482" t="s">
        <v>34</v>
      </c>
      <c r="H482" s="79">
        <v>-113</v>
      </c>
      <c r="I482" s="79">
        <v>0</v>
      </c>
    </row>
    <row r="483" spans="1:9" x14ac:dyDescent="0.25">
      <c r="A483" t="s">
        <v>64</v>
      </c>
      <c r="B483" t="s">
        <v>545</v>
      </c>
      <c r="C483" t="s">
        <v>116</v>
      </c>
      <c r="D483" t="s">
        <v>117</v>
      </c>
      <c r="E483" t="s">
        <v>51</v>
      </c>
      <c r="F483" t="s">
        <v>185</v>
      </c>
      <c r="G483" t="s">
        <v>34</v>
      </c>
      <c r="H483" s="79">
        <v>-293</v>
      </c>
      <c r="I483" s="79">
        <v>-1000</v>
      </c>
    </row>
    <row r="484" spans="1:9" x14ac:dyDescent="0.25">
      <c r="A484" t="s">
        <v>64</v>
      </c>
      <c r="B484" t="s">
        <v>547</v>
      </c>
      <c r="C484" t="s">
        <v>108</v>
      </c>
      <c r="D484" t="s">
        <v>109</v>
      </c>
      <c r="E484" t="s">
        <v>51</v>
      </c>
      <c r="F484" t="s">
        <v>185</v>
      </c>
      <c r="G484" t="s">
        <v>34</v>
      </c>
      <c r="H484" s="79">
        <v>23524</v>
      </c>
      <c r="I484" s="79">
        <v>24000</v>
      </c>
    </row>
    <row r="485" spans="1:9" x14ac:dyDescent="0.25">
      <c r="A485" t="s">
        <v>64</v>
      </c>
      <c r="B485" t="s">
        <v>547</v>
      </c>
      <c r="C485" t="s">
        <v>115</v>
      </c>
      <c r="D485" t="s">
        <v>111</v>
      </c>
      <c r="E485" t="s">
        <v>51</v>
      </c>
      <c r="F485" t="s">
        <v>185</v>
      </c>
      <c r="G485" t="s">
        <v>34</v>
      </c>
      <c r="H485" s="79">
        <v>-7588</v>
      </c>
      <c r="I485" s="79">
        <v>-8000</v>
      </c>
    </row>
    <row r="486" spans="1:9" x14ac:dyDescent="0.25">
      <c r="A486" t="s">
        <v>64</v>
      </c>
      <c r="B486" t="s">
        <v>547</v>
      </c>
      <c r="C486" t="s">
        <v>168</v>
      </c>
      <c r="D486" t="s">
        <v>117</v>
      </c>
      <c r="E486" t="s">
        <v>51</v>
      </c>
      <c r="F486" t="s">
        <v>185</v>
      </c>
      <c r="G486" t="s">
        <v>34</v>
      </c>
      <c r="H486" s="79">
        <v>-2822</v>
      </c>
      <c r="I486" s="79">
        <v>-3000</v>
      </c>
    </row>
    <row r="487" spans="1:9" x14ac:dyDescent="0.25">
      <c r="A487" t="s">
        <v>64</v>
      </c>
      <c r="B487" t="s">
        <v>547</v>
      </c>
      <c r="C487" t="s">
        <v>116</v>
      </c>
      <c r="D487" t="s">
        <v>117</v>
      </c>
      <c r="E487" t="s">
        <v>51</v>
      </c>
      <c r="F487" t="s">
        <v>185</v>
      </c>
      <c r="G487" t="s">
        <v>34</v>
      </c>
      <c r="H487" s="79">
        <v>-13817</v>
      </c>
      <c r="I487" s="79">
        <v>-13000</v>
      </c>
    </row>
    <row r="488" spans="1:9" x14ac:dyDescent="0.25">
      <c r="A488" t="s">
        <v>64</v>
      </c>
      <c r="B488" t="s">
        <v>965</v>
      </c>
      <c r="C488" t="s">
        <v>108</v>
      </c>
      <c r="D488" t="s">
        <v>109</v>
      </c>
      <c r="E488" t="s">
        <v>51</v>
      </c>
      <c r="F488" t="s">
        <v>185</v>
      </c>
      <c r="G488" t="s">
        <v>34</v>
      </c>
      <c r="H488" s="79">
        <v>3348</v>
      </c>
      <c r="I488" s="79">
        <v>4000</v>
      </c>
    </row>
    <row r="489" spans="1:9" x14ac:dyDescent="0.25">
      <c r="A489" t="s">
        <v>64</v>
      </c>
      <c r="B489" t="s">
        <v>965</v>
      </c>
      <c r="C489" t="s">
        <v>115</v>
      </c>
      <c r="D489" t="s">
        <v>111</v>
      </c>
      <c r="E489" t="s">
        <v>51</v>
      </c>
      <c r="F489" t="s">
        <v>185</v>
      </c>
      <c r="G489" t="s">
        <v>34</v>
      </c>
      <c r="H489" s="79">
        <v>-770</v>
      </c>
      <c r="I489" s="79">
        <v>-1000</v>
      </c>
    </row>
    <row r="490" spans="1:9" x14ac:dyDescent="0.25">
      <c r="A490" t="s">
        <v>64</v>
      </c>
      <c r="B490" t="s">
        <v>965</v>
      </c>
      <c r="C490" t="s">
        <v>116</v>
      </c>
      <c r="D490" t="s">
        <v>117</v>
      </c>
      <c r="E490" t="s">
        <v>51</v>
      </c>
      <c r="F490" t="s">
        <v>185</v>
      </c>
      <c r="G490" t="s">
        <v>34</v>
      </c>
      <c r="H490" s="79">
        <v>-2637</v>
      </c>
      <c r="I490" s="79">
        <v>-3000</v>
      </c>
    </row>
    <row r="491" spans="1:9" x14ac:dyDescent="0.25">
      <c r="A491" t="s">
        <v>64</v>
      </c>
      <c r="B491" t="s">
        <v>549</v>
      </c>
      <c r="C491" t="s">
        <v>108</v>
      </c>
      <c r="D491" t="s">
        <v>109</v>
      </c>
      <c r="E491" t="s">
        <v>51</v>
      </c>
      <c r="F491" t="s">
        <v>185</v>
      </c>
      <c r="G491" t="s">
        <v>34</v>
      </c>
      <c r="H491" s="79">
        <v>347675</v>
      </c>
      <c r="I491" s="79">
        <v>347000</v>
      </c>
    </row>
    <row r="492" spans="1:9" x14ac:dyDescent="0.25">
      <c r="A492" t="s">
        <v>64</v>
      </c>
      <c r="B492" t="s">
        <v>549</v>
      </c>
      <c r="C492" t="s">
        <v>115</v>
      </c>
      <c r="D492" t="s">
        <v>111</v>
      </c>
      <c r="E492" t="s">
        <v>51</v>
      </c>
      <c r="F492" t="s">
        <v>185</v>
      </c>
      <c r="G492" t="s">
        <v>34</v>
      </c>
      <c r="H492" s="79">
        <v>-112146</v>
      </c>
      <c r="I492" s="79">
        <v>-113000</v>
      </c>
    </row>
    <row r="493" spans="1:9" x14ac:dyDescent="0.25">
      <c r="A493" t="s">
        <v>64</v>
      </c>
      <c r="B493" t="s">
        <v>549</v>
      </c>
      <c r="C493" t="s">
        <v>168</v>
      </c>
      <c r="D493" t="s">
        <v>117</v>
      </c>
      <c r="E493" t="s">
        <v>51</v>
      </c>
      <c r="F493" t="s">
        <v>185</v>
      </c>
      <c r="G493" t="s">
        <v>34</v>
      </c>
      <c r="H493" s="79">
        <v>-41707</v>
      </c>
      <c r="I493" s="79">
        <v>-42000</v>
      </c>
    </row>
    <row r="494" spans="1:9" x14ac:dyDescent="0.25">
      <c r="A494" t="s">
        <v>64</v>
      </c>
      <c r="B494" t="s">
        <v>549</v>
      </c>
      <c r="C494" t="s">
        <v>116</v>
      </c>
      <c r="D494" t="s">
        <v>117</v>
      </c>
      <c r="E494" t="s">
        <v>51</v>
      </c>
      <c r="F494" t="s">
        <v>185</v>
      </c>
      <c r="G494" t="s">
        <v>34</v>
      </c>
      <c r="H494" s="79">
        <v>-204208</v>
      </c>
      <c r="I494" s="79">
        <v>-203000</v>
      </c>
    </row>
    <row r="495" spans="1:9" x14ac:dyDescent="0.25">
      <c r="A495" t="s">
        <v>64</v>
      </c>
      <c r="B495" t="s">
        <v>561</v>
      </c>
      <c r="C495" t="s">
        <v>108</v>
      </c>
      <c r="D495" t="s">
        <v>109</v>
      </c>
      <c r="E495" t="s">
        <v>51</v>
      </c>
      <c r="F495" t="s">
        <v>185</v>
      </c>
      <c r="G495" t="s">
        <v>34</v>
      </c>
      <c r="H495" s="79">
        <v>246363</v>
      </c>
      <c r="I495" s="79">
        <v>247000</v>
      </c>
    </row>
    <row r="496" spans="1:9" x14ac:dyDescent="0.25">
      <c r="A496" t="s">
        <v>64</v>
      </c>
      <c r="B496" t="s">
        <v>561</v>
      </c>
      <c r="C496" t="s">
        <v>115</v>
      </c>
      <c r="D496" t="s">
        <v>111</v>
      </c>
      <c r="E496" t="s">
        <v>51</v>
      </c>
      <c r="F496" t="s">
        <v>185</v>
      </c>
      <c r="G496" t="s">
        <v>34</v>
      </c>
      <c r="H496" s="79">
        <v>-79467</v>
      </c>
      <c r="I496" s="79">
        <v>-79000</v>
      </c>
    </row>
    <row r="497" spans="1:9" x14ac:dyDescent="0.25">
      <c r="A497" t="s">
        <v>64</v>
      </c>
      <c r="B497" t="s">
        <v>561</v>
      </c>
      <c r="C497" t="s">
        <v>168</v>
      </c>
      <c r="D497" t="s">
        <v>117</v>
      </c>
      <c r="E497" t="s">
        <v>51</v>
      </c>
      <c r="F497" t="s">
        <v>185</v>
      </c>
      <c r="G497" t="s">
        <v>34</v>
      </c>
      <c r="H497" s="79">
        <v>-29553</v>
      </c>
      <c r="I497" s="79">
        <v>-30000</v>
      </c>
    </row>
    <row r="498" spans="1:9" x14ac:dyDescent="0.25">
      <c r="A498" t="s">
        <v>64</v>
      </c>
      <c r="B498" t="s">
        <v>561</v>
      </c>
      <c r="C498" t="s">
        <v>116</v>
      </c>
      <c r="D498" t="s">
        <v>117</v>
      </c>
      <c r="E498" t="s">
        <v>51</v>
      </c>
      <c r="F498" t="s">
        <v>185</v>
      </c>
      <c r="G498" t="s">
        <v>34</v>
      </c>
      <c r="H498" s="79">
        <v>-144702</v>
      </c>
      <c r="I498" s="79">
        <v>-144000</v>
      </c>
    </row>
    <row r="499" spans="1:9" x14ac:dyDescent="0.25">
      <c r="A499" t="s">
        <v>64</v>
      </c>
      <c r="B499" t="s">
        <v>564</v>
      </c>
      <c r="C499" t="s">
        <v>108</v>
      </c>
      <c r="D499" t="s">
        <v>109</v>
      </c>
      <c r="E499" t="s">
        <v>51</v>
      </c>
      <c r="F499" t="s">
        <v>185</v>
      </c>
      <c r="G499" t="s">
        <v>34</v>
      </c>
      <c r="H499" s="79">
        <v>874029</v>
      </c>
      <c r="I499" s="79">
        <v>874000</v>
      </c>
    </row>
    <row r="500" spans="1:9" x14ac:dyDescent="0.25">
      <c r="A500" t="s">
        <v>64</v>
      </c>
      <c r="B500" t="s">
        <v>564</v>
      </c>
      <c r="C500" t="s">
        <v>115</v>
      </c>
      <c r="D500" t="s">
        <v>111</v>
      </c>
      <c r="E500" t="s">
        <v>51</v>
      </c>
      <c r="F500" t="s">
        <v>185</v>
      </c>
      <c r="G500" t="s">
        <v>34</v>
      </c>
      <c r="H500" s="79">
        <v>-281927</v>
      </c>
      <c r="I500" s="79">
        <v>-282000</v>
      </c>
    </row>
    <row r="501" spans="1:9" x14ac:dyDescent="0.25">
      <c r="A501" t="s">
        <v>64</v>
      </c>
      <c r="B501" t="s">
        <v>564</v>
      </c>
      <c r="C501" t="s">
        <v>168</v>
      </c>
      <c r="D501" t="s">
        <v>117</v>
      </c>
      <c r="E501" t="s">
        <v>51</v>
      </c>
      <c r="F501" t="s">
        <v>185</v>
      </c>
      <c r="G501" t="s">
        <v>34</v>
      </c>
      <c r="H501" s="79">
        <v>-104847</v>
      </c>
      <c r="I501" s="79">
        <v>-105000</v>
      </c>
    </row>
    <row r="502" spans="1:9" x14ac:dyDescent="0.25">
      <c r="A502" t="s">
        <v>64</v>
      </c>
      <c r="B502" t="s">
        <v>564</v>
      </c>
      <c r="C502" t="s">
        <v>116</v>
      </c>
      <c r="D502" t="s">
        <v>117</v>
      </c>
      <c r="E502" t="s">
        <v>51</v>
      </c>
      <c r="F502" t="s">
        <v>185</v>
      </c>
      <c r="G502" t="s">
        <v>34</v>
      </c>
      <c r="H502" s="79">
        <v>-513364</v>
      </c>
      <c r="I502" s="79">
        <v>-513000</v>
      </c>
    </row>
    <row r="503" spans="1:9" x14ac:dyDescent="0.25">
      <c r="A503" t="s">
        <v>64</v>
      </c>
      <c r="B503" t="s">
        <v>567</v>
      </c>
      <c r="C503" t="s">
        <v>108</v>
      </c>
      <c r="D503" t="s">
        <v>109</v>
      </c>
      <c r="E503" t="s">
        <v>51</v>
      </c>
      <c r="F503" t="s">
        <v>185</v>
      </c>
      <c r="G503" t="s">
        <v>34</v>
      </c>
      <c r="H503" s="79">
        <v>473219</v>
      </c>
      <c r="I503" s="79">
        <v>473000</v>
      </c>
    </row>
    <row r="504" spans="1:9" x14ac:dyDescent="0.25">
      <c r="A504" t="s">
        <v>64</v>
      </c>
      <c r="B504" t="s">
        <v>567</v>
      </c>
      <c r="C504" t="s">
        <v>115</v>
      </c>
      <c r="D504" t="s">
        <v>111</v>
      </c>
      <c r="E504" t="s">
        <v>51</v>
      </c>
      <c r="F504" t="s">
        <v>185</v>
      </c>
      <c r="G504" t="s">
        <v>34</v>
      </c>
      <c r="H504" s="79">
        <v>-152643</v>
      </c>
      <c r="I504" s="79">
        <v>-152000</v>
      </c>
    </row>
    <row r="505" spans="1:9" x14ac:dyDescent="0.25">
      <c r="A505" t="s">
        <v>64</v>
      </c>
      <c r="B505" t="s">
        <v>567</v>
      </c>
      <c r="C505" t="s">
        <v>168</v>
      </c>
      <c r="D505" t="s">
        <v>117</v>
      </c>
      <c r="E505" t="s">
        <v>51</v>
      </c>
      <c r="F505" t="s">
        <v>185</v>
      </c>
      <c r="G505" t="s">
        <v>34</v>
      </c>
      <c r="H505" s="79">
        <v>-56767</v>
      </c>
      <c r="I505" s="79">
        <v>-57000</v>
      </c>
    </row>
    <row r="506" spans="1:9" x14ac:dyDescent="0.25">
      <c r="A506" t="s">
        <v>64</v>
      </c>
      <c r="B506" t="s">
        <v>567</v>
      </c>
      <c r="C506" t="s">
        <v>116</v>
      </c>
      <c r="D506" t="s">
        <v>117</v>
      </c>
      <c r="E506" t="s">
        <v>51</v>
      </c>
      <c r="F506" t="s">
        <v>185</v>
      </c>
      <c r="G506" t="s">
        <v>34</v>
      </c>
      <c r="H506" s="79">
        <v>-277947</v>
      </c>
      <c r="I506" s="79">
        <v>-278000</v>
      </c>
    </row>
    <row r="507" spans="1:9" x14ac:dyDescent="0.25">
      <c r="A507" t="s">
        <v>246</v>
      </c>
      <c r="B507" t="s">
        <v>240</v>
      </c>
      <c r="C507" t="s">
        <v>108</v>
      </c>
      <c r="D507" t="s">
        <v>109</v>
      </c>
      <c r="E507" t="s">
        <v>51</v>
      </c>
      <c r="F507" t="s">
        <v>185</v>
      </c>
      <c r="G507" t="s">
        <v>34</v>
      </c>
      <c r="H507" s="79">
        <v>0</v>
      </c>
      <c r="I507" s="79">
        <v>0</v>
      </c>
    </row>
    <row r="508" spans="1:9" x14ac:dyDescent="0.25">
      <c r="A508" t="s">
        <v>246</v>
      </c>
      <c r="B508" t="s">
        <v>240</v>
      </c>
      <c r="C508" t="s">
        <v>115</v>
      </c>
      <c r="D508" t="s">
        <v>111</v>
      </c>
      <c r="E508" t="s">
        <v>51</v>
      </c>
      <c r="F508" t="s">
        <v>185</v>
      </c>
      <c r="G508" t="s">
        <v>34</v>
      </c>
      <c r="H508" s="79">
        <v>0</v>
      </c>
      <c r="I508" s="79">
        <v>0</v>
      </c>
    </row>
    <row r="509" spans="1:9" x14ac:dyDescent="0.25">
      <c r="A509" t="s">
        <v>246</v>
      </c>
      <c r="B509" t="s">
        <v>240</v>
      </c>
      <c r="C509" t="s">
        <v>116</v>
      </c>
      <c r="D509" t="s">
        <v>117</v>
      </c>
      <c r="E509" t="s">
        <v>51</v>
      </c>
      <c r="F509" t="s">
        <v>185</v>
      </c>
      <c r="G509" t="s">
        <v>34</v>
      </c>
      <c r="H509" s="79">
        <v>0</v>
      </c>
      <c r="I509" s="79">
        <v>0</v>
      </c>
    </row>
    <row r="510" spans="1:9" x14ac:dyDescent="0.25">
      <c r="A510" t="s">
        <v>218</v>
      </c>
      <c r="B510" t="s">
        <v>214</v>
      </c>
      <c r="C510" t="s">
        <v>30</v>
      </c>
      <c r="D510" t="s">
        <v>31</v>
      </c>
      <c r="E510" t="s">
        <v>51</v>
      </c>
      <c r="F510" t="s">
        <v>185</v>
      </c>
      <c r="G510" t="s">
        <v>34</v>
      </c>
      <c r="H510" s="79">
        <v>103256</v>
      </c>
      <c r="I510" s="79">
        <v>103000</v>
      </c>
    </row>
    <row r="511" spans="1:9" x14ac:dyDescent="0.25">
      <c r="A511" t="s">
        <v>218</v>
      </c>
      <c r="B511" t="s">
        <v>214</v>
      </c>
      <c r="C511" t="s">
        <v>108</v>
      </c>
      <c r="D511" t="s">
        <v>109</v>
      </c>
      <c r="E511" t="s">
        <v>51</v>
      </c>
      <c r="F511" t="s">
        <v>185</v>
      </c>
      <c r="G511" t="s">
        <v>34</v>
      </c>
      <c r="H511" s="79">
        <v>28257161</v>
      </c>
      <c r="I511" s="79">
        <v>28258000</v>
      </c>
    </row>
    <row r="512" spans="1:9" x14ac:dyDescent="0.25">
      <c r="A512" t="s">
        <v>218</v>
      </c>
      <c r="B512" t="s">
        <v>214</v>
      </c>
      <c r="C512" t="s">
        <v>110</v>
      </c>
      <c r="D512" t="s">
        <v>111</v>
      </c>
      <c r="E512" t="s">
        <v>51</v>
      </c>
      <c r="F512" t="s">
        <v>185</v>
      </c>
      <c r="G512" t="s">
        <v>34</v>
      </c>
      <c r="H512" s="79">
        <v>-43224</v>
      </c>
      <c r="I512" s="79">
        <v>-43000</v>
      </c>
    </row>
    <row r="513" spans="1:9" x14ac:dyDescent="0.25">
      <c r="A513" t="s">
        <v>218</v>
      </c>
      <c r="B513" t="s">
        <v>214</v>
      </c>
      <c r="C513" t="s">
        <v>115</v>
      </c>
      <c r="D513" t="s">
        <v>111</v>
      </c>
      <c r="E513" t="s">
        <v>51</v>
      </c>
      <c r="F513" t="s">
        <v>185</v>
      </c>
      <c r="G513" t="s">
        <v>34</v>
      </c>
      <c r="H513" s="79">
        <v>-6090396</v>
      </c>
      <c r="I513" s="79">
        <v>-6090000</v>
      </c>
    </row>
    <row r="514" spans="1:9" x14ac:dyDescent="0.25">
      <c r="A514" t="s">
        <v>218</v>
      </c>
      <c r="B514" t="s">
        <v>214</v>
      </c>
      <c r="C514" t="s">
        <v>168</v>
      </c>
      <c r="D514" t="s">
        <v>117</v>
      </c>
      <c r="E514" t="s">
        <v>51</v>
      </c>
      <c r="F514" t="s">
        <v>185</v>
      </c>
      <c r="G514" t="s">
        <v>34</v>
      </c>
      <c r="H514" s="79">
        <v>-2802395</v>
      </c>
      <c r="I514" s="79">
        <v>-2802000</v>
      </c>
    </row>
    <row r="515" spans="1:9" x14ac:dyDescent="0.25">
      <c r="A515" t="s">
        <v>218</v>
      </c>
      <c r="B515" t="s">
        <v>214</v>
      </c>
      <c r="C515" t="s">
        <v>116</v>
      </c>
      <c r="D515" t="s">
        <v>117</v>
      </c>
      <c r="E515" t="s">
        <v>51</v>
      </c>
      <c r="F515" t="s">
        <v>185</v>
      </c>
      <c r="G515" t="s">
        <v>34</v>
      </c>
      <c r="H515" s="79">
        <v>-21099873</v>
      </c>
      <c r="I515" s="79">
        <v>-21100000</v>
      </c>
    </row>
    <row r="516" spans="1:9" x14ac:dyDescent="0.25">
      <c r="A516" t="s">
        <v>230</v>
      </c>
      <c r="B516" t="s">
        <v>229</v>
      </c>
      <c r="C516" t="s">
        <v>108</v>
      </c>
      <c r="D516" t="s">
        <v>109</v>
      </c>
      <c r="E516" t="s">
        <v>51</v>
      </c>
      <c r="F516" t="s">
        <v>185</v>
      </c>
      <c r="G516" t="s">
        <v>34</v>
      </c>
      <c r="H516" s="79">
        <v>10683494</v>
      </c>
      <c r="I516" s="79">
        <v>10683000</v>
      </c>
    </row>
    <row r="517" spans="1:9" x14ac:dyDescent="0.25">
      <c r="A517" t="s">
        <v>230</v>
      </c>
      <c r="B517" t="s">
        <v>229</v>
      </c>
      <c r="C517" t="s">
        <v>115</v>
      </c>
      <c r="D517" t="s">
        <v>111</v>
      </c>
      <c r="E517" t="s">
        <v>51</v>
      </c>
      <c r="F517" t="s">
        <v>185</v>
      </c>
      <c r="G517" t="s">
        <v>34</v>
      </c>
      <c r="H517" s="79">
        <v>-3384458</v>
      </c>
      <c r="I517" s="79">
        <v>-3384000</v>
      </c>
    </row>
    <row r="518" spans="1:9" x14ac:dyDescent="0.25">
      <c r="A518" t="s">
        <v>230</v>
      </c>
      <c r="B518" t="s">
        <v>229</v>
      </c>
      <c r="C518" t="s">
        <v>168</v>
      </c>
      <c r="D518" t="s">
        <v>117</v>
      </c>
      <c r="E518" t="s">
        <v>51</v>
      </c>
      <c r="F518" t="s">
        <v>185</v>
      </c>
      <c r="G518" t="s">
        <v>34</v>
      </c>
      <c r="H518" s="79">
        <v>-1005624</v>
      </c>
      <c r="I518" s="79">
        <v>-1006000</v>
      </c>
    </row>
    <row r="519" spans="1:9" x14ac:dyDescent="0.25">
      <c r="A519" t="s">
        <v>230</v>
      </c>
      <c r="B519" t="s">
        <v>229</v>
      </c>
      <c r="C519" t="s">
        <v>116</v>
      </c>
      <c r="D519" t="s">
        <v>117</v>
      </c>
      <c r="E519" t="s">
        <v>51</v>
      </c>
      <c r="F519" t="s">
        <v>185</v>
      </c>
      <c r="G519" t="s">
        <v>34</v>
      </c>
      <c r="H519" s="79">
        <v>-6528122</v>
      </c>
      <c r="I519" s="79">
        <v>-6528000</v>
      </c>
    </row>
    <row r="520" spans="1:9" x14ac:dyDescent="0.25">
      <c r="A520" t="s">
        <v>230</v>
      </c>
      <c r="B520" t="s">
        <v>57</v>
      </c>
      <c r="C520" t="s">
        <v>108</v>
      </c>
      <c r="D520" t="s">
        <v>109</v>
      </c>
      <c r="E520" t="s">
        <v>51</v>
      </c>
      <c r="F520" t="s">
        <v>185</v>
      </c>
      <c r="G520" t="s">
        <v>34</v>
      </c>
      <c r="H520" s="79">
        <v>1065117</v>
      </c>
      <c r="I520" s="79">
        <v>1065000</v>
      </c>
    </row>
    <row r="521" spans="1:9" x14ac:dyDescent="0.25">
      <c r="A521" t="s">
        <v>230</v>
      </c>
      <c r="B521" t="s">
        <v>57</v>
      </c>
      <c r="C521" t="s">
        <v>115</v>
      </c>
      <c r="D521" t="s">
        <v>111</v>
      </c>
      <c r="E521" t="s">
        <v>51</v>
      </c>
      <c r="F521" t="s">
        <v>185</v>
      </c>
      <c r="G521" t="s">
        <v>34</v>
      </c>
      <c r="H521" s="79">
        <v>-252819</v>
      </c>
      <c r="I521" s="79">
        <v>-253000</v>
      </c>
    </row>
    <row r="522" spans="1:9" x14ac:dyDescent="0.25">
      <c r="A522" t="s">
        <v>230</v>
      </c>
      <c r="B522" t="s">
        <v>57</v>
      </c>
      <c r="C522" t="s">
        <v>168</v>
      </c>
      <c r="D522" t="s">
        <v>117</v>
      </c>
      <c r="E522" t="s">
        <v>51</v>
      </c>
      <c r="F522" t="s">
        <v>185</v>
      </c>
      <c r="G522" t="s">
        <v>34</v>
      </c>
      <c r="H522" s="79">
        <v>-71149</v>
      </c>
      <c r="I522" s="79">
        <v>-71000</v>
      </c>
    </row>
    <row r="523" spans="1:9" x14ac:dyDescent="0.25">
      <c r="A523" t="s">
        <v>230</v>
      </c>
      <c r="B523" t="s">
        <v>57</v>
      </c>
      <c r="C523" t="s">
        <v>116</v>
      </c>
      <c r="D523" t="s">
        <v>117</v>
      </c>
      <c r="E523" t="s">
        <v>51</v>
      </c>
      <c r="F523" t="s">
        <v>185</v>
      </c>
      <c r="G523" t="s">
        <v>34</v>
      </c>
      <c r="H523" s="79">
        <v>-787784</v>
      </c>
      <c r="I523" s="79">
        <v>-788000</v>
      </c>
    </row>
    <row r="524" spans="1:9" x14ac:dyDescent="0.25">
      <c r="A524" t="s">
        <v>65</v>
      </c>
      <c r="B524" t="s">
        <v>27</v>
      </c>
      <c r="C524" t="s">
        <v>108</v>
      </c>
      <c r="D524" t="s">
        <v>109</v>
      </c>
      <c r="E524" t="s">
        <v>51</v>
      </c>
      <c r="F524" t="s">
        <v>38</v>
      </c>
      <c r="G524" t="s">
        <v>34</v>
      </c>
      <c r="H524" s="79">
        <v>5019560</v>
      </c>
      <c r="I524" s="79">
        <v>5019000</v>
      </c>
    </row>
    <row r="525" spans="1:9" x14ac:dyDescent="0.25">
      <c r="A525" t="s">
        <v>65</v>
      </c>
      <c r="B525" t="s">
        <v>27</v>
      </c>
      <c r="C525" t="s">
        <v>115</v>
      </c>
      <c r="D525" t="s">
        <v>111</v>
      </c>
      <c r="E525" t="s">
        <v>51</v>
      </c>
      <c r="F525" t="s">
        <v>38</v>
      </c>
      <c r="G525" t="s">
        <v>34</v>
      </c>
      <c r="H525" s="79">
        <v>-2387482</v>
      </c>
      <c r="I525" s="79">
        <v>-2386000</v>
      </c>
    </row>
    <row r="526" spans="1:9" x14ac:dyDescent="0.25">
      <c r="A526" t="s">
        <v>65</v>
      </c>
      <c r="B526" t="s">
        <v>27</v>
      </c>
      <c r="C526" t="s">
        <v>168</v>
      </c>
      <c r="D526" t="s">
        <v>117</v>
      </c>
      <c r="E526" t="s">
        <v>51</v>
      </c>
      <c r="F526" t="s">
        <v>38</v>
      </c>
      <c r="G526" t="s">
        <v>34</v>
      </c>
      <c r="H526" s="79">
        <v>-758475</v>
      </c>
      <c r="I526" s="79">
        <v>-758000</v>
      </c>
    </row>
    <row r="527" spans="1:9" x14ac:dyDescent="0.25">
      <c r="A527" t="s">
        <v>65</v>
      </c>
      <c r="B527" t="s">
        <v>27</v>
      </c>
      <c r="C527" t="s">
        <v>116</v>
      </c>
      <c r="D527" t="s">
        <v>117</v>
      </c>
      <c r="E527" t="s">
        <v>51</v>
      </c>
      <c r="F527" t="s">
        <v>38</v>
      </c>
      <c r="G527" t="s">
        <v>34</v>
      </c>
      <c r="H527" s="79">
        <v>-1832784</v>
      </c>
      <c r="I527" s="79">
        <v>-1833000</v>
      </c>
    </row>
    <row r="528" spans="1:9" x14ac:dyDescent="0.25">
      <c r="A528" t="s">
        <v>65</v>
      </c>
      <c r="B528" t="s">
        <v>261</v>
      </c>
      <c r="C528" t="s">
        <v>108</v>
      </c>
      <c r="D528" t="s">
        <v>109</v>
      </c>
      <c r="E528" t="s">
        <v>51</v>
      </c>
      <c r="F528" t="s">
        <v>185</v>
      </c>
      <c r="G528" t="s">
        <v>34</v>
      </c>
      <c r="H528" s="79">
        <v>11064169</v>
      </c>
      <c r="I528" s="79">
        <v>11064000</v>
      </c>
    </row>
    <row r="529" spans="1:9" x14ac:dyDescent="0.25">
      <c r="A529" t="s">
        <v>65</v>
      </c>
      <c r="B529" t="s">
        <v>261</v>
      </c>
      <c r="C529" t="s">
        <v>115</v>
      </c>
      <c r="D529" t="s">
        <v>111</v>
      </c>
      <c r="E529" t="s">
        <v>51</v>
      </c>
      <c r="F529" t="s">
        <v>185</v>
      </c>
      <c r="G529" t="s">
        <v>34</v>
      </c>
      <c r="H529" s="79">
        <v>-5262513</v>
      </c>
      <c r="I529" s="79">
        <v>-5262000</v>
      </c>
    </row>
    <row r="530" spans="1:9" x14ac:dyDescent="0.25">
      <c r="A530" t="s">
        <v>65</v>
      </c>
      <c r="B530" t="s">
        <v>261</v>
      </c>
      <c r="C530" t="s">
        <v>168</v>
      </c>
      <c r="D530" t="s">
        <v>117</v>
      </c>
      <c r="E530" t="s">
        <v>51</v>
      </c>
      <c r="F530" t="s">
        <v>185</v>
      </c>
      <c r="G530" t="s">
        <v>34</v>
      </c>
      <c r="H530" s="79">
        <v>-1671839</v>
      </c>
      <c r="I530" s="79">
        <v>-1672000</v>
      </c>
    </row>
    <row r="531" spans="1:9" x14ac:dyDescent="0.25">
      <c r="A531" t="s">
        <v>65</v>
      </c>
      <c r="B531" t="s">
        <v>261</v>
      </c>
      <c r="C531" t="s">
        <v>116</v>
      </c>
      <c r="D531" t="s">
        <v>117</v>
      </c>
      <c r="E531" t="s">
        <v>51</v>
      </c>
      <c r="F531" t="s">
        <v>185</v>
      </c>
      <c r="G531" t="s">
        <v>34</v>
      </c>
      <c r="H531" s="79">
        <v>-4039845</v>
      </c>
      <c r="I531" s="79">
        <v>-4040000</v>
      </c>
    </row>
    <row r="532" spans="1:9" x14ac:dyDescent="0.25">
      <c r="A532" t="s">
        <v>65</v>
      </c>
      <c r="B532" t="s">
        <v>302</v>
      </c>
      <c r="C532" t="s">
        <v>108</v>
      </c>
      <c r="D532" t="s">
        <v>109</v>
      </c>
      <c r="E532" t="s">
        <v>51</v>
      </c>
      <c r="F532" t="s">
        <v>185</v>
      </c>
      <c r="G532" t="s">
        <v>34</v>
      </c>
      <c r="H532" s="79">
        <v>3915258</v>
      </c>
      <c r="I532" s="79">
        <v>3915000</v>
      </c>
    </row>
    <row r="533" spans="1:9" x14ac:dyDescent="0.25">
      <c r="A533" t="s">
        <v>65</v>
      </c>
      <c r="B533" t="s">
        <v>302</v>
      </c>
      <c r="C533" t="s">
        <v>115</v>
      </c>
      <c r="D533" t="s">
        <v>111</v>
      </c>
      <c r="E533" t="s">
        <v>51</v>
      </c>
      <c r="F533" t="s">
        <v>185</v>
      </c>
      <c r="G533" t="s">
        <v>34</v>
      </c>
      <c r="H533" s="79">
        <v>-1862236</v>
      </c>
      <c r="I533" s="79">
        <v>-1862000</v>
      </c>
    </row>
    <row r="534" spans="1:9" x14ac:dyDescent="0.25">
      <c r="A534" t="s">
        <v>65</v>
      </c>
      <c r="B534" t="s">
        <v>302</v>
      </c>
      <c r="C534" t="s">
        <v>168</v>
      </c>
      <c r="D534" t="s">
        <v>117</v>
      </c>
      <c r="E534" t="s">
        <v>51</v>
      </c>
      <c r="F534" t="s">
        <v>185</v>
      </c>
      <c r="G534" t="s">
        <v>34</v>
      </c>
      <c r="H534" s="79">
        <v>-591611</v>
      </c>
      <c r="I534" s="79">
        <v>-592000</v>
      </c>
    </row>
    <row r="535" spans="1:9" x14ac:dyDescent="0.25">
      <c r="A535" t="s">
        <v>65</v>
      </c>
      <c r="B535" t="s">
        <v>302</v>
      </c>
      <c r="C535" t="s">
        <v>116</v>
      </c>
      <c r="D535" t="s">
        <v>117</v>
      </c>
      <c r="E535" t="s">
        <v>51</v>
      </c>
      <c r="F535" t="s">
        <v>185</v>
      </c>
      <c r="G535" t="s">
        <v>34</v>
      </c>
      <c r="H535" s="79">
        <v>-1429573</v>
      </c>
      <c r="I535" s="79">
        <v>-1428000</v>
      </c>
    </row>
    <row r="536" spans="1:9" x14ac:dyDescent="0.25">
      <c r="A536" t="s">
        <v>65</v>
      </c>
      <c r="B536" t="s">
        <v>339</v>
      </c>
      <c r="C536" t="s">
        <v>108</v>
      </c>
      <c r="D536" t="s">
        <v>109</v>
      </c>
      <c r="E536" t="s">
        <v>51</v>
      </c>
      <c r="F536" t="s">
        <v>185</v>
      </c>
      <c r="G536" t="s">
        <v>34</v>
      </c>
      <c r="H536" s="79">
        <v>3997156</v>
      </c>
      <c r="I536" s="79">
        <v>3997000</v>
      </c>
    </row>
    <row r="537" spans="1:9" x14ac:dyDescent="0.25">
      <c r="A537" t="s">
        <v>65</v>
      </c>
      <c r="B537" t="s">
        <v>339</v>
      </c>
      <c r="C537" t="s">
        <v>115</v>
      </c>
      <c r="D537" t="s">
        <v>111</v>
      </c>
      <c r="E537" t="s">
        <v>51</v>
      </c>
      <c r="F537" t="s">
        <v>185</v>
      </c>
      <c r="G537" t="s">
        <v>34</v>
      </c>
      <c r="H537" s="79">
        <v>-1901190</v>
      </c>
      <c r="I537" s="79">
        <v>-1900000</v>
      </c>
    </row>
    <row r="538" spans="1:9" x14ac:dyDescent="0.25">
      <c r="A538" t="s">
        <v>65</v>
      </c>
      <c r="B538" t="s">
        <v>339</v>
      </c>
      <c r="C538" t="s">
        <v>168</v>
      </c>
      <c r="D538" t="s">
        <v>117</v>
      </c>
      <c r="E538" t="s">
        <v>51</v>
      </c>
      <c r="F538" t="s">
        <v>185</v>
      </c>
      <c r="G538" t="s">
        <v>34</v>
      </c>
      <c r="H538" s="79">
        <v>-603986</v>
      </c>
      <c r="I538" s="79">
        <v>-604000</v>
      </c>
    </row>
    <row r="539" spans="1:9" x14ac:dyDescent="0.25">
      <c r="A539" t="s">
        <v>65</v>
      </c>
      <c r="B539" t="s">
        <v>339</v>
      </c>
      <c r="C539" t="s">
        <v>116</v>
      </c>
      <c r="D539" t="s">
        <v>117</v>
      </c>
      <c r="E539" t="s">
        <v>51</v>
      </c>
      <c r="F539" t="s">
        <v>185</v>
      </c>
      <c r="G539" t="s">
        <v>34</v>
      </c>
      <c r="H539" s="79">
        <v>-1459475</v>
      </c>
      <c r="I539" s="79">
        <v>-1460000</v>
      </c>
    </row>
    <row r="540" spans="1:9" x14ac:dyDescent="0.25">
      <c r="A540" t="s">
        <v>65</v>
      </c>
      <c r="B540" t="s">
        <v>474</v>
      </c>
      <c r="C540" t="s">
        <v>108</v>
      </c>
      <c r="D540" t="s">
        <v>109</v>
      </c>
      <c r="E540" t="s">
        <v>51</v>
      </c>
      <c r="F540" t="s">
        <v>185</v>
      </c>
      <c r="G540" t="s">
        <v>34</v>
      </c>
      <c r="H540" s="79">
        <v>2422599</v>
      </c>
      <c r="I540" s="79">
        <v>2422000</v>
      </c>
    </row>
    <row r="541" spans="1:9" x14ac:dyDescent="0.25">
      <c r="A541" t="s">
        <v>65</v>
      </c>
      <c r="B541" t="s">
        <v>474</v>
      </c>
      <c r="C541" t="s">
        <v>115</v>
      </c>
      <c r="D541" t="s">
        <v>111</v>
      </c>
      <c r="E541" t="s">
        <v>51</v>
      </c>
      <c r="F541" t="s">
        <v>185</v>
      </c>
      <c r="G541" t="s">
        <v>34</v>
      </c>
      <c r="H541" s="79">
        <v>-1152275</v>
      </c>
      <c r="I541" s="79">
        <v>-1152000</v>
      </c>
    </row>
    <row r="542" spans="1:9" x14ac:dyDescent="0.25">
      <c r="A542" t="s">
        <v>65</v>
      </c>
      <c r="B542" t="s">
        <v>474</v>
      </c>
      <c r="C542" t="s">
        <v>168</v>
      </c>
      <c r="D542" t="s">
        <v>117</v>
      </c>
      <c r="E542" t="s">
        <v>51</v>
      </c>
      <c r="F542" t="s">
        <v>185</v>
      </c>
      <c r="G542" t="s">
        <v>34</v>
      </c>
      <c r="H542" s="79">
        <v>-366064</v>
      </c>
      <c r="I542" s="79">
        <v>-366000</v>
      </c>
    </row>
    <row r="543" spans="1:9" x14ac:dyDescent="0.25">
      <c r="A543" t="s">
        <v>65</v>
      </c>
      <c r="B543" t="s">
        <v>474</v>
      </c>
      <c r="C543" t="s">
        <v>116</v>
      </c>
      <c r="D543" t="s">
        <v>117</v>
      </c>
      <c r="E543" t="s">
        <v>51</v>
      </c>
      <c r="F543" t="s">
        <v>185</v>
      </c>
      <c r="G543" t="s">
        <v>34</v>
      </c>
      <c r="H543" s="79">
        <v>-884561</v>
      </c>
      <c r="I543" s="79">
        <v>-884000</v>
      </c>
    </row>
    <row r="544" spans="1:9" x14ac:dyDescent="0.25">
      <c r="A544" t="s">
        <v>192</v>
      </c>
      <c r="B544" t="s">
        <v>191</v>
      </c>
      <c r="C544" t="s">
        <v>108</v>
      </c>
      <c r="D544" t="s">
        <v>109</v>
      </c>
      <c r="E544" t="s">
        <v>51</v>
      </c>
      <c r="F544" t="s">
        <v>185</v>
      </c>
      <c r="G544" t="s">
        <v>34</v>
      </c>
      <c r="H544" s="79">
        <v>79860107</v>
      </c>
      <c r="I544" s="79">
        <v>79860000</v>
      </c>
    </row>
    <row r="545" spans="1:9" x14ac:dyDescent="0.25">
      <c r="A545" t="s">
        <v>192</v>
      </c>
      <c r="B545" t="s">
        <v>191</v>
      </c>
      <c r="C545" t="s">
        <v>115</v>
      </c>
      <c r="D545" t="s">
        <v>111</v>
      </c>
      <c r="E545" t="s">
        <v>51</v>
      </c>
      <c r="F545" t="s">
        <v>185</v>
      </c>
      <c r="G545" t="s">
        <v>34</v>
      </c>
      <c r="H545" s="79">
        <v>-30583355</v>
      </c>
      <c r="I545" s="79">
        <v>-30583000</v>
      </c>
    </row>
    <row r="546" spans="1:9" x14ac:dyDescent="0.25">
      <c r="A546" t="s">
        <v>192</v>
      </c>
      <c r="B546" t="s">
        <v>191</v>
      </c>
      <c r="C546" t="s">
        <v>168</v>
      </c>
      <c r="D546" t="s">
        <v>117</v>
      </c>
      <c r="E546" t="s">
        <v>51</v>
      </c>
      <c r="F546" t="s">
        <v>185</v>
      </c>
      <c r="G546" t="s">
        <v>34</v>
      </c>
      <c r="H546" s="79">
        <v>-10263173</v>
      </c>
      <c r="I546" s="79">
        <v>-10263000</v>
      </c>
    </row>
    <row r="547" spans="1:9" x14ac:dyDescent="0.25">
      <c r="A547" t="s">
        <v>192</v>
      </c>
      <c r="B547" t="s">
        <v>191</v>
      </c>
      <c r="C547" t="s">
        <v>116</v>
      </c>
      <c r="D547" t="s">
        <v>117</v>
      </c>
      <c r="E547" t="s">
        <v>51</v>
      </c>
      <c r="F547" t="s">
        <v>185</v>
      </c>
      <c r="G547" t="s">
        <v>34</v>
      </c>
      <c r="H547" s="79">
        <v>-40339994</v>
      </c>
      <c r="I547" s="79">
        <v>-40340000</v>
      </c>
    </row>
    <row r="548" spans="1:9" x14ac:dyDescent="0.25">
      <c r="A548" t="s">
        <v>192</v>
      </c>
      <c r="B548" t="s">
        <v>349</v>
      </c>
      <c r="C548" t="s">
        <v>108</v>
      </c>
      <c r="D548" t="s">
        <v>109</v>
      </c>
      <c r="E548" t="s">
        <v>51</v>
      </c>
      <c r="F548" t="s">
        <v>185</v>
      </c>
      <c r="G548" t="s">
        <v>34</v>
      </c>
      <c r="H548" s="79">
        <v>1110317</v>
      </c>
      <c r="I548" s="79">
        <v>1110000</v>
      </c>
    </row>
    <row r="549" spans="1:9" x14ac:dyDescent="0.25">
      <c r="A549" t="s">
        <v>192</v>
      </c>
      <c r="B549" t="s">
        <v>349</v>
      </c>
      <c r="C549" t="s">
        <v>115</v>
      </c>
      <c r="D549" t="s">
        <v>111</v>
      </c>
      <c r="E549" t="s">
        <v>51</v>
      </c>
      <c r="F549" t="s">
        <v>185</v>
      </c>
      <c r="G549" t="s">
        <v>34</v>
      </c>
      <c r="H549" s="79">
        <v>-149593</v>
      </c>
      <c r="I549" s="79">
        <v>-150000</v>
      </c>
    </row>
    <row r="550" spans="1:9" x14ac:dyDescent="0.25">
      <c r="A550" t="s">
        <v>192</v>
      </c>
      <c r="B550" t="s">
        <v>349</v>
      </c>
      <c r="C550" t="s">
        <v>168</v>
      </c>
      <c r="D550" t="s">
        <v>117</v>
      </c>
      <c r="E550" t="s">
        <v>51</v>
      </c>
      <c r="F550" t="s">
        <v>185</v>
      </c>
      <c r="G550" t="s">
        <v>34</v>
      </c>
      <c r="H550" s="79">
        <v>-125556</v>
      </c>
      <c r="I550" s="79">
        <v>-126000</v>
      </c>
    </row>
    <row r="551" spans="1:9" x14ac:dyDescent="0.25">
      <c r="A551" t="s">
        <v>192</v>
      </c>
      <c r="B551" t="s">
        <v>349</v>
      </c>
      <c r="C551" t="s">
        <v>116</v>
      </c>
      <c r="D551" t="s">
        <v>117</v>
      </c>
      <c r="E551" t="s">
        <v>51</v>
      </c>
      <c r="F551" t="s">
        <v>185</v>
      </c>
      <c r="G551" t="s">
        <v>34</v>
      </c>
      <c r="H551" s="79">
        <v>-854239</v>
      </c>
      <c r="I551" s="79">
        <v>-853000</v>
      </c>
    </row>
    <row r="552" spans="1:9" x14ac:dyDescent="0.25">
      <c r="A552" t="s">
        <v>192</v>
      </c>
      <c r="B552" t="s">
        <v>484</v>
      </c>
      <c r="C552" t="s">
        <v>108</v>
      </c>
      <c r="D552" t="s">
        <v>109</v>
      </c>
      <c r="E552" t="s">
        <v>51</v>
      </c>
      <c r="F552" t="s">
        <v>185</v>
      </c>
      <c r="G552" t="s">
        <v>34</v>
      </c>
      <c r="H552" s="79">
        <v>693173</v>
      </c>
      <c r="I552" s="79">
        <v>693000</v>
      </c>
    </row>
    <row r="553" spans="1:9" x14ac:dyDescent="0.25">
      <c r="A553" t="s">
        <v>192</v>
      </c>
      <c r="B553" t="s">
        <v>484</v>
      </c>
      <c r="C553" t="s">
        <v>115</v>
      </c>
      <c r="D553" t="s">
        <v>111</v>
      </c>
      <c r="E553" t="s">
        <v>51</v>
      </c>
      <c r="F553" t="s">
        <v>185</v>
      </c>
      <c r="G553" t="s">
        <v>34</v>
      </c>
      <c r="H553" s="79">
        <v>-593125</v>
      </c>
      <c r="I553" s="79">
        <v>-593000</v>
      </c>
    </row>
    <row r="554" spans="1:9" x14ac:dyDescent="0.25">
      <c r="A554" t="s">
        <v>192</v>
      </c>
      <c r="B554" t="s">
        <v>484</v>
      </c>
      <c r="C554" t="s">
        <v>168</v>
      </c>
      <c r="D554" t="s">
        <v>117</v>
      </c>
      <c r="E554" t="s">
        <v>51</v>
      </c>
      <c r="F554" t="s">
        <v>185</v>
      </c>
      <c r="G554" t="s">
        <v>34</v>
      </c>
      <c r="H554" s="79">
        <v>-102217</v>
      </c>
      <c r="I554" s="79">
        <v>-102000</v>
      </c>
    </row>
    <row r="555" spans="1:9" x14ac:dyDescent="0.25">
      <c r="A555" t="s">
        <v>192</v>
      </c>
      <c r="B555" t="s">
        <v>484</v>
      </c>
      <c r="C555" t="s">
        <v>116</v>
      </c>
      <c r="D555" t="s">
        <v>117</v>
      </c>
      <c r="E555" t="s">
        <v>51</v>
      </c>
      <c r="F555" t="s">
        <v>185</v>
      </c>
      <c r="G555" t="s">
        <v>34</v>
      </c>
      <c r="H555" s="79">
        <v>-1</v>
      </c>
      <c r="I555" s="79">
        <v>0</v>
      </c>
    </row>
    <row r="556" spans="1:9" x14ac:dyDescent="0.25">
      <c r="A556" t="s">
        <v>237</v>
      </c>
      <c r="B556" t="s">
        <v>236</v>
      </c>
      <c r="C556" t="s">
        <v>108</v>
      </c>
      <c r="D556" t="s">
        <v>109</v>
      </c>
      <c r="E556" t="s">
        <v>51</v>
      </c>
      <c r="F556" t="s">
        <v>185</v>
      </c>
      <c r="G556" t="s">
        <v>34</v>
      </c>
      <c r="H556" s="79">
        <v>404513</v>
      </c>
      <c r="I556" s="79">
        <v>404000</v>
      </c>
    </row>
    <row r="557" spans="1:9" x14ac:dyDescent="0.25">
      <c r="A557" t="s">
        <v>237</v>
      </c>
      <c r="B557" t="s">
        <v>236</v>
      </c>
      <c r="C557" t="s">
        <v>115</v>
      </c>
      <c r="D557" t="s">
        <v>111</v>
      </c>
      <c r="E557" t="s">
        <v>51</v>
      </c>
      <c r="F557" t="s">
        <v>185</v>
      </c>
      <c r="G557" t="s">
        <v>34</v>
      </c>
      <c r="H557" s="79">
        <v>-393578</v>
      </c>
      <c r="I557" s="79">
        <v>-393000</v>
      </c>
    </row>
    <row r="558" spans="1:9" x14ac:dyDescent="0.25">
      <c r="A558" t="s">
        <v>237</v>
      </c>
      <c r="B558" t="s">
        <v>236</v>
      </c>
      <c r="C558" t="s">
        <v>168</v>
      </c>
      <c r="D558" t="s">
        <v>117</v>
      </c>
      <c r="E558" t="s">
        <v>51</v>
      </c>
      <c r="F558" t="s">
        <v>185</v>
      </c>
      <c r="G558" t="s">
        <v>34</v>
      </c>
      <c r="H558" s="79">
        <v>-11430</v>
      </c>
      <c r="I558" s="79">
        <v>-11000</v>
      </c>
    </row>
    <row r="559" spans="1:9" x14ac:dyDescent="0.25">
      <c r="A559" t="s">
        <v>237</v>
      </c>
      <c r="B559" t="s">
        <v>236</v>
      </c>
      <c r="C559" t="s">
        <v>116</v>
      </c>
      <c r="D559" t="s">
        <v>117</v>
      </c>
      <c r="E559" t="s">
        <v>51</v>
      </c>
      <c r="F559" t="s">
        <v>185</v>
      </c>
      <c r="G559" t="s">
        <v>34</v>
      </c>
      <c r="H559" s="79">
        <v>0</v>
      </c>
      <c r="I559" s="79">
        <v>-1000</v>
      </c>
    </row>
    <row r="560" spans="1:9" x14ac:dyDescent="0.25">
      <c r="A560" t="s">
        <v>66</v>
      </c>
      <c r="B560" t="s">
        <v>27</v>
      </c>
      <c r="C560" t="s">
        <v>108</v>
      </c>
      <c r="D560" t="s">
        <v>109</v>
      </c>
      <c r="E560" t="s">
        <v>48</v>
      </c>
      <c r="F560" t="s">
        <v>38</v>
      </c>
      <c r="G560" t="s">
        <v>34</v>
      </c>
      <c r="H560" s="79">
        <v>275359</v>
      </c>
      <c r="I560" s="79">
        <v>275000</v>
      </c>
    </row>
    <row r="561" spans="1:9" x14ac:dyDescent="0.25">
      <c r="A561" t="s">
        <v>66</v>
      </c>
      <c r="B561" t="s">
        <v>27</v>
      </c>
      <c r="C561" t="s">
        <v>115</v>
      </c>
      <c r="D561" t="s">
        <v>111</v>
      </c>
      <c r="E561" t="s">
        <v>48</v>
      </c>
      <c r="F561" t="s">
        <v>38</v>
      </c>
      <c r="G561" t="s">
        <v>34</v>
      </c>
      <c r="H561" s="79">
        <v>-257455</v>
      </c>
      <c r="I561" s="79">
        <v>-258000</v>
      </c>
    </row>
    <row r="562" spans="1:9" x14ac:dyDescent="0.25">
      <c r="A562" t="s">
        <v>66</v>
      </c>
      <c r="B562" t="s">
        <v>27</v>
      </c>
      <c r="C562" t="s">
        <v>168</v>
      </c>
      <c r="D562" t="s">
        <v>117</v>
      </c>
      <c r="E562" t="s">
        <v>48</v>
      </c>
      <c r="F562" t="s">
        <v>38</v>
      </c>
      <c r="G562" t="s">
        <v>34</v>
      </c>
      <c r="H562" s="79">
        <v>-29793</v>
      </c>
      <c r="I562" s="79">
        <v>-30000</v>
      </c>
    </row>
    <row r="563" spans="1:9" x14ac:dyDescent="0.25">
      <c r="A563" t="s">
        <v>66</v>
      </c>
      <c r="B563" t="s">
        <v>27</v>
      </c>
      <c r="C563" t="s">
        <v>116</v>
      </c>
      <c r="D563" t="s">
        <v>117</v>
      </c>
      <c r="E563" t="s">
        <v>48</v>
      </c>
      <c r="F563" t="s">
        <v>38</v>
      </c>
      <c r="G563" t="s">
        <v>34</v>
      </c>
      <c r="H563" s="79">
        <v>0</v>
      </c>
      <c r="I563" s="79">
        <v>1000</v>
      </c>
    </row>
    <row r="564" spans="1:9" x14ac:dyDescent="0.25">
      <c r="A564" t="s">
        <v>66</v>
      </c>
      <c r="B564" t="s">
        <v>433</v>
      </c>
      <c r="C564" t="s">
        <v>108</v>
      </c>
      <c r="D564" t="s">
        <v>109</v>
      </c>
      <c r="E564" t="s">
        <v>48</v>
      </c>
      <c r="F564" t="s">
        <v>185</v>
      </c>
      <c r="G564" t="s">
        <v>34</v>
      </c>
      <c r="H564" s="79">
        <v>444533</v>
      </c>
      <c r="I564" s="79">
        <v>445000</v>
      </c>
    </row>
    <row r="565" spans="1:9" x14ac:dyDescent="0.25">
      <c r="A565" t="s">
        <v>66</v>
      </c>
      <c r="B565" t="s">
        <v>433</v>
      </c>
      <c r="C565" t="s">
        <v>115</v>
      </c>
      <c r="D565" t="s">
        <v>111</v>
      </c>
      <c r="E565" t="s">
        <v>48</v>
      </c>
      <c r="F565" t="s">
        <v>185</v>
      </c>
      <c r="G565" t="s">
        <v>34</v>
      </c>
      <c r="H565" s="79">
        <v>-415630</v>
      </c>
      <c r="I565" s="79">
        <v>-416000</v>
      </c>
    </row>
    <row r="566" spans="1:9" x14ac:dyDescent="0.25">
      <c r="A566" t="s">
        <v>66</v>
      </c>
      <c r="B566" t="s">
        <v>433</v>
      </c>
      <c r="C566" t="s">
        <v>168</v>
      </c>
      <c r="D566" t="s">
        <v>117</v>
      </c>
      <c r="E566" t="s">
        <v>48</v>
      </c>
      <c r="F566" t="s">
        <v>185</v>
      </c>
      <c r="G566" t="s">
        <v>34</v>
      </c>
      <c r="H566" s="79">
        <v>-48098</v>
      </c>
      <c r="I566" s="79">
        <v>-48000</v>
      </c>
    </row>
    <row r="567" spans="1:9" x14ac:dyDescent="0.25">
      <c r="A567" t="s">
        <v>66</v>
      </c>
      <c r="B567" t="s">
        <v>433</v>
      </c>
      <c r="C567" t="s">
        <v>116</v>
      </c>
      <c r="D567" t="s">
        <v>117</v>
      </c>
      <c r="E567" t="s">
        <v>48</v>
      </c>
      <c r="F567" t="s">
        <v>185</v>
      </c>
      <c r="G567" t="s">
        <v>34</v>
      </c>
      <c r="H567" s="79">
        <v>0</v>
      </c>
      <c r="I567" s="79">
        <v>0</v>
      </c>
    </row>
    <row r="568" spans="1:9" x14ac:dyDescent="0.25">
      <c r="A568" t="s">
        <v>933</v>
      </c>
      <c r="B568" t="s">
        <v>932</v>
      </c>
      <c r="C568" t="s">
        <v>108</v>
      </c>
      <c r="D568" t="s">
        <v>109</v>
      </c>
      <c r="E568" t="s">
        <v>48</v>
      </c>
      <c r="F568" t="s">
        <v>185</v>
      </c>
      <c r="G568" t="s">
        <v>34</v>
      </c>
      <c r="H568" s="79">
        <v>51431374</v>
      </c>
      <c r="I568" s="79">
        <v>51431000</v>
      </c>
    </row>
    <row r="569" spans="1:9" x14ac:dyDescent="0.25">
      <c r="A569" t="s">
        <v>933</v>
      </c>
      <c r="B569" t="s">
        <v>932</v>
      </c>
      <c r="C569" t="s">
        <v>115</v>
      </c>
      <c r="D569" t="s">
        <v>111</v>
      </c>
      <c r="E569" t="s">
        <v>48</v>
      </c>
      <c r="F569" t="s">
        <v>185</v>
      </c>
      <c r="G569" t="s">
        <v>34</v>
      </c>
      <c r="H569" s="79">
        <v>-17791730</v>
      </c>
      <c r="I569" s="79">
        <v>-17792000</v>
      </c>
    </row>
    <row r="570" spans="1:9" x14ac:dyDescent="0.25">
      <c r="A570" t="s">
        <v>933</v>
      </c>
      <c r="B570" t="s">
        <v>932</v>
      </c>
      <c r="C570" t="s">
        <v>168</v>
      </c>
      <c r="D570" t="s">
        <v>117</v>
      </c>
      <c r="E570" t="s">
        <v>48</v>
      </c>
      <c r="F570" t="s">
        <v>185</v>
      </c>
      <c r="G570" t="s">
        <v>34</v>
      </c>
      <c r="H570" s="79">
        <v>-5471919</v>
      </c>
      <c r="I570" s="79">
        <v>-5472000</v>
      </c>
    </row>
    <row r="571" spans="1:9" x14ac:dyDescent="0.25">
      <c r="A571" t="s">
        <v>933</v>
      </c>
      <c r="B571" t="s">
        <v>932</v>
      </c>
      <c r="C571" t="s">
        <v>116</v>
      </c>
      <c r="D571" t="s">
        <v>117</v>
      </c>
      <c r="E571" t="s">
        <v>48</v>
      </c>
      <c r="F571" t="s">
        <v>185</v>
      </c>
      <c r="G571" t="s">
        <v>34</v>
      </c>
      <c r="H571" s="79">
        <v>-30565312</v>
      </c>
      <c r="I571" s="79">
        <v>-30565000</v>
      </c>
    </row>
    <row r="572" spans="1:9" x14ac:dyDescent="0.25">
      <c r="A572" t="s">
        <v>441</v>
      </c>
      <c r="B572" t="s">
        <v>440</v>
      </c>
      <c r="C572" t="s">
        <v>108</v>
      </c>
      <c r="D572" t="s">
        <v>109</v>
      </c>
      <c r="E572" t="s">
        <v>48</v>
      </c>
      <c r="F572" t="s">
        <v>185</v>
      </c>
      <c r="G572" t="s">
        <v>34</v>
      </c>
      <c r="H572" s="79">
        <v>7939560</v>
      </c>
      <c r="I572" s="79">
        <v>7940000</v>
      </c>
    </row>
    <row r="573" spans="1:9" x14ac:dyDescent="0.25">
      <c r="A573" t="s">
        <v>441</v>
      </c>
      <c r="B573" t="s">
        <v>440</v>
      </c>
      <c r="C573" t="s">
        <v>115</v>
      </c>
      <c r="D573" t="s">
        <v>111</v>
      </c>
      <c r="E573" t="s">
        <v>48</v>
      </c>
      <c r="F573" t="s">
        <v>185</v>
      </c>
      <c r="G573" t="s">
        <v>34</v>
      </c>
      <c r="H573" s="79">
        <v>-4300595</v>
      </c>
      <c r="I573" s="79">
        <v>-4301000</v>
      </c>
    </row>
    <row r="574" spans="1:9" x14ac:dyDescent="0.25">
      <c r="A574" t="s">
        <v>441</v>
      </c>
      <c r="B574" t="s">
        <v>440</v>
      </c>
      <c r="C574" t="s">
        <v>168</v>
      </c>
      <c r="D574" t="s">
        <v>117</v>
      </c>
      <c r="E574" t="s">
        <v>48</v>
      </c>
      <c r="F574" t="s">
        <v>185</v>
      </c>
      <c r="G574" t="s">
        <v>34</v>
      </c>
      <c r="H574" s="79">
        <v>-2014419</v>
      </c>
      <c r="I574" s="79">
        <v>-2014000</v>
      </c>
    </row>
    <row r="575" spans="1:9" x14ac:dyDescent="0.25">
      <c r="A575" t="s">
        <v>441</v>
      </c>
      <c r="B575" t="s">
        <v>440</v>
      </c>
      <c r="C575" t="s">
        <v>116</v>
      </c>
      <c r="D575" t="s">
        <v>117</v>
      </c>
      <c r="E575" t="s">
        <v>48</v>
      </c>
      <c r="F575" t="s">
        <v>185</v>
      </c>
      <c r="G575" t="s">
        <v>34</v>
      </c>
      <c r="H575" s="79">
        <v>-1709831</v>
      </c>
      <c r="I575" s="79">
        <v>-1710000</v>
      </c>
    </row>
    <row r="576" spans="1:9" x14ac:dyDescent="0.25">
      <c r="A576" t="s">
        <v>67</v>
      </c>
      <c r="B576" t="s">
        <v>27</v>
      </c>
      <c r="C576" t="s">
        <v>108</v>
      </c>
      <c r="D576" t="s">
        <v>109</v>
      </c>
      <c r="E576" t="s">
        <v>48</v>
      </c>
      <c r="F576" t="s">
        <v>38</v>
      </c>
      <c r="G576" t="s">
        <v>34</v>
      </c>
      <c r="H576" s="79">
        <v>15610801</v>
      </c>
      <c r="I576" s="79">
        <v>15611000</v>
      </c>
    </row>
    <row r="577" spans="1:9" x14ac:dyDescent="0.25">
      <c r="A577" t="s">
        <v>67</v>
      </c>
      <c r="B577" t="s">
        <v>27</v>
      </c>
      <c r="C577" t="s">
        <v>115</v>
      </c>
      <c r="D577" t="s">
        <v>111</v>
      </c>
      <c r="E577" t="s">
        <v>48</v>
      </c>
      <c r="F577" t="s">
        <v>38</v>
      </c>
      <c r="G577" t="s">
        <v>34</v>
      </c>
      <c r="H577" s="79">
        <v>-3577475</v>
      </c>
      <c r="I577" s="79">
        <v>-3578000</v>
      </c>
    </row>
    <row r="578" spans="1:9" x14ac:dyDescent="0.25">
      <c r="A578" t="s">
        <v>67</v>
      </c>
      <c r="B578" t="s">
        <v>27</v>
      </c>
      <c r="C578" t="s">
        <v>168</v>
      </c>
      <c r="D578" t="s">
        <v>117</v>
      </c>
      <c r="E578" t="s">
        <v>48</v>
      </c>
      <c r="F578" t="s">
        <v>38</v>
      </c>
      <c r="G578" t="s">
        <v>34</v>
      </c>
      <c r="H578" s="79">
        <v>-1174675</v>
      </c>
      <c r="I578" s="79">
        <v>-1175000</v>
      </c>
    </row>
    <row r="579" spans="1:9" x14ac:dyDescent="0.25">
      <c r="A579" t="s">
        <v>67</v>
      </c>
      <c r="B579" t="s">
        <v>27</v>
      </c>
      <c r="C579" t="s">
        <v>116</v>
      </c>
      <c r="D579" t="s">
        <v>117</v>
      </c>
      <c r="E579" t="s">
        <v>48</v>
      </c>
      <c r="F579" t="s">
        <v>38</v>
      </c>
      <c r="G579" t="s">
        <v>34</v>
      </c>
      <c r="H579" s="79">
        <v>-11424123</v>
      </c>
      <c r="I579" s="79">
        <v>-11424000</v>
      </c>
    </row>
    <row r="580" spans="1:9" x14ac:dyDescent="0.25">
      <c r="A580" t="s">
        <v>367</v>
      </c>
      <c r="B580" t="s">
        <v>366</v>
      </c>
      <c r="C580" t="s">
        <v>108</v>
      </c>
      <c r="D580" t="s">
        <v>109</v>
      </c>
      <c r="E580" t="s">
        <v>48</v>
      </c>
      <c r="F580" t="s">
        <v>185</v>
      </c>
      <c r="G580" t="s">
        <v>34</v>
      </c>
      <c r="H580" s="79">
        <v>0</v>
      </c>
      <c r="I580" s="79">
        <v>0</v>
      </c>
    </row>
    <row r="581" spans="1:9" x14ac:dyDescent="0.25">
      <c r="A581" t="s">
        <v>367</v>
      </c>
      <c r="B581" t="s">
        <v>366</v>
      </c>
      <c r="C581" t="s">
        <v>115</v>
      </c>
      <c r="D581" t="s">
        <v>111</v>
      </c>
      <c r="E581" t="s">
        <v>48</v>
      </c>
      <c r="F581" t="s">
        <v>185</v>
      </c>
      <c r="G581" t="s">
        <v>34</v>
      </c>
      <c r="H581" s="79">
        <v>0</v>
      </c>
      <c r="I581" s="79">
        <v>0</v>
      </c>
    </row>
    <row r="582" spans="1:9" x14ac:dyDescent="0.25">
      <c r="A582" t="s">
        <v>367</v>
      </c>
      <c r="B582" t="s">
        <v>366</v>
      </c>
      <c r="C582" t="s">
        <v>116</v>
      </c>
      <c r="D582" t="s">
        <v>117</v>
      </c>
      <c r="E582" t="s">
        <v>48</v>
      </c>
      <c r="F582" t="s">
        <v>185</v>
      </c>
      <c r="G582" t="s">
        <v>34</v>
      </c>
      <c r="H582" s="79">
        <v>0</v>
      </c>
      <c r="I582" s="79">
        <v>0</v>
      </c>
    </row>
    <row r="583" spans="1:9" x14ac:dyDescent="0.25">
      <c r="A583" t="s">
        <v>68</v>
      </c>
      <c r="B583" t="s">
        <v>27</v>
      </c>
      <c r="C583" t="s">
        <v>108</v>
      </c>
      <c r="D583" t="s">
        <v>109</v>
      </c>
      <c r="E583" t="s">
        <v>48</v>
      </c>
      <c r="F583" t="s">
        <v>38</v>
      </c>
      <c r="G583" t="s">
        <v>34</v>
      </c>
      <c r="H583" s="79">
        <v>45182478</v>
      </c>
      <c r="I583" s="79">
        <v>45183000</v>
      </c>
    </row>
    <row r="584" spans="1:9" x14ac:dyDescent="0.25">
      <c r="A584" t="s">
        <v>68</v>
      </c>
      <c r="B584" t="s">
        <v>27</v>
      </c>
      <c r="C584" t="s">
        <v>115</v>
      </c>
      <c r="D584" t="s">
        <v>111</v>
      </c>
      <c r="E584" t="s">
        <v>48</v>
      </c>
      <c r="F584" t="s">
        <v>38</v>
      </c>
      <c r="G584" t="s">
        <v>34</v>
      </c>
      <c r="H584" s="79">
        <v>-14672756</v>
      </c>
      <c r="I584" s="79">
        <v>-14673000</v>
      </c>
    </row>
    <row r="585" spans="1:9" x14ac:dyDescent="0.25">
      <c r="A585" t="s">
        <v>68</v>
      </c>
      <c r="B585" t="s">
        <v>27</v>
      </c>
      <c r="C585" t="s">
        <v>168</v>
      </c>
      <c r="D585" t="s">
        <v>117</v>
      </c>
      <c r="E585" t="s">
        <v>48</v>
      </c>
      <c r="F585" t="s">
        <v>38</v>
      </c>
      <c r="G585" t="s">
        <v>34</v>
      </c>
      <c r="H585" s="79">
        <v>-4446781</v>
      </c>
      <c r="I585" s="79">
        <v>-4447000</v>
      </c>
    </row>
    <row r="586" spans="1:9" x14ac:dyDescent="0.25">
      <c r="A586" t="s">
        <v>68</v>
      </c>
      <c r="B586" t="s">
        <v>27</v>
      </c>
      <c r="C586" t="s">
        <v>116</v>
      </c>
      <c r="D586" t="s">
        <v>117</v>
      </c>
      <c r="E586" t="s">
        <v>48</v>
      </c>
      <c r="F586" t="s">
        <v>38</v>
      </c>
      <c r="G586" t="s">
        <v>34</v>
      </c>
      <c r="H586" s="79">
        <v>-26841955</v>
      </c>
      <c r="I586" s="79">
        <v>-26843000</v>
      </c>
    </row>
    <row r="587" spans="1:9" x14ac:dyDescent="0.25">
      <c r="A587" t="s">
        <v>68</v>
      </c>
      <c r="B587" t="s">
        <v>433</v>
      </c>
      <c r="C587" t="s">
        <v>108</v>
      </c>
      <c r="D587" t="s">
        <v>109</v>
      </c>
      <c r="E587" t="s">
        <v>48</v>
      </c>
      <c r="F587" t="s">
        <v>185</v>
      </c>
      <c r="G587" t="s">
        <v>34</v>
      </c>
      <c r="H587" s="79">
        <v>45182478</v>
      </c>
      <c r="I587" s="79">
        <v>45183000</v>
      </c>
    </row>
    <row r="588" spans="1:9" x14ac:dyDescent="0.25">
      <c r="A588" t="s">
        <v>68</v>
      </c>
      <c r="B588" t="s">
        <v>433</v>
      </c>
      <c r="C588" t="s">
        <v>115</v>
      </c>
      <c r="D588" t="s">
        <v>111</v>
      </c>
      <c r="E588" t="s">
        <v>48</v>
      </c>
      <c r="F588" t="s">
        <v>185</v>
      </c>
      <c r="G588" t="s">
        <v>34</v>
      </c>
      <c r="H588" s="79">
        <v>-14672756</v>
      </c>
      <c r="I588" s="79">
        <v>-14673000</v>
      </c>
    </row>
    <row r="589" spans="1:9" x14ac:dyDescent="0.25">
      <c r="A589" t="s">
        <v>68</v>
      </c>
      <c r="B589" t="s">
        <v>433</v>
      </c>
      <c r="C589" t="s">
        <v>168</v>
      </c>
      <c r="D589" t="s">
        <v>117</v>
      </c>
      <c r="E589" t="s">
        <v>48</v>
      </c>
      <c r="F589" t="s">
        <v>185</v>
      </c>
      <c r="G589" t="s">
        <v>34</v>
      </c>
      <c r="H589" s="79">
        <v>-4446781</v>
      </c>
      <c r="I589" s="79">
        <v>-4447000</v>
      </c>
    </row>
    <row r="590" spans="1:9" x14ac:dyDescent="0.25">
      <c r="A590" t="s">
        <v>68</v>
      </c>
      <c r="B590" t="s">
        <v>433</v>
      </c>
      <c r="C590" t="s">
        <v>116</v>
      </c>
      <c r="D590" t="s">
        <v>117</v>
      </c>
      <c r="E590" t="s">
        <v>48</v>
      </c>
      <c r="F590" t="s">
        <v>185</v>
      </c>
      <c r="G590" t="s">
        <v>34</v>
      </c>
      <c r="H590" s="79">
        <v>-26841956</v>
      </c>
      <c r="I590" s="79">
        <v>-26843000</v>
      </c>
    </row>
    <row r="591" spans="1:9" x14ac:dyDescent="0.25">
      <c r="A591" t="s">
        <v>69</v>
      </c>
      <c r="B591" t="s">
        <v>27</v>
      </c>
      <c r="C591" t="s">
        <v>30</v>
      </c>
      <c r="D591" t="s">
        <v>31</v>
      </c>
      <c r="E591" t="s">
        <v>48</v>
      </c>
      <c r="F591" t="s">
        <v>38</v>
      </c>
      <c r="G591" t="s">
        <v>34</v>
      </c>
      <c r="H591" s="79">
        <v>1959220</v>
      </c>
      <c r="I591" s="79">
        <v>1959000</v>
      </c>
    </row>
    <row r="592" spans="1:9" x14ac:dyDescent="0.25">
      <c r="A592" t="s">
        <v>69</v>
      </c>
      <c r="B592" t="s">
        <v>27</v>
      </c>
      <c r="C592" t="s">
        <v>108</v>
      </c>
      <c r="D592" t="s">
        <v>109</v>
      </c>
      <c r="E592" t="s">
        <v>48</v>
      </c>
      <c r="F592" t="s">
        <v>38</v>
      </c>
      <c r="G592" t="s">
        <v>34</v>
      </c>
      <c r="H592" s="79">
        <v>69598505</v>
      </c>
      <c r="I592" s="79">
        <v>69598000</v>
      </c>
    </row>
    <row r="593" spans="1:9" x14ac:dyDescent="0.25">
      <c r="A593" t="s">
        <v>69</v>
      </c>
      <c r="B593" t="s">
        <v>27</v>
      </c>
      <c r="C593" t="s">
        <v>110</v>
      </c>
      <c r="D593" t="s">
        <v>111</v>
      </c>
      <c r="E593" t="s">
        <v>48</v>
      </c>
      <c r="F593" t="s">
        <v>38</v>
      </c>
      <c r="G593" t="s">
        <v>34</v>
      </c>
      <c r="H593" s="79">
        <v>-1175532</v>
      </c>
      <c r="I593" s="79">
        <v>-1176000</v>
      </c>
    </row>
    <row r="594" spans="1:9" x14ac:dyDescent="0.25">
      <c r="A594" t="s">
        <v>69</v>
      </c>
      <c r="B594" t="s">
        <v>27</v>
      </c>
      <c r="C594" t="s">
        <v>115</v>
      </c>
      <c r="D594" t="s">
        <v>111</v>
      </c>
      <c r="E594" t="s">
        <v>48</v>
      </c>
      <c r="F594" t="s">
        <v>38</v>
      </c>
      <c r="G594" t="s">
        <v>34</v>
      </c>
      <c r="H594" s="79">
        <v>-33364017</v>
      </c>
      <c r="I594" s="79">
        <v>-33364000</v>
      </c>
    </row>
    <row r="595" spans="1:9" x14ac:dyDescent="0.25">
      <c r="A595" t="s">
        <v>69</v>
      </c>
      <c r="B595" t="s">
        <v>27</v>
      </c>
      <c r="C595" t="s">
        <v>168</v>
      </c>
      <c r="D595" t="s">
        <v>117</v>
      </c>
      <c r="E595" t="s">
        <v>48</v>
      </c>
      <c r="F595" t="s">
        <v>38</v>
      </c>
      <c r="G595" t="s">
        <v>34</v>
      </c>
      <c r="H595" s="79">
        <v>-7319172</v>
      </c>
      <c r="I595" s="79">
        <v>-7319000</v>
      </c>
    </row>
    <row r="596" spans="1:9" x14ac:dyDescent="0.25">
      <c r="A596" t="s">
        <v>69</v>
      </c>
      <c r="B596" t="s">
        <v>27</v>
      </c>
      <c r="C596" t="s">
        <v>116</v>
      </c>
      <c r="D596" t="s">
        <v>117</v>
      </c>
      <c r="E596" t="s">
        <v>48</v>
      </c>
      <c r="F596" t="s">
        <v>38</v>
      </c>
      <c r="G596" t="s">
        <v>34</v>
      </c>
      <c r="H596" s="79">
        <v>-30121612</v>
      </c>
      <c r="I596" s="79">
        <v>-30122000</v>
      </c>
    </row>
    <row r="597" spans="1:9" x14ac:dyDescent="0.25">
      <c r="A597" t="s">
        <v>70</v>
      </c>
      <c r="B597" t="s">
        <v>27</v>
      </c>
      <c r="C597" t="s">
        <v>108</v>
      </c>
      <c r="D597" t="s">
        <v>109</v>
      </c>
      <c r="E597" t="s">
        <v>48</v>
      </c>
      <c r="F597" t="s">
        <v>38</v>
      </c>
      <c r="G597" t="s">
        <v>34</v>
      </c>
      <c r="H597" s="79">
        <v>14682745</v>
      </c>
      <c r="I597" s="79">
        <v>14683000</v>
      </c>
    </row>
    <row r="598" spans="1:9" x14ac:dyDescent="0.25">
      <c r="A598" t="s">
        <v>70</v>
      </c>
      <c r="B598" t="s">
        <v>27</v>
      </c>
      <c r="C598" t="s">
        <v>115</v>
      </c>
      <c r="D598" t="s">
        <v>111</v>
      </c>
      <c r="E598" t="s">
        <v>48</v>
      </c>
      <c r="F598" t="s">
        <v>38</v>
      </c>
      <c r="G598" t="s">
        <v>34</v>
      </c>
      <c r="H598" s="79">
        <v>-4349688</v>
      </c>
      <c r="I598" s="79">
        <v>-4350000</v>
      </c>
    </row>
    <row r="599" spans="1:9" x14ac:dyDescent="0.25">
      <c r="A599" t="s">
        <v>70</v>
      </c>
      <c r="B599" t="s">
        <v>27</v>
      </c>
      <c r="C599" t="s">
        <v>168</v>
      </c>
      <c r="D599" t="s">
        <v>117</v>
      </c>
      <c r="E599" t="s">
        <v>48</v>
      </c>
      <c r="F599" t="s">
        <v>38</v>
      </c>
      <c r="G599" t="s">
        <v>34</v>
      </c>
      <c r="H599" s="79">
        <v>-1401115</v>
      </c>
      <c r="I599" s="79">
        <v>-1401000</v>
      </c>
    </row>
    <row r="600" spans="1:9" x14ac:dyDescent="0.25">
      <c r="A600" t="s">
        <v>70</v>
      </c>
      <c r="B600" t="s">
        <v>27</v>
      </c>
      <c r="C600" t="s">
        <v>116</v>
      </c>
      <c r="D600" t="s">
        <v>117</v>
      </c>
      <c r="E600" t="s">
        <v>48</v>
      </c>
      <c r="F600" t="s">
        <v>38</v>
      </c>
      <c r="G600" t="s">
        <v>34</v>
      </c>
      <c r="H600" s="79">
        <v>-9350092</v>
      </c>
      <c r="I600" s="79">
        <v>-9350000</v>
      </c>
    </row>
    <row r="601" spans="1:9" x14ac:dyDescent="0.25">
      <c r="A601" t="s">
        <v>491</v>
      </c>
      <c r="B601" t="s">
        <v>487</v>
      </c>
      <c r="C601" t="s">
        <v>108</v>
      </c>
      <c r="D601" t="s">
        <v>109</v>
      </c>
      <c r="E601" t="s">
        <v>48</v>
      </c>
      <c r="F601" t="s">
        <v>185</v>
      </c>
      <c r="G601" t="s">
        <v>34</v>
      </c>
      <c r="H601" s="79">
        <v>2535451</v>
      </c>
      <c r="I601" s="79">
        <v>2535000</v>
      </c>
    </row>
    <row r="602" spans="1:9" x14ac:dyDescent="0.25">
      <c r="A602" t="s">
        <v>491</v>
      </c>
      <c r="B602" t="s">
        <v>487</v>
      </c>
      <c r="C602" t="s">
        <v>115</v>
      </c>
      <c r="D602" t="s">
        <v>111</v>
      </c>
      <c r="E602" t="s">
        <v>48</v>
      </c>
      <c r="F602" t="s">
        <v>185</v>
      </c>
      <c r="G602" t="s">
        <v>34</v>
      </c>
      <c r="H602" s="79">
        <v>-1426192</v>
      </c>
      <c r="I602" s="79">
        <v>-1426000</v>
      </c>
    </row>
    <row r="603" spans="1:9" x14ac:dyDescent="0.25">
      <c r="A603" t="s">
        <v>491</v>
      </c>
      <c r="B603" t="s">
        <v>487</v>
      </c>
      <c r="C603" t="s">
        <v>168</v>
      </c>
      <c r="D603" t="s">
        <v>117</v>
      </c>
      <c r="E603" t="s">
        <v>48</v>
      </c>
      <c r="F603" t="s">
        <v>185</v>
      </c>
      <c r="G603" t="s">
        <v>34</v>
      </c>
      <c r="H603" s="79">
        <v>-715133</v>
      </c>
      <c r="I603" s="79">
        <v>-715000</v>
      </c>
    </row>
    <row r="604" spans="1:9" x14ac:dyDescent="0.25">
      <c r="A604" t="s">
        <v>491</v>
      </c>
      <c r="B604" t="s">
        <v>487</v>
      </c>
      <c r="C604" t="s">
        <v>116</v>
      </c>
      <c r="D604" t="s">
        <v>117</v>
      </c>
      <c r="E604" t="s">
        <v>48</v>
      </c>
      <c r="F604" t="s">
        <v>185</v>
      </c>
      <c r="G604" t="s">
        <v>34</v>
      </c>
      <c r="H604" s="79">
        <v>-547127</v>
      </c>
      <c r="I604" s="79">
        <v>-547000</v>
      </c>
    </row>
    <row r="605" spans="1:9" x14ac:dyDescent="0.25">
      <c r="A605" t="s">
        <v>71</v>
      </c>
      <c r="B605" t="s">
        <v>27</v>
      </c>
      <c r="C605" t="s">
        <v>108</v>
      </c>
      <c r="D605" t="s">
        <v>109</v>
      </c>
      <c r="E605" t="s">
        <v>48</v>
      </c>
      <c r="F605" t="s">
        <v>38</v>
      </c>
      <c r="G605" t="s">
        <v>34</v>
      </c>
      <c r="H605" s="79">
        <v>70198066</v>
      </c>
      <c r="I605" s="79">
        <v>70198000</v>
      </c>
    </row>
    <row r="606" spans="1:9" x14ac:dyDescent="0.25">
      <c r="A606" t="s">
        <v>71</v>
      </c>
      <c r="B606" t="s">
        <v>27</v>
      </c>
      <c r="C606" t="s">
        <v>115</v>
      </c>
      <c r="D606" t="s">
        <v>111</v>
      </c>
      <c r="E606" t="s">
        <v>48</v>
      </c>
      <c r="F606" t="s">
        <v>38</v>
      </c>
      <c r="G606" t="s">
        <v>34</v>
      </c>
      <c r="H606" s="79">
        <v>-35139286</v>
      </c>
      <c r="I606" s="79">
        <v>-35140000</v>
      </c>
    </row>
    <row r="607" spans="1:9" x14ac:dyDescent="0.25">
      <c r="A607" t="s">
        <v>71</v>
      </c>
      <c r="B607" t="s">
        <v>27</v>
      </c>
      <c r="C607" t="s">
        <v>168</v>
      </c>
      <c r="D607" t="s">
        <v>117</v>
      </c>
      <c r="E607" t="s">
        <v>48</v>
      </c>
      <c r="F607" t="s">
        <v>38</v>
      </c>
      <c r="G607" t="s">
        <v>34</v>
      </c>
      <c r="H607" s="79">
        <v>-10635934</v>
      </c>
      <c r="I607" s="79">
        <v>-10636000</v>
      </c>
    </row>
    <row r="608" spans="1:9" x14ac:dyDescent="0.25">
      <c r="A608" t="s">
        <v>71</v>
      </c>
      <c r="B608" t="s">
        <v>27</v>
      </c>
      <c r="C608" t="s">
        <v>116</v>
      </c>
      <c r="D608" t="s">
        <v>117</v>
      </c>
      <c r="E608" t="s">
        <v>48</v>
      </c>
      <c r="F608" t="s">
        <v>38</v>
      </c>
      <c r="G608" t="s">
        <v>34</v>
      </c>
      <c r="H608" s="79">
        <v>-25591653</v>
      </c>
      <c r="I608" s="79">
        <v>-25592000</v>
      </c>
    </row>
    <row r="609" spans="1:9" x14ac:dyDescent="0.25">
      <c r="A609" t="s">
        <v>72</v>
      </c>
      <c r="B609" t="s">
        <v>27</v>
      </c>
      <c r="C609" t="s">
        <v>108</v>
      </c>
      <c r="D609" t="s">
        <v>109</v>
      </c>
      <c r="E609" t="s">
        <v>48</v>
      </c>
      <c r="F609" t="s">
        <v>38</v>
      </c>
      <c r="G609" t="s">
        <v>34</v>
      </c>
      <c r="H609" s="79">
        <v>0</v>
      </c>
      <c r="I609" s="79">
        <v>0</v>
      </c>
    </row>
    <row r="610" spans="1:9" x14ac:dyDescent="0.25">
      <c r="A610" t="s">
        <v>72</v>
      </c>
      <c r="B610" t="s">
        <v>27</v>
      </c>
      <c r="C610" t="s">
        <v>115</v>
      </c>
      <c r="D610" t="s">
        <v>111</v>
      </c>
      <c r="E610" t="s">
        <v>48</v>
      </c>
      <c r="F610" t="s">
        <v>38</v>
      </c>
      <c r="G610" t="s">
        <v>34</v>
      </c>
      <c r="H610" s="79">
        <v>0</v>
      </c>
      <c r="I610" s="79">
        <v>-1000</v>
      </c>
    </row>
    <row r="611" spans="1:9" x14ac:dyDescent="0.25">
      <c r="A611" t="s">
        <v>72</v>
      </c>
      <c r="B611" t="s">
        <v>27</v>
      </c>
      <c r="C611" t="s">
        <v>116</v>
      </c>
      <c r="D611" t="s">
        <v>117</v>
      </c>
      <c r="E611" t="s">
        <v>48</v>
      </c>
      <c r="F611" t="s">
        <v>38</v>
      </c>
      <c r="G611" t="s">
        <v>34</v>
      </c>
      <c r="H611" s="79">
        <v>0</v>
      </c>
      <c r="I611" s="79">
        <v>0</v>
      </c>
    </row>
    <row r="612" spans="1:9" x14ac:dyDescent="0.25">
      <c r="A612" t="s">
        <v>73</v>
      </c>
      <c r="B612" t="s">
        <v>27</v>
      </c>
      <c r="C612" t="s">
        <v>108</v>
      </c>
      <c r="D612" t="s">
        <v>109</v>
      </c>
      <c r="E612" t="s">
        <v>48</v>
      </c>
      <c r="F612" t="s">
        <v>38</v>
      </c>
      <c r="G612" t="s">
        <v>34</v>
      </c>
      <c r="H612" s="79">
        <v>37850367</v>
      </c>
      <c r="I612" s="79">
        <v>37850000</v>
      </c>
    </row>
    <row r="613" spans="1:9" x14ac:dyDescent="0.25">
      <c r="A613" t="s">
        <v>73</v>
      </c>
      <c r="B613" t="s">
        <v>27</v>
      </c>
      <c r="C613" t="s">
        <v>115</v>
      </c>
      <c r="D613" t="s">
        <v>111</v>
      </c>
      <c r="E613" t="s">
        <v>48</v>
      </c>
      <c r="F613" t="s">
        <v>38</v>
      </c>
      <c r="G613" t="s">
        <v>34</v>
      </c>
      <c r="H613" s="79">
        <v>-12649179</v>
      </c>
      <c r="I613" s="79">
        <v>-12649000</v>
      </c>
    </row>
    <row r="614" spans="1:9" x14ac:dyDescent="0.25">
      <c r="A614" t="s">
        <v>73</v>
      </c>
      <c r="B614" t="s">
        <v>27</v>
      </c>
      <c r="C614" t="s">
        <v>168</v>
      </c>
      <c r="D614" t="s">
        <v>117</v>
      </c>
      <c r="E614" t="s">
        <v>48</v>
      </c>
      <c r="F614" t="s">
        <v>38</v>
      </c>
      <c r="G614" t="s">
        <v>34</v>
      </c>
      <c r="H614" s="79">
        <v>-4024363</v>
      </c>
      <c r="I614" s="79">
        <v>-4024000</v>
      </c>
    </row>
    <row r="615" spans="1:9" x14ac:dyDescent="0.25">
      <c r="A615" t="s">
        <v>73</v>
      </c>
      <c r="B615" t="s">
        <v>27</v>
      </c>
      <c r="C615" t="s">
        <v>116</v>
      </c>
      <c r="D615" t="s">
        <v>117</v>
      </c>
      <c r="E615" t="s">
        <v>48</v>
      </c>
      <c r="F615" t="s">
        <v>38</v>
      </c>
      <c r="G615" t="s">
        <v>34</v>
      </c>
      <c r="H615" s="79">
        <v>-22031267</v>
      </c>
      <c r="I615" s="79">
        <v>-22032000</v>
      </c>
    </row>
    <row r="616" spans="1:9" x14ac:dyDescent="0.25">
      <c r="A616" t="s">
        <v>74</v>
      </c>
      <c r="B616" t="s">
        <v>27</v>
      </c>
      <c r="C616" t="s">
        <v>108</v>
      </c>
      <c r="D616" t="s">
        <v>109</v>
      </c>
      <c r="E616" t="s">
        <v>48</v>
      </c>
      <c r="F616" t="s">
        <v>38</v>
      </c>
      <c r="G616" t="s">
        <v>34</v>
      </c>
      <c r="H616" s="79">
        <v>11689125</v>
      </c>
      <c r="I616" s="79">
        <v>11688000</v>
      </c>
    </row>
    <row r="617" spans="1:9" x14ac:dyDescent="0.25">
      <c r="A617" t="s">
        <v>74</v>
      </c>
      <c r="B617" t="s">
        <v>27</v>
      </c>
      <c r="C617" t="s">
        <v>115</v>
      </c>
      <c r="D617" t="s">
        <v>111</v>
      </c>
      <c r="E617" t="s">
        <v>48</v>
      </c>
      <c r="F617" t="s">
        <v>38</v>
      </c>
      <c r="G617" t="s">
        <v>34</v>
      </c>
      <c r="H617" s="79">
        <v>-6251813</v>
      </c>
      <c r="I617" s="79">
        <v>-6251000</v>
      </c>
    </row>
    <row r="618" spans="1:9" x14ac:dyDescent="0.25">
      <c r="A618" t="s">
        <v>74</v>
      </c>
      <c r="B618" t="s">
        <v>27</v>
      </c>
      <c r="C618" t="s">
        <v>168</v>
      </c>
      <c r="D618" t="s">
        <v>117</v>
      </c>
      <c r="E618" t="s">
        <v>48</v>
      </c>
      <c r="F618" t="s">
        <v>38</v>
      </c>
      <c r="G618" t="s">
        <v>34</v>
      </c>
      <c r="H618" s="79">
        <v>-1746139</v>
      </c>
      <c r="I618" s="79">
        <v>-1746000</v>
      </c>
    </row>
    <row r="619" spans="1:9" x14ac:dyDescent="0.25">
      <c r="A619" t="s">
        <v>74</v>
      </c>
      <c r="B619" t="s">
        <v>27</v>
      </c>
      <c r="C619" t="s">
        <v>116</v>
      </c>
      <c r="D619" t="s">
        <v>117</v>
      </c>
      <c r="E619" t="s">
        <v>48</v>
      </c>
      <c r="F619" t="s">
        <v>38</v>
      </c>
      <c r="G619" t="s">
        <v>34</v>
      </c>
      <c r="H619" s="79">
        <v>-4269480</v>
      </c>
      <c r="I619" s="79">
        <v>-4269000</v>
      </c>
    </row>
    <row r="620" spans="1:9" x14ac:dyDescent="0.25">
      <c r="A620" t="s">
        <v>74</v>
      </c>
      <c r="B620" t="s">
        <v>257</v>
      </c>
      <c r="C620" t="s">
        <v>108</v>
      </c>
      <c r="D620" t="s">
        <v>109</v>
      </c>
      <c r="E620" t="s">
        <v>48</v>
      </c>
      <c r="F620" t="s">
        <v>185</v>
      </c>
      <c r="G620" t="s">
        <v>34</v>
      </c>
      <c r="H620" s="79">
        <v>11901</v>
      </c>
      <c r="I620" s="79">
        <v>12000</v>
      </c>
    </row>
    <row r="621" spans="1:9" x14ac:dyDescent="0.25">
      <c r="A621" t="s">
        <v>74</v>
      </c>
      <c r="B621" t="s">
        <v>257</v>
      </c>
      <c r="C621" t="s">
        <v>115</v>
      </c>
      <c r="D621" t="s">
        <v>111</v>
      </c>
      <c r="E621" t="s">
        <v>48</v>
      </c>
      <c r="F621" t="s">
        <v>185</v>
      </c>
      <c r="G621" t="s">
        <v>34</v>
      </c>
      <c r="H621" s="79">
        <v>-5832</v>
      </c>
      <c r="I621" s="79">
        <v>-5000</v>
      </c>
    </row>
    <row r="622" spans="1:9" x14ac:dyDescent="0.25">
      <c r="A622" t="s">
        <v>74</v>
      </c>
      <c r="B622" t="s">
        <v>257</v>
      </c>
      <c r="C622" t="s">
        <v>168</v>
      </c>
      <c r="D622" t="s">
        <v>117</v>
      </c>
      <c r="E622" t="s">
        <v>48</v>
      </c>
      <c r="F622" t="s">
        <v>185</v>
      </c>
      <c r="G622" t="s">
        <v>34</v>
      </c>
      <c r="H622" s="79">
        <v>-1914</v>
      </c>
      <c r="I622" s="79">
        <v>-2000</v>
      </c>
    </row>
    <row r="623" spans="1:9" x14ac:dyDescent="0.25">
      <c r="A623" t="s">
        <v>74</v>
      </c>
      <c r="B623" t="s">
        <v>257</v>
      </c>
      <c r="C623" t="s">
        <v>116</v>
      </c>
      <c r="D623" t="s">
        <v>117</v>
      </c>
      <c r="E623" t="s">
        <v>48</v>
      </c>
      <c r="F623" t="s">
        <v>185</v>
      </c>
      <c r="G623" t="s">
        <v>34</v>
      </c>
      <c r="H623" s="79">
        <v>-4818</v>
      </c>
      <c r="I623" s="79">
        <v>-4000</v>
      </c>
    </row>
    <row r="624" spans="1:9" x14ac:dyDescent="0.25">
      <c r="A624" t="s">
        <v>74</v>
      </c>
      <c r="B624" t="s">
        <v>286</v>
      </c>
      <c r="C624" t="s">
        <v>108</v>
      </c>
      <c r="D624" t="s">
        <v>109</v>
      </c>
      <c r="E624" t="s">
        <v>48</v>
      </c>
      <c r="F624" t="s">
        <v>185</v>
      </c>
      <c r="G624" t="s">
        <v>34</v>
      </c>
      <c r="H624" s="79">
        <v>1588966</v>
      </c>
      <c r="I624" s="79">
        <v>1589000</v>
      </c>
    </row>
    <row r="625" spans="1:9" x14ac:dyDescent="0.25">
      <c r="A625" t="s">
        <v>74</v>
      </c>
      <c r="B625" t="s">
        <v>286</v>
      </c>
      <c r="C625" t="s">
        <v>115</v>
      </c>
      <c r="D625" t="s">
        <v>111</v>
      </c>
      <c r="E625" t="s">
        <v>48</v>
      </c>
      <c r="F625" t="s">
        <v>185</v>
      </c>
      <c r="G625" t="s">
        <v>34</v>
      </c>
      <c r="H625" s="79">
        <v>-856824</v>
      </c>
      <c r="I625" s="79">
        <v>-856000</v>
      </c>
    </row>
    <row r="626" spans="1:9" x14ac:dyDescent="0.25">
      <c r="A626" t="s">
        <v>74</v>
      </c>
      <c r="B626" t="s">
        <v>286</v>
      </c>
      <c r="C626" t="s">
        <v>168</v>
      </c>
      <c r="D626" t="s">
        <v>117</v>
      </c>
      <c r="E626" t="s">
        <v>48</v>
      </c>
      <c r="F626" t="s">
        <v>185</v>
      </c>
      <c r="G626" t="s">
        <v>34</v>
      </c>
      <c r="H626" s="79">
        <v>-235493</v>
      </c>
      <c r="I626" s="79">
        <v>-235000</v>
      </c>
    </row>
    <row r="627" spans="1:9" x14ac:dyDescent="0.25">
      <c r="A627" t="s">
        <v>74</v>
      </c>
      <c r="B627" t="s">
        <v>286</v>
      </c>
      <c r="C627" t="s">
        <v>116</v>
      </c>
      <c r="D627" t="s">
        <v>117</v>
      </c>
      <c r="E627" t="s">
        <v>48</v>
      </c>
      <c r="F627" t="s">
        <v>185</v>
      </c>
      <c r="G627" t="s">
        <v>34</v>
      </c>
      <c r="H627" s="79">
        <v>-574348</v>
      </c>
      <c r="I627" s="79">
        <v>-575000</v>
      </c>
    </row>
    <row r="628" spans="1:9" x14ac:dyDescent="0.25">
      <c r="A628" t="s">
        <v>74</v>
      </c>
      <c r="B628" t="s">
        <v>289</v>
      </c>
      <c r="C628" t="s">
        <v>108</v>
      </c>
      <c r="D628" t="s">
        <v>109</v>
      </c>
      <c r="E628" t="s">
        <v>48</v>
      </c>
      <c r="F628" t="s">
        <v>185</v>
      </c>
      <c r="G628" t="s">
        <v>34</v>
      </c>
      <c r="H628" s="79">
        <v>112665</v>
      </c>
      <c r="I628" s="79">
        <v>112000</v>
      </c>
    </row>
    <row r="629" spans="1:9" x14ac:dyDescent="0.25">
      <c r="A629" t="s">
        <v>74</v>
      </c>
      <c r="B629" t="s">
        <v>289</v>
      </c>
      <c r="C629" t="s">
        <v>115</v>
      </c>
      <c r="D629" t="s">
        <v>111</v>
      </c>
      <c r="E629" t="s">
        <v>48</v>
      </c>
      <c r="F629" t="s">
        <v>185</v>
      </c>
      <c r="G629" t="s">
        <v>34</v>
      </c>
      <c r="H629" s="79">
        <v>-40576</v>
      </c>
      <c r="I629" s="79">
        <v>-40000</v>
      </c>
    </row>
    <row r="630" spans="1:9" x14ac:dyDescent="0.25">
      <c r="A630" t="s">
        <v>74</v>
      </c>
      <c r="B630" t="s">
        <v>289</v>
      </c>
      <c r="C630" t="s">
        <v>168</v>
      </c>
      <c r="D630" t="s">
        <v>117</v>
      </c>
      <c r="E630" t="s">
        <v>48</v>
      </c>
      <c r="F630" t="s">
        <v>185</v>
      </c>
      <c r="G630" t="s">
        <v>34</v>
      </c>
      <c r="H630" s="79">
        <v>-22131</v>
      </c>
      <c r="I630" s="79">
        <v>-22000</v>
      </c>
    </row>
    <row r="631" spans="1:9" x14ac:dyDescent="0.25">
      <c r="A631" t="s">
        <v>74</v>
      </c>
      <c r="B631" t="s">
        <v>289</v>
      </c>
      <c r="C631" t="s">
        <v>116</v>
      </c>
      <c r="D631" t="s">
        <v>117</v>
      </c>
      <c r="E631" t="s">
        <v>48</v>
      </c>
      <c r="F631" t="s">
        <v>185</v>
      </c>
      <c r="G631" t="s">
        <v>34</v>
      </c>
      <c r="H631" s="79">
        <v>-58120</v>
      </c>
      <c r="I631" s="79">
        <v>-59000</v>
      </c>
    </row>
    <row r="632" spans="1:9" x14ac:dyDescent="0.25">
      <c r="A632" t="s">
        <v>74</v>
      </c>
      <c r="B632" t="s">
        <v>292</v>
      </c>
      <c r="C632" t="s">
        <v>108</v>
      </c>
      <c r="D632" t="s">
        <v>109</v>
      </c>
      <c r="E632" t="s">
        <v>48</v>
      </c>
      <c r="F632" t="s">
        <v>185</v>
      </c>
      <c r="G632" t="s">
        <v>34</v>
      </c>
      <c r="H632" s="79">
        <v>95610</v>
      </c>
      <c r="I632" s="79">
        <v>95000</v>
      </c>
    </row>
    <row r="633" spans="1:9" x14ac:dyDescent="0.25">
      <c r="A633" t="s">
        <v>74</v>
      </c>
      <c r="B633" t="s">
        <v>292</v>
      </c>
      <c r="C633" t="s">
        <v>115</v>
      </c>
      <c r="D633" t="s">
        <v>111</v>
      </c>
      <c r="E633" t="s">
        <v>48</v>
      </c>
      <c r="F633" t="s">
        <v>185</v>
      </c>
      <c r="G633" t="s">
        <v>34</v>
      </c>
      <c r="H633" s="79">
        <v>-81386</v>
      </c>
      <c r="I633" s="79">
        <v>-81000</v>
      </c>
    </row>
    <row r="634" spans="1:9" x14ac:dyDescent="0.25">
      <c r="A634" t="s">
        <v>74</v>
      </c>
      <c r="B634" t="s">
        <v>292</v>
      </c>
      <c r="C634" t="s">
        <v>168</v>
      </c>
      <c r="D634" t="s">
        <v>117</v>
      </c>
      <c r="E634" t="s">
        <v>48</v>
      </c>
      <c r="F634" t="s">
        <v>185</v>
      </c>
      <c r="G634" t="s">
        <v>34</v>
      </c>
      <c r="H634" s="79">
        <v>-6135</v>
      </c>
      <c r="I634" s="79">
        <v>-6000</v>
      </c>
    </row>
    <row r="635" spans="1:9" x14ac:dyDescent="0.25">
      <c r="A635" t="s">
        <v>74</v>
      </c>
      <c r="B635" t="s">
        <v>292</v>
      </c>
      <c r="C635" t="s">
        <v>116</v>
      </c>
      <c r="D635" t="s">
        <v>117</v>
      </c>
      <c r="E635" t="s">
        <v>48</v>
      </c>
      <c r="F635" t="s">
        <v>185</v>
      </c>
      <c r="G635" t="s">
        <v>34</v>
      </c>
      <c r="H635" s="79">
        <v>-8842</v>
      </c>
      <c r="I635" s="79">
        <v>-8000</v>
      </c>
    </row>
    <row r="636" spans="1:9" x14ac:dyDescent="0.25">
      <c r="A636" t="s">
        <v>74</v>
      </c>
      <c r="B636" t="s">
        <v>433</v>
      </c>
      <c r="C636" t="s">
        <v>108</v>
      </c>
      <c r="D636" t="s">
        <v>109</v>
      </c>
      <c r="E636" t="s">
        <v>48</v>
      </c>
      <c r="F636" t="s">
        <v>185</v>
      </c>
      <c r="G636" t="s">
        <v>34</v>
      </c>
      <c r="H636" s="79">
        <v>19347376</v>
      </c>
      <c r="I636" s="79">
        <v>19348000</v>
      </c>
    </row>
    <row r="637" spans="1:9" x14ac:dyDescent="0.25">
      <c r="A637" t="s">
        <v>74</v>
      </c>
      <c r="B637" t="s">
        <v>433</v>
      </c>
      <c r="C637" t="s">
        <v>115</v>
      </c>
      <c r="D637" t="s">
        <v>111</v>
      </c>
      <c r="E637" t="s">
        <v>48</v>
      </c>
      <c r="F637" t="s">
        <v>185</v>
      </c>
      <c r="G637" t="s">
        <v>34</v>
      </c>
      <c r="H637" s="79">
        <v>-9932718</v>
      </c>
      <c r="I637" s="79">
        <v>-9933000</v>
      </c>
    </row>
    <row r="638" spans="1:9" x14ac:dyDescent="0.25">
      <c r="A638" t="s">
        <v>74</v>
      </c>
      <c r="B638" t="s">
        <v>433</v>
      </c>
      <c r="C638" t="s">
        <v>168</v>
      </c>
      <c r="D638" t="s">
        <v>117</v>
      </c>
      <c r="E638" t="s">
        <v>48</v>
      </c>
      <c r="F638" t="s">
        <v>185</v>
      </c>
      <c r="G638" t="s">
        <v>34</v>
      </c>
      <c r="H638" s="79">
        <v>-3001925</v>
      </c>
      <c r="I638" s="79">
        <v>-3002000</v>
      </c>
    </row>
    <row r="639" spans="1:9" x14ac:dyDescent="0.25">
      <c r="A639" t="s">
        <v>74</v>
      </c>
      <c r="B639" t="s">
        <v>433</v>
      </c>
      <c r="C639" t="s">
        <v>116</v>
      </c>
      <c r="D639" t="s">
        <v>117</v>
      </c>
      <c r="E639" t="s">
        <v>48</v>
      </c>
      <c r="F639" t="s">
        <v>185</v>
      </c>
      <c r="G639" t="s">
        <v>34</v>
      </c>
      <c r="H639" s="79">
        <v>-7424492</v>
      </c>
      <c r="I639" s="79">
        <v>-7425000</v>
      </c>
    </row>
    <row r="640" spans="1:9" x14ac:dyDescent="0.25">
      <c r="A640" t="s">
        <v>74</v>
      </c>
      <c r="B640" t="s">
        <v>516</v>
      </c>
      <c r="C640" t="s">
        <v>108</v>
      </c>
      <c r="D640" t="s">
        <v>109</v>
      </c>
      <c r="E640" t="s">
        <v>48</v>
      </c>
      <c r="F640" t="s">
        <v>185</v>
      </c>
      <c r="G640" t="s">
        <v>34</v>
      </c>
      <c r="H640" s="79">
        <v>181534</v>
      </c>
      <c r="I640" s="79">
        <v>182000</v>
      </c>
    </row>
    <row r="641" spans="1:9" x14ac:dyDescent="0.25">
      <c r="A641" t="s">
        <v>74</v>
      </c>
      <c r="B641" t="s">
        <v>516</v>
      </c>
      <c r="C641" t="s">
        <v>115</v>
      </c>
      <c r="D641" t="s">
        <v>111</v>
      </c>
      <c r="E641" t="s">
        <v>48</v>
      </c>
      <c r="F641" t="s">
        <v>185</v>
      </c>
      <c r="G641" t="s">
        <v>34</v>
      </c>
      <c r="H641" s="79">
        <v>-95943</v>
      </c>
      <c r="I641" s="79">
        <v>-96000</v>
      </c>
    </row>
    <row r="642" spans="1:9" x14ac:dyDescent="0.25">
      <c r="A642" t="s">
        <v>74</v>
      </c>
      <c r="B642" t="s">
        <v>516</v>
      </c>
      <c r="C642" t="s">
        <v>168</v>
      </c>
      <c r="D642" t="s">
        <v>117</v>
      </c>
      <c r="E642" t="s">
        <v>48</v>
      </c>
      <c r="F642" t="s">
        <v>185</v>
      </c>
      <c r="G642" t="s">
        <v>34</v>
      </c>
      <c r="H642" s="79">
        <v>-27427</v>
      </c>
      <c r="I642" s="79">
        <v>-27000</v>
      </c>
    </row>
    <row r="643" spans="1:9" x14ac:dyDescent="0.25">
      <c r="A643" t="s">
        <v>74</v>
      </c>
      <c r="B643" t="s">
        <v>516</v>
      </c>
      <c r="C643" t="s">
        <v>116</v>
      </c>
      <c r="D643" t="s">
        <v>117</v>
      </c>
      <c r="E643" t="s">
        <v>48</v>
      </c>
      <c r="F643" t="s">
        <v>185</v>
      </c>
      <c r="G643" t="s">
        <v>34</v>
      </c>
      <c r="H643" s="79">
        <v>-67295</v>
      </c>
      <c r="I643" s="79">
        <v>-67000</v>
      </c>
    </row>
    <row r="644" spans="1:9" x14ac:dyDescent="0.25">
      <c r="A644" t="s">
        <v>75</v>
      </c>
      <c r="B644" t="s">
        <v>27</v>
      </c>
      <c r="C644" t="s">
        <v>108</v>
      </c>
      <c r="D644" t="s">
        <v>109</v>
      </c>
      <c r="E644" t="s">
        <v>76</v>
      </c>
      <c r="F644" t="s">
        <v>38</v>
      </c>
      <c r="G644" t="s">
        <v>34</v>
      </c>
      <c r="H644" s="79">
        <v>500483641</v>
      </c>
      <c r="I644" s="79">
        <v>500484000</v>
      </c>
    </row>
    <row r="645" spans="1:9" x14ac:dyDescent="0.25">
      <c r="A645" t="s">
        <v>75</v>
      </c>
      <c r="B645" t="s">
        <v>27</v>
      </c>
      <c r="C645" t="s">
        <v>115</v>
      </c>
      <c r="D645" t="s">
        <v>111</v>
      </c>
      <c r="E645" t="s">
        <v>76</v>
      </c>
      <c r="F645" t="s">
        <v>38</v>
      </c>
      <c r="G645" t="s">
        <v>34</v>
      </c>
      <c r="H645" s="79">
        <v>-178214573</v>
      </c>
      <c r="I645" s="79">
        <v>-178215000</v>
      </c>
    </row>
    <row r="646" spans="1:9" x14ac:dyDescent="0.25">
      <c r="A646" t="s">
        <v>75</v>
      </c>
      <c r="B646" t="s">
        <v>27</v>
      </c>
      <c r="C646" t="s">
        <v>168</v>
      </c>
      <c r="D646" t="s">
        <v>117</v>
      </c>
      <c r="E646" t="s">
        <v>76</v>
      </c>
      <c r="F646" t="s">
        <v>38</v>
      </c>
      <c r="G646" t="s">
        <v>34</v>
      </c>
      <c r="H646" s="79">
        <v>-53165401</v>
      </c>
      <c r="I646" s="79">
        <v>-53165000</v>
      </c>
    </row>
    <row r="647" spans="1:9" x14ac:dyDescent="0.25">
      <c r="A647" t="s">
        <v>75</v>
      </c>
      <c r="B647" t="s">
        <v>27</v>
      </c>
      <c r="C647" t="s">
        <v>116</v>
      </c>
      <c r="D647" t="s">
        <v>117</v>
      </c>
      <c r="E647" t="s">
        <v>76</v>
      </c>
      <c r="F647" t="s">
        <v>38</v>
      </c>
      <c r="G647" t="s">
        <v>34</v>
      </c>
      <c r="H647" s="79">
        <v>-285022577</v>
      </c>
      <c r="I647" s="79">
        <v>-285023000</v>
      </c>
    </row>
    <row r="648" spans="1:9" x14ac:dyDescent="0.25">
      <c r="A648" t="s">
        <v>78</v>
      </c>
      <c r="B648" t="s">
        <v>27</v>
      </c>
      <c r="C648" t="s">
        <v>108</v>
      </c>
      <c r="D648" t="s">
        <v>109</v>
      </c>
      <c r="E648" t="s">
        <v>79</v>
      </c>
      <c r="F648" t="s">
        <v>38</v>
      </c>
      <c r="G648" t="s">
        <v>34</v>
      </c>
      <c r="H648" s="79">
        <v>554335</v>
      </c>
      <c r="I648" s="79">
        <v>554000</v>
      </c>
    </row>
    <row r="649" spans="1:9" x14ac:dyDescent="0.25">
      <c r="A649" t="s">
        <v>78</v>
      </c>
      <c r="B649" t="s">
        <v>27</v>
      </c>
      <c r="C649" t="s">
        <v>115</v>
      </c>
      <c r="D649" t="s">
        <v>111</v>
      </c>
      <c r="E649" t="s">
        <v>79</v>
      </c>
      <c r="F649" t="s">
        <v>38</v>
      </c>
      <c r="G649" t="s">
        <v>34</v>
      </c>
      <c r="H649" s="79">
        <v>-221733</v>
      </c>
      <c r="I649" s="79">
        <v>-222000</v>
      </c>
    </row>
    <row r="650" spans="1:9" x14ac:dyDescent="0.25">
      <c r="A650" t="s">
        <v>78</v>
      </c>
      <c r="B650" t="s">
        <v>27</v>
      </c>
      <c r="C650" t="s">
        <v>168</v>
      </c>
      <c r="D650" t="s">
        <v>117</v>
      </c>
      <c r="E650" t="s">
        <v>79</v>
      </c>
      <c r="F650" t="s">
        <v>38</v>
      </c>
      <c r="G650" t="s">
        <v>34</v>
      </c>
      <c r="H650" s="79">
        <v>-73012</v>
      </c>
      <c r="I650" s="79">
        <v>-73000</v>
      </c>
    </row>
    <row r="651" spans="1:9" x14ac:dyDescent="0.25">
      <c r="A651" t="s">
        <v>78</v>
      </c>
      <c r="B651" t="s">
        <v>27</v>
      </c>
      <c r="C651" t="s">
        <v>116</v>
      </c>
      <c r="D651" t="s">
        <v>117</v>
      </c>
      <c r="E651" t="s">
        <v>79</v>
      </c>
      <c r="F651" t="s">
        <v>38</v>
      </c>
      <c r="G651" t="s">
        <v>34</v>
      </c>
      <c r="H651" s="79">
        <v>-279052</v>
      </c>
      <c r="I651" s="79">
        <v>-279000</v>
      </c>
    </row>
    <row r="652" spans="1:9" x14ac:dyDescent="0.25">
      <c r="A652" t="s">
        <v>78</v>
      </c>
      <c r="B652" t="s">
        <v>214</v>
      </c>
      <c r="C652" t="s">
        <v>108</v>
      </c>
      <c r="D652" t="s">
        <v>109</v>
      </c>
      <c r="E652" t="s">
        <v>79</v>
      </c>
      <c r="F652" t="s">
        <v>185</v>
      </c>
      <c r="G652" t="s">
        <v>34</v>
      </c>
      <c r="H652" s="79">
        <v>1066007</v>
      </c>
      <c r="I652" s="79">
        <v>1066000</v>
      </c>
    </row>
    <row r="653" spans="1:9" x14ac:dyDescent="0.25">
      <c r="A653" t="s">
        <v>78</v>
      </c>
      <c r="B653" t="s">
        <v>214</v>
      </c>
      <c r="C653" t="s">
        <v>115</v>
      </c>
      <c r="D653" t="s">
        <v>111</v>
      </c>
      <c r="E653" t="s">
        <v>79</v>
      </c>
      <c r="F653" t="s">
        <v>185</v>
      </c>
      <c r="G653" t="s">
        <v>34</v>
      </c>
      <c r="H653" s="79">
        <v>-834267</v>
      </c>
      <c r="I653" s="79">
        <v>-834000</v>
      </c>
    </row>
    <row r="654" spans="1:9" x14ac:dyDescent="0.25">
      <c r="A654" t="s">
        <v>78</v>
      </c>
      <c r="B654" t="s">
        <v>214</v>
      </c>
      <c r="C654" t="s">
        <v>168</v>
      </c>
      <c r="D654" t="s">
        <v>117</v>
      </c>
      <c r="E654" t="s">
        <v>79</v>
      </c>
      <c r="F654" t="s">
        <v>185</v>
      </c>
      <c r="G654" t="s">
        <v>34</v>
      </c>
      <c r="H654" s="79">
        <v>-239708</v>
      </c>
      <c r="I654" s="79">
        <v>-240000</v>
      </c>
    </row>
    <row r="655" spans="1:9" x14ac:dyDescent="0.25">
      <c r="A655" t="s">
        <v>78</v>
      </c>
      <c r="B655" t="s">
        <v>214</v>
      </c>
      <c r="C655" t="s">
        <v>116</v>
      </c>
      <c r="D655" t="s">
        <v>117</v>
      </c>
      <c r="E655" t="s">
        <v>79</v>
      </c>
      <c r="F655" t="s">
        <v>185</v>
      </c>
      <c r="G655" t="s">
        <v>34</v>
      </c>
      <c r="H655" s="79">
        <v>0</v>
      </c>
      <c r="I655" s="79">
        <v>0</v>
      </c>
    </row>
    <row r="656" spans="1:9" x14ac:dyDescent="0.25">
      <c r="A656" t="s">
        <v>78</v>
      </c>
      <c r="B656" t="s">
        <v>393</v>
      </c>
      <c r="C656" t="s">
        <v>108</v>
      </c>
      <c r="D656" t="s">
        <v>109</v>
      </c>
      <c r="E656" t="s">
        <v>79</v>
      </c>
      <c r="F656" t="s">
        <v>396</v>
      </c>
      <c r="G656" t="s">
        <v>394</v>
      </c>
      <c r="H656" s="79">
        <v>23627636</v>
      </c>
      <c r="I656" s="79">
        <v>23628000</v>
      </c>
    </row>
    <row r="657" spans="1:9" x14ac:dyDescent="0.25">
      <c r="A657" t="s">
        <v>78</v>
      </c>
      <c r="B657" t="s">
        <v>393</v>
      </c>
      <c r="C657" t="s">
        <v>115</v>
      </c>
      <c r="D657" t="s">
        <v>111</v>
      </c>
      <c r="E657" t="s">
        <v>79</v>
      </c>
      <c r="F657" t="s">
        <v>396</v>
      </c>
      <c r="G657" t="s">
        <v>394</v>
      </c>
      <c r="H657" s="79">
        <v>-5734715</v>
      </c>
      <c r="I657" s="79">
        <v>-5735000</v>
      </c>
    </row>
    <row r="658" spans="1:9" x14ac:dyDescent="0.25">
      <c r="A658" t="s">
        <v>78</v>
      </c>
      <c r="B658" t="s">
        <v>393</v>
      </c>
      <c r="C658" t="s">
        <v>168</v>
      </c>
      <c r="D658" t="s">
        <v>117</v>
      </c>
      <c r="E658" t="s">
        <v>79</v>
      </c>
      <c r="F658" t="s">
        <v>396</v>
      </c>
      <c r="G658" t="s">
        <v>394</v>
      </c>
      <c r="H658" s="79">
        <v>-2011870</v>
      </c>
      <c r="I658" s="79">
        <v>-2012000</v>
      </c>
    </row>
    <row r="659" spans="1:9" x14ac:dyDescent="0.25">
      <c r="A659" t="s">
        <v>78</v>
      </c>
      <c r="B659" t="s">
        <v>393</v>
      </c>
      <c r="C659" t="s">
        <v>116</v>
      </c>
      <c r="D659" t="s">
        <v>117</v>
      </c>
      <c r="E659" t="s">
        <v>79</v>
      </c>
      <c r="F659" t="s">
        <v>396</v>
      </c>
      <c r="G659" t="s">
        <v>394</v>
      </c>
      <c r="H659" s="79">
        <v>-17251683</v>
      </c>
      <c r="I659" s="79">
        <v>-17252000</v>
      </c>
    </row>
    <row r="660" spans="1:9" x14ac:dyDescent="0.25">
      <c r="A660" t="s">
        <v>78</v>
      </c>
      <c r="B660" t="s">
        <v>433</v>
      </c>
      <c r="C660" t="s">
        <v>108</v>
      </c>
      <c r="D660" t="s">
        <v>109</v>
      </c>
      <c r="E660" t="s">
        <v>79</v>
      </c>
      <c r="F660" t="s">
        <v>185</v>
      </c>
      <c r="G660" t="s">
        <v>34</v>
      </c>
      <c r="H660" s="79">
        <v>3056973</v>
      </c>
      <c r="I660" s="79">
        <v>3057000</v>
      </c>
    </row>
    <row r="661" spans="1:9" x14ac:dyDescent="0.25">
      <c r="A661" t="s">
        <v>78</v>
      </c>
      <c r="B661" t="s">
        <v>433</v>
      </c>
      <c r="C661" t="s">
        <v>115</v>
      </c>
      <c r="D661" t="s">
        <v>111</v>
      </c>
      <c r="E661" t="s">
        <v>79</v>
      </c>
      <c r="F661" t="s">
        <v>185</v>
      </c>
      <c r="G661" t="s">
        <v>34</v>
      </c>
      <c r="H661" s="79">
        <v>-1222788</v>
      </c>
      <c r="I661" s="79">
        <v>-1223000</v>
      </c>
    </row>
    <row r="662" spans="1:9" x14ac:dyDescent="0.25">
      <c r="A662" t="s">
        <v>78</v>
      </c>
      <c r="B662" t="s">
        <v>433</v>
      </c>
      <c r="C662" t="s">
        <v>168</v>
      </c>
      <c r="D662" t="s">
        <v>117</v>
      </c>
      <c r="E662" t="s">
        <v>79</v>
      </c>
      <c r="F662" t="s">
        <v>185</v>
      </c>
      <c r="G662" t="s">
        <v>34</v>
      </c>
      <c r="H662" s="79">
        <v>-402633</v>
      </c>
      <c r="I662" s="79">
        <v>-403000</v>
      </c>
    </row>
    <row r="663" spans="1:9" x14ac:dyDescent="0.25">
      <c r="A663" t="s">
        <v>78</v>
      </c>
      <c r="B663" t="s">
        <v>433</v>
      </c>
      <c r="C663" t="s">
        <v>116</v>
      </c>
      <c r="D663" t="s">
        <v>117</v>
      </c>
      <c r="E663" t="s">
        <v>79</v>
      </c>
      <c r="F663" t="s">
        <v>185</v>
      </c>
      <c r="G663" t="s">
        <v>34</v>
      </c>
      <c r="H663" s="79">
        <v>-1538885</v>
      </c>
      <c r="I663" s="79">
        <v>-1538000</v>
      </c>
    </row>
    <row r="664" spans="1:9" x14ac:dyDescent="0.25">
      <c r="A664" t="s">
        <v>81</v>
      </c>
      <c r="B664" t="s">
        <v>27</v>
      </c>
      <c r="C664" t="s">
        <v>108</v>
      </c>
      <c r="D664" t="s">
        <v>109</v>
      </c>
      <c r="E664" t="s">
        <v>79</v>
      </c>
      <c r="F664" t="s">
        <v>38</v>
      </c>
      <c r="G664" t="s">
        <v>34</v>
      </c>
      <c r="H664" s="79">
        <v>201758</v>
      </c>
      <c r="I664" s="79">
        <v>202000</v>
      </c>
    </row>
    <row r="665" spans="1:9" x14ac:dyDescent="0.25">
      <c r="A665" t="s">
        <v>81</v>
      </c>
      <c r="B665" t="s">
        <v>27</v>
      </c>
      <c r="C665" t="s">
        <v>115</v>
      </c>
      <c r="D665" t="s">
        <v>111</v>
      </c>
      <c r="E665" t="s">
        <v>79</v>
      </c>
      <c r="F665" t="s">
        <v>38</v>
      </c>
      <c r="G665" t="s">
        <v>34</v>
      </c>
      <c r="H665" s="79">
        <v>-186237</v>
      </c>
      <c r="I665" s="79">
        <v>-186000</v>
      </c>
    </row>
    <row r="666" spans="1:9" x14ac:dyDescent="0.25">
      <c r="A666" t="s">
        <v>81</v>
      </c>
      <c r="B666" t="s">
        <v>27</v>
      </c>
      <c r="C666" t="s">
        <v>168</v>
      </c>
      <c r="D666" t="s">
        <v>117</v>
      </c>
      <c r="E666" t="s">
        <v>79</v>
      </c>
      <c r="F666" t="s">
        <v>38</v>
      </c>
      <c r="G666" t="s">
        <v>34</v>
      </c>
      <c r="H666" s="79">
        <v>-15987</v>
      </c>
      <c r="I666" s="79">
        <v>-16000</v>
      </c>
    </row>
    <row r="667" spans="1:9" x14ac:dyDescent="0.25">
      <c r="A667" t="s">
        <v>81</v>
      </c>
      <c r="B667" t="s">
        <v>27</v>
      </c>
      <c r="C667" t="s">
        <v>116</v>
      </c>
      <c r="D667" t="s">
        <v>117</v>
      </c>
      <c r="E667" t="s">
        <v>79</v>
      </c>
      <c r="F667" t="s">
        <v>38</v>
      </c>
      <c r="G667" t="s">
        <v>34</v>
      </c>
      <c r="H667" s="79">
        <v>0</v>
      </c>
      <c r="I667" s="79">
        <v>0</v>
      </c>
    </row>
    <row r="668" spans="1:9" x14ac:dyDescent="0.25">
      <c r="A668" t="s">
        <v>334</v>
      </c>
      <c r="B668" t="s">
        <v>333</v>
      </c>
      <c r="C668" t="s">
        <v>108</v>
      </c>
      <c r="D668" t="s">
        <v>109</v>
      </c>
      <c r="E668" t="s">
        <v>79</v>
      </c>
      <c r="F668" t="s">
        <v>185</v>
      </c>
      <c r="G668" t="s">
        <v>34</v>
      </c>
      <c r="H668" s="79">
        <v>0</v>
      </c>
      <c r="I668" s="79">
        <v>0</v>
      </c>
    </row>
    <row r="669" spans="1:9" x14ac:dyDescent="0.25">
      <c r="A669" t="s">
        <v>334</v>
      </c>
      <c r="B669" t="s">
        <v>333</v>
      </c>
      <c r="C669" t="s">
        <v>115</v>
      </c>
      <c r="D669" t="s">
        <v>111</v>
      </c>
      <c r="E669" t="s">
        <v>79</v>
      </c>
      <c r="F669" t="s">
        <v>185</v>
      </c>
      <c r="G669" t="s">
        <v>34</v>
      </c>
      <c r="H669" s="79">
        <v>0</v>
      </c>
      <c r="I669" s="79">
        <v>0</v>
      </c>
    </row>
    <row r="670" spans="1:9" x14ac:dyDescent="0.25">
      <c r="A670" t="s">
        <v>334</v>
      </c>
      <c r="B670" t="s">
        <v>333</v>
      </c>
      <c r="C670" t="s">
        <v>116</v>
      </c>
      <c r="D670" t="s">
        <v>117</v>
      </c>
      <c r="E670" t="s">
        <v>79</v>
      </c>
      <c r="F670" t="s">
        <v>185</v>
      </c>
      <c r="G670" t="s">
        <v>34</v>
      </c>
      <c r="H670" s="79">
        <v>0</v>
      </c>
      <c r="I670" s="79">
        <v>0</v>
      </c>
    </row>
    <row r="671" spans="1:9" x14ac:dyDescent="0.25">
      <c r="A671" t="s">
        <v>556</v>
      </c>
      <c r="B671" t="s">
        <v>555</v>
      </c>
      <c r="C671" t="s">
        <v>108</v>
      </c>
      <c r="D671" t="s">
        <v>109</v>
      </c>
      <c r="E671" t="s">
        <v>79</v>
      </c>
      <c r="F671" t="s">
        <v>185</v>
      </c>
      <c r="G671" t="s">
        <v>34</v>
      </c>
      <c r="H671" s="79">
        <v>8125384</v>
      </c>
      <c r="I671" s="79">
        <v>8125000</v>
      </c>
    </row>
    <row r="672" spans="1:9" x14ac:dyDescent="0.25">
      <c r="A672" t="s">
        <v>556</v>
      </c>
      <c r="B672" t="s">
        <v>555</v>
      </c>
      <c r="C672" t="s">
        <v>115</v>
      </c>
      <c r="D672" t="s">
        <v>111</v>
      </c>
      <c r="E672" t="s">
        <v>79</v>
      </c>
      <c r="F672" t="s">
        <v>185</v>
      </c>
      <c r="G672" t="s">
        <v>34</v>
      </c>
      <c r="H672" s="79">
        <v>-1675337</v>
      </c>
      <c r="I672" s="79">
        <v>-1675000</v>
      </c>
    </row>
    <row r="673" spans="1:9" x14ac:dyDescent="0.25">
      <c r="A673" t="s">
        <v>556</v>
      </c>
      <c r="B673" t="s">
        <v>555</v>
      </c>
      <c r="C673" t="s">
        <v>168</v>
      </c>
      <c r="D673" t="s">
        <v>117</v>
      </c>
      <c r="E673" t="s">
        <v>79</v>
      </c>
      <c r="F673" t="s">
        <v>185</v>
      </c>
      <c r="G673" t="s">
        <v>34</v>
      </c>
      <c r="H673" s="79">
        <v>-892643</v>
      </c>
      <c r="I673" s="79">
        <v>-893000</v>
      </c>
    </row>
    <row r="674" spans="1:9" x14ac:dyDescent="0.25">
      <c r="A674" t="s">
        <v>556</v>
      </c>
      <c r="B674" t="s">
        <v>555</v>
      </c>
      <c r="C674" t="s">
        <v>116</v>
      </c>
      <c r="D674" t="s">
        <v>117</v>
      </c>
      <c r="E674" t="s">
        <v>79</v>
      </c>
      <c r="F674" t="s">
        <v>185</v>
      </c>
      <c r="G674" t="s">
        <v>34</v>
      </c>
      <c r="H674" s="79">
        <v>-5917028</v>
      </c>
      <c r="I674" s="79">
        <v>-5916000</v>
      </c>
    </row>
    <row r="675" spans="1:9" x14ac:dyDescent="0.25">
      <c r="A675" t="s">
        <v>82</v>
      </c>
      <c r="B675" t="s">
        <v>27</v>
      </c>
      <c r="C675" t="s">
        <v>108</v>
      </c>
      <c r="D675" t="s">
        <v>109</v>
      </c>
      <c r="E675" t="s">
        <v>79</v>
      </c>
      <c r="F675" t="s">
        <v>38</v>
      </c>
      <c r="G675" t="s">
        <v>34</v>
      </c>
      <c r="H675" s="79">
        <v>8829998</v>
      </c>
      <c r="I675" s="79">
        <v>8830000</v>
      </c>
    </row>
    <row r="676" spans="1:9" x14ac:dyDescent="0.25">
      <c r="A676" t="s">
        <v>82</v>
      </c>
      <c r="B676" t="s">
        <v>27</v>
      </c>
      <c r="C676" t="s">
        <v>115</v>
      </c>
      <c r="D676" t="s">
        <v>111</v>
      </c>
      <c r="E676" t="s">
        <v>79</v>
      </c>
      <c r="F676" t="s">
        <v>38</v>
      </c>
      <c r="G676" t="s">
        <v>34</v>
      </c>
      <c r="H676" s="79">
        <v>-1747604</v>
      </c>
      <c r="I676" s="79">
        <v>-1748000</v>
      </c>
    </row>
    <row r="677" spans="1:9" x14ac:dyDescent="0.25">
      <c r="A677" t="s">
        <v>82</v>
      </c>
      <c r="B677" t="s">
        <v>27</v>
      </c>
      <c r="C677" t="s">
        <v>168</v>
      </c>
      <c r="D677" t="s">
        <v>117</v>
      </c>
      <c r="E677" t="s">
        <v>79</v>
      </c>
      <c r="F677" t="s">
        <v>38</v>
      </c>
      <c r="G677" t="s">
        <v>34</v>
      </c>
      <c r="H677" s="79">
        <v>-999674</v>
      </c>
      <c r="I677" s="79">
        <v>-1000000</v>
      </c>
    </row>
    <row r="678" spans="1:9" x14ac:dyDescent="0.25">
      <c r="A678" t="s">
        <v>82</v>
      </c>
      <c r="B678" t="s">
        <v>27</v>
      </c>
      <c r="C678" t="s">
        <v>116</v>
      </c>
      <c r="D678" t="s">
        <v>117</v>
      </c>
      <c r="E678" t="s">
        <v>79</v>
      </c>
      <c r="F678" t="s">
        <v>38</v>
      </c>
      <c r="G678" t="s">
        <v>34</v>
      </c>
      <c r="H678" s="79">
        <v>-6325944</v>
      </c>
      <c r="I678" s="79">
        <v>-6326000</v>
      </c>
    </row>
    <row r="679" spans="1:9" x14ac:dyDescent="0.25">
      <c r="A679" t="s">
        <v>83</v>
      </c>
      <c r="B679" t="s">
        <v>27</v>
      </c>
      <c r="C679" t="s">
        <v>108</v>
      </c>
      <c r="D679" t="s">
        <v>109</v>
      </c>
      <c r="E679" t="s">
        <v>79</v>
      </c>
      <c r="F679" t="s">
        <v>38</v>
      </c>
      <c r="G679" t="s">
        <v>34</v>
      </c>
      <c r="H679" s="79">
        <v>5350975</v>
      </c>
      <c r="I679" s="79">
        <v>5351000</v>
      </c>
    </row>
    <row r="680" spans="1:9" x14ac:dyDescent="0.25">
      <c r="A680" t="s">
        <v>83</v>
      </c>
      <c r="B680" t="s">
        <v>27</v>
      </c>
      <c r="C680" t="s">
        <v>115</v>
      </c>
      <c r="D680" t="s">
        <v>111</v>
      </c>
      <c r="E680" t="s">
        <v>79</v>
      </c>
      <c r="F680" t="s">
        <v>38</v>
      </c>
      <c r="G680" t="s">
        <v>34</v>
      </c>
      <c r="H680" s="79">
        <v>-1667801</v>
      </c>
      <c r="I680" s="79">
        <v>-1668000</v>
      </c>
    </row>
    <row r="681" spans="1:9" x14ac:dyDescent="0.25">
      <c r="A681" t="s">
        <v>83</v>
      </c>
      <c r="B681" t="s">
        <v>27</v>
      </c>
      <c r="C681" t="s">
        <v>168</v>
      </c>
      <c r="D681" t="s">
        <v>117</v>
      </c>
      <c r="E681" t="s">
        <v>79</v>
      </c>
      <c r="F681" t="s">
        <v>38</v>
      </c>
      <c r="G681" t="s">
        <v>34</v>
      </c>
      <c r="H681" s="79">
        <v>-608113</v>
      </c>
      <c r="I681" s="79">
        <v>-608000</v>
      </c>
    </row>
    <row r="682" spans="1:9" x14ac:dyDescent="0.25">
      <c r="A682" t="s">
        <v>83</v>
      </c>
      <c r="B682" t="s">
        <v>27</v>
      </c>
      <c r="C682" t="s">
        <v>116</v>
      </c>
      <c r="D682" t="s">
        <v>117</v>
      </c>
      <c r="E682" t="s">
        <v>79</v>
      </c>
      <c r="F682" t="s">
        <v>38</v>
      </c>
      <c r="G682" t="s">
        <v>34</v>
      </c>
      <c r="H682" s="79">
        <v>-3223220</v>
      </c>
      <c r="I682" s="79">
        <v>-3224000</v>
      </c>
    </row>
    <row r="683" spans="1:9" x14ac:dyDescent="0.25">
      <c r="A683" t="s">
        <v>430</v>
      </c>
      <c r="B683" t="s">
        <v>55</v>
      </c>
      <c r="C683" t="s">
        <v>108</v>
      </c>
      <c r="D683" t="s">
        <v>109</v>
      </c>
      <c r="E683" t="s">
        <v>48</v>
      </c>
      <c r="F683" t="s">
        <v>38</v>
      </c>
      <c r="G683" t="s">
        <v>34</v>
      </c>
      <c r="H683" s="79">
        <v>209380286</v>
      </c>
      <c r="I683" s="79">
        <v>209381000</v>
      </c>
    </row>
    <row r="684" spans="1:9" x14ac:dyDescent="0.25">
      <c r="A684" t="s">
        <v>430</v>
      </c>
      <c r="B684" t="s">
        <v>55</v>
      </c>
      <c r="C684" t="s">
        <v>115</v>
      </c>
      <c r="D684" t="s">
        <v>111</v>
      </c>
      <c r="E684" t="s">
        <v>48</v>
      </c>
      <c r="F684" t="s">
        <v>38</v>
      </c>
      <c r="G684" t="s">
        <v>34</v>
      </c>
      <c r="H684" s="79">
        <v>-73291906</v>
      </c>
      <c r="I684" s="79">
        <v>-73293000</v>
      </c>
    </row>
    <row r="685" spans="1:9" x14ac:dyDescent="0.25">
      <c r="A685" t="s">
        <v>430</v>
      </c>
      <c r="B685" t="s">
        <v>55</v>
      </c>
      <c r="C685" t="s">
        <v>168</v>
      </c>
      <c r="D685" t="s">
        <v>117</v>
      </c>
      <c r="E685" t="s">
        <v>48</v>
      </c>
      <c r="F685" t="s">
        <v>38</v>
      </c>
      <c r="G685" t="s">
        <v>34</v>
      </c>
      <c r="H685" s="79">
        <v>-27371318</v>
      </c>
      <c r="I685" s="79">
        <v>-27371000</v>
      </c>
    </row>
    <row r="686" spans="1:9" x14ac:dyDescent="0.25">
      <c r="A686" t="s">
        <v>430</v>
      </c>
      <c r="B686" t="s">
        <v>55</v>
      </c>
      <c r="C686" t="s">
        <v>116</v>
      </c>
      <c r="D686" t="s">
        <v>117</v>
      </c>
      <c r="E686" t="s">
        <v>48</v>
      </c>
      <c r="F686" t="s">
        <v>38</v>
      </c>
      <c r="G686" t="s">
        <v>34</v>
      </c>
      <c r="H686" s="79">
        <v>-115036355</v>
      </c>
      <c r="I686" s="79">
        <v>-115037000</v>
      </c>
    </row>
    <row r="687" spans="1:9" x14ac:dyDescent="0.25">
      <c r="A687" t="s">
        <v>84</v>
      </c>
      <c r="B687" t="s">
        <v>27</v>
      </c>
      <c r="C687" t="s">
        <v>108</v>
      </c>
      <c r="D687" t="s">
        <v>109</v>
      </c>
      <c r="E687" t="s">
        <v>48</v>
      </c>
      <c r="F687" t="s">
        <v>38</v>
      </c>
      <c r="G687" t="s">
        <v>34</v>
      </c>
      <c r="H687" s="79">
        <v>5220354</v>
      </c>
      <c r="I687" s="79">
        <v>5220000</v>
      </c>
    </row>
    <row r="688" spans="1:9" x14ac:dyDescent="0.25">
      <c r="A688" t="s">
        <v>84</v>
      </c>
      <c r="B688" t="s">
        <v>27</v>
      </c>
      <c r="C688" t="s">
        <v>115</v>
      </c>
      <c r="D688" t="s">
        <v>111</v>
      </c>
      <c r="E688" t="s">
        <v>48</v>
      </c>
      <c r="F688" t="s">
        <v>38</v>
      </c>
      <c r="G688" t="s">
        <v>34</v>
      </c>
      <c r="H688" s="79">
        <v>-2336498</v>
      </c>
      <c r="I688" s="79">
        <v>-2336000</v>
      </c>
    </row>
    <row r="689" spans="1:9" x14ac:dyDescent="0.25">
      <c r="A689" t="s">
        <v>84</v>
      </c>
      <c r="B689" t="s">
        <v>27</v>
      </c>
      <c r="C689" t="s">
        <v>168</v>
      </c>
      <c r="D689" t="s">
        <v>117</v>
      </c>
      <c r="E689" t="s">
        <v>48</v>
      </c>
      <c r="F689" t="s">
        <v>38</v>
      </c>
      <c r="G689" t="s">
        <v>34</v>
      </c>
      <c r="H689" s="79">
        <v>-789444</v>
      </c>
      <c r="I689" s="79">
        <v>-789000</v>
      </c>
    </row>
    <row r="690" spans="1:9" x14ac:dyDescent="0.25">
      <c r="A690" t="s">
        <v>84</v>
      </c>
      <c r="B690" t="s">
        <v>27</v>
      </c>
      <c r="C690" t="s">
        <v>116</v>
      </c>
      <c r="D690" t="s">
        <v>117</v>
      </c>
      <c r="E690" t="s">
        <v>48</v>
      </c>
      <c r="F690" t="s">
        <v>38</v>
      </c>
      <c r="G690" t="s">
        <v>34</v>
      </c>
      <c r="H690" s="79">
        <v>-2266346</v>
      </c>
      <c r="I690" s="79">
        <v>-2267000</v>
      </c>
    </row>
    <row r="691" spans="1:9" x14ac:dyDescent="0.25">
      <c r="A691" t="s">
        <v>85</v>
      </c>
      <c r="B691" t="s">
        <v>27</v>
      </c>
      <c r="C691" t="s">
        <v>108</v>
      </c>
      <c r="D691" t="s">
        <v>109</v>
      </c>
      <c r="E691" t="s">
        <v>48</v>
      </c>
      <c r="F691" t="s">
        <v>38</v>
      </c>
      <c r="G691" t="s">
        <v>34</v>
      </c>
      <c r="H691" s="79">
        <v>1445630</v>
      </c>
      <c r="I691" s="79">
        <v>1446000</v>
      </c>
    </row>
    <row r="692" spans="1:9" x14ac:dyDescent="0.25">
      <c r="A692" t="s">
        <v>85</v>
      </c>
      <c r="B692" t="s">
        <v>27</v>
      </c>
      <c r="C692" t="s">
        <v>115</v>
      </c>
      <c r="D692" t="s">
        <v>111</v>
      </c>
      <c r="E692" t="s">
        <v>48</v>
      </c>
      <c r="F692" t="s">
        <v>38</v>
      </c>
      <c r="G692" t="s">
        <v>34</v>
      </c>
      <c r="H692" s="79">
        <v>-1269334</v>
      </c>
      <c r="I692" s="79">
        <v>-1269000</v>
      </c>
    </row>
    <row r="693" spans="1:9" x14ac:dyDescent="0.25">
      <c r="A693" t="s">
        <v>85</v>
      </c>
      <c r="B693" t="s">
        <v>27</v>
      </c>
      <c r="C693" t="s">
        <v>168</v>
      </c>
      <c r="D693" t="s">
        <v>117</v>
      </c>
      <c r="E693" t="s">
        <v>48</v>
      </c>
      <c r="F693" t="s">
        <v>38</v>
      </c>
      <c r="G693" t="s">
        <v>34</v>
      </c>
      <c r="H693" s="79">
        <v>-181805</v>
      </c>
      <c r="I693" s="79">
        <v>-182000</v>
      </c>
    </row>
    <row r="694" spans="1:9" x14ac:dyDescent="0.25">
      <c r="A694" t="s">
        <v>85</v>
      </c>
      <c r="B694" t="s">
        <v>27</v>
      </c>
      <c r="C694" t="s">
        <v>116</v>
      </c>
      <c r="D694" t="s">
        <v>117</v>
      </c>
      <c r="E694" t="s">
        <v>48</v>
      </c>
      <c r="F694" t="s">
        <v>38</v>
      </c>
      <c r="G694" t="s">
        <v>34</v>
      </c>
      <c r="H694" s="79">
        <v>0</v>
      </c>
      <c r="I694" s="79">
        <v>0</v>
      </c>
    </row>
    <row r="695" spans="1:9" x14ac:dyDescent="0.25">
      <c r="A695" t="s">
        <v>86</v>
      </c>
      <c r="B695" t="s">
        <v>27</v>
      </c>
      <c r="C695" t="s">
        <v>108</v>
      </c>
      <c r="D695" t="s">
        <v>109</v>
      </c>
      <c r="E695" t="s">
        <v>48</v>
      </c>
      <c r="F695" t="s">
        <v>38</v>
      </c>
      <c r="G695" t="s">
        <v>34</v>
      </c>
      <c r="H695" s="79">
        <v>0</v>
      </c>
      <c r="I695" s="79">
        <v>0</v>
      </c>
    </row>
    <row r="696" spans="1:9" x14ac:dyDescent="0.25">
      <c r="A696" t="s">
        <v>86</v>
      </c>
      <c r="B696" t="s">
        <v>27</v>
      </c>
      <c r="C696" t="s">
        <v>115</v>
      </c>
      <c r="D696" t="s">
        <v>111</v>
      </c>
      <c r="E696" t="s">
        <v>48</v>
      </c>
      <c r="F696" t="s">
        <v>38</v>
      </c>
      <c r="G696" t="s">
        <v>34</v>
      </c>
      <c r="H696" s="79">
        <v>0</v>
      </c>
      <c r="I696" s="79">
        <v>0</v>
      </c>
    </row>
    <row r="697" spans="1:9" x14ac:dyDescent="0.25">
      <c r="A697" t="s">
        <v>86</v>
      </c>
      <c r="B697" t="s">
        <v>27</v>
      </c>
      <c r="C697" t="s">
        <v>116</v>
      </c>
      <c r="D697" t="s">
        <v>117</v>
      </c>
      <c r="E697" t="s">
        <v>48</v>
      </c>
      <c r="F697" t="s">
        <v>38</v>
      </c>
      <c r="G697" t="s">
        <v>34</v>
      </c>
      <c r="H697" s="79">
        <v>0</v>
      </c>
      <c r="I697" s="79">
        <v>0</v>
      </c>
    </row>
    <row r="698" spans="1:9" x14ac:dyDescent="0.25">
      <c r="A698" t="s">
        <v>86</v>
      </c>
      <c r="B698" t="s">
        <v>941</v>
      </c>
      <c r="C698" t="s">
        <v>108</v>
      </c>
      <c r="D698" t="s">
        <v>109</v>
      </c>
      <c r="E698" t="s">
        <v>48</v>
      </c>
      <c r="F698" t="s">
        <v>185</v>
      </c>
      <c r="G698" t="s">
        <v>34</v>
      </c>
      <c r="H698" s="79">
        <v>179134052</v>
      </c>
      <c r="I698" s="79">
        <v>179133000</v>
      </c>
    </row>
    <row r="699" spans="1:9" x14ac:dyDescent="0.25">
      <c r="A699" t="s">
        <v>86</v>
      </c>
      <c r="B699" t="s">
        <v>941</v>
      </c>
      <c r="C699" t="s">
        <v>106</v>
      </c>
      <c r="D699" t="s">
        <v>107</v>
      </c>
      <c r="E699" t="s">
        <v>48</v>
      </c>
      <c r="F699" t="s">
        <v>185</v>
      </c>
      <c r="G699" t="s">
        <v>34</v>
      </c>
      <c r="H699" s="79">
        <v>5523763</v>
      </c>
      <c r="I699" s="79">
        <v>5524000</v>
      </c>
    </row>
    <row r="700" spans="1:9" x14ac:dyDescent="0.25">
      <c r="A700" t="s">
        <v>86</v>
      </c>
      <c r="B700" t="s">
        <v>941</v>
      </c>
      <c r="C700" t="s">
        <v>114</v>
      </c>
      <c r="D700" t="s">
        <v>111</v>
      </c>
      <c r="E700" t="s">
        <v>48</v>
      </c>
      <c r="F700" t="s">
        <v>185</v>
      </c>
      <c r="G700" t="s">
        <v>34</v>
      </c>
      <c r="H700" s="79">
        <v>-1117904</v>
      </c>
      <c r="I700" s="79">
        <v>-1118000</v>
      </c>
    </row>
    <row r="701" spans="1:9" x14ac:dyDescent="0.25">
      <c r="A701" t="s">
        <v>86</v>
      </c>
      <c r="B701" t="s">
        <v>941</v>
      </c>
      <c r="C701" t="s">
        <v>115</v>
      </c>
      <c r="D701" t="s">
        <v>111</v>
      </c>
      <c r="E701" t="s">
        <v>48</v>
      </c>
      <c r="F701" t="s">
        <v>185</v>
      </c>
      <c r="G701" t="s">
        <v>34</v>
      </c>
      <c r="H701" s="79">
        <v>-45782688</v>
      </c>
      <c r="I701" s="79">
        <v>-45782000</v>
      </c>
    </row>
    <row r="702" spans="1:9" x14ac:dyDescent="0.25">
      <c r="A702" t="s">
        <v>86</v>
      </c>
      <c r="B702" t="s">
        <v>941</v>
      </c>
      <c r="C702" t="s">
        <v>168</v>
      </c>
      <c r="D702" t="s">
        <v>117</v>
      </c>
      <c r="E702" t="s">
        <v>48</v>
      </c>
      <c r="F702" t="s">
        <v>185</v>
      </c>
      <c r="G702" t="s">
        <v>34</v>
      </c>
      <c r="H702" s="79">
        <v>-18149916</v>
      </c>
      <c r="I702" s="79">
        <v>-18150000</v>
      </c>
    </row>
    <row r="703" spans="1:9" x14ac:dyDescent="0.25">
      <c r="A703" t="s">
        <v>86</v>
      </c>
      <c r="B703" t="s">
        <v>941</v>
      </c>
      <c r="C703" t="s">
        <v>116</v>
      </c>
      <c r="D703" t="s">
        <v>117</v>
      </c>
      <c r="E703" t="s">
        <v>48</v>
      </c>
      <c r="F703" t="s">
        <v>185</v>
      </c>
      <c r="G703" t="s">
        <v>34</v>
      </c>
      <c r="H703" s="79">
        <v>-126746486</v>
      </c>
      <c r="I703" s="79">
        <v>-126746000</v>
      </c>
    </row>
    <row r="704" spans="1:9" x14ac:dyDescent="0.25">
      <c r="A704" t="s">
        <v>595</v>
      </c>
      <c r="B704" t="s">
        <v>27</v>
      </c>
      <c r="C704" t="s">
        <v>108</v>
      </c>
      <c r="D704" t="s">
        <v>109</v>
      </c>
      <c r="E704" t="s">
        <v>35</v>
      </c>
      <c r="F704" t="s">
        <v>38</v>
      </c>
      <c r="G704" t="s">
        <v>34</v>
      </c>
      <c r="H704" s="79">
        <v>20661538</v>
      </c>
      <c r="I704" s="79">
        <v>20662000</v>
      </c>
    </row>
    <row r="705" spans="1:9" x14ac:dyDescent="0.25">
      <c r="A705" t="s">
        <v>595</v>
      </c>
      <c r="B705" t="s">
        <v>27</v>
      </c>
      <c r="C705" t="s">
        <v>115</v>
      </c>
      <c r="D705" t="s">
        <v>111</v>
      </c>
      <c r="E705" t="s">
        <v>35</v>
      </c>
      <c r="F705" t="s">
        <v>38</v>
      </c>
      <c r="G705" t="s">
        <v>34</v>
      </c>
      <c r="H705" s="79">
        <v>-8084949</v>
      </c>
      <c r="I705" s="79">
        <v>-8085000</v>
      </c>
    </row>
    <row r="706" spans="1:9" x14ac:dyDescent="0.25">
      <c r="A706" t="s">
        <v>595</v>
      </c>
      <c r="B706" t="s">
        <v>27</v>
      </c>
      <c r="C706" t="s">
        <v>168</v>
      </c>
      <c r="D706" t="s">
        <v>117</v>
      </c>
      <c r="E706" t="s">
        <v>35</v>
      </c>
      <c r="F706" t="s">
        <v>38</v>
      </c>
      <c r="G706" t="s">
        <v>34</v>
      </c>
      <c r="H706" s="79">
        <v>-2843456</v>
      </c>
      <c r="I706" s="79">
        <v>-2843000</v>
      </c>
    </row>
    <row r="707" spans="1:9" x14ac:dyDescent="0.25">
      <c r="A707" t="s">
        <v>595</v>
      </c>
      <c r="B707" t="s">
        <v>27</v>
      </c>
      <c r="C707" t="s">
        <v>116</v>
      </c>
      <c r="D707" t="s">
        <v>117</v>
      </c>
      <c r="E707" t="s">
        <v>35</v>
      </c>
      <c r="F707" t="s">
        <v>38</v>
      </c>
      <c r="G707" t="s">
        <v>34</v>
      </c>
      <c r="H707" s="79">
        <v>-10647631</v>
      </c>
      <c r="I707" s="79">
        <v>-10648000</v>
      </c>
    </row>
    <row r="708" spans="1:9" x14ac:dyDescent="0.25">
      <c r="A708" t="s">
        <v>87</v>
      </c>
      <c r="B708" t="s">
        <v>27</v>
      </c>
      <c r="C708" t="s">
        <v>108</v>
      </c>
      <c r="D708" t="s">
        <v>109</v>
      </c>
      <c r="E708" t="s">
        <v>35</v>
      </c>
      <c r="F708" t="s">
        <v>38</v>
      </c>
      <c r="G708" t="s">
        <v>34</v>
      </c>
      <c r="H708" s="79">
        <v>989772</v>
      </c>
      <c r="I708" s="79">
        <v>990000</v>
      </c>
    </row>
    <row r="709" spans="1:9" x14ac:dyDescent="0.25">
      <c r="A709" t="s">
        <v>87</v>
      </c>
      <c r="B709" t="s">
        <v>27</v>
      </c>
      <c r="C709" t="s">
        <v>115</v>
      </c>
      <c r="D709" t="s">
        <v>111</v>
      </c>
      <c r="E709" t="s">
        <v>35</v>
      </c>
      <c r="F709" t="s">
        <v>38</v>
      </c>
      <c r="G709" t="s">
        <v>34</v>
      </c>
      <c r="H709" s="79">
        <v>-854874</v>
      </c>
      <c r="I709" s="79">
        <v>-855000</v>
      </c>
    </row>
    <row r="710" spans="1:9" x14ac:dyDescent="0.25">
      <c r="A710" t="s">
        <v>87</v>
      </c>
      <c r="B710" t="s">
        <v>27</v>
      </c>
      <c r="C710" t="s">
        <v>168</v>
      </c>
      <c r="D710" t="s">
        <v>117</v>
      </c>
      <c r="E710" t="s">
        <v>35</v>
      </c>
      <c r="F710" t="s">
        <v>38</v>
      </c>
      <c r="G710" t="s">
        <v>34</v>
      </c>
      <c r="H710" s="79">
        <v>-137471</v>
      </c>
      <c r="I710" s="79">
        <v>-137000</v>
      </c>
    </row>
    <row r="711" spans="1:9" x14ac:dyDescent="0.25">
      <c r="A711" t="s">
        <v>87</v>
      </c>
      <c r="B711" t="s">
        <v>27</v>
      </c>
      <c r="C711" t="s">
        <v>116</v>
      </c>
      <c r="D711" t="s">
        <v>117</v>
      </c>
      <c r="E711" t="s">
        <v>35</v>
      </c>
      <c r="F711" t="s">
        <v>38</v>
      </c>
      <c r="G711" t="s">
        <v>34</v>
      </c>
      <c r="H711" s="79">
        <v>0</v>
      </c>
      <c r="I711" s="79">
        <v>0</v>
      </c>
    </row>
    <row r="712" spans="1:9" x14ac:dyDescent="0.25">
      <c r="A712" t="s">
        <v>87</v>
      </c>
      <c r="B712" t="s">
        <v>571</v>
      </c>
      <c r="C712" t="s">
        <v>108</v>
      </c>
      <c r="D712" t="s">
        <v>109</v>
      </c>
      <c r="E712" t="s">
        <v>35</v>
      </c>
      <c r="F712" t="s">
        <v>377</v>
      </c>
      <c r="G712" t="s">
        <v>375</v>
      </c>
      <c r="H712" s="79">
        <v>16707974</v>
      </c>
      <c r="I712" s="79">
        <v>16708000</v>
      </c>
    </row>
    <row r="713" spans="1:9" x14ac:dyDescent="0.25">
      <c r="A713" t="s">
        <v>87</v>
      </c>
      <c r="B713" t="s">
        <v>571</v>
      </c>
      <c r="C713" t="s">
        <v>115</v>
      </c>
      <c r="D713" t="s">
        <v>111</v>
      </c>
      <c r="E713" t="s">
        <v>35</v>
      </c>
      <c r="F713" t="s">
        <v>377</v>
      </c>
      <c r="G713" t="s">
        <v>375</v>
      </c>
      <c r="H713" s="79">
        <v>-11876370</v>
      </c>
      <c r="I713" s="79">
        <v>-11877000</v>
      </c>
    </row>
    <row r="714" spans="1:9" x14ac:dyDescent="0.25">
      <c r="A714" t="s">
        <v>87</v>
      </c>
      <c r="B714" t="s">
        <v>571</v>
      </c>
      <c r="C714" t="s">
        <v>168</v>
      </c>
      <c r="D714" t="s">
        <v>117</v>
      </c>
      <c r="E714" t="s">
        <v>35</v>
      </c>
      <c r="F714" t="s">
        <v>377</v>
      </c>
      <c r="G714" t="s">
        <v>375</v>
      </c>
      <c r="H714" s="79">
        <v>-3729854</v>
      </c>
      <c r="I714" s="79">
        <v>-3730000</v>
      </c>
    </row>
    <row r="715" spans="1:9" x14ac:dyDescent="0.25">
      <c r="A715" t="s">
        <v>87</v>
      </c>
      <c r="B715" t="s">
        <v>571</v>
      </c>
      <c r="C715" t="s">
        <v>116</v>
      </c>
      <c r="D715" t="s">
        <v>117</v>
      </c>
      <c r="E715" t="s">
        <v>35</v>
      </c>
      <c r="F715" t="s">
        <v>377</v>
      </c>
      <c r="G715" t="s">
        <v>375</v>
      </c>
      <c r="H715" s="79">
        <v>-1331922</v>
      </c>
      <c r="I715" s="79">
        <v>-1332000</v>
      </c>
    </row>
    <row r="716" spans="1:9" x14ac:dyDescent="0.25">
      <c r="A716" t="s">
        <v>87</v>
      </c>
      <c r="B716" t="s">
        <v>579</v>
      </c>
      <c r="C716" t="s">
        <v>108</v>
      </c>
      <c r="D716" t="s">
        <v>109</v>
      </c>
      <c r="E716" t="s">
        <v>35</v>
      </c>
      <c r="F716" t="s">
        <v>377</v>
      </c>
      <c r="G716" t="s">
        <v>375</v>
      </c>
      <c r="H716" s="79">
        <v>52875</v>
      </c>
      <c r="I716" s="79">
        <v>53000</v>
      </c>
    </row>
    <row r="717" spans="1:9" x14ac:dyDescent="0.25">
      <c r="A717" t="s">
        <v>87</v>
      </c>
      <c r="B717" t="s">
        <v>579</v>
      </c>
      <c r="C717" t="s">
        <v>115</v>
      </c>
      <c r="D717" t="s">
        <v>111</v>
      </c>
      <c r="E717" t="s">
        <v>35</v>
      </c>
      <c r="F717" t="s">
        <v>377</v>
      </c>
      <c r="G717" t="s">
        <v>375</v>
      </c>
      <c r="H717" s="79">
        <v>-42300</v>
      </c>
      <c r="I717" s="79">
        <v>-42000</v>
      </c>
    </row>
    <row r="718" spans="1:9" x14ac:dyDescent="0.25">
      <c r="A718" t="s">
        <v>87</v>
      </c>
      <c r="B718" t="s">
        <v>579</v>
      </c>
      <c r="C718" t="s">
        <v>168</v>
      </c>
      <c r="D718" t="s">
        <v>117</v>
      </c>
      <c r="E718" t="s">
        <v>35</v>
      </c>
      <c r="F718" t="s">
        <v>377</v>
      </c>
      <c r="G718" t="s">
        <v>375</v>
      </c>
      <c r="H718" s="79">
        <v>-10729</v>
      </c>
      <c r="I718" s="79">
        <v>-11000</v>
      </c>
    </row>
    <row r="719" spans="1:9" x14ac:dyDescent="0.25">
      <c r="A719" t="s">
        <v>87</v>
      </c>
      <c r="B719" t="s">
        <v>579</v>
      </c>
      <c r="C719" t="s">
        <v>116</v>
      </c>
      <c r="D719" t="s">
        <v>117</v>
      </c>
      <c r="E719" t="s">
        <v>35</v>
      </c>
      <c r="F719" t="s">
        <v>377</v>
      </c>
      <c r="G719" t="s">
        <v>375</v>
      </c>
      <c r="H719" s="79">
        <v>0</v>
      </c>
      <c r="I719" s="79">
        <v>0</v>
      </c>
    </row>
    <row r="720" spans="1:9" x14ac:dyDescent="0.25">
      <c r="A720" t="s">
        <v>596</v>
      </c>
      <c r="B720" t="s">
        <v>27</v>
      </c>
      <c r="C720" t="s">
        <v>108</v>
      </c>
      <c r="D720" t="s">
        <v>109</v>
      </c>
      <c r="E720" t="s">
        <v>35</v>
      </c>
      <c r="F720" t="s">
        <v>38</v>
      </c>
      <c r="G720" t="s">
        <v>34</v>
      </c>
      <c r="H720" s="79">
        <v>0</v>
      </c>
      <c r="I720" s="79">
        <v>0</v>
      </c>
    </row>
    <row r="721" spans="1:9" x14ac:dyDescent="0.25">
      <c r="A721" t="s">
        <v>596</v>
      </c>
      <c r="B721" t="s">
        <v>27</v>
      </c>
      <c r="C721" t="s">
        <v>115</v>
      </c>
      <c r="D721" t="s">
        <v>111</v>
      </c>
      <c r="E721" t="s">
        <v>35</v>
      </c>
      <c r="F721" t="s">
        <v>38</v>
      </c>
      <c r="G721" t="s">
        <v>34</v>
      </c>
      <c r="H721" s="79">
        <v>0</v>
      </c>
      <c r="I721" s="79">
        <v>-1000</v>
      </c>
    </row>
    <row r="722" spans="1:9" x14ac:dyDescent="0.25">
      <c r="A722" t="s">
        <v>596</v>
      </c>
      <c r="B722" t="s">
        <v>27</v>
      </c>
      <c r="C722" t="s">
        <v>116</v>
      </c>
      <c r="D722" t="s">
        <v>117</v>
      </c>
      <c r="E722" t="s">
        <v>35</v>
      </c>
      <c r="F722" t="s">
        <v>38</v>
      </c>
      <c r="G722" t="s">
        <v>34</v>
      </c>
      <c r="H722" s="79">
        <v>0</v>
      </c>
      <c r="I722" s="79">
        <v>0</v>
      </c>
    </row>
    <row r="723" spans="1:9" x14ac:dyDescent="0.25">
      <c r="A723" t="s">
        <v>929</v>
      </c>
      <c r="B723" t="s">
        <v>27</v>
      </c>
      <c r="C723" t="s">
        <v>108</v>
      </c>
      <c r="D723" t="s">
        <v>109</v>
      </c>
      <c r="E723" t="s">
        <v>35</v>
      </c>
      <c r="F723" t="s">
        <v>38</v>
      </c>
      <c r="G723" t="s">
        <v>34</v>
      </c>
      <c r="H723" s="79">
        <v>1725060</v>
      </c>
      <c r="I723" s="79">
        <v>1725000</v>
      </c>
    </row>
    <row r="724" spans="1:9" x14ac:dyDescent="0.25">
      <c r="A724" t="s">
        <v>929</v>
      </c>
      <c r="B724" t="s">
        <v>27</v>
      </c>
      <c r="C724" t="s">
        <v>115</v>
      </c>
      <c r="D724" t="s">
        <v>111</v>
      </c>
      <c r="E724" t="s">
        <v>35</v>
      </c>
      <c r="F724" t="s">
        <v>38</v>
      </c>
      <c r="G724" t="s">
        <v>34</v>
      </c>
      <c r="H724" s="79">
        <v>-243538</v>
      </c>
      <c r="I724" s="79">
        <v>-244000</v>
      </c>
    </row>
    <row r="725" spans="1:9" x14ac:dyDescent="0.25">
      <c r="A725" t="s">
        <v>929</v>
      </c>
      <c r="B725" t="s">
        <v>27</v>
      </c>
      <c r="C725" t="s">
        <v>168</v>
      </c>
      <c r="D725" t="s">
        <v>117</v>
      </c>
      <c r="E725" t="s">
        <v>35</v>
      </c>
      <c r="F725" t="s">
        <v>38</v>
      </c>
      <c r="G725" t="s">
        <v>34</v>
      </c>
      <c r="H725" s="79">
        <v>-223790</v>
      </c>
      <c r="I725" s="79">
        <v>-224000</v>
      </c>
    </row>
    <row r="726" spans="1:9" x14ac:dyDescent="0.25">
      <c r="A726" t="s">
        <v>929</v>
      </c>
      <c r="B726" t="s">
        <v>27</v>
      </c>
      <c r="C726" t="s">
        <v>116</v>
      </c>
      <c r="D726" t="s">
        <v>117</v>
      </c>
      <c r="E726" t="s">
        <v>35</v>
      </c>
      <c r="F726" t="s">
        <v>38</v>
      </c>
      <c r="G726" t="s">
        <v>34</v>
      </c>
      <c r="H726" s="79">
        <v>-1291823</v>
      </c>
      <c r="I726" s="79">
        <v>-1292000</v>
      </c>
    </row>
    <row r="727" spans="1:9" x14ac:dyDescent="0.25">
      <c r="A727" t="s">
        <v>88</v>
      </c>
      <c r="B727" t="s">
        <v>27</v>
      </c>
      <c r="C727" t="s">
        <v>108</v>
      </c>
      <c r="D727" t="s">
        <v>109</v>
      </c>
      <c r="E727" t="s">
        <v>35</v>
      </c>
      <c r="F727" t="s">
        <v>38</v>
      </c>
      <c r="G727" t="s">
        <v>34</v>
      </c>
      <c r="H727" s="79">
        <v>73731253</v>
      </c>
      <c r="I727" s="79">
        <v>73731000</v>
      </c>
    </row>
    <row r="728" spans="1:9" x14ac:dyDescent="0.25">
      <c r="A728" t="s">
        <v>88</v>
      </c>
      <c r="B728" t="s">
        <v>27</v>
      </c>
      <c r="C728" t="s">
        <v>115</v>
      </c>
      <c r="D728" t="s">
        <v>111</v>
      </c>
      <c r="E728" t="s">
        <v>35</v>
      </c>
      <c r="F728" t="s">
        <v>38</v>
      </c>
      <c r="G728" t="s">
        <v>34</v>
      </c>
      <c r="H728" s="79">
        <v>-13226659</v>
      </c>
      <c r="I728" s="79">
        <v>-13227000</v>
      </c>
    </row>
    <row r="729" spans="1:9" x14ac:dyDescent="0.25">
      <c r="A729" t="s">
        <v>88</v>
      </c>
      <c r="B729" t="s">
        <v>27</v>
      </c>
      <c r="C729" t="s">
        <v>168</v>
      </c>
      <c r="D729" t="s">
        <v>117</v>
      </c>
      <c r="E729" t="s">
        <v>35</v>
      </c>
      <c r="F729" t="s">
        <v>38</v>
      </c>
      <c r="G729" t="s">
        <v>34</v>
      </c>
      <c r="H729" s="79">
        <v>-8532139</v>
      </c>
      <c r="I729" s="79">
        <v>-8532000</v>
      </c>
    </row>
    <row r="730" spans="1:9" x14ac:dyDescent="0.25">
      <c r="A730" t="s">
        <v>88</v>
      </c>
      <c r="B730" t="s">
        <v>27</v>
      </c>
      <c r="C730" t="s">
        <v>116</v>
      </c>
      <c r="D730" t="s">
        <v>117</v>
      </c>
      <c r="E730" t="s">
        <v>35</v>
      </c>
      <c r="F730" t="s">
        <v>38</v>
      </c>
      <c r="G730" t="s">
        <v>34</v>
      </c>
      <c r="H730" s="79">
        <v>-54415989</v>
      </c>
      <c r="I730" s="79">
        <v>-54416000</v>
      </c>
    </row>
    <row r="731" spans="1:9" x14ac:dyDescent="0.25">
      <c r="A731" t="s">
        <v>89</v>
      </c>
      <c r="B731" t="s">
        <v>27</v>
      </c>
      <c r="C731" t="s">
        <v>108</v>
      </c>
      <c r="D731" t="s">
        <v>109</v>
      </c>
      <c r="E731" t="s">
        <v>35</v>
      </c>
      <c r="F731" t="s">
        <v>38</v>
      </c>
      <c r="G731" t="s">
        <v>34</v>
      </c>
      <c r="H731" s="79">
        <v>22688988</v>
      </c>
      <c r="I731" s="79">
        <v>22689000</v>
      </c>
    </row>
    <row r="732" spans="1:9" x14ac:dyDescent="0.25">
      <c r="A732" t="s">
        <v>89</v>
      </c>
      <c r="B732" t="s">
        <v>27</v>
      </c>
      <c r="C732" t="s">
        <v>115</v>
      </c>
      <c r="D732" t="s">
        <v>111</v>
      </c>
      <c r="E732" t="s">
        <v>35</v>
      </c>
      <c r="F732" t="s">
        <v>38</v>
      </c>
      <c r="G732" t="s">
        <v>34</v>
      </c>
      <c r="H732" s="79">
        <v>-15807922</v>
      </c>
      <c r="I732" s="79">
        <v>-15808000</v>
      </c>
    </row>
    <row r="733" spans="1:9" x14ac:dyDescent="0.25">
      <c r="A733" t="s">
        <v>89</v>
      </c>
      <c r="B733" t="s">
        <v>27</v>
      </c>
      <c r="C733" t="s">
        <v>168</v>
      </c>
      <c r="D733" t="s">
        <v>117</v>
      </c>
      <c r="E733" t="s">
        <v>35</v>
      </c>
      <c r="F733" t="s">
        <v>38</v>
      </c>
      <c r="G733" t="s">
        <v>34</v>
      </c>
      <c r="H733" s="79">
        <v>-4383445</v>
      </c>
      <c r="I733" s="79">
        <v>-4383000</v>
      </c>
    </row>
    <row r="734" spans="1:9" x14ac:dyDescent="0.25">
      <c r="A734" t="s">
        <v>89</v>
      </c>
      <c r="B734" t="s">
        <v>27</v>
      </c>
      <c r="C734" t="s">
        <v>116</v>
      </c>
      <c r="D734" t="s">
        <v>117</v>
      </c>
      <c r="E734" t="s">
        <v>35</v>
      </c>
      <c r="F734" t="s">
        <v>38</v>
      </c>
      <c r="G734" t="s">
        <v>34</v>
      </c>
      <c r="H734" s="79">
        <v>-4664647</v>
      </c>
      <c r="I734" s="79">
        <v>-4666000</v>
      </c>
    </row>
    <row r="735" spans="1:9" x14ac:dyDescent="0.25">
      <c r="A735" t="s">
        <v>374</v>
      </c>
      <c r="B735" t="s">
        <v>373</v>
      </c>
      <c r="C735" t="s">
        <v>108</v>
      </c>
      <c r="D735" t="s">
        <v>109</v>
      </c>
      <c r="E735" t="s">
        <v>35</v>
      </c>
      <c r="F735" t="s">
        <v>377</v>
      </c>
      <c r="G735" t="s">
        <v>375</v>
      </c>
      <c r="H735" s="79">
        <v>232379106</v>
      </c>
      <c r="I735" s="79">
        <v>232379000</v>
      </c>
    </row>
    <row r="736" spans="1:9" x14ac:dyDescent="0.25">
      <c r="A736" t="s">
        <v>374</v>
      </c>
      <c r="B736" t="s">
        <v>373</v>
      </c>
      <c r="C736" t="s">
        <v>115</v>
      </c>
      <c r="D736" t="s">
        <v>111</v>
      </c>
      <c r="E736" t="s">
        <v>35</v>
      </c>
      <c r="F736" t="s">
        <v>377</v>
      </c>
      <c r="G736" t="s">
        <v>375</v>
      </c>
      <c r="H736" s="79">
        <v>-68048943</v>
      </c>
      <c r="I736" s="79">
        <v>-68049000</v>
      </c>
    </row>
    <row r="737" spans="1:9" x14ac:dyDescent="0.25">
      <c r="A737" t="s">
        <v>374</v>
      </c>
      <c r="B737" t="s">
        <v>373</v>
      </c>
      <c r="C737" t="s">
        <v>168</v>
      </c>
      <c r="D737" t="s">
        <v>117</v>
      </c>
      <c r="E737" t="s">
        <v>35</v>
      </c>
      <c r="F737" t="s">
        <v>377</v>
      </c>
      <c r="G737" t="s">
        <v>375</v>
      </c>
      <c r="H737" s="79">
        <v>-21467769</v>
      </c>
      <c r="I737" s="79">
        <v>-21468000</v>
      </c>
    </row>
    <row r="738" spans="1:9" x14ac:dyDescent="0.25">
      <c r="A738" t="s">
        <v>374</v>
      </c>
      <c r="B738" t="s">
        <v>373</v>
      </c>
      <c r="C738" t="s">
        <v>116</v>
      </c>
      <c r="D738" t="s">
        <v>117</v>
      </c>
      <c r="E738" t="s">
        <v>35</v>
      </c>
      <c r="F738" t="s">
        <v>377</v>
      </c>
      <c r="G738" t="s">
        <v>375</v>
      </c>
      <c r="H738" s="79">
        <v>-151389559</v>
      </c>
      <c r="I738" s="79">
        <v>-151389000</v>
      </c>
    </row>
    <row r="739" spans="1:9" x14ac:dyDescent="0.25">
      <c r="A739" t="s">
        <v>276</v>
      </c>
      <c r="B739" t="s">
        <v>275</v>
      </c>
      <c r="C739" t="s">
        <v>108</v>
      </c>
      <c r="D739" t="s">
        <v>109</v>
      </c>
      <c r="E739" t="s">
        <v>35</v>
      </c>
      <c r="F739" t="s">
        <v>185</v>
      </c>
      <c r="G739" t="s">
        <v>34</v>
      </c>
      <c r="H739" s="79">
        <v>12700352</v>
      </c>
      <c r="I739" s="79">
        <v>12700000</v>
      </c>
    </row>
    <row r="740" spans="1:9" x14ac:dyDescent="0.25">
      <c r="A740" t="s">
        <v>276</v>
      </c>
      <c r="B740" t="s">
        <v>275</v>
      </c>
      <c r="C740" t="s">
        <v>115</v>
      </c>
      <c r="D740" t="s">
        <v>111</v>
      </c>
      <c r="E740" t="s">
        <v>35</v>
      </c>
      <c r="F740" t="s">
        <v>185</v>
      </c>
      <c r="G740" t="s">
        <v>34</v>
      </c>
      <c r="H740" s="79">
        <v>-2249021</v>
      </c>
      <c r="I740" s="79">
        <v>-2249000</v>
      </c>
    </row>
    <row r="741" spans="1:9" x14ac:dyDescent="0.25">
      <c r="A741" t="s">
        <v>276</v>
      </c>
      <c r="B741" t="s">
        <v>275</v>
      </c>
      <c r="C741" t="s">
        <v>168</v>
      </c>
      <c r="D741" t="s">
        <v>117</v>
      </c>
      <c r="E741" t="s">
        <v>35</v>
      </c>
      <c r="F741" t="s">
        <v>185</v>
      </c>
      <c r="G741" t="s">
        <v>34</v>
      </c>
      <c r="H741" s="79">
        <v>-1430872</v>
      </c>
      <c r="I741" s="79">
        <v>-1431000</v>
      </c>
    </row>
    <row r="742" spans="1:9" x14ac:dyDescent="0.25">
      <c r="A742" t="s">
        <v>276</v>
      </c>
      <c r="B742" t="s">
        <v>275</v>
      </c>
      <c r="C742" t="s">
        <v>116</v>
      </c>
      <c r="D742" t="s">
        <v>117</v>
      </c>
      <c r="E742" t="s">
        <v>35</v>
      </c>
      <c r="F742" t="s">
        <v>185</v>
      </c>
      <c r="G742" t="s">
        <v>34</v>
      </c>
      <c r="H742" s="79">
        <v>-9649828</v>
      </c>
      <c r="I742" s="79">
        <v>-9649000</v>
      </c>
    </row>
    <row r="743" spans="1:9" x14ac:dyDescent="0.25">
      <c r="A743" t="s">
        <v>90</v>
      </c>
      <c r="B743" t="s">
        <v>27</v>
      </c>
      <c r="C743" t="s">
        <v>108</v>
      </c>
      <c r="D743" t="s">
        <v>109</v>
      </c>
      <c r="E743" t="s">
        <v>35</v>
      </c>
      <c r="F743" t="s">
        <v>38</v>
      </c>
      <c r="G743" t="s">
        <v>34</v>
      </c>
      <c r="H743" s="79">
        <v>1413877</v>
      </c>
      <c r="I743" s="79">
        <v>1414000</v>
      </c>
    </row>
    <row r="744" spans="1:9" x14ac:dyDescent="0.25">
      <c r="A744" t="s">
        <v>90</v>
      </c>
      <c r="B744" t="s">
        <v>27</v>
      </c>
      <c r="C744" t="s">
        <v>115</v>
      </c>
      <c r="D744" t="s">
        <v>111</v>
      </c>
      <c r="E744" t="s">
        <v>35</v>
      </c>
      <c r="F744" t="s">
        <v>38</v>
      </c>
      <c r="G744" t="s">
        <v>34</v>
      </c>
      <c r="H744" s="79">
        <v>-848326</v>
      </c>
      <c r="I744" s="79">
        <v>-849000</v>
      </c>
    </row>
    <row r="745" spans="1:9" x14ac:dyDescent="0.25">
      <c r="A745" t="s">
        <v>90</v>
      </c>
      <c r="B745" t="s">
        <v>27</v>
      </c>
      <c r="C745" t="s">
        <v>168</v>
      </c>
      <c r="D745" t="s">
        <v>117</v>
      </c>
      <c r="E745" t="s">
        <v>35</v>
      </c>
      <c r="F745" t="s">
        <v>38</v>
      </c>
      <c r="G745" t="s">
        <v>34</v>
      </c>
      <c r="H745" s="79">
        <v>-236364</v>
      </c>
      <c r="I745" s="79">
        <v>-236000</v>
      </c>
    </row>
    <row r="746" spans="1:9" x14ac:dyDescent="0.25">
      <c r="A746" t="s">
        <v>90</v>
      </c>
      <c r="B746" t="s">
        <v>27</v>
      </c>
      <c r="C746" t="s">
        <v>116</v>
      </c>
      <c r="D746" t="s">
        <v>117</v>
      </c>
      <c r="E746" t="s">
        <v>35</v>
      </c>
      <c r="F746" t="s">
        <v>38</v>
      </c>
      <c r="G746" t="s">
        <v>34</v>
      </c>
      <c r="H746" s="79">
        <v>-478083</v>
      </c>
      <c r="I746" s="79">
        <v>-478000</v>
      </c>
    </row>
    <row r="747" spans="1:9" x14ac:dyDescent="0.25">
      <c r="A747" t="s">
        <v>90</v>
      </c>
      <c r="B747" t="s">
        <v>579</v>
      </c>
      <c r="C747" t="s">
        <v>108</v>
      </c>
      <c r="D747" t="s">
        <v>109</v>
      </c>
      <c r="E747" t="s">
        <v>35</v>
      </c>
      <c r="F747" t="s">
        <v>377</v>
      </c>
      <c r="G747" t="s">
        <v>375</v>
      </c>
      <c r="H747" s="79">
        <v>942585</v>
      </c>
      <c r="I747" s="79">
        <v>943000</v>
      </c>
    </row>
    <row r="748" spans="1:9" x14ac:dyDescent="0.25">
      <c r="A748" t="s">
        <v>90</v>
      </c>
      <c r="B748" t="s">
        <v>579</v>
      </c>
      <c r="C748" t="s">
        <v>115</v>
      </c>
      <c r="D748" t="s">
        <v>111</v>
      </c>
      <c r="E748" t="s">
        <v>35</v>
      </c>
      <c r="F748" t="s">
        <v>377</v>
      </c>
      <c r="G748" t="s">
        <v>375</v>
      </c>
      <c r="H748" s="79">
        <v>-565551</v>
      </c>
      <c r="I748" s="79">
        <v>-567000</v>
      </c>
    </row>
    <row r="749" spans="1:9" x14ac:dyDescent="0.25">
      <c r="A749" t="s">
        <v>90</v>
      </c>
      <c r="B749" t="s">
        <v>579</v>
      </c>
      <c r="C749" t="s">
        <v>168</v>
      </c>
      <c r="D749" t="s">
        <v>117</v>
      </c>
      <c r="E749" t="s">
        <v>35</v>
      </c>
      <c r="F749" t="s">
        <v>377</v>
      </c>
      <c r="G749" t="s">
        <v>375</v>
      </c>
      <c r="H749" s="79">
        <v>-157576</v>
      </c>
      <c r="I749" s="79">
        <v>-158000</v>
      </c>
    </row>
    <row r="750" spans="1:9" x14ac:dyDescent="0.25">
      <c r="A750" t="s">
        <v>90</v>
      </c>
      <c r="B750" t="s">
        <v>579</v>
      </c>
      <c r="C750" t="s">
        <v>116</v>
      </c>
      <c r="D750" t="s">
        <v>117</v>
      </c>
      <c r="E750" t="s">
        <v>35</v>
      </c>
      <c r="F750" t="s">
        <v>377</v>
      </c>
      <c r="G750" t="s">
        <v>375</v>
      </c>
      <c r="H750" s="79">
        <v>-318722</v>
      </c>
      <c r="I750" s="79">
        <v>-319000</v>
      </c>
    </row>
    <row r="751" spans="1:9" x14ac:dyDescent="0.25">
      <c r="A751" t="s">
        <v>91</v>
      </c>
      <c r="B751" t="s">
        <v>27</v>
      </c>
      <c r="C751" t="s">
        <v>108</v>
      </c>
      <c r="D751" t="s">
        <v>109</v>
      </c>
      <c r="E751" t="s">
        <v>35</v>
      </c>
      <c r="F751" t="s">
        <v>38</v>
      </c>
      <c r="G751" t="s">
        <v>34</v>
      </c>
      <c r="H751" s="79">
        <v>3756156</v>
      </c>
      <c r="I751" s="79">
        <v>3756000</v>
      </c>
    </row>
    <row r="752" spans="1:9" x14ac:dyDescent="0.25">
      <c r="A752" t="s">
        <v>91</v>
      </c>
      <c r="B752" t="s">
        <v>27</v>
      </c>
      <c r="C752" t="s">
        <v>115</v>
      </c>
      <c r="D752" t="s">
        <v>111</v>
      </c>
      <c r="E752" t="s">
        <v>35</v>
      </c>
      <c r="F752" t="s">
        <v>38</v>
      </c>
      <c r="G752" t="s">
        <v>34</v>
      </c>
      <c r="H752" s="79">
        <v>-1776575</v>
      </c>
      <c r="I752" s="79">
        <v>-1776000</v>
      </c>
    </row>
    <row r="753" spans="1:9" x14ac:dyDescent="0.25">
      <c r="A753" t="s">
        <v>91</v>
      </c>
      <c r="B753" t="s">
        <v>27</v>
      </c>
      <c r="C753" t="s">
        <v>168</v>
      </c>
      <c r="D753" t="s">
        <v>117</v>
      </c>
      <c r="E753" t="s">
        <v>35</v>
      </c>
      <c r="F753" t="s">
        <v>38</v>
      </c>
      <c r="G753" t="s">
        <v>34</v>
      </c>
      <c r="H753" s="79">
        <v>-916604</v>
      </c>
      <c r="I753" s="79">
        <v>-917000</v>
      </c>
    </row>
    <row r="754" spans="1:9" x14ac:dyDescent="0.25">
      <c r="A754" t="s">
        <v>91</v>
      </c>
      <c r="B754" t="s">
        <v>27</v>
      </c>
      <c r="C754" t="s">
        <v>116</v>
      </c>
      <c r="D754" t="s">
        <v>117</v>
      </c>
      <c r="E754" t="s">
        <v>35</v>
      </c>
      <c r="F754" t="s">
        <v>38</v>
      </c>
      <c r="G754" t="s">
        <v>34</v>
      </c>
      <c r="H754" s="79">
        <v>-1169257</v>
      </c>
      <c r="I754" s="79">
        <v>-1169000</v>
      </c>
    </row>
    <row r="755" spans="1:9" x14ac:dyDescent="0.25">
      <c r="A755" t="s">
        <v>92</v>
      </c>
      <c r="B755" t="s">
        <v>27</v>
      </c>
      <c r="C755" t="s">
        <v>108</v>
      </c>
      <c r="D755" t="s">
        <v>109</v>
      </c>
      <c r="E755" t="s">
        <v>35</v>
      </c>
      <c r="F755" t="s">
        <v>38</v>
      </c>
      <c r="G755" t="s">
        <v>34</v>
      </c>
      <c r="H755" s="79">
        <v>9791063</v>
      </c>
      <c r="I755" s="79">
        <v>9791000</v>
      </c>
    </row>
    <row r="756" spans="1:9" x14ac:dyDescent="0.25">
      <c r="A756" t="s">
        <v>92</v>
      </c>
      <c r="B756" t="s">
        <v>27</v>
      </c>
      <c r="C756" t="s">
        <v>115</v>
      </c>
      <c r="D756" t="s">
        <v>111</v>
      </c>
      <c r="E756" t="s">
        <v>35</v>
      </c>
      <c r="F756" t="s">
        <v>38</v>
      </c>
      <c r="G756" t="s">
        <v>34</v>
      </c>
      <c r="H756" s="79">
        <v>-2770427</v>
      </c>
      <c r="I756" s="79">
        <v>-2771000</v>
      </c>
    </row>
    <row r="757" spans="1:9" x14ac:dyDescent="0.25">
      <c r="A757" t="s">
        <v>92</v>
      </c>
      <c r="B757" t="s">
        <v>27</v>
      </c>
      <c r="C757" t="s">
        <v>168</v>
      </c>
      <c r="D757" t="s">
        <v>117</v>
      </c>
      <c r="E757" t="s">
        <v>35</v>
      </c>
      <c r="F757" t="s">
        <v>38</v>
      </c>
      <c r="G757" t="s">
        <v>34</v>
      </c>
      <c r="H757" s="79">
        <v>-1935339</v>
      </c>
      <c r="I757" s="79">
        <v>-1935000</v>
      </c>
    </row>
    <row r="758" spans="1:9" x14ac:dyDescent="0.25">
      <c r="A758" t="s">
        <v>92</v>
      </c>
      <c r="B758" t="s">
        <v>27</v>
      </c>
      <c r="C758" t="s">
        <v>116</v>
      </c>
      <c r="D758" t="s">
        <v>117</v>
      </c>
      <c r="E758" t="s">
        <v>35</v>
      </c>
      <c r="F758" t="s">
        <v>38</v>
      </c>
      <c r="G758" t="s">
        <v>34</v>
      </c>
      <c r="H758" s="79">
        <v>-6172009</v>
      </c>
      <c r="I758" s="79">
        <v>-6172000</v>
      </c>
    </row>
    <row r="759" spans="1:9" x14ac:dyDescent="0.25">
      <c r="A759" t="s">
        <v>93</v>
      </c>
      <c r="B759" t="s">
        <v>27</v>
      </c>
      <c r="C759" t="s">
        <v>108</v>
      </c>
      <c r="D759" t="s">
        <v>109</v>
      </c>
      <c r="E759" t="s">
        <v>35</v>
      </c>
      <c r="F759" t="s">
        <v>38</v>
      </c>
      <c r="G759" t="s">
        <v>34</v>
      </c>
      <c r="H759" s="79">
        <v>1923038</v>
      </c>
      <c r="I759" s="79">
        <v>1923000</v>
      </c>
    </row>
    <row r="760" spans="1:9" x14ac:dyDescent="0.25">
      <c r="A760" t="s">
        <v>93</v>
      </c>
      <c r="B760" t="s">
        <v>27</v>
      </c>
      <c r="C760" t="s">
        <v>115</v>
      </c>
      <c r="D760" t="s">
        <v>111</v>
      </c>
      <c r="E760" t="s">
        <v>35</v>
      </c>
      <c r="F760" t="s">
        <v>38</v>
      </c>
      <c r="G760" t="s">
        <v>34</v>
      </c>
      <c r="H760" s="79">
        <v>-560886</v>
      </c>
      <c r="I760" s="79">
        <v>-561000</v>
      </c>
    </row>
    <row r="761" spans="1:9" x14ac:dyDescent="0.25">
      <c r="A761" t="s">
        <v>93</v>
      </c>
      <c r="B761" t="s">
        <v>27</v>
      </c>
      <c r="C761" t="s">
        <v>168</v>
      </c>
      <c r="D761" t="s">
        <v>117</v>
      </c>
      <c r="E761" t="s">
        <v>35</v>
      </c>
      <c r="F761" t="s">
        <v>38</v>
      </c>
      <c r="G761" t="s">
        <v>34</v>
      </c>
      <c r="H761" s="79">
        <v>-233945</v>
      </c>
      <c r="I761" s="79">
        <v>-234000</v>
      </c>
    </row>
    <row r="762" spans="1:9" x14ac:dyDescent="0.25">
      <c r="A762" t="s">
        <v>93</v>
      </c>
      <c r="B762" t="s">
        <v>27</v>
      </c>
      <c r="C762" t="s">
        <v>116</v>
      </c>
      <c r="D762" t="s">
        <v>117</v>
      </c>
      <c r="E762" t="s">
        <v>35</v>
      </c>
      <c r="F762" t="s">
        <v>38</v>
      </c>
      <c r="G762" t="s">
        <v>34</v>
      </c>
      <c r="H762" s="79">
        <v>-1190637</v>
      </c>
      <c r="I762" s="79">
        <v>-1190000</v>
      </c>
    </row>
    <row r="763" spans="1:9" x14ac:dyDescent="0.25">
      <c r="A763" t="s">
        <v>94</v>
      </c>
      <c r="B763" t="s">
        <v>27</v>
      </c>
      <c r="C763" t="s">
        <v>108</v>
      </c>
      <c r="D763" t="s">
        <v>109</v>
      </c>
      <c r="E763" t="s">
        <v>35</v>
      </c>
      <c r="F763" t="s">
        <v>38</v>
      </c>
      <c r="G763" t="s">
        <v>34</v>
      </c>
      <c r="H763" s="79">
        <v>9448226</v>
      </c>
      <c r="I763" s="79">
        <v>9448000</v>
      </c>
    </row>
    <row r="764" spans="1:9" x14ac:dyDescent="0.25">
      <c r="A764" t="s">
        <v>94</v>
      </c>
      <c r="B764" t="s">
        <v>27</v>
      </c>
      <c r="C764" t="s">
        <v>115</v>
      </c>
      <c r="D764" t="s">
        <v>111</v>
      </c>
      <c r="E764" t="s">
        <v>35</v>
      </c>
      <c r="F764" t="s">
        <v>38</v>
      </c>
      <c r="G764" t="s">
        <v>34</v>
      </c>
      <c r="H764" s="79">
        <v>-5146187</v>
      </c>
      <c r="I764" s="79">
        <v>-5146000</v>
      </c>
    </row>
    <row r="765" spans="1:9" x14ac:dyDescent="0.25">
      <c r="A765" t="s">
        <v>94</v>
      </c>
      <c r="B765" t="s">
        <v>27</v>
      </c>
      <c r="C765" t="s">
        <v>168</v>
      </c>
      <c r="D765" t="s">
        <v>117</v>
      </c>
      <c r="E765" t="s">
        <v>35</v>
      </c>
      <c r="F765" t="s">
        <v>38</v>
      </c>
      <c r="G765" t="s">
        <v>34</v>
      </c>
      <c r="H765" s="79">
        <v>-1718629</v>
      </c>
      <c r="I765" s="79">
        <v>-1719000</v>
      </c>
    </row>
    <row r="766" spans="1:9" x14ac:dyDescent="0.25">
      <c r="A766" t="s">
        <v>94</v>
      </c>
      <c r="B766" t="s">
        <v>27</v>
      </c>
      <c r="C766" t="s">
        <v>116</v>
      </c>
      <c r="D766" t="s">
        <v>117</v>
      </c>
      <c r="E766" t="s">
        <v>35</v>
      </c>
      <c r="F766" t="s">
        <v>38</v>
      </c>
      <c r="G766" t="s">
        <v>34</v>
      </c>
      <c r="H766" s="79">
        <v>-2623986</v>
      </c>
      <c r="I766" s="79">
        <v>-2624000</v>
      </c>
    </row>
    <row r="767" spans="1:9" x14ac:dyDescent="0.25">
      <c r="A767" t="s">
        <v>94</v>
      </c>
      <c r="B767" t="s">
        <v>233</v>
      </c>
      <c r="C767" t="s">
        <v>108</v>
      </c>
      <c r="D767" t="s">
        <v>109</v>
      </c>
      <c r="E767" t="s">
        <v>35</v>
      </c>
      <c r="F767" t="s">
        <v>185</v>
      </c>
      <c r="G767" t="s">
        <v>34</v>
      </c>
      <c r="H767" s="79">
        <v>2390558</v>
      </c>
      <c r="I767" s="79">
        <v>2390000</v>
      </c>
    </row>
    <row r="768" spans="1:9" x14ac:dyDescent="0.25">
      <c r="A768" t="s">
        <v>94</v>
      </c>
      <c r="B768" t="s">
        <v>233</v>
      </c>
      <c r="C768" t="s">
        <v>115</v>
      </c>
      <c r="D768" t="s">
        <v>111</v>
      </c>
      <c r="E768" t="s">
        <v>35</v>
      </c>
      <c r="F768" t="s">
        <v>185</v>
      </c>
      <c r="G768" t="s">
        <v>34</v>
      </c>
      <c r="H768" s="79">
        <v>-893198</v>
      </c>
      <c r="I768" s="79">
        <v>-894000</v>
      </c>
    </row>
    <row r="769" spans="1:9" x14ac:dyDescent="0.25">
      <c r="A769" t="s">
        <v>94</v>
      </c>
      <c r="B769" t="s">
        <v>233</v>
      </c>
      <c r="C769" t="s">
        <v>168</v>
      </c>
      <c r="D769" t="s">
        <v>117</v>
      </c>
      <c r="E769" t="s">
        <v>35</v>
      </c>
      <c r="F769" t="s">
        <v>185</v>
      </c>
      <c r="G769" t="s">
        <v>34</v>
      </c>
      <c r="H769" s="79">
        <v>-453824</v>
      </c>
      <c r="I769" s="79">
        <v>-454000</v>
      </c>
    </row>
    <row r="770" spans="1:9" x14ac:dyDescent="0.25">
      <c r="A770" t="s">
        <v>94</v>
      </c>
      <c r="B770" t="s">
        <v>233</v>
      </c>
      <c r="C770" t="s">
        <v>116</v>
      </c>
      <c r="D770" t="s">
        <v>117</v>
      </c>
      <c r="E770" t="s">
        <v>35</v>
      </c>
      <c r="F770" t="s">
        <v>185</v>
      </c>
      <c r="G770" t="s">
        <v>34</v>
      </c>
      <c r="H770" s="79">
        <v>-1039272</v>
      </c>
      <c r="I770" s="79">
        <v>-1039000</v>
      </c>
    </row>
    <row r="771" spans="1:9" x14ac:dyDescent="0.25">
      <c r="A771" t="s">
        <v>94</v>
      </c>
      <c r="B771" t="s">
        <v>433</v>
      </c>
      <c r="C771" t="s">
        <v>108</v>
      </c>
      <c r="D771" t="s">
        <v>109</v>
      </c>
      <c r="E771" t="s">
        <v>35</v>
      </c>
      <c r="F771" t="s">
        <v>185</v>
      </c>
      <c r="G771" t="s">
        <v>34</v>
      </c>
      <c r="H771" s="79">
        <v>220923</v>
      </c>
      <c r="I771" s="79">
        <v>221000</v>
      </c>
    </row>
    <row r="772" spans="1:9" x14ac:dyDescent="0.25">
      <c r="A772" t="s">
        <v>94</v>
      </c>
      <c r="B772" t="s">
        <v>433</v>
      </c>
      <c r="C772" t="s">
        <v>115</v>
      </c>
      <c r="D772" t="s">
        <v>111</v>
      </c>
      <c r="E772" t="s">
        <v>35</v>
      </c>
      <c r="F772" t="s">
        <v>185</v>
      </c>
      <c r="G772" t="s">
        <v>34</v>
      </c>
      <c r="H772" s="79">
        <v>-96790</v>
      </c>
      <c r="I772" s="79">
        <v>-97000</v>
      </c>
    </row>
    <row r="773" spans="1:9" x14ac:dyDescent="0.25">
      <c r="A773" t="s">
        <v>94</v>
      </c>
      <c r="B773" t="s">
        <v>433</v>
      </c>
      <c r="C773" t="s">
        <v>168</v>
      </c>
      <c r="D773" t="s">
        <v>117</v>
      </c>
      <c r="E773" t="s">
        <v>35</v>
      </c>
      <c r="F773" t="s">
        <v>185</v>
      </c>
      <c r="G773" t="s">
        <v>34</v>
      </c>
      <c r="H773" s="79">
        <v>-48544</v>
      </c>
      <c r="I773" s="79">
        <v>-49000</v>
      </c>
    </row>
    <row r="774" spans="1:9" x14ac:dyDescent="0.25">
      <c r="A774" t="s">
        <v>94</v>
      </c>
      <c r="B774" t="s">
        <v>433</v>
      </c>
      <c r="C774" t="s">
        <v>116</v>
      </c>
      <c r="D774" t="s">
        <v>117</v>
      </c>
      <c r="E774" t="s">
        <v>35</v>
      </c>
      <c r="F774" t="s">
        <v>185</v>
      </c>
      <c r="G774" t="s">
        <v>34</v>
      </c>
      <c r="H774" s="79">
        <v>-66107</v>
      </c>
      <c r="I774" s="79">
        <v>-66000</v>
      </c>
    </row>
    <row r="775" spans="1:9" x14ac:dyDescent="0.25">
      <c r="A775" t="s">
        <v>94</v>
      </c>
      <c r="B775" t="s">
        <v>447</v>
      </c>
      <c r="C775" t="s">
        <v>108</v>
      </c>
      <c r="D775" t="s">
        <v>109</v>
      </c>
      <c r="E775" t="s">
        <v>35</v>
      </c>
      <c r="F775" t="s">
        <v>185</v>
      </c>
      <c r="G775" t="s">
        <v>34</v>
      </c>
      <c r="H775" s="79">
        <v>69270</v>
      </c>
      <c r="I775" s="79">
        <v>70000</v>
      </c>
    </row>
    <row r="776" spans="1:9" x14ac:dyDescent="0.25">
      <c r="A776" t="s">
        <v>94</v>
      </c>
      <c r="B776" t="s">
        <v>447</v>
      </c>
      <c r="C776" t="s">
        <v>115</v>
      </c>
      <c r="D776" t="s">
        <v>111</v>
      </c>
      <c r="E776" t="s">
        <v>35</v>
      </c>
      <c r="F776" t="s">
        <v>185</v>
      </c>
      <c r="G776" t="s">
        <v>34</v>
      </c>
      <c r="H776" s="79">
        <v>-47708</v>
      </c>
      <c r="I776" s="79">
        <v>-47000</v>
      </c>
    </row>
    <row r="777" spans="1:9" x14ac:dyDescent="0.25">
      <c r="A777" t="s">
        <v>94</v>
      </c>
      <c r="B777" t="s">
        <v>447</v>
      </c>
      <c r="C777" t="s">
        <v>168</v>
      </c>
      <c r="D777" t="s">
        <v>117</v>
      </c>
      <c r="E777" t="s">
        <v>35</v>
      </c>
      <c r="F777" t="s">
        <v>185</v>
      </c>
      <c r="G777" t="s">
        <v>34</v>
      </c>
      <c r="H777" s="79">
        <v>-15432</v>
      </c>
      <c r="I777" s="79">
        <v>-15000</v>
      </c>
    </row>
    <row r="778" spans="1:9" x14ac:dyDescent="0.25">
      <c r="A778" t="s">
        <v>94</v>
      </c>
      <c r="B778" t="s">
        <v>447</v>
      </c>
      <c r="C778" t="s">
        <v>116</v>
      </c>
      <c r="D778" t="s">
        <v>117</v>
      </c>
      <c r="E778" t="s">
        <v>35</v>
      </c>
      <c r="F778" t="s">
        <v>185</v>
      </c>
      <c r="G778" t="s">
        <v>34</v>
      </c>
      <c r="H778" s="79">
        <v>3111</v>
      </c>
      <c r="I778" s="79">
        <v>3000</v>
      </c>
    </row>
    <row r="779" spans="1:9" x14ac:dyDescent="0.25">
      <c r="A779" t="s">
        <v>94</v>
      </c>
      <c r="B779" t="s">
        <v>513</v>
      </c>
      <c r="C779" t="s">
        <v>108</v>
      </c>
      <c r="D779" t="s">
        <v>109</v>
      </c>
      <c r="E779" t="s">
        <v>35</v>
      </c>
      <c r="F779" t="s">
        <v>185</v>
      </c>
      <c r="G779" t="s">
        <v>34</v>
      </c>
      <c r="H779" s="79">
        <v>236228</v>
      </c>
      <c r="I779" s="79">
        <v>237000</v>
      </c>
    </row>
    <row r="780" spans="1:9" x14ac:dyDescent="0.25">
      <c r="A780" t="s">
        <v>94</v>
      </c>
      <c r="B780" t="s">
        <v>513</v>
      </c>
      <c r="C780" t="s">
        <v>115</v>
      </c>
      <c r="D780" t="s">
        <v>111</v>
      </c>
      <c r="E780" t="s">
        <v>35</v>
      </c>
      <c r="F780" t="s">
        <v>185</v>
      </c>
      <c r="G780" t="s">
        <v>34</v>
      </c>
      <c r="H780" s="79">
        <v>-138332</v>
      </c>
      <c r="I780" s="79">
        <v>-139000</v>
      </c>
    </row>
    <row r="781" spans="1:9" x14ac:dyDescent="0.25">
      <c r="A781" t="s">
        <v>94</v>
      </c>
      <c r="B781" t="s">
        <v>513</v>
      </c>
      <c r="C781" t="s">
        <v>168</v>
      </c>
      <c r="D781" t="s">
        <v>117</v>
      </c>
      <c r="E781" t="s">
        <v>35</v>
      </c>
      <c r="F781" t="s">
        <v>185</v>
      </c>
      <c r="G781" t="s">
        <v>34</v>
      </c>
      <c r="H781" s="79">
        <v>-56532</v>
      </c>
      <c r="I781" s="79">
        <v>-57000</v>
      </c>
    </row>
    <row r="782" spans="1:9" x14ac:dyDescent="0.25">
      <c r="A782" t="s">
        <v>94</v>
      </c>
      <c r="B782" t="s">
        <v>513</v>
      </c>
      <c r="C782" t="s">
        <v>116</v>
      </c>
      <c r="D782" t="s">
        <v>117</v>
      </c>
      <c r="E782" t="s">
        <v>35</v>
      </c>
      <c r="F782" t="s">
        <v>185</v>
      </c>
      <c r="G782" t="s">
        <v>34</v>
      </c>
      <c r="H782" s="79">
        <v>-40419</v>
      </c>
      <c r="I782" s="79">
        <v>-41000</v>
      </c>
    </row>
    <row r="783" spans="1:9" x14ac:dyDescent="0.25">
      <c r="A783" t="s">
        <v>95</v>
      </c>
      <c r="B783" t="s">
        <v>27</v>
      </c>
      <c r="C783" t="s">
        <v>108</v>
      </c>
      <c r="D783" t="s">
        <v>109</v>
      </c>
      <c r="E783" t="s">
        <v>35</v>
      </c>
      <c r="F783" t="s">
        <v>38</v>
      </c>
      <c r="G783" t="s">
        <v>34</v>
      </c>
      <c r="H783" s="79">
        <v>1953493</v>
      </c>
      <c r="I783" s="79">
        <v>1953000</v>
      </c>
    </row>
    <row r="784" spans="1:9" x14ac:dyDescent="0.25">
      <c r="A784" t="s">
        <v>95</v>
      </c>
      <c r="B784" t="s">
        <v>27</v>
      </c>
      <c r="C784" t="s">
        <v>110</v>
      </c>
      <c r="D784" t="s">
        <v>111</v>
      </c>
      <c r="E784" t="s">
        <v>35</v>
      </c>
      <c r="F784" t="s">
        <v>38</v>
      </c>
      <c r="G784" t="s">
        <v>34</v>
      </c>
      <c r="H784" s="79">
        <v>-397934</v>
      </c>
      <c r="I784" s="79">
        <v>-398000</v>
      </c>
    </row>
    <row r="785" spans="1:9" x14ac:dyDescent="0.25">
      <c r="A785" t="s">
        <v>95</v>
      </c>
      <c r="B785" t="s">
        <v>27</v>
      </c>
      <c r="C785" t="s">
        <v>115</v>
      </c>
      <c r="D785" t="s">
        <v>111</v>
      </c>
      <c r="E785" t="s">
        <v>35</v>
      </c>
      <c r="F785" t="s">
        <v>38</v>
      </c>
      <c r="G785" t="s">
        <v>34</v>
      </c>
      <c r="H785" s="79">
        <v>-72352</v>
      </c>
      <c r="I785" s="79">
        <v>-72000</v>
      </c>
    </row>
    <row r="786" spans="1:9" x14ac:dyDescent="0.25">
      <c r="A786" t="s">
        <v>95</v>
      </c>
      <c r="B786" t="s">
        <v>27</v>
      </c>
      <c r="C786" t="s">
        <v>168</v>
      </c>
      <c r="D786" t="s">
        <v>117</v>
      </c>
      <c r="E786" t="s">
        <v>35</v>
      </c>
      <c r="F786" t="s">
        <v>38</v>
      </c>
      <c r="G786" t="s">
        <v>34</v>
      </c>
      <c r="H786" s="79">
        <v>-422552</v>
      </c>
      <c r="I786" s="79">
        <v>-423000</v>
      </c>
    </row>
    <row r="787" spans="1:9" x14ac:dyDescent="0.25">
      <c r="A787" t="s">
        <v>95</v>
      </c>
      <c r="B787" t="s">
        <v>27</v>
      </c>
      <c r="C787" t="s">
        <v>116</v>
      </c>
      <c r="D787" t="s">
        <v>117</v>
      </c>
      <c r="E787" t="s">
        <v>35</v>
      </c>
      <c r="F787" t="s">
        <v>38</v>
      </c>
      <c r="G787" t="s">
        <v>34</v>
      </c>
      <c r="H787" s="79">
        <v>-1060638</v>
      </c>
      <c r="I787" s="79">
        <v>-1060000</v>
      </c>
    </row>
    <row r="788" spans="1:9" x14ac:dyDescent="0.25">
      <c r="A788" t="s">
        <v>948</v>
      </c>
      <c r="B788" t="s">
        <v>774</v>
      </c>
      <c r="C788" t="s">
        <v>108</v>
      </c>
      <c r="D788" t="s">
        <v>109</v>
      </c>
      <c r="E788" t="s">
        <v>35</v>
      </c>
      <c r="F788" t="s">
        <v>185</v>
      </c>
      <c r="G788" t="s">
        <v>34</v>
      </c>
      <c r="H788" s="79">
        <v>9148181</v>
      </c>
      <c r="I788" s="79">
        <v>9148000</v>
      </c>
    </row>
    <row r="789" spans="1:9" x14ac:dyDescent="0.25">
      <c r="A789" t="s">
        <v>948</v>
      </c>
      <c r="B789" t="s">
        <v>774</v>
      </c>
      <c r="C789" t="s">
        <v>115</v>
      </c>
      <c r="D789" t="s">
        <v>111</v>
      </c>
      <c r="E789" t="s">
        <v>35</v>
      </c>
      <c r="F789" t="s">
        <v>185</v>
      </c>
      <c r="G789" t="s">
        <v>34</v>
      </c>
      <c r="H789" s="79">
        <v>-4222238</v>
      </c>
      <c r="I789" s="79">
        <v>-4222000</v>
      </c>
    </row>
    <row r="790" spans="1:9" x14ac:dyDescent="0.25">
      <c r="A790" t="s">
        <v>948</v>
      </c>
      <c r="B790" t="s">
        <v>774</v>
      </c>
      <c r="C790" t="s">
        <v>168</v>
      </c>
      <c r="D790" t="s">
        <v>117</v>
      </c>
      <c r="E790" t="s">
        <v>35</v>
      </c>
      <c r="F790" t="s">
        <v>185</v>
      </c>
      <c r="G790" t="s">
        <v>34</v>
      </c>
      <c r="H790" s="79">
        <v>-1408107</v>
      </c>
      <c r="I790" s="79">
        <v>-1408000</v>
      </c>
    </row>
    <row r="791" spans="1:9" x14ac:dyDescent="0.25">
      <c r="A791" t="s">
        <v>948</v>
      </c>
      <c r="B791" t="s">
        <v>774</v>
      </c>
      <c r="C791" t="s">
        <v>116</v>
      </c>
      <c r="D791" t="s">
        <v>117</v>
      </c>
      <c r="E791" t="s">
        <v>35</v>
      </c>
      <c r="F791" t="s">
        <v>185</v>
      </c>
      <c r="G791" t="s">
        <v>34</v>
      </c>
      <c r="H791" s="79">
        <v>-3532611</v>
      </c>
      <c r="I791" s="79">
        <v>-3533000</v>
      </c>
    </row>
    <row r="792" spans="1:9" x14ac:dyDescent="0.25">
      <c r="A792" t="s">
        <v>96</v>
      </c>
      <c r="B792" t="s">
        <v>27</v>
      </c>
      <c r="C792" t="s">
        <v>108</v>
      </c>
      <c r="D792" t="s">
        <v>109</v>
      </c>
      <c r="E792" t="s">
        <v>35</v>
      </c>
      <c r="F792" t="s">
        <v>38</v>
      </c>
      <c r="G792" t="s">
        <v>34</v>
      </c>
      <c r="H792" s="79">
        <v>185794</v>
      </c>
      <c r="I792" s="79">
        <v>186000</v>
      </c>
    </row>
    <row r="793" spans="1:9" x14ac:dyDescent="0.25">
      <c r="A793" t="s">
        <v>96</v>
      </c>
      <c r="B793" t="s">
        <v>27</v>
      </c>
      <c r="C793" t="s">
        <v>115</v>
      </c>
      <c r="D793" t="s">
        <v>111</v>
      </c>
      <c r="E793" t="s">
        <v>35</v>
      </c>
      <c r="F793" t="s">
        <v>38</v>
      </c>
      <c r="G793" t="s">
        <v>34</v>
      </c>
      <c r="H793" s="79">
        <v>-144505</v>
      </c>
      <c r="I793" s="79">
        <v>-146000</v>
      </c>
    </row>
    <row r="794" spans="1:9" x14ac:dyDescent="0.25">
      <c r="A794" t="s">
        <v>96</v>
      </c>
      <c r="B794" t="s">
        <v>27</v>
      </c>
      <c r="C794" t="s">
        <v>168</v>
      </c>
      <c r="D794" t="s">
        <v>117</v>
      </c>
      <c r="E794" t="s">
        <v>35</v>
      </c>
      <c r="F794" t="s">
        <v>38</v>
      </c>
      <c r="G794" t="s">
        <v>34</v>
      </c>
      <c r="H794" s="79">
        <v>-42294</v>
      </c>
      <c r="I794" s="79">
        <v>-42000</v>
      </c>
    </row>
    <row r="795" spans="1:9" x14ac:dyDescent="0.25">
      <c r="A795" t="s">
        <v>96</v>
      </c>
      <c r="B795" t="s">
        <v>27</v>
      </c>
      <c r="C795" t="s">
        <v>116</v>
      </c>
      <c r="D795" t="s">
        <v>117</v>
      </c>
      <c r="E795" t="s">
        <v>35</v>
      </c>
      <c r="F795" t="s">
        <v>38</v>
      </c>
      <c r="G795" t="s">
        <v>34</v>
      </c>
      <c r="H795" s="79">
        <v>0</v>
      </c>
      <c r="I795" s="79">
        <v>0</v>
      </c>
    </row>
    <row r="796" spans="1:9" x14ac:dyDescent="0.25">
      <c r="A796" t="s">
        <v>938</v>
      </c>
      <c r="B796" t="s">
        <v>937</v>
      </c>
      <c r="C796" t="s">
        <v>108</v>
      </c>
      <c r="D796" t="s">
        <v>109</v>
      </c>
      <c r="E796" t="s">
        <v>35</v>
      </c>
      <c r="F796" t="s">
        <v>38</v>
      </c>
      <c r="G796" t="s">
        <v>34</v>
      </c>
      <c r="H796" s="79">
        <v>13479816</v>
      </c>
      <c r="I796" s="79">
        <v>13480000</v>
      </c>
    </row>
    <row r="797" spans="1:9" x14ac:dyDescent="0.25">
      <c r="A797" t="s">
        <v>938</v>
      </c>
      <c r="B797" t="s">
        <v>937</v>
      </c>
      <c r="C797" t="s">
        <v>115</v>
      </c>
      <c r="D797" t="s">
        <v>111</v>
      </c>
      <c r="E797" t="s">
        <v>35</v>
      </c>
      <c r="F797" t="s">
        <v>38</v>
      </c>
      <c r="G797" t="s">
        <v>34</v>
      </c>
      <c r="H797" s="79">
        <v>-6557748</v>
      </c>
      <c r="I797" s="79">
        <v>-6558000</v>
      </c>
    </row>
    <row r="798" spans="1:9" x14ac:dyDescent="0.25">
      <c r="A798" t="s">
        <v>938</v>
      </c>
      <c r="B798" t="s">
        <v>937</v>
      </c>
      <c r="C798" t="s">
        <v>168</v>
      </c>
      <c r="D798" t="s">
        <v>117</v>
      </c>
      <c r="E798" t="s">
        <v>35</v>
      </c>
      <c r="F798" t="s">
        <v>38</v>
      </c>
      <c r="G798" t="s">
        <v>34</v>
      </c>
      <c r="H798" s="79">
        <v>-1885832</v>
      </c>
      <c r="I798" s="79">
        <v>-1886000</v>
      </c>
    </row>
    <row r="799" spans="1:9" x14ac:dyDescent="0.25">
      <c r="A799" t="s">
        <v>938</v>
      </c>
      <c r="B799" t="s">
        <v>937</v>
      </c>
      <c r="C799" t="s">
        <v>116</v>
      </c>
      <c r="D799" t="s">
        <v>117</v>
      </c>
      <c r="E799" t="s">
        <v>35</v>
      </c>
      <c r="F799" t="s">
        <v>38</v>
      </c>
      <c r="G799" t="s">
        <v>34</v>
      </c>
      <c r="H799" s="79">
        <v>-5107549</v>
      </c>
      <c r="I799" s="79">
        <v>-5107000</v>
      </c>
    </row>
    <row r="800" spans="1:9" x14ac:dyDescent="0.25">
      <c r="A800" t="s">
        <v>97</v>
      </c>
      <c r="B800" t="s">
        <v>27</v>
      </c>
      <c r="C800" t="s">
        <v>108</v>
      </c>
      <c r="D800" t="s">
        <v>109</v>
      </c>
      <c r="E800" t="s">
        <v>35</v>
      </c>
      <c r="F800" t="s">
        <v>38</v>
      </c>
      <c r="G800" t="s">
        <v>34</v>
      </c>
      <c r="H800" s="79">
        <v>27306783</v>
      </c>
      <c r="I800" s="79">
        <v>27307000</v>
      </c>
    </row>
    <row r="801" spans="1:9" x14ac:dyDescent="0.25">
      <c r="A801" t="s">
        <v>97</v>
      </c>
      <c r="B801" t="s">
        <v>27</v>
      </c>
      <c r="C801" t="s">
        <v>115</v>
      </c>
      <c r="D801" t="s">
        <v>111</v>
      </c>
      <c r="E801" t="s">
        <v>35</v>
      </c>
      <c r="F801" t="s">
        <v>38</v>
      </c>
      <c r="G801" t="s">
        <v>34</v>
      </c>
      <c r="H801" s="79">
        <v>-3128902</v>
      </c>
      <c r="I801" s="79">
        <v>-3129000</v>
      </c>
    </row>
    <row r="802" spans="1:9" x14ac:dyDescent="0.25">
      <c r="A802" t="s">
        <v>97</v>
      </c>
      <c r="B802" t="s">
        <v>27</v>
      </c>
      <c r="C802" t="s">
        <v>168</v>
      </c>
      <c r="D802" t="s">
        <v>117</v>
      </c>
      <c r="E802" t="s">
        <v>35</v>
      </c>
      <c r="F802" t="s">
        <v>38</v>
      </c>
      <c r="G802" t="s">
        <v>34</v>
      </c>
      <c r="H802" s="79">
        <v>-2965501</v>
      </c>
      <c r="I802" s="79">
        <v>-2966000</v>
      </c>
    </row>
    <row r="803" spans="1:9" x14ac:dyDescent="0.25">
      <c r="A803" t="s">
        <v>97</v>
      </c>
      <c r="B803" t="s">
        <v>27</v>
      </c>
      <c r="C803" t="s">
        <v>116</v>
      </c>
      <c r="D803" t="s">
        <v>117</v>
      </c>
      <c r="E803" t="s">
        <v>35</v>
      </c>
      <c r="F803" t="s">
        <v>38</v>
      </c>
      <c r="G803" t="s">
        <v>34</v>
      </c>
      <c r="H803" s="79">
        <v>-21756746</v>
      </c>
      <c r="I803" s="79">
        <v>-21756000</v>
      </c>
    </row>
    <row r="804" spans="1:9" x14ac:dyDescent="0.25">
      <c r="A804" t="s">
        <v>98</v>
      </c>
      <c r="B804" t="s">
        <v>27</v>
      </c>
      <c r="C804" t="s">
        <v>108</v>
      </c>
      <c r="D804" t="s">
        <v>109</v>
      </c>
      <c r="E804" t="s">
        <v>35</v>
      </c>
      <c r="F804" t="s">
        <v>38</v>
      </c>
      <c r="G804" t="s">
        <v>34</v>
      </c>
      <c r="H804" s="79">
        <v>7443516</v>
      </c>
      <c r="I804" s="79">
        <v>7444000</v>
      </c>
    </row>
    <row r="805" spans="1:9" x14ac:dyDescent="0.25">
      <c r="A805" t="s">
        <v>98</v>
      </c>
      <c r="B805" t="s">
        <v>27</v>
      </c>
      <c r="C805" t="s">
        <v>115</v>
      </c>
      <c r="D805" t="s">
        <v>111</v>
      </c>
      <c r="E805" t="s">
        <v>35</v>
      </c>
      <c r="F805" t="s">
        <v>38</v>
      </c>
      <c r="G805" t="s">
        <v>34</v>
      </c>
      <c r="H805" s="79">
        <v>-962096</v>
      </c>
      <c r="I805" s="79">
        <v>-962000</v>
      </c>
    </row>
    <row r="806" spans="1:9" x14ac:dyDescent="0.25">
      <c r="A806" t="s">
        <v>98</v>
      </c>
      <c r="B806" t="s">
        <v>27</v>
      </c>
      <c r="C806" t="s">
        <v>168</v>
      </c>
      <c r="D806" t="s">
        <v>117</v>
      </c>
      <c r="E806" t="s">
        <v>35</v>
      </c>
      <c r="F806" t="s">
        <v>38</v>
      </c>
      <c r="G806" t="s">
        <v>34</v>
      </c>
      <c r="H806" s="79">
        <v>-943649</v>
      </c>
      <c r="I806" s="79">
        <v>-944000</v>
      </c>
    </row>
    <row r="807" spans="1:9" x14ac:dyDescent="0.25">
      <c r="A807" t="s">
        <v>98</v>
      </c>
      <c r="B807" t="s">
        <v>27</v>
      </c>
      <c r="C807" t="s">
        <v>116</v>
      </c>
      <c r="D807" t="s">
        <v>117</v>
      </c>
      <c r="E807" t="s">
        <v>35</v>
      </c>
      <c r="F807" t="s">
        <v>38</v>
      </c>
      <c r="G807" t="s">
        <v>34</v>
      </c>
      <c r="H807" s="79">
        <v>-5610145</v>
      </c>
      <c r="I807" s="79">
        <v>-5609000</v>
      </c>
    </row>
    <row r="808" spans="1:9" x14ac:dyDescent="0.25">
      <c r="A808" t="s">
        <v>930</v>
      </c>
      <c r="B808" t="s">
        <v>27</v>
      </c>
      <c r="C808" t="s">
        <v>108</v>
      </c>
      <c r="D808" t="s">
        <v>109</v>
      </c>
      <c r="E808" t="s">
        <v>35</v>
      </c>
      <c r="F808" t="s">
        <v>38</v>
      </c>
      <c r="G808" t="s">
        <v>34</v>
      </c>
      <c r="H808" s="79">
        <v>800974</v>
      </c>
      <c r="I808" s="79">
        <v>801000</v>
      </c>
    </row>
    <row r="809" spans="1:9" x14ac:dyDescent="0.25">
      <c r="A809" t="s">
        <v>930</v>
      </c>
      <c r="B809" t="s">
        <v>27</v>
      </c>
      <c r="C809" t="s">
        <v>115</v>
      </c>
      <c r="D809" t="s">
        <v>111</v>
      </c>
      <c r="E809" t="s">
        <v>35</v>
      </c>
      <c r="F809" t="s">
        <v>38</v>
      </c>
      <c r="G809" t="s">
        <v>34</v>
      </c>
      <c r="H809" s="79">
        <v>-600730</v>
      </c>
      <c r="I809" s="79">
        <v>-600000</v>
      </c>
    </row>
    <row r="810" spans="1:9" x14ac:dyDescent="0.25">
      <c r="A810" t="s">
        <v>930</v>
      </c>
      <c r="B810" t="s">
        <v>27</v>
      </c>
      <c r="C810" t="s">
        <v>168</v>
      </c>
      <c r="D810" t="s">
        <v>117</v>
      </c>
      <c r="E810" t="s">
        <v>35</v>
      </c>
      <c r="F810" t="s">
        <v>38</v>
      </c>
      <c r="G810" t="s">
        <v>34</v>
      </c>
      <c r="H810" s="79">
        <v>-207367</v>
      </c>
      <c r="I810" s="79">
        <v>-207000</v>
      </c>
    </row>
    <row r="811" spans="1:9" x14ac:dyDescent="0.25">
      <c r="A811" t="s">
        <v>930</v>
      </c>
      <c r="B811" t="s">
        <v>27</v>
      </c>
      <c r="C811" t="s">
        <v>116</v>
      </c>
      <c r="D811" t="s">
        <v>117</v>
      </c>
      <c r="E811" t="s">
        <v>35</v>
      </c>
      <c r="F811" t="s">
        <v>38</v>
      </c>
      <c r="G811" t="s">
        <v>34</v>
      </c>
      <c r="H811" s="79">
        <v>0</v>
      </c>
      <c r="I811" s="79">
        <v>0</v>
      </c>
    </row>
    <row r="812" spans="1:9" x14ac:dyDescent="0.25">
      <c r="A812" t="s">
        <v>594</v>
      </c>
      <c r="B812" t="s">
        <v>27</v>
      </c>
      <c r="C812" t="s">
        <v>108</v>
      </c>
      <c r="D812" t="s">
        <v>109</v>
      </c>
      <c r="E812" t="s">
        <v>35</v>
      </c>
      <c r="F812" t="s">
        <v>38</v>
      </c>
      <c r="G812" t="s">
        <v>34</v>
      </c>
      <c r="H812" s="79">
        <v>23403911</v>
      </c>
      <c r="I812" s="79">
        <v>23404000</v>
      </c>
    </row>
    <row r="813" spans="1:9" x14ac:dyDescent="0.25">
      <c r="A813" t="s">
        <v>594</v>
      </c>
      <c r="B813" t="s">
        <v>27</v>
      </c>
      <c r="C813" t="s">
        <v>115</v>
      </c>
      <c r="D813" t="s">
        <v>111</v>
      </c>
      <c r="E813" t="s">
        <v>35</v>
      </c>
      <c r="F813" t="s">
        <v>38</v>
      </c>
      <c r="G813" t="s">
        <v>34</v>
      </c>
      <c r="H813" s="79">
        <v>-3013634</v>
      </c>
      <c r="I813" s="79">
        <v>-3013000</v>
      </c>
    </row>
    <row r="814" spans="1:9" x14ac:dyDescent="0.25">
      <c r="A814" t="s">
        <v>594</v>
      </c>
      <c r="B814" t="s">
        <v>27</v>
      </c>
      <c r="C814" t="s">
        <v>168</v>
      </c>
      <c r="D814" t="s">
        <v>117</v>
      </c>
      <c r="E814" t="s">
        <v>35</v>
      </c>
      <c r="F814" t="s">
        <v>38</v>
      </c>
      <c r="G814" t="s">
        <v>34</v>
      </c>
      <c r="H814" s="79">
        <v>-1206005</v>
      </c>
      <c r="I814" s="79">
        <v>-1206000</v>
      </c>
    </row>
    <row r="815" spans="1:9" x14ac:dyDescent="0.25">
      <c r="A815" t="s">
        <v>594</v>
      </c>
      <c r="B815" t="s">
        <v>27</v>
      </c>
      <c r="C815" t="s">
        <v>116</v>
      </c>
      <c r="D815" t="s">
        <v>117</v>
      </c>
      <c r="E815" t="s">
        <v>35</v>
      </c>
      <c r="F815" t="s">
        <v>38</v>
      </c>
      <c r="G815" t="s">
        <v>34</v>
      </c>
      <c r="H815" s="79">
        <v>-19805241</v>
      </c>
      <c r="I815" s="79">
        <v>-19806000</v>
      </c>
    </row>
    <row r="816" spans="1:9" x14ac:dyDescent="0.25">
      <c r="A816" t="s">
        <v>598</v>
      </c>
      <c r="H816" s="79">
        <v>-109022016</v>
      </c>
      <c r="I816" s="79">
        <v>-109034000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7E22-06E8-4EFF-BA49-16FA0C38D1D3}">
  <sheetPr>
    <tabColor theme="5" tint="0.79998168889431442"/>
  </sheetPr>
  <dimension ref="A1:AC3301"/>
  <sheetViews>
    <sheetView zoomScaleNormal="100" workbookViewId="0">
      <selection activeCell="H509" sqref="H509:H536"/>
    </sheetView>
  </sheetViews>
  <sheetFormatPr defaultRowHeight="15" x14ac:dyDescent="0.25"/>
  <cols>
    <col min="1" max="1" width="15.7109375" customWidth="1"/>
    <col min="2" max="2" width="19.85546875" customWidth="1"/>
    <col min="3" max="3" width="15.5703125" customWidth="1"/>
    <col min="4" max="4" width="11.42578125" customWidth="1"/>
    <col min="5" max="5" width="20.140625" customWidth="1"/>
    <col min="6" max="6" width="29.140625" customWidth="1"/>
    <col min="7" max="7" width="11.42578125" customWidth="1"/>
    <col min="8" max="8" width="14" style="3" customWidth="1"/>
    <col min="9" max="9" width="31" style="3" customWidth="1"/>
    <col min="10" max="10" width="6.5703125" customWidth="1"/>
    <col min="11" max="11" width="18.28515625" customWidth="1"/>
    <col min="12" max="12" width="33.5703125" customWidth="1"/>
    <col min="13" max="13" width="11.42578125" customWidth="1"/>
    <col min="14" max="14" width="55.42578125" customWidth="1"/>
    <col min="15" max="15" width="12.42578125" customWidth="1"/>
    <col min="16" max="16" width="32" customWidth="1"/>
    <col min="17" max="17" width="8" customWidth="1"/>
    <col min="18" max="18" width="33.5703125" customWidth="1"/>
    <col min="19" max="19" width="35.28515625" customWidth="1"/>
    <col min="20" max="21" width="12.42578125" customWidth="1"/>
    <col min="23" max="23" width="11.42578125" customWidth="1"/>
    <col min="24" max="24" width="13.7109375" customWidth="1"/>
    <col min="25" max="26" width="22.42578125" customWidth="1"/>
    <col min="27" max="27" width="23.140625" customWidth="1"/>
    <col min="28" max="28" width="36.7109375" customWidth="1"/>
    <col min="29" max="29" width="9.28515625" customWidth="1"/>
  </cols>
  <sheetData>
    <row r="1" spans="1:29" ht="34.5" x14ac:dyDescent="0.45">
      <c r="A1" s="4" t="s">
        <v>588</v>
      </c>
    </row>
    <row r="3" spans="1:29" x14ac:dyDescent="0.25">
      <c r="A3" s="6" t="s">
        <v>589</v>
      </c>
      <c r="B3" s="126" t="s">
        <v>1003</v>
      </c>
      <c r="C3" s="126"/>
      <c r="D3" s="126"/>
      <c r="E3" s="126"/>
      <c r="F3" s="126"/>
      <c r="G3" s="126"/>
      <c r="H3" s="126"/>
      <c r="I3" s="126"/>
      <c r="J3" s="126"/>
      <c r="K3" s="126"/>
      <c r="L3" s="126"/>
      <c r="M3" s="126"/>
    </row>
    <row r="4" spans="1:29" x14ac:dyDescent="0.25">
      <c r="A4" s="6" t="s">
        <v>590</v>
      </c>
      <c r="B4" s="103" t="s">
        <v>997</v>
      </c>
      <c r="C4" s="103"/>
      <c r="D4" s="103"/>
      <c r="E4" s="103"/>
      <c r="F4" s="103"/>
      <c r="G4" s="103"/>
      <c r="H4" s="103"/>
      <c r="I4" s="103"/>
      <c r="J4" s="103"/>
      <c r="K4" s="103"/>
      <c r="L4" s="103"/>
      <c r="M4" s="103"/>
    </row>
    <row r="5" spans="1:29" x14ac:dyDescent="0.25">
      <c r="A5" s="6" t="s">
        <v>591</v>
      </c>
      <c r="B5" s="127" t="s">
        <v>996</v>
      </c>
      <c r="C5" s="127"/>
      <c r="D5" s="127"/>
      <c r="E5" s="127"/>
      <c r="F5" s="127"/>
      <c r="G5" s="127"/>
      <c r="H5" s="127"/>
      <c r="I5" s="127"/>
      <c r="J5" s="127"/>
      <c r="K5" s="127"/>
      <c r="L5" s="127"/>
      <c r="M5" s="127"/>
    </row>
    <row r="7" spans="1:29" x14ac:dyDescent="0.25">
      <c r="A7" t="s">
        <v>0</v>
      </c>
      <c r="B7" t="s">
        <v>1</v>
      </c>
      <c r="C7" t="s">
        <v>2</v>
      </c>
      <c r="D7" t="s">
        <v>3</v>
      </c>
      <c r="E7" t="s">
        <v>808</v>
      </c>
      <c r="F7" t="s">
        <v>809</v>
      </c>
      <c r="G7" t="s">
        <v>810</v>
      </c>
      <c r="H7" s="3" t="s">
        <v>4</v>
      </c>
      <c r="I7" s="3" t="s">
        <v>811</v>
      </c>
      <c r="J7" t="s">
        <v>5</v>
      </c>
      <c r="K7" t="s">
        <v>6</v>
      </c>
      <c r="L7" t="s">
        <v>7</v>
      </c>
      <c r="M7" t="s">
        <v>8</v>
      </c>
      <c r="N7" t="s">
        <v>9</v>
      </c>
      <c r="O7" t="s">
        <v>10</v>
      </c>
      <c r="P7" t="s">
        <v>11</v>
      </c>
      <c r="Q7" t="s">
        <v>12</v>
      </c>
      <c r="R7" t="s">
        <v>13</v>
      </c>
      <c r="S7" t="s">
        <v>14</v>
      </c>
      <c r="T7" t="s">
        <v>15</v>
      </c>
      <c r="U7" t="s">
        <v>16</v>
      </c>
      <c r="V7" t="s">
        <v>17</v>
      </c>
      <c r="W7" t="s">
        <v>18</v>
      </c>
      <c r="X7" t="s">
        <v>19</v>
      </c>
      <c r="Y7" t="s">
        <v>20</v>
      </c>
      <c r="Z7" t="s">
        <v>21</v>
      </c>
      <c r="AA7" t="s">
        <v>22</v>
      </c>
      <c r="AB7" t="s">
        <v>23</v>
      </c>
      <c r="AC7" t="s">
        <v>24</v>
      </c>
    </row>
    <row r="8" spans="1:29" x14ac:dyDescent="0.25">
      <c r="A8" t="s">
        <v>870</v>
      </c>
      <c r="B8" t="s">
        <v>26</v>
      </c>
      <c r="C8" t="s">
        <v>27</v>
      </c>
      <c r="D8" t="s">
        <v>924</v>
      </c>
      <c r="E8">
        <v>511</v>
      </c>
      <c r="F8" t="str">
        <f t="shared" ref="F8:F71" si="0">_xlfn.CONCAT("A",D8,"AF",E8)</f>
        <v>A0160AF511</v>
      </c>
      <c r="G8">
        <f t="shared" ref="G8:G71" si="1">ABS(I8)</f>
        <v>89542000</v>
      </c>
      <c r="H8" s="2">
        <v>89541523</v>
      </c>
      <c r="I8" s="3">
        <v>89542000</v>
      </c>
      <c r="J8" t="s">
        <v>29</v>
      </c>
      <c r="K8" t="s">
        <v>108</v>
      </c>
      <c r="L8" t="s">
        <v>109</v>
      </c>
      <c r="M8" t="s">
        <v>32</v>
      </c>
      <c r="N8" t="s">
        <v>33</v>
      </c>
      <c r="O8" t="s">
        <v>814</v>
      </c>
      <c r="P8" t="s">
        <v>34</v>
      </c>
      <c r="Q8" t="s">
        <v>35</v>
      </c>
      <c r="R8" t="s">
        <v>36</v>
      </c>
      <c r="S8" t="s">
        <v>37</v>
      </c>
      <c r="T8" t="s">
        <v>38</v>
      </c>
      <c r="U8" t="s">
        <v>38</v>
      </c>
      <c r="V8" t="s">
        <v>39</v>
      </c>
      <c r="W8" t="s">
        <v>40</v>
      </c>
      <c r="X8" t="s">
        <v>40</v>
      </c>
      <c r="Y8" t="s">
        <v>41</v>
      </c>
      <c r="Z8" t="s">
        <v>41</v>
      </c>
      <c r="AA8" t="s">
        <v>37</v>
      </c>
    </row>
    <row r="9" spans="1:29" x14ac:dyDescent="0.25">
      <c r="A9" t="s">
        <v>820</v>
      </c>
      <c r="B9" t="s">
        <v>26</v>
      </c>
      <c r="C9" t="s">
        <v>27</v>
      </c>
      <c r="D9" t="s">
        <v>924</v>
      </c>
      <c r="E9">
        <v>511</v>
      </c>
      <c r="F9" t="str">
        <f t="shared" si="0"/>
        <v>A0160AF511</v>
      </c>
      <c r="G9">
        <f t="shared" si="1"/>
        <v>1950000</v>
      </c>
      <c r="H9" s="2">
        <v>1949649</v>
      </c>
      <c r="I9" s="3">
        <v>1950000</v>
      </c>
      <c r="J9" t="s">
        <v>29</v>
      </c>
      <c r="K9" t="s">
        <v>104</v>
      </c>
      <c r="L9" t="s">
        <v>105</v>
      </c>
      <c r="M9" t="s">
        <v>102</v>
      </c>
      <c r="N9" t="s">
        <v>103</v>
      </c>
      <c r="O9" t="s">
        <v>814</v>
      </c>
      <c r="P9" t="s">
        <v>34</v>
      </c>
      <c r="Q9" t="s">
        <v>35</v>
      </c>
      <c r="R9" t="s">
        <v>36</v>
      </c>
      <c r="S9" t="s">
        <v>37</v>
      </c>
      <c r="T9" t="s">
        <v>38</v>
      </c>
      <c r="U9" t="s">
        <v>38</v>
      </c>
      <c r="V9" t="s">
        <v>39</v>
      </c>
      <c r="W9" t="s">
        <v>40</v>
      </c>
      <c r="X9" t="s">
        <v>40</v>
      </c>
      <c r="Y9" t="s">
        <v>41</v>
      </c>
      <c r="Z9" t="s">
        <v>41</v>
      </c>
      <c r="AA9" t="s">
        <v>37</v>
      </c>
    </row>
    <row r="10" spans="1:29" x14ac:dyDescent="0.25">
      <c r="A10" t="s">
        <v>822</v>
      </c>
      <c r="B10" t="s">
        <v>26</v>
      </c>
      <c r="C10" t="s">
        <v>27</v>
      </c>
      <c r="D10" t="s">
        <v>924</v>
      </c>
      <c r="E10">
        <v>511</v>
      </c>
      <c r="F10" t="str">
        <f t="shared" si="0"/>
        <v>A0160AF511</v>
      </c>
      <c r="G10">
        <f t="shared" si="1"/>
        <v>13473000</v>
      </c>
      <c r="H10" s="2">
        <v>-13472533</v>
      </c>
      <c r="I10" s="3">
        <v>-13473000</v>
      </c>
      <c r="J10" t="s">
        <v>99</v>
      </c>
      <c r="K10" t="s">
        <v>115</v>
      </c>
      <c r="L10" t="s">
        <v>111</v>
      </c>
      <c r="M10" t="s">
        <v>112</v>
      </c>
      <c r="N10" t="s">
        <v>113</v>
      </c>
      <c r="O10" t="s">
        <v>814</v>
      </c>
      <c r="P10" t="s">
        <v>34</v>
      </c>
      <c r="Q10" t="s">
        <v>35</v>
      </c>
      <c r="R10" t="s">
        <v>36</v>
      </c>
      <c r="S10" t="s">
        <v>37</v>
      </c>
      <c r="T10" t="s">
        <v>38</v>
      </c>
      <c r="U10" t="s">
        <v>38</v>
      </c>
      <c r="V10" t="s">
        <v>39</v>
      </c>
      <c r="W10" t="s">
        <v>40</v>
      </c>
      <c r="X10" t="s">
        <v>40</v>
      </c>
      <c r="Y10" t="s">
        <v>41</v>
      </c>
      <c r="Z10" t="s">
        <v>41</v>
      </c>
      <c r="AA10" t="s">
        <v>37</v>
      </c>
    </row>
    <row r="11" spans="1:29" x14ac:dyDescent="0.25">
      <c r="A11" t="s">
        <v>925</v>
      </c>
      <c r="B11" t="s">
        <v>26</v>
      </c>
      <c r="C11" t="s">
        <v>27</v>
      </c>
      <c r="D11" t="s">
        <v>924</v>
      </c>
      <c r="E11">
        <v>511</v>
      </c>
      <c r="F11" t="str">
        <f t="shared" si="0"/>
        <v>A0160AF511</v>
      </c>
      <c r="G11">
        <f t="shared" si="1"/>
        <v>78019000</v>
      </c>
      <c r="H11" s="2">
        <v>-78018639</v>
      </c>
      <c r="I11" s="3">
        <v>-78019000</v>
      </c>
      <c r="J11" t="s">
        <v>99</v>
      </c>
      <c r="K11" t="s">
        <v>116</v>
      </c>
      <c r="L11" t="s">
        <v>117</v>
      </c>
      <c r="M11" t="s">
        <v>118</v>
      </c>
      <c r="N11" t="s">
        <v>117</v>
      </c>
      <c r="O11" t="s">
        <v>814</v>
      </c>
      <c r="P11" t="s">
        <v>34</v>
      </c>
      <c r="Q11" t="s">
        <v>35</v>
      </c>
      <c r="R11" t="s">
        <v>36</v>
      </c>
      <c r="S11" t="s">
        <v>37</v>
      </c>
      <c r="T11" t="s">
        <v>38</v>
      </c>
      <c r="U11" t="s">
        <v>38</v>
      </c>
      <c r="V11" t="s">
        <v>39</v>
      </c>
      <c r="W11" t="s">
        <v>40</v>
      </c>
      <c r="X11" t="s">
        <v>40</v>
      </c>
      <c r="Y11" t="s">
        <v>41</v>
      </c>
      <c r="Z11" t="s">
        <v>41</v>
      </c>
      <c r="AA11" t="s">
        <v>37</v>
      </c>
    </row>
    <row r="12" spans="1:29" x14ac:dyDescent="0.25">
      <c r="A12" t="s">
        <v>149</v>
      </c>
      <c r="B12" t="s">
        <v>26</v>
      </c>
      <c r="C12" t="s">
        <v>27</v>
      </c>
      <c r="D12" t="s">
        <v>924</v>
      </c>
      <c r="E12">
        <v>511</v>
      </c>
      <c r="F12" t="str">
        <f t="shared" si="0"/>
        <v>A0160AF511</v>
      </c>
      <c r="G12">
        <f t="shared" si="1"/>
        <v>6736000</v>
      </c>
      <c r="H12" s="2">
        <v>6736267</v>
      </c>
      <c r="I12" s="3">
        <v>6736000</v>
      </c>
      <c r="J12" t="s">
        <v>29</v>
      </c>
      <c r="K12" t="s">
        <v>35</v>
      </c>
      <c r="L12" t="s">
        <v>129</v>
      </c>
      <c r="M12" t="s">
        <v>130</v>
      </c>
      <c r="N12" t="s">
        <v>131</v>
      </c>
      <c r="O12" t="s">
        <v>814</v>
      </c>
      <c r="P12" t="s">
        <v>34</v>
      </c>
      <c r="Q12" t="s">
        <v>35</v>
      </c>
      <c r="R12" t="s">
        <v>36</v>
      </c>
      <c r="S12" t="s">
        <v>37</v>
      </c>
      <c r="T12" t="s">
        <v>38</v>
      </c>
      <c r="U12" t="s">
        <v>38</v>
      </c>
      <c r="V12" t="s">
        <v>39</v>
      </c>
      <c r="W12" t="s">
        <v>40</v>
      </c>
      <c r="X12" t="s">
        <v>40</v>
      </c>
      <c r="Y12" t="s">
        <v>41</v>
      </c>
      <c r="Z12" t="s">
        <v>41</v>
      </c>
      <c r="AA12" t="s">
        <v>37</v>
      </c>
    </row>
    <row r="13" spans="1:29" x14ac:dyDescent="0.25">
      <c r="A13" t="s">
        <v>152</v>
      </c>
      <c r="B13" t="s">
        <v>26</v>
      </c>
      <c r="C13" t="s">
        <v>27</v>
      </c>
      <c r="D13" t="s">
        <v>924</v>
      </c>
      <c r="E13">
        <v>511</v>
      </c>
      <c r="F13" t="str">
        <f t="shared" si="0"/>
        <v>A0160AF511</v>
      </c>
      <c r="G13">
        <f t="shared" si="1"/>
        <v>6736000</v>
      </c>
      <c r="H13" s="2">
        <v>-6736267</v>
      </c>
      <c r="I13" s="3">
        <v>-6736000</v>
      </c>
      <c r="J13" t="s">
        <v>99</v>
      </c>
      <c r="K13" t="s">
        <v>115</v>
      </c>
      <c r="L13" t="s">
        <v>111</v>
      </c>
      <c r="M13" t="s">
        <v>112</v>
      </c>
      <c r="N13" t="s">
        <v>113</v>
      </c>
      <c r="O13" t="s">
        <v>814</v>
      </c>
      <c r="P13" t="s">
        <v>34</v>
      </c>
      <c r="Q13" t="s">
        <v>35</v>
      </c>
      <c r="R13" t="s">
        <v>36</v>
      </c>
      <c r="S13" t="s">
        <v>37</v>
      </c>
      <c r="T13" t="s">
        <v>38</v>
      </c>
      <c r="U13" t="s">
        <v>38</v>
      </c>
      <c r="V13" t="s">
        <v>39</v>
      </c>
      <c r="W13" t="s">
        <v>40</v>
      </c>
      <c r="X13" t="s">
        <v>40</v>
      </c>
      <c r="Y13" t="s">
        <v>41</v>
      </c>
      <c r="Z13" t="s">
        <v>41</v>
      </c>
      <c r="AA13" t="s">
        <v>37</v>
      </c>
    </row>
    <row r="14" spans="1:29" x14ac:dyDescent="0.25">
      <c r="A14" t="s">
        <v>153</v>
      </c>
      <c r="B14" t="s">
        <v>120</v>
      </c>
      <c r="C14" t="s">
        <v>27</v>
      </c>
      <c r="D14" t="s">
        <v>924</v>
      </c>
      <c r="E14">
        <v>511</v>
      </c>
      <c r="F14" t="str">
        <f t="shared" si="0"/>
        <v>A0160AF511</v>
      </c>
      <c r="G14">
        <f t="shared" si="1"/>
        <v>6354000</v>
      </c>
      <c r="H14" s="2">
        <v>6354083</v>
      </c>
      <c r="I14" s="3">
        <v>6354000</v>
      </c>
      <c r="J14" t="s">
        <v>29</v>
      </c>
      <c r="K14" t="s">
        <v>154</v>
      </c>
      <c r="L14" t="s">
        <v>155</v>
      </c>
      <c r="M14" t="s">
        <v>156</v>
      </c>
      <c r="N14" t="s">
        <v>157</v>
      </c>
      <c r="O14" t="s">
        <v>814</v>
      </c>
      <c r="P14" t="s">
        <v>34</v>
      </c>
      <c r="Q14" t="s">
        <v>35</v>
      </c>
      <c r="R14" t="s">
        <v>36</v>
      </c>
      <c r="S14" t="s">
        <v>37</v>
      </c>
      <c r="T14" t="s">
        <v>38</v>
      </c>
      <c r="U14" t="s">
        <v>38</v>
      </c>
      <c r="V14" t="s">
        <v>39</v>
      </c>
      <c r="W14" t="s">
        <v>40</v>
      </c>
      <c r="X14" t="s">
        <v>40</v>
      </c>
      <c r="Y14" t="s">
        <v>41</v>
      </c>
      <c r="Z14" t="s">
        <v>41</v>
      </c>
      <c r="AA14" t="s">
        <v>37</v>
      </c>
    </row>
    <row r="15" spans="1:29" x14ac:dyDescent="0.25">
      <c r="A15" t="s">
        <v>158</v>
      </c>
      <c r="B15" t="s">
        <v>120</v>
      </c>
      <c r="C15" t="s">
        <v>27</v>
      </c>
      <c r="D15" t="s">
        <v>924</v>
      </c>
      <c r="E15">
        <v>511</v>
      </c>
      <c r="F15" t="str">
        <f t="shared" si="0"/>
        <v>A0160AF511</v>
      </c>
      <c r="G15">
        <f t="shared" si="1"/>
        <v>1124000</v>
      </c>
      <c r="H15" s="2">
        <v>1124101</v>
      </c>
      <c r="I15" s="3">
        <v>1124000</v>
      </c>
      <c r="J15" t="s">
        <v>29</v>
      </c>
      <c r="K15" t="s">
        <v>159</v>
      </c>
      <c r="L15" t="s">
        <v>160</v>
      </c>
      <c r="M15" t="s">
        <v>161</v>
      </c>
      <c r="N15" t="s">
        <v>162</v>
      </c>
      <c r="O15" t="s">
        <v>814</v>
      </c>
      <c r="P15" t="s">
        <v>34</v>
      </c>
      <c r="Q15" t="s">
        <v>35</v>
      </c>
      <c r="R15" t="s">
        <v>36</v>
      </c>
      <c r="S15" t="s">
        <v>37</v>
      </c>
      <c r="T15" t="s">
        <v>38</v>
      </c>
      <c r="U15" t="s">
        <v>38</v>
      </c>
      <c r="V15" t="s">
        <v>39</v>
      </c>
      <c r="W15" t="s">
        <v>40</v>
      </c>
      <c r="X15" t="s">
        <v>40</v>
      </c>
      <c r="Y15" t="s">
        <v>41</v>
      </c>
      <c r="Z15" t="s">
        <v>41</v>
      </c>
      <c r="AA15" t="s">
        <v>37</v>
      </c>
    </row>
    <row r="16" spans="1:29" x14ac:dyDescent="0.25">
      <c r="A16" t="s">
        <v>163</v>
      </c>
      <c r="B16" t="s">
        <v>120</v>
      </c>
      <c r="C16" t="s">
        <v>27</v>
      </c>
      <c r="D16" t="s">
        <v>924</v>
      </c>
      <c r="E16">
        <v>511</v>
      </c>
      <c r="F16" t="str">
        <f t="shared" si="0"/>
        <v>A0160AF511</v>
      </c>
      <c r="G16">
        <f t="shared" si="1"/>
        <v>7478000</v>
      </c>
      <c r="H16" s="2">
        <v>-7478184</v>
      </c>
      <c r="I16" s="3">
        <v>-7478000</v>
      </c>
      <c r="J16" t="s">
        <v>99</v>
      </c>
      <c r="K16" t="s">
        <v>35</v>
      </c>
      <c r="L16" t="s">
        <v>129</v>
      </c>
      <c r="M16" t="s">
        <v>130</v>
      </c>
      <c r="N16" t="s">
        <v>131</v>
      </c>
      <c r="O16" t="s">
        <v>814</v>
      </c>
      <c r="P16" t="s">
        <v>34</v>
      </c>
      <c r="Q16" t="s">
        <v>35</v>
      </c>
      <c r="R16" t="s">
        <v>36</v>
      </c>
      <c r="S16" t="s">
        <v>37</v>
      </c>
      <c r="T16" t="s">
        <v>38</v>
      </c>
      <c r="U16" t="s">
        <v>38</v>
      </c>
      <c r="V16" t="s">
        <v>39</v>
      </c>
      <c r="W16" t="s">
        <v>40</v>
      </c>
      <c r="X16" t="s">
        <v>40</v>
      </c>
      <c r="Y16" t="s">
        <v>41</v>
      </c>
      <c r="Z16" t="s">
        <v>41</v>
      </c>
      <c r="AA16" t="s">
        <v>37</v>
      </c>
    </row>
    <row r="17" spans="1:27" x14ac:dyDescent="0.25">
      <c r="A17" t="s">
        <v>164</v>
      </c>
      <c r="B17" t="s">
        <v>26</v>
      </c>
      <c r="C17" t="s">
        <v>27</v>
      </c>
      <c r="D17" t="s">
        <v>924</v>
      </c>
      <c r="E17">
        <v>511</v>
      </c>
      <c r="F17" t="str">
        <f t="shared" si="0"/>
        <v>A0160AF511</v>
      </c>
      <c r="G17">
        <f t="shared" si="1"/>
        <v>6354000</v>
      </c>
      <c r="H17" s="2">
        <v>6354083</v>
      </c>
      <c r="I17" s="3">
        <v>6354000</v>
      </c>
      <c r="J17" t="s">
        <v>29</v>
      </c>
      <c r="K17" t="s">
        <v>116</v>
      </c>
      <c r="L17" t="s">
        <v>117</v>
      </c>
      <c r="M17" t="s">
        <v>118</v>
      </c>
      <c r="N17" t="s">
        <v>117</v>
      </c>
      <c r="O17" t="s">
        <v>814</v>
      </c>
      <c r="P17" t="s">
        <v>34</v>
      </c>
      <c r="Q17" t="s">
        <v>35</v>
      </c>
      <c r="R17" t="s">
        <v>36</v>
      </c>
      <c r="S17" t="s">
        <v>37</v>
      </c>
      <c r="T17" t="s">
        <v>38</v>
      </c>
      <c r="U17" t="s">
        <v>38</v>
      </c>
      <c r="V17" t="s">
        <v>39</v>
      </c>
      <c r="W17" t="s">
        <v>40</v>
      </c>
      <c r="X17" t="s">
        <v>40</v>
      </c>
      <c r="Y17" t="s">
        <v>41</v>
      </c>
      <c r="Z17" t="s">
        <v>41</v>
      </c>
      <c r="AA17" t="s">
        <v>37</v>
      </c>
    </row>
    <row r="18" spans="1:27" x14ac:dyDescent="0.25">
      <c r="A18" t="s">
        <v>165</v>
      </c>
      <c r="B18" t="s">
        <v>26</v>
      </c>
      <c r="C18" t="s">
        <v>27</v>
      </c>
      <c r="D18" t="s">
        <v>924</v>
      </c>
      <c r="E18">
        <v>511</v>
      </c>
      <c r="F18" t="str">
        <f t="shared" si="0"/>
        <v>A0160AF511</v>
      </c>
      <c r="G18">
        <f t="shared" si="1"/>
        <v>6354000</v>
      </c>
      <c r="H18" s="2">
        <v>-6354083</v>
      </c>
      <c r="I18" s="3">
        <v>-6354000</v>
      </c>
      <c r="J18" t="s">
        <v>99</v>
      </c>
      <c r="K18" t="s">
        <v>154</v>
      </c>
      <c r="L18" t="s">
        <v>155</v>
      </c>
      <c r="M18" t="s">
        <v>156</v>
      </c>
      <c r="N18" t="s">
        <v>157</v>
      </c>
      <c r="O18" t="s">
        <v>814</v>
      </c>
      <c r="P18" t="s">
        <v>34</v>
      </c>
      <c r="Q18" t="s">
        <v>35</v>
      </c>
      <c r="R18" t="s">
        <v>36</v>
      </c>
      <c r="S18" t="s">
        <v>37</v>
      </c>
      <c r="T18" t="s">
        <v>38</v>
      </c>
      <c r="U18" t="s">
        <v>38</v>
      </c>
      <c r="V18" t="s">
        <v>39</v>
      </c>
      <c r="W18" t="s">
        <v>40</v>
      </c>
      <c r="X18" t="s">
        <v>40</v>
      </c>
      <c r="Y18" t="s">
        <v>41</v>
      </c>
      <c r="Z18" t="s">
        <v>41</v>
      </c>
      <c r="AA18" t="s">
        <v>37</v>
      </c>
    </row>
    <row r="19" spans="1:27" x14ac:dyDescent="0.25">
      <c r="A19" t="s">
        <v>166</v>
      </c>
      <c r="B19" t="s">
        <v>26</v>
      </c>
      <c r="C19" t="s">
        <v>27</v>
      </c>
      <c r="D19" t="s">
        <v>924</v>
      </c>
      <c r="E19">
        <v>511</v>
      </c>
      <c r="F19" t="str">
        <f t="shared" si="0"/>
        <v>A0160AF511</v>
      </c>
      <c r="G19">
        <f t="shared" si="1"/>
        <v>5704000</v>
      </c>
      <c r="H19" s="2">
        <v>5704415</v>
      </c>
      <c r="I19" s="3">
        <v>5704000</v>
      </c>
      <c r="J19" t="s">
        <v>29</v>
      </c>
      <c r="K19" t="s">
        <v>116</v>
      </c>
      <c r="L19" t="s">
        <v>117</v>
      </c>
      <c r="M19" t="s">
        <v>118</v>
      </c>
      <c r="N19" t="s">
        <v>117</v>
      </c>
      <c r="O19" t="s">
        <v>814</v>
      </c>
      <c r="P19" t="s">
        <v>34</v>
      </c>
      <c r="Q19" t="s">
        <v>35</v>
      </c>
      <c r="R19" t="s">
        <v>36</v>
      </c>
      <c r="S19" t="s">
        <v>37</v>
      </c>
      <c r="T19" t="s">
        <v>38</v>
      </c>
      <c r="U19" t="s">
        <v>38</v>
      </c>
      <c r="V19" t="s">
        <v>39</v>
      </c>
      <c r="W19" t="s">
        <v>40</v>
      </c>
      <c r="X19" t="s">
        <v>40</v>
      </c>
      <c r="Y19" t="s">
        <v>41</v>
      </c>
      <c r="Z19" t="s">
        <v>41</v>
      </c>
      <c r="AA19" t="s">
        <v>37</v>
      </c>
    </row>
    <row r="20" spans="1:27" x14ac:dyDescent="0.25">
      <c r="A20" t="s">
        <v>167</v>
      </c>
      <c r="B20" t="s">
        <v>26</v>
      </c>
      <c r="C20" t="s">
        <v>27</v>
      </c>
      <c r="D20" t="s">
        <v>924</v>
      </c>
      <c r="E20">
        <v>511</v>
      </c>
      <c r="F20" t="str">
        <f t="shared" si="0"/>
        <v>A0160AF511</v>
      </c>
      <c r="G20">
        <f t="shared" si="1"/>
        <v>5704000</v>
      </c>
      <c r="H20" s="2">
        <v>-5704415</v>
      </c>
      <c r="I20" s="3">
        <v>-5704000</v>
      </c>
      <c r="J20" t="s">
        <v>99</v>
      </c>
      <c r="K20" t="s">
        <v>168</v>
      </c>
      <c r="L20" t="s">
        <v>117</v>
      </c>
      <c r="M20" t="s">
        <v>169</v>
      </c>
      <c r="N20" t="s">
        <v>170</v>
      </c>
      <c r="O20" t="s">
        <v>814</v>
      </c>
      <c r="P20" t="s">
        <v>34</v>
      </c>
      <c r="Q20" t="s">
        <v>35</v>
      </c>
      <c r="R20" t="s">
        <v>36</v>
      </c>
      <c r="S20" t="s">
        <v>37</v>
      </c>
      <c r="T20" t="s">
        <v>38</v>
      </c>
      <c r="U20" t="s">
        <v>38</v>
      </c>
      <c r="V20" t="s">
        <v>39</v>
      </c>
      <c r="W20" t="s">
        <v>40</v>
      </c>
      <c r="X20" t="s">
        <v>40</v>
      </c>
      <c r="Y20" t="s">
        <v>41</v>
      </c>
      <c r="Z20" t="s">
        <v>41</v>
      </c>
      <c r="AA20" t="s">
        <v>37</v>
      </c>
    </row>
    <row r="21" spans="1:27" x14ac:dyDescent="0.25">
      <c r="A21" t="s">
        <v>823</v>
      </c>
      <c r="B21" t="s">
        <v>26</v>
      </c>
      <c r="C21" t="s">
        <v>27</v>
      </c>
      <c r="D21" t="s">
        <v>28</v>
      </c>
      <c r="E21">
        <v>511</v>
      </c>
      <c r="F21" t="str">
        <f t="shared" si="0"/>
        <v>A0250AF511</v>
      </c>
      <c r="G21">
        <f t="shared" si="1"/>
        <v>71636000</v>
      </c>
      <c r="H21" s="2">
        <v>71636050</v>
      </c>
      <c r="I21" s="3">
        <v>71636000</v>
      </c>
      <c r="J21" t="s">
        <v>29</v>
      </c>
      <c r="K21" t="s">
        <v>108</v>
      </c>
      <c r="L21" t="s">
        <v>109</v>
      </c>
      <c r="M21" t="s">
        <v>32</v>
      </c>
      <c r="N21" t="s">
        <v>33</v>
      </c>
      <c r="O21" t="s">
        <v>814</v>
      </c>
      <c r="P21" t="s">
        <v>34</v>
      </c>
      <c r="Q21" t="s">
        <v>35</v>
      </c>
      <c r="R21" t="s">
        <v>36</v>
      </c>
      <c r="S21" t="s">
        <v>37</v>
      </c>
      <c r="T21" t="s">
        <v>38</v>
      </c>
      <c r="U21" t="s">
        <v>38</v>
      </c>
      <c r="V21" t="s">
        <v>39</v>
      </c>
      <c r="W21" t="s">
        <v>40</v>
      </c>
      <c r="X21" t="s">
        <v>40</v>
      </c>
      <c r="Y21" t="s">
        <v>41</v>
      </c>
      <c r="Z21" t="s">
        <v>41</v>
      </c>
      <c r="AA21" t="s">
        <v>37</v>
      </c>
    </row>
    <row r="22" spans="1:27" x14ac:dyDescent="0.25">
      <c r="A22" t="s">
        <v>825</v>
      </c>
      <c r="B22" t="s">
        <v>26</v>
      </c>
      <c r="C22" t="s">
        <v>27</v>
      </c>
      <c r="D22" t="s">
        <v>28</v>
      </c>
      <c r="E22">
        <v>511</v>
      </c>
      <c r="F22" t="str">
        <f t="shared" si="0"/>
        <v>A0250AF511</v>
      </c>
      <c r="G22">
        <f t="shared" si="1"/>
        <v>1960000</v>
      </c>
      <c r="H22" s="2">
        <v>1960485</v>
      </c>
      <c r="I22" s="3">
        <v>1960000</v>
      </c>
      <c r="J22" t="s">
        <v>29</v>
      </c>
      <c r="K22" t="s">
        <v>100</v>
      </c>
      <c r="L22" t="s">
        <v>101</v>
      </c>
      <c r="M22" t="s">
        <v>102</v>
      </c>
      <c r="N22" t="s">
        <v>103</v>
      </c>
      <c r="O22" t="s">
        <v>814</v>
      </c>
      <c r="P22" t="s">
        <v>34</v>
      </c>
      <c r="Q22" t="s">
        <v>35</v>
      </c>
      <c r="R22" t="s">
        <v>36</v>
      </c>
      <c r="S22" t="s">
        <v>37</v>
      </c>
      <c r="T22" t="s">
        <v>38</v>
      </c>
      <c r="U22" t="s">
        <v>38</v>
      </c>
      <c r="V22" t="s">
        <v>39</v>
      </c>
      <c r="W22" t="s">
        <v>40</v>
      </c>
      <c r="X22" t="s">
        <v>40</v>
      </c>
      <c r="Y22" t="s">
        <v>41</v>
      </c>
      <c r="Z22" t="s">
        <v>41</v>
      </c>
      <c r="AA22" t="s">
        <v>37</v>
      </c>
    </row>
    <row r="23" spans="1:27" x14ac:dyDescent="0.25">
      <c r="A23" t="s">
        <v>816</v>
      </c>
      <c r="B23" t="s">
        <v>26</v>
      </c>
      <c r="C23" t="s">
        <v>27</v>
      </c>
      <c r="D23" t="s">
        <v>28</v>
      </c>
      <c r="E23">
        <v>511</v>
      </c>
      <c r="F23" t="str">
        <f t="shared" si="0"/>
        <v>A0250AF511</v>
      </c>
      <c r="G23">
        <f t="shared" si="1"/>
        <v>20333000</v>
      </c>
      <c r="H23" s="2">
        <v>-20333447</v>
      </c>
      <c r="I23" s="3">
        <v>-20333000</v>
      </c>
      <c r="J23" t="s">
        <v>99</v>
      </c>
      <c r="K23" t="s">
        <v>115</v>
      </c>
      <c r="L23" t="s">
        <v>111</v>
      </c>
      <c r="M23" t="s">
        <v>112</v>
      </c>
      <c r="N23" t="s">
        <v>113</v>
      </c>
      <c r="O23" t="s">
        <v>814</v>
      </c>
      <c r="P23" t="s">
        <v>34</v>
      </c>
      <c r="Q23" t="s">
        <v>35</v>
      </c>
      <c r="R23" t="s">
        <v>36</v>
      </c>
      <c r="S23" t="s">
        <v>37</v>
      </c>
      <c r="T23" t="s">
        <v>38</v>
      </c>
      <c r="U23" t="s">
        <v>38</v>
      </c>
      <c r="V23" t="s">
        <v>39</v>
      </c>
      <c r="W23" t="s">
        <v>40</v>
      </c>
      <c r="X23" t="s">
        <v>40</v>
      </c>
      <c r="Y23" t="s">
        <v>41</v>
      </c>
      <c r="Z23" t="s">
        <v>41</v>
      </c>
      <c r="AA23" t="s">
        <v>37</v>
      </c>
    </row>
    <row r="24" spans="1:27" x14ac:dyDescent="0.25">
      <c r="A24" t="s">
        <v>817</v>
      </c>
      <c r="B24" t="s">
        <v>26</v>
      </c>
      <c r="C24" t="s">
        <v>27</v>
      </c>
      <c r="D24" t="s">
        <v>28</v>
      </c>
      <c r="E24">
        <v>511</v>
      </c>
      <c r="F24" t="str">
        <f t="shared" si="0"/>
        <v>A0250AF511</v>
      </c>
      <c r="G24">
        <f t="shared" si="1"/>
        <v>53263000</v>
      </c>
      <c r="H24" s="2">
        <v>-53263088</v>
      </c>
      <c r="I24" s="3">
        <v>-53263000</v>
      </c>
      <c r="J24" t="s">
        <v>99</v>
      </c>
      <c r="K24" t="s">
        <v>116</v>
      </c>
      <c r="L24" t="s">
        <v>117</v>
      </c>
      <c r="M24" t="s">
        <v>118</v>
      </c>
      <c r="N24" t="s">
        <v>117</v>
      </c>
      <c r="O24" t="s">
        <v>814</v>
      </c>
      <c r="P24" t="s">
        <v>34</v>
      </c>
      <c r="Q24" t="s">
        <v>35</v>
      </c>
      <c r="R24" t="s">
        <v>36</v>
      </c>
      <c r="S24" t="s">
        <v>37</v>
      </c>
      <c r="T24" t="s">
        <v>38</v>
      </c>
      <c r="U24" t="s">
        <v>38</v>
      </c>
      <c r="V24" t="s">
        <v>39</v>
      </c>
      <c r="W24" t="s">
        <v>40</v>
      </c>
      <c r="X24" t="s">
        <v>40</v>
      </c>
      <c r="Y24" t="s">
        <v>41</v>
      </c>
      <c r="Z24" t="s">
        <v>41</v>
      </c>
      <c r="AA24" t="s">
        <v>37</v>
      </c>
    </row>
    <row r="25" spans="1:27" x14ac:dyDescent="0.25">
      <c r="A25" t="s">
        <v>149</v>
      </c>
      <c r="B25" t="s">
        <v>26</v>
      </c>
      <c r="C25" t="s">
        <v>27</v>
      </c>
      <c r="D25" t="s">
        <v>28</v>
      </c>
      <c r="E25">
        <v>511</v>
      </c>
      <c r="F25" t="str">
        <f t="shared" si="0"/>
        <v>A0250AF511</v>
      </c>
      <c r="G25">
        <f t="shared" si="1"/>
        <v>10397000</v>
      </c>
      <c r="H25" s="2">
        <v>10396937</v>
      </c>
      <c r="I25" s="3">
        <v>10397000</v>
      </c>
      <c r="J25" t="s">
        <v>29</v>
      </c>
      <c r="K25" t="s">
        <v>35</v>
      </c>
      <c r="L25" t="s">
        <v>129</v>
      </c>
      <c r="M25" t="s">
        <v>130</v>
      </c>
      <c r="N25" t="s">
        <v>131</v>
      </c>
      <c r="O25" t="s">
        <v>814</v>
      </c>
      <c r="P25" t="s">
        <v>34</v>
      </c>
      <c r="Q25" t="s">
        <v>35</v>
      </c>
      <c r="R25" t="s">
        <v>36</v>
      </c>
      <c r="S25" t="s">
        <v>37</v>
      </c>
      <c r="T25" t="s">
        <v>38</v>
      </c>
      <c r="U25" t="s">
        <v>38</v>
      </c>
      <c r="V25" t="s">
        <v>39</v>
      </c>
      <c r="W25" t="s">
        <v>40</v>
      </c>
      <c r="X25" t="s">
        <v>40</v>
      </c>
      <c r="Y25" t="s">
        <v>41</v>
      </c>
      <c r="Z25" t="s">
        <v>41</v>
      </c>
      <c r="AA25" t="s">
        <v>37</v>
      </c>
    </row>
    <row r="26" spans="1:27" x14ac:dyDescent="0.25">
      <c r="A26" t="s">
        <v>152</v>
      </c>
      <c r="B26" t="s">
        <v>26</v>
      </c>
      <c r="C26" t="s">
        <v>27</v>
      </c>
      <c r="D26" t="s">
        <v>28</v>
      </c>
      <c r="E26">
        <v>511</v>
      </c>
      <c r="F26" t="str">
        <f t="shared" si="0"/>
        <v>A0250AF511</v>
      </c>
      <c r="G26">
        <f t="shared" si="1"/>
        <v>10397000</v>
      </c>
      <c r="H26" s="2">
        <v>-10396937</v>
      </c>
      <c r="I26" s="3">
        <v>-10397000</v>
      </c>
      <c r="J26" t="s">
        <v>99</v>
      </c>
      <c r="K26" t="s">
        <v>115</v>
      </c>
      <c r="L26" t="s">
        <v>111</v>
      </c>
      <c r="M26" t="s">
        <v>112</v>
      </c>
      <c r="N26" t="s">
        <v>113</v>
      </c>
      <c r="O26" t="s">
        <v>814</v>
      </c>
      <c r="P26" t="s">
        <v>34</v>
      </c>
      <c r="Q26" t="s">
        <v>35</v>
      </c>
      <c r="R26" t="s">
        <v>36</v>
      </c>
      <c r="S26" t="s">
        <v>37</v>
      </c>
      <c r="T26" t="s">
        <v>38</v>
      </c>
      <c r="U26" t="s">
        <v>38</v>
      </c>
      <c r="V26" t="s">
        <v>39</v>
      </c>
      <c r="W26" t="s">
        <v>40</v>
      </c>
      <c r="X26" t="s">
        <v>40</v>
      </c>
      <c r="Y26" t="s">
        <v>41</v>
      </c>
      <c r="Z26" t="s">
        <v>41</v>
      </c>
      <c r="AA26" t="s">
        <v>37</v>
      </c>
    </row>
    <row r="27" spans="1:27" x14ac:dyDescent="0.25">
      <c r="A27" t="s">
        <v>153</v>
      </c>
      <c r="B27" t="s">
        <v>120</v>
      </c>
      <c r="C27" t="s">
        <v>27</v>
      </c>
      <c r="D27" t="s">
        <v>28</v>
      </c>
      <c r="E27">
        <v>511</v>
      </c>
      <c r="F27" t="str">
        <f t="shared" si="0"/>
        <v>A0250AF511</v>
      </c>
      <c r="G27">
        <f t="shared" si="1"/>
        <v>9936000</v>
      </c>
      <c r="H27" s="2">
        <v>9936158</v>
      </c>
      <c r="I27" s="3">
        <v>9936000</v>
      </c>
      <c r="J27" t="s">
        <v>29</v>
      </c>
      <c r="K27" t="s">
        <v>154</v>
      </c>
      <c r="L27" t="s">
        <v>155</v>
      </c>
      <c r="M27" t="s">
        <v>156</v>
      </c>
      <c r="N27" t="s">
        <v>157</v>
      </c>
      <c r="O27" t="s">
        <v>814</v>
      </c>
      <c r="P27" t="s">
        <v>34</v>
      </c>
      <c r="Q27" t="s">
        <v>35</v>
      </c>
      <c r="R27" t="s">
        <v>36</v>
      </c>
      <c r="S27" t="s">
        <v>37</v>
      </c>
      <c r="T27" t="s">
        <v>38</v>
      </c>
      <c r="U27" t="s">
        <v>38</v>
      </c>
      <c r="V27" t="s">
        <v>39</v>
      </c>
      <c r="W27" t="s">
        <v>40</v>
      </c>
      <c r="X27" t="s">
        <v>40</v>
      </c>
      <c r="Y27" t="s">
        <v>41</v>
      </c>
      <c r="Z27" t="s">
        <v>41</v>
      </c>
      <c r="AA27" t="s">
        <v>37</v>
      </c>
    </row>
    <row r="28" spans="1:27" x14ac:dyDescent="0.25">
      <c r="A28" t="s">
        <v>158</v>
      </c>
      <c r="B28" t="s">
        <v>120</v>
      </c>
      <c r="C28" t="s">
        <v>27</v>
      </c>
      <c r="D28" t="s">
        <v>28</v>
      </c>
      <c r="E28">
        <v>511</v>
      </c>
      <c r="F28" t="str">
        <f t="shared" si="0"/>
        <v>A0250AF511</v>
      </c>
      <c r="G28">
        <f t="shared" si="1"/>
        <v>450000</v>
      </c>
      <c r="H28" s="2">
        <v>449845</v>
      </c>
      <c r="I28" s="3">
        <v>450000</v>
      </c>
      <c r="J28" t="s">
        <v>29</v>
      </c>
      <c r="K28" t="s">
        <v>159</v>
      </c>
      <c r="L28" t="s">
        <v>160</v>
      </c>
      <c r="M28" t="s">
        <v>161</v>
      </c>
      <c r="N28" t="s">
        <v>162</v>
      </c>
      <c r="O28" t="s">
        <v>814</v>
      </c>
      <c r="P28" t="s">
        <v>34</v>
      </c>
      <c r="Q28" t="s">
        <v>35</v>
      </c>
      <c r="R28" t="s">
        <v>36</v>
      </c>
      <c r="S28" t="s">
        <v>37</v>
      </c>
      <c r="T28" t="s">
        <v>38</v>
      </c>
      <c r="U28" t="s">
        <v>38</v>
      </c>
      <c r="V28" t="s">
        <v>39</v>
      </c>
      <c r="W28" t="s">
        <v>40</v>
      </c>
      <c r="X28" t="s">
        <v>40</v>
      </c>
      <c r="Y28" t="s">
        <v>41</v>
      </c>
      <c r="Z28" t="s">
        <v>41</v>
      </c>
      <c r="AA28" t="s">
        <v>37</v>
      </c>
    </row>
    <row r="29" spans="1:27" x14ac:dyDescent="0.25">
      <c r="A29" t="s">
        <v>163</v>
      </c>
      <c r="B29" t="s">
        <v>120</v>
      </c>
      <c r="C29" t="s">
        <v>27</v>
      </c>
      <c r="D29" t="s">
        <v>28</v>
      </c>
      <c r="E29">
        <v>511</v>
      </c>
      <c r="F29" t="str">
        <f t="shared" si="0"/>
        <v>A0250AF511</v>
      </c>
      <c r="G29">
        <f t="shared" si="1"/>
        <v>10386000</v>
      </c>
      <c r="H29" s="2">
        <v>-10386003</v>
      </c>
      <c r="I29" s="3">
        <v>-10386000</v>
      </c>
      <c r="J29" t="s">
        <v>99</v>
      </c>
      <c r="K29" t="s">
        <v>35</v>
      </c>
      <c r="L29" t="s">
        <v>129</v>
      </c>
      <c r="M29" t="s">
        <v>130</v>
      </c>
      <c r="N29" t="s">
        <v>131</v>
      </c>
      <c r="O29" t="s">
        <v>814</v>
      </c>
      <c r="P29" t="s">
        <v>34</v>
      </c>
      <c r="Q29" t="s">
        <v>35</v>
      </c>
      <c r="R29" t="s">
        <v>36</v>
      </c>
      <c r="S29" t="s">
        <v>37</v>
      </c>
      <c r="T29" t="s">
        <v>38</v>
      </c>
      <c r="U29" t="s">
        <v>38</v>
      </c>
      <c r="V29" t="s">
        <v>39</v>
      </c>
      <c r="W29" t="s">
        <v>40</v>
      </c>
      <c r="X29" t="s">
        <v>40</v>
      </c>
      <c r="Y29" t="s">
        <v>41</v>
      </c>
      <c r="Z29" t="s">
        <v>41</v>
      </c>
      <c r="AA29" t="s">
        <v>37</v>
      </c>
    </row>
    <row r="30" spans="1:27" x14ac:dyDescent="0.25">
      <c r="A30" t="s">
        <v>164</v>
      </c>
      <c r="B30" t="s">
        <v>26</v>
      </c>
      <c r="C30" t="s">
        <v>27</v>
      </c>
      <c r="D30" t="s">
        <v>28</v>
      </c>
      <c r="E30">
        <v>511</v>
      </c>
      <c r="F30" t="str">
        <f t="shared" si="0"/>
        <v>A0250AF511</v>
      </c>
      <c r="G30">
        <f t="shared" si="1"/>
        <v>9936000</v>
      </c>
      <c r="H30" s="2">
        <v>9936158</v>
      </c>
      <c r="I30" s="3">
        <v>9936000</v>
      </c>
      <c r="J30" t="s">
        <v>29</v>
      </c>
      <c r="K30" t="s">
        <v>116</v>
      </c>
      <c r="L30" t="s">
        <v>117</v>
      </c>
      <c r="M30" t="s">
        <v>118</v>
      </c>
      <c r="N30" t="s">
        <v>117</v>
      </c>
      <c r="O30" t="s">
        <v>814</v>
      </c>
      <c r="P30" t="s">
        <v>34</v>
      </c>
      <c r="Q30" t="s">
        <v>35</v>
      </c>
      <c r="R30" t="s">
        <v>36</v>
      </c>
      <c r="S30" t="s">
        <v>37</v>
      </c>
      <c r="T30" t="s">
        <v>38</v>
      </c>
      <c r="U30" t="s">
        <v>38</v>
      </c>
      <c r="V30" t="s">
        <v>39</v>
      </c>
      <c r="W30" t="s">
        <v>40</v>
      </c>
      <c r="X30" t="s">
        <v>40</v>
      </c>
      <c r="Y30" t="s">
        <v>41</v>
      </c>
      <c r="Z30" t="s">
        <v>41</v>
      </c>
      <c r="AA30" t="s">
        <v>37</v>
      </c>
    </row>
    <row r="31" spans="1:27" x14ac:dyDescent="0.25">
      <c r="A31" t="s">
        <v>165</v>
      </c>
      <c r="B31" t="s">
        <v>26</v>
      </c>
      <c r="C31" t="s">
        <v>27</v>
      </c>
      <c r="D31" t="s">
        <v>28</v>
      </c>
      <c r="E31">
        <v>511</v>
      </c>
      <c r="F31" t="str">
        <f t="shared" si="0"/>
        <v>A0250AF511</v>
      </c>
      <c r="G31">
        <f t="shared" si="1"/>
        <v>9936000</v>
      </c>
      <c r="H31" s="2">
        <v>-9936158</v>
      </c>
      <c r="I31" s="3">
        <v>-9936000</v>
      </c>
      <c r="J31" t="s">
        <v>99</v>
      </c>
      <c r="K31" t="s">
        <v>154</v>
      </c>
      <c r="L31" t="s">
        <v>155</v>
      </c>
      <c r="M31" t="s">
        <v>156</v>
      </c>
      <c r="N31" t="s">
        <v>157</v>
      </c>
      <c r="O31" t="s">
        <v>814</v>
      </c>
      <c r="P31" t="s">
        <v>34</v>
      </c>
      <c r="Q31" t="s">
        <v>35</v>
      </c>
      <c r="R31" t="s">
        <v>36</v>
      </c>
      <c r="S31" t="s">
        <v>37</v>
      </c>
      <c r="T31" t="s">
        <v>38</v>
      </c>
      <c r="U31" t="s">
        <v>38</v>
      </c>
      <c r="V31" t="s">
        <v>39</v>
      </c>
      <c r="W31" t="s">
        <v>40</v>
      </c>
      <c r="X31" t="s">
        <v>40</v>
      </c>
      <c r="Y31" t="s">
        <v>41</v>
      </c>
      <c r="Z31" t="s">
        <v>41</v>
      </c>
      <c r="AA31" t="s">
        <v>37</v>
      </c>
    </row>
    <row r="32" spans="1:27" x14ac:dyDescent="0.25">
      <c r="A32" t="s">
        <v>166</v>
      </c>
      <c r="B32" t="s">
        <v>26</v>
      </c>
      <c r="C32" t="s">
        <v>27</v>
      </c>
      <c r="D32" t="s">
        <v>28</v>
      </c>
      <c r="E32">
        <v>511</v>
      </c>
      <c r="F32" t="str">
        <f t="shared" si="0"/>
        <v>A0250AF511</v>
      </c>
      <c r="G32">
        <f t="shared" si="1"/>
        <v>10392000</v>
      </c>
      <c r="H32" s="2">
        <v>10391605</v>
      </c>
      <c r="I32" s="3">
        <v>10392000</v>
      </c>
      <c r="J32" t="s">
        <v>29</v>
      </c>
      <c r="K32" t="s">
        <v>116</v>
      </c>
      <c r="L32" t="s">
        <v>117</v>
      </c>
      <c r="M32" t="s">
        <v>118</v>
      </c>
      <c r="N32" t="s">
        <v>117</v>
      </c>
      <c r="O32" t="s">
        <v>814</v>
      </c>
      <c r="P32" t="s">
        <v>34</v>
      </c>
      <c r="Q32" t="s">
        <v>35</v>
      </c>
      <c r="R32" t="s">
        <v>36</v>
      </c>
      <c r="S32" t="s">
        <v>37</v>
      </c>
      <c r="T32" t="s">
        <v>38</v>
      </c>
      <c r="U32" t="s">
        <v>38</v>
      </c>
      <c r="V32" t="s">
        <v>39</v>
      </c>
      <c r="W32" t="s">
        <v>40</v>
      </c>
      <c r="X32" t="s">
        <v>40</v>
      </c>
      <c r="Y32" t="s">
        <v>41</v>
      </c>
      <c r="Z32" t="s">
        <v>41</v>
      </c>
      <c r="AA32" t="s">
        <v>37</v>
      </c>
    </row>
    <row r="33" spans="1:27" x14ac:dyDescent="0.25">
      <c r="A33" t="s">
        <v>167</v>
      </c>
      <c r="B33" t="s">
        <v>26</v>
      </c>
      <c r="C33" t="s">
        <v>27</v>
      </c>
      <c r="D33" t="s">
        <v>28</v>
      </c>
      <c r="E33">
        <v>511</v>
      </c>
      <c r="F33" t="str">
        <f t="shared" si="0"/>
        <v>A0250AF511</v>
      </c>
      <c r="G33">
        <f t="shared" si="1"/>
        <v>10392000</v>
      </c>
      <c r="H33" s="2">
        <v>-10391605</v>
      </c>
      <c r="I33" s="3">
        <v>-10392000</v>
      </c>
      <c r="J33" t="s">
        <v>99</v>
      </c>
      <c r="K33" t="s">
        <v>168</v>
      </c>
      <c r="L33" t="s">
        <v>117</v>
      </c>
      <c r="M33" t="s">
        <v>169</v>
      </c>
      <c r="N33" t="s">
        <v>170</v>
      </c>
      <c r="O33" t="s">
        <v>814</v>
      </c>
      <c r="P33" t="s">
        <v>34</v>
      </c>
      <c r="Q33" t="s">
        <v>35</v>
      </c>
      <c r="R33" t="s">
        <v>36</v>
      </c>
      <c r="S33" t="s">
        <v>37</v>
      </c>
      <c r="T33" t="s">
        <v>38</v>
      </c>
      <c r="U33" t="s">
        <v>38</v>
      </c>
      <c r="V33" t="s">
        <v>39</v>
      </c>
      <c r="W33" t="s">
        <v>40</v>
      </c>
      <c r="X33" t="s">
        <v>40</v>
      </c>
      <c r="Y33" t="s">
        <v>41</v>
      </c>
      <c r="Z33" t="s">
        <v>41</v>
      </c>
      <c r="AA33" t="s">
        <v>37</v>
      </c>
    </row>
    <row r="34" spans="1:27" x14ac:dyDescent="0.25">
      <c r="A34" t="s">
        <v>823</v>
      </c>
      <c r="B34" t="s">
        <v>26</v>
      </c>
      <c r="C34" t="s">
        <v>27</v>
      </c>
      <c r="D34" t="s">
        <v>42</v>
      </c>
      <c r="E34">
        <v>511</v>
      </c>
      <c r="F34" t="str">
        <f t="shared" si="0"/>
        <v>A0509AF511</v>
      </c>
      <c r="G34">
        <f t="shared" si="1"/>
        <v>2872000</v>
      </c>
      <c r="H34" s="2">
        <v>2872316</v>
      </c>
      <c r="I34" s="3">
        <v>2872000</v>
      </c>
      <c r="J34" t="s">
        <v>29</v>
      </c>
      <c r="K34" t="s">
        <v>108</v>
      </c>
      <c r="L34" t="s">
        <v>109</v>
      </c>
      <c r="M34" t="s">
        <v>32</v>
      </c>
      <c r="N34" t="s">
        <v>33</v>
      </c>
      <c r="O34" t="s">
        <v>814</v>
      </c>
      <c r="P34" t="s">
        <v>34</v>
      </c>
      <c r="Q34" t="s">
        <v>35</v>
      </c>
      <c r="R34" t="s">
        <v>36</v>
      </c>
      <c r="S34" t="s">
        <v>37</v>
      </c>
      <c r="T34" t="s">
        <v>38</v>
      </c>
      <c r="U34" t="s">
        <v>38</v>
      </c>
      <c r="V34" t="s">
        <v>39</v>
      </c>
      <c r="W34" t="s">
        <v>40</v>
      </c>
      <c r="X34" t="s">
        <v>40</v>
      </c>
      <c r="Y34" t="s">
        <v>41</v>
      </c>
      <c r="Z34" t="s">
        <v>41</v>
      </c>
      <c r="AA34" t="s">
        <v>37</v>
      </c>
    </row>
    <row r="35" spans="1:27" x14ac:dyDescent="0.25">
      <c r="A35" t="s">
        <v>825</v>
      </c>
      <c r="B35" t="s">
        <v>26</v>
      </c>
      <c r="C35" t="s">
        <v>27</v>
      </c>
      <c r="D35" t="s">
        <v>42</v>
      </c>
      <c r="E35">
        <v>511</v>
      </c>
      <c r="F35" t="str">
        <f t="shared" si="0"/>
        <v>A0509AF511</v>
      </c>
      <c r="G35">
        <f t="shared" si="1"/>
        <v>60000</v>
      </c>
      <c r="H35" s="2">
        <v>59408</v>
      </c>
      <c r="I35" s="3">
        <v>60000</v>
      </c>
      <c r="J35" t="s">
        <v>29</v>
      </c>
      <c r="K35" t="s">
        <v>100</v>
      </c>
      <c r="L35" t="s">
        <v>101</v>
      </c>
      <c r="M35" t="s">
        <v>102</v>
      </c>
      <c r="N35" t="s">
        <v>103</v>
      </c>
      <c r="O35" t="s">
        <v>814</v>
      </c>
      <c r="P35" t="s">
        <v>34</v>
      </c>
      <c r="Q35" t="s">
        <v>35</v>
      </c>
      <c r="R35" t="s">
        <v>36</v>
      </c>
      <c r="S35" t="s">
        <v>37</v>
      </c>
      <c r="T35" t="s">
        <v>38</v>
      </c>
      <c r="U35" t="s">
        <v>38</v>
      </c>
      <c r="V35" t="s">
        <v>39</v>
      </c>
      <c r="W35" t="s">
        <v>40</v>
      </c>
      <c r="X35" t="s">
        <v>40</v>
      </c>
      <c r="Y35" t="s">
        <v>41</v>
      </c>
      <c r="Z35" t="s">
        <v>41</v>
      </c>
      <c r="AA35" t="s">
        <v>37</v>
      </c>
    </row>
    <row r="36" spans="1:27" x14ac:dyDescent="0.25">
      <c r="A36" t="s">
        <v>816</v>
      </c>
      <c r="B36" t="s">
        <v>26</v>
      </c>
      <c r="C36" t="s">
        <v>27</v>
      </c>
      <c r="D36" t="s">
        <v>42</v>
      </c>
      <c r="E36">
        <v>511</v>
      </c>
      <c r="F36" t="str">
        <f t="shared" si="0"/>
        <v>A0509AF511</v>
      </c>
      <c r="G36">
        <f t="shared" si="1"/>
        <v>359000</v>
      </c>
      <c r="H36" s="2">
        <v>-359040</v>
      </c>
      <c r="I36" s="3">
        <v>-359000</v>
      </c>
      <c r="J36" t="s">
        <v>99</v>
      </c>
      <c r="K36" t="s">
        <v>115</v>
      </c>
      <c r="L36" t="s">
        <v>111</v>
      </c>
      <c r="M36" t="s">
        <v>112</v>
      </c>
      <c r="N36" t="s">
        <v>113</v>
      </c>
      <c r="O36" t="s">
        <v>814</v>
      </c>
      <c r="P36" t="s">
        <v>34</v>
      </c>
      <c r="Q36" t="s">
        <v>35</v>
      </c>
      <c r="R36" t="s">
        <v>36</v>
      </c>
      <c r="S36" t="s">
        <v>37</v>
      </c>
      <c r="T36" t="s">
        <v>38</v>
      </c>
      <c r="U36" t="s">
        <v>38</v>
      </c>
      <c r="V36" t="s">
        <v>39</v>
      </c>
      <c r="W36" t="s">
        <v>40</v>
      </c>
      <c r="X36" t="s">
        <v>40</v>
      </c>
      <c r="Y36" t="s">
        <v>41</v>
      </c>
      <c r="Z36" t="s">
        <v>41</v>
      </c>
      <c r="AA36" t="s">
        <v>37</v>
      </c>
    </row>
    <row r="37" spans="1:27" x14ac:dyDescent="0.25">
      <c r="A37" t="s">
        <v>817</v>
      </c>
      <c r="B37" t="s">
        <v>26</v>
      </c>
      <c r="C37" t="s">
        <v>27</v>
      </c>
      <c r="D37" t="s">
        <v>42</v>
      </c>
      <c r="E37">
        <v>511</v>
      </c>
      <c r="F37" t="str">
        <f t="shared" si="0"/>
        <v>A0509AF511</v>
      </c>
      <c r="G37">
        <f t="shared" si="1"/>
        <v>2573000</v>
      </c>
      <c r="H37" s="2">
        <v>-2572684</v>
      </c>
      <c r="I37" s="3">
        <v>-2573000</v>
      </c>
      <c r="J37" t="s">
        <v>99</v>
      </c>
      <c r="K37" t="s">
        <v>116</v>
      </c>
      <c r="L37" t="s">
        <v>117</v>
      </c>
      <c r="M37" t="s">
        <v>118</v>
      </c>
      <c r="N37" t="s">
        <v>117</v>
      </c>
      <c r="O37" t="s">
        <v>814</v>
      </c>
      <c r="P37" t="s">
        <v>34</v>
      </c>
      <c r="Q37" t="s">
        <v>35</v>
      </c>
      <c r="R37" t="s">
        <v>36</v>
      </c>
      <c r="S37" t="s">
        <v>37</v>
      </c>
      <c r="T37" t="s">
        <v>38</v>
      </c>
      <c r="U37" t="s">
        <v>38</v>
      </c>
      <c r="V37" t="s">
        <v>39</v>
      </c>
      <c r="W37" t="s">
        <v>40</v>
      </c>
      <c r="X37" t="s">
        <v>40</v>
      </c>
      <c r="Y37" t="s">
        <v>41</v>
      </c>
      <c r="Z37" t="s">
        <v>41</v>
      </c>
      <c r="AA37" t="s">
        <v>37</v>
      </c>
    </row>
    <row r="38" spans="1:27" x14ac:dyDescent="0.25">
      <c r="A38" t="s">
        <v>149</v>
      </c>
      <c r="B38" t="s">
        <v>26</v>
      </c>
      <c r="C38" t="s">
        <v>27</v>
      </c>
      <c r="D38" t="s">
        <v>42</v>
      </c>
      <c r="E38">
        <v>511</v>
      </c>
      <c r="F38" t="str">
        <f t="shared" si="0"/>
        <v>A0509AF511</v>
      </c>
      <c r="G38">
        <f t="shared" si="1"/>
        <v>359000</v>
      </c>
      <c r="H38" s="2">
        <v>359040</v>
      </c>
      <c r="I38" s="3">
        <v>359000</v>
      </c>
      <c r="J38" t="s">
        <v>29</v>
      </c>
      <c r="K38" t="s">
        <v>35</v>
      </c>
      <c r="L38" t="s">
        <v>129</v>
      </c>
      <c r="M38" t="s">
        <v>130</v>
      </c>
      <c r="N38" t="s">
        <v>131</v>
      </c>
      <c r="O38" t="s">
        <v>814</v>
      </c>
      <c r="P38" t="s">
        <v>34</v>
      </c>
      <c r="Q38" t="s">
        <v>35</v>
      </c>
      <c r="R38" t="s">
        <v>36</v>
      </c>
      <c r="S38" t="s">
        <v>37</v>
      </c>
      <c r="T38" t="s">
        <v>38</v>
      </c>
      <c r="U38" t="s">
        <v>38</v>
      </c>
      <c r="V38" t="s">
        <v>39</v>
      </c>
      <c r="W38" t="s">
        <v>40</v>
      </c>
      <c r="X38" t="s">
        <v>40</v>
      </c>
      <c r="Y38" t="s">
        <v>41</v>
      </c>
      <c r="Z38" t="s">
        <v>41</v>
      </c>
      <c r="AA38" t="s">
        <v>37</v>
      </c>
    </row>
    <row r="39" spans="1:27" x14ac:dyDescent="0.25">
      <c r="A39" t="s">
        <v>152</v>
      </c>
      <c r="B39" t="s">
        <v>26</v>
      </c>
      <c r="C39" t="s">
        <v>27</v>
      </c>
      <c r="D39" t="s">
        <v>42</v>
      </c>
      <c r="E39">
        <v>511</v>
      </c>
      <c r="F39" t="str">
        <f t="shared" si="0"/>
        <v>A0509AF511</v>
      </c>
      <c r="G39">
        <f t="shared" si="1"/>
        <v>359000</v>
      </c>
      <c r="H39" s="2">
        <v>-359040</v>
      </c>
      <c r="I39" s="3">
        <v>-359000</v>
      </c>
      <c r="J39" t="s">
        <v>99</v>
      </c>
      <c r="K39" t="s">
        <v>115</v>
      </c>
      <c r="L39" t="s">
        <v>111</v>
      </c>
      <c r="M39" t="s">
        <v>112</v>
      </c>
      <c r="N39" t="s">
        <v>113</v>
      </c>
      <c r="O39" t="s">
        <v>814</v>
      </c>
      <c r="P39" t="s">
        <v>34</v>
      </c>
      <c r="Q39" t="s">
        <v>35</v>
      </c>
      <c r="R39" t="s">
        <v>36</v>
      </c>
      <c r="S39" t="s">
        <v>37</v>
      </c>
      <c r="T39" t="s">
        <v>38</v>
      </c>
      <c r="U39" t="s">
        <v>38</v>
      </c>
      <c r="V39" t="s">
        <v>39</v>
      </c>
      <c r="W39" t="s">
        <v>40</v>
      </c>
      <c r="X39" t="s">
        <v>40</v>
      </c>
      <c r="Y39" t="s">
        <v>41</v>
      </c>
      <c r="Z39" t="s">
        <v>41</v>
      </c>
      <c r="AA39" t="s">
        <v>37</v>
      </c>
    </row>
    <row r="40" spans="1:27" x14ac:dyDescent="0.25">
      <c r="A40" t="s">
        <v>153</v>
      </c>
      <c r="B40" t="s">
        <v>120</v>
      </c>
      <c r="C40" t="s">
        <v>27</v>
      </c>
      <c r="D40" t="s">
        <v>42</v>
      </c>
      <c r="E40">
        <v>511</v>
      </c>
      <c r="F40" t="str">
        <f t="shared" si="0"/>
        <v>A0509AF511</v>
      </c>
      <c r="G40">
        <f t="shared" si="1"/>
        <v>339000</v>
      </c>
      <c r="H40" s="2">
        <v>338533</v>
      </c>
      <c r="I40" s="3">
        <v>339000</v>
      </c>
      <c r="J40" t="s">
        <v>29</v>
      </c>
      <c r="K40" t="s">
        <v>154</v>
      </c>
      <c r="L40" t="s">
        <v>155</v>
      </c>
      <c r="M40" t="s">
        <v>156</v>
      </c>
      <c r="N40" t="s">
        <v>157</v>
      </c>
      <c r="O40" t="s">
        <v>814</v>
      </c>
      <c r="P40" t="s">
        <v>34</v>
      </c>
      <c r="Q40" t="s">
        <v>35</v>
      </c>
      <c r="R40" t="s">
        <v>36</v>
      </c>
      <c r="S40" t="s">
        <v>37</v>
      </c>
      <c r="T40" t="s">
        <v>38</v>
      </c>
      <c r="U40" t="s">
        <v>38</v>
      </c>
      <c r="V40" t="s">
        <v>39</v>
      </c>
      <c r="W40" t="s">
        <v>40</v>
      </c>
      <c r="X40" t="s">
        <v>40</v>
      </c>
      <c r="Y40" t="s">
        <v>41</v>
      </c>
      <c r="Z40" t="s">
        <v>41</v>
      </c>
      <c r="AA40" t="s">
        <v>37</v>
      </c>
    </row>
    <row r="41" spans="1:27" x14ac:dyDescent="0.25">
      <c r="A41" t="s">
        <v>158</v>
      </c>
      <c r="B41" t="s">
        <v>120</v>
      </c>
      <c r="C41" t="s">
        <v>27</v>
      </c>
      <c r="D41" t="s">
        <v>42</v>
      </c>
      <c r="E41">
        <v>511</v>
      </c>
      <c r="F41" t="str">
        <f t="shared" si="0"/>
        <v>A0509AF511</v>
      </c>
      <c r="G41">
        <f t="shared" si="1"/>
        <v>22000</v>
      </c>
      <c r="H41" s="2">
        <v>21760</v>
      </c>
      <c r="I41" s="3">
        <v>22000</v>
      </c>
      <c r="J41" t="s">
        <v>29</v>
      </c>
      <c r="K41" t="s">
        <v>159</v>
      </c>
      <c r="L41" t="s">
        <v>160</v>
      </c>
      <c r="M41" t="s">
        <v>161</v>
      </c>
      <c r="N41" t="s">
        <v>162</v>
      </c>
      <c r="O41" t="s">
        <v>814</v>
      </c>
      <c r="P41" t="s">
        <v>34</v>
      </c>
      <c r="Q41" t="s">
        <v>35</v>
      </c>
      <c r="R41" t="s">
        <v>36</v>
      </c>
      <c r="S41" t="s">
        <v>37</v>
      </c>
      <c r="T41" t="s">
        <v>38</v>
      </c>
      <c r="U41" t="s">
        <v>38</v>
      </c>
      <c r="V41" t="s">
        <v>39</v>
      </c>
      <c r="W41" t="s">
        <v>40</v>
      </c>
      <c r="X41" t="s">
        <v>40</v>
      </c>
      <c r="Y41" t="s">
        <v>41</v>
      </c>
      <c r="Z41" t="s">
        <v>41</v>
      </c>
      <c r="AA41" t="s">
        <v>37</v>
      </c>
    </row>
    <row r="42" spans="1:27" x14ac:dyDescent="0.25">
      <c r="A42" t="s">
        <v>163</v>
      </c>
      <c r="B42" t="s">
        <v>120</v>
      </c>
      <c r="C42" t="s">
        <v>27</v>
      </c>
      <c r="D42" t="s">
        <v>42</v>
      </c>
      <c r="E42">
        <v>511</v>
      </c>
      <c r="F42" t="str">
        <f t="shared" si="0"/>
        <v>A0509AF511</v>
      </c>
      <c r="G42">
        <f t="shared" si="1"/>
        <v>361000</v>
      </c>
      <c r="H42" s="2">
        <v>-360293</v>
      </c>
      <c r="I42" s="3">
        <v>-361000</v>
      </c>
      <c r="J42" t="s">
        <v>99</v>
      </c>
      <c r="K42" t="s">
        <v>35</v>
      </c>
      <c r="L42" t="s">
        <v>129</v>
      </c>
      <c r="M42" t="s">
        <v>130</v>
      </c>
      <c r="N42" t="s">
        <v>131</v>
      </c>
      <c r="O42" t="s">
        <v>814</v>
      </c>
      <c r="P42" t="s">
        <v>34</v>
      </c>
      <c r="Q42" t="s">
        <v>35</v>
      </c>
      <c r="R42" t="s">
        <v>36</v>
      </c>
      <c r="S42" t="s">
        <v>37</v>
      </c>
      <c r="T42" t="s">
        <v>38</v>
      </c>
      <c r="U42" t="s">
        <v>38</v>
      </c>
      <c r="V42" t="s">
        <v>39</v>
      </c>
      <c r="W42" t="s">
        <v>40</v>
      </c>
      <c r="X42" t="s">
        <v>40</v>
      </c>
      <c r="Y42" t="s">
        <v>41</v>
      </c>
      <c r="Z42" t="s">
        <v>41</v>
      </c>
      <c r="AA42" t="s">
        <v>37</v>
      </c>
    </row>
    <row r="43" spans="1:27" x14ac:dyDescent="0.25">
      <c r="A43" t="s">
        <v>164</v>
      </c>
      <c r="B43" t="s">
        <v>26</v>
      </c>
      <c r="C43" t="s">
        <v>27</v>
      </c>
      <c r="D43" t="s">
        <v>42</v>
      </c>
      <c r="E43">
        <v>511</v>
      </c>
      <c r="F43" t="str">
        <f t="shared" si="0"/>
        <v>A0509AF511</v>
      </c>
      <c r="G43">
        <f t="shared" si="1"/>
        <v>339000</v>
      </c>
      <c r="H43" s="2">
        <v>338533</v>
      </c>
      <c r="I43" s="3">
        <v>339000</v>
      </c>
      <c r="J43" t="s">
        <v>29</v>
      </c>
      <c r="K43" t="s">
        <v>116</v>
      </c>
      <c r="L43" t="s">
        <v>117</v>
      </c>
      <c r="M43" t="s">
        <v>118</v>
      </c>
      <c r="N43" t="s">
        <v>117</v>
      </c>
      <c r="O43" t="s">
        <v>814</v>
      </c>
      <c r="P43" t="s">
        <v>34</v>
      </c>
      <c r="Q43" t="s">
        <v>35</v>
      </c>
      <c r="R43" t="s">
        <v>36</v>
      </c>
      <c r="S43" t="s">
        <v>37</v>
      </c>
      <c r="T43" t="s">
        <v>38</v>
      </c>
      <c r="U43" t="s">
        <v>38</v>
      </c>
      <c r="V43" t="s">
        <v>39</v>
      </c>
      <c r="W43" t="s">
        <v>40</v>
      </c>
      <c r="X43" t="s">
        <v>40</v>
      </c>
      <c r="Y43" t="s">
        <v>41</v>
      </c>
      <c r="Z43" t="s">
        <v>41</v>
      </c>
      <c r="AA43" t="s">
        <v>37</v>
      </c>
    </row>
    <row r="44" spans="1:27" x14ac:dyDescent="0.25">
      <c r="A44" t="s">
        <v>165</v>
      </c>
      <c r="B44" t="s">
        <v>26</v>
      </c>
      <c r="C44" t="s">
        <v>27</v>
      </c>
      <c r="D44" t="s">
        <v>42</v>
      </c>
      <c r="E44">
        <v>511</v>
      </c>
      <c r="F44" t="str">
        <f t="shared" si="0"/>
        <v>A0509AF511</v>
      </c>
      <c r="G44">
        <f t="shared" si="1"/>
        <v>339000</v>
      </c>
      <c r="H44" s="2">
        <v>-338533</v>
      </c>
      <c r="I44" s="3">
        <v>-339000</v>
      </c>
      <c r="J44" t="s">
        <v>99</v>
      </c>
      <c r="K44" t="s">
        <v>154</v>
      </c>
      <c r="L44" t="s">
        <v>155</v>
      </c>
      <c r="M44" t="s">
        <v>156</v>
      </c>
      <c r="N44" t="s">
        <v>157</v>
      </c>
      <c r="O44" t="s">
        <v>814</v>
      </c>
      <c r="P44" t="s">
        <v>34</v>
      </c>
      <c r="Q44" t="s">
        <v>35</v>
      </c>
      <c r="R44" t="s">
        <v>36</v>
      </c>
      <c r="S44" t="s">
        <v>37</v>
      </c>
      <c r="T44" t="s">
        <v>38</v>
      </c>
      <c r="U44" t="s">
        <v>38</v>
      </c>
      <c r="V44" t="s">
        <v>39</v>
      </c>
      <c r="W44" t="s">
        <v>40</v>
      </c>
      <c r="X44" t="s">
        <v>40</v>
      </c>
      <c r="Y44" t="s">
        <v>41</v>
      </c>
      <c r="Z44" t="s">
        <v>41</v>
      </c>
      <c r="AA44" t="s">
        <v>37</v>
      </c>
    </row>
    <row r="45" spans="1:27" x14ac:dyDescent="0.25">
      <c r="A45" t="s">
        <v>166</v>
      </c>
      <c r="B45" t="s">
        <v>26</v>
      </c>
      <c r="C45" t="s">
        <v>27</v>
      </c>
      <c r="D45" t="s">
        <v>42</v>
      </c>
      <c r="E45">
        <v>511</v>
      </c>
      <c r="F45" t="str">
        <f t="shared" si="0"/>
        <v>A0509AF511</v>
      </c>
      <c r="G45">
        <f t="shared" si="1"/>
        <v>348000</v>
      </c>
      <c r="H45" s="2">
        <v>348053</v>
      </c>
      <c r="I45" s="3">
        <v>348000</v>
      </c>
      <c r="J45" t="s">
        <v>29</v>
      </c>
      <c r="K45" t="s">
        <v>116</v>
      </c>
      <c r="L45" t="s">
        <v>117</v>
      </c>
      <c r="M45" t="s">
        <v>118</v>
      </c>
      <c r="N45" t="s">
        <v>117</v>
      </c>
      <c r="O45" t="s">
        <v>814</v>
      </c>
      <c r="P45" t="s">
        <v>34</v>
      </c>
      <c r="Q45" t="s">
        <v>35</v>
      </c>
      <c r="R45" t="s">
        <v>36</v>
      </c>
      <c r="S45" t="s">
        <v>37</v>
      </c>
      <c r="T45" t="s">
        <v>38</v>
      </c>
      <c r="U45" t="s">
        <v>38</v>
      </c>
      <c r="V45" t="s">
        <v>39</v>
      </c>
      <c r="W45" t="s">
        <v>40</v>
      </c>
      <c r="X45" t="s">
        <v>40</v>
      </c>
      <c r="Y45" t="s">
        <v>41</v>
      </c>
      <c r="Z45" t="s">
        <v>41</v>
      </c>
      <c r="AA45" t="s">
        <v>37</v>
      </c>
    </row>
    <row r="46" spans="1:27" x14ac:dyDescent="0.25">
      <c r="A46" t="s">
        <v>167</v>
      </c>
      <c r="B46" t="s">
        <v>26</v>
      </c>
      <c r="C46" t="s">
        <v>27</v>
      </c>
      <c r="D46" t="s">
        <v>42</v>
      </c>
      <c r="E46">
        <v>511</v>
      </c>
      <c r="F46" t="str">
        <f t="shared" si="0"/>
        <v>A0509AF511</v>
      </c>
      <c r="G46">
        <f t="shared" si="1"/>
        <v>348000</v>
      </c>
      <c r="H46" s="2">
        <v>-348053</v>
      </c>
      <c r="I46" s="3">
        <v>-348000</v>
      </c>
      <c r="J46" t="s">
        <v>99</v>
      </c>
      <c r="K46" t="s">
        <v>168</v>
      </c>
      <c r="L46" t="s">
        <v>117</v>
      </c>
      <c r="M46" t="s">
        <v>169</v>
      </c>
      <c r="N46" t="s">
        <v>170</v>
      </c>
      <c r="O46" t="s">
        <v>814</v>
      </c>
      <c r="P46" t="s">
        <v>34</v>
      </c>
      <c r="Q46" t="s">
        <v>35</v>
      </c>
      <c r="R46" t="s">
        <v>36</v>
      </c>
      <c r="S46" t="s">
        <v>37</v>
      </c>
      <c r="T46" t="s">
        <v>38</v>
      </c>
      <c r="U46" t="s">
        <v>38</v>
      </c>
      <c r="V46" t="s">
        <v>39</v>
      </c>
      <c r="W46" t="s">
        <v>40</v>
      </c>
      <c r="X46" t="s">
        <v>40</v>
      </c>
      <c r="Y46" t="s">
        <v>41</v>
      </c>
      <c r="Z46" t="s">
        <v>41</v>
      </c>
      <c r="AA46" t="s">
        <v>37</v>
      </c>
    </row>
    <row r="47" spans="1:27" x14ac:dyDescent="0.25">
      <c r="A47" t="s">
        <v>823</v>
      </c>
      <c r="B47" t="s">
        <v>26</v>
      </c>
      <c r="C47" t="s">
        <v>27</v>
      </c>
      <c r="D47" t="s">
        <v>43</v>
      </c>
      <c r="E47">
        <v>511</v>
      </c>
      <c r="F47" t="str">
        <f t="shared" si="0"/>
        <v>A0511AF511</v>
      </c>
      <c r="G47">
        <f t="shared" si="1"/>
        <v>2598000</v>
      </c>
      <c r="H47" s="2">
        <v>2598418</v>
      </c>
      <c r="I47" s="3">
        <v>2598000</v>
      </c>
      <c r="J47" t="s">
        <v>29</v>
      </c>
      <c r="K47" t="s">
        <v>108</v>
      </c>
      <c r="L47" t="s">
        <v>109</v>
      </c>
      <c r="M47" t="s">
        <v>32</v>
      </c>
      <c r="N47" t="s">
        <v>33</v>
      </c>
      <c r="O47" t="s">
        <v>814</v>
      </c>
      <c r="P47" t="s">
        <v>34</v>
      </c>
      <c r="Q47" t="s">
        <v>35</v>
      </c>
      <c r="R47" t="s">
        <v>36</v>
      </c>
      <c r="S47" t="s">
        <v>37</v>
      </c>
      <c r="T47" t="s">
        <v>38</v>
      </c>
      <c r="U47" t="s">
        <v>38</v>
      </c>
      <c r="V47" t="s">
        <v>39</v>
      </c>
      <c r="W47" t="s">
        <v>40</v>
      </c>
      <c r="X47" t="s">
        <v>40</v>
      </c>
      <c r="Y47" t="s">
        <v>41</v>
      </c>
      <c r="Z47" t="s">
        <v>41</v>
      </c>
      <c r="AA47" t="s">
        <v>37</v>
      </c>
    </row>
    <row r="48" spans="1:27" x14ac:dyDescent="0.25">
      <c r="A48" t="s">
        <v>816</v>
      </c>
      <c r="B48" t="s">
        <v>26</v>
      </c>
      <c r="C48" t="s">
        <v>27</v>
      </c>
      <c r="D48" t="s">
        <v>43</v>
      </c>
      <c r="E48">
        <v>511</v>
      </c>
      <c r="F48" t="str">
        <f t="shared" si="0"/>
        <v>A0511AF511</v>
      </c>
      <c r="G48">
        <f t="shared" si="1"/>
        <v>572000</v>
      </c>
      <c r="H48" s="2">
        <v>-572128</v>
      </c>
      <c r="I48" s="3">
        <v>-572000</v>
      </c>
      <c r="J48" t="s">
        <v>99</v>
      </c>
      <c r="K48" t="s">
        <v>115</v>
      </c>
      <c r="L48" t="s">
        <v>111</v>
      </c>
      <c r="M48" t="s">
        <v>112</v>
      </c>
      <c r="N48" t="s">
        <v>113</v>
      </c>
      <c r="O48" t="s">
        <v>814</v>
      </c>
      <c r="P48" t="s">
        <v>34</v>
      </c>
      <c r="Q48" t="s">
        <v>35</v>
      </c>
      <c r="R48" t="s">
        <v>36</v>
      </c>
      <c r="S48" t="s">
        <v>37</v>
      </c>
      <c r="T48" t="s">
        <v>38</v>
      </c>
      <c r="U48" t="s">
        <v>38</v>
      </c>
      <c r="V48" t="s">
        <v>39</v>
      </c>
      <c r="W48" t="s">
        <v>40</v>
      </c>
      <c r="X48" t="s">
        <v>40</v>
      </c>
      <c r="Y48" t="s">
        <v>41</v>
      </c>
      <c r="Z48" t="s">
        <v>41</v>
      </c>
      <c r="AA48" t="s">
        <v>37</v>
      </c>
    </row>
    <row r="49" spans="1:27" x14ac:dyDescent="0.25">
      <c r="A49" t="s">
        <v>817</v>
      </c>
      <c r="B49" t="s">
        <v>26</v>
      </c>
      <c r="C49" t="s">
        <v>27</v>
      </c>
      <c r="D49" t="s">
        <v>43</v>
      </c>
      <c r="E49">
        <v>511</v>
      </c>
      <c r="F49" t="str">
        <f t="shared" si="0"/>
        <v>A0511AF511</v>
      </c>
      <c r="G49">
        <f t="shared" si="1"/>
        <v>1876000</v>
      </c>
      <c r="H49" s="2">
        <v>-1876176</v>
      </c>
      <c r="I49" s="3">
        <v>-1876000</v>
      </c>
      <c r="J49" t="s">
        <v>99</v>
      </c>
      <c r="K49" t="s">
        <v>116</v>
      </c>
      <c r="L49" t="s">
        <v>117</v>
      </c>
      <c r="M49" t="s">
        <v>118</v>
      </c>
      <c r="N49" t="s">
        <v>117</v>
      </c>
      <c r="O49" t="s">
        <v>814</v>
      </c>
      <c r="P49" t="s">
        <v>34</v>
      </c>
      <c r="Q49" t="s">
        <v>35</v>
      </c>
      <c r="R49" t="s">
        <v>36</v>
      </c>
      <c r="S49" t="s">
        <v>37</v>
      </c>
      <c r="T49" t="s">
        <v>38</v>
      </c>
      <c r="U49" t="s">
        <v>38</v>
      </c>
      <c r="V49" t="s">
        <v>39</v>
      </c>
      <c r="W49" t="s">
        <v>40</v>
      </c>
      <c r="X49" t="s">
        <v>40</v>
      </c>
      <c r="Y49" t="s">
        <v>41</v>
      </c>
      <c r="Z49" t="s">
        <v>41</v>
      </c>
      <c r="AA49" t="s">
        <v>37</v>
      </c>
    </row>
    <row r="50" spans="1:27" x14ac:dyDescent="0.25">
      <c r="A50" t="s">
        <v>926</v>
      </c>
      <c r="B50" t="s">
        <v>26</v>
      </c>
      <c r="C50" t="s">
        <v>27</v>
      </c>
      <c r="D50" t="s">
        <v>43</v>
      </c>
      <c r="E50">
        <v>511</v>
      </c>
      <c r="F50" t="str">
        <f t="shared" si="0"/>
        <v>A0511AF511</v>
      </c>
      <c r="G50">
        <f t="shared" si="1"/>
        <v>150000</v>
      </c>
      <c r="H50" s="2">
        <v>-150114</v>
      </c>
      <c r="I50" s="3">
        <v>-150000</v>
      </c>
      <c r="J50" t="s">
        <v>99</v>
      </c>
      <c r="K50" t="s">
        <v>100</v>
      </c>
      <c r="L50" t="s">
        <v>101</v>
      </c>
      <c r="M50" t="s">
        <v>102</v>
      </c>
      <c r="N50" t="s">
        <v>103</v>
      </c>
      <c r="O50" t="s">
        <v>814</v>
      </c>
      <c r="P50" t="s">
        <v>34</v>
      </c>
      <c r="Q50" t="s">
        <v>35</v>
      </c>
      <c r="R50" t="s">
        <v>36</v>
      </c>
      <c r="S50" t="s">
        <v>37</v>
      </c>
      <c r="T50" t="s">
        <v>38</v>
      </c>
      <c r="U50" t="s">
        <v>38</v>
      </c>
      <c r="V50" t="s">
        <v>39</v>
      </c>
      <c r="W50" t="s">
        <v>40</v>
      </c>
      <c r="X50" t="s">
        <v>40</v>
      </c>
      <c r="Y50" t="s">
        <v>41</v>
      </c>
      <c r="Z50" t="s">
        <v>41</v>
      </c>
      <c r="AA50" t="s">
        <v>37</v>
      </c>
    </row>
    <row r="51" spans="1:27" x14ac:dyDescent="0.25">
      <c r="A51" t="s">
        <v>173</v>
      </c>
      <c r="B51" t="s">
        <v>26</v>
      </c>
      <c r="C51" t="s">
        <v>27</v>
      </c>
      <c r="D51" t="s">
        <v>43</v>
      </c>
      <c r="E51">
        <v>511</v>
      </c>
      <c r="F51" t="str">
        <f t="shared" si="0"/>
        <v>A0511AF511</v>
      </c>
      <c r="G51">
        <f t="shared" si="1"/>
        <v>1876000</v>
      </c>
      <c r="H51" s="2">
        <v>1876175</v>
      </c>
      <c r="I51" s="3">
        <v>1876000</v>
      </c>
      <c r="J51" t="s">
        <v>29</v>
      </c>
      <c r="K51" t="s">
        <v>116</v>
      </c>
      <c r="L51" t="s">
        <v>117</v>
      </c>
      <c r="M51" t="s">
        <v>118</v>
      </c>
      <c r="N51" t="s">
        <v>117</v>
      </c>
      <c r="O51" t="s">
        <v>814</v>
      </c>
      <c r="P51" t="s">
        <v>34</v>
      </c>
      <c r="Q51" t="s">
        <v>35</v>
      </c>
      <c r="R51" t="s">
        <v>36</v>
      </c>
      <c r="S51" t="s">
        <v>37</v>
      </c>
      <c r="T51" t="s">
        <v>38</v>
      </c>
      <c r="U51" t="s">
        <v>38</v>
      </c>
      <c r="V51" t="s">
        <v>39</v>
      </c>
      <c r="W51" t="s">
        <v>40</v>
      </c>
      <c r="X51" t="s">
        <v>40</v>
      </c>
      <c r="Y51" t="s">
        <v>41</v>
      </c>
      <c r="Z51" t="s">
        <v>41</v>
      </c>
      <c r="AA51" t="s">
        <v>37</v>
      </c>
    </row>
    <row r="52" spans="1:27" x14ac:dyDescent="0.25">
      <c r="A52" t="s">
        <v>175</v>
      </c>
      <c r="B52" t="s">
        <v>26</v>
      </c>
      <c r="C52" t="s">
        <v>27</v>
      </c>
      <c r="D52" t="s">
        <v>43</v>
      </c>
      <c r="E52">
        <v>511</v>
      </c>
      <c r="F52" t="str">
        <f t="shared" si="0"/>
        <v>A0511AF511</v>
      </c>
      <c r="G52">
        <f t="shared" si="1"/>
        <v>572000</v>
      </c>
      <c r="H52" s="2">
        <v>572129</v>
      </c>
      <c r="I52" s="3">
        <v>572000</v>
      </c>
      <c r="J52" t="s">
        <v>29</v>
      </c>
      <c r="K52" t="s">
        <v>115</v>
      </c>
      <c r="L52" t="s">
        <v>111</v>
      </c>
      <c r="M52" t="s">
        <v>112</v>
      </c>
      <c r="N52" t="s">
        <v>113</v>
      </c>
      <c r="O52" t="s">
        <v>814</v>
      </c>
      <c r="P52" t="s">
        <v>34</v>
      </c>
      <c r="Q52" t="s">
        <v>35</v>
      </c>
      <c r="R52" t="s">
        <v>36</v>
      </c>
      <c r="S52" t="s">
        <v>37</v>
      </c>
      <c r="T52" t="s">
        <v>38</v>
      </c>
      <c r="U52" t="s">
        <v>38</v>
      </c>
      <c r="V52" t="s">
        <v>39</v>
      </c>
      <c r="W52" t="s">
        <v>40</v>
      </c>
      <c r="X52" t="s">
        <v>40</v>
      </c>
      <c r="Y52" t="s">
        <v>41</v>
      </c>
      <c r="Z52" t="s">
        <v>41</v>
      </c>
      <c r="AA52" t="s">
        <v>37</v>
      </c>
    </row>
    <row r="53" spans="1:27" x14ac:dyDescent="0.25">
      <c r="A53" t="s">
        <v>176</v>
      </c>
      <c r="B53" t="s">
        <v>26</v>
      </c>
      <c r="C53" t="s">
        <v>27</v>
      </c>
      <c r="D53" t="s">
        <v>43</v>
      </c>
      <c r="E53">
        <v>511</v>
      </c>
      <c r="F53" t="str">
        <f t="shared" si="0"/>
        <v>A0511AF511</v>
      </c>
      <c r="G53">
        <f t="shared" si="1"/>
        <v>150000</v>
      </c>
      <c r="H53" s="2">
        <v>150114</v>
      </c>
      <c r="I53" s="3">
        <v>150000</v>
      </c>
      <c r="J53" t="s">
        <v>29</v>
      </c>
      <c r="K53" t="s">
        <v>35</v>
      </c>
      <c r="L53" t="s">
        <v>129</v>
      </c>
      <c r="M53" t="s">
        <v>130</v>
      </c>
      <c r="N53" t="s">
        <v>131</v>
      </c>
      <c r="O53" t="s">
        <v>814</v>
      </c>
      <c r="P53" t="s">
        <v>34</v>
      </c>
      <c r="Q53" t="s">
        <v>35</v>
      </c>
      <c r="R53" t="s">
        <v>36</v>
      </c>
      <c r="S53" t="s">
        <v>37</v>
      </c>
      <c r="T53" t="s">
        <v>38</v>
      </c>
      <c r="U53" t="s">
        <v>38</v>
      </c>
      <c r="V53" t="s">
        <v>39</v>
      </c>
      <c r="W53" t="s">
        <v>40</v>
      </c>
      <c r="X53" t="s">
        <v>40</v>
      </c>
      <c r="Y53" t="s">
        <v>41</v>
      </c>
      <c r="Z53" t="s">
        <v>41</v>
      </c>
      <c r="AA53" t="s">
        <v>37</v>
      </c>
    </row>
    <row r="54" spans="1:27" x14ac:dyDescent="0.25">
      <c r="A54" t="s">
        <v>178</v>
      </c>
      <c r="B54" t="s">
        <v>26</v>
      </c>
      <c r="C54" t="s">
        <v>27</v>
      </c>
      <c r="D54" t="s">
        <v>43</v>
      </c>
      <c r="E54">
        <v>511</v>
      </c>
      <c r="F54" t="str">
        <f t="shared" si="0"/>
        <v>A0511AF511</v>
      </c>
      <c r="G54">
        <f t="shared" si="1"/>
        <v>2598000</v>
      </c>
      <c r="H54" s="2">
        <v>-2598418</v>
      </c>
      <c r="I54" s="3">
        <v>-2598000</v>
      </c>
      <c r="J54" t="s">
        <v>99</v>
      </c>
      <c r="K54" t="s">
        <v>108</v>
      </c>
      <c r="L54" t="s">
        <v>109</v>
      </c>
      <c r="M54" t="s">
        <v>32</v>
      </c>
      <c r="N54" t="s">
        <v>33</v>
      </c>
      <c r="O54" t="s">
        <v>814</v>
      </c>
      <c r="P54" t="s">
        <v>34</v>
      </c>
      <c r="Q54" t="s">
        <v>35</v>
      </c>
      <c r="R54" t="s">
        <v>36</v>
      </c>
      <c r="S54" t="s">
        <v>37</v>
      </c>
      <c r="T54" t="s">
        <v>38</v>
      </c>
      <c r="U54" t="s">
        <v>38</v>
      </c>
      <c r="V54" t="s">
        <v>39</v>
      </c>
      <c r="W54" t="s">
        <v>40</v>
      </c>
      <c r="X54" t="s">
        <v>40</v>
      </c>
      <c r="Y54" t="s">
        <v>41</v>
      </c>
      <c r="Z54" t="s">
        <v>41</v>
      </c>
      <c r="AA54" t="s">
        <v>37</v>
      </c>
    </row>
    <row r="55" spans="1:27" x14ac:dyDescent="0.25">
      <c r="A55" t="s">
        <v>823</v>
      </c>
      <c r="B55" t="s">
        <v>26</v>
      </c>
      <c r="C55" t="s">
        <v>27</v>
      </c>
      <c r="D55" t="s">
        <v>44</v>
      </c>
      <c r="E55">
        <v>511</v>
      </c>
      <c r="F55" t="str">
        <f t="shared" si="0"/>
        <v>A0515AF511</v>
      </c>
      <c r="G55">
        <f t="shared" si="1"/>
        <v>2486000</v>
      </c>
      <c r="H55" s="2">
        <v>2485655</v>
      </c>
      <c r="I55" s="3">
        <v>2486000</v>
      </c>
      <c r="J55" t="s">
        <v>29</v>
      </c>
      <c r="K55" t="s">
        <v>108</v>
      </c>
      <c r="L55" t="s">
        <v>109</v>
      </c>
      <c r="M55" t="s">
        <v>32</v>
      </c>
      <c r="N55" t="s">
        <v>33</v>
      </c>
      <c r="O55" t="s">
        <v>814</v>
      </c>
      <c r="P55" t="s">
        <v>34</v>
      </c>
      <c r="Q55" t="s">
        <v>45</v>
      </c>
      <c r="R55" t="s">
        <v>46</v>
      </c>
      <c r="S55" t="s">
        <v>37</v>
      </c>
      <c r="T55" t="s">
        <v>38</v>
      </c>
      <c r="U55" t="s">
        <v>38</v>
      </c>
      <c r="V55" t="s">
        <v>39</v>
      </c>
      <c r="W55" t="s">
        <v>40</v>
      </c>
      <c r="X55" t="s">
        <v>40</v>
      </c>
      <c r="Y55" t="s">
        <v>41</v>
      </c>
      <c r="Z55" t="s">
        <v>41</v>
      </c>
      <c r="AA55" t="s">
        <v>37</v>
      </c>
    </row>
    <row r="56" spans="1:27" x14ac:dyDescent="0.25">
      <c r="A56" t="s">
        <v>825</v>
      </c>
      <c r="B56" t="s">
        <v>26</v>
      </c>
      <c r="C56" t="s">
        <v>27</v>
      </c>
      <c r="D56" t="s">
        <v>44</v>
      </c>
      <c r="E56">
        <v>511</v>
      </c>
      <c r="F56" t="str">
        <f t="shared" si="0"/>
        <v>A0515AF511</v>
      </c>
      <c r="G56">
        <f t="shared" si="1"/>
        <v>53000</v>
      </c>
      <c r="H56" s="2">
        <v>52576</v>
      </c>
      <c r="I56" s="3">
        <v>53000</v>
      </c>
      <c r="J56" t="s">
        <v>29</v>
      </c>
      <c r="K56" t="s">
        <v>100</v>
      </c>
      <c r="L56" t="s">
        <v>101</v>
      </c>
      <c r="M56" t="s">
        <v>102</v>
      </c>
      <c r="N56" t="s">
        <v>103</v>
      </c>
      <c r="O56" t="s">
        <v>814</v>
      </c>
      <c r="P56" t="s">
        <v>34</v>
      </c>
      <c r="Q56" t="s">
        <v>45</v>
      </c>
      <c r="R56" t="s">
        <v>46</v>
      </c>
      <c r="S56" t="s">
        <v>37</v>
      </c>
      <c r="T56" t="s">
        <v>38</v>
      </c>
      <c r="U56" t="s">
        <v>38</v>
      </c>
      <c r="V56" t="s">
        <v>39</v>
      </c>
      <c r="W56" t="s">
        <v>40</v>
      </c>
      <c r="X56" t="s">
        <v>40</v>
      </c>
      <c r="Y56" t="s">
        <v>41</v>
      </c>
      <c r="Z56" t="s">
        <v>41</v>
      </c>
      <c r="AA56" t="s">
        <v>37</v>
      </c>
    </row>
    <row r="57" spans="1:27" x14ac:dyDescent="0.25">
      <c r="A57" t="s">
        <v>816</v>
      </c>
      <c r="B57" t="s">
        <v>26</v>
      </c>
      <c r="C57" t="s">
        <v>27</v>
      </c>
      <c r="D57" t="s">
        <v>44</v>
      </c>
      <c r="E57">
        <v>511</v>
      </c>
      <c r="F57" t="str">
        <f t="shared" si="0"/>
        <v>A0515AF511</v>
      </c>
      <c r="G57">
        <f t="shared" si="1"/>
        <v>492000</v>
      </c>
      <c r="H57" s="2">
        <v>-491953</v>
      </c>
      <c r="I57" s="3">
        <v>-492000</v>
      </c>
      <c r="J57" t="s">
        <v>99</v>
      </c>
      <c r="K57" t="s">
        <v>115</v>
      </c>
      <c r="L57" t="s">
        <v>111</v>
      </c>
      <c r="M57" t="s">
        <v>112</v>
      </c>
      <c r="N57" t="s">
        <v>113</v>
      </c>
      <c r="O57" t="s">
        <v>814</v>
      </c>
      <c r="P57" t="s">
        <v>34</v>
      </c>
      <c r="Q57" t="s">
        <v>45</v>
      </c>
      <c r="R57" t="s">
        <v>46</v>
      </c>
      <c r="S57" t="s">
        <v>37</v>
      </c>
      <c r="T57" t="s">
        <v>38</v>
      </c>
      <c r="U57" t="s">
        <v>38</v>
      </c>
      <c r="V57" t="s">
        <v>39</v>
      </c>
      <c r="W57" t="s">
        <v>40</v>
      </c>
      <c r="X57" t="s">
        <v>40</v>
      </c>
      <c r="Y57" t="s">
        <v>41</v>
      </c>
      <c r="Z57" t="s">
        <v>41</v>
      </c>
      <c r="AA57" t="s">
        <v>37</v>
      </c>
    </row>
    <row r="58" spans="1:27" x14ac:dyDescent="0.25">
      <c r="A58" t="s">
        <v>817</v>
      </c>
      <c r="B58" t="s">
        <v>26</v>
      </c>
      <c r="C58" t="s">
        <v>27</v>
      </c>
      <c r="D58" t="s">
        <v>44</v>
      </c>
      <c r="E58">
        <v>511</v>
      </c>
      <c r="F58" t="str">
        <f t="shared" si="0"/>
        <v>A0515AF511</v>
      </c>
      <c r="G58">
        <f t="shared" si="1"/>
        <v>2047000</v>
      </c>
      <c r="H58" s="2">
        <v>-2046278</v>
      </c>
      <c r="I58" s="3">
        <v>-2047000</v>
      </c>
      <c r="J58" t="s">
        <v>99</v>
      </c>
      <c r="K58" t="s">
        <v>116</v>
      </c>
      <c r="L58" t="s">
        <v>117</v>
      </c>
      <c r="M58" t="s">
        <v>118</v>
      </c>
      <c r="N58" t="s">
        <v>117</v>
      </c>
      <c r="O58" t="s">
        <v>814</v>
      </c>
      <c r="P58" t="s">
        <v>34</v>
      </c>
      <c r="Q58" t="s">
        <v>45</v>
      </c>
      <c r="R58" t="s">
        <v>46</v>
      </c>
      <c r="S58" t="s">
        <v>37</v>
      </c>
      <c r="T58" t="s">
        <v>38</v>
      </c>
      <c r="U58" t="s">
        <v>38</v>
      </c>
      <c r="V58" t="s">
        <v>39</v>
      </c>
      <c r="W58" t="s">
        <v>40</v>
      </c>
      <c r="X58" t="s">
        <v>40</v>
      </c>
      <c r="Y58" t="s">
        <v>41</v>
      </c>
      <c r="Z58" t="s">
        <v>41</v>
      </c>
      <c r="AA58" t="s">
        <v>37</v>
      </c>
    </row>
    <row r="59" spans="1:27" x14ac:dyDescent="0.25">
      <c r="A59" t="s">
        <v>149</v>
      </c>
      <c r="B59" t="s">
        <v>26</v>
      </c>
      <c r="C59" t="s">
        <v>27</v>
      </c>
      <c r="D59" t="s">
        <v>44</v>
      </c>
      <c r="E59">
        <v>511</v>
      </c>
      <c r="F59" t="str">
        <f t="shared" si="0"/>
        <v>A0515AF511</v>
      </c>
      <c r="G59">
        <f t="shared" si="1"/>
        <v>311000</v>
      </c>
      <c r="H59" s="2">
        <v>310707</v>
      </c>
      <c r="I59" s="3">
        <v>311000</v>
      </c>
      <c r="J59" t="s">
        <v>29</v>
      </c>
      <c r="K59" t="s">
        <v>45</v>
      </c>
      <c r="L59" t="s">
        <v>46</v>
      </c>
      <c r="M59" t="s">
        <v>140</v>
      </c>
      <c r="N59" t="s">
        <v>141</v>
      </c>
      <c r="O59" t="s">
        <v>814</v>
      </c>
      <c r="P59" t="s">
        <v>34</v>
      </c>
      <c r="Q59" t="s">
        <v>45</v>
      </c>
      <c r="R59" t="s">
        <v>46</v>
      </c>
      <c r="S59" t="s">
        <v>37</v>
      </c>
      <c r="T59" t="s">
        <v>38</v>
      </c>
      <c r="U59" t="s">
        <v>38</v>
      </c>
      <c r="V59" t="s">
        <v>39</v>
      </c>
      <c r="W59" t="s">
        <v>40</v>
      </c>
      <c r="X59" t="s">
        <v>40</v>
      </c>
      <c r="Y59" t="s">
        <v>41</v>
      </c>
      <c r="Z59" t="s">
        <v>41</v>
      </c>
      <c r="AA59" t="s">
        <v>37</v>
      </c>
    </row>
    <row r="60" spans="1:27" x14ac:dyDescent="0.25">
      <c r="A60" t="s">
        <v>152</v>
      </c>
      <c r="B60" t="s">
        <v>26</v>
      </c>
      <c r="C60" t="s">
        <v>27</v>
      </c>
      <c r="D60" t="s">
        <v>44</v>
      </c>
      <c r="E60">
        <v>511</v>
      </c>
      <c r="F60" t="str">
        <f t="shared" si="0"/>
        <v>A0515AF511</v>
      </c>
      <c r="G60">
        <f t="shared" si="1"/>
        <v>311000</v>
      </c>
      <c r="H60" s="2">
        <v>-310707</v>
      </c>
      <c r="I60" s="3">
        <v>-311000</v>
      </c>
      <c r="J60" t="s">
        <v>99</v>
      </c>
      <c r="K60" t="s">
        <v>115</v>
      </c>
      <c r="L60" t="s">
        <v>111</v>
      </c>
      <c r="M60" t="s">
        <v>112</v>
      </c>
      <c r="N60" t="s">
        <v>113</v>
      </c>
      <c r="O60" t="s">
        <v>814</v>
      </c>
      <c r="P60" t="s">
        <v>34</v>
      </c>
      <c r="Q60" t="s">
        <v>45</v>
      </c>
      <c r="R60" t="s">
        <v>46</v>
      </c>
      <c r="S60" t="s">
        <v>37</v>
      </c>
      <c r="T60" t="s">
        <v>38</v>
      </c>
      <c r="U60" t="s">
        <v>38</v>
      </c>
      <c r="V60" t="s">
        <v>39</v>
      </c>
      <c r="W60" t="s">
        <v>40</v>
      </c>
      <c r="X60" t="s">
        <v>40</v>
      </c>
      <c r="Y60" t="s">
        <v>41</v>
      </c>
      <c r="Z60" t="s">
        <v>41</v>
      </c>
      <c r="AA60" t="s">
        <v>37</v>
      </c>
    </row>
    <row r="61" spans="1:27" x14ac:dyDescent="0.25">
      <c r="A61" t="s">
        <v>153</v>
      </c>
      <c r="B61" t="s">
        <v>120</v>
      </c>
      <c r="C61" t="s">
        <v>27</v>
      </c>
      <c r="D61" t="s">
        <v>44</v>
      </c>
      <c r="E61">
        <v>511</v>
      </c>
      <c r="F61" t="str">
        <f t="shared" si="0"/>
        <v>A0515AF511</v>
      </c>
      <c r="G61">
        <f t="shared" si="1"/>
        <v>290000</v>
      </c>
      <c r="H61" s="2">
        <v>289753</v>
      </c>
      <c r="I61" s="3">
        <v>290000</v>
      </c>
      <c r="J61" t="s">
        <v>29</v>
      </c>
      <c r="K61" t="s">
        <v>154</v>
      </c>
      <c r="L61" t="s">
        <v>155</v>
      </c>
      <c r="M61" t="s">
        <v>156</v>
      </c>
      <c r="N61" t="s">
        <v>157</v>
      </c>
      <c r="O61" t="s">
        <v>814</v>
      </c>
      <c r="P61" t="s">
        <v>34</v>
      </c>
      <c r="Q61" t="s">
        <v>45</v>
      </c>
      <c r="R61" t="s">
        <v>46</v>
      </c>
      <c r="S61" t="s">
        <v>37</v>
      </c>
      <c r="T61" t="s">
        <v>38</v>
      </c>
      <c r="U61" t="s">
        <v>38</v>
      </c>
      <c r="V61" t="s">
        <v>39</v>
      </c>
      <c r="W61" t="s">
        <v>40</v>
      </c>
      <c r="X61" t="s">
        <v>40</v>
      </c>
      <c r="Y61" t="s">
        <v>41</v>
      </c>
      <c r="Z61" t="s">
        <v>41</v>
      </c>
      <c r="AA61" t="s">
        <v>37</v>
      </c>
    </row>
    <row r="62" spans="1:27" x14ac:dyDescent="0.25">
      <c r="A62" t="s">
        <v>158</v>
      </c>
      <c r="B62" t="s">
        <v>120</v>
      </c>
      <c r="C62" t="s">
        <v>27</v>
      </c>
      <c r="D62" t="s">
        <v>44</v>
      </c>
      <c r="E62">
        <v>511</v>
      </c>
      <c r="F62" t="str">
        <f t="shared" si="0"/>
        <v>A0515AF511</v>
      </c>
      <c r="G62">
        <f t="shared" si="1"/>
        <v>17000</v>
      </c>
      <c r="H62" s="2">
        <v>17231</v>
      </c>
      <c r="I62" s="3">
        <v>17000</v>
      </c>
      <c r="J62" t="s">
        <v>29</v>
      </c>
      <c r="K62" t="s">
        <v>159</v>
      </c>
      <c r="L62" t="s">
        <v>160</v>
      </c>
      <c r="M62" t="s">
        <v>161</v>
      </c>
      <c r="N62" t="s">
        <v>162</v>
      </c>
      <c r="O62" t="s">
        <v>814</v>
      </c>
      <c r="P62" t="s">
        <v>34</v>
      </c>
      <c r="Q62" t="s">
        <v>45</v>
      </c>
      <c r="R62" t="s">
        <v>46</v>
      </c>
      <c r="S62" t="s">
        <v>37</v>
      </c>
      <c r="T62" t="s">
        <v>38</v>
      </c>
      <c r="U62" t="s">
        <v>38</v>
      </c>
      <c r="V62" t="s">
        <v>39</v>
      </c>
      <c r="W62" t="s">
        <v>40</v>
      </c>
      <c r="X62" t="s">
        <v>40</v>
      </c>
      <c r="Y62" t="s">
        <v>41</v>
      </c>
      <c r="Z62" t="s">
        <v>41</v>
      </c>
      <c r="AA62" t="s">
        <v>37</v>
      </c>
    </row>
    <row r="63" spans="1:27" x14ac:dyDescent="0.25">
      <c r="A63" t="s">
        <v>163</v>
      </c>
      <c r="B63" t="s">
        <v>120</v>
      </c>
      <c r="C63" t="s">
        <v>27</v>
      </c>
      <c r="D63" t="s">
        <v>44</v>
      </c>
      <c r="E63">
        <v>511</v>
      </c>
      <c r="F63" t="str">
        <f t="shared" si="0"/>
        <v>A0515AF511</v>
      </c>
      <c r="G63">
        <f t="shared" si="1"/>
        <v>307000</v>
      </c>
      <c r="H63" s="2">
        <v>-306984</v>
      </c>
      <c r="I63" s="3">
        <v>-307000</v>
      </c>
      <c r="J63" t="s">
        <v>99</v>
      </c>
      <c r="K63" t="s">
        <v>45</v>
      </c>
      <c r="L63" t="s">
        <v>46</v>
      </c>
      <c r="M63" t="s">
        <v>140</v>
      </c>
      <c r="N63" t="s">
        <v>141</v>
      </c>
      <c r="O63" t="s">
        <v>814</v>
      </c>
      <c r="P63" t="s">
        <v>34</v>
      </c>
      <c r="Q63" t="s">
        <v>45</v>
      </c>
      <c r="R63" t="s">
        <v>46</v>
      </c>
      <c r="S63" t="s">
        <v>37</v>
      </c>
      <c r="T63" t="s">
        <v>38</v>
      </c>
      <c r="U63" t="s">
        <v>38</v>
      </c>
      <c r="V63" t="s">
        <v>39</v>
      </c>
      <c r="W63" t="s">
        <v>40</v>
      </c>
      <c r="X63" t="s">
        <v>40</v>
      </c>
      <c r="Y63" t="s">
        <v>41</v>
      </c>
      <c r="Z63" t="s">
        <v>41</v>
      </c>
      <c r="AA63" t="s">
        <v>37</v>
      </c>
    </row>
    <row r="64" spans="1:27" x14ac:dyDescent="0.25">
      <c r="A64" t="s">
        <v>164</v>
      </c>
      <c r="B64" t="s">
        <v>26</v>
      </c>
      <c r="C64" t="s">
        <v>27</v>
      </c>
      <c r="D64" t="s">
        <v>44</v>
      </c>
      <c r="E64">
        <v>511</v>
      </c>
      <c r="F64" t="str">
        <f t="shared" si="0"/>
        <v>A0515AF511</v>
      </c>
      <c r="G64">
        <f t="shared" si="1"/>
        <v>290000</v>
      </c>
      <c r="H64" s="2">
        <v>289753</v>
      </c>
      <c r="I64" s="3">
        <v>290000</v>
      </c>
      <c r="J64" t="s">
        <v>29</v>
      </c>
      <c r="K64" t="s">
        <v>116</v>
      </c>
      <c r="L64" t="s">
        <v>117</v>
      </c>
      <c r="M64" t="s">
        <v>118</v>
      </c>
      <c r="N64" t="s">
        <v>117</v>
      </c>
      <c r="O64" t="s">
        <v>814</v>
      </c>
      <c r="P64" t="s">
        <v>34</v>
      </c>
      <c r="Q64" t="s">
        <v>45</v>
      </c>
      <c r="R64" t="s">
        <v>46</v>
      </c>
      <c r="S64" t="s">
        <v>37</v>
      </c>
      <c r="T64" t="s">
        <v>38</v>
      </c>
      <c r="U64" t="s">
        <v>38</v>
      </c>
      <c r="V64" t="s">
        <v>39</v>
      </c>
      <c r="W64" t="s">
        <v>40</v>
      </c>
      <c r="X64" t="s">
        <v>40</v>
      </c>
      <c r="Y64" t="s">
        <v>41</v>
      </c>
      <c r="Z64" t="s">
        <v>41</v>
      </c>
      <c r="AA64" t="s">
        <v>37</v>
      </c>
    </row>
    <row r="65" spans="1:27" x14ac:dyDescent="0.25">
      <c r="A65" t="s">
        <v>165</v>
      </c>
      <c r="B65" t="s">
        <v>26</v>
      </c>
      <c r="C65" t="s">
        <v>27</v>
      </c>
      <c r="D65" t="s">
        <v>44</v>
      </c>
      <c r="E65">
        <v>511</v>
      </c>
      <c r="F65" t="str">
        <f t="shared" si="0"/>
        <v>A0515AF511</v>
      </c>
      <c r="G65">
        <f t="shared" si="1"/>
        <v>290000</v>
      </c>
      <c r="H65" s="2">
        <v>-289753</v>
      </c>
      <c r="I65" s="3">
        <v>-290000</v>
      </c>
      <c r="J65" t="s">
        <v>99</v>
      </c>
      <c r="K65" t="s">
        <v>154</v>
      </c>
      <c r="L65" t="s">
        <v>155</v>
      </c>
      <c r="M65" t="s">
        <v>156</v>
      </c>
      <c r="N65" t="s">
        <v>157</v>
      </c>
      <c r="O65" t="s">
        <v>814</v>
      </c>
      <c r="P65" t="s">
        <v>34</v>
      </c>
      <c r="Q65" t="s">
        <v>45</v>
      </c>
      <c r="R65" t="s">
        <v>46</v>
      </c>
      <c r="S65" t="s">
        <v>37</v>
      </c>
      <c r="T65" t="s">
        <v>38</v>
      </c>
      <c r="U65" t="s">
        <v>38</v>
      </c>
      <c r="V65" t="s">
        <v>39</v>
      </c>
      <c r="W65" t="s">
        <v>40</v>
      </c>
      <c r="X65" t="s">
        <v>40</v>
      </c>
      <c r="Y65" t="s">
        <v>41</v>
      </c>
      <c r="Z65" t="s">
        <v>41</v>
      </c>
      <c r="AA65" t="s">
        <v>37</v>
      </c>
    </row>
    <row r="66" spans="1:27" x14ac:dyDescent="0.25">
      <c r="A66" t="s">
        <v>166</v>
      </c>
      <c r="B66" t="s">
        <v>26</v>
      </c>
      <c r="C66" t="s">
        <v>27</v>
      </c>
      <c r="D66" t="s">
        <v>44</v>
      </c>
      <c r="E66">
        <v>511</v>
      </c>
      <c r="F66" t="str">
        <f t="shared" si="0"/>
        <v>A0515AF511</v>
      </c>
      <c r="G66">
        <f t="shared" si="1"/>
        <v>300000</v>
      </c>
      <c r="H66" s="2">
        <v>300217</v>
      </c>
      <c r="I66" s="3">
        <v>300000</v>
      </c>
      <c r="J66" t="s">
        <v>29</v>
      </c>
      <c r="K66" t="s">
        <v>116</v>
      </c>
      <c r="L66" t="s">
        <v>117</v>
      </c>
      <c r="M66" t="s">
        <v>118</v>
      </c>
      <c r="N66" t="s">
        <v>117</v>
      </c>
      <c r="O66" t="s">
        <v>814</v>
      </c>
      <c r="P66" t="s">
        <v>34</v>
      </c>
      <c r="Q66" t="s">
        <v>45</v>
      </c>
      <c r="R66" t="s">
        <v>46</v>
      </c>
      <c r="S66" t="s">
        <v>37</v>
      </c>
      <c r="T66" t="s">
        <v>38</v>
      </c>
      <c r="U66" t="s">
        <v>38</v>
      </c>
      <c r="V66" t="s">
        <v>39</v>
      </c>
      <c r="W66" t="s">
        <v>40</v>
      </c>
      <c r="X66" t="s">
        <v>40</v>
      </c>
      <c r="Y66" t="s">
        <v>41</v>
      </c>
      <c r="Z66" t="s">
        <v>41</v>
      </c>
      <c r="AA66" t="s">
        <v>37</v>
      </c>
    </row>
    <row r="67" spans="1:27" x14ac:dyDescent="0.25">
      <c r="A67" t="s">
        <v>167</v>
      </c>
      <c r="B67" t="s">
        <v>26</v>
      </c>
      <c r="C67" t="s">
        <v>27</v>
      </c>
      <c r="D67" t="s">
        <v>44</v>
      </c>
      <c r="E67">
        <v>511</v>
      </c>
      <c r="F67" t="str">
        <f t="shared" si="0"/>
        <v>A0515AF511</v>
      </c>
      <c r="G67">
        <f t="shared" si="1"/>
        <v>300000</v>
      </c>
      <c r="H67" s="2">
        <v>-300217</v>
      </c>
      <c r="I67" s="3">
        <v>-300000</v>
      </c>
      <c r="J67" t="s">
        <v>99</v>
      </c>
      <c r="K67" t="s">
        <v>168</v>
      </c>
      <c r="L67" t="s">
        <v>117</v>
      </c>
      <c r="M67" t="s">
        <v>169</v>
      </c>
      <c r="N67" t="s">
        <v>170</v>
      </c>
      <c r="O67" t="s">
        <v>814</v>
      </c>
      <c r="P67" t="s">
        <v>34</v>
      </c>
      <c r="Q67" t="s">
        <v>45</v>
      </c>
      <c r="R67" t="s">
        <v>46</v>
      </c>
      <c r="S67" t="s">
        <v>37</v>
      </c>
      <c r="T67" t="s">
        <v>38</v>
      </c>
      <c r="U67" t="s">
        <v>38</v>
      </c>
      <c r="V67" t="s">
        <v>39</v>
      </c>
      <c r="W67" t="s">
        <v>40</v>
      </c>
      <c r="X67" t="s">
        <v>40</v>
      </c>
      <c r="Y67" t="s">
        <v>41</v>
      </c>
      <c r="Z67" t="s">
        <v>41</v>
      </c>
      <c r="AA67" t="s">
        <v>37</v>
      </c>
    </row>
    <row r="68" spans="1:27" x14ac:dyDescent="0.25">
      <c r="A68" t="s">
        <v>823</v>
      </c>
      <c r="B68" t="s">
        <v>26</v>
      </c>
      <c r="C68" t="s">
        <v>27</v>
      </c>
      <c r="D68" t="s">
        <v>47</v>
      </c>
      <c r="E68">
        <v>511</v>
      </c>
      <c r="F68" t="str">
        <f t="shared" si="0"/>
        <v>A0530AF511</v>
      </c>
      <c r="G68">
        <f t="shared" si="1"/>
        <v>734000</v>
      </c>
      <c r="H68" s="2">
        <v>733593</v>
      </c>
      <c r="I68" s="3">
        <v>734000</v>
      </c>
      <c r="J68" t="s">
        <v>29</v>
      </c>
      <c r="K68" t="s">
        <v>108</v>
      </c>
      <c r="L68" t="s">
        <v>109</v>
      </c>
      <c r="M68" t="s">
        <v>32</v>
      </c>
      <c r="N68" t="s">
        <v>33</v>
      </c>
      <c r="O68" t="s">
        <v>814</v>
      </c>
      <c r="P68" t="s">
        <v>34</v>
      </c>
      <c r="Q68" t="s">
        <v>48</v>
      </c>
      <c r="R68" t="s">
        <v>49</v>
      </c>
      <c r="S68" t="s">
        <v>37</v>
      </c>
      <c r="T68" t="s">
        <v>38</v>
      </c>
      <c r="U68" t="s">
        <v>38</v>
      </c>
      <c r="V68" t="s">
        <v>39</v>
      </c>
      <c r="W68" t="s">
        <v>40</v>
      </c>
      <c r="X68" t="s">
        <v>40</v>
      </c>
      <c r="Y68" t="s">
        <v>41</v>
      </c>
      <c r="Z68" t="s">
        <v>41</v>
      </c>
      <c r="AA68" t="s">
        <v>37</v>
      </c>
    </row>
    <row r="69" spans="1:27" x14ac:dyDescent="0.25">
      <c r="A69" t="s">
        <v>825</v>
      </c>
      <c r="B69" t="s">
        <v>26</v>
      </c>
      <c r="C69" t="s">
        <v>27</v>
      </c>
      <c r="D69" t="s">
        <v>47</v>
      </c>
      <c r="E69">
        <v>511</v>
      </c>
      <c r="F69" t="str">
        <f t="shared" si="0"/>
        <v>A0530AF511</v>
      </c>
      <c r="G69">
        <f t="shared" si="1"/>
        <v>12000</v>
      </c>
      <c r="H69" s="2">
        <v>11881</v>
      </c>
      <c r="I69" s="3">
        <v>12000</v>
      </c>
      <c r="J69" t="s">
        <v>29</v>
      </c>
      <c r="K69" t="s">
        <v>100</v>
      </c>
      <c r="L69" t="s">
        <v>101</v>
      </c>
      <c r="M69" t="s">
        <v>102</v>
      </c>
      <c r="N69" t="s">
        <v>103</v>
      </c>
      <c r="O69" t="s">
        <v>814</v>
      </c>
      <c r="P69" t="s">
        <v>34</v>
      </c>
      <c r="Q69" t="s">
        <v>48</v>
      </c>
      <c r="R69" t="s">
        <v>49</v>
      </c>
      <c r="S69" t="s">
        <v>37</v>
      </c>
      <c r="T69" t="s">
        <v>38</v>
      </c>
      <c r="U69" t="s">
        <v>38</v>
      </c>
      <c r="V69" t="s">
        <v>39</v>
      </c>
      <c r="W69" t="s">
        <v>40</v>
      </c>
      <c r="X69" t="s">
        <v>40</v>
      </c>
      <c r="Y69" t="s">
        <v>41</v>
      </c>
      <c r="Z69" t="s">
        <v>41</v>
      </c>
      <c r="AA69" t="s">
        <v>37</v>
      </c>
    </row>
    <row r="70" spans="1:27" x14ac:dyDescent="0.25">
      <c r="A70" t="s">
        <v>816</v>
      </c>
      <c r="B70" t="s">
        <v>26</v>
      </c>
      <c r="C70" t="s">
        <v>27</v>
      </c>
      <c r="D70" t="s">
        <v>47</v>
      </c>
      <c r="E70">
        <v>511</v>
      </c>
      <c r="F70" t="str">
        <f t="shared" si="0"/>
        <v>A0530AF511</v>
      </c>
      <c r="G70">
        <f t="shared" si="1"/>
        <v>352000</v>
      </c>
      <c r="H70" s="2">
        <v>-352124</v>
      </c>
      <c r="I70" s="3">
        <v>-352000</v>
      </c>
      <c r="J70" t="s">
        <v>99</v>
      </c>
      <c r="K70" t="s">
        <v>115</v>
      </c>
      <c r="L70" t="s">
        <v>111</v>
      </c>
      <c r="M70" t="s">
        <v>112</v>
      </c>
      <c r="N70" t="s">
        <v>113</v>
      </c>
      <c r="O70" t="s">
        <v>814</v>
      </c>
      <c r="P70" t="s">
        <v>34</v>
      </c>
      <c r="Q70" t="s">
        <v>48</v>
      </c>
      <c r="R70" t="s">
        <v>49</v>
      </c>
      <c r="S70" t="s">
        <v>37</v>
      </c>
      <c r="T70" t="s">
        <v>38</v>
      </c>
      <c r="U70" t="s">
        <v>38</v>
      </c>
      <c r="V70" t="s">
        <v>39</v>
      </c>
      <c r="W70" t="s">
        <v>40</v>
      </c>
      <c r="X70" t="s">
        <v>40</v>
      </c>
      <c r="Y70" t="s">
        <v>41</v>
      </c>
      <c r="Z70" t="s">
        <v>41</v>
      </c>
      <c r="AA70" t="s">
        <v>37</v>
      </c>
    </row>
    <row r="71" spans="1:27" x14ac:dyDescent="0.25">
      <c r="A71" t="s">
        <v>817</v>
      </c>
      <c r="B71" t="s">
        <v>26</v>
      </c>
      <c r="C71" t="s">
        <v>27</v>
      </c>
      <c r="D71" t="s">
        <v>47</v>
      </c>
      <c r="E71">
        <v>511</v>
      </c>
      <c r="F71" t="str">
        <f t="shared" si="0"/>
        <v>A0530AF511</v>
      </c>
      <c r="G71">
        <f t="shared" si="1"/>
        <v>394000</v>
      </c>
      <c r="H71" s="2">
        <v>-393350</v>
      </c>
      <c r="I71" s="3">
        <v>-394000</v>
      </c>
      <c r="J71" t="s">
        <v>99</v>
      </c>
      <c r="K71" t="s">
        <v>116</v>
      </c>
      <c r="L71" t="s">
        <v>117</v>
      </c>
      <c r="M71" t="s">
        <v>118</v>
      </c>
      <c r="N71" t="s">
        <v>117</v>
      </c>
      <c r="O71" t="s">
        <v>814</v>
      </c>
      <c r="P71" t="s">
        <v>34</v>
      </c>
      <c r="Q71" t="s">
        <v>48</v>
      </c>
      <c r="R71" t="s">
        <v>49</v>
      </c>
      <c r="S71" t="s">
        <v>37</v>
      </c>
      <c r="T71" t="s">
        <v>38</v>
      </c>
      <c r="U71" t="s">
        <v>38</v>
      </c>
      <c r="V71" t="s">
        <v>39</v>
      </c>
      <c r="W71" t="s">
        <v>40</v>
      </c>
      <c r="X71" t="s">
        <v>40</v>
      </c>
      <c r="Y71" t="s">
        <v>41</v>
      </c>
      <c r="Z71" t="s">
        <v>41</v>
      </c>
      <c r="AA71" t="s">
        <v>37</v>
      </c>
    </row>
    <row r="72" spans="1:27" x14ac:dyDescent="0.25">
      <c r="A72" t="s">
        <v>149</v>
      </c>
      <c r="B72" t="s">
        <v>26</v>
      </c>
      <c r="C72" t="s">
        <v>27</v>
      </c>
      <c r="D72" t="s">
        <v>47</v>
      </c>
      <c r="E72">
        <v>511</v>
      </c>
      <c r="F72" t="str">
        <f t="shared" ref="F72:F135" si="2">_xlfn.CONCAT("A",D72,"AF",E72)</f>
        <v>A0530AF511</v>
      </c>
      <c r="G72">
        <f t="shared" ref="G72:G135" si="3">ABS(I72)</f>
        <v>176000</v>
      </c>
      <c r="H72" s="2">
        <v>176062</v>
      </c>
      <c r="I72" s="3">
        <v>176000</v>
      </c>
      <c r="J72" t="s">
        <v>29</v>
      </c>
      <c r="K72" t="s">
        <v>48</v>
      </c>
      <c r="L72" t="s">
        <v>134</v>
      </c>
      <c r="M72" t="s">
        <v>135</v>
      </c>
      <c r="N72" t="s">
        <v>136</v>
      </c>
      <c r="O72" t="s">
        <v>814</v>
      </c>
      <c r="P72" t="s">
        <v>34</v>
      </c>
      <c r="Q72" t="s">
        <v>48</v>
      </c>
      <c r="R72" t="s">
        <v>49</v>
      </c>
      <c r="S72" t="s">
        <v>37</v>
      </c>
      <c r="T72" t="s">
        <v>38</v>
      </c>
      <c r="U72" t="s">
        <v>38</v>
      </c>
      <c r="V72" t="s">
        <v>39</v>
      </c>
      <c r="W72" t="s">
        <v>40</v>
      </c>
      <c r="X72" t="s">
        <v>40</v>
      </c>
      <c r="Y72" t="s">
        <v>41</v>
      </c>
      <c r="Z72" t="s">
        <v>41</v>
      </c>
      <c r="AA72" t="s">
        <v>37</v>
      </c>
    </row>
    <row r="73" spans="1:27" x14ac:dyDescent="0.25">
      <c r="A73" t="s">
        <v>152</v>
      </c>
      <c r="B73" t="s">
        <v>26</v>
      </c>
      <c r="C73" t="s">
        <v>27</v>
      </c>
      <c r="D73" t="s">
        <v>47</v>
      </c>
      <c r="E73">
        <v>511</v>
      </c>
      <c r="F73" t="str">
        <f t="shared" si="2"/>
        <v>A0530AF511</v>
      </c>
      <c r="G73">
        <f t="shared" si="3"/>
        <v>176000</v>
      </c>
      <c r="H73" s="2">
        <v>-176062</v>
      </c>
      <c r="I73" s="3">
        <v>-176000</v>
      </c>
      <c r="J73" t="s">
        <v>99</v>
      </c>
      <c r="K73" t="s">
        <v>115</v>
      </c>
      <c r="L73" t="s">
        <v>111</v>
      </c>
      <c r="M73" t="s">
        <v>112</v>
      </c>
      <c r="N73" t="s">
        <v>113</v>
      </c>
      <c r="O73" t="s">
        <v>814</v>
      </c>
      <c r="P73" t="s">
        <v>34</v>
      </c>
      <c r="Q73" t="s">
        <v>48</v>
      </c>
      <c r="R73" t="s">
        <v>49</v>
      </c>
      <c r="S73" t="s">
        <v>37</v>
      </c>
      <c r="T73" t="s">
        <v>38</v>
      </c>
      <c r="U73" t="s">
        <v>38</v>
      </c>
      <c r="V73" t="s">
        <v>39</v>
      </c>
      <c r="W73" t="s">
        <v>40</v>
      </c>
      <c r="X73" t="s">
        <v>40</v>
      </c>
      <c r="Y73" t="s">
        <v>41</v>
      </c>
      <c r="Z73" t="s">
        <v>41</v>
      </c>
      <c r="AA73" t="s">
        <v>37</v>
      </c>
    </row>
    <row r="74" spans="1:27" x14ac:dyDescent="0.25">
      <c r="A74" t="s">
        <v>153</v>
      </c>
      <c r="B74" t="s">
        <v>120</v>
      </c>
      <c r="C74" t="s">
        <v>27</v>
      </c>
      <c r="D74" t="s">
        <v>47</v>
      </c>
      <c r="E74">
        <v>511</v>
      </c>
      <c r="F74" t="str">
        <f t="shared" si="2"/>
        <v>A0530AF511</v>
      </c>
      <c r="G74">
        <f t="shared" si="3"/>
        <v>178000</v>
      </c>
      <c r="H74" s="2">
        <v>178249</v>
      </c>
      <c r="I74" s="3">
        <v>178000</v>
      </c>
      <c r="J74" t="s">
        <v>29</v>
      </c>
      <c r="K74" t="s">
        <v>154</v>
      </c>
      <c r="L74" t="s">
        <v>155</v>
      </c>
      <c r="M74" t="s">
        <v>156</v>
      </c>
      <c r="N74" t="s">
        <v>157</v>
      </c>
      <c r="O74" t="s">
        <v>814</v>
      </c>
      <c r="P74" t="s">
        <v>34</v>
      </c>
      <c r="Q74" t="s">
        <v>48</v>
      </c>
      <c r="R74" t="s">
        <v>49</v>
      </c>
      <c r="S74" t="s">
        <v>37</v>
      </c>
      <c r="T74" t="s">
        <v>38</v>
      </c>
      <c r="U74" t="s">
        <v>38</v>
      </c>
      <c r="V74" t="s">
        <v>39</v>
      </c>
      <c r="W74" t="s">
        <v>40</v>
      </c>
      <c r="X74" t="s">
        <v>40</v>
      </c>
      <c r="Y74" t="s">
        <v>41</v>
      </c>
      <c r="Z74" t="s">
        <v>41</v>
      </c>
      <c r="AA74" t="s">
        <v>37</v>
      </c>
    </row>
    <row r="75" spans="1:27" x14ac:dyDescent="0.25">
      <c r="A75" t="s">
        <v>158</v>
      </c>
      <c r="B75" t="s">
        <v>120</v>
      </c>
      <c r="C75" t="s">
        <v>27</v>
      </c>
      <c r="D75" t="s">
        <v>47</v>
      </c>
      <c r="E75">
        <v>511</v>
      </c>
      <c r="F75" t="str">
        <f t="shared" si="2"/>
        <v>A0530AF511</v>
      </c>
      <c r="G75">
        <f t="shared" si="3"/>
        <v>1000</v>
      </c>
      <c r="H75" s="2">
        <v>624</v>
      </c>
      <c r="I75" s="3">
        <v>1000</v>
      </c>
      <c r="J75" t="s">
        <v>29</v>
      </c>
      <c r="K75" t="s">
        <v>159</v>
      </c>
      <c r="L75" t="s">
        <v>160</v>
      </c>
      <c r="M75" t="s">
        <v>161</v>
      </c>
      <c r="N75" t="s">
        <v>162</v>
      </c>
      <c r="O75" t="s">
        <v>814</v>
      </c>
      <c r="P75" t="s">
        <v>34</v>
      </c>
      <c r="Q75" t="s">
        <v>48</v>
      </c>
      <c r="R75" t="s">
        <v>49</v>
      </c>
      <c r="S75" t="s">
        <v>37</v>
      </c>
      <c r="T75" t="s">
        <v>38</v>
      </c>
      <c r="U75" t="s">
        <v>38</v>
      </c>
      <c r="V75" t="s">
        <v>39</v>
      </c>
      <c r="W75" t="s">
        <v>40</v>
      </c>
      <c r="X75" t="s">
        <v>40</v>
      </c>
      <c r="Y75" t="s">
        <v>41</v>
      </c>
      <c r="Z75" t="s">
        <v>41</v>
      </c>
      <c r="AA75" t="s">
        <v>37</v>
      </c>
    </row>
    <row r="76" spans="1:27" x14ac:dyDescent="0.25">
      <c r="A76" t="s">
        <v>163</v>
      </c>
      <c r="B76" t="s">
        <v>120</v>
      </c>
      <c r="C76" t="s">
        <v>27</v>
      </c>
      <c r="D76" t="s">
        <v>47</v>
      </c>
      <c r="E76">
        <v>511</v>
      </c>
      <c r="F76" t="str">
        <f t="shared" si="2"/>
        <v>A0530AF511</v>
      </c>
      <c r="G76">
        <f t="shared" si="3"/>
        <v>179000</v>
      </c>
      <c r="H76" s="2">
        <v>-178873</v>
      </c>
      <c r="I76" s="3">
        <v>-179000</v>
      </c>
      <c r="J76" t="s">
        <v>99</v>
      </c>
      <c r="K76" t="s">
        <v>48</v>
      </c>
      <c r="L76" t="s">
        <v>134</v>
      </c>
      <c r="M76" t="s">
        <v>135</v>
      </c>
      <c r="N76" t="s">
        <v>136</v>
      </c>
      <c r="O76" t="s">
        <v>814</v>
      </c>
      <c r="P76" t="s">
        <v>34</v>
      </c>
      <c r="Q76" t="s">
        <v>48</v>
      </c>
      <c r="R76" t="s">
        <v>49</v>
      </c>
      <c r="S76" t="s">
        <v>37</v>
      </c>
      <c r="T76" t="s">
        <v>38</v>
      </c>
      <c r="U76" t="s">
        <v>38</v>
      </c>
      <c r="V76" t="s">
        <v>39</v>
      </c>
      <c r="W76" t="s">
        <v>40</v>
      </c>
      <c r="X76" t="s">
        <v>40</v>
      </c>
      <c r="Y76" t="s">
        <v>41</v>
      </c>
      <c r="Z76" t="s">
        <v>41</v>
      </c>
      <c r="AA76" t="s">
        <v>37</v>
      </c>
    </row>
    <row r="77" spans="1:27" x14ac:dyDescent="0.25">
      <c r="A77" t="s">
        <v>164</v>
      </c>
      <c r="B77" t="s">
        <v>26</v>
      </c>
      <c r="C77" t="s">
        <v>27</v>
      </c>
      <c r="D77" t="s">
        <v>47</v>
      </c>
      <c r="E77">
        <v>511</v>
      </c>
      <c r="F77" t="str">
        <f t="shared" si="2"/>
        <v>A0530AF511</v>
      </c>
      <c r="G77">
        <f t="shared" si="3"/>
        <v>178000</v>
      </c>
      <c r="H77" s="2">
        <v>178249</v>
      </c>
      <c r="I77" s="3">
        <v>178000</v>
      </c>
      <c r="J77" t="s">
        <v>29</v>
      </c>
      <c r="K77" t="s">
        <v>116</v>
      </c>
      <c r="L77" t="s">
        <v>117</v>
      </c>
      <c r="M77" t="s">
        <v>118</v>
      </c>
      <c r="N77" t="s">
        <v>117</v>
      </c>
      <c r="O77" t="s">
        <v>814</v>
      </c>
      <c r="P77" t="s">
        <v>34</v>
      </c>
      <c r="Q77" t="s">
        <v>48</v>
      </c>
      <c r="R77" t="s">
        <v>49</v>
      </c>
      <c r="S77" t="s">
        <v>37</v>
      </c>
      <c r="T77" t="s">
        <v>38</v>
      </c>
      <c r="U77" t="s">
        <v>38</v>
      </c>
      <c r="V77" t="s">
        <v>39</v>
      </c>
      <c r="W77" t="s">
        <v>40</v>
      </c>
      <c r="X77" t="s">
        <v>40</v>
      </c>
      <c r="Y77" t="s">
        <v>41</v>
      </c>
      <c r="Z77" t="s">
        <v>41</v>
      </c>
      <c r="AA77" t="s">
        <v>37</v>
      </c>
    </row>
    <row r="78" spans="1:27" x14ac:dyDescent="0.25">
      <c r="A78" t="s">
        <v>165</v>
      </c>
      <c r="B78" t="s">
        <v>26</v>
      </c>
      <c r="C78" t="s">
        <v>27</v>
      </c>
      <c r="D78" t="s">
        <v>47</v>
      </c>
      <c r="E78">
        <v>511</v>
      </c>
      <c r="F78" t="str">
        <f t="shared" si="2"/>
        <v>A0530AF511</v>
      </c>
      <c r="G78">
        <f t="shared" si="3"/>
        <v>178000</v>
      </c>
      <c r="H78" s="2">
        <v>-178249</v>
      </c>
      <c r="I78" s="3">
        <v>-178000</v>
      </c>
      <c r="J78" t="s">
        <v>99</v>
      </c>
      <c r="K78" t="s">
        <v>154</v>
      </c>
      <c r="L78" t="s">
        <v>155</v>
      </c>
      <c r="M78" t="s">
        <v>156</v>
      </c>
      <c r="N78" t="s">
        <v>157</v>
      </c>
      <c r="O78" t="s">
        <v>814</v>
      </c>
      <c r="P78" t="s">
        <v>34</v>
      </c>
      <c r="Q78" t="s">
        <v>48</v>
      </c>
      <c r="R78" t="s">
        <v>49</v>
      </c>
      <c r="S78" t="s">
        <v>37</v>
      </c>
      <c r="T78" t="s">
        <v>38</v>
      </c>
      <c r="U78" t="s">
        <v>38</v>
      </c>
      <c r="V78" t="s">
        <v>39</v>
      </c>
      <c r="W78" t="s">
        <v>40</v>
      </c>
      <c r="X78" t="s">
        <v>40</v>
      </c>
      <c r="Y78" t="s">
        <v>41</v>
      </c>
      <c r="Z78" t="s">
        <v>41</v>
      </c>
      <c r="AA78" t="s">
        <v>37</v>
      </c>
    </row>
    <row r="79" spans="1:27" x14ac:dyDescent="0.25">
      <c r="A79" t="s">
        <v>166</v>
      </c>
      <c r="B79" t="s">
        <v>26</v>
      </c>
      <c r="C79" t="s">
        <v>27</v>
      </c>
      <c r="D79" t="s">
        <v>47</v>
      </c>
      <c r="E79">
        <v>511</v>
      </c>
      <c r="F79" t="str">
        <f t="shared" si="2"/>
        <v>A0530AF511</v>
      </c>
      <c r="G79">
        <f t="shared" si="3"/>
        <v>184000</v>
      </c>
      <c r="H79" s="2">
        <v>184205</v>
      </c>
      <c r="I79" s="3">
        <v>184000</v>
      </c>
      <c r="J79" t="s">
        <v>29</v>
      </c>
      <c r="K79" t="s">
        <v>116</v>
      </c>
      <c r="L79" t="s">
        <v>117</v>
      </c>
      <c r="M79" t="s">
        <v>118</v>
      </c>
      <c r="N79" t="s">
        <v>117</v>
      </c>
      <c r="O79" t="s">
        <v>814</v>
      </c>
      <c r="P79" t="s">
        <v>34</v>
      </c>
      <c r="Q79" t="s">
        <v>48</v>
      </c>
      <c r="R79" t="s">
        <v>49</v>
      </c>
      <c r="S79" t="s">
        <v>37</v>
      </c>
      <c r="T79" t="s">
        <v>38</v>
      </c>
      <c r="U79" t="s">
        <v>38</v>
      </c>
      <c r="V79" t="s">
        <v>39</v>
      </c>
      <c r="W79" t="s">
        <v>40</v>
      </c>
      <c r="X79" t="s">
        <v>40</v>
      </c>
      <c r="Y79" t="s">
        <v>41</v>
      </c>
      <c r="Z79" t="s">
        <v>41</v>
      </c>
      <c r="AA79" t="s">
        <v>37</v>
      </c>
    </row>
    <row r="80" spans="1:27" x14ac:dyDescent="0.25">
      <c r="A80" t="s">
        <v>167</v>
      </c>
      <c r="B80" t="s">
        <v>26</v>
      </c>
      <c r="C80" t="s">
        <v>27</v>
      </c>
      <c r="D80" t="s">
        <v>47</v>
      </c>
      <c r="E80">
        <v>511</v>
      </c>
      <c r="F80" t="str">
        <f t="shared" si="2"/>
        <v>A0530AF511</v>
      </c>
      <c r="G80">
        <f t="shared" si="3"/>
        <v>184000</v>
      </c>
      <c r="H80" s="2">
        <v>-184205</v>
      </c>
      <c r="I80" s="3">
        <v>-184000</v>
      </c>
      <c r="J80" t="s">
        <v>99</v>
      </c>
      <c r="K80" t="s">
        <v>168</v>
      </c>
      <c r="L80" t="s">
        <v>117</v>
      </c>
      <c r="M80" t="s">
        <v>169</v>
      </c>
      <c r="N80" t="s">
        <v>170</v>
      </c>
      <c r="O80" t="s">
        <v>814</v>
      </c>
      <c r="P80" t="s">
        <v>34</v>
      </c>
      <c r="Q80" t="s">
        <v>48</v>
      </c>
      <c r="R80" t="s">
        <v>49</v>
      </c>
      <c r="S80" t="s">
        <v>37</v>
      </c>
      <c r="T80" t="s">
        <v>38</v>
      </c>
      <c r="U80" t="s">
        <v>38</v>
      </c>
      <c r="V80" t="s">
        <v>39</v>
      </c>
      <c r="W80" t="s">
        <v>40</v>
      </c>
      <c r="X80" t="s">
        <v>40</v>
      </c>
      <c r="Y80" t="s">
        <v>41</v>
      </c>
      <c r="Z80" t="s">
        <v>41</v>
      </c>
      <c r="AA80" t="s">
        <v>37</v>
      </c>
    </row>
    <row r="81" spans="1:27" x14ac:dyDescent="0.25">
      <c r="A81" t="s">
        <v>823</v>
      </c>
      <c r="B81" t="s">
        <v>26</v>
      </c>
      <c r="C81" t="s">
        <v>27</v>
      </c>
      <c r="D81" t="s">
        <v>50</v>
      </c>
      <c r="E81">
        <v>511</v>
      </c>
      <c r="F81" t="str">
        <f t="shared" si="2"/>
        <v>A0690AF511</v>
      </c>
      <c r="G81">
        <f t="shared" si="3"/>
        <v>69456000</v>
      </c>
      <c r="H81" s="2">
        <v>69455535</v>
      </c>
      <c r="I81" s="3">
        <v>69456000</v>
      </c>
      <c r="J81" t="s">
        <v>29</v>
      </c>
      <c r="K81" t="s">
        <v>108</v>
      </c>
      <c r="L81" t="s">
        <v>109</v>
      </c>
      <c r="M81" t="s">
        <v>32</v>
      </c>
      <c r="N81" t="s">
        <v>33</v>
      </c>
      <c r="O81" t="s">
        <v>814</v>
      </c>
      <c r="P81" t="s">
        <v>34</v>
      </c>
      <c r="Q81" t="s">
        <v>35</v>
      </c>
      <c r="R81" t="s">
        <v>36</v>
      </c>
      <c r="S81" t="s">
        <v>37</v>
      </c>
      <c r="T81" t="s">
        <v>38</v>
      </c>
      <c r="U81" t="s">
        <v>38</v>
      </c>
      <c r="V81" t="s">
        <v>39</v>
      </c>
      <c r="W81" t="s">
        <v>40</v>
      </c>
      <c r="X81" t="s">
        <v>40</v>
      </c>
      <c r="Y81" t="s">
        <v>41</v>
      </c>
      <c r="Z81" t="s">
        <v>41</v>
      </c>
      <c r="AA81" t="s">
        <v>37</v>
      </c>
    </row>
    <row r="82" spans="1:27" x14ac:dyDescent="0.25">
      <c r="A82" t="s">
        <v>825</v>
      </c>
      <c r="B82" t="s">
        <v>26</v>
      </c>
      <c r="C82" t="s">
        <v>27</v>
      </c>
      <c r="D82" t="s">
        <v>50</v>
      </c>
      <c r="E82">
        <v>511</v>
      </c>
      <c r="F82" t="str">
        <f t="shared" si="2"/>
        <v>A0690AF511</v>
      </c>
      <c r="G82">
        <f t="shared" si="3"/>
        <v>1593000</v>
      </c>
      <c r="H82" s="2">
        <v>1592602</v>
      </c>
      <c r="I82" s="3">
        <v>1593000</v>
      </c>
      <c r="J82" t="s">
        <v>29</v>
      </c>
      <c r="K82" t="s">
        <v>100</v>
      </c>
      <c r="L82" t="s">
        <v>101</v>
      </c>
      <c r="M82" t="s">
        <v>102</v>
      </c>
      <c r="N82" t="s">
        <v>103</v>
      </c>
      <c r="O82" t="s">
        <v>814</v>
      </c>
      <c r="P82" t="s">
        <v>34</v>
      </c>
      <c r="Q82" t="s">
        <v>35</v>
      </c>
      <c r="R82" t="s">
        <v>36</v>
      </c>
      <c r="S82" t="s">
        <v>37</v>
      </c>
      <c r="T82" t="s">
        <v>38</v>
      </c>
      <c r="U82" t="s">
        <v>38</v>
      </c>
      <c r="V82" t="s">
        <v>39</v>
      </c>
      <c r="W82" t="s">
        <v>40</v>
      </c>
      <c r="X82" t="s">
        <v>40</v>
      </c>
      <c r="Y82" t="s">
        <v>41</v>
      </c>
      <c r="Z82" t="s">
        <v>41</v>
      </c>
      <c r="AA82" t="s">
        <v>37</v>
      </c>
    </row>
    <row r="83" spans="1:27" x14ac:dyDescent="0.25">
      <c r="A83" t="s">
        <v>816</v>
      </c>
      <c r="B83" t="s">
        <v>26</v>
      </c>
      <c r="C83" t="s">
        <v>27</v>
      </c>
      <c r="D83" t="s">
        <v>50</v>
      </c>
      <c r="E83">
        <v>511</v>
      </c>
      <c r="F83" t="str">
        <f t="shared" si="2"/>
        <v>A0690AF511</v>
      </c>
      <c r="G83">
        <f t="shared" si="3"/>
        <v>15968000</v>
      </c>
      <c r="H83" s="2">
        <v>-15967853</v>
      </c>
      <c r="I83" s="3">
        <v>-15968000</v>
      </c>
      <c r="J83" t="s">
        <v>99</v>
      </c>
      <c r="K83" t="s">
        <v>115</v>
      </c>
      <c r="L83" t="s">
        <v>111</v>
      </c>
      <c r="M83" t="s">
        <v>112</v>
      </c>
      <c r="N83" t="s">
        <v>113</v>
      </c>
      <c r="O83" t="s">
        <v>814</v>
      </c>
      <c r="P83" t="s">
        <v>34</v>
      </c>
      <c r="Q83" t="s">
        <v>35</v>
      </c>
      <c r="R83" t="s">
        <v>36</v>
      </c>
      <c r="S83" t="s">
        <v>37</v>
      </c>
      <c r="T83" t="s">
        <v>38</v>
      </c>
      <c r="U83" t="s">
        <v>38</v>
      </c>
      <c r="V83" t="s">
        <v>39</v>
      </c>
      <c r="W83" t="s">
        <v>40</v>
      </c>
      <c r="X83" t="s">
        <v>40</v>
      </c>
      <c r="Y83" t="s">
        <v>41</v>
      </c>
      <c r="Z83" t="s">
        <v>41</v>
      </c>
      <c r="AA83" t="s">
        <v>37</v>
      </c>
    </row>
    <row r="84" spans="1:27" x14ac:dyDescent="0.25">
      <c r="A84" t="s">
        <v>817</v>
      </c>
      <c r="B84" t="s">
        <v>26</v>
      </c>
      <c r="C84" t="s">
        <v>27</v>
      </c>
      <c r="D84" t="s">
        <v>50</v>
      </c>
      <c r="E84">
        <v>511</v>
      </c>
      <c r="F84" t="str">
        <f t="shared" si="2"/>
        <v>A0690AF511</v>
      </c>
      <c r="G84">
        <f t="shared" si="3"/>
        <v>55081000</v>
      </c>
      <c r="H84" s="2">
        <v>-55080284</v>
      </c>
      <c r="I84" s="3">
        <v>-55081000</v>
      </c>
      <c r="J84" t="s">
        <v>99</v>
      </c>
      <c r="K84" t="s">
        <v>116</v>
      </c>
      <c r="L84" t="s">
        <v>117</v>
      </c>
      <c r="M84" t="s">
        <v>118</v>
      </c>
      <c r="N84" t="s">
        <v>117</v>
      </c>
      <c r="O84" t="s">
        <v>814</v>
      </c>
      <c r="P84" t="s">
        <v>34</v>
      </c>
      <c r="Q84" t="s">
        <v>35</v>
      </c>
      <c r="R84" t="s">
        <v>36</v>
      </c>
      <c r="S84" t="s">
        <v>37</v>
      </c>
      <c r="T84" t="s">
        <v>38</v>
      </c>
      <c r="U84" t="s">
        <v>38</v>
      </c>
      <c r="V84" t="s">
        <v>39</v>
      </c>
      <c r="W84" t="s">
        <v>40</v>
      </c>
      <c r="X84" t="s">
        <v>40</v>
      </c>
      <c r="Y84" t="s">
        <v>41</v>
      </c>
      <c r="Z84" t="s">
        <v>41</v>
      </c>
      <c r="AA84" t="s">
        <v>37</v>
      </c>
    </row>
    <row r="85" spans="1:27" x14ac:dyDescent="0.25">
      <c r="A85" t="s">
        <v>870</v>
      </c>
      <c r="B85" t="s">
        <v>26</v>
      </c>
      <c r="C85" t="s">
        <v>27</v>
      </c>
      <c r="D85" t="s">
        <v>50</v>
      </c>
      <c r="E85">
        <v>511</v>
      </c>
      <c r="F85" t="str">
        <f t="shared" si="2"/>
        <v>A0690AF511</v>
      </c>
      <c r="G85">
        <f t="shared" si="3"/>
        <v>3145000</v>
      </c>
      <c r="H85" s="2">
        <v>-3145362</v>
      </c>
      <c r="I85" s="3">
        <v>-3145000</v>
      </c>
      <c r="J85" t="s">
        <v>99</v>
      </c>
      <c r="K85" t="s">
        <v>108</v>
      </c>
      <c r="L85" t="s">
        <v>109</v>
      </c>
      <c r="M85" t="s">
        <v>32</v>
      </c>
      <c r="N85" t="s">
        <v>33</v>
      </c>
      <c r="O85" t="s">
        <v>814</v>
      </c>
      <c r="P85" t="s">
        <v>34</v>
      </c>
      <c r="Q85" t="s">
        <v>35</v>
      </c>
      <c r="R85" t="s">
        <v>36</v>
      </c>
      <c r="S85" t="s">
        <v>37</v>
      </c>
      <c r="T85" t="s">
        <v>38</v>
      </c>
      <c r="U85" t="s">
        <v>38</v>
      </c>
      <c r="V85" t="s">
        <v>39</v>
      </c>
      <c r="W85" t="s">
        <v>40</v>
      </c>
      <c r="X85" t="s">
        <v>40</v>
      </c>
      <c r="Y85" t="s">
        <v>41</v>
      </c>
      <c r="Z85" t="s">
        <v>41</v>
      </c>
      <c r="AA85" t="s">
        <v>37</v>
      </c>
    </row>
    <row r="86" spans="1:27" x14ac:dyDescent="0.25">
      <c r="A86" t="s">
        <v>820</v>
      </c>
      <c r="B86" t="s">
        <v>26</v>
      </c>
      <c r="C86" t="s">
        <v>27</v>
      </c>
      <c r="D86" t="s">
        <v>50</v>
      </c>
      <c r="E86">
        <v>511</v>
      </c>
      <c r="F86" t="str">
        <f t="shared" si="2"/>
        <v>A0690AF511</v>
      </c>
      <c r="G86">
        <f t="shared" si="3"/>
        <v>78000</v>
      </c>
      <c r="H86" s="2">
        <v>78086</v>
      </c>
      <c r="I86" s="3">
        <v>78000</v>
      </c>
      <c r="J86" t="s">
        <v>29</v>
      </c>
      <c r="K86" t="s">
        <v>104</v>
      </c>
      <c r="L86" t="s">
        <v>105</v>
      </c>
      <c r="M86" t="s">
        <v>102</v>
      </c>
      <c r="N86" t="s">
        <v>103</v>
      </c>
      <c r="O86" t="s">
        <v>814</v>
      </c>
      <c r="P86" t="s">
        <v>34</v>
      </c>
      <c r="Q86" t="s">
        <v>35</v>
      </c>
      <c r="R86" t="s">
        <v>36</v>
      </c>
      <c r="S86" t="s">
        <v>37</v>
      </c>
      <c r="T86" t="s">
        <v>38</v>
      </c>
      <c r="U86" t="s">
        <v>38</v>
      </c>
      <c r="V86" t="s">
        <v>39</v>
      </c>
      <c r="W86" t="s">
        <v>40</v>
      </c>
      <c r="X86" t="s">
        <v>40</v>
      </c>
      <c r="Y86" t="s">
        <v>41</v>
      </c>
      <c r="Z86" t="s">
        <v>41</v>
      </c>
      <c r="AA86" t="s">
        <v>37</v>
      </c>
    </row>
    <row r="87" spans="1:27" x14ac:dyDescent="0.25">
      <c r="A87" t="s">
        <v>822</v>
      </c>
      <c r="B87" t="s">
        <v>26</v>
      </c>
      <c r="C87" t="s">
        <v>27</v>
      </c>
      <c r="D87" t="s">
        <v>50</v>
      </c>
      <c r="E87">
        <v>511</v>
      </c>
      <c r="F87" t="str">
        <f t="shared" si="2"/>
        <v>A0690AF511</v>
      </c>
      <c r="G87">
        <f t="shared" si="3"/>
        <v>131000</v>
      </c>
      <c r="H87" s="2">
        <v>131057</v>
      </c>
      <c r="I87" s="3">
        <v>131000</v>
      </c>
      <c r="J87" t="s">
        <v>29</v>
      </c>
      <c r="K87" t="s">
        <v>115</v>
      </c>
      <c r="L87" t="s">
        <v>111</v>
      </c>
      <c r="M87" t="s">
        <v>112</v>
      </c>
      <c r="N87" t="s">
        <v>113</v>
      </c>
      <c r="O87" t="s">
        <v>814</v>
      </c>
      <c r="P87" t="s">
        <v>34</v>
      </c>
      <c r="Q87" t="s">
        <v>35</v>
      </c>
      <c r="R87" t="s">
        <v>36</v>
      </c>
      <c r="S87" t="s">
        <v>37</v>
      </c>
      <c r="T87" t="s">
        <v>38</v>
      </c>
      <c r="U87" t="s">
        <v>38</v>
      </c>
      <c r="V87" t="s">
        <v>39</v>
      </c>
      <c r="W87" t="s">
        <v>40</v>
      </c>
      <c r="X87" t="s">
        <v>40</v>
      </c>
      <c r="Y87" t="s">
        <v>41</v>
      </c>
      <c r="Z87" t="s">
        <v>41</v>
      </c>
      <c r="AA87" t="s">
        <v>37</v>
      </c>
    </row>
    <row r="88" spans="1:27" x14ac:dyDescent="0.25">
      <c r="A88" t="s">
        <v>925</v>
      </c>
      <c r="B88" t="s">
        <v>26</v>
      </c>
      <c r="C88" t="s">
        <v>27</v>
      </c>
      <c r="D88" t="s">
        <v>50</v>
      </c>
      <c r="E88">
        <v>511</v>
      </c>
      <c r="F88" t="str">
        <f t="shared" si="2"/>
        <v>A0690AF511</v>
      </c>
      <c r="G88">
        <f t="shared" si="3"/>
        <v>2936000</v>
      </c>
      <c r="H88" s="2">
        <v>2936219</v>
      </c>
      <c r="I88" s="3">
        <v>2936000</v>
      </c>
      <c r="J88" t="s">
        <v>29</v>
      </c>
      <c r="K88" t="s">
        <v>116</v>
      </c>
      <c r="L88" t="s">
        <v>117</v>
      </c>
      <c r="M88" t="s">
        <v>118</v>
      </c>
      <c r="N88" t="s">
        <v>117</v>
      </c>
      <c r="O88" t="s">
        <v>814</v>
      </c>
      <c r="P88" t="s">
        <v>34</v>
      </c>
      <c r="Q88" t="s">
        <v>35</v>
      </c>
      <c r="R88" t="s">
        <v>36</v>
      </c>
      <c r="S88" t="s">
        <v>37</v>
      </c>
      <c r="T88" t="s">
        <v>38</v>
      </c>
      <c r="U88" t="s">
        <v>38</v>
      </c>
      <c r="V88" t="s">
        <v>39</v>
      </c>
      <c r="W88" t="s">
        <v>40</v>
      </c>
      <c r="X88" t="s">
        <v>40</v>
      </c>
      <c r="Y88" t="s">
        <v>41</v>
      </c>
      <c r="Z88" t="s">
        <v>41</v>
      </c>
      <c r="AA88" t="s">
        <v>37</v>
      </c>
    </row>
    <row r="89" spans="1:27" x14ac:dyDescent="0.25">
      <c r="A89" t="s">
        <v>119</v>
      </c>
      <c r="B89" t="s">
        <v>120</v>
      </c>
      <c r="C89" t="s">
        <v>27</v>
      </c>
      <c r="D89" t="s">
        <v>50</v>
      </c>
      <c r="E89">
        <v>511</v>
      </c>
      <c r="F89" t="str">
        <f t="shared" si="2"/>
        <v>A0690AF511</v>
      </c>
      <c r="G89">
        <f t="shared" si="3"/>
        <v>34338000</v>
      </c>
      <c r="H89" s="2">
        <v>34337761</v>
      </c>
      <c r="I89" s="3">
        <v>34338000</v>
      </c>
      <c r="J89" t="s">
        <v>29</v>
      </c>
      <c r="K89" t="s">
        <v>121</v>
      </c>
      <c r="L89" t="s">
        <v>122</v>
      </c>
      <c r="M89" t="s">
        <v>123</v>
      </c>
      <c r="N89" t="s">
        <v>124</v>
      </c>
      <c r="O89" t="s">
        <v>814</v>
      </c>
      <c r="P89" t="s">
        <v>34</v>
      </c>
      <c r="Q89" t="s">
        <v>35</v>
      </c>
      <c r="R89" t="s">
        <v>36</v>
      </c>
      <c r="S89" t="s">
        <v>37</v>
      </c>
      <c r="T89" t="s">
        <v>38</v>
      </c>
      <c r="U89" t="s">
        <v>38</v>
      </c>
      <c r="V89" t="s">
        <v>39</v>
      </c>
      <c r="W89" t="s">
        <v>40</v>
      </c>
      <c r="X89" t="s">
        <v>40</v>
      </c>
      <c r="Y89" t="s">
        <v>41</v>
      </c>
      <c r="Z89" t="s">
        <v>41</v>
      </c>
      <c r="AA89" t="s">
        <v>37</v>
      </c>
    </row>
    <row r="90" spans="1:27" x14ac:dyDescent="0.25">
      <c r="A90" t="s">
        <v>125</v>
      </c>
      <c r="B90" t="s">
        <v>120</v>
      </c>
      <c r="C90" t="s">
        <v>27</v>
      </c>
      <c r="D90" t="s">
        <v>50</v>
      </c>
      <c r="E90">
        <v>511</v>
      </c>
      <c r="F90" t="str">
        <f t="shared" si="2"/>
        <v>A0690AF511</v>
      </c>
      <c r="G90">
        <f t="shared" si="3"/>
        <v>34338000</v>
      </c>
      <c r="H90" s="2">
        <v>-34337761</v>
      </c>
      <c r="I90" s="3">
        <v>-34338000</v>
      </c>
      <c r="J90" t="s">
        <v>99</v>
      </c>
      <c r="K90" t="s">
        <v>126</v>
      </c>
      <c r="L90" t="s">
        <v>927</v>
      </c>
      <c r="M90" t="s">
        <v>127</v>
      </c>
      <c r="N90" t="s">
        <v>928</v>
      </c>
      <c r="O90" t="s">
        <v>814</v>
      </c>
      <c r="P90" t="s">
        <v>34</v>
      </c>
      <c r="Q90" t="s">
        <v>35</v>
      </c>
      <c r="R90" t="s">
        <v>36</v>
      </c>
      <c r="S90" t="s">
        <v>37</v>
      </c>
      <c r="T90" t="s">
        <v>38</v>
      </c>
      <c r="U90" t="s">
        <v>38</v>
      </c>
      <c r="V90" t="s">
        <v>39</v>
      </c>
      <c r="W90" t="s">
        <v>40</v>
      </c>
      <c r="X90" t="s">
        <v>40</v>
      </c>
      <c r="Y90" t="s">
        <v>41</v>
      </c>
      <c r="Z90" t="s">
        <v>41</v>
      </c>
      <c r="AA90" t="s">
        <v>37</v>
      </c>
    </row>
    <row r="91" spans="1:27" x14ac:dyDescent="0.25">
      <c r="A91" t="s">
        <v>145</v>
      </c>
      <c r="B91" t="s">
        <v>26</v>
      </c>
      <c r="C91" t="s">
        <v>27</v>
      </c>
      <c r="D91" t="s">
        <v>50</v>
      </c>
      <c r="E91">
        <v>511</v>
      </c>
      <c r="F91" t="str">
        <f t="shared" si="2"/>
        <v>A0690AF511</v>
      </c>
      <c r="G91">
        <f t="shared" si="3"/>
        <v>34338000</v>
      </c>
      <c r="H91" s="2">
        <v>34337761</v>
      </c>
      <c r="I91" s="3">
        <v>34338000</v>
      </c>
      <c r="J91" t="s">
        <v>29</v>
      </c>
      <c r="K91" t="s">
        <v>108</v>
      </c>
      <c r="L91" t="s">
        <v>109</v>
      </c>
      <c r="M91" t="s">
        <v>32</v>
      </c>
      <c r="N91" t="s">
        <v>33</v>
      </c>
      <c r="O91" t="s">
        <v>814</v>
      </c>
      <c r="P91" t="s">
        <v>34</v>
      </c>
      <c r="Q91" t="s">
        <v>35</v>
      </c>
      <c r="R91" t="s">
        <v>36</v>
      </c>
      <c r="S91" t="s">
        <v>37</v>
      </c>
      <c r="T91" t="s">
        <v>38</v>
      </c>
      <c r="U91" t="s">
        <v>38</v>
      </c>
      <c r="V91" t="s">
        <v>39</v>
      </c>
      <c r="W91" t="s">
        <v>40</v>
      </c>
      <c r="X91" t="s">
        <v>40</v>
      </c>
      <c r="Y91" t="s">
        <v>41</v>
      </c>
      <c r="Z91" t="s">
        <v>41</v>
      </c>
      <c r="AA91" t="s">
        <v>37</v>
      </c>
    </row>
    <row r="92" spans="1:27" x14ac:dyDescent="0.25">
      <c r="A92" t="s">
        <v>146</v>
      </c>
      <c r="B92" t="s">
        <v>26</v>
      </c>
      <c r="C92" t="s">
        <v>27</v>
      </c>
      <c r="D92" t="s">
        <v>50</v>
      </c>
      <c r="E92">
        <v>511</v>
      </c>
      <c r="F92" t="str">
        <f t="shared" si="2"/>
        <v>A0690AF511</v>
      </c>
      <c r="G92">
        <f t="shared" si="3"/>
        <v>34338000</v>
      </c>
      <c r="H92" s="2">
        <v>-34337761</v>
      </c>
      <c r="I92" s="3">
        <v>-34338000</v>
      </c>
      <c r="J92" t="s">
        <v>99</v>
      </c>
      <c r="K92" t="s">
        <v>121</v>
      </c>
      <c r="L92" t="s">
        <v>122</v>
      </c>
      <c r="M92" t="s">
        <v>123</v>
      </c>
      <c r="N92" t="s">
        <v>124</v>
      </c>
      <c r="O92" t="s">
        <v>814</v>
      </c>
      <c r="P92" t="s">
        <v>34</v>
      </c>
      <c r="Q92" t="s">
        <v>35</v>
      </c>
      <c r="R92" t="s">
        <v>36</v>
      </c>
      <c r="S92" t="s">
        <v>37</v>
      </c>
      <c r="T92" t="s">
        <v>38</v>
      </c>
      <c r="U92" t="s">
        <v>38</v>
      </c>
      <c r="V92" t="s">
        <v>39</v>
      </c>
      <c r="W92" t="s">
        <v>40</v>
      </c>
      <c r="X92" t="s">
        <v>40</v>
      </c>
      <c r="Y92" t="s">
        <v>41</v>
      </c>
      <c r="Z92" t="s">
        <v>41</v>
      </c>
      <c r="AA92" t="s">
        <v>37</v>
      </c>
    </row>
    <row r="93" spans="1:27" x14ac:dyDescent="0.25">
      <c r="A93" t="s">
        <v>147</v>
      </c>
      <c r="B93" t="s">
        <v>26</v>
      </c>
      <c r="C93" t="s">
        <v>27</v>
      </c>
      <c r="D93" t="s">
        <v>50</v>
      </c>
      <c r="E93">
        <v>511</v>
      </c>
      <c r="F93" t="str">
        <f t="shared" si="2"/>
        <v>A0690AF511</v>
      </c>
      <c r="G93">
        <f t="shared" si="3"/>
        <v>34338000</v>
      </c>
      <c r="H93" s="2">
        <v>34337761</v>
      </c>
      <c r="I93" s="3">
        <v>34338000</v>
      </c>
      <c r="J93" t="s">
        <v>29</v>
      </c>
      <c r="K93" t="s">
        <v>126</v>
      </c>
      <c r="L93" t="s">
        <v>927</v>
      </c>
      <c r="M93" t="s">
        <v>127</v>
      </c>
      <c r="N93" t="s">
        <v>928</v>
      </c>
      <c r="O93" t="s">
        <v>814</v>
      </c>
      <c r="P93" t="s">
        <v>34</v>
      </c>
      <c r="Q93" t="s">
        <v>35</v>
      </c>
      <c r="R93" t="s">
        <v>36</v>
      </c>
      <c r="S93" t="s">
        <v>37</v>
      </c>
      <c r="T93" t="s">
        <v>38</v>
      </c>
      <c r="U93" t="s">
        <v>38</v>
      </c>
      <c r="V93" t="s">
        <v>39</v>
      </c>
      <c r="W93" t="s">
        <v>40</v>
      </c>
      <c r="X93" t="s">
        <v>40</v>
      </c>
      <c r="Y93" t="s">
        <v>41</v>
      </c>
      <c r="Z93" t="s">
        <v>41</v>
      </c>
      <c r="AA93" t="s">
        <v>37</v>
      </c>
    </row>
    <row r="94" spans="1:27" x14ac:dyDescent="0.25">
      <c r="A94" t="s">
        <v>148</v>
      </c>
      <c r="B94" t="s">
        <v>26</v>
      </c>
      <c r="C94" t="s">
        <v>27</v>
      </c>
      <c r="D94" t="s">
        <v>50</v>
      </c>
      <c r="E94">
        <v>511</v>
      </c>
      <c r="F94" t="str">
        <f t="shared" si="2"/>
        <v>A0690AF511</v>
      </c>
      <c r="G94">
        <f t="shared" si="3"/>
        <v>34338000</v>
      </c>
      <c r="H94" s="2">
        <v>-34337761</v>
      </c>
      <c r="I94" s="3">
        <v>-34338000</v>
      </c>
      <c r="J94" t="s">
        <v>99</v>
      </c>
      <c r="K94" t="s">
        <v>116</v>
      </c>
      <c r="L94" t="s">
        <v>117</v>
      </c>
      <c r="M94" t="s">
        <v>118</v>
      </c>
      <c r="N94" t="s">
        <v>117</v>
      </c>
      <c r="O94" t="s">
        <v>814</v>
      </c>
      <c r="P94" t="s">
        <v>34</v>
      </c>
      <c r="Q94" t="s">
        <v>35</v>
      </c>
      <c r="R94" t="s">
        <v>36</v>
      </c>
      <c r="S94" t="s">
        <v>37</v>
      </c>
      <c r="T94" t="s">
        <v>38</v>
      </c>
      <c r="U94" t="s">
        <v>38</v>
      </c>
      <c r="V94" t="s">
        <v>39</v>
      </c>
      <c r="W94" t="s">
        <v>40</v>
      </c>
      <c r="X94" t="s">
        <v>40</v>
      </c>
      <c r="Y94" t="s">
        <v>41</v>
      </c>
      <c r="Z94" t="s">
        <v>41</v>
      </c>
      <c r="AA94" t="s">
        <v>37</v>
      </c>
    </row>
    <row r="95" spans="1:27" x14ac:dyDescent="0.25">
      <c r="A95" t="s">
        <v>149</v>
      </c>
      <c r="B95" t="s">
        <v>26</v>
      </c>
      <c r="C95" t="s">
        <v>27</v>
      </c>
      <c r="D95" t="s">
        <v>50</v>
      </c>
      <c r="E95">
        <v>511</v>
      </c>
      <c r="F95" t="str">
        <f t="shared" si="2"/>
        <v>A0690AF511</v>
      </c>
      <c r="G95">
        <f t="shared" si="3"/>
        <v>11545000</v>
      </c>
      <c r="H95" s="2">
        <v>11545002</v>
      </c>
      <c r="I95" s="3">
        <v>11545000</v>
      </c>
      <c r="J95" t="s">
        <v>29</v>
      </c>
      <c r="K95" t="s">
        <v>35</v>
      </c>
      <c r="L95" t="s">
        <v>129</v>
      </c>
      <c r="M95" t="s">
        <v>130</v>
      </c>
      <c r="N95" t="s">
        <v>131</v>
      </c>
      <c r="O95" t="s">
        <v>814</v>
      </c>
      <c r="P95" t="s">
        <v>34</v>
      </c>
      <c r="Q95" t="s">
        <v>35</v>
      </c>
      <c r="R95" t="s">
        <v>36</v>
      </c>
      <c r="S95" t="s">
        <v>37</v>
      </c>
      <c r="T95" t="s">
        <v>38</v>
      </c>
      <c r="U95" t="s">
        <v>38</v>
      </c>
      <c r="V95" t="s">
        <v>39</v>
      </c>
      <c r="W95" t="s">
        <v>40</v>
      </c>
      <c r="X95" t="s">
        <v>40</v>
      </c>
      <c r="Y95" t="s">
        <v>41</v>
      </c>
      <c r="Z95" t="s">
        <v>41</v>
      </c>
      <c r="AA95" t="s">
        <v>37</v>
      </c>
    </row>
    <row r="96" spans="1:27" x14ac:dyDescent="0.25">
      <c r="A96" t="s">
        <v>152</v>
      </c>
      <c r="B96" t="s">
        <v>26</v>
      </c>
      <c r="C96" t="s">
        <v>27</v>
      </c>
      <c r="D96" t="s">
        <v>50</v>
      </c>
      <c r="E96">
        <v>511</v>
      </c>
      <c r="F96" t="str">
        <f t="shared" si="2"/>
        <v>A0690AF511</v>
      </c>
      <c r="G96">
        <f t="shared" si="3"/>
        <v>11545000</v>
      </c>
      <c r="H96" s="2">
        <v>-11545002</v>
      </c>
      <c r="I96" s="3">
        <v>-11545000</v>
      </c>
      <c r="J96" t="s">
        <v>99</v>
      </c>
      <c r="K96" t="s">
        <v>115</v>
      </c>
      <c r="L96" t="s">
        <v>111</v>
      </c>
      <c r="M96" t="s">
        <v>112</v>
      </c>
      <c r="N96" t="s">
        <v>113</v>
      </c>
      <c r="O96" t="s">
        <v>814</v>
      </c>
      <c r="P96" t="s">
        <v>34</v>
      </c>
      <c r="Q96" t="s">
        <v>35</v>
      </c>
      <c r="R96" t="s">
        <v>36</v>
      </c>
      <c r="S96" t="s">
        <v>37</v>
      </c>
      <c r="T96" t="s">
        <v>38</v>
      </c>
      <c r="U96" t="s">
        <v>38</v>
      </c>
      <c r="V96" t="s">
        <v>39</v>
      </c>
      <c r="W96" t="s">
        <v>40</v>
      </c>
      <c r="X96" t="s">
        <v>40</v>
      </c>
      <c r="Y96" t="s">
        <v>41</v>
      </c>
      <c r="Z96" t="s">
        <v>41</v>
      </c>
      <c r="AA96" t="s">
        <v>37</v>
      </c>
    </row>
    <row r="97" spans="1:27" x14ac:dyDescent="0.25">
      <c r="A97" t="s">
        <v>153</v>
      </c>
      <c r="B97" t="s">
        <v>120</v>
      </c>
      <c r="C97" t="s">
        <v>27</v>
      </c>
      <c r="D97" t="s">
        <v>50</v>
      </c>
      <c r="E97">
        <v>511</v>
      </c>
      <c r="F97" t="str">
        <f t="shared" si="2"/>
        <v>A0690AF511</v>
      </c>
      <c r="G97">
        <f t="shared" si="3"/>
        <v>9682000</v>
      </c>
      <c r="H97" s="2">
        <v>9682260</v>
      </c>
      <c r="I97" s="3">
        <v>9682000</v>
      </c>
      <c r="J97" t="s">
        <v>29</v>
      </c>
      <c r="K97" t="s">
        <v>154</v>
      </c>
      <c r="L97" t="s">
        <v>155</v>
      </c>
      <c r="M97" t="s">
        <v>156</v>
      </c>
      <c r="N97" t="s">
        <v>157</v>
      </c>
      <c r="O97" t="s">
        <v>814</v>
      </c>
      <c r="P97" t="s">
        <v>34</v>
      </c>
      <c r="Q97" t="s">
        <v>35</v>
      </c>
      <c r="R97" t="s">
        <v>36</v>
      </c>
      <c r="S97" t="s">
        <v>37</v>
      </c>
      <c r="T97" t="s">
        <v>38</v>
      </c>
      <c r="U97" t="s">
        <v>38</v>
      </c>
      <c r="V97" t="s">
        <v>39</v>
      </c>
      <c r="W97" t="s">
        <v>40</v>
      </c>
      <c r="X97" t="s">
        <v>40</v>
      </c>
      <c r="Y97" t="s">
        <v>41</v>
      </c>
      <c r="Z97" t="s">
        <v>41</v>
      </c>
      <c r="AA97" t="s">
        <v>37</v>
      </c>
    </row>
    <row r="98" spans="1:27" x14ac:dyDescent="0.25">
      <c r="A98" t="s">
        <v>158</v>
      </c>
      <c r="B98" t="s">
        <v>120</v>
      </c>
      <c r="C98" t="s">
        <v>27</v>
      </c>
      <c r="D98" t="s">
        <v>50</v>
      </c>
      <c r="E98">
        <v>511</v>
      </c>
      <c r="F98" t="str">
        <f t="shared" si="2"/>
        <v>A0690AF511</v>
      </c>
      <c r="G98">
        <f t="shared" si="3"/>
        <v>1286000</v>
      </c>
      <c r="H98" s="2">
        <v>1286189</v>
      </c>
      <c r="I98" s="3">
        <v>1286000</v>
      </c>
      <c r="J98" t="s">
        <v>29</v>
      </c>
      <c r="K98" t="s">
        <v>159</v>
      </c>
      <c r="L98" t="s">
        <v>160</v>
      </c>
      <c r="M98" t="s">
        <v>161</v>
      </c>
      <c r="N98" t="s">
        <v>162</v>
      </c>
      <c r="O98" t="s">
        <v>814</v>
      </c>
      <c r="P98" t="s">
        <v>34</v>
      </c>
      <c r="Q98" t="s">
        <v>35</v>
      </c>
      <c r="R98" t="s">
        <v>36</v>
      </c>
      <c r="S98" t="s">
        <v>37</v>
      </c>
      <c r="T98" t="s">
        <v>38</v>
      </c>
      <c r="U98" t="s">
        <v>38</v>
      </c>
      <c r="V98" t="s">
        <v>39</v>
      </c>
      <c r="W98" t="s">
        <v>40</v>
      </c>
      <c r="X98" t="s">
        <v>40</v>
      </c>
      <c r="Y98" t="s">
        <v>41</v>
      </c>
      <c r="Z98" t="s">
        <v>41</v>
      </c>
      <c r="AA98" t="s">
        <v>37</v>
      </c>
    </row>
    <row r="99" spans="1:27" x14ac:dyDescent="0.25">
      <c r="A99" t="s">
        <v>163</v>
      </c>
      <c r="B99" t="s">
        <v>120</v>
      </c>
      <c r="C99" t="s">
        <v>27</v>
      </c>
      <c r="D99" t="s">
        <v>50</v>
      </c>
      <c r="E99">
        <v>511</v>
      </c>
      <c r="F99" t="str">
        <f t="shared" si="2"/>
        <v>A0690AF511</v>
      </c>
      <c r="G99">
        <f t="shared" si="3"/>
        <v>10968000</v>
      </c>
      <c r="H99" s="2">
        <v>-10968449</v>
      </c>
      <c r="I99" s="3">
        <v>-10968000</v>
      </c>
      <c r="J99" t="s">
        <v>99</v>
      </c>
      <c r="K99" t="s">
        <v>35</v>
      </c>
      <c r="L99" t="s">
        <v>129</v>
      </c>
      <c r="M99" t="s">
        <v>130</v>
      </c>
      <c r="N99" t="s">
        <v>131</v>
      </c>
      <c r="O99" t="s">
        <v>814</v>
      </c>
      <c r="P99" t="s">
        <v>34</v>
      </c>
      <c r="Q99" t="s">
        <v>35</v>
      </c>
      <c r="R99" t="s">
        <v>36</v>
      </c>
      <c r="S99" t="s">
        <v>37</v>
      </c>
      <c r="T99" t="s">
        <v>38</v>
      </c>
      <c r="U99" t="s">
        <v>38</v>
      </c>
      <c r="V99" t="s">
        <v>39</v>
      </c>
      <c r="W99" t="s">
        <v>40</v>
      </c>
      <c r="X99" t="s">
        <v>40</v>
      </c>
      <c r="Y99" t="s">
        <v>41</v>
      </c>
      <c r="Z99" t="s">
        <v>41</v>
      </c>
      <c r="AA99" t="s">
        <v>37</v>
      </c>
    </row>
    <row r="100" spans="1:27" x14ac:dyDescent="0.25">
      <c r="A100" t="s">
        <v>164</v>
      </c>
      <c r="B100" t="s">
        <v>26</v>
      </c>
      <c r="C100" t="s">
        <v>27</v>
      </c>
      <c r="D100" t="s">
        <v>50</v>
      </c>
      <c r="E100">
        <v>511</v>
      </c>
      <c r="F100" t="str">
        <f t="shared" si="2"/>
        <v>A0690AF511</v>
      </c>
      <c r="G100">
        <f t="shared" si="3"/>
        <v>9682000</v>
      </c>
      <c r="H100" s="2">
        <v>9682260</v>
      </c>
      <c r="I100" s="3">
        <v>9682000</v>
      </c>
      <c r="J100" t="s">
        <v>29</v>
      </c>
      <c r="K100" t="s">
        <v>116</v>
      </c>
      <c r="L100" t="s">
        <v>117</v>
      </c>
      <c r="M100" t="s">
        <v>118</v>
      </c>
      <c r="N100" t="s">
        <v>117</v>
      </c>
      <c r="O100" t="s">
        <v>814</v>
      </c>
      <c r="P100" t="s">
        <v>34</v>
      </c>
      <c r="Q100" t="s">
        <v>35</v>
      </c>
      <c r="R100" t="s">
        <v>36</v>
      </c>
      <c r="S100" t="s">
        <v>37</v>
      </c>
      <c r="T100" t="s">
        <v>38</v>
      </c>
      <c r="U100" t="s">
        <v>38</v>
      </c>
      <c r="V100" t="s">
        <v>39</v>
      </c>
      <c r="W100" t="s">
        <v>40</v>
      </c>
      <c r="X100" t="s">
        <v>40</v>
      </c>
      <c r="Y100" t="s">
        <v>41</v>
      </c>
      <c r="Z100" t="s">
        <v>41</v>
      </c>
      <c r="AA100" t="s">
        <v>37</v>
      </c>
    </row>
    <row r="101" spans="1:27" x14ac:dyDescent="0.25">
      <c r="A101" t="s">
        <v>165</v>
      </c>
      <c r="B101" t="s">
        <v>26</v>
      </c>
      <c r="C101" t="s">
        <v>27</v>
      </c>
      <c r="D101" t="s">
        <v>50</v>
      </c>
      <c r="E101">
        <v>511</v>
      </c>
      <c r="F101" t="str">
        <f t="shared" si="2"/>
        <v>A0690AF511</v>
      </c>
      <c r="G101">
        <f t="shared" si="3"/>
        <v>9682000</v>
      </c>
      <c r="H101" s="2">
        <v>-9682260</v>
      </c>
      <c r="I101" s="3">
        <v>-9682000</v>
      </c>
      <c r="J101" t="s">
        <v>99</v>
      </c>
      <c r="K101" t="s">
        <v>154</v>
      </c>
      <c r="L101" t="s">
        <v>155</v>
      </c>
      <c r="M101" t="s">
        <v>156</v>
      </c>
      <c r="N101" t="s">
        <v>157</v>
      </c>
      <c r="O101" t="s">
        <v>814</v>
      </c>
      <c r="P101" t="s">
        <v>34</v>
      </c>
      <c r="Q101" t="s">
        <v>35</v>
      </c>
      <c r="R101" t="s">
        <v>36</v>
      </c>
      <c r="S101" t="s">
        <v>37</v>
      </c>
      <c r="T101" t="s">
        <v>38</v>
      </c>
      <c r="U101" t="s">
        <v>38</v>
      </c>
      <c r="V101" t="s">
        <v>39</v>
      </c>
      <c r="W101" t="s">
        <v>40</v>
      </c>
      <c r="X101" t="s">
        <v>40</v>
      </c>
      <c r="Y101" t="s">
        <v>41</v>
      </c>
      <c r="Z101" t="s">
        <v>41</v>
      </c>
      <c r="AA101" t="s">
        <v>37</v>
      </c>
    </row>
    <row r="102" spans="1:27" x14ac:dyDescent="0.25">
      <c r="A102" t="s">
        <v>166</v>
      </c>
      <c r="B102" t="s">
        <v>26</v>
      </c>
      <c r="C102" t="s">
        <v>27</v>
      </c>
      <c r="D102" t="s">
        <v>50</v>
      </c>
      <c r="E102">
        <v>511</v>
      </c>
      <c r="F102" t="str">
        <f t="shared" si="2"/>
        <v>A0690AF511</v>
      </c>
      <c r="G102">
        <f t="shared" si="3"/>
        <v>9569000</v>
      </c>
      <c r="H102" s="2">
        <v>9569360</v>
      </c>
      <c r="I102" s="3">
        <v>9569000</v>
      </c>
      <c r="J102" t="s">
        <v>29</v>
      </c>
      <c r="K102" t="s">
        <v>116</v>
      </c>
      <c r="L102" t="s">
        <v>117</v>
      </c>
      <c r="M102" t="s">
        <v>118</v>
      </c>
      <c r="N102" t="s">
        <v>117</v>
      </c>
      <c r="O102" t="s">
        <v>814</v>
      </c>
      <c r="P102" t="s">
        <v>34</v>
      </c>
      <c r="Q102" t="s">
        <v>35</v>
      </c>
      <c r="R102" t="s">
        <v>36</v>
      </c>
      <c r="S102" t="s">
        <v>37</v>
      </c>
      <c r="T102" t="s">
        <v>38</v>
      </c>
      <c r="U102" t="s">
        <v>38</v>
      </c>
      <c r="V102" t="s">
        <v>39</v>
      </c>
      <c r="W102" t="s">
        <v>40</v>
      </c>
      <c r="X102" t="s">
        <v>40</v>
      </c>
      <c r="Y102" t="s">
        <v>41</v>
      </c>
      <c r="Z102" t="s">
        <v>41</v>
      </c>
      <c r="AA102" t="s">
        <v>37</v>
      </c>
    </row>
    <row r="103" spans="1:27" x14ac:dyDescent="0.25">
      <c r="A103" t="s">
        <v>167</v>
      </c>
      <c r="B103" t="s">
        <v>26</v>
      </c>
      <c r="C103" t="s">
        <v>27</v>
      </c>
      <c r="D103" t="s">
        <v>50</v>
      </c>
      <c r="E103">
        <v>511</v>
      </c>
      <c r="F103" t="str">
        <f t="shared" si="2"/>
        <v>A0690AF511</v>
      </c>
      <c r="G103">
        <f t="shared" si="3"/>
        <v>9569000</v>
      </c>
      <c r="H103" s="2">
        <v>-9569360</v>
      </c>
      <c r="I103" s="3">
        <v>-9569000</v>
      </c>
      <c r="J103" t="s">
        <v>99</v>
      </c>
      <c r="K103" t="s">
        <v>168</v>
      </c>
      <c r="L103" t="s">
        <v>117</v>
      </c>
      <c r="M103" t="s">
        <v>169</v>
      </c>
      <c r="N103" t="s">
        <v>170</v>
      </c>
      <c r="O103" t="s">
        <v>814</v>
      </c>
      <c r="P103" t="s">
        <v>34</v>
      </c>
      <c r="Q103" t="s">
        <v>35</v>
      </c>
      <c r="R103" t="s">
        <v>36</v>
      </c>
      <c r="S103" t="s">
        <v>37</v>
      </c>
      <c r="T103" t="s">
        <v>38</v>
      </c>
      <c r="U103" t="s">
        <v>38</v>
      </c>
      <c r="V103" t="s">
        <v>39</v>
      </c>
      <c r="W103" t="s">
        <v>40</v>
      </c>
      <c r="X103" t="s">
        <v>40</v>
      </c>
      <c r="Y103" t="s">
        <v>41</v>
      </c>
      <c r="Z103" t="s">
        <v>41</v>
      </c>
      <c r="AA103" t="s">
        <v>37</v>
      </c>
    </row>
    <row r="104" spans="1:27" x14ac:dyDescent="0.25">
      <c r="A104" t="s">
        <v>171</v>
      </c>
      <c r="B104" t="s">
        <v>26</v>
      </c>
      <c r="C104" t="s">
        <v>27</v>
      </c>
      <c r="D104" t="s">
        <v>50</v>
      </c>
      <c r="E104">
        <v>511</v>
      </c>
      <c r="F104" t="str">
        <f t="shared" si="2"/>
        <v>A0690AF511</v>
      </c>
      <c r="G104">
        <f t="shared" si="3"/>
        <v>10018000</v>
      </c>
      <c r="H104" s="2">
        <v>10018156</v>
      </c>
      <c r="I104" s="3">
        <v>10018000</v>
      </c>
      <c r="J104" t="s">
        <v>29</v>
      </c>
      <c r="K104" t="s">
        <v>115</v>
      </c>
      <c r="L104" t="s">
        <v>111</v>
      </c>
      <c r="M104" t="s">
        <v>112</v>
      </c>
      <c r="N104" t="s">
        <v>113</v>
      </c>
      <c r="O104" t="s">
        <v>814</v>
      </c>
      <c r="P104" t="s">
        <v>34</v>
      </c>
      <c r="Q104" t="s">
        <v>35</v>
      </c>
      <c r="R104" t="s">
        <v>36</v>
      </c>
      <c r="S104" t="s">
        <v>37</v>
      </c>
      <c r="T104" t="s">
        <v>38</v>
      </c>
      <c r="U104" t="s">
        <v>38</v>
      </c>
      <c r="V104" t="s">
        <v>39</v>
      </c>
      <c r="W104" t="s">
        <v>40</v>
      </c>
      <c r="X104" t="s">
        <v>40</v>
      </c>
      <c r="Y104" t="s">
        <v>41</v>
      </c>
      <c r="Z104" t="s">
        <v>41</v>
      </c>
      <c r="AA104" t="s">
        <v>37</v>
      </c>
    </row>
    <row r="105" spans="1:27" x14ac:dyDescent="0.25">
      <c r="A105" t="s">
        <v>172</v>
      </c>
      <c r="B105" t="s">
        <v>26</v>
      </c>
      <c r="C105" t="s">
        <v>27</v>
      </c>
      <c r="D105" t="s">
        <v>50</v>
      </c>
      <c r="E105">
        <v>511</v>
      </c>
      <c r="F105" t="str">
        <f t="shared" si="2"/>
        <v>A0690AF511</v>
      </c>
      <c r="G105">
        <f t="shared" si="3"/>
        <v>10018000</v>
      </c>
      <c r="H105" s="2">
        <v>-10018156</v>
      </c>
      <c r="I105" s="3">
        <v>-10018000</v>
      </c>
      <c r="J105" t="s">
        <v>99</v>
      </c>
      <c r="K105" t="s">
        <v>108</v>
      </c>
      <c r="L105" t="s">
        <v>109</v>
      </c>
      <c r="M105" t="s">
        <v>32</v>
      </c>
      <c r="N105" t="s">
        <v>33</v>
      </c>
      <c r="O105" t="s">
        <v>814</v>
      </c>
      <c r="P105" t="s">
        <v>34</v>
      </c>
      <c r="Q105" t="s">
        <v>35</v>
      </c>
      <c r="R105" t="s">
        <v>36</v>
      </c>
      <c r="S105" t="s">
        <v>37</v>
      </c>
      <c r="T105" t="s">
        <v>38</v>
      </c>
      <c r="U105" t="s">
        <v>38</v>
      </c>
      <c r="V105" t="s">
        <v>39</v>
      </c>
      <c r="W105" t="s">
        <v>40</v>
      </c>
      <c r="X105" t="s">
        <v>40</v>
      </c>
      <c r="Y105" t="s">
        <v>41</v>
      </c>
      <c r="Z105" t="s">
        <v>41</v>
      </c>
      <c r="AA105" t="s">
        <v>37</v>
      </c>
    </row>
    <row r="106" spans="1:27" x14ac:dyDescent="0.25">
      <c r="A106" t="s">
        <v>173</v>
      </c>
      <c r="B106" t="s">
        <v>26</v>
      </c>
      <c r="C106" t="s">
        <v>27</v>
      </c>
      <c r="D106" t="s">
        <v>50</v>
      </c>
      <c r="E106">
        <v>511</v>
      </c>
      <c r="F106" t="str">
        <f t="shared" si="2"/>
        <v>A0690AF511</v>
      </c>
      <c r="G106">
        <f t="shared" si="3"/>
        <v>228000</v>
      </c>
      <c r="H106" s="2">
        <v>228172</v>
      </c>
      <c r="I106" s="3">
        <v>228000</v>
      </c>
      <c r="J106" t="s">
        <v>29</v>
      </c>
      <c r="K106" t="s">
        <v>116</v>
      </c>
      <c r="L106" t="s">
        <v>117</v>
      </c>
      <c r="M106" t="s">
        <v>118</v>
      </c>
      <c r="N106" t="s">
        <v>117</v>
      </c>
      <c r="O106" t="s">
        <v>814</v>
      </c>
      <c r="P106" t="s">
        <v>34</v>
      </c>
      <c r="Q106" t="s">
        <v>35</v>
      </c>
      <c r="R106" t="s">
        <v>36</v>
      </c>
      <c r="S106" t="s">
        <v>37</v>
      </c>
      <c r="T106" t="s">
        <v>38</v>
      </c>
      <c r="U106" t="s">
        <v>38</v>
      </c>
      <c r="V106" t="s">
        <v>39</v>
      </c>
      <c r="W106" t="s">
        <v>40</v>
      </c>
      <c r="X106" t="s">
        <v>40</v>
      </c>
      <c r="Y106" t="s">
        <v>41</v>
      </c>
      <c r="Z106" t="s">
        <v>41</v>
      </c>
      <c r="AA106" t="s">
        <v>37</v>
      </c>
    </row>
    <row r="107" spans="1:27" x14ac:dyDescent="0.25">
      <c r="A107" t="s">
        <v>175</v>
      </c>
      <c r="B107" t="s">
        <v>26</v>
      </c>
      <c r="C107" t="s">
        <v>27</v>
      </c>
      <c r="D107" t="s">
        <v>50</v>
      </c>
      <c r="E107">
        <v>511</v>
      </c>
      <c r="F107" t="str">
        <f t="shared" si="2"/>
        <v>A0690AF511</v>
      </c>
      <c r="G107">
        <f t="shared" si="3"/>
        <v>120000</v>
      </c>
      <c r="H107" s="2">
        <v>120274</v>
      </c>
      <c r="I107" s="3">
        <v>120000</v>
      </c>
      <c r="J107" t="s">
        <v>29</v>
      </c>
      <c r="K107" t="s">
        <v>115</v>
      </c>
      <c r="L107" t="s">
        <v>111</v>
      </c>
      <c r="M107" t="s">
        <v>112</v>
      </c>
      <c r="N107" t="s">
        <v>113</v>
      </c>
      <c r="O107" t="s">
        <v>814</v>
      </c>
      <c r="P107" t="s">
        <v>34</v>
      </c>
      <c r="Q107" t="s">
        <v>35</v>
      </c>
      <c r="R107" t="s">
        <v>36</v>
      </c>
      <c r="S107" t="s">
        <v>37</v>
      </c>
      <c r="T107" t="s">
        <v>38</v>
      </c>
      <c r="U107" t="s">
        <v>38</v>
      </c>
      <c r="V107" t="s">
        <v>39</v>
      </c>
      <c r="W107" t="s">
        <v>40</v>
      </c>
      <c r="X107" t="s">
        <v>40</v>
      </c>
      <c r="Y107" t="s">
        <v>41</v>
      </c>
      <c r="Z107" t="s">
        <v>41</v>
      </c>
      <c r="AA107" t="s">
        <v>37</v>
      </c>
    </row>
    <row r="108" spans="1:27" x14ac:dyDescent="0.25">
      <c r="A108" t="s">
        <v>178</v>
      </c>
      <c r="B108" t="s">
        <v>26</v>
      </c>
      <c r="C108" t="s">
        <v>27</v>
      </c>
      <c r="D108" t="s">
        <v>50</v>
      </c>
      <c r="E108">
        <v>511</v>
      </c>
      <c r="F108" t="str">
        <f t="shared" si="2"/>
        <v>A0690AF511</v>
      </c>
      <c r="G108">
        <f t="shared" si="3"/>
        <v>341000</v>
      </c>
      <c r="H108" s="2">
        <v>-340776</v>
      </c>
      <c r="I108" s="3">
        <v>-341000</v>
      </c>
      <c r="J108" t="s">
        <v>99</v>
      </c>
      <c r="K108" t="s">
        <v>108</v>
      </c>
      <c r="L108" t="s">
        <v>109</v>
      </c>
      <c r="M108" t="s">
        <v>32</v>
      </c>
      <c r="N108" t="s">
        <v>33</v>
      </c>
      <c r="O108" t="s">
        <v>814</v>
      </c>
      <c r="P108" t="s">
        <v>34</v>
      </c>
      <c r="Q108" t="s">
        <v>35</v>
      </c>
      <c r="R108" t="s">
        <v>36</v>
      </c>
      <c r="S108" t="s">
        <v>37</v>
      </c>
      <c r="T108" t="s">
        <v>38</v>
      </c>
      <c r="U108" t="s">
        <v>38</v>
      </c>
      <c r="V108" t="s">
        <v>39</v>
      </c>
      <c r="W108" t="s">
        <v>40</v>
      </c>
      <c r="X108" t="s">
        <v>40</v>
      </c>
      <c r="Y108" t="s">
        <v>41</v>
      </c>
      <c r="Z108" t="s">
        <v>41</v>
      </c>
      <c r="AA108" t="s">
        <v>37</v>
      </c>
    </row>
    <row r="109" spans="1:27" x14ac:dyDescent="0.25">
      <c r="A109" t="s">
        <v>179</v>
      </c>
      <c r="B109" t="s">
        <v>26</v>
      </c>
      <c r="C109" t="s">
        <v>27</v>
      </c>
      <c r="D109" t="s">
        <v>50</v>
      </c>
      <c r="E109">
        <v>511</v>
      </c>
      <c r="F109" t="str">
        <f t="shared" si="2"/>
        <v>A0690AF511</v>
      </c>
      <c r="G109">
        <f t="shared" si="3"/>
        <v>7000</v>
      </c>
      <c r="H109" s="2">
        <v>-7670</v>
      </c>
      <c r="I109" s="3">
        <v>-7000</v>
      </c>
      <c r="J109" t="s">
        <v>99</v>
      </c>
      <c r="K109" t="s">
        <v>35</v>
      </c>
      <c r="L109" t="s">
        <v>129</v>
      </c>
      <c r="M109" t="s">
        <v>130</v>
      </c>
      <c r="N109" t="s">
        <v>131</v>
      </c>
      <c r="O109" t="s">
        <v>814</v>
      </c>
      <c r="P109" t="s">
        <v>34</v>
      </c>
      <c r="Q109" t="s">
        <v>35</v>
      </c>
      <c r="R109" t="s">
        <v>36</v>
      </c>
      <c r="S109" t="s">
        <v>37</v>
      </c>
      <c r="T109" t="s">
        <v>38</v>
      </c>
      <c r="U109" t="s">
        <v>38</v>
      </c>
      <c r="V109" t="s">
        <v>39</v>
      </c>
      <c r="W109" t="s">
        <v>40</v>
      </c>
      <c r="X109" t="s">
        <v>40</v>
      </c>
      <c r="Y109" t="s">
        <v>41</v>
      </c>
      <c r="Z109" t="s">
        <v>41</v>
      </c>
      <c r="AA109" t="s">
        <v>37</v>
      </c>
    </row>
    <row r="110" spans="1:27" x14ac:dyDescent="0.25">
      <c r="A110" t="s">
        <v>812</v>
      </c>
      <c r="B110" t="s">
        <v>26</v>
      </c>
      <c r="C110" t="s">
        <v>27</v>
      </c>
      <c r="D110" t="s">
        <v>51</v>
      </c>
      <c r="E110">
        <v>511</v>
      </c>
      <c r="F110" t="str">
        <f t="shared" si="2"/>
        <v>A0820AF511</v>
      </c>
      <c r="G110">
        <f t="shared" si="3"/>
        <v>54000</v>
      </c>
      <c r="H110" s="2">
        <v>54342</v>
      </c>
      <c r="I110" s="3">
        <v>54000</v>
      </c>
      <c r="J110" t="s">
        <v>29</v>
      </c>
      <c r="K110" t="s">
        <v>106</v>
      </c>
      <c r="L110" t="s">
        <v>107</v>
      </c>
      <c r="M110" t="s">
        <v>32</v>
      </c>
      <c r="N110" t="s">
        <v>33</v>
      </c>
      <c r="O110" t="s">
        <v>814</v>
      </c>
      <c r="P110" t="s">
        <v>34</v>
      </c>
      <c r="Q110" t="s">
        <v>35</v>
      </c>
      <c r="R110" t="s">
        <v>36</v>
      </c>
      <c r="S110" t="s">
        <v>37</v>
      </c>
      <c r="T110" t="s">
        <v>38</v>
      </c>
      <c r="U110" t="s">
        <v>38</v>
      </c>
      <c r="V110" t="s">
        <v>39</v>
      </c>
      <c r="W110" t="s">
        <v>40</v>
      </c>
      <c r="X110" t="s">
        <v>40</v>
      </c>
      <c r="Y110" t="s">
        <v>41</v>
      </c>
      <c r="Z110" t="s">
        <v>41</v>
      </c>
      <c r="AA110" t="s">
        <v>37</v>
      </c>
    </row>
    <row r="111" spans="1:27" x14ac:dyDescent="0.25">
      <c r="A111" t="s">
        <v>823</v>
      </c>
      <c r="B111" t="s">
        <v>26</v>
      </c>
      <c r="C111" t="s">
        <v>27</v>
      </c>
      <c r="D111" t="s">
        <v>51</v>
      </c>
      <c r="E111">
        <v>511</v>
      </c>
      <c r="F111" t="str">
        <f t="shared" si="2"/>
        <v>A0820AF511</v>
      </c>
      <c r="G111">
        <f t="shared" si="3"/>
        <v>57141000</v>
      </c>
      <c r="H111" s="2">
        <v>57141192</v>
      </c>
      <c r="I111" s="3">
        <v>57141000</v>
      </c>
      <c r="J111" t="s">
        <v>29</v>
      </c>
      <c r="K111" t="s">
        <v>108</v>
      </c>
      <c r="L111" t="s">
        <v>109</v>
      </c>
      <c r="M111" t="s">
        <v>32</v>
      </c>
      <c r="N111" t="s">
        <v>33</v>
      </c>
      <c r="O111" t="s">
        <v>814</v>
      </c>
      <c r="P111" t="s">
        <v>34</v>
      </c>
      <c r="Q111" t="s">
        <v>35</v>
      </c>
      <c r="R111" t="s">
        <v>36</v>
      </c>
      <c r="S111" t="s">
        <v>37</v>
      </c>
      <c r="T111" t="s">
        <v>38</v>
      </c>
      <c r="U111" t="s">
        <v>38</v>
      </c>
      <c r="V111" t="s">
        <v>39</v>
      </c>
      <c r="W111" t="s">
        <v>40</v>
      </c>
      <c r="X111" t="s">
        <v>40</v>
      </c>
      <c r="Y111" t="s">
        <v>41</v>
      </c>
      <c r="Z111" t="s">
        <v>41</v>
      </c>
      <c r="AA111" t="s">
        <v>37</v>
      </c>
    </row>
    <row r="112" spans="1:27" x14ac:dyDescent="0.25">
      <c r="A112" t="s">
        <v>825</v>
      </c>
      <c r="B112" t="s">
        <v>26</v>
      </c>
      <c r="C112" t="s">
        <v>27</v>
      </c>
      <c r="D112" t="s">
        <v>51</v>
      </c>
      <c r="E112">
        <v>511</v>
      </c>
      <c r="F112" t="str">
        <f t="shared" si="2"/>
        <v>A0820AF511</v>
      </c>
      <c r="G112">
        <f t="shared" si="3"/>
        <v>789000</v>
      </c>
      <c r="H112" s="2">
        <v>788510</v>
      </c>
      <c r="I112" s="3">
        <v>789000</v>
      </c>
      <c r="J112" t="s">
        <v>29</v>
      </c>
      <c r="K112" t="s">
        <v>100</v>
      </c>
      <c r="L112" t="s">
        <v>101</v>
      </c>
      <c r="M112" t="s">
        <v>102</v>
      </c>
      <c r="N112" t="s">
        <v>103</v>
      </c>
      <c r="O112" t="s">
        <v>814</v>
      </c>
      <c r="P112" t="s">
        <v>34</v>
      </c>
      <c r="Q112" t="s">
        <v>35</v>
      </c>
      <c r="R112" t="s">
        <v>36</v>
      </c>
      <c r="S112" t="s">
        <v>37</v>
      </c>
      <c r="T112" t="s">
        <v>38</v>
      </c>
      <c r="U112" t="s">
        <v>38</v>
      </c>
      <c r="V112" t="s">
        <v>39</v>
      </c>
      <c r="W112" t="s">
        <v>40</v>
      </c>
      <c r="X112" t="s">
        <v>40</v>
      </c>
      <c r="Y112" t="s">
        <v>41</v>
      </c>
      <c r="Z112" t="s">
        <v>41</v>
      </c>
      <c r="AA112" t="s">
        <v>37</v>
      </c>
    </row>
    <row r="113" spans="1:27" x14ac:dyDescent="0.25">
      <c r="A113" t="s">
        <v>815</v>
      </c>
      <c r="B113" t="s">
        <v>26</v>
      </c>
      <c r="C113" t="s">
        <v>27</v>
      </c>
      <c r="D113" t="s">
        <v>51</v>
      </c>
      <c r="E113">
        <v>511</v>
      </c>
      <c r="F113" t="str">
        <f t="shared" si="2"/>
        <v>A0820AF511</v>
      </c>
      <c r="G113">
        <f t="shared" si="3"/>
        <v>22000</v>
      </c>
      <c r="H113" s="2">
        <v>-21736</v>
      </c>
      <c r="I113" s="3">
        <v>-22000</v>
      </c>
      <c r="J113" t="s">
        <v>99</v>
      </c>
      <c r="K113" t="s">
        <v>114</v>
      </c>
      <c r="L113" t="s">
        <v>111</v>
      </c>
      <c r="M113" t="s">
        <v>112</v>
      </c>
      <c r="N113" t="s">
        <v>113</v>
      </c>
      <c r="O113" t="s">
        <v>814</v>
      </c>
      <c r="P113" t="s">
        <v>34</v>
      </c>
      <c r="Q113" t="s">
        <v>35</v>
      </c>
      <c r="R113" t="s">
        <v>36</v>
      </c>
      <c r="S113" t="s">
        <v>37</v>
      </c>
      <c r="T113" t="s">
        <v>38</v>
      </c>
      <c r="U113" t="s">
        <v>38</v>
      </c>
      <c r="V113" t="s">
        <v>39</v>
      </c>
      <c r="W113" t="s">
        <v>40</v>
      </c>
      <c r="X113" t="s">
        <v>40</v>
      </c>
      <c r="Y113" t="s">
        <v>41</v>
      </c>
      <c r="Z113" t="s">
        <v>41</v>
      </c>
      <c r="AA113" t="s">
        <v>37</v>
      </c>
    </row>
    <row r="114" spans="1:27" x14ac:dyDescent="0.25">
      <c r="A114" t="s">
        <v>816</v>
      </c>
      <c r="B114" t="s">
        <v>26</v>
      </c>
      <c r="C114" t="s">
        <v>27</v>
      </c>
      <c r="D114" t="s">
        <v>51</v>
      </c>
      <c r="E114">
        <v>511</v>
      </c>
      <c r="F114" t="str">
        <f t="shared" si="2"/>
        <v>A0820AF511</v>
      </c>
      <c r="G114">
        <f t="shared" si="3"/>
        <v>17411000</v>
      </c>
      <c r="H114" s="2">
        <v>-17411023</v>
      </c>
      <c r="I114" s="3">
        <v>-17411000</v>
      </c>
      <c r="J114" t="s">
        <v>99</v>
      </c>
      <c r="K114" t="s">
        <v>115</v>
      </c>
      <c r="L114" t="s">
        <v>111</v>
      </c>
      <c r="M114" t="s">
        <v>112</v>
      </c>
      <c r="N114" t="s">
        <v>113</v>
      </c>
      <c r="O114" t="s">
        <v>814</v>
      </c>
      <c r="P114" t="s">
        <v>34</v>
      </c>
      <c r="Q114" t="s">
        <v>35</v>
      </c>
      <c r="R114" t="s">
        <v>36</v>
      </c>
      <c r="S114" t="s">
        <v>37</v>
      </c>
      <c r="T114" t="s">
        <v>38</v>
      </c>
      <c r="U114" t="s">
        <v>38</v>
      </c>
      <c r="V114" t="s">
        <v>39</v>
      </c>
      <c r="W114" t="s">
        <v>40</v>
      </c>
      <c r="X114" t="s">
        <v>40</v>
      </c>
      <c r="Y114" t="s">
        <v>41</v>
      </c>
      <c r="Z114" t="s">
        <v>41</v>
      </c>
      <c r="AA114" t="s">
        <v>37</v>
      </c>
    </row>
    <row r="115" spans="1:27" x14ac:dyDescent="0.25">
      <c r="A115" t="s">
        <v>817</v>
      </c>
      <c r="B115" t="s">
        <v>26</v>
      </c>
      <c r="C115" t="s">
        <v>27</v>
      </c>
      <c r="D115" t="s">
        <v>51</v>
      </c>
      <c r="E115">
        <v>511</v>
      </c>
      <c r="F115" t="str">
        <f t="shared" si="2"/>
        <v>A0820AF511</v>
      </c>
      <c r="G115">
        <f t="shared" si="3"/>
        <v>40551000</v>
      </c>
      <c r="H115" s="2">
        <v>-40551285</v>
      </c>
      <c r="I115" s="3">
        <v>-40551000</v>
      </c>
      <c r="J115" t="s">
        <v>99</v>
      </c>
      <c r="K115" t="s">
        <v>116</v>
      </c>
      <c r="L115" t="s">
        <v>117</v>
      </c>
      <c r="M115" t="s">
        <v>118</v>
      </c>
      <c r="N115" t="s">
        <v>117</v>
      </c>
      <c r="O115" t="s">
        <v>814</v>
      </c>
      <c r="P115" t="s">
        <v>34</v>
      </c>
      <c r="Q115" t="s">
        <v>35</v>
      </c>
      <c r="R115" t="s">
        <v>36</v>
      </c>
      <c r="S115" t="s">
        <v>37</v>
      </c>
      <c r="T115" t="s">
        <v>38</v>
      </c>
      <c r="U115" t="s">
        <v>38</v>
      </c>
      <c r="V115" t="s">
        <v>39</v>
      </c>
      <c r="W115" t="s">
        <v>40</v>
      </c>
      <c r="X115" t="s">
        <v>40</v>
      </c>
      <c r="Y115" t="s">
        <v>41</v>
      </c>
      <c r="Z115" t="s">
        <v>41</v>
      </c>
      <c r="AA115" t="s">
        <v>37</v>
      </c>
    </row>
    <row r="116" spans="1:27" x14ac:dyDescent="0.25">
      <c r="A116" t="s">
        <v>870</v>
      </c>
      <c r="B116" t="s">
        <v>26</v>
      </c>
      <c r="C116" t="s">
        <v>27</v>
      </c>
      <c r="D116" t="s">
        <v>51</v>
      </c>
      <c r="E116">
        <v>511</v>
      </c>
      <c r="F116" t="str">
        <f t="shared" si="2"/>
        <v>A0820AF511</v>
      </c>
      <c r="G116">
        <f t="shared" si="3"/>
        <v>829000</v>
      </c>
      <c r="H116" s="2">
        <v>-829308</v>
      </c>
      <c r="I116" s="3">
        <v>-829000</v>
      </c>
      <c r="J116" t="s">
        <v>99</v>
      </c>
      <c r="K116" t="s">
        <v>108</v>
      </c>
      <c r="L116" t="s">
        <v>109</v>
      </c>
      <c r="M116" t="s">
        <v>32</v>
      </c>
      <c r="N116" t="s">
        <v>33</v>
      </c>
      <c r="O116" t="s">
        <v>814</v>
      </c>
      <c r="P116" t="s">
        <v>34</v>
      </c>
      <c r="Q116" t="s">
        <v>35</v>
      </c>
      <c r="R116" t="s">
        <v>36</v>
      </c>
      <c r="S116" t="s">
        <v>37</v>
      </c>
      <c r="T116" t="s">
        <v>38</v>
      </c>
      <c r="U116" t="s">
        <v>38</v>
      </c>
      <c r="V116" t="s">
        <v>39</v>
      </c>
      <c r="W116" t="s">
        <v>40</v>
      </c>
      <c r="X116" t="s">
        <v>40</v>
      </c>
      <c r="Y116" t="s">
        <v>41</v>
      </c>
      <c r="Z116" t="s">
        <v>41</v>
      </c>
      <c r="AA116" t="s">
        <v>37</v>
      </c>
    </row>
    <row r="117" spans="1:27" x14ac:dyDescent="0.25">
      <c r="A117" t="s">
        <v>820</v>
      </c>
      <c r="B117" t="s">
        <v>26</v>
      </c>
      <c r="C117" t="s">
        <v>27</v>
      </c>
      <c r="D117" t="s">
        <v>51</v>
      </c>
      <c r="E117">
        <v>511</v>
      </c>
      <c r="F117" t="str">
        <f t="shared" si="2"/>
        <v>A0820AF511</v>
      </c>
      <c r="G117">
        <f t="shared" si="3"/>
        <v>23000</v>
      </c>
      <c r="H117" s="2">
        <v>23370</v>
      </c>
      <c r="I117" s="3">
        <v>23000</v>
      </c>
      <c r="J117" t="s">
        <v>29</v>
      </c>
      <c r="K117" t="s">
        <v>104</v>
      </c>
      <c r="L117" t="s">
        <v>105</v>
      </c>
      <c r="M117" t="s">
        <v>102</v>
      </c>
      <c r="N117" t="s">
        <v>103</v>
      </c>
      <c r="O117" t="s">
        <v>814</v>
      </c>
      <c r="P117" t="s">
        <v>34</v>
      </c>
      <c r="Q117" t="s">
        <v>35</v>
      </c>
      <c r="R117" t="s">
        <v>36</v>
      </c>
      <c r="S117" t="s">
        <v>37</v>
      </c>
      <c r="T117" t="s">
        <v>38</v>
      </c>
      <c r="U117" t="s">
        <v>38</v>
      </c>
      <c r="V117" t="s">
        <v>39</v>
      </c>
      <c r="W117" t="s">
        <v>40</v>
      </c>
      <c r="X117" t="s">
        <v>40</v>
      </c>
      <c r="Y117" t="s">
        <v>41</v>
      </c>
      <c r="Z117" t="s">
        <v>41</v>
      </c>
      <c r="AA117" t="s">
        <v>37</v>
      </c>
    </row>
    <row r="118" spans="1:27" x14ac:dyDescent="0.25">
      <c r="A118" t="s">
        <v>822</v>
      </c>
      <c r="B118" t="s">
        <v>26</v>
      </c>
      <c r="C118" t="s">
        <v>27</v>
      </c>
      <c r="D118" t="s">
        <v>51</v>
      </c>
      <c r="E118">
        <v>511</v>
      </c>
      <c r="F118" t="str">
        <f t="shared" si="2"/>
        <v>A0820AF511</v>
      </c>
      <c r="G118">
        <f t="shared" si="3"/>
        <v>582000</v>
      </c>
      <c r="H118" s="2">
        <v>582360</v>
      </c>
      <c r="I118" s="3">
        <v>582000</v>
      </c>
      <c r="J118" t="s">
        <v>29</v>
      </c>
      <c r="K118" t="s">
        <v>115</v>
      </c>
      <c r="L118" t="s">
        <v>111</v>
      </c>
      <c r="M118" t="s">
        <v>112</v>
      </c>
      <c r="N118" t="s">
        <v>113</v>
      </c>
      <c r="O118" t="s">
        <v>814</v>
      </c>
      <c r="P118" t="s">
        <v>34</v>
      </c>
      <c r="Q118" t="s">
        <v>35</v>
      </c>
      <c r="R118" t="s">
        <v>36</v>
      </c>
      <c r="S118" t="s">
        <v>37</v>
      </c>
      <c r="T118" t="s">
        <v>38</v>
      </c>
      <c r="U118" t="s">
        <v>38</v>
      </c>
      <c r="V118" t="s">
        <v>39</v>
      </c>
      <c r="W118" t="s">
        <v>40</v>
      </c>
      <c r="X118" t="s">
        <v>40</v>
      </c>
      <c r="Y118" t="s">
        <v>41</v>
      </c>
      <c r="Z118" t="s">
        <v>41</v>
      </c>
      <c r="AA118" t="s">
        <v>37</v>
      </c>
    </row>
    <row r="119" spans="1:27" x14ac:dyDescent="0.25">
      <c r="A119" t="s">
        <v>925</v>
      </c>
      <c r="B119" t="s">
        <v>26</v>
      </c>
      <c r="C119" t="s">
        <v>27</v>
      </c>
      <c r="D119" t="s">
        <v>51</v>
      </c>
      <c r="E119">
        <v>511</v>
      </c>
      <c r="F119" t="str">
        <f t="shared" si="2"/>
        <v>A0820AF511</v>
      </c>
      <c r="G119">
        <f t="shared" si="3"/>
        <v>224000</v>
      </c>
      <c r="H119" s="2">
        <v>223578</v>
      </c>
      <c r="I119" s="3">
        <v>224000</v>
      </c>
      <c r="J119" t="s">
        <v>29</v>
      </c>
      <c r="K119" t="s">
        <v>116</v>
      </c>
      <c r="L119" t="s">
        <v>117</v>
      </c>
      <c r="M119" t="s">
        <v>118</v>
      </c>
      <c r="N119" t="s">
        <v>117</v>
      </c>
      <c r="O119" t="s">
        <v>814</v>
      </c>
      <c r="P119" t="s">
        <v>34</v>
      </c>
      <c r="Q119" t="s">
        <v>35</v>
      </c>
      <c r="R119" t="s">
        <v>36</v>
      </c>
      <c r="S119" t="s">
        <v>37</v>
      </c>
      <c r="T119" t="s">
        <v>38</v>
      </c>
      <c r="U119" t="s">
        <v>38</v>
      </c>
      <c r="V119" t="s">
        <v>39</v>
      </c>
      <c r="W119" t="s">
        <v>40</v>
      </c>
      <c r="X119" t="s">
        <v>40</v>
      </c>
      <c r="Y119" t="s">
        <v>41</v>
      </c>
      <c r="Z119" t="s">
        <v>41</v>
      </c>
      <c r="AA119" t="s">
        <v>37</v>
      </c>
    </row>
    <row r="120" spans="1:27" x14ac:dyDescent="0.25">
      <c r="A120" t="s">
        <v>119</v>
      </c>
      <c r="B120" t="s">
        <v>120</v>
      </c>
      <c r="C120" t="s">
        <v>27</v>
      </c>
      <c r="D120" t="s">
        <v>51</v>
      </c>
      <c r="E120">
        <v>511</v>
      </c>
      <c r="F120" t="str">
        <f t="shared" si="2"/>
        <v>A0820AF511</v>
      </c>
      <c r="G120">
        <f t="shared" si="3"/>
        <v>118000</v>
      </c>
      <c r="H120" s="2">
        <v>117572</v>
      </c>
      <c r="I120" s="3">
        <v>118000</v>
      </c>
      <c r="J120" t="s">
        <v>29</v>
      </c>
      <c r="K120" t="s">
        <v>121</v>
      </c>
      <c r="L120" t="s">
        <v>122</v>
      </c>
      <c r="M120" t="s">
        <v>123</v>
      </c>
      <c r="N120" t="s">
        <v>124</v>
      </c>
      <c r="O120" t="s">
        <v>814</v>
      </c>
      <c r="P120" t="s">
        <v>34</v>
      </c>
      <c r="Q120" t="s">
        <v>35</v>
      </c>
      <c r="R120" t="s">
        <v>36</v>
      </c>
      <c r="S120" t="s">
        <v>37</v>
      </c>
      <c r="T120" t="s">
        <v>38</v>
      </c>
      <c r="U120" t="s">
        <v>38</v>
      </c>
      <c r="V120" t="s">
        <v>39</v>
      </c>
      <c r="W120" t="s">
        <v>40</v>
      </c>
      <c r="X120" t="s">
        <v>40</v>
      </c>
      <c r="Y120" t="s">
        <v>41</v>
      </c>
      <c r="Z120" t="s">
        <v>41</v>
      </c>
      <c r="AA120" t="s">
        <v>37</v>
      </c>
    </row>
    <row r="121" spans="1:27" x14ac:dyDescent="0.25">
      <c r="A121" t="s">
        <v>125</v>
      </c>
      <c r="B121" t="s">
        <v>120</v>
      </c>
      <c r="C121" t="s">
        <v>27</v>
      </c>
      <c r="D121" t="s">
        <v>51</v>
      </c>
      <c r="E121">
        <v>511</v>
      </c>
      <c r="F121" t="str">
        <f t="shared" si="2"/>
        <v>A0820AF511</v>
      </c>
      <c r="G121">
        <f t="shared" si="3"/>
        <v>118000</v>
      </c>
      <c r="H121" s="2">
        <v>-117572</v>
      </c>
      <c r="I121" s="3">
        <v>-118000</v>
      </c>
      <c r="J121" t="s">
        <v>99</v>
      </c>
      <c r="K121" t="s">
        <v>126</v>
      </c>
      <c r="L121" t="s">
        <v>927</v>
      </c>
      <c r="M121" t="s">
        <v>127</v>
      </c>
      <c r="N121" t="s">
        <v>928</v>
      </c>
      <c r="O121" t="s">
        <v>814</v>
      </c>
      <c r="P121" t="s">
        <v>34</v>
      </c>
      <c r="Q121" t="s">
        <v>35</v>
      </c>
      <c r="R121" t="s">
        <v>36</v>
      </c>
      <c r="S121" t="s">
        <v>37</v>
      </c>
      <c r="T121" t="s">
        <v>38</v>
      </c>
      <c r="U121" t="s">
        <v>38</v>
      </c>
      <c r="V121" t="s">
        <v>39</v>
      </c>
      <c r="W121" t="s">
        <v>40</v>
      </c>
      <c r="X121" t="s">
        <v>40</v>
      </c>
      <c r="Y121" t="s">
        <v>41</v>
      </c>
      <c r="Z121" t="s">
        <v>41</v>
      </c>
      <c r="AA121" t="s">
        <v>37</v>
      </c>
    </row>
    <row r="122" spans="1:27" x14ac:dyDescent="0.25">
      <c r="A122" t="s">
        <v>145</v>
      </c>
      <c r="B122" t="s">
        <v>26</v>
      </c>
      <c r="C122" t="s">
        <v>27</v>
      </c>
      <c r="D122" t="s">
        <v>51</v>
      </c>
      <c r="E122">
        <v>511</v>
      </c>
      <c r="F122" t="str">
        <f t="shared" si="2"/>
        <v>A0820AF511</v>
      </c>
      <c r="G122">
        <f t="shared" si="3"/>
        <v>118000</v>
      </c>
      <c r="H122" s="2">
        <v>117572</v>
      </c>
      <c r="I122" s="3">
        <v>118000</v>
      </c>
      <c r="J122" t="s">
        <v>29</v>
      </c>
      <c r="K122" t="s">
        <v>108</v>
      </c>
      <c r="L122" t="s">
        <v>109</v>
      </c>
      <c r="M122" t="s">
        <v>32</v>
      </c>
      <c r="N122" t="s">
        <v>33</v>
      </c>
      <c r="O122" t="s">
        <v>814</v>
      </c>
      <c r="P122" t="s">
        <v>34</v>
      </c>
      <c r="Q122" t="s">
        <v>35</v>
      </c>
      <c r="R122" t="s">
        <v>36</v>
      </c>
      <c r="S122" t="s">
        <v>37</v>
      </c>
      <c r="T122" t="s">
        <v>38</v>
      </c>
      <c r="U122" t="s">
        <v>38</v>
      </c>
      <c r="V122" t="s">
        <v>39</v>
      </c>
      <c r="W122" t="s">
        <v>40</v>
      </c>
      <c r="X122" t="s">
        <v>40</v>
      </c>
      <c r="Y122" t="s">
        <v>41</v>
      </c>
      <c r="Z122" t="s">
        <v>41</v>
      </c>
      <c r="AA122" t="s">
        <v>37</v>
      </c>
    </row>
    <row r="123" spans="1:27" x14ac:dyDescent="0.25">
      <c r="A123" t="s">
        <v>146</v>
      </c>
      <c r="B123" t="s">
        <v>26</v>
      </c>
      <c r="C123" t="s">
        <v>27</v>
      </c>
      <c r="D123" t="s">
        <v>51</v>
      </c>
      <c r="E123">
        <v>511</v>
      </c>
      <c r="F123" t="str">
        <f t="shared" si="2"/>
        <v>A0820AF511</v>
      </c>
      <c r="G123">
        <f t="shared" si="3"/>
        <v>118000</v>
      </c>
      <c r="H123" s="2">
        <v>-117572</v>
      </c>
      <c r="I123" s="3">
        <v>-118000</v>
      </c>
      <c r="J123" t="s">
        <v>99</v>
      </c>
      <c r="K123" t="s">
        <v>121</v>
      </c>
      <c r="L123" t="s">
        <v>122</v>
      </c>
      <c r="M123" t="s">
        <v>123</v>
      </c>
      <c r="N123" t="s">
        <v>124</v>
      </c>
      <c r="O123" t="s">
        <v>814</v>
      </c>
      <c r="P123" t="s">
        <v>34</v>
      </c>
      <c r="Q123" t="s">
        <v>35</v>
      </c>
      <c r="R123" t="s">
        <v>36</v>
      </c>
      <c r="S123" t="s">
        <v>37</v>
      </c>
      <c r="T123" t="s">
        <v>38</v>
      </c>
      <c r="U123" t="s">
        <v>38</v>
      </c>
      <c r="V123" t="s">
        <v>39</v>
      </c>
      <c r="W123" t="s">
        <v>40</v>
      </c>
      <c r="X123" t="s">
        <v>40</v>
      </c>
      <c r="Y123" t="s">
        <v>41</v>
      </c>
      <c r="Z123" t="s">
        <v>41</v>
      </c>
      <c r="AA123" t="s">
        <v>37</v>
      </c>
    </row>
    <row r="124" spans="1:27" x14ac:dyDescent="0.25">
      <c r="A124" t="s">
        <v>147</v>
      </c>
      <c r="B124" t="s">
        <v>26</v>
      </c>
      <c r="C124" t="s">
        <v>27</v>
      </c>
      <c r="D124" t="s">
        <v>51</v>
      </c>
      <c r="E124">
        <v>511</v>
      </c>
      <c r="F124" t="str">
        <f t="shared" si="2"/>
        <v>A0820AF511</v>
      </c>
      <c r="G124">
        <f t="shared" si="3"/>
        <v>118000</v>
      </c>
      <c r="H124" s="2">
        <v>117572</v>
      </c>
      <c r="I124" s="3">
        <v>118000</v>
      </c>
      <c r="J124" t="s">
        <v>29</v>
      </c>
      <c r="K124" t="s">
        <v>126</v>
      </c>
      <c r="L124" t="s">
        <v>927</v>
      </c>
      <c r="M124" t="s">
        <v>127</v>
      </c>
      <c r="N124" t="s">
        <v>928</v>
      </c>
      <c r="O124" t="s">
        <v>814</v>
      </c>
      <c r="P124" t="s">
        <v>34</v>
      </c>
      <c r="Q124" t="s">
        <v>35</v>
      </c>
      <c r="R124" t="s">
        <v>36</v>
      </c>
      <c r="S124" t="s">
        <v>37</v>
      </c>
      <c r="T124" t="s">
        <v>38</v>
      </c>
      <c r="U124" t="s">
        <v>38</v>
      </c>
      <c r="V124" t="s">
        <v>39</v>
      </c>
      <c r="W124" t="s">
        <v>40</v>
      </c>
      <c r="X124" t="s">
        <v>40</v>
      </c>
      <c r="Y124" t="s">
        <v>41</v>
      </c>
      <c r="Z124" t="s">
        <v>41</v>
      </c>
      <c r="AA124" t="s">
        <v>37</v>
      </c>
    </row>
    <row r="125" spans="1:27" x14ac:dyDescent="0.25">
      <c r="A125" t="s">
        <v>148</v>
      </c>
      <c r="B125" t="s">
        <v>26</v>
      </c>
      <c r="C125" t="s">
        <v>27</v>
      </c>
      <c r="D125" t="s">
        <v>51</v>
      </c>
      <c r="E125">
        <v>511</v>
      </c>
      <c r="F125" t="str">
        <f t="shared" si="2"/>
        <v>A0820AF511</v>
      </c>
      <c r="G125">
        <f t="shared" si="3"/>
        <v>118000</v>
      </c>
      <c r="H125" s="2">
        <v>-117572</v>
      </c>
      <c r="I125" s="3">
        <v>-118000</v>
      </c>
      <c r="J125" t="s">
        <v>99</v>
      </c>
      <c r="K125" t="s">
        <v>116</v>
      </c>
      <c r="L125" t="s">
        <v>117</v>
      </c>
      <c r="M125" t="s">
        <v>118</v>
      </c>
      <c r="N125" t="s">
        <v>117</v>
      </c>
      <c r="O125" t="s">
        <v>814</v>
      </c>
      <c r="P125" t="s">
        <v>34</v>
      </c>
      <c r="Q125" t="s">
        <v>35</v>
      </c>
      <c r="R125" t="s">
        <v>36</v>
      </c>
      <c r="S125" t="s">
        <v>37</v>
      </c>
      <c r="T125" t="s">
        <v>38</v>
      </c>
      <c r="U125" t="s">
        <v>38</v>
      </c>
      <c r="V125" t="s">
        <v>39</v>
      </c>
      <c r="W125" t="s">
        <v>40</v>
      </c>
      <c r="X125" t="s">
        <v>40</v>
      </c>
      <c r="Y125" t="s">
        <v>41</v>
      </c>
      <c r="Z125" t="s">
        <v>41</v>
      </c>
      <c r="AA125" t="s">
        <v>37</v>
      </c>
    </row>
    <row r="126" spans="1:27" x14ac:dyDescent="0.25">
      <c r="A126" t="s">
        <v>149</v>
      </c>
      <c r="B126" t="s">
        <v>26</v>
      </c>
      <c r="C126" t="s">
        <v>27</v>
      </c>
      <c r="D126" t="s">
        <v>51</v>
      </c>
      <c r="E126">
        <v>511</v>
      </c>
      <c r="F126" t="str">
        <f t="shared" si="2"/>
        <v>A0820AF511</v>
      </c>
      <c r="G126">
        <f t="shared" si="3"/>
        <v>8545000</v>
      </c>
      <c r="H126" s="2">
        <v>8544992</v>
      </c>
      <c r="I126" s="3">
        <v>8545000</v>
      </c>
      <c r="J126" t="s">
        <v>29</v>
      </c>
      <c r="K126" t="s">
        <v>35</v>
      </c>
      <c r="L126" t="s">
        <v>129</v>
      </c>
      <c r="M126" t="s">
        <v>130</v>
      </c>
      <c r="N126" t="s">
        <v>131</v>
      </c>
      <c r="O126" t="s">
        <v>814</v>
      </c>
      <c r="P126" t="s">
        <v>34</v>
      </c>
      <c r="Q126" t="s">
        <v>35</v>
      </c>
      <c r="R126" t="s">
        <v>36</v>
      </c>
      <c r="S126" t="s">
        <v>37</v>
      </c>
      <c r="T126" t="s">
        <v>38</v>
      </c>
      <c r="U126" t="s">
        <v>38</v>
      </c>
      <c r="V126" t="s">
        <v>39</v>
      </c>
      <c r="W126" t="s">
        <v>40</v>
      </c>
      <c r="X126" t="s">
        <v>40</v>
      </c>
      <c r="Y126" t="s">
        <v>41</v>
      </c>
      <c r="Z126" t="s">
        <v>41</v>
      </c>
      <c r="AA126" t="s">
        <v>37</v>
      </c>
    </row>
    <row r="127" spans="1:27" x14ac:dyDescent="0.25">
      <c r="A127" t="s">
        <v>151</v>
      </c>
      <c r="B127" t="s">
        <v>26</v>
      </c>
      <c r="C127" t="s">
        <v>27</v>
      </c>
      <c r="D127" t="s">
        <v>51</v>
      </c>
      <c r="E127">
        <v>511</v>
      </c>
      <c r="F127" t="str">
        <f t="shared" si="2"/>
        <v>A0820AF511</v>
      </c>
      <c r="G127">
        <f t="shared" si="3"/>
        <v>11000</v>
      </c>
      <c r="H127" s="2">
        <v>-10868</v>
      </c>
      <c r="I127" s="3">
        <v>-11000</v>
      </c>
      <c r="J127" t="s">
        <v>99</v>
      </c>
      <c r="K127" t="s">
        <v>114</v>
      </c>
      <c r="L127" t="s">
        <v>111</v>
      </c>
      <c r="M127" t="s">
        <v>112</v>
      </c>
      <c r="N127" t="s">
        <v>113</v>
      </c>
      <c r="O127" t="s">
        <v>814</v>
      </c>
      <c r="P127" t="s">
        <v>34</v>
      </c>
      <c r="Q127" t="s">
        <v>35</v>
      </c>
      <c r="R127" t="s">
        <v>36</v>
      </c>
      <c r="S127" t="s">
        <v>37</v>
      </c>
      <c r="T127" t="s">
        <v>38</v>
      </c>
      <c r="U127" t="s">
        <v>38</v>
      </c>
      <c r="V127" t="s">
        <v>39</v>
      </c>
      <c r="W127" t="s">
        <v>40</v>
      </c>
      <c r="X127" t="s">
        <v>40</v>
      </c>
      <c r="Y127" t="s">
        <v>41</v>
      </c>
      <c r="Z127" t="s">
        <v>41</v>
      </c>
      <c r="AA127" t="s">
        <v>37</v>
      </c>
    </row>
    <row r="128" spans="1:27" x14ac:dyDescent="0.25">
      <c r="A128" t="s">
        <v>152</v>
      </c>
      <c r="B128" t="s">
        <v>26</v>
      </c>
      <c r="C128" t="s">
        <v>27</v>
      </c>
      <c r="D128" t="s">
        <v>51</v>
      </c>
      <c r="E128">
        <v>511</v>
      </c>
      <c r="F128" t="str">
        <f t="shared" si="2"/>
        <v>A0820AF511</v>
      </c>
      <c r="G128">
        <f t="shared" si="3"/>
        <v>8534000</v>
      </c>
      <c r="H128" s="2">
        <v>-8534124</v>
      </c>
      <c r="I128" s="3">
        <v>-8534000</v>
      </c>
      <c r="J128" t="s">
        <v>99</v>
      </c>
      <c r="K128" t="s">
        <v>115</v>
      </c>
      <c r="L128" t="s">
        <v>111</v>
      </c>
      <c r="M128" t="s">
        <v>112</v>
      </c>
      <c r="N128" t="s">
        <v>113</v>
      </c>
      <c r="O128" t="s">
        <v>814</v>
      </c>
      <c r="P128" t="s">
        <v>34</v>
      </c>
      <c r="Q128" t="s">
        <v>35</v>
      </c>
      <c r="R128" t="s">
        <v>36</v>
      </c>
      <c r="S128" t="s">
        <v>37</v>
      </c>
      <c r="T128" t="s">
        <v>38</v>
      </c>
      <c r="U128" t="s">
        <v>38</v>
      </c>
      <c r="V128" t="s">
        <v>39</v>
      </c>
      <c r="W128" t="s">
        <v>40</v>
      </c>
      <c r="X128" t="s">
        <v>40</v>
      </c>
      <c r="Y128" t="s">
        <v>41</v>
      </c>
      <c r="Z128" t="s">
        <v>41</v>
      </c>
      <c r="AA128" t="s">
        <v>37</v>
      </c>
    </row>
    <row r="129" spans="1:27" x14ac:dyDescent="0.25">
      <c r="A129" t="s">
        <v>153</v>
      </c>
      <c r="B129" t="s">
        <v>120</v>
      </c>
      <c r="C129" t="s">
        <v>27</v>
      </c>
      <c r="D129" t="s">
        <v>51</v>
      </c>
      <c r="E129">
        <v>511</v>
      </c>
      <c r="F129" t="str">
        <f t="shared" si="2"/>
        <v>A0820AF511</v>
      </c>
      <c r="G129">
        <f t="shared" si="3"/>
        <v>8225000</v>
      </c>
      <c r="H129" s="2">
        <v>8225414</v>
      </c>
      <c r="I129" s="3">
        <v>8225000</v>
      </c>
      <c r="J129" t="s">
        <v>29</v>
      </c>
      <c r="K129" t="s">
        <v>154</v>
      </c>
      <c r="L129" t="s">
        <v>155</v>
      </c>
      <c r="M129" t="s">
        <v>156</v>
      </c>
      <c r="N129" t="s">
        <v>157</v>
      </c>
      <c r="O129" t="s">
        <v>814</v>
      </c>
      <c r="P129" t="s">
        <v>34</v>
      </c>
      <c r="Q129" t="s">
        <v>35</v>
      </c>
      <c r="R129" t="s">
        <v>36</v>
      </c>
      <c r="S129" t="s">
        <v>37</v>
      </c>
      <c r="T129" t="s">
        <v>38</v>
      </c>
      <c r="U129" t="s">
        <v>38</v>
      </c>
      <c r="V129" t="s">
        <v>39</v>
      </c>
      <c r="W129" t="s">
        <v>40</v>
      </c>
      <c r="X129" t="s">
        <v>40</v>
      </c>
      <c r="Y129" t="s">
        <v>41</v>
      </c>
      <c r="Z129" t="s">
        <v>41</v>
      </c>
      <c r="AA129" t="s">
        <v>37</v>
      </c>
    </row>
    <row r="130" spans="1:27" x14ac:dyDescent="0.25">
      <c r="A130" t="s">
        <v>158</v>
      </c>
      <c r="B130" t="s">
        <v>120</v>
      </c>
      <c r="C130" t="s">
        <v>27</v>
      </c>
      <c r="D130" t="s">
        <v>51</v>
      </c>
      <c r="E130">
        <v>511</v>
      </c>
      <c r="F130" t="str">
        <f t="shared" si="2"/>
        <v>A0820AF511</v>
      </c>
      <c r="G130">
        <f t="shared" si="3"/>
        <v>503000</v>
      </c>
      <c r="H130" s="2">
        <v>502504</v>
      </c>
      <c r="I130" s="3">
        <v>503000</v>
      </c>
      <c r="J130" t="s">
        <v>29</v>
      </c>
      <c r="K130" t="s">
        <v>159</v>
      </c>
      <c r="L130" t="s">
        <v>160</v>
      </c>
      <c r="M130" t="s">
        <v>161</v>
      </c>
      <c r="N130" t="s">
        <v>162</v>
      </c>
      <c r="O130" t="s">
        <v>814</v>
      </c>
      <c r="P130" t="s">
        <v>34</v>
      </c>
      <c r="Q130" t="s">
        <v>35</v>
      </c>
      <c r="R130" t="s">
        <v>36</v>
      </c>
      <c r="S130" t="s">
        <v>37</v>
      </c>
      <c r="T130" t="s">
        <v>38</v>
      </c>
      <c r="U130" t="s">
        <v>38</v>
      </c>
      <c r="V130" t="s">
        <v>39</v>
      </c>
      <c r="W130" t="s">
        <v>40</v>
      </c>
      <c r="X130" t="s">
        <v>40</v>
      </c>
      <c r="Y130" t="s">
        <v>41</v>
      </c>
      <c r="Z130" t="s">
        <v>41</v>
      </c>
      <c r="AA130" t="s">
        <v>37</v>
      </c>
    </row>
    <row r="131" spans="1:27" x14ac:dyDescent="0.25">
      <c r="A131" t="s">
        <v>163</v>
      </c>
      <c r="B131" t="s">
        <v>120</v>
      </c>
      <c r="C131" t="s">
        <v>27</v>
      </c>
      <c r="D131" t="s">
        <v>51</v>
      </c>
      <c r="E131">
        <v>511</v>
      </c>
      <c r="F131" t="str">
        <f t="shared" si="2"/>
        <v>A0820AF511</v>
      </c>
      <c r="G131">
        <f t="shared" si="3"/>
        <v>8728000</v>
      </c>
      <c r="H131" s="2">
        <v>-8727918</v>
      </c>
      <c r="I131" s="3">
        <v>-8728000</v>
      </c>
      <c r="J131" t="s">
        <v>99</v>
      </c>
      <c r="K131" t="s">
        <v>35</v>
      </c>
      <c r="L131" t="s">
        <v>129</v>
      </c>
      <c r="M131" t="s">
        <v>130</v>
      </c>
      <c r="N131" t="s">
        <v>131</v>
      </c>
      <c r="O131" t="s">
        <v>814</v>
      </c>
      <c r="P131" t="s">
        <v>34</v>
      </c>
      <c r="Q131" t="s">
        <v>35</v>
      </c>
      <c r="R131" t="s">
        <v>36</v>
      </c>
      <c r="S131" t="s">
        <v>37</v>
      </c>
      <c r="T131" t="s">
        <v>38</v>
      </c>
      <c r="U131" t="s">
        <v>38</v>
      </c>
      <c r="V131" t="s">
        <v>39</v>
      </c>
      <c r="W131" t="s">
        <v>40</v>
      </c>
      <c r="X131" t="s">
        <v>40</v>
      </c>
      <c r="Y131" t="s">
        <v>41</v>
      </c>
      <c r="Z131" t="s">
        <v>41</v>
      </c>
      <c r="AA131" t="s">
        <v>37</v>
      </c>
    </row>
    <row r="132" spans="1:27" x14ac:dyDescent="0.25">
      <c r="A132" t="s">
        <v>164</v>
      </c>
      <c r="B132" t="s">
        <v>26</v>
      </c>
      <c r="C132" t="s">
        <v>27</v>
      </c>
      <c r="D132" t="s">
        <v>51</v>
      </c>
      <c r="E132">
        <v>511</v>
      </c>
      <c r="F132" t="str">
        <f t="shared" si="2"/>
        <v>A0820AF511</v>
      </c>
      <c r="G132">
        <f t="shared" si="3"/>
        <v>8225000</v>
      </c>
      <c r="H132" s="2">
        <v>8225414</v>
      </c>
      <c r="I132" s="3">
        <v>8225000</v>
      </c>
      <c r="J132" t="s">
        <v>29</v>
      </c>
      <c r="K132" t="s">
        <v>116</v>
      </c>
      <c r="L132" t="s">
        <v>117</v>
      </c>
      <c r="M132" t="s">
        <v>118</v>
      </c>
      <c r="N132" t="s">
        <v>117</v>
      </c>
      <c r="O132" t="s">
        <v>814</v>
      </c>
      <c r="P132" t="s">
        <v>34</v>
      </c>
      <c r="Q132" t="s">
        <v>35</v>
      </c>
      <c r="R132" t="s">
        <v>36</v>
      </c>
      <c r="S132" t="s">
        <v>37</v>
      </c>
      <c r="T132" t="s">
        <v>38</v>
      </c>
      <c r="U132" t="s">
        <v>38</v>
      </c>
      <c r="V132" t="s">
        <v>39</v>
      </c>
      <c r="W132" t="s">
        <v>40</v>
      </c>
      <c r="X132" t="s">
        <v>40</v>
      </c>
      <c r="Y132" t="s">
        <v>41</v>
      </c>
      <c r="Z132" t="s">
        <v>41</v>
      </c>
      <c r="AA132" t="s">
        <v>37</v>
      </c>
    </row>
    <row r="133" spans="1:27" x14ac:dyDescent="0.25">
      <c r="A133" t="s">
        <v>165</v>
      </c>
      <c r="B133" t="s">
        <v>26</v>
      </c>
      <c r="C133" t="s">
        <v>27</v>
      </c>
      <c r="D133" t="s">
        <v>51</v>
      </c>
      <c r="E133">
        <v>511</v>
      </c>
      <c r="F133" t="str">
        <f t="shared" si="2"/>
        <v>A0820AF511</v>
      </c>
      <c r="G133">
        <f t="shared" si="3"/>
        <v>8225000</v>
      </c>
      <c r="H133" s="2">
        <v>-8225414</v>
      </c>
      <c r="I133" s="3">
        <v>-8225000</v>
      </c>
      <c r="J133" t="s">
        <v>99</v>
      </c>
      <c r="K133" t="s">
        <v>154</v>
      </c>
      <c r="L133" t="s">
        <v>155</v>
      </c>
      <c r="M133" t="s">
        <v>156</v>
      </c>
      <c r="N133" t="s">
        <v>157</v>
      </c>
      <c r="O133" t="s">
        <v>814</v>
      </c>
      <c r="P133" t="s">
        <v>34</v>
      </c>
      <c r="Q133" t="s">
        <v>35</v>
      </c>
      <c r="R133" t="s">
        <v>36</v>
      </c>
      <c r="S133" t="s">
        <v>37</v>
      </c>
      <c r="T133" t="s">
        <v>38</v>
      </c>
      <c r="U133" t="s">
        <v>38</v>
      </c>
      <c r="V133" t="s">
        <v>39</v>
      </c>
      <c r="W133" t="s">
        <v>40</v>
      </c>
      <c r="X133" t="s">
        <v>40</v>
      </c>
      <c r="Y133" t="s">
        <v>41</v>
      </c>
      <c r="Z133" t="s">
        <v>41</v>
      </c>
      <c r="AA133" t="s">
        <v>37</v>
      </c>
    </row>
    <row r="134" spans="1:27" x14ac:dyDescent="0.25">
      <c r="A134" t="s">
        <v>166</v>
      </c>
      <c r="B134" t="s">
        <v>26</v>
      </c>
      <c r="C134" t="s">
        <v>27</v>
      </c>
      <c r="D134" t="s">
        <v>51</v>
      </c>
      <c r="E134">
        <v>511</v>
      </c>
      <c r="F134" t="str">
        <f t="shared" si="2"/>
        <v>A0820AF511</v>
      </c>
      <c r="G134">
        <f t="shared" si="3"/>
        <v>6915000</v>
      </c>
      <c r="H134" s="2">
        <v>6914824</v>
      </c>
      <c r="I134" s="3">
        <v>6915000</v>
      </c>
      <c r="J134" t="s">
        <v>29</v>
      </c>
      <c r="K134" t="s">
        <v>116</v>
      </c>
      <c r="L134" t="s">
        <v>117</v>
      </c>
      <c r="M134" t="s">
        <v>118</v>
      </c>
      <c r="N134" t="s">
        <v>117</v>
      </c>
      <c r="O134" t="s">
        <v>814</v>
      </c>
      <c r="P134" t="s">
        <v>34</v>
      </c>
      <c r="Q134" t="s">
        <v>35</v>
      </c>
      <c r="R134" t="s">
        <v>36</v>
      </c>
      <c r="S134" t="s">
        <v>37</v>
      </c>
      <c r="T134" t="s">
        <v>38</v>
      </c>
      <c r="U134" t="s">
        <v>38</v>
      </c>
      <c r="V134" t="s">
        <v>39</v>
      </c>
      <c r="W134" t="s">
        <v>40</v>
      </c>
      <c r="X134" t="s">
        <v>40</v>
      </c>
      <c r="Y134" t="s">
        <v>41</v>
      </c>
      <c r="Z134" t="s">
        <v>41</v>
      </c>
      <c r="AA134" t="s">
        <v>37</v>
      </c>
    </row>
    <row r="135" spans="1:27" x14ac:dyDescent="0.25">
      <c r="A135" t="s">
        <v>167</v>
      </c>
      <c r="B135" t="s">
        <v>26</v>
      </c>
      <c r="C135" t="s">
        <v>27</v>
      </c>
      <c r="D135" t="s">
        <v>51</v>
      </c>
      <c r="E135">
        <v>511</v>
      </c>
      <c r="F135" t="str">
        <f t="shared" si="2"/>
        <v>A0820AF511</v>
      </c>
      <c r="G135">
        <f t="shared" si="3"/>
        <v>6915000</v>
      </c>
      <c r="H135" s="2">
        <v>-6914824</v>
      </c>
      <c r="I135" s="3">
        <v>-6915000</v>
      </c>
      <c r="J135" t="s">
        <v>99</v>
      </c>
      <c r="K135" t="s">
        <v>168</v>
      </c>
      <c r="L135" t="s">
        <v>117</v>
      </c>
      <c r="M135" t="s">
        <v>169</v>
      </c>
      <c r="N135" t="s">
        <v>170</v>
      </c>
      <c r="O135" t="s">
        <v>814</v>
      </c>
      <c r="P135" t="s">
        <v>34</v>
      </c>
      <c r="Q135" t="s">
        <v>35</v>
      </c>
      <c r="R135" t="s">
        <v>36</v>
      </c>
      <c r="S135" t="s">
        <v>37</v>
      </c>
      <c r="T135" t="s">
        <v>38</v>
      </c>
      <c r="U135" t="s">
        <v>38</v>
      </c>
      <c r="V135" t="s">
        <v>39</v>
      </c>
      <c r="W135" t="s">
        <v>40</v>
      </c>
      <c r="X135" t="s">
        <v>40</v>
      </c>
      <c r="Y135" t="s">
        <v>41</v>
      </c>
      <c r="Z135" t="s">
        <v>41</v>
      </c>
      <c r="AA135" t="s">
        <v>37</v>
      </c>
    </row>
    <row r="136" spans="1:27" x14ac:dyDescent="0.25">
      <c r="A136" t="s">
        <v>171</v>
      </c>
      <c r="B136" t="s">
        <v>26</v>
      </c>
      <c r="C136" t="s">
        <v>27</v>
      </c>
      <c r="D136" t="s">
        <v>51</v>
      </c>
      <c r="E136">
        <v>511</v>
      </c>
      <c r="F136" t="str">
        <f t="shared" ref="F136:F199" si="4">_xlfn.CONCAT("A",D136,"AF",E136)</f>
        <v>A0820AF511</v>
      </c>
      <c r="G136">
        <f t="shared" ref="G136:G199" si="5">ABS(I136)</f>
        <v>4989000</v>
      </c>
      <c r="H136" s="2">
        <v>4989182</v>
      </c>
      <c r="I136" s="3">
        <v>4989000</v>
      </c>
      <c r="J136" t="s">
        <v>29</v>
      </c>
      <c r="K136" t="s">
        <v>115</v>
      </c>
      <c r="L136" t="s">
        <v>111</v>
      </c>
      <c r="M136" t="s">
        <v>112</v>
      </c>
      <c r="N136" t="s">
        <v>113</v>
      </c>
      <c r="O136" t="s">
        <v>814</v>
      </c>
      <c r="P136" t="s">
        <v>34</v>
      </c>
      <c r="Q136" t="s">
        <v>35</v>
      </c>
      <c r="R136" t="s">
        <v>36</v>
      </c>
      <c r="S136" t="s">
        <v>37</v>
      </c>
      <c r="T136" t="s">
        <v>38</v>
      </c>
      <c r="U136" t="s">
        <v>38</v>
      </c>
      <c r="V136" t="s">
        <v>39</v>
      </c>
      <c r="W136" t="s">
        <v>40</v>
      </c>
      <c r="X136" t="s">
        <v>40</v>
      </c>
      <c r="Y136" t="s">
        <v>41</v>
      </c>
      <c r="Z136" t="s">
        <v>41</v>
      </c>
      <c r="AA136" t="s">
        <v>37</v>
      </c>
    </row>
    <row r="137" spans="1:27" x14ac:dyDescent="0.25">
      <c r="A137" t="s">
        <v>172</v>
      </c>
      <c r="B137" t="s">
        <v>26</v>
      </c>
      <c r="C137" t="s">
        <v>27</v>
      </c>
      <c r="D137" t="s">
        <v>51</v>
      </c>
      <c r="E137">
        <v>511</v>
      </c>
      <c r="F137" t="str">
        <f t="shared" si="4"/>
        <v>A0820AF511</v>
      </c>
      <c r="G137">
        <f t="shared" si="5"/>
        <v>4989000</v>
      </c>
      <c r="H137" s="2">
        <v>-4989182</v>
      </c>
      <c r="I137" s="3">
        <v>-4989000</v>
      </c>
      <c r="J137" t="s">
        <v>99</v>
      </c>
      <c r="K137" t="s">
        <v>108</v>
      </c>
      <c r="L137" t="s">
        <v>109</v>
      </c>
      <c r="M137" t="s">
        <v>32</v>
      </c>
      <c r="N137" t="s">
        <v>33</v>
      </c>
      <c r="O137" t="s">
        <v>814</v>
      </c>
      <c r="P137" t="s">
        <v>34</v>
      </c>
      <c r="Q137" t="s">
        <v>35</v>
      </c>
      <c r="R137" t="s">
        <v>36</v>
      </c>
      <c r="S137" t="s">
        <v>37</v>
      </c>
      <c r="T137" t="s">
        <v>38</v>
      </c>
      <c r="U137" t="s">
        <v>38</v>
      </c>
      <c r="V137" t="s">
        <v>39</v>
      </c>
      <c r="W137" t="s">
        <v>40</v>
      </c>
      <c r="X137" t="s">
        <v>40</v>
      </c>
      <c r="Y137" t="s">
        <v>41</v>
      </c>
      <c r="Z137" t="s">
        <v>41</v>
      </c>
      <c r="AA137" t="s">
        <v>37</v>
      </c>
    </row>
    <row r="138" spans="1:27" x14ac:dyDescent="0.25">
      <c r="A138" t="s">
        <v>181</v>
      </c>
      <c r="B138" t="s">
        <v>26</v>
      </c>
      <c r="C138" t="s">
        <v>27</v>
      </c>
      <c r="D138" t="s">
        <v>51</v>
      </c>
      <c r="E138">
        <v>511</v>
      </c>
      <c r="F138" t="str">
        <f t="shared" si="4"/>
        <v>A0820AF511</v>
      </c>
      <c r="G138">
        <f t="shared" si="5"/>
        <v>2498000</v>
      </c>
      <c r="H138" s="2">
        <v>2498265</v>
      </c>
      <c r="I138" s="3">
        <v>2498000</v>
      </c>
      <c r="J138" t="s">
        <v>29</v>
      </c>
      <c r="K138" t="s">
        <v>108</v>
      </c>
      <c r="L138" t="s">
        <v>109</v>
      </c>
      <c r="M138" t="s">
        <v>32</v>
      </c>
      <c r="N138" t="s">
        <v>33</v>
      </c>
      <c r="O138" t="s">
        <v>814</v>
      </c>
      <c r="P138" t="s">
        <v>34</v>
      </c>
      <c r="Q138" t="s">
        <v>35</v>
      </c>
      <c r="R138" t="s">
        <v>36</v>
      </c>
      <c r="S138" t="s">
        <v>37</v>
      </c>
      <c r="T138" t="s">
        <v>38</v>
      </c>
      <c r="U138" t="s">
        <v>38</v>
      </c>
      <c r="V138" t="s">
        <v>39</v>
      </c>
      <c r="W138" t="s">
        <v>40</v>
      </c>
      <c r="X138" t="s">
        <v>40</v>
      </c>
      <c r="Y138" t="s">
        <v>41</v>
      </c>
      <c r="Z138" t="s">
        <v>41</v>
      </c>
      <c r="AA138" t="s">
        <v>37</v>
      </c>
    </row>
    <row r="139" spans="1:27" x14ac:dyDescent="0.25">
      <c r="A139" t="s">
        <v>182</v>
      </c>
      <c r="B139" t="s">
        <v>26</v>
      </c>
      <c r="C139" t="s">
        <v>27</v>
      </c>
      <c r="D139" t="s">
        <v>51</v>
      </c>
      <c r="E139">
        <v>511</v>
      </c>
      <c r="F139" t="str">
        <f t="shared" si="4"/>
        <v>A0820AF511</v>
      </c>
      <c r="G139">
        <f t="shared" si="5"/>
        <v>2498000</v>
      </c>
      <c r="H139" s="2">
        <v>-2498265</v>
      </c>
      <c r="I139" s="3">
        <v>-2498000</v>
      </c>
      <c r="J139" t="s">
        <v>99</v>
      </c>
      <c r="K139" t="s">
        <v>116</v>
      </c>
      <c r="L139" t="s">
        <v>117</v>
      </c>
      <c r="M139" t="s">
        <v>118</v>
      </c>
      <c r="N139" t="s">
        <v>117</v>
      </c>
      <c r="O139" t="s">
        <v>814</v>
      </c>
      <c r="P139" t="s">
        <v>34</v>
      </c>
      <c r="Q139" t="s">
        <v>35</v>
      </c>
      <c r="R139" t="s">
        <v>36</v>
      </c>
      <c r="S139" t="s">
        <v>37</v>
      </c>
      <c r="T139" t="s">
        <v>38</v>
      </c>
      <c r="U139" t="s">
        <v>38</v>
      </c>
      <c r="V139" t="s">
        <v>39</v>
      </c>
      <c r="W139" t="s">
        <v>40</v>
      </c>
      <c r="X139" t="s">
        <v>40</v>
      </c>
      <c r="Y139" t="s">
        <v>41</v>
      </c>
      <c r="Z139" t="s">
        <v>41</v>
      </c>
      <c r="AA139" t="s">
        <v>37</v>
      </c>
    </row>
    <row r="140" spans="1:27" x14ac:dyDescent="0.25">
      <c r="A140" t="s">
        <v>823</v>
      </c>
      <c r="B140" t="s">
        <v>26</v>
      </c>
      <c r="C140" t="s">
        <v>27</v>
      </c>
      <c r="D140" t="s">
        <v>52</v>
      </c>
      <c r="E140">
        <v>511</v>
      </c>
      <c r="F140" t="str">
        <f t="shared" si="4"/>
        <v>A0840AF511</v>
      </c>
      <c r="G140">
        <f t="shared" si="5"/>
        <v>28339000</v>
      </c>
      <c r="H140" s="2">
        <v>28339339</v>
      </c>
      <c r="I140" s="3">
        <v>28339000</v>
      </c>
      <c r="J140" t="s">
        <v>29</v>
      </c>
      <c r="K140" t="s">
        <v>108</v>
      </c>
      <c r="L140" t="s">
        <v>109</v>
      </c>
      <c r="M140" t="s">
        <v>32</v>
      </c>
      <c r="N140" t="s">
        <v>33</v>
      </c>
      <c r="O140" t="s">
        <v>814</v>
      </c>
      <c r="P140" t="s">
        <v>34</v>
      </c>
      <c r="Q140" t="s">
        <v>35</v>
      </c>
      <c r="R140" t="s">
        <v>36</v>
      </c>
      <c r="S140" t="s">
        <v>37</v>
      </c>
      <c r="T140" t="s">
        <v>38</v>
      </c>
      <c r="U140" t="s">
        <v>38</v>
      </c>
      <c r="V140" t="s">
        <v>39</v>
      </c>
      <c r="W140" t="s">
        <v>40</v>
      </c>
      <c r="X140" t="s">
        <v>40</v>
      </c>
      <c r="Y140" t="s">
        <v>41</v>
      </c>
      <c r="Z140" t="s">
        <v>41</v>
      </c>
      <c r="AA140" t="s">
        <v>37</v>
      </c>
    </row>
    <row r="141" spans="1:27" x14ac:dyDescent="0.25">
      <c r="A141" t="s">
        <v>825</v>
      </c>
      <c r="B141" t="s">
        <v>26</v>
      </c>
      <c r="C141" t="s">
        <v>27</v>
      </c>
      <c r="D141" t="s">
        <v>52</v>
      </c>
      <c r="E141">
        <v>511</v>
      </c>
      <c r="F141" t="str">
        <f t="shared" si="4"/>
        <v>A0840AF511</v>
      </c>
      <c r="G141">
        <f t="shared" si="5"/>
        <v>342000</v>
      </c>
      <c r="H141" s="2">
        <v>341856</v>
      </c>
      <c r="I141" s="3">
        <v>342000</v>
      </c>
      <c r="J141" t="s">
        <v>29</v>
      </c>
      <c r="K141" t="s">
        <v>100</v>
      </c>
      <c r="L141" t="s">
        <v>101</v>
      </c>
      <c r="M141" t="s">
        <v>102</v>
      </c>
      <c r="N141" t="s">
        <v>103</v>
      </c>
      <c r="O141" t="s">
        <v>814</v>
      </c>
      <c r="P141" t="s">
        <v>34</v>
      </c>
      <c r="Q141" t="s">
        <v>35</v>
      </c>
      <c r="R141" t="s">
        <v>36</v>
      </c>
      <c r="S141" t="s">
        <v>37</v>
      </c>
      <c r="T141" t="s">
        <v>38</v>
      </c>
      <c r="U141" t="s">
        <v>38</v>
      </c>
      <c r="V141" t="s">
        <v>39</v>
      </c>
      <c r="W141" t="s">
        <v>40</v>
      </c>
      <c r="X141" t="s">
        <v>40</v>
      </c>
      <c r="Y141" t="s">
        <v>41</v>
      </c>
      <c r="Z141" t="s">
        <v>41</v>
      </c>
      <c r="AA141" t="s">
        <v>37</v>
      </c>
    </row>
    <row r="142" spans="1:27" x14ac:dyDescent="0.25">
      <c r="A142" t="s">
        <v>816</v>
      </c>
      <c r="B142" t="s">
        <v>26</v>
      </c>
      <c r="C142" t="s">
        <v>27</v>
      </c>
      <c r="D142" t="s">
        <v>52</v>
      </c>
      <c r="E142">
        <v>511</v>
      </c>
      <c r="F142" t="str">
        <f t="shared" si="4"/>
        <v>A0840AF511</v>
      </c>
      <c r="G142">
        <f t="shared" si="5"/>
        <v>13465000</v>
      </c>
      <c r="H142" s="2">
        <v>-13464838</v>
      </c>
      <c r="I142" s="3">
        <v>-13465000</v>
      </c>
      <c r="J142" t="s">
        <v>99</v>
      </c>
      <c r="K142" t="s">
        <v>115</v>
      </c>
      <c r="L142" t="s">
        <v>111</v>
      </c>
      <c r="M142" t="s">
        <v>112</v>
      </c>
      <c r="N142" t="s">
        <v>113</v>
      </c>
      <c r="O142" t="s">
        <v>814</v>
      </c>
      <c r="P142" t="s">
        <v>34</v>
      </c>
      <c r="Q142" t="s">
        <v>35</v>
      </c>
      <c r="R142" t="s">
        <v>36</v>
      </c>
      <c r="S142" t="s">
        <v>37</v>
      </c>
      <c r="T142" t="s">
        <v>38</v>
      </c>
      <c r="U142" t="s">
        <v>38</v>
      </c>
      <c r="V142" t="s">
        <v>39</v>
      </c>
      <c r="W142" t="s">
        <v>40</v>
      </c>
      <c r="X142" t="s">
        <v>40</v>
      </c>
      <c r="Y142" t="s">
        <v>41</v>
      </c>
      <c r="Z142" t="s">
        <v>41</v>
      </c>
      <c r="AA142" t="s">
        <v>37</v>
      </c>
    </row>
    <row r="143" spans="1:27" x14ac:dyDescent="0.25">
      <c r="A143" t="s">
        <v>817</v>
      </c>
      <c r="B143" t="s">
        <v>26</v>
      </c>
      <c r="C143" t="s">
        <v>27</v>
      </c>
      <c r="D143" t="s">
        <v>52</v>
      </c>
      <c r="E143">
        <v>511</v>
      </c>
      <c r="F143" t="str">
        <f t="shared" si="4"/>
        <v>A0840AF511</v>
      </c>
      <c r="G143">
        <f t="shared" si="5"/>
        <v>15216000</v>
      </c>
      <c r="H143" s="2">
        <v>-15216357</v>
      </c>
      <c r="I143" s="3">
        <v>-15216000</v>
      </c>
      <c r="J143" t="s">
        <v>99</v>
      </c>
      <c r="K143" t="s">
        <v>116</v>
      </c>
      <c r="L143" t="s">
        <v>117</v>
      </c>
      <c r="M143" t="s">
        <v>118</v>
      </c>
      <c r="N143" t="s">
        <v>117</v>
      </c>
      <c r="O143" t="s">
        <v>814</v>
      </c>
      <c r="P143" t="s">
        <v>34</v>
      </c>
      <c r="Q143" t="s">
        <v>35</v>
      </c>
      <c r="R143" t="s">
        <v>36</v>
      </c>
      <c r="S143" t="s">
        <v>37</v>
      </c>
      <c r="T143" t="s">
        <v>38</v>
      </c>
      <c r="U143" t="s">
        <v>38</v>
      </c>
      <c r="V143" t="s">
        <v>39</v>
      </c>
      <c r="W143" t="s">
        <v>40</v>
      </c>
      <c r="X143" t="s">
        <v>40</v>
      </c>
      <c r="Y143" t="s">
        <v>41</v>
      </c>
      <c r="Z143" t="s">
        <v>41</v>
      </c>
      <c r="AA143" t="s">
        <v>37</v>
      </c>
    </row>
    <row r="144" spans="1:27" x14ac:dyDescent="0.25">
      <c r="A144" t="s">
        <v>149</v>
      </c>
      <c r="B144" t="s">
        <v>26</v>
      </c>
      <c r="C144" t="s">
        <v>27</v>
      </c>
      <c r="D144" t="s">
        <v>52</v>
      </c>
      <c r="E144">
        <v>511</v>
      </c>
      <c r="F144" t="str">
        <f t="shared" si="4"/>
        <v>A0840AF511</v>
      </c>
      <c r="G144">
        <f t="shared" si="5"/>
        <v>5706000</v>
      </c>
      <c r="H144" s="2">
        <v>5706263</v>
      </c>
      <c r="I144" s="3">
        <v>5706000</v>
      </c>
      <c r="J144" t="s">
        <v>29</v>
      </c>
      <c r="K144" t="s">
        <v>35</v>
      </c>
      <c r="L144" t="s">
        <v>129</v>
      </c>
      <c r="M144" t="s">
        <v>130</v>
      </c>
      <c r="N144" t="s">
        <v>131</v>
      </c>
      <c r="O144" t="s">
        <v>814</v>
      </c>
      <c r="P144" t="s">
        <v>34</v>
      </c>
      <c r="Q144" t="s">
        <v>35</v>
      </c>
      <c r="R144" t="s">
        <v>36</v>
      </c>
      <c r="S144" t="s">
        <v>37</v>
      </c>
      <c r="T144" t="s">
        <v>38</v>
      </c>
      <c r="U144" t="s">
        <v>38</v>
      </c>
      <c r="V144" t="s">
        <v>39</v>
      </c>
      <c r="W144" t="s">
        <v>40</v>
      </c>
      <c r="X144" t="s">
        <v>40</v>
      </c>
      <c r="Y144" t="s">
        <v>41</v>
      </c>
      <c r="Z144" t="s">
        <v>41</v>
      </c>
      <c r="AA144" t="s">
        <v>37</v>
      </c>
    </row>
    <row r="145" spans="1:27" x14ac:dyDescent="0.25">
      <c r="A145" t="s">
        <v>152</v>
      </c>
      <c r="B145" t="s">
        <v>26</v>
      </c>
      <c r="C145" t="s">
        <v>27</v>
      </c>
      <c r="D145" t="s">
        <v>52</v>
      </c>
      <c r="E145">
        <v>511</v>
      </c>
      <c r="F145" t="str">
        <f t="shared" si="4"/>
        <v>A0840AF511</v>
      </c>
      <c r="G145">
        <f t="shared" si="5"/>
        <v>5706000</v>
      </c>
      <c r="H145" s="2">
        <v>-5706263</v>
      </c>
      <c r="I145" s="3">
        <v>-5706000</v>
      </c>
      <c r="J145" t="s">
        <v>99</v>
      </c>
      <c r="K145" t="s">
        <v>115</v>
      </c>
      <c r="L145" t="s">
        <v>111</v>
      </c>
      <c r="M145" t="s">
        <v>112</v>
      </c>
      <c r="N145" t="s">
        <v>113</v>
      </c>
      <c r="O145" t="s">
        <v>814</v>
      </c>
      <c r="P145" t="s">
        <v>34</v>
      </c>
      <c r="Q145" t="s">
        <v>35</v>
      </c>
      <c r="R145" t="s">
        <v>36</v>
      </c>
      <c r="S145" t="s">
        <v>37</v>
      </c>
      <c r="T145" t="s">
        <v>38</v>
      </c>
      <c r="U145" t="s">
        <v>38</v>
      </c>
      <c r="V145" t="s">
        <v>39</v>
      </c>
      <c r="W145" t="s">
        <v>40</v>
      </c>
      <c r="X145" t="s">
        <v>40</v>
      </c>
      <c r="Y145" t="s">
        <v>41</v>
      </c>
      <c r="Z145" t="s">
        <v>41</v>
      </c>
      <c r="AA145" t="s">
        <v>37</v>
      </c>
    </row>
    <row r="146" spans="1:27" x14ac:dyDescent="0.25">
      <c r="A146" t="s">
        <v>153</v>
      </c>
      <c r="B146" t="s">
        <v>120</v>
      </c>
      <c r="C146" t="s">
        <v>27</v>
      </c>
      <c r="D146" t="s">
        <v>52</v>
      </c>
      <c r="E146">
        <v>511</v>
      </c>
      <c r="F146" t="str">
        <f t="shared" si="4"/>
        <v>A0840AF511</v>
      </c>
      <c r="G146">
        <f t="shared" si="5"/>
        <v>5729000</v>
      </c>
      <c r="H146" s="2">
        <v>5728588</v>
      </c>
      <c r="I146" s="3">
        <v>5729000</v>
      </c>
      <c r="J146" t="s">
        <v>29</v>
      </c>
      <c r="K146" t="s">
        <v>154</v>
      </c>
      <c r="L146" t="s">
        <v>155</v>
      </c>
      <c r="M146" t="s">
        <v>156</v>
      </c>
      <c r="N146" t="s">
        <v>157</v>
      </c>
      <c r="O146" t="s">
        <v>814</v>
      </c>
      <c r="P146" t="s">
        <v>34</v>
      </c>
      <c r="Q146" t="s">
        <v>35</v>
      </c>
      <c r="R146" t="s">
        <v>36</v>
      </c>
      <c r="S146" t="s">
        <v>37</v>
      </c>
      <c r="T146" t="s">
        <v>38</v>
      </c>
      <c r="U146" t="s">
        <v>38</v>
      </c>
      <c r="V146" t="s">
        <v>39</v>
      </c>
      <c r="W146" t="s">
        <v>40</v>
      </c>
      <c r="X146" t="s">
        <v>40</v>
      </c>
      <c r="Y146" t="s">
        <v>41</v>
      </c>
      <c r="Z146" t="s">
        <v>41</v>
      </c>
      <c r="AA146" t="s">
        <v>37</v>
      </c>
    </row>
    <row r="147" spans="1:27" x14ac:dyDescent="0.25">
      <c r="A147" t="s">
        <v>158</v>
      </c>
      <c r="B147" t="s">
        <v>120</v>
      </c>
      <c r="C147" t="s">
        <v>27</v>
      </c>
      <c r="D147" t="s">
        <v>52</v>
      </c>
      <c r="E147">
        <v>511</v>
      </c>
      <c r="F147" t="str">
        <f t="shared" si="4"/>
        <v>A0840AF511</v>
      </c>
      <c r="G147">
        <f t="shared" si="5"/>
        <v>25000</v>
      </c>
      <c r="H147" s="2">
        <v>24813</v>
      </c>
      <c r="I147" s="3">
        <v>25000</v>
      </c>
      <c r="J147" t="s">
        <v>29</v>
      </c>
      <c r="K147" t="s">
        <v>159</v>
      </c>
      <c r="L147" t="s">
        <v>160</v>
      </c>
      <c r="M147" t="s">
        <v>161</v>
      </c>
      <c r="N147" t="s">
        <v>162</v>
      </c>
      <c r="O147" t="s">
        <v>814</v>
      </c>
      <c r="P147" t="s">
        <v>34</v>
      </c>
      <c r="Q147" t="s">
        <v>35</v>
      </c>
      <c r="R147" t="s">
        <v>36</v>
      </c>
      <c r="S147" t="s">
        <v>37</v>
      </c>
      <c r="T147" t="s">
        <v>38</v>
      </c>
      <c r="U147" t="s">
        <v>38</v>
      </c>
      <c r="V147" t="s">
        <v>39</v>
      </c>
      <c r="W147" t="s">
        <v>40</v>
      </c>
      <c r="X147" t="s">
        <v>40</v>
      </c>
      <c r="Y147" t="s">
        <v>41</v>
      </c>
      <c r="Z147" t="s">
        <v>41</v>
      </c>
      <c r="AA147" t="s">
        <v>37</v>
      </c>
    </row>
    <row r="148" spans="1:27" x14ac:dyDescent="0.25">
      <c r="A148" t="s">
        <v>163</v>
      </c>
      <c r="B148" t="s">
        <v>120</v>
      </c>
      <c r="C148" t="s">
        <v>27</v>
      </c>
      <c r="D148" t="s">
        <v>52</v>
      </c>
      <c r="E148">
        <v>511</v>
      </c>
      <c r="F148" t="str">
        <f t="shared" si="4"/>
        <v>A0840AF511</v>
      </c>
      <c r="G148">
        <f t="shared" si="5"/>
        <v>5754000</v>
      </c>
      <c r="H148" s="2">
        <v>-5753401</v>
      </c>
      <c r="I148" s="3">
        <v>-5754000</v>
      </c>
      <c r="J148" t="s">
        <v>99</v>
      </c>
      <c r="K148" t="s">
        <v>35</v>
      </c>
      <c r="L148" t="s">
        <v>129</v>
      </c>
      <c r="M148" t="s">
        <v>130</v>
      </c>
      <c r="N148" t="s">
        <v>131</v>
      </c>
      <c r="O148" t="s">
        <v>814</v>
      </c>
      <c r="P148" t="s">
        <v>34</v>
      </c>
      <c r="Q148" t="s">
        <v>35</v>
      </c>
      <c r="R148" t="s">
        <v>36</v>
      </c>
      <c r="S148" t="s">
        <v>37</v>
      </c>
      <c r="T148" t="s">
        <v>38</v>
      </c>
      <c r="U148" t="s">
        <v>38</v>
      </c>
      <c r="V148" t="s">
        <v>39</v>
      </c>
      <c r="W148" t="s">
        <v>40</v>
      </c>
      <c r="X148" t="s">
        <v>40</v>
      </c>
      <c r="Y148" t="s">
        <v>41</v>
      </c>
      <c r="Z148" t="s">
        <v>41</v>
      </c>
      <c r="AA148" t="s">
        <v>37</v>
      </c>
    </row>
    <row r="149" spans="1:27" x14ac:dyDescent="0.25">
      <c r="A149" t="s">
        <v>164</v>
      </c>
      <c r="B149" t="s">
        <v>26</v>
      </c>
      <c r="C149" t="s">
        <v>27</v>
      </c>
      <c r="D149" t="s">
        <v>52</v>
      </c>
      <c r="E149">
        <v>511</v>
      </c>
      <c r="F149" t="str">
        <f t="shared" si="4"/>
        <v>A0840AF511</v>
      </c>
      <c r="G149">
        <f t="shared" si="5"/>
        <v>5729000</v>
      </c>
      <c r="H149" s="2">
        <v>5728588</v>
      </c>
      <c r="I149" s="3">
        <v>5729000</v>
      </c>
      <c r="J149" t="s">
        <v>29</v>
      </c>
      <c r="K149" t="s">
        <v>116</v>
      </c>
      <c r="L149" t="s">
        <v>117</v>
      </c>
      <c r="M149" t="s">
        <v>118</v>
      </c>
      <c r="N149" t="s">
        <v>117</v>
      </c>
      <c r="O149" t="s">
        <v>814</v>
      </c>
      <c r="P149" t="s">
        <v>34</v>
      </c>
      <c r="Q149" t="s">
        <v>35</v>
      </c>
      <c r="R149" t="s">
        <v>36</v>
      </c>
      <c r="S149" t="s">
        <v>37</v>
      </c>
      <c r="T149" t="s">
        <v>38</v>
      </c>
      <c r="U149" t="s">
        <v>38</v>
      </c>
      <c r="V149" t="s">
        <v>39</v>
      </c>
      <c r="W149" t="s">
        <v>40</v>
      </c>
      <c r="X149" t="s">
        <v>40</v>
      </c>
      <c r="Y149" t="s">
        <v>41</v>
      </c>
      <c r="Z149" t="s">
        <v>41</v>
      </c>
      <c r="AA149" t="s">
        <v>37</v>
      </c>
    </row>
    <row r="150" spans="1:27" x14ac:dyDescent="0.25">
      <c r="A150" t="s">
        <v>165</v>
      </c>
      <c r="B150" t="s">
        <v>26</v>
      </c>
      <c r="C150" t="s">
        <v>27</v>
      </c>
      <c r="D150" t="s">
        <v>52</v>
      </c>
      <c r="E150">
        <v>511</v>
      </c>
      <c r="F150" t="str">
        <f t="shared" si="4"/>
        <v>A0840AF511</v>
      </c>
      <c r="G150">
        <f t="shared" si="5"/>
        <v>5729000</v>
      </c>
      <c r="H150" s="2">
        <v>-5728588</v>
      </c>
      <c r="I150" s="3">
        <v>-5729000</v>
      </c>
      <c r="J150" t="s">
        <v>99</v>
      </c>
      <c r="K150" t="s">
        <v>154</v>
      </c>
      <c r="L150" t="s">
        <v>155</v>
      </c>
      <c r="M150" t="s">
        <v>156</v>
      </c>
      <c r="N150" t="s">
        <v>157</v>
      </c>
      <c r="O150" t="s">
        <v>814</v>
      </c>
      <c r="P150" t="s">
        <v>34</v>
      </c>
      <c r="Q150" t="s">
        <v>35</v>
      </c>
      <c r="R150" t="s">
        <v>36</v>
      </c>
      <c r="S150" t="s">
        <v>37</v>
      </c>
      <c r="T150" t="s">
        <v>38</v>
      </c>
      <c r="U150" t="s">
        <v>38</v>
      </c>
      <c r="V150" t="s">
        <v>39</v>
      </c>
      <c r="W150" t="s">
        <v>40</v>
      </c>
      <c r="X150" t="s">
        <v>40</v>
      </c>
      <c r="Y150" t="s">
        <v>41</v>
      </c>
      <c r="Z150" t="s">
        <v>41</v>
      </c>
      <c r="AA150" t="s">
        <v>37</v>
      </c>
    </row>
    <row r="151" spans="1:27" x14ac:dyDescent="0.25">
      <c r="A151" t="s">
        <v>166</v>
      </c>
      <c r="B151" t="s">
        <v>26</v>
      </c>
      <c r="C151" t="s">
        <v>27</v>
      </c>
      <c r="D151" t="s">
        <v>52</v>
      </c>
      <c r="E151">
        <v>511</v>
      </c>
      <c r="F151" t="str">
        <f t="shared" si="4"/>
        <v>A0840AF511</v>
      </c>
      <c r="G151">
        <f t="shared" si="5"/>
        <v>5158000</v>
      </c>
      <c r="H151" s="2">
        <v>5157723</v>
      </c>
      <c r="I151" s="3">
        <v>5158000</v>
      </c>
      <c r="J151" t="s">
        <v>29</v>
      </c>
      <c r="K151" t="s">
        <v>116</v>
      </c>
      <c r="L151" t="s">
        <v>117</v>
      </c>
      <c r="M151" t="s">
        <v>118</v>
      </c>
      <c r="N151" t="s">
        <v>117</v>
      </c>
      <c r="O151" t="s">
        <v>814</v>
      </c>
      <c r="P151" t="s">
        <v>34</v>
      </c>
      <c r="Q151" t="s">
        <v>35</v>
      </c>
      <c r="R151" t="s">
        <v>36</v>
      </c>
      <c r="S151" t="s">
        <v>37</v>
      </c>
      <c r="T151" t="s">
        <v>38</v>
      </c>
      <c r="U151" t="s">
        <v>38</v>
      </c>
      <c r="V151" t="s">
        <v>39</v>
      </c>
      <c r="W151" t="s">
        <v>40</v>
      </c>
      <c r="X151" t="s">
        <v>40</v>
      </c>
      <c r="Y151" t="s">
        <v>41</v>
      </c>
      <c r="Z151" t="s">
        <v>41</v>
      </c>
      <c r="AA151" t="s">
        <v>37</v>
      </c>
    </row>
    <row r="152" spans="1:27" x14ac:dyDescent="0.25">
      <c r="A152" t="s">
        <v>167</v>
      </c>
      <c r="B152" t="s">
        <v>26</v>
      </c>
      <c r="C152" t="s">
        <v>27</v>
      </c>
      <c r="D152" t="s">
        <v>52</v>
      </c>
      <c r="E152">
        <v>511</v>
      </c>
      <c r="F152" t="str">
        <f t="shared" si="4"/>
        <v>A0840AF511</v>
      </c>
      <c r="G152">
        <f t="shared" si="5"/>
        <v>5158000</v>
      </c>
      <c r="H152" s="2">
        <v>-5157723</v>
      </c>
      <c r="I152" s="3">
        <v>-5158000</v>
      </c>
      <c r="J152" t="s">
        <v>99</v>
      </c>
      <c r="K152" t="s">
        <v>168</v>
      </c>
      <c r="L152" t="s">
        <v>117</v>
      </c>
      <c r="M152" t="s">
        <v>169</v>
      </c>
      <c r="N152" t="s">
        <v>170</v>
      </c>
      <c r="O152" t="s">
        <v>814</v>
      </c>
      <c r="P152" t="s">
        <v>34</v>
      </c>
      <c r="Q152" t="s">
        <v>35</v>
      </c>
      <c r="R152" t="s">
        <v>36</v>
      </c>
      <c r="S152" t="s">
        <v>37</v>
      </c>
      <c r="T152" t="s">
        <v>38</v>
      </c>
      <c r="U152" t="s">
        <v>38</v>
      </c>
      <c r="V152" t="s">
        <v>39</v>
      </c>
      <c r="W152" t="s">
        <v>40</v>
      </c>
      <c r="X152" t="s">
        <v>40</v>
      </c>
      <c r="Y152" t="s">
        <v>41</v>
      </c>
      <c r="Z152" t="s">
        <v>41</v>
      </c>
      <c r="AA152" t="s">
        <v>37</v>
      </c>
    </row>
    <row r="153" spans="1:27" x14ac:dyDescent="0.25">
      <c r="A153" t="s">
        <v>171</v>
      </c>
      <c r="B153" t="s">
        <v>26</v>
      </c>
      <c r="C153" t="s">
        <v>27</v>
      </c>
      <c r="D153" t="s">
        <v>52</v>
      </c>
      <c r="E153">
        <v>511</v>
      </c>
      <c r="F153" t="str">
        <f t="shared" si="4"/>
        <v>A0840AF511</v>
      </c>
      <c r="G153">
        <f t="shared" si="5"/>
        <v>3969000</v>
      </c>
      <c r="H153" s="2">
        <v>3969018</v>
      </c>
      <c r="I153" s="3">
        <v>3969000</v>
      </c>
      <c r="J153" t="s">
        <v>29</v>
      </c>
      <c r="K153" t="s">
        <v>115</v>
      </c>
      <c r="L153" t="s">
        <v>111</v>
      </c>
      <c r="M153" t="s">
        <v>112</v>
      </c>
      <c r="N153" t="s">
        <v>113</v>
      </c>
      <c r="O153" t="s">
        <v>814</v>
      </c>
      <c r="P153" t="s">
        <v>34</v>
      </c>
      <c r="Q153" t="s">
        <v>35</v>
      </c>
      <c r="R153" t="s">
        <v>36</v>
      </c>
      <c r="S153" t="s">
        <v>37</v>
      </c>
      <c r="T153" t="s">
        <v>38</v>
      </c>
      <c r="U153" t="s">
        <v>38</v>
      </c>
      <c r="V153" t="s">
        <v>39</v>
      </c>
      <c r="W153" t="s">
        <v>40</v>
      </c>
      <c r="X153" t="s">
        <v>40</v>
      </c>
      <c r="Y153" t="s">
        <v>41</v>
      </c>
      <c r="Z153" t="s">
        <v>41</v>
      </c>
      <c r="AA153" t="s">
        <v>37</v>
      </c>
    </row>
    <row r="154" spans="1:27" x14ac:dyDescent="0.25">
      <c r="A154" t="s">
        <v>172</v>
      </c>
      <c r="B154" t="s">
        <v>26</v>
      </c>
      <c r="C154" t="s">
        <v>27</v>
      </c>
      <c r="D154" t="s">
        <v>52</v>
      </c>
      <c r="E154">
        <v>511</v>
      </c>
      <c r="F154" t="str">
        <f t="shared" si="4"/>
        <v>A0840AF511</v>
      </c>
      <c r="G154">
        <f t="shared" si="5"/>
        <v>3969000</v>
      </c>
      <c r="H154" s="2">
        <v>-3969018</v>
      </c>
      <c r="I154" s="3">
        <v>-3969000</v>
      </c>
      <c r="J154" t="s">
        <v>99</v>
      </c>
      <c r="K154" t="s">
        <v>108</v>
      </c>
      <c r="L154" t="s">
        <v>109</v>
      </c>
      <c r="M154" t="s">
        <v>32</v>
      </c>
      <c r="N154" t="s">
        <v>33</v>
      </c>
      <c r="O154" t="s">
        <v>814</v>
      </c>
      <c r="P154" t="s">
        <v>34</v>
      </c>
      <c r="Q154" t="s">
        <v>35</v>
      </c>
      <c r="R154" t="s">
        <v>36</v>
      </c>
      <c r="S154" t="s">
        <v>37</v>
      </c>
      <c r="T154" t="s">
        <v>38</v>
      </c>
      <c r="U154" t="s">
        <v>38</v>
      </c>
      <c r="V154" t="s">
        <v>39</v>
      </c>
      <c r="W154" t="s">
        <v>40</v>
      </c>
      <c r="X154" t="s">
        <v>40</v>
      </c>
      <c r="Y154" t="s">
        <v>41</v>
      </c>
      <c r="Z154" t="s">
        <v>41</v>
      </c>
      <c r="AA154" t="s">
        <v>37</v>
      </c>
    </row>
    <row r="155" spans="1:27" x14ac:dyDescent="0.25">
      <c r="A155" t="s">
        <v>823</v>
      </c>
      <c r="B155" t="s">
        <v>26</v>
      </c>
      <c r="C155" t="s">
        <v>27</v>
      </c>
      <c r="D155" t="s">
        <v>53</v>
      </c>
      <c r="E155">
        <v>511</v>
      </c>
      <c r="F155" t="str">
        <f t="shared" si="4"/>
        <v>A0845AF511</v>
      </c>
      <c r="G155">
        <f t="shared" si="5"/>
        <v>1847000</v>
      </c>
      <c r="H155" s="2">
        <v>1846646</v>
      </c>
      <c r="I155" s="3">
        <v>1847000</v>
      </c>
      <c r="J155" t="s">
        <v>29</v>
      </c>
      <c r="K155" t="s">
        <v>108</v>
      </c>
      <c r="L155" t="s">
        <v>109</v>
      </c>
      <c r="M155" t="s">
        <v>32</v>
      </c>
      <c r="N155" t="s">
        <v>33</v>
      </c>
      <c r="O155" t="s">
        <v>814</v>
      </c>
      <c r="P155" t="s">
        <v>34</v>
      </c>
      <c r="Q155" t="s">
        <v>35</v>
      </c>
      <c r="R155" t="s">
        <v>36</v>
      </c>
      <c r="S155" t="s">
        <v>37</v>
      </c>
      <c r="T155" t="s">
        <v>38</v>
      </c>
      <c r="U155" t="s">
        <v>38</v>
      </c>
      <c r="V155" t="s">
        <v>39</v>
      </c>
      <c r="W155" t="s">
        <v>40</v>
      </c>
      <c r="X155" t="s">
        <v>40</v>
      </c>
      <c r="Y155" t="s">
        <v>41</v>
      </c>
      <c r="Z155" t="s">
        <v>41</v>
      </c>
      <c r="AA155" t="s">
        <v>37</v>
      </c>
    </row>
    <row r="156" spans="1:27" x14ac:dyDescent="0.25">
      <c r="A156" t="s">
        <v>825</v>
      </c>
      <c r="B156" t="s">
        <v>26</v>
      </c>
      <c r="C156" t="s">
        <v>27</v>
      </c>
      <c r="D156" t="s">
        <v>53</v>
      </c>
      <c r="E156">
        <v>511</v>
      </c>
      <c r="F156" t="str">
        <f t="shared" si="4"/>
        <v>A0845AF511</v>
      </c>
      <c r="G156">
        <f t="shared" si="5"/>
        <v>22000</v>
      </c>
      <c r="H156" s="2">
        <v>21699</v>
      </c>
      <c r="I156" s="3">
        <v>22000</v>
      </c>
      <c r="J156" t="s">
        <v>29</v>
      </c>
      <c r="K156" t="s">
        <v>100</v>
      </c>
      <c r="L156" t="s">
        <v>101</v>
      </c>
      <c r="M156" t="s">
        <v>102</v>
      </c>
      <c r="N156" t="s">
        <v>103</v>
      </c>
      <c r="O156" t="s">
        <v>814</v>
      </c>
      <c r="P156" t="s">
        <v>34</v>
      </c>
      <c r="Q156" t="s">
        <v>35</v>
      </c>
      <c r="R156" t="s">
        <v>36</v>
      </c>
      <c r="S156" t="s">
        <v>37</v>
      </c>
      <c r="T156" t="s">
        <v>38</v>
      </c>
      <c r="U156" t="s">
        <v>38</v>
      </c>
      <c r="V156" t="s">
        <v>39</v>
      </c>
      <c r="W156" t="s">
        <v>40</v>
      </c>
      <c r="X156" t="s">
        <v>40</v>
      </c>
      <c r="Y156" t="s">
        <v>41</v>
      </c>
      <c r="Z156" t="s">
        <v>41</v>
      </c>
      <c r="AA156" t="s">
        <v>37</v>
      </c>
    </row>
    <row r="157" spans="1:27" x14ac:dyDescent="0.25">
      <c r="A157" t="s">
        <v>816</v>
      </c>
      <c r="B157" t="s">
        <v>26</v>
      </c>
      <c r="C157" t="s">
        <v>27</v>
      </c>
      <c r="D157" t="s">
        <v>53</v>
      </c>
      <c r="E157">
        <v>511</v>
      </c>
      <c r="F157" t="str">
        <f t="shared" si="4"/>
        <v>A0845AF511</v>
      </c>
      <c r="G157">
        <f t="shared" si="5"/>
        <v>621000</v>
      </c>
      <c r="H157" s="2">
        <v>-621104</v>
      </c>
      <c r="I157" s="3">
        <v>-621000</v>
      </c>
      <c r="J157" t="s">
        <v>99</v>
      </c>
      <c r="K157" t="s">
        <v>115</v>
      </c>
      <c r="L157" t="s">
        <v>111</v>
      </c>
      <c r="M157" t="s">
        <v>112</v>
      </c>
      <c r="N157" t="s">
        <v>113</v>
      </c>
      <c r="O157" t="s">
        <v>814</v>
      </c>
      <c r="P157" t="s">
        <v>34</v>
      </c>
      <c r="Q157" t="s">
        <v>35</v>
      </c>
      <c r="R157" t="s">
        <v>36</v>
      </c>
      <c r="S157" t="s">
        <v>37</v>
      </c>
      <c r="T157" t="s">
        <v>38</v>
      </c>
      <c r="U157" t="s">
        <v>38</v>
      </c>
      <c r="V157" t="s">
        <v>39</v>
      </c>
      <c r="W157" t="s">
        <v>40</v>
      </c>
      <c r="X157" t="s">
        <v>40</v>
      </c>
      <c r="Y157" t="s">
        <v>41</v>
      </c>
      <c r="Z157" t="s">
        <v>41</v>
      </c>
      <c r="AA157" t="s">
        <v>37</v>
      </c>
    </row>
    <row r="158" spans="1:27" x14ac:dyDescent="0.25">
      <c r="A158" t="s">
        <v>817</v>
      </c>
      <c r="B158" t="s">
        <v>26</v>
      </c>
      <c r="C158" t="s">
        <v>27</v>
      </c>
      <c r="D158" t="s">
        <v>53</v>
      </c>
      <c r="E158">
        <v>511</v>
      </c>
      <c r="F158" t="str">
        <f t="shared" si="4"/>
        <v>A0845AF511</v>
      </c>
      <c r="G158">
        <f t="shared" si="5"/>
        <v>1248000</v>
      </c>
      <c r="H158" s="2">
        <v>-1247241</v>
      </c>
      <c r="I158" s="3">
        <v>-1248000</v>
      </c>
      <c r="J158" t="s">
        <v>99</v>
      </c>
      <c r="K158" t="s">
        <v>116</v>
      </c>
      <c r="L158" t="s">
        <v>117</v>
      </c>
      <c r="M158" t="s">
        <v>118</v>
      </c>
      <c r="N158" t="s">
        <v>117</v>
      </c>
      <c r="O158" t="s">
        <v>814</v>
      </c>
      <c r="P158" t="s">
        <v>34</v>
      </c>
      <c r="Q158" t="s">
        <v>35</v>
      </c>
      <c r="R158" t="s">
        <v>36</v>
      </c>
      <c r="S158" t="s">
        <v>37</v>
      </c>
      <c r="T158" t="s">
        <v>38</v>
      </c>
      <c r="U158" t="s">
        <v>38</v>
      </c>
      <c r="V158" t="s">
        <v>39</v>
      </c>
      <c r="W158" t="s">
        <v>40</v>
      </c>
      <c r="X158" t="s">
        <v>40</v>
      </c>
      <c r="Y158" t="s">
        <v>41</v>
      </c>
      <c r="Z158" t="s">
        <v>41</v>
      </c>
      <c r="AA158" t="s">
        <v>37</v>
      </c>
    </row>
    <row r="159" spans="1:27" x14ac:dyDescent="0.25">
      <c r="A159" t="s">
        <v>149</v>
      </c>
      <c r="B159" t="s">
        <v>26</v>
      </c>
      <c r="C159" t="s">
        <v>27</v>
      </c>
      <c r="D159" t="s">
        <v>53</v>
      </c>
      <c r="E159">
        <v>511</v>
      </c>
      <c r="F159" t="str">
        <f t="shared" si="4"/>
        <v>A0845AF511</v>
      </c>
      <c r="G159">
        <f t="shared" si="5"/>
        <v>402000</v>
      </c>
      <c r="H159" s="2">
        <v>401633</v>
      </c>
      <c r="I159" s="3">
        <v>402000</v>
      </c>
      <c r="J159" t="s">
        <v>29</v>
      </c>
      <c r="K159" t="s">
        <v>35</v>
      </c>
      <c r="L159" t="s">
        <v>129</v>
      </c>
      <c r="M159" t="s">
        <v>130</v>
      </c>
      <c r="N159" t="s">
        <v>131</v>
      </c>
      <c r="O159" t="s">
        <v>814</v>
      </c>
      <c r="P159" t="s">
        <v>34</v>
      </c>
      <c r="Q159" t="s">
        <v>35</v>
      </c>
      <c r="R159" t="s">
        <v>36</v>
      </c>
      <c r="S159" t="s">
        <v>37</v>
      </c>
      <c r="T159" t="s">
        <v>38</v>
      </c>
      <c r="U159" t="s">
        <v>38</v>
      </c>
      <c r="V159" t="s">
        <v>39</v>
      </c>
      <c r="W159" t="s">
        <v>40</v>
      </c>
      <c r="X159" t="s">
        <v>40</v>
      </c>
      <c r="Y159" t="s">
        <v>41</v>
      </c>
      <c r="Z159" t="s">
        <v>41</v>
      </c>
      <c r="AA159" t="s">
        <v>37</v>
      </c>
    </row>
    <row r="160" spans="1:27" x14ac:dyDescent="0.25">
      <c r="A160" t="s">
        <v>152</v>
      </c>
      <c r="B160" t="s">
        <v>26</v>
      </c>
      <c r="C160" t="s">
        <v>27</v>
      </c>
      <c r="D160" t="s">
        <v>53</v>
      </c>
      <c r="E160">
        <v>511</v>
      </c>
      <c r="F160" t="str">
        <f t="shared" si="4"/>
        <v>A0845AF511</v>
      </c>
      <c r="G160">
        <f t="shared" si="5"/>
        <v>402000</v>
      </c>
      <c r="H160" s="2">
        <v>-401633</v>
      </c>
      <c r="I160" s="3">
        <v>-402000</v>
      </c>
      <c r="J160" t="s">
        <v>99</v>
      </c>
      <c r="K160" t="s">
        <v>115</v>
      </c>
      <c r="L160" t="s">
        <v>111</v>
      </c>
      <c r="M160" t="s">
        <v>112</v>
      </c>
      <c r="N160" t="s">
        <v>113</v>
      </c>
      <c r="O160" t="s">
        <v>814</v>
      </c>
      <c r="P160" t="s">
        <v>34</v>
      </c>
      <c r="Q160" t="s">
        <v>35</v>
      </c>
      <c r="R160" t="s">
        <v>36</v>
      </c>
      <c r="S160" t="s">
        <v>37</v>
      </c>
      <c r="T160" t="s">
        <v>38</v>
      </c>
      <c r="U160" t="s">
        <v>38</v>
      </c>
      <c r="V160" t="s">
        <v>39</v>
      </c>
      <c r="W160" t="s">
        <v>40</v>
      </c>
      <c r="X160" t="s">
        <v>40</v>
      </c>
      <c r="Y160" t="s">
        <v>41</v>
      </c>
      <c r="Z160" t="s">
        <v>41</v>
      </c>
      <c r="AA160" t="s">
        <v>37</v>
      </c>
    </row>
    <row r="161" spans="1:27" x14ac:dyDescent="0.25">
      <c r="A161" t="s">
        <v>153</v>
      </c>
      <c r="B161" t="s">
        <v>120</v>
      </c>
      <c r="C161" t="s">
        <v>27</v>
      </c>
      <c r="D161" t="s">
        <v>53</v>
      </c>
      <c r="E161">
        <v>511</v>
      </c>
      <c r="F161" t="str">
        <f t="shared" si="4"/>
        <v>A0845AF511</v>
      </c>
      <c r="G161">
        <f t="shared" si="5"/>
        <v>389000</v>
      </c>
      <c r="H161" s="2">
        <v>389413</v>
      </c>
      <c r="I161" s="3">
        <v>389000</v>
      </c>
      <c r="J161" t="s">
        <v>29</v>
      </c>
      <c r="K161" t="s">
        <v>154</v>
      </c>
      <c r="L161" t="s">
        <v>155</v>
      </c>
      <c r="M161" t="s">
        <v>156</v>
      </c>
      <c r="N161" t="s">
        <v>157</v>
      </c>
      <c r="O161" t="s">
        <v>814</v>
      </c>
      <c r="P161" t="s">
        <v>34</v>
      </c>
      <c r="Q161" t="s">
        <v>35</v>
      </c>
      <c r="R161" t="s">
        <v>36</v>
      </c>
      <c r="S161" t="s">
        <v>37</v>
      </c>
      <c r="T161" t="s">
        <v>38</v>
      </c>
      <c r="U161" t="s">
        <v>38</v>
      </c>
      <c r="V161" t="s">
        <v>39</v>
      </c>
      <c r="W161" t="s">
        <v>40</v>
      </c>
      <c r="X161" t="s">
        <v>40</v>
      </c>
      <c r="Y161" t="s">
        <v>41</v>
      </c>
      <c r="Z161" t="s">
        <v>41</v>
      </c>
      <c r="AA161" t="s">
        <v>37</v>
      </c>
    </row>
    <row r="162" spans="1:27" x14ac:dyDescent="0.25">
      <c r="A162" t="s">
        <v>158</v>
      </c>
      <c r="B162" t="s">
        <v>120</v>
      </c>
      <c r="C162" t="s">
        <v>27</v>
      </c>
      <c r="D162" t="s">
        <v>53</v>
      </c>
      <c r="E162">
        <v>511</v>
      </c>
      <c r="F162" t="str">
        <f t="shared" si="4"/>
        <v>A0845AF511</v>
      </c>
      <c r="G162">
        <f t="shared" si="5"/>
        <v>9000</v>
      </c>
      <c r="H162" s="2">
        <v>8617</v>
      </c>
      <c r="I162" s="3">
        <v>9000</v>
      </c>
      <c r="J162" t="s">
        <v>29</v>
      </c>
      <c r="K162" t="s">
        <v>159</v>
      </c>
      <c r="L162" t="s">
        <v>160</v>
      </c>
      <c r="M162" t="s">
        <v>161</v>
      </c>
      <c r="N162" t="s">
        <v>162</v>
      </c>
      <c r="O162" t="s">
        <v>814</v>
      </c>
      <c r="P162" t="s">
        <v>34</v>
      </c>
      <c r="Q162" t="s">
        <v>35</v>
      </c>
      <c r="R162" t="s">
        <v>36</v>
      </c>
      <c r="S162" t="s">
        <v>37</v>
      </c>
      <c r="T162" t="s">
        <v>38</v>
      </c>
      <c r="U162" t="s">
        <v>38</v>
      </c>
      <c r="V162" t="s">
        <v>39</v>
      </c>
      <c r="W162" t="s">
        <v>40</v>
      </c>
      <c r="X162" t="s">
        <v>40</v>
      </c>
      <c r="Y162" t="s">
        <v>41</v>
      </c>
      <c r="Z162" t="s">
        <v>41</v>
      </c>
      <c r="AA162" t="s">
        <v>37</v>
      </c>
    </row>
    <row r="163" spans="1:27" x14ac:dyDescent="0.25">
      <c r="A163" t="s">
        <v>163</v>
      </c>
      <c r="B163" t="s">
        <v>120</v>
      </c>
      <c r="C163" t="s">
        <v>27</v>
      </c>
      <c r="D163" t="s">
        <v>53</v>
      </c>
      <c r="E163">
        <v>511</v>
      </c>
      <c r="F163" t="str">
        <f t="shared" si="4"/>
        <v>A0845AF511</v>
      </c>
      <c r="G163">
        <f t="shared" si="5"/>
        <v>398000</v>
      </c>
      <c r="H163" s="2">
        <v>-398030</v>
      </c>
      <c r="I163" s="3">
        <v>-398000</v>
      </c>
      <c r="J163" t="s">
        <v>99</v>
      </c>
      <c r="K163" t="s">
        <v>35</v>
      </c>
      <c r="L163" t="s">
        <v>129</v>
      </c>
      <c r="M163" t="s">
        <v>130</v>
      </c>
      <c r="N163" t="s">
        <v>131</v>
      </c>
      <c r="O163" t="s">
        <v>814</v>
      </c>
      <c r="P163" t="s">
        <v>34</v>
      </c>
      <c r="Q163" t="s">
        <v>35</v>
      </c>
      <c r="R163" t="s">
        <v>36</v>
      </c>
      <c r="S163" t="s">
        <v>37</v>
      </c>
      <c r="T163" t="s">
        <v>38</v>
      </c>
      <c r="U163" t="s">
        <v>38</v>
      </c>
      <c r="V163" t="s">
        <v>39</v>
      </c>
      <c r="W163" t="s">
        <v>40</v>
      </c>
      <c r="X163" t="s">
        <v>40</v>
      </c>
      <c r="Y163" t="s">
        <v>41</v>
      </c>
      <c r="Z163" t="s">
        <v>41</v>
      </c>
      <c r="AA163" t="s">
        <v>37</v>
      </c>
    </row>
    <row r="164" spans="1:27" x14ac:dyDescent="0.25">
      <c r="A164" t="s">
        <v>164</v>
      </c>
      <c r="B164" t="s">
        <v>26</v>
      </c>
      <c r="C164" t="s">
        <v>27</v>
      </c>
      <c r="D164" t="s">
        <v>53</v>
      </c>
      <c r="E164">
        <v>511</v>
      </c>
      <c r="F164" t="str">
        <f t="shared" si="4"/>
        <v>A0845AF511</v>
      </c>
      <c r="G164">
        <f t="shared" si="5"/>
        <v>389000</v>
      </c>
      <c r="H164" s="2">
        <v>389413</v>
      </c>
      <c r="I164" s="3">
        <v>389000</v>
      </c>
      <c r="J164" t="s">
        <v>29</v>
      </c>
      <c r="K164" t="s">
        <v>116</v>
      </c>
      <c r="L164" t="s">
        <v>117</v>
      </c>
      <c r="M164" t="s">
        <v>118</v>
      </c>
      <c r="N164" t="s">
        <v>117</v>
      </c>
      <c r="O164" t="s">
        <v>814</v>
      </c>
      <c r="P164" t="s">
        <v>34</v>
      </c>
      <c r="Q164" t="s">
        <v>35</v>
      </c>
      <c r="R164" t="s">
        <v>36</v>
      </c>
      <c r="S164" t="s">
        <v>37</v>
      </c>
      <c r="T164" t="s">
        <v>38</v>
      </c>
      <c r="U164" t="s">
        <v>38</v>
      </c>
      <c r="V164" t="s">
        <v>39</v>
      </c>
      <c r="W164" t="s">
        <v>40</v>
      </c>
      <c r="X164" t="s">
        <v>40</v>
      </c>
      <c r="Y164" t="s">
        <v>41</v>
      </c>
      <c r="Z164" t="s">
        <v>41</v>
      </c>
      <c r="AA164" t="s">
        <v>37</v>
      </c>
    </row>
    <row r="165" spans="1:27" x14ac:dyDescent="0.25">
      <c r="A165" t="s">
        <v>165</v>
      </c>
      <c r="B165" t="s">
        <v>26</v>
      </c>
      <c r="C165" t="s">
        <v>27</v>
      </c>
      <c r="D165" t="s">
        <v>53</v>
      </c>
      <c r="E165">
        <v>511</v>
      </c>
      <c r="F165" t="str">
        <f t="shared" si="4"/>
        <v>A0845AF511</v>
      </c>
      <c r="G165">
        <f t="shared" si="5"/>
        <v>389000</v>
      </c>
      <c r="H165" s="2">
        <v>-389413</v>
      </c>
      <c r="I165" s="3">
        <v>-389000</v>
      </c>
      <c r="J165" t="s">
        <v>99</v>
      </c>
      <c r="K165" t="s">
        <v>154</v>
      </c>
      <c r="L165" t="s">
        <v>155</v>
      </c>
      <c r="M165" t="s">
        <v>156</v>
      </c>
      <c r="N165" t="s">
        <v>157</v>
      </c>
      <c r="O165" t="s">
        <v>814</v>
      </c>
      <c r="P165" t="s">
        <v>34</v>
      </c>
      <c r="Q165" t="s">
        <v>35</v>
      </c>
      <c r="R165" t="s">
        <v>36</v>
      </c>
      <c r="S165" t="s">
        <v>37</v>
      </c>
      <c r="T165" t="s">
        <v>38</v>
      </c>
      <c r="U165" t="s">
        <v>38</v>
      </c>
      <c r="V165" t="s">
        <v>39</v>
      </c>
      <c r="W165" t="s">
        <v>40</v>
      </c>
      <c r="X165" t="s">
        <v>40</v>
      </c>
      <c r="Y165" t="s">
        <v>41</v>
      </c>
      <c r="Z165" t="s">
        <v>41</v>
      </c>
      <c r="AA165" t="s">
        <v>37</v>
      </c>
    </row>
    <row r="166" spans="1:27" x14ac:dyDescent="0.25">
      <c r="A166" t="s">
        <v>166</v>
      </c>
      <c r="B166" t="s">
        <v>26</v>
      </c>
      <c r="C166" t="s">
        <v>27</v>
      </c>
      <c r="D166" t="s">
        <v>53</v>
      </c>
      <c r="E166">
        <v>511</v>
      </c>
      <c r="F166" t="str">
        <f t="shared" si="4"/>
        <v>A0845AF511</v>
      </c>
      <c r="G166">
        <f t="shared" si="5"/>
        <v>280000</v>
      </c>
      <c r="H166" s="2">
        <v>279712</v>
      </c>
      <c r="I166" s="3">
        <v>280000</v>
      </c>
      <c r="J166" t="s">
        <v>29</v>
      </c>
      <c r="K166" t="s">
        <v>116</v>
      </c>
      <c r="L166" t="s">
        <v>117</v>
      </c>
      <c r="M166" t="s">
        <v>118</v>
      </c>
      <c r="N166" t="s">
        <v>117</v>
      </c>
      <c r="O166" t="s">
        <v>814</v>
      </c>
      <c r="P166" t="s">
        <v>34</v>
      </c>
      <c r="Q166" t="s">
        <v>35</v>
      </c>
      <c r="R166" t="s">
        <v>36</v>
      </c>
      <c r="S166" t="s">
        <v>37</v>
      </c>
      <c r="T166" t="s">
        <v>38</v>
      </c>
      <c r="U166" t="s">
        <v>38</v>
      </c>
      <c r="V166" t="s">
        <v>39</v>
      </c>
      <c r="W166" t="s">
        <v>40</v>
      </c>
      <c r="X166" t="s">
        <v>40</v>
      </c>
      <c r="Y166" t="s">
        <v>41</v>
      </c>
      <c r="Z166" t="s">
        <v>41</v>
      </c>
      <c r="AA166" t="s">
        <v>37</v>
      </c>
    </row>
    <row r="167" spans="1:27" x14ac:dyDescent="0.25">
      <c r="A167" t="s">
        <v>167</v>
      </c>
      <c r="B167" t="s">
        <v>26</v>
      </c>
      <c r="C167" t="s">
        <v>27</v>
      </c>
      <c r="D167" t="s">
        <v>53</v>
      </c>
      <c r="E167">
        <v>511</v>
      </c>
      <c r="F167" t="str">
        <f t="shared" si="4"/>
        <v>A0845AF511</v>
      </c>
      <c r="G167">
        <f t="shared" si="5"/>
        <v>280000</v>
      </c>
      <c r="H167" s="2">
        <v>-279712</v>
      </c>
      <c r="I167" s="3">
        <v>-280000</v>
      </c>
      <c r="J167" t="s">
        <v>99</v>
      </c>
      <c r="K167" t="s">
        <v>168</v>
      </c>
      <c r="L167" t="s">
        <v>117</v>
      </c>
      <c r="M167" t="s">
        <v>169</v>
      </c>
      <c r="N167" t="s">
        <v>170</v>
      </c>
      <c r="O167" t="s">
        <v>814</v>
      </c>
      <c r="P167" t="s">
        <v>34</v>
      </c>
      <c r="Q167" t="s">
        <v>35</v>
      </c>
      <c r="R167" t="s">
        <v>36</v>
      </c>
      <c r="S167" t="s">
        <v>37</v>
      </c>
      <c r="T167" t="s">
        <v>38</v>
      </c>
      <c r="U167" t="s">
        <v>38</v>
      </c>
      <c r="V167" t="s">
        <v>39</v>
      </c>
      <c r="W167" t="s">
        <v>40</v>
      </c>
      <c r="X167" t="s">
        <v>40</v>
      </c>
      <c r="Y167" t="s">
        <v>41</v>
      </c>
      <c r="Z167" t="s">
        <v>41</v>
      </c>
      <c r="AA167" t="s">
        <v>37</v>
      </c>
    </row>
    <row r="168" spans="1:27" x14ac:dyDescent="0.25">
      <c r="A168" t="s">
        <v>823</v>
      </c>
      <c r="B168" t="s">
        <v>26</v>
      </c>
      <c r="C168" t="s">
        <v>27</v>
      </c>
      <c r="D168" t="s">
        <v>54</v>
      </c>
      <c r="E168">
        <v>511</v>
      </c>
      <c r="F168" t="str">
        <f t="shared" si="4"/>
        <v>A0860AF511</v>
      </c>
      <c r="G168">
        <f t="shared" si="5"/>
        <v>5182000</v>
      </c>
      <c r="H168" s="2">
        <v>5181816</v>
      </c>
      <c r="I168" s="3">
        <v>5182000</v>
      </c>
      <c r="J168" t="s">
        <v>29</v>
      </c>
      <c r="K168" t="s">
        <v>108</v>
      </c>
      <c r="L168" t="s">
        <v>109</v>
      </c>
      <c r="M168" t="s">
        <v>32</v>
      </c>
      <c r="N168" t="s">
        <v>33</v>
      </c>
      <c r="O168" t="s">
        <v>814</v>
      </c>
      <c r="P168" t="s">
        <v>34</v>
      </c>
      <c r="Q168" t="s">
        <v>35</v>
      </c>
      <c r="R168" t="s">
        <v>36</v>
      </c>
      <c r="S168" t="s">
        <v>37</v>
      </c>
      <c r="T168" t="s">
        <v>38</v>
      </c>
      <c r="U168" t="s">
        <v>38</v>
      </c>
      <c r="V168" t="s">
        <v>39</v>
      </c>
      <c r="W168" t="s">
        <v>40</v>
      </c>
      <c r="X168" t="s">
        <v>40</v>
      </c>
      <c r="Y168" t="s">
        <v>41</v>
      </c>
      <c r="Z168" t="s">
        <v>41</v>
      </c>
      <c r="AA168" t="s">
        <v>37</v>
      </c>
    </row>
    <row r="169" spans="1:27" x14ac:dyDescent="0.25">
      <c r="A169" t="s">
        <v>825</v>
      </c>
      <c r="B169" t="s">
        <v>26</v>
      </c>
      <c r="C169" t="s">
        <v>27</v>
      </c>
      <c r="D169" t="s">
        <v>54</v>
      </c>
      <c r="E169">
        <v>511</v>
      </c>
      <c r="F169" t="str">
        <f t="shared" si="4"/>
        <v>A0860AF511</v>
      </c>
      <c r="G169">
        <f t="shared" si="5"/>
        <v>226000</v>
      </c>
      <c r="H169" s="2">
        <v>226162</v>
      </c>
      <c r="I169" s="3">
        <v>226000</v>
      </c>
      <c r="J169" t="s">
        <v>29</v>
      </c>
      <c r="K169" t="s">
        <v>100</v>
      </c>
      <c r="L169" t="s">
        <v>101</v>
      </c>
      <c r="M169" t="s">
        <v>102</v>
      </c>
      <c r="N169" t="s">
        <v>103</v>
      </c>
      <c r="O169" t="s">
        <v>814</v>
      </c>
      <c r="P169" t="s">
        <v>34</v>
      </c>
      <c r="Q169" t="s">
        <v>35</v>
      </c>
      <c r="R169" t="s">
        <v>36</v>
      </c>
      <c r="S169" t="s">
        <v>37</v>
      </c>
      <c r="T169" t="s">
        <v>38</v>
      </c>
      <c r="U169" t="s">
        <v>38</v>
      </c>
      <c r="V169" t="s">
        <v>39</v>
      </c>
      <c r="W169" t="s">
        <v>40</v>
      </c>
      <c r="X169" t="s">
        <v>40</v>
      </c>
      <c r="Y169" t="s">
        <v>41</v>
      </c>
      <c r="Z169" t="s">
        <v>41</v>
      </c>
      <c r="AA169" t="s">
        <v>37</v>
      </c>
    </row>
    <row r="170" spans="1:27" x14ac:dyDescent="0.25">
      <c r="A170" t="s">
        <v>816</v>
      </c>
      <c r="B170" t="s">
        <v>26</v>
      </c>
      <c r="C170" t="s">
        <v>27</v>
      </c>
      <c r="D170" t="s">
        <v>54</v>
      </c>
      <c r="E170">
        <v>511</v>
      </c>
      <c r="F170" t="str">
        <f t="shared" si="4"/>
        <v>A0860AF511</v>
      </c>
      <c r="G170">
        <f t="shared" si="5"/>
        <v>3606000</v>
      </c>
      <c r="H170" s="2">
        <v>3605660</v>
      </c>
      <c r="I170" s="3">
        <v>3606000</v>
      </c>
      <c r="J170" t="s">
        <v>29</v>
      </c>
      <c r="K170" t="s">
        <v>115</v>
      </c>
      <c r="L170" t="s">
        <v>111</v>
      </c>
      <c r="M170" t="s">
        <v>112</v>
      </c>
      <c r="N170" t="s">
        <v>113</v>
      </c>
      <c r="O170" t="s">
        <v>814</v>
      </c>
      <c r="P170" t="s">
        <v>34</v>
      </c>
      <c r="Q170" t="s">
        <v>35</v>
      </c>
      <c r="R170" t="s">
        <v>36</v>
      </c>
      <c r="S170" t="s">
        <v>37</v>
      </c>
      <c r="T170" t="s">
        <v>38</v>
      </c>
      <c r="U170" t="s">
        <v>38</v>
      </c>
      <c r="V170" t="s">
        <v>39</v>
      </c>
      <c r="W170" t="s">
        <v>40</v>
      </c>
      <c r="X170" t="s">
        <v>40</v>
      </c>
      <c r="Y170" t="s">
        <v>41</v>
      </c>
      <c r="Z170" t="s">
        <v>41</v>
      </c>
      <c r="AA170" t="s">
        <v>37</v>
      </c>
    </row>
    <row r="171" spans="1:27" x14ac:dyDescent="0.25">
      <c r="A171" t="s">
        <v>817</v>
      </c>
      <c r="B171" t="s">
        <v>26</v>
      </c>
      <c r="C171" t="s">
        <v>27</v>
      </c>
      <c r="D171" t="s">
        <v>54</v>
      </c>
      <c r="E171">
        <v>511</v>
      </c>
      <c r="F171" t="str">
        <f t="shared" si="4"/>
        <v>A0860AF511</v>
      </c>
      <c r="G171">
        <f t="shared" si="5"/>
        <v>9014000</v>
      </c>
      <c r="H171" s="2">
        <v>-9013638</v>
      </c>
      <c r="I171" s="3">
        <v>-9014000</v>
      </c>
      <c r="J171" t="s">
        <v>99</v>
      </c>
      <c r="K171" t="s">
        <v>116</v>
      </c>
      <c r="L171" t="s">
        <v>117</v>
      </c>
      <c r="M171" t="s">
        <v>118</v>
      </c>
      <c r="N171" t="s">
        <v>117</v>
      </c>
      <c r="O171" t="s">
        <v>814</v>
      </c>
      <c r="P171" t="s">
        <v>34</v>
      </c>
      <c r="Q171" t="s">
        <v>35</v>
      </c>
      <c r="R171" t="s">
        <v>36</v>
      </c>
      <c r="S171" t="s">
        <v>37</v>
      </c>
      <c r="T171" t="s">
        <v>38</v>
      </c>
      <c r="U171" t="s">
        <v>38</v>
      </c>
      <c r="V171" t="s">
        <v>39</v>
      </c>
      <c r="W171" t="s">
        <v>40</v>
      </c>
      <c r="X171" t="s">
        <v>40</v>
      </c>
      <c r="Y171" t="s">
        <v>41</v>
      </c>
      <c r="Z171" t="s">
        <v>41</v>
      </c>
      <c r="AA171" t="s">
        <v>37</v>
      </c>
    </row>
    <row r="172" spans="1:27" x14ac:dyDescent="0.25">
      <c r="A172" t="s">
        <v>870</v>
      </c>
      <c r="B172" t="s">
        <v>26</v>
      </c>
      <c r="C172" t="s">
        <v>27</v>
      </c>
      <c r="D172" t="s">
        <v>54</v>
      </c>
      <c r="E172">
        <v>511</v>
      </c>
      <c r="F172" t="str">
        <f t="shared" si="4"/>
        <v>A0860AF511</v>
      </c>
      <c r="G172">
        <f t="shared" si="5"/>
        <v>7653000</v>
      </c>
      <c r="H172" s="2">
        <v>7652505</v>
      </c>
      <c r="I172" s="3">
        <v>7653000</v>
      </c>
      <c r="J172" t="s">
        <v>29</v>
      </c>
      <c r="K172" t="s">
        <v>108</v>
      </c>
      <c r="L172" t="s">
        <v>109</v>
      </c>
      <c r="M172" t="s">
        <v>32</v>
      </c>
      <c r="N172" t="s">
        <v>33</v>
      </c>
      <c r="O172" t="s">
        <v>814</v>
      </c>
      <c r="P172" t="s">
        <v>34</v>
      </c>
      <c r="Q172" t="s">
        <v>35</v>
      </c>
      <c r="R172" t="s">
        <v>36</v>
      </c>
      <c r="S172" t="s">
        <v>37</v>
      </c>
      <c r="T172" t="s">
        <v>38</v>
      </c>
      <c r="U172" t="s">
        <v>38</v>
      </c>
      <c r="V172" t="s">
        <v>39</v>
      </c>
      <c r="W172" t="s">
        <v>40</v>
      </c>
      <c r="X172" t="s">
        <v>40</v>
      </c>
      <c r="Y172" t="s">
        <v>41</v>
      </c>
      <c r="Z172" t="s">
        <v>41</v>
      </c>
      <c r="AA172" t="s">
        <v>37</v>
      </c>
    </row>
    <row r="173" spans="1:27" x14ac:dyDescent="0.25">
      <c r="A173" t="s">
        <v>822</v>
      </c>
      <c r="B173" t="s">
        <v>26</v>
      </c>
      <c r="C173" t="s">
        <v>27</v>
      </c>
      <c r="D173" t="s">
        <v>54</v>
      </c>
      <c r="E173">
        <v>511</v>
      </c>
      <c r="F173" t="str">
        <f t="shared" si="4"/>
        <v>A0860AF511</v>
      </c>
      <c r="G173">
        <f t="shared" si="5"/>
        <v>7653000</v>
      </c>
      <c r="H173" s="2">
        <v>-7652506</v>
      </c>
      <c r="I173" s="3">
        <v>-7653000</v>
      </c>
      <c r="J173" t="s">
        <v>99</v>
      </c>
      <c r="K173" t="s">
        <v>115</v>
      </c>
      <c r="L173" t="s">
        <v>111</v>
      </c>
      <c r="M173" t="s">
        <v>112</v>
      </c>
      <c r="N173" t="s">
        <v>113</v>
      </c>
      <c r="O173" t="s">
        <v>814</v>
      </c>
      <c r="P173" t="s">
        <v>34</v>
      </c>
      <c r="Q173" t="s">
        <v>35</v>
      </c>
      <c r="R173" t="s">
        <v>36</v>
      </c>
      <c r="S173" t="s">
        <v>37</v>
      </c>
      <c r="T173" t="s">
        <v>38</v>
      </c>
      <c r="U173" t="s">
        <v>38</v>
      </c>
      <c r="V173" t="s">
        <v>39</v>
      </c>
      <c r="W173" t="s">
        <v>40</v>
      </c>
      <c r="X173" t="s">
        <v>40</v>
      </c>
      <c r="Y173" t="s">
        <v>41</v>
      </c>
      <c r="Z173" t="s">
        <v>41</v>
      </c>
      <c r="AA173" t="s">
        <v>37</v>
      </c>
    </row>
    <row r="174" spans="1:27" x14ac:dyDescent="0.25">
      <c r="A174" t="s">
        <v>119</v>
      </c>
      <c r="B174" t="s">
        <v>120</v>
      </c>
      <c r="C174" t="s">
        <v>27</v>
      </c>
      <c r="D174" t="s">
        <v>54</v>
      </c>
      <c r="E174">
        <v>511</v>
      </c>
      <c r="F174" t="str">
        <f t="shared" si="4"/>
        <v>A0860AF511</v>
      </c>
      <c r="G174">
        <f t="shared" si="5"/>
        <v>2721000</v>
      </c>
      <c r="H174" s="2">
        <v>2720808</v>
      </c>
      <c r="I174" s="3">
        <v>2721000</v>
      </c>
      <c r="J174" t="s">
        <v>29</v>
      </c>
      <c r="K174" t="s">
        <v>121</v>
      </c>
      <c r="L174" t="s">
        <v>122</v>
      </c>
      <c r="M174" t="s">
        <v>123</v>
      </c>
      <c r="N174" t="s">
        <v>124</v>
      </c>
      <c r="O174" t="s">
        <v>814</v>
      </c>
      <c r="P174" t="s">
        <v>34</v>
      </c>
      <c r="Q174" t="s">
        <v>35</v>
      </c>
      <c r="R174" t="s">
        <v>36</v>
      </c>
      <c r="S174" t="s">
        <v>37</v>
      </c>
      <c r="T174" t="s">
        <v>38</v>
      </c>
      <c r="U174" t="s">
        <v>38</v>
      </c>
      <c r="V174" t="s">
        <v>39</v>
      </c>
      <c r="W174" t="s">
        <v>40</v>
      </c>
      <c r="X174" t="s">
        <v>40</v>
      </c>
      <c r="Y174" t="s">
        <v>41</v>
      </c>
      <c r="Z174" t="s">
        <v>41</v>
      </c>
      <c r="AA174" t="s">
        <v>37</v>
      </c>
    </row>
    <row r="175" spans="1:27" x14ac:dyDescent="0.25">
      <c r="A175" t="s">
        <v>125</v>
      </c>
      <c r="B175" t="s">
        <v>120</v>
      </c>
      <c r="C175" t="s">
        <v>27</v>
      </c>
      <c r="D175" t="s">
        <v>54</v>
      </c>
      <c r="E175">
        <v>511</v>
      </c>
      <c r="F175" t="str">
        <f t="shared" si="4"/>
        <v>A0860AF511</v>
      </c>
      <c r="G175">
        <f t="shared" si="5"/>
        <v>2721000</v>
      </c>
      <c r="H175" s="2">
        <v>-2720808</v>
      </c>
      <c r="I175" s="3">
        <v>-2721000</v>
      </c>
      <c r="J175" t="s">
        <v>99</v>
      </c>
      <c r="K175" t="s">
        <v>126</v>
      </c>
      <c r="L175" t="s">
        <v>927</v>
      </c>
      <c r="M175" t="s">
        <v>127</v>
      </c>
      <c r="N175" t="s">
        <v>928</v>
      </c>
      <c r="O175" t="s">
        <v>814</v>
      </c>
      <c r="P175" t="s">
        <v>34</v>
      </c>
      <c r="Q175" t="s">
        <v>35</v>
      </c>
      <c r="R175" t="s">
        <v>36</v>
      </c>
      <c r="S175" t="s">
        <v>37</v>
      </c>
      <c r="T175" t="s">
        <v>38</v>
      </c>
      <c r="U175" t="s">
        <v>38</v>
      </c>
      <c r="V175" t="s">
        <v>39</v>
      </c>
      <c r="W175" t="s">
        <v>40</v>
      </c>
      <c r="X175" t="s">
        <v>40</v>
      </c>
      <c r="Y175" t="s">
        <v>41</v>
      </c>
      <c r="Z175" t="s">
        <v>41</v>
      </c>
      <c r="AA175" t="s">
        <v>37</v>
      </c>
    </row>
    <row r="176" spans="1:27" x14ac:dyDescent="0.25">
      <c r="A176" t="s">
        <v>145</v>
      </c>
      <c r="B176" t="s">
        <v>26</v>
      </c>
      <c r="C176" t="s">
        <v>27</v>
      </c>
      <c r="D176" t="s">
        <v>54</v>
      </c>
      <c r="E176">
        <v>511</v>
      </c>
      <c r="F176" t="str">
        <f t="shared" si="4"/>
        <v>A0860AF511</v>
      </c>
      <c r="G176">
        <f t="shared" si="5"/>
        <v>2721000</v>
      </c>
      <c r="H176" s="2">
        <v>2720808</v>
      </c>
      <c r="I176" s="3">
        <v>2721000</v>
      </c>
      <c r="J176" t="s">
        <v>29</v>
      </c>
      <c r="K176" t="s">
        <v>108</v>
      </c>
      <c r="L176" t="s">
        <v>109</v>
      </c>
      <c r="M176" t="s">
        <v>32</v>
      </c>
      <c r="N176" t="s">
        <v>33</v>
      </c>
      <c r="O176" t="s">
        <v>814</v>
      </c>
      <c r="P176" t="s">
        <v>34</v>
      </c>
      <c r="Q176" t="s">
        <v>35</v>
      </c>
      <c r="R176" t="s">
        <v>36</v>
      </c>
      <c r="S176" t="s">
        <v>37</v>
      </c>
      <c r="T176" t="s">
        <v>38</v>
      </c>
      <c r="U176" t="s">
        <v>38</v>
      </c>
      <c r="V176" t="s">
        <v>39</v>
      </c>
      <c r="W176" t="s">
        <v>40</v>
      </c>
      <c r="X176" t="s">
        <v>40</v>
      </c>
      <c r="Y176" t="s">
        <v>41</v>
      </c>
      <c r="Z176" t="s">
        <v>41</v>
      </c>
      <c r="AA176" t="s">
        <v>37</v>
      </c>
    </row>
    <row r="177" spans="1:27" x14ac:dyDescent="0.25">
      <c r="A177" t="s">
        <v>146</v>
      </c>
      <c r="B177" t="s">
        <v>26</v>
      </c>
      <c r="C177" t="s">
        <v>27</v>
      </c>
      <c r="D177" t="s">
        <v>54</v>
      </c>
      <c r="E177">
        <v>511</v>
      </c>
      <c r="F177" t="str">
        <f t="shared" si="4"/>
        <v>A0860AF511</v>
      </c>
      <c r="G177">
        <f t="shared" si="5"/>
        <v>2721000</v>
      </c>
      <c r="H177" s="2">
        <v>-2720808</v>
      </c>
      <c r="I177" s="3">
        <v>-2721000</v>
      </c>
      <c r="J177" t="s">
        <v>99</v>
      </c>
      <c r="K177" t="s">
        <v>121</v>
      </c>
      <c r="L177" t="s">
        <v>122</v>
      </c>
      <c r="M177" t="s">
        <v>123</v>
      </c>
      <c r="N177" t="s">
        <v>124</v>
      </c>
      <c r="O177" t="s">
        <v>814</v>
      </c>
      <c r="P177" t="s">
        <v>34</v>
      </c>
      <c r="Q177" t="s">
        <v>35</v>
      </c>
      <c r="R177" t="s">
        <v>36</v>
      </c>
      <c r="S177" t="s">
        <v>37</v>
      </c>
      <c r="T177" t="s">
        <v>38</v>
      </c>
      <c r="U177" t="s">
        <v>38</v>
      </c>
      <c r="V177" t="s">
        <v>39</v>
      </c>
      <c r="W177" t="s">
        <v>40</v>
      </c>
      <c r="X177" t="s">
        <v>40</v>
      </c>
      <c r="Y177" t="s">
        <v>41</v>
      </c>
      <c r="Z177" t="s">
        <v>41</v>
      </c>
      <c r="AA177" t="s">
        <v>37</v>
      </c>
    </row>
    <row r="178" spans="1:27" x14ac:dyDescent="0.25">
      <c r="A178" t="s">
        <v>147</v>
      </c>
      <c r="B178" t="s">
        <v>26</v>
      </c>
      <c r="C178" t="s">
        <v>27</v>
      </c>
      <c r="D178" t="s">
        <v>54</v>
      </c>
      <c r="E178">
        <v>511</v>
      </c>
      <c r="F178" t="str">
        <f t="shared" si="4"/>
        <v>A0860AF511</v>
      </c>
      <c r="G178">
        <f t="shared" si="5"/>
        <v>2721000</v>
      </c>
      <c r="H178" s="2">
        <v>2720808</v>
      </c>
      <c r="I178" s="3">
        <v>2721000</v>
      </c>
      <c r="J178" t="s">
        <v>29</v>
      </c>
      <c r="K178" t="s">
        <v>126</v>
      </c>
      <c r="L178" t="s">
        <v>927</v>
      </c>
      <c r="M178" t="s">
        <v>127</v>
      </c>
      <c r="N178" t="s">
        <v>928</v>
      </c>
      <c r="O178" t="s">
        <v>814</v>
      </c>
      <c r="P178" t="s">
        <v>34</v>
      </c>
      <c r="Q178" t="s">
        <v>35</v>
      </c>
      <c r="R178" t="s">
        <v>36</v>
      </c>
      <c r="S178" t="s">
        <v>37</v>
      </c>
      <c r="T178" t="s">
        <v>38</v>
      </c>
      <c r="U178" t="s">
        <v>38</v>
      </c>
      <c r="V178" t="s">
        <v>39</v>
      </c>
      <c r="W178" t="s">
        <v>40</v>
      </c>
      <c r="X178" t="s">
        <v>40</v>
      </c>
      <c r="Y178" t="s">
        <v>41</v>
      </c>
      <c r="Z178" t="s">
        <v>41</v>
      </c>
      <c r="AA178" t="s">
        <v>37</v>
      </c>
    </row>
    <row r="179" spans="1:27" x14ac:dyDescent="0.25">
      <c r="A179" t="s">
        <v>148</v>
      </c>
      <c r="B179" t="s">
        <v>26</v>
      </c>
      <c r="C179" t="s">
        <v>27</v>
      </c>
      <c r="D179" t="s">
        <v>54</v>
      </c>
      <c r="E179">
        <v>511</v>
      </c>
      <c r="F179" t="str">
        <f t="shared" si="4"/>
        <v>A0860AF511</v>
      </c>
      <c r="G179">
        <f t="shared" si="5"/>
        <v>2721000</v>
      </c>
      <c r="H179" s="2">
        <v>-2720808</v>
      </c>
      <c r="I179" s="3">
        <v>-2721000</v>
      </c>
      <c r="J179" t="s">
        <v>99</v>
      </c>
      <c r="K179" t="s">
        <v>116</v>
      </c>
      <c r="L179" t="s">
        <v>117</v>
      </c>
      <c r="M179" t="s">
        <v>118</v>
      </c>
      <c r="N179" t="s">
        <v>117</v>
      </c>
      <c r="O179" t="s">
        <v>814</v>
      </c>
      <c r="P179" t="s">
        <v>34</v>
      </c>
      <c r="Q179" t="s">
        <v>35</v>
      </c>
      <c r="R179" t="s">
        <v>36</v>
      </c>
      <c r="S179" t="s">
        <v>37</v>
      </c>
      <c r="T179" t="s">
        <v>38</v>
      </c>
      <c r="U179" t="s">
        <v>38</v>
      </c>
      <c r="V179" t="s">
        <v>39</v>
      </c>
      <c r="W179" t="s">
        <v>40</v>
      </c>
      <c r="X179" t="s">
        <v>40</v>
      </c>
      <c r="Y179" t="s">
        <v>41</v>
      </c>
      <c r="Z179" t="s">
        <v>41</v>
      </c>
      <c r="AA179" t="s">
        <v>37</v>
      </c>
    </row>
    <row r="180" spans="1:27" x14ac:dyDescent="0.25">
      <c r="A180" t="s">
        <v>149</v>
      </c>
      <c r="B180" t="s">
        <v>26</v>
      </c>
      <c r="C180" t="s">
        <v>27</v>
      </c>
      <c r="D180" t="s">
        <v>54</v>
      </c>
      <c r="E180">
        <v>511</v>
      </c>
      <c r="F180" t="str">
        <f t="shared" si="4"/>
        <v>A0860AF511</v>
      </c>
      <c r="G180">
        <f t="shared" si="5"/>
        <v>1862000</v>
      </c>
      <c r="H180" s="2">
        <v>1861672</v>
      </c>
      <c r="I180" s="3">
        <v>1862000</v>
      </c>
      <c r="J180" t="s">
        <v>29</v>
      </c>
      <c r="K180" t="s">
        <v>35</v>
      </c>
      <c r="L180" t="s">
        <v>129</v>
      </c>
      <c r="M180" t="s">
        <v>130</v>
      </c>
      <c r="N180" t="s">
        <v>131</v>
      </c>
      <c r="O180" t="s">
        <v>814</v>
      </c>
      <c r="P180" t="s">
        <v>34</v>
      </c>
      <c r="Q180" t="s">
        <v>35</v>
      </c>
      <c r="R180" t="s">
        <v>36</v>
      </c>
      <c r="S180" t="s">
        <v>37</v>
      </c>
      <c r="T180" t="s">
        <v>38</v>
      </c>
      <c r="U180" t="s">
        <v>38</v>
      </c>
      <c r="V180" t="s">
        <v>39</v>
      </c>
      <c r="W180" t="s">
        <v>40</v>
      </c>
      <c r="X180" t="s">
        <v>40</v>
      </c>
      <c r="Y180" t="s">
        <v>41</v>
      </c>
      <c r="Z180" t="s">
        <v>41</v>
      </c>
      <c r="AA180" t="s">
        <v>37</v>
      </c>
    </row>
    <row r="181" spans="1:27" x14ac:dyDescent="0.25">
      <c r="A181" t="s">
        <v>152</v>
      </c>
      <c r="B181" t="s">
        <v>26</v>
      </c>
      <c r="C181" t="s">
        <v>27</v>
      </c>
      <c r="D181" t="s">
        <v>54</v>
      </c>
      <c r="E181">
        <v>511</v>
      </c>
      <c r="F181" t="str">
        <f t="shared" si="4"/>
        <v>A0860AF511</v>
      </c>
      <c r="G181">
        <f t="shared" si="5"/>
        <v>1862000</v>
      </c>
      <c r="H181" s="2">
        <v>-1861672</v>
      </c>
      <c r="I181" s="3">
        <v>-1862000</v>
      </c>
      <c r="J181" t="s">
        <v>99</v>
      </c>
      <c r="K181" t="s">
        <v>115</v>
      </c>
      <c r="L181" t="s">
        <v>111</v>
      </c>
      <c r="M181" t="s">
        <v>112</v>
      </c>
      <c r="N181" t="s">
        <v>113</v>
      </c>
      <c r="O181" t="s">
        <v>814</v>
      </c>
      <c r="P181" t="s">
        <v>34</v>
      </c>
      <c r="Q181" t="s">
        <v>35</v>
      </c>
      <c r="R181" t="s">
        <v>36</v>
      </c>
      <c r="S181" t="s">
        <v>37</v>
      </c>
      <c r="T181" t="s">
        <v>38</v>
      </c>
      <c r="U181" t="s">
        <v>38</v>
      </c>
      <c r="V181" t="s">
        <v>39</v>
      </c>
      <c r="W181" t="s">
        <v>40</v>
      </c>
      <c r="X181" t="s">
        <v>40</v>
      </c>
      <c r="Y181" t="s">
        <v>41</v>
      </c>
      <c r="Z181" t="s">
        <v>41</v>
      </c>
      <c r="AA181" t="s">
        <v>37</v>
      </c>
    </row>
    <row r="182" spans="1:27" x14ac:dyDescent="0.25">
      <c r="A182" t="s">
        <v>153</v>
      </c>
      <c r="B182" t="s">
        <v>120</v>
      </c>
      <c r="C182" t="s">
        <v>27</v>
      </c>
      <c r="D182" t="s">
        <v>54</v>
      </c>
      <c r="E182">
        <v>511</v>
      </c>
      <c r="F182" t="str">
        <f t="shared" si="4"/>
        <v>A0860AF511</v>
      </c>
      <c r="G182">
        <f t="shared" si="5"/>
        <v>1801000</v>
      </c>
      <c r="H182" s="2">
        <v>1801122</v>
      </c>
      <c r="I182" s="3">
        <v>1801000</v>
      </c>
      <c r="J182" t="s">
        <v>29</v>
      </c>
      <c r="K182" t="s">
        <v>154</v>
      </c>
      <c r="L182" t="s">
        <v>155</v>
      </c>
      <c r="M182" t="s">
        <v>156</v>
      </c>
      <c r="N182" t="s">
        <v>157</v>
      </c>
      <c r="O182" t="s">
        <v>814</v>
      </c>
      <c r="P182" t="s">
        <v>34</v>
      </c>
      <c r="Q182" t="s">
        <v>35</v>
      </c>
      <c r="R182" t="s">
        <v>36</v>
      </c>
      <c r="S182" t="s">
        <v>37</v>
      </c>
      <c r="T182" t="s">
        <v>38</v>
      </c>
      <c r="U182" t="s">
        <v>38</v>
      </c>
      <c r="V182" t="s">
        <v>39</v>
      </c>
      <c r="W182" t="s">
        <v>40</v>
      </c>
      <c r="X182" t="s">
        <v>40</v>
      </c>
      <c r="Y182" t="s">
        <v>41</v>
      </c>
      <c r="Z182" t="s">
        <v>41</v>
      </c>
      <c r="AA182" t="s">
        <v>37</v>
      </c>
    </row>
    <row r="183" spans="1:27" x14ac:dyDescent="0.25">
      <c r="A183" t="s">
        <v>158</v>
      </c>
      <c r="B183" t="s">
        <v>120</v>
      </c>
      <c r="C183" t="s">
        <v>27</v>
      </c>
      <c r="D183" t="s">
        <v>54</v>
      </c>
      <c r="E183">
        <v>511</v>
      </c>
      <c r="F183" t="str">
        <f t="shared" si="4"/>
        <v>A0860AF511</v>
      </c>
      <c r="G183">
        <f t="shared" si="5"/>
        <v>81000</v>
      </c>
      <c r="H183" s="2">
        <v>81397</v>
      </c>
      <c r="I183" s="3">
        <v>81000</v>
      </c>
      <c r="J183" t="s">
        <v>29</v>
      </c>
      <c r="K183" t="s">
        <v>159</v>
      </c>
      <c r="L183" t="s">
        <v>160</v>
      </c>
      <c r="M183" t="s">
        <v>161</v>
      </c>
      <c r="N183" t="s">
        <v>162</v>
      </c>
      <c r="O183" t="s">
        <v>814</v>
      </c>
      <c r="P183" t="s">
        <v>34</v>
      </c>
      <c r="Q183" t="s">
        <v>35</v>
      </c>
      <c r="R183" t="s">
        <v>36</v>
      </c>
      <c r="S183" t="s">
        <v>37</v>
      </c>
      <c r="T183" t="s">
        <v>38</v>
      </c>
      <c r="U183" t="s">
        <v>38</v>
      </c>
      <c r="V183" t="s">
        <v>39</v>
      </c>
      <c r="W183" t="s">
        <v>40</v>
      </c>
      <c r="X183" t="s">
        <v>40</v>
      </c>
      <c r="Y183" t="s">
        <v>41</v>
      </c>
      <c r="Z183" t="s">
        <v>41</v>
      </c>
      <c r="AA183" t="s">
        <v>37</v>
      </c>
    </row>
    <row r="184" spans="1:27" x14ac:dyDescent="0.25">
      <c r="A184" t="s">
        <v>163</v>
      </c>
      <c r="B184" t="s">
        <v>120</v>
      </c>
      <c r="C184" t="s">
        <v>27</v>
      </c>
      <c r="D184" t="s">
        <v>54</v>
      </c>
      <c r="E184">
        <v>511</v>
      </c>
      <c r="F184" t="str">
        <f t="shared" si="4"/>
        <v>A0860AF511</v>
      </c>
      <c r="G184">
        <f t="shared" si="5"/>
        <v>1882000</v>
      </c>
      <c r="H184" s="2">
        <v>-1882519</v>
      </c>
      <c r="I184" s="3">
        <v>-1882000</v>
      </c>
      <c r="J184" t="s">
        <v>99</v>
      </c>
      <c r="K184" t="s">
        <v>35</v>
      </c>
      <c r="L184" t="s">
        <v>129</v>
      </c>
      <c r="M184" t="s">
        <v>130</v>
      </c>
      <c r="N184" t="s">
        <v>131</v>
      </c>
      <c r="O184" t="s">
        <v>814</v>
      </c>
      <c r="P184" t="s">
        <v>34</v>
      </c>
      <c r="Q184" t="s">
        <v>35</v>
      </c>
      <c r="R184" t="s">
        <v>36</v>
      </c>
      <c r="S184" t="s">
        <v>37</v>
      </c>
      <c r="T184" t="s">
        <v>38</v>
      </c>
      <c r="U184" t="s">
        <v>38</v>
      </c>
      <c r="V184" t="s">
        <v>39</v>
      </c>
      <c r="W184" t="s">
        <v>40</v>
      </c>
      <c r="X184" t="s">
        <v>40</v>
      </c>
      <c r="Y184" t="s">
        <v>41</v>
      </c>
      <c r="Z184" t="s">
        <v>41</v>
      </c>
      <c r="AA184" t="s">
        <v>37</v>
      </c>
    </row>
    <row r="185" spans="1:27" x14ac:dyDescent="0.25">
      <c r="A185" t="s">
        <v>164</v>
      </c>
      <c r="B185" t="s">
        <v>26</v>
      </c>
      <c r="C185" t="s">
        <v>27</v>
      </c>
      <c r="D185" t="s">
        <v>54</v>
      </c>
      <c r="E185">
        <v>511</v>
      </c>
      <c r="F185" t="str">
        <f t="shared" si="4"/>
        <v>A0860AF511</v>
      </c>
      <c r="G185">
        <f t="shared" si="5"/>
        <v>1801000</v>
      </c>
      <c r="H185" s="2">
        <v>1801122</v>
      </c>
      <c r="I185" s="3">
        <v>1801000</v>
      </c>
      <c r="J185" t="s">
        <v>29</v>
      </c>
      <c r="K185" t="s">
        <v>116</v>
      </c>
      <c r="L185" t="s">
        <v>117</v>
      </c>
      <c r="M185" t="s">
        <v>118</v>
      </c>
      <c r="N185" t="s">
        <v>117</v>
      </c>
      <c r="O185" t="s">
        <v>814</v>
      </c>
      <c r="P185" t="s">
        <v>34</v>
      </c>
      <c r="Q185" t="s">
        <v>35</v>
      </c>
      <c r="R185" t="s">
        <v>36</v>
      </c>
      <c r="S185" t="s">
        <v>37</v>
      </c>
      <c r="T185" t="s">
        <v>38</v>
      </c>
      <c r="U185" t="s">
        <v>38</v>
      </c>
      <c r="V185" t="s">
        <v>39</v>
      </c>
      <c r="W185" t="s">
        <v>40</v>
      </c>
      <c r="X185" t="s">
        <v>40</v>
      </c>
      <c r="Y185" t="s">
        <v>41</v>
      </c>
      <c r="Z185" t="s">
        <v>41</v>
      </c>
      <c r="AA185" t="s">
        <v>37</v>
      </c>
    </row>
    <row r="186" spans="1:27" x14ac:dyDescent="0.25">
      <c r="A186" t="s">
        <v>165</v>
      </c>
      <c r="B186" t="s">
        <v>26</v>
      </c>
      <c r="C186" t="s">
        <v>27</v>
      </c>
      <c r="D186" t="s">
        <v>54</v>
      </c>
      <c r="E186">
        <v>511</v>
      </c>
      <c r="F186" t="str">
        <f t="shared" si="4"/>
        <v>A0860AF511</v>
      </c>
      <c r="G186">
        <f t="shared" si="5"/>
        <v>1801000</v>
      </c>
      <c r="H186" s="2">
        <v>-1801122</v>
      </c>
      <c r="I186" s="3">
        <v>-1801000</v>
      </c>
      <c r="J186" t="s">
        <v>99</v>
      </c>
      <c r="K186" t="s">
        <v>154</v>
      </c>
      <c r="L186" t="s">
        <v>155</v>
      </c>
      <c r="M186" t="s">
        <v>156</v>
      </c>
      <c r="N186" t="s">
        <v>157</v>
      </c>
      <c r="O186" t="s">
        <v>814</v>
      </c>
      <c r="P186" t="s">
        <v>34</v>
      </c>
      <c r="Q186" t="s">
        <v>35</v>
      </c>
      <c r="R186" t="s">
        <v>36</v>
      </c>
      <c r="S186" t="s">
        <v>37</v>
      </c>
      <c r="T186" t="s">
        <v>38</v>
      </c>
      <c r="U186" t="s">
        <v>38</v>
      </c>
      <c r="V186" t="s">
        <v>39</v>
      </c>
      <c r="W186" t="s">
        <v>40</v>
      </c>
      <c r="X186" t="s">
        <v>40</v>
      </c>
      <c r="Y186" t="s">
        <v>41</v>
      </c>
      <c r="Z186" t="s">
        <v>41</v>
      </c>
      <c r="AA186" t="s">
        <v>37</v>
      </c>
    </row>
    <row r="187" spans="1:27" x14ac:dyDescent="0.25">
      <c r="A187" t="s">
        <v>166</v>
      </c>
      <c r="B187" t="s">
        <v>26</v>
      </c>
      <c r="C187" t="s">
        <v>27</v>
      </c>
      <c r="D187" t="s">
        <v>54</v>
      </c>
      <c r="E187">
        <v>511</v>
      </c>
      <c r="F187" t="str">
        <f t="shared" si="4"/>
        <v>A0860AF511</v>
      </c>
      <c r="G187">
        <f t="shared" si="5"/>
        <v>1772000</v>
      </c>
      <c r="H187" s="2">
        <v>1772175</v>
      </c>
      <c r="I187" s="3">
        <v>1772000</v>
      </c>
      <c r="J187" t="s">
        <v>29</v>
      </c>
      <c r="K187" t="s">
        <v>116</v>
      </c>
      <c r="L187" t="s">
        <v>117</v>
      </c>
      <c r="M187" t="s">
        <v>118</v>
      </c>
      <c r="N187" t="s">
        <v>117</v>
      </c>
      <c r="O187" t="s">
        <v>814</v>
      </c>
      <c r="P187" t="s">
        <v>34</v>
      </c>
      <c r="Q187" t="s">
        <v>35</v>
      </c>
      <c r="R187" t="s">
        <v>36</v>
      </c>
      <c r="S187" t="s">
        <v>37</v>
      </c>
      <c r="T187" t="s">
        <v>38</v>
      </c>
      <c r="U187" t="s">
        <v>38</v>
      </c>
      <c r="V187" t="s">
        <v>39</v>
      </c>
      <c r="W187" t="s">
        <v>40</v>
      </c>
      <c r="X187" t="s">
        <v>40</v>
      </c>
      <c r="Y187" t="s">
        <v>41</v>
      </c>
      <c r="Z187" t="s">
        <v>41</v>
      </c>
      <c r="AA187" t="s">
        <v>37</v>
      </c>
    </row>
    <row r="188" spans="1:27" x14ac:dyDescent="0.25">
      <c r="A188" t="s">
        <v>167</v>
      </c>
      <c r="B188" t="s">
        <v>26</v>
      </c>
      <c r="C188" t="s">
        <v>27</v>
      </c>
      <c r="D188" t="s">
        <v>54</v>
      </c>
      <c r="E188">
        <v>511</v>
      </c>
      <c r="F188" t="str">
        <f t="shared" si="4"/>
        <v>A0860AF511</v>
      </c>
      <c r="G188">
        <f t="shared" si="5"/>
        <v>1772000</v>
      </c>
      <c r="H188" s="2">
        <v>-1772175</v>
      </c>
      <c r="I188" s="3">
        <v>-1772000</v>
      </c>
      <c r="J188" t="s">
        <v>99</v>
      </c>
      <c r="K188" t="s">
        <v>168</v>
      </c>
      <c r="L188" t="s">
        <v>117</v>
      </c>
      <c r="M188" t="s">
        <v>169</v>
      </c>
      <c r="N188" t="s">
        <v>170</v>
      </c>
      <c r="O188" t="s">
        <v>814</v>
      </c>
      <c r="P188" t="s">
        <v>34</v>
      </c>
      <c r="Q188" t="s">
        <v>35</v>
      </c>
      <c r="R188" t="s">
        <v>36</v>
      </c>
      <c r="S188" t="s">
        <v>37</v>
      </c>
      <c r="T188" t="s">
        <v>38</v>
      </c>
      <c r="U188" t="s">
        <v>38</v>
      </c>
      <c r="V188" t="s">
        <v>39</v>
      </c>
      <c r="W188" t="s">
        <v>40</v>
      </c>
      <c r="X188" t="s">
        <v>40</v>
      </c>
      <c r="Y188" t="s">
        <v>41</v>
      </c>
      <c r="Z188" t="s">
        <v>41</v>
      </c>
      <c r="AA188" t="s">
        <v>37</v>
      </c>
    </row>
    <row r="189" spans="1:27" x14ac:dyDescent="0.25">
      <c r="A189" t="s">
        <v>171</v>
      </c>
      <c r="B189" t="s">
        <v>26</v>
      </c>
      <c r="C189" t="s">
        <v>27</v>
      </c>
      <c r="D189" t="s">
        <v>54</v>
      </c>
      <c r="E189">
        <v>511</v>
      </c>
      <c r="F189" t="str">
        <f t="shared" si="4"/>
        <v>A0860AF511</v>
      </c>
      <c r="G189">
        <f t="shared" si="5"/>
        <v>1223000</v>
      </c>
      <c r="H189" s="2">
        <v>1223143</v>
      </c>
      <c r="I189" s="3">
        <v>1223000</v>
      </c>
      <c r="J189" t="s">
        <v>29</v>
      </c>
      <c r="K189" t="s">
        <v>115</v>
      </c>
      <c r="L189" t="s">
        <v>111</v>
      </c>
      <c r="M189" t="s">
        <v>112</v>
      </c>
      <c r="N189" t="s">
        <v>113</v>
      </c>
      <c r="O189" t="s">
        <v>814</v>
      </c>
      <c r="P189" t="s">
        <v>34</v>
      </c>
      <c r="Q189" t="s">
        <v>35</v>
      </c>
      <c r="R189" t="s">
        <v>36</v>
      </c>
      <c r="S189" t="s">
        <v>37</v>
      </c>
      <c r="T189" t="s">
        <v>38</v>
      </c>
      <c r="U189" t="s">
        <v>38</v>
      </c>
      <c r="V189" t="s">
        <v>39</v>
      </c>
      <c r="W189" t="s">
        <v>40</v>
      </c>
      <c r="X189" t="s">
        <v>40</v>
      </c>
      <c r="Y189" t="s">
        <v>41</v>
      </c>
      <c r="Z189" t="s">
        <v>41</v>
      </c>
      <c r="AA189" t="s">
        <v>37</v>
      </c>
    </row>
    <row r="190" spans="1:27" x14ac:dyDescent="0.25">
      <c r="A190" t="s">
        <v>172</v>
      </c>
      <c r="B190" t="s">
        <v>26</v>
      </c>
      <c r="C190" t="s">
        <v>27</v>
      </c>
      <c r="D190" t="s">
        <v>54</v>
      </c>
      <c r="E190">
        <v>511</v>
      </c>
      <c r="F190" t="str">
        <f t="shared" si="4"/>
        <v>A0860AF511</v>
      </c>
      <c r="G190">
        <f t="shared" si="5"/>
        <v>1223000</v>
      </c>
      <c r="H190" s="2">
        <v>-1223143</v>
      </c>
      <c r="I190" s="3">
        <v>-1223000</v>
      </c>
      <c r="J190" t="s">
        <v>99</v>
      </c>
      <c r="K190" t="s">
        <v>108</v>
      </c>
      <c r="L190" t="s">
        <v>109</v>
      </c>
      <c r="M190" t="s">
        <v>32</v>
      </c>
      <c r="N190" t="s">
        <v>33</v>
      </c>
      <c r="O190" t="s">
        <v>814</v>
      </c>
      <c r="P190" t="s">
        <v>34</v>
      </c>
      <c r="Q190" t="s">
        <v>35</v>
      </c>
      <c r="R190" t="s">
        <v>36</v>
      </c>
      <c r="S190" t="s">
        <v>37</v>
      </c>
      <c r="T190" t="s">
        <v>38</v>
      </c>
      <c r="U190" t="s">
        <v>38</v>
      </c>
      <c r="V190" t="s">
        <v>39</v>
      </c>
      <c r="W190" t="s">
        <v>40</v>
      </c>
      <c r="X190" t="s">
        <v>40</v>
      </c>
      <c r="Y190" t="s">
        <v>41</v>
      </c>
      <c r="Z190" t="s">
        <v>41</v>
      </c>
      <c r="AA190" t="s">
        <v>37</v>
      </c>
    </row>
    <row r="191" spans="1:27" x14ac:dyDescent="0.25">
      <c r="A191" t="s">
        <v>173</v>
      </c>
      <c r="B191" t="s">
        <v>26</v>
      </c>
      <c r="C191" t="s">
        <v>27</v>
      </c>
      <c r="D191" t="s">
        <v>54</v>
      </c>
      <c r="E191">
        <v>511</v>
      </c>
      <c r="F191" t="str">
        <f t="shared" si="4"/>
        <v>A0860AF511</v>
      </c>
      <c r="G191">
        <f t="shared" si="5"/>
        <v>235000</v>
      </c>
      <c r="H191" s="2">
        <v>235371</v>
      </c>
      <c r="I191" s="3">
        <v>235000</v>
      </c>
      <c r="J191" t="s">
        <v>29</v>
      </c>
      <c r="K191" t="s">
        <v>116</v>
      </c>
      <c r="L191" t="s">
        <v>117</v>
      </c>
      <c r="M191" t="s">
        <v>118</v>
      </c>
      <c r="N191" t="s">
        <v>117</v>
      </c>
      <c r="O191" t="s">
        <v>814</v>
      </c>
      <c r="P191" t="s">
        <v>34</v>
      </c>
      <c r="Q191" t="s">
        <v>35</v>
      </c>
      <c r="R191" t="s">
        <v>36</v>
      </c>
      <c r="S191" t="s">
        <v>37</v>
      </c>
      <c r="T191" t="s">
        <v>38</v>
      </c>
      <c r="U191" t="s">
        <v>38</v>
      </c>
      <c r="V191" t="s">
        <v>39</v>
      </c>
      <c r="W191" t="s">
        <v>40</v>
      </c>
      <c r="X191" t="s">
        <v>40</v>
      </c>
      <c r="Y191" t="s">
        <v>41</v>
      </c>
      <c r="Z191" t="s">
        <v>41</v>
      </c>
      <c r="AA191" t="s">
        <v>37</v>
      </c>
    </row>
    <row r="192" spans="1:27" x14ac:dyDescent="0.25">
      <c r="A192" t="s">
        <v>175</v>
      </c>
      <c r="B192" t="s">
        <v>26</v>
      </c>
      <c r="C192" t="s">
        <v>27</v>
      </c>
      <c r="D192" t="s">
        <v>54</v>
      </c>
      <c r="E192">
        <v>511</v>
      </c>
      <c r="F192" t="str">
        <f t="shared" si="4"/>
        <v>A0860AF511</v>
      </c>
      <c r="G192">
        <f t="shared" si="5"/>
        <v>22000</v>
      </c>
      <c r="H192" s="2">
        <v>22003</v>
      </c>
      <c r="I192" s="3">
        <v>22000</v>
      </c>
      <c r="J192" t="s">
        <v>29</v>
      </c>
      <c r="K192" t="s">
        <v>115</v>
      </c>
      <c r="L192" t="s">
        <v>111</v>
      </c>
      <c r="M192" t="s">
        <v>112</v>
      </c>
      <c r="N192" t="s">
        <v>113</v>
      </c>
      <c r="O192" t="s">
        <v>814</v>
      </c>
      <c r="P192" t="s">
        <v>34</v>
      </c>
      <c r="Q192" t="s">
        <v>35</v>
      </c>
      <c r="R192" t="s">
        <v>36</v>
      </c>
      <c r="S192" t="s">
        <v>37</v>
      </c>
      <c r="T192" t="s">
        <v>38</v>
      </c>
      <c r="U192" t="s">
        <v>38</v>
      </c>
      <c r="V192" t="s">
        <v>39</v>
      </c>
      <c r="W192" t="s">
        <v>40</v>
      </c>
      <c r="X192" t="s">
        <v>40</v>
      </c>
      <c r="Y192" t="s">
        <v>41</v>
      </c>
      <c r="Z192" t="s">
        <v>41</v>
      </c>
      <c r="AA192" t="s">
        <v>37</v>
      </c>
    </row>
    <row r="193" spans="1:27" x14ac:dyDescent="0.25">
      <c r="A193" t="s">
        <v>176</v>
      </c>
      <c r="B193" t="s">
        <v>26</v>
      </c>
      <c r="C193" t="s">
        <v>27</v>
      </c>
      <c r="D193" t="s">
        <v>54</v>
      </c>
      <c r="E193">
        <v>511</v>
      </c>
      <c r="F193" t="str">
        <f t="shared" si="4"/>
        <v>A0860AF511</v>
      </c>
      <c r="G193">
        <f t="shared" si="5"/>
        <v>7000</v>
      </c>
      <c r="H193" s="2">
        <v>6664</v>
      </c>
      <c r="I193" s="3">
        <v>7000</v>
      </c>
      <c r="J193" t="s">
        <v>29</v>
      </c>
      <c r="K193" t="s">
        <v>35</v>
      </c>
      <c r="L193" t="s">
        <v>129</v>
      </c>
      <c r="M193" t="s">
        <v>130</v>
      </c>
      <c r="N193" t="s">
        <v>131</v>
      </c>
      <c r="O193" t="s">
        <v>814</v>
      </c>
      <c r="P193" t="s">
        <v>34</v>
      </c>
      <c r="Q193" t="s">
        <v>35</v>
      </c>
      <c r="R193" t="s">
        <v>36</v>
      </c>
      <c r="S193" t="s">
        <v>37</v>
      </c>
      <c r="T193" t="s">
        <v>38</v>
      </c>
      <c r="U193" t="s">
        <v>38</v>
      </c>
      <c r="V193" t="s">
        <v>39</v>
      </c>
      <c r="W193" t="s">
        <v>40</v>
      </c>
      <c r="X193" t="s">
        <v>40</v>
      </c>
      <c r="Y193" t="s">
        <v>41</v>
      </c>
      <c r="Z193" t="s">
        <v>41</v>
      </c>
      <c r="AA193" t="s">
        <v>37</v>
      </c>
    </row>
    <row r="194" spans="1:27" x14ac:dyDescent="0.25">
      <c r="A194" t="s">
        <v>178</v>
      </c>
      <c r="B194" t="s">
        <v>26</v>
      </c>
      <c r="C194" t="s">
        <v>27</v>
      </c>
      <c r="D194" t="s">
        <v>54</v>
      </c>
      <c r="E194">
        <v>511</v>
      </c>
      <c r="F194" t="str">
        <f t="shared" si="4"/>
        <v>A0860AF511</v>
      </c>
      <c r="G194">
        <f t="shared" si="5"/>
        <v>264000</v>
      </c>
      <c r="H194" s="2">
        <v>-264038</v>
      </c>
      <c r="I194" s="3">
        <v>-264000</v>
      </c>
      <c r="J194" t="s">
        <v>99</v>
      </c>
      <c r="K194" t="s">
        <v>108</v>
      </c>
      <c r="L194" t="s">
        <v>109</v>
      </c>
      <c r="M194" t="s">
        <v>32</v>
      </c>
      <c r="N194" t="s">
        <v>33</v>
      </c>
      <c r="O194" t="s">
        <v>814</v>
      </c>
      <c r="P194" t="s">
        <v>34</v>
      </c>
      <c r="Q194" t="s">
        <v>35</v>
      </c>
      <c r="R194" t="s">
        <v>36</v>
      </c>
      <c r="S194" t="s">
        <v>37</v>
      </c>
      <c r="T194" t="s">
        <v>38</v>
      </c>
      <c r="U194" t="s">
        <v>38</v>
      </c>
      <c r="V194" t="s">
        <v>39</v>
      </c>
      <c r="W194" t="s">
        <v>40</v>
      </c>
      <c r="X194" t="s">
        <v>40</v>
      </c>
      <c r="Y194" t="s">
        <v>41</v>
      </c>
      <c r="Z194" t="s">
        <v>41</v>
      </c>
      <c r="AA194" t="s">
        <v>37</v>
      </c>
    </row>
    <row r="195" spans="1:27" x14ac:dyDescent="0.25">
      <c r="A195" t="s">
        <v>823</v>
      </c>
      <c r="B195" t="s">
        <v>26</v>
      </c>
      <c r="C195" t="s">
        <v>27</v>
      </c>
      <c r="D195" t="s">
        <v>55</v>
      </c>
      <c r="E195">
        <v>511</v>
      </c>
      <c r="F195" t="str">
        <f t="shared" si="4"/>
        <v>A0870AF511</v>
      </c>
      <c r="G195">
        <f t="shared" si="5"/>
        <v>13026000</v>
      </c>
      <c r="H195" s="2">
        <v>13025747</v>
      </c>
      <c r="I195" s="3">
        <v>13026000</v>
      </c>
      <c r="J195" t="s">
        <v>29</v>
      </c>
      <c r="K195" t="s">
        <v>108</v>
      </c>
      <c r="L195" t="s">
        <v>109</v>
      </c>
      <c r="M195" t="s">
        <v>32</v>
      </c>
      <c r="N195" t="s">
        <v>33</v>
      </c>
      <c r="O195" t="s">
        <v>814</v>
      </c>
      <c r="P195" t="s">
        <v>34</v>
      </c>
      <c r="Q195" t="s">
        <v>35</v>
      </c>
      <c r="R195" t="s">
        <v>36</v>
      </c>
      <c r="S195" t="s">
        <v>37</v>
      </c>
      <c r="T195" t="s">
        <v>38</v>
      </c>
      <c r="U195" t="s">
        <v>38</v>
      </c>
      <c r="V195" t="s">
        <v>39</v>
      </c>
      <c r="W195" t="s">
        <v>40</v>
      </c>
      <c r="X195" t="s">
        <v>40</v>
      </c>
      <c r="Y195" t="s">
        <v>41</v>
      </c>
      <c r="Z195" t="s">
        <v>41</v>
      </c>
      <c r="AA195" t="s">
        <v>37</v>
      </c>
    </row>
    <row r="196" spans="1:27" x14ac:dyDescent="0.25">
      <c r="A196" t="s">
        <v>825</v>
      </c>
      <c r="B196" t="s">
        <v>26</v>
      </c>
      <c r="C196" t="s">
        <v>27</v>
      </c>
      <c r="D196" t="s">
        <v>55</v>
      </c>
      <c r="E196">
        <v>511</v>
      </c>
      <c r="F196" t="str">
        <f t="shared" si="4"/>
        <v>A0870AF511</v>
      </c>
      <c r="G196">
        <f t="shared" si="5"/>
        <v>112000</v>
      </c>
      <c r="H196" s="2">
        <v>111635</v>
      </c>
      <c r="I196" s="3">
        <v>112000</v>
      </c>
      <c r="J196" t="s">
        <v>29</v>
      </c>
      <c r="K196" t="s">
        <v>100</v>
      </c>
      <c r="L196" t="s">
        <v>101</v>
      </c>
      <c r="M196" t="s">
        <v>102</v>
      </c>
      <c r="N196" t="s">
        <v>103</v>
      </c>
      <c r="O196" t="s">
        <v>814</v>
      </c>
      <c r="P196" t="s">
        <v>34</v>
      </c>
      <c r="Q196" t="s">
        <v>35</v>
      </c>
      <c r="R196" t="s">
        <v>36</v>
      </c>
      <c r="S196" t="s">
        <v>37</v>
      </c>
      <c r="T196" t="s">
        <v>38</v>
      </c>
      <c r="U196" t="s">
        <v>38</v>
      </c>
      <c r="V196" t="s">
        <v>39</v>
      </c>
      <c r="W196" t="s">
        <v>40</v>
      </c>
      <c r="X196" t="s">
        <v>40</v>
      </c>
      <c r="Y196" t="s">
        <v>41</v>
      </c>
      <c r="Z196" t="s">
        <v>41</v>
      </c>
      <c r="AA196" t="s">
        <v>37</v>
      </c>
    </row>
    <row r="197" spans="1:27" x14ac:dyDescent="0.25">
      <c r="A197" t="s">
        <v>816</v>
      </c>
      <c r="B197" t="s">
        <v>26</v>
      </c>
      <c r="C197" t="s">
        <v>27</v>
      </c>
      <c r="D197" t="s">
        <v>55</v>
      </c>
      <c r="E197">
        <v>511</v>
      </c>
      <c r="F197" t="str">
        <f t="shared" si="4"/>
        <v>A0870AF511</v>
      </c>
      <c r="G197">
        <f t="shared" si="5"/>
        <v>2955000</v>
      </c>
      <c r="H197" s="2">
        <v>-2954066</v>
      </c>
      <c r="I197" s="3">
        <v>-2955000</v>
      </c>
      <c r="J197" t="s">
        <v>99</v>
      </c>
      <c r="K197" t="s">
        <v>115</v>
      </c>
      <c r="L197" t="s">
        <v>111</v>
      </c>
      <c r="M197" t="s">
        <v>112</v>
      </c>
      <c r="N197" t="s">
        <v>113</v>
      </c>
      <c r="O197" t="s">
        <v>814</v>
      </c>
      <c r="P197" t="s">
        <v>34</v>
      </c>
      <c r="Q197" t="s">
        <v>35</v>
      </c>
      <c r="R197" t="s">
        <v>36</v>
      </c>
      <c r="S197" t="s">
        <v>37</v>
      </c>
      <c r="T197" t="s">
        <v>38</v>
      </c>
      <c r="U197" t="s">
        <v>38</v>
      </c>
      <c r="V197" t="s">
        <v>39</v>
      </c>
      <c r="W197" t="s">
        <v>40</v>
      </c>
      <c r="X197" t="s">
        <v>40</v>
      </c>
      <c r="Y197" t="s">
        <v>41</v>
      </c>
      <c r="Z197" t="s">
        <v>41</v>
      </c>
      <c r="AA197" t="s">
        <v>37</v>
      </c>
    </row>
    <row r="198" spans="1:27" x14ac:dyDescent="0.25">
      <c r="A198" t="s">
        <v>817</v>
      </c>
      <c r="B198" t="s">
        <v>26</v>
      </c>
      <c r="C198" t="s">
        <v>27</v>
      </c>
      <c r="D198" t="s">
        <v>55</v>
      </c>
      <c r="E198">
        <v>511</v>
      </c>
      <c r="F198" t="str">
        <f t="shared" si="4"/>
        <v>A0870AF511</v>
      </c>
      <c r="G198">
        <f t="shared" si="5"/>
        <v>10183000</v>
      </c>
      <c r="H198" s="2">
        <v>-10183316</v>
      </c>
      <c r="I198" s="3">
        <v>-10183000</v>
      </c>
      <c r="J198" t="s">
        <v>99</v>
      </c>
      <c r="K198" t="s">
        <v>116</v>
      </c>
      <c r="L198" t="s">
        <v>117</v>
      </c>
      <c r="M198" t="s">
        <v>118</v>
      </c>
      <c r="N198" t="s">
        <v>117</v>
      </c>
      <c r="O198" t="s">
        <v>814</v>
      </c>
      <c r="P198" t="s">
        <v>34</v>
      </c>
      <c r="Q198" t="s">
        <v>35</v>
      </c>
      <c r="R198" t="s">
        <v>36</v>
      </c>
      <c r="S198" t="s">
        <v>37</v>
      </c>
      <c r="T198" t="s">
        <v>38</v>
      </c>
      <c r="U198" t="s">
        <v>38</v>
      </c>
      <c r="V198" t="s">
        <v>39</v>
      </c>
      <c r="W198" t="s">
        <v>40</v>
      </c>
      <c r="X198" t="s">
        <v>40</v>
      </c>
      <c r="Y198" t="s">
        <v>41</v>
      </c>
      <c r="Z198" t="s">
        <v>41</v>
      </c>
      <c r="AA198" t="s">
        <v>37</v>
      </c>
    </row>
    <row r="199" spans="1:27" x14ac:dyDescent="0.25">
      <c r="A199" t="s">
        <v>149</v>
      </c>
      <c r="B199" t="s">
        <v>26</v>
      </c>
      <c r="C199" t="s">
        <v>27</v>
      </c>
      <c r="D199" t="s">
        <v>55</v>
      </c>
      <c r="E199">
        <v>511</v>
      </c>
      <c r="F199" t="str">
        <f t="shared" si="4"/>
        <v>A0870AF511</v>
      </c>
      <c r="G199">
        <f t="shared" si="5"/>
        <v>1477000</v>
      </c>
      <c r="H199" s="2">
        <v>1477033</v>
      </c>
      <c r="I199" s="3">
        <v>1477000</v>
      </c>
      <c r="J199" t="s">
        <v>29</v>
      </c>
      <c r="K199" t="s">
        <v>35</v>
      </c>
      <c r="L199" t="s">
        <v>129</v>
      </c>
      <c r="M199" t="s">
        <v>130</v>
      </c>
      <c r="N199" t="s">
        <v>131</v>
      </c>
      <c r="O199" t="s">
        <v>814</v>
      </c>
      <c r="P199" t="s">
        <v>34</v>
      </c>
      <c r="Q199" t="s">
        <v>35</v>
      </c>
      <c r="R199" t="s">
        <v>36</v>
      </c>
      <c r="S199" t="s">
        <v>37</v>
      </c>
      <c r="T199" t="s">
        <v>38</v>
      </c>
      <c r="U199" t="s">
        <v>38</v>
      </c>
      <c r="V199" t="s">
        <v>39</v>
      </c>
      <c r="W199" t="s">
        <v>40</v>
      </c>
      <c r="X199" t="s">
        <v>40</v>
      </c>
      <c r="Y199" t="s">
        <v>41</v>
      </c>
      <c r="Z199" t="s">
        <v>41</v>
      </c>
      <c r="AA199" t="s">
        <v>37</v>
      </c>
    </row>
    <row r="200" spans="1:27" x14ac:dyDescent="0.25">
      <c r="A200" t="s">
        <v>152</v>
      </c>
      <c r="B200" t="s">
        <v>26</v>
      </c>
      <c r="C200" t="s">
        <v>27</v>
      </c>
      <c r="D200" t="s">
        <v>55</v>
      </c>
      <c r="E200">
        <v>511</v>
      </c>
      <c r="F200" t="str">
        <f t="shared" ref="F200:F263" si="6">_xlfn.CONCAT("A",D200,"AF",E200)</f>
        <v>A0870AF511</v>
      </c>
      <c r="G200">
        <f t="shared" ref="G200:G263" si="7">ABS(I200)</f>
        <v>1477000</v>
      </c>
      <c r="H200" s="2">
        <v>-1477033</v>
      </c>
      <c r="I200" s="3">
        <v>-1477000</v>
      </c>
      <c r="J200" t="s">
        <v>99</v>
      </c>
      <c r="K200" t="s">
        <v>115</v>
      </c>
      <c r="L200" t="s">
        <v>111</v>
      </c>
      <c r="M200" t="s">
        <v>112</v>
      </c>
      <c r="N200" t="s">
        <v>113</v>
      </c>
      <c r="O200" t="s">
        <v>814</v>
      </c>
      <c r="P200" t="s">
        <v>34</v>
      </c>
      <c r="Q200" t="s">
        <v>35</v>
      </c>
      <c r="R200" t="s">
        <v>36</v>
      </c>
      <c r="S200" t="s">
        <v>37</v>
      </c>
      <c r="T200" t="s">
        <v>38</v>
      </c>
      <c r="U200" t="s">
        <v>38</v>
      </c>
      <c r="V200" t="s">
        <v>39</v>
      </c>
      <c r="W200" t="s">
        <v>40</v>
      </c>
      <c r="X200" t="s">
        <v>40</v>
      </c>
      <c r="Y200" t="s">
        <v>41</v>
      </c>
      <c r="Z200" t="s">
        <v>41</v>
      </c>
      <c r="AA200" t="s">
        <v>37</v>
      </c>
    </row>
    <row r="201" spans="1:27" x14ac:dyDescent="0.25">
      <c r="A201" t="s">
        <v>153</v>
      </c>
      <c r="B201" t="s">
        <v>120</v>
      </c>
      <c r="C201" t="s">
        <v>27</v>
      </c>
      <c r="D201" t="s">
        <v>55</v>
      </c>
      <c r="E201">
        <v>511</v>
      </c>
      <c r="F201" t="str">
        <f t="shared" si="6"/>
        <v>A0870AF511</v>
      </c>
      <c r="G201">
        <f t="shared" si="7"/>
        <v>1367000</v>
      </c>
      <c r="H201" s="2">
        <v>1367156</v>
      </c>
      <c r="I201" s="3">
        <v>1367000</v>
      </c>
      <c r="J201" t="s">
        <v>29</v>
      </c>
      <c r="K201" t="s">
        <v>154</v>
      </c>
      <c r="L201" t="s">
        <v>155</v>
      </c>
      <c r="M201" t="s">
        <v>156</v>
      </c>
      <c r="N201" t="s">
        <v>157</v>
      </c>
      <c r="O201" t="s">
        <v>814</v>
      </c>
      <c r="P201" t="s">
        <v>34</v>
      </c>
      <c r="Q201" t="s">
        <v>35</v>
      </c>
      <c r="R201" t="s">
        <v>36</v>
      </c>
      <c r="S201" t="s">
        <v>37</v>
      </c>
      <c r="T201" t="s">
        <v>38</v>
      </c>
      <c r="U201" t="s">
        <v>38</v>
      </c>
      <c r="V201" t="s">
        <v>39</v>
      </c>
      <c r="W201" t="s">
        <v>40</v>
      </c>
      <c r="X201" t="s">
        <v>40</v>
      </c>
      <c r="Y201" t="s">
        <v>41</v>
      </c>
      <c r="Z201" t="s">
        <v>41</v>
      </c>
      <c r="AA201" t="s">
        <v>37</v>
      </c>
    </row>
    <row r="202" spans="1:27" x14ac:dyDescent="0.25">
      <c r="A202" t="s">
        <v>158</v>
      </c>
      <c r="B202" t="s">
        <v>120</v>
      </c>
      <c r="C202" t="s">
        <v>27</v>
      </c>
      <c r="D202" t="s">
        <v>55</v>
      </c>
      <c r="E202">
        <v>511</v>
      </c>
      <c r="F202" t="str">
        <f t="shared" si="6"/>
        <v>A0870AF511</v>
      </c>
      <c r="G202">
        <f t="shared" si="7"/>
        <v>86000</v>
      </c>
      <c r="H202" s="2">
        <v>86044</v>
      </c>
      <c r="I202" s="3">
        <v>86000</v>
      </c>
      <c r="J202" t="s">
        <v>29</v>
      </c>
      <c r="K202" t="s">
        <v>159</v>
      </c>
      <c r="L202" t="s">
        <v>160</v>
      </c>
      <c r="M202" t="s">
        <v>161</v>
      </c>
      <c r="N202" t="s">
        <v>162</v>
      </c>
      <c r="O202" t="s">
        <v>814</v>
      </c>
      <c r="P202" t="s">
        <v>34</v>
      </c>
      <c r="Q202" t="s">
        <v>35</v>
      </c>
      <c r="R202" t="s">
        <v>36</v>
      </c>
      <c r="S202" t="s">
        <v>37</v>
      </c>
      <c r="T202" t="s">
        <v>38</v>
      </c>
      <c r="U202" t="s">
        <v>38</v>
      </c>
      <c r="V202" t="s">
        <v>39</v>
      </c>
      <c r="W202" t="s">
        <v>40</v>
      </c>
      <c r="X202" t="s">
        <v>40</v>
      </c>
      <c r="Y202" t="s">
        <v>41</v>
      </c>
      <c r="Z202" t="s">
        <v>41</v>
      </c>
      <c r="AA202" t="s">
        <v>37</v>
      </c>
    </row>
    <row r="203" spans="1:27" x14ac:dyDescent="0.25">
      <c r="A203" t="s">
        <v>163</v>
      </c>
      <c r="B203" t="s">
        <v>120</v>
      </c>
      <c r="C203" t="s">
        <v>27</v>
      </c>
      <c r="D203" t="s">
        <v>55</v>
      </c>
      <c r="E203">
        <v>511</v>
      </c>
      <c r="F203" t="str">
        <f t="shared" si="6"/>
        <v>A0870AF511</v>
      </c>
      <c r="G203">
        <f t="shared" si="7"/>
        <v>1453000</v>
      </c>
      <c r="H203" s="2">
        <v>-1453200</v>
      </c>
      <c r="I203" s="3">
        <v>-1453000</v>
      </c>
      <c r="J203" t="s">
        <v>99</v>
      </c>
      <c r="K203" t="s">
        <v>35</v>
      </c>
      <c r="L203" t="s">
        <v>129</v>
      </c>
      <c r="M203" t="s">
        <v>130</v>
      </c>
      <c r="N203" t="s">
        <v>131</v>
      </c>
      <c r="O203" t="s">
        <v>814</v>
      </c>
      <c r="P203" t="s">
        <v>34</v>
      </c>
      <c r="Q203" t="s">
        <v>35</v>
      </c>
      <c r="R203" t="s">
        <v>36</v>
      </c>
      <c r="S203" t="s">
        <v>37</v>
      </c>
      <c r="T203" t="s">
        <v>38</v>
      </c>
      <c r="U203" t="s">
        <v>38</v>
      </c>
      <c r="V203" t="s">
        <v>39</v>
      </c>
      <c r="W203" t="s">
        <v>40</v>
      </c>
      <c r="X203" t="s">
        <v>40</v>
      </c>
      <c r="Y203" t="s">
        <v>41</v>
      </c>
      <c r="Z203" t="s">
        <v>41</v>
      </c>
      <c r="AA203" t="s">
        <v>37</v>
      </c>
    </row>
    <row r="204" spans="1:27" x14ac:dyDescent="0.25">
      <c r="A204" t="s">
        <v>164</v>
      </c>
      <c r="B204" t="s">
        <v>26</v>
      </c>
      <c r="C204" t="s">
        <v>27</v>
      </c>
      <c r="D204" t="s">
        <v>55</v>
      </c>
      <c r="E204">
        <v>511</v>
      </c>
      <c r="F204" t="str">
        <f t="shared" si="6"/>
        <v>A0870AF511</v>
      </c>
      <c r="G204">
        <f t="shared" si="7"/>
        <v>1367000</v>
      </c>
      <c r="H204" s="2">
        <v>1367156</v>
      </c>
      <c r="I204" s="3">
        <v>1367000</v>
      </c>
      <c r="J204" t="s">
        <v>29</v>
      </c>
      <c r="K204" t="s">
        <v>116</v>
      </c>
      <c r="L204" t="s">
        <v>117</v>
      </c>
      <c r="M204" t="s">
        <v>118</v>
      </c>
      <c r="N204" t="s">
        <v>117</v>
      </c>
      <c r="O204" t="s">
        <v>814</v>
      </c>
      <c r="P204" t="s">
        <v>34</v>
      </c>
      <c r="Q204" t="s">
        <v>35</v>
      </c>
      <c r="R204" t="s">
        <v>36</v>
      </c>
      <c r="S204" t="s">
        <v>37</v>
      </c>
      <c r="T204" t="s">
        <v>38</v>
      </c>
      <c r="U204" t="s">
        <v>38</v>
      </c>
      <c r="V204" t="s">
        <v>39</v>
      </c>
      <c r="W204" t="s">
        <v>40</v>
      </c>
      <c r="X204" t="s">
        <v>40</v>
      </c>
      <c r="Y204" t="s">
        <v>41</v>
      </c>
      <c r="Z204" t="s">
        <v>41</v>
      </c>
      <c r="AA204" t="s">
        <v>37</v>
      </c>
    </row>
    <row r="205" spans="1:27" x14ac:dyDescent="0.25">
      <c r="A205" t="s">
        <v>165</v>
      </c>
      <c r="B205" t="s">
        <v>26</v>
      </c>
      <c r="C205" t="s">
        <v>27</v>
      </c>
      <c r="D205" t="s">
        <v>55</v>
      </c>
      <c r="E205">
        <v>511</v>
      </c>
      <c r="F205" t="str">
        <f t="shared" si="6"/>
        <v>A0870AF511</v>
      </c>
      <c r="G205">
        <f t="shared" si="7"/>
        <v>1367000</v>
      </c>
      <c r="H205" s="2">
        <v>-1367156</v>
      </c>
      <c r="I205" s="3">
        <v>-1367000</v>
      </c>
      <c r="J205" t="s">
        <v>99</v>
      </c>
      <c r="K205" t="s">
        <v>154</v>
      </c>
      <c r="L205" t="s">
        <v>155</v>
      </c>
      <c r="M205" t="s">
        <v>156</v>
      </c>
      <c r="N205" t="s">
        <v>157</v>
      </c>
      <c r="O205" t="s">
        <v>814</v>
      </c>
      <c r="P205" t="s">
        <v>34</v>
      </c>
      <c r="Q205" t="s">
        <v>35</v>
      </c>
      <c r="R205" t="s">
        <v>36</v>
      </c>
      <c r="S205" t="s">
        <v>37</v>
      </c>
      <c r="T205" t="s">
        <v>38</v>
      </c>
      <c r="U205" t="s">
        <v>38</v>
      </c>
      <c r="V205" t="s">
        <v>39</v>
      </c>
      <c r="W205" t="s">
        <v>40</v>
      </c>
      <c r="X205" t="s">
        <v>40</v>
      </c>
      <c r="Y205" t="s">
        <v>41</v>
      </c>
      <c r="Z205" t="s">
        <v>41</v>
      </c>
      <c r="AA205" t="s">
        <v>37</v>
      </c>
    </row>
    <row r="206" spans="1:27" x14ac:dyDescent="0.25">
      <c r="A206" t="s">
        <v>166</v>
      </c>
      <c r="B206" t="s">
        <v>26</v>
      </c>
      <c r="C206" t="s">
        <v>27</v>
      </c>
      <c r="D206" t="s">
        <v>55</v>
      </c>
      <c r="E206">
        <v>511</v>
      </c>
      <c r="F206" t="str">
        <f t="shared" si="6"/>
        <v>A0870AF511</v>
      </c>
      <c r="G206">
        <f t="shared" si="7"/>
        <v>1413000</v>
      </c>
      <c r="H206" s="2">
        <v>1412795</v>
      </c>
      <c r="I206" s="3">
        <v>1413000</v>
      </c>
      <c r="J206" t="s">
        <v>29</v>
      </c>
      <c r="K206" t="s">
        <v>116</v>
      </c>
      <c r="L206" t="s">
        <v>117</v>
      </c>
      <c r="M206" t="s">
        <v>118</v>
      </c>
      <c r="N206" t="s">
        <v>117</v>
      </c>
      <c r="O206" t="s">
        <v>814</v>
      </c>
      <c r="P206" t="s">
        <v>34</v>
      </c>
      <c r="Q206" t="s">
        <v>35</v>
      </c>
      <c r="R206" t="s">
        <v>36</v>
      </c>
      <c r="S206" t="s">
        <v>37</v>
      </c>
      <c r="T206" t="s">
        <v>38</v>
      </c>
      <c r="U206" t="s">
        <v>38</v>
      </c>
      <c r="V206" t="s">
        <v>39</v>
      </c>
      <c r="W206" t="s">
        <v>40</v>
      </c>
      <c r="X206" t="s">
        <v>40</v>
      </c>
      <c r="Y206" t="s">
        <v>41</v>
      </c>
      <c r="Z206" t="s">
        <v>41</v>
      </c>
      <c r="AA206" t="s">
        <v>37</v>
      </c>
    </row>
    <row r="207" spans="1:27" x14ac:dyDescent="0.25">
      <c r="A207" t="s">
        <v>167</v>
      </c>
      <c r="B207" t="s">
        <v>26</v>
      </c>
      <c r="C207" t="s">
        <v>27</v>
      </c>
      <c r="D207" t="s">
        <v>55</v>
      </c>
      <c r="E207">
        <v>511</v>
      </c>
      <c r="F207" t="str">
        <f t="shared" si="6"/>
        <v>A0870AF511</v>
      </c>
      <c r="G207">
        <f t="shared" si="7"/>
        <v>1413000</v>
      </c>
      <c r="H207" s="2">
        <v>-1412795</v>
      </c>
      <c r="I207" s="3">
        <v>-1413000</v>
      </c>
      <c r="J207" t="s">
        <v>99</v>
      </c>
      <c r="K207" t="s">
        <v>168</v>
      </c>
      <c r="L207" t="s">
        <v>117</v>
      </c>
      <c r="M207" t="s">
        <v>169</v>
      </c>
      <c r="N207" t="s">
        <v>170</v>
      </c>
      <c r="O207" t="s">
        <v>814</v>
      </c>
      <c r="P207" t="s">
        <v>34</v>
      </c>
      <c r="Q207" t="s">
        <v>35</v>
      </c>
      <c r="R207" t="s">
        <v>36</v>
      </c>
      <c r="S207" t="s">
        <v>37</v>
      </c>
      <c r="T207" t="s">
        <v>38</v>
      </c>
      <c r="U207" t="s">
        <v>38</v>
      </c>
      <c r="V207" t="s">
        <v>39</v>
      </c>
      <c r="W207" t="s">
        <v>40</v>
      </c>
      <c r="X207" t="s">
        <v>40</v>
      </c>
      <c r="Y207" t="s">
        <v>41</v>
      </c>
      <c r="Z207" t="s">
        <v>41</v>
      </c>
      <c r="AA207" t="s">
        <v>37</v>
      </c>
    </row>
    <row r="208" spans="1:27" x14ac:dyDescent="0.25">
      <c r="A208" t="s">
        <v>823</v>
      </c>
      <c r="B208" t="s">
        <v>26</v>
      </c>
      <c r="C208" t="s">
        <v>27</v>
      </c>
      <c r="D208" t="s">
        <v>56</v>
      </c>
      <c r="E208">
        <v>511</v>
      </c>
      <c r="F208" t="str">
        <f t="shared" si="6"/>
        <v>A1700AF511</v>
      </c>
      <c r="G208">
        <f t="shared" si="7"/>
        <v>8649000</v>
      </c>
      <c r="H208" s="2">
        <v>8649049</v>
      </c>
      <c r="I208" s="3">
        <v>8649000</v>
      </c>
      <c r="J208" t="s">
        <v>29</v>
      </c>
      <c r="K208" t="s">
        <v>108</v>
      </c>
      <c r="L208" t="s">
        <v>109</v>
      </c>
      <c r="M208" t="s">
        <v>32</v>
      </c>
      <c r="N208" t="s">
        <v>33</v>
      </c>
      <c r="O208" t="s">
        <v>814</v>
      </c>
      <c r="P208" t="s">
        <v>34</v>
      </c>
      <c r="Q208" t="s">
        <v>45</v>
      </c>
      <c r="R208" t="s">
        <v>46</v>
      </c>
      <c r="S208" t="s">
        <v>37</v>
      </c>
      <c r="T208" t="s">
        <v>38</v>
      </c>
      <c r="U208" t="s">
        <v>38</v>
      </c>
      <c r="V208" t="s">
        <v>39</v>
      </c>
      <c r="W208" t="s">
        <v>40</v>
      </c>
      <c r="X208" t="s">
        <v>40</v>
      </c>
      <c r="Y208" t="s">
        <v>41</v>
      </c>
      <c r="Z208" t="s">
        <v>41</v>
      </c>
      <c r="AA208" t="s">
        <v>37</v>
      </c>
    </row>
    <row r="209" spans="1:27" x14ac:dyDescent="0.25">
      <c r="A209" t="s">
        <v>825</v>
      </c>
      <c r="B209" t="s">
        <v>26</v>
      </c>
      <c r="C209" t="s">
        <v>27</v>
      </c>
      <c r="D209" t="s">
        <v>56</v>
      </c>
      <c r="E209">
        <v>511</v>
      </c>
      <c r="F209" t="str">
        <f t="shared" si="6"/>
        <v>A1700AF511</v>
      </c>
      <c r="G209">
        <f t="shared" si="7"/>
        <v>330000</v>
      </c>
      <c r="H209" s="2">
        <v>329732</v>
      </c>
      <c r="I209" s="3">
        <v>330000</v>
      </c>
      <c r="J209" t="s">
        <v>29</v>
      </c>
      <c r="K209" t="s">
        <v>100</v>
      </c>
      <c r="L209" t="s">
        <v>101</v>
      </c>
      <c r="M209" t="s">
        <v>102</v>
      </c>
      <c r="N209" t="s">
        <v>103</v>
      </c>
      <c r="O209" t="s">
        <v>814</v>
      </c>
      <c r="P209" t="s">
        <v>34</v>
      </c>
      <c r="Q209" t="s">
        <v>45</v>
      </c>
      <c r="R209" t="s">
        <v>46</v>
      </c>
      <c r="S209" t="s">
        <v>37</v>
      </c>
      <c r="T209" t="s">
        <v>38</v>
      </c>
      <c r="U209" t="s">
        <v>38</v>
      </c>
      <c r="V209" t="s">
        <v>39</v>
      </c>
      <c r="W209" t="s">
        <v>40</v>
      </c>
      <c r="X209" t="s">
        <v>40</v>
      </c>
      <c r="Y209" t="s">
        <v>41</v>
      </c>
      <c r="Z209" t="s">
        <v>41</v>
      </c>
      <c r="AA209" t="s">
        <v>37</v>
      </c>
    </row>
    <row r="210" spans="1:27" x14ac:dyDescent="0.25">
      <c r="A210" t="s">
        <v>816</v>
      </c>
      <c r="B210" t="s">
        <v>26</v>
      </c>
      <c r="C210" t="s">
        <v>27</v>
      </c>
      <c r="D210" t="s">
        <v>56</v>
      </c>
      <c r="E210">
        <v>511</v>
      </c>
      <c r="F210" t="str">
        <f t="shared" si="6"/>
        <v>A1700AF511</v>
      </c>
      <c r="G210">
        <f t="shared" si="7"/>
        <v>2566000</v>
      </c>
      <c r="H210" s="2">
        <v>-2565794</v>
      </c>
      <c r="I210" s="3">
        <v>-2566000</v>
      </c>
      <c r="J210" t="s">
        <v>99</v>
      </c>
      <c r="K210" t="s">
        <v>115</v>
      </c>
      <c r="L210" t="s">
        <v>111</v>
      </c>
      <c r="M210" t="s">
        <v>112</v>
      </c>
      <c r="N210" t="s">
        <v>113</v>
      </c>
      <c r="O210" t="s">
        <v>814</v>
      </c>
      <c r="P210" t="s">
        <v>34</v>
      </c>
      <c r="Q210" t="s">
        <v>45</v>
      </c>
      <c r="R210" t="s">
        <v>46</v>
      </c>
      <c r="S210" t="s">
        <v>37</v>
      </c>
      <c r="T210" t="s">
        <v>38</v>
      </c>
      <c r="U210" t="s">
        <v>38</v>
      </c>
      <c r="V210" t="s">
        <v>39</v>
      </c>
      <c r="W210" t="s">
        <v>40</v>
      </c>
      <c r="X210" t="s">
        <v>40</v>
      </c>
      <c r="Y210" t="s">
        <v>41</v>
      </c>
      <c r="Z210" t="s">
        <v>41</v>
      </c>
      <c r="AA210" t="s">
        <v>37</v>
      </c>
    </row>
    <row r="211" spans="1:27" x14ac:dyDescent="0.25">
      <c r="A211" t="s">
        <v>817</v>
      </c>
      <c r="B211" t="s">
        <v>26</v>
      </c>
      <c r="C211" t="s">
        <v>27</v>
      </c>
      <c r="D211" t="s">
        <v>56</v>
      </c>
      <c r="E211">
        <v>511</v>
      </c>
      <c r="F211" t="str">
        <f t="shared" si="6"/>
        <v>A1700AF511</v>
      </c>
      <c r="G211">
        <f t="shared" si="7"/>
        <v>6413000</v>
      </c>
      <c r="H211" s="2">
        <v>-6412987</v>
      </c>
      <c r="I211" s="3">
        <v>-6413000</v>
      </c>
      <c r="J211" t="s">
        <v>99</v>
      </c>
      <c r="K211" t="s">
        <v>116</v>
      </c>
      <c r="L211" t="s">
        <v>117</v>
      </c>
      <c r="M211" t="s">
        <v>118</v>
      </c>
      <c r="N211" t="s">
        <v>117</v>
      </c>
      <c r="O211" t="s">
        <v>814</v>
      </c>
      <c r="P211" t="s">
        <v>34</v>
      </c>
      <c r="Q211" t="s">
        <v>45</v>
      </c>
      <c r="R211" t="s">
        <v>46</v>
      </c>
      <c r="S211" t="s">
        <v>37</v>
      </c>
      <c r="T211" t="s">
        <v>38</v>
      </c>
      <c r="U211" t="s">
        <v>38</v>
      </c>
      <c r="V211" t="s">
        <v>39</v>
      </c>
      <c r="W211" t="s">
        <v>40</v>
      </c>
      <c r="X211" t="s">
        <v>40</v>
      </c>
      <c r="Y211" t="s">
        <v>41</v>
      </c>
      <c r="Z211" t="s">
        <v>41</v>
      </c>
      <c r="AA211" t="s">
        <v>37</v>
      </c>
    </row>
    <row r="212" spans="1:27" x14ac:dyDescent="0.25">
      <c r="A212" t="s">
        <v>820</v>
      </c>
      <c r="B212" t="s">
        <v>26</v>
      </c>
      <c r="C212" t="s">
        <v>27</v>
      </c>
      <c r="D212" t="s">
        <v>56</v>
      </c>
      <c r="E212">
        <v>511</v>
      </c>
      <c r="F212" t="str">
        <f t="shared" si="6"/>
        <v>A1700AF511</v>
      </c>
      <c r="G212">
        <f t="shared" si="7"/>
        <v>36000</v>
      </c>
      <c r="H212" s="2">
        <v>35924</v>
      </c>
      <c r="I212" s="3">
        <v>36000</v>
      </c>
      <c r="J212" t="s">
        <v>29</v>
      </c>
      <c r="K212" t="s">
        <v>104</v>
      </c>
      <c r="L212" t="s">
        <v>105</v>
      </c>
      <c r="M212" t="s">
        <v>102</v>
      </c>
      <c r="N212" t="s">
        <v>103</v>
      </c>
      <c r="O212" t="s">
        <v>814</v>
      </c>
      <c r="P212" t="s">
        <v>34</v>
      </c>
      <c r="Q212" t="s">
        <v>45</v>
      </c>
      <c r="R212" t="s">
        <v>46</v>
      </c>
      <c r="S212" t="s">
        <v>37</v>
      </c>
      <c r="T212" t="s">
        <v>38</v>
      </c>
      <c r="U212" t="s">
        <v>38</v>
      </c>
      <c r="V212" t="s">
        <v>39</v>
      </c>
      <c r="W212" t="s">
        <v>40</v>
      </c>
      <c r="X212" t="s">
        <v>40</v>
      </c>
      <c r="Y212" t="s">
        <v>41</v>
      </c>
      <c r="Z212" t="s">
        <v>41</v>
      </c>
      <c r="AA212" t="s">
        <v>37</v>
      </c>
    </row>
    <row r="213" spans="1:27" x14ac:dyDescent="0.25">
      <c r="A213" t="s">
        <v>822</v>
      </c>
      <c r="B213" t="s">
        <v>26</v>
      </c>
      <c r="C213" t="s">
        <v>27</v>
      </c>
      <c r="D213" t="s">
        <v>56</v>
      </c>
      <c r="E213">
        <v>511</v>
      </c>
      <c r="F213" t="str">
        <f t="shared" si="6"/>
        <v>A1700AF511</v>
      </c>
      <c r="G213">
        <f t="shared" si="7"/>
        <v>3000</v>
      </c>
      <c r="H213" s="2">
        <v>3340</v>
      </c>
      <c r="I213" s="3">
        <v>3000</v>
      </c>
      <c r="J213" t="s">
        <v>29</v>
      </c>
      <c r="K213" t="s">
        <v>115</v>
      </c>
      <c r="L213" t="s">
        <v>111</v>
      </c>
      <c r="M213" t="s">
        <v>112</v>
      </c>
      <c r="N213" t="s">
        <v>113</v>
      </c>
      <c r="O213" t="s">
        <v>814</v>
      </c>
      <c r="P213" t="s">
        <v>34</v>
      </c>
      <c r="Q213" t="s">
        <v>45</v>
      </c>
      <c r="R213" t="s">
        <v>46</v>
      </c>
      <c r="S213" t="s">
        <v>37</v>
      </c>
      <c r="T213" t="s">
        <v>38</v>
      </c>
      <c r="U213" t="s">
        <v>38</v>
      </c>
      <c r="V213" t="s">
        <v>39</v>
      </c>
      <c r="W213" t="s">
        <v>40</v>
      </c>
      <c r="X213" t="s">
        <v>40</v>
      </c>
      <c r="Y213" t="s">
        <v>41</v>
      </c>
      <c r="Z213" t="s">
        <v>41</v>
      </c>
      <c r="AA213" t="s">
        <v>37</v>
      </c>
    </row>
    <row r="214" spans="1:27" x14ac:dyDescent="0.25">
      <c r="A214" t="s">
        <v>925</v>
      </c>
      <c r="B214" t="s">
        <v>26</v>
      </c>
      <c r="C214" t="s">
        <v>27</v>
      </c>
      <c r="D214" t="s">
        <v>56</v>
      </c>
      <c r="E214">
        <v>511</v>
      </c>
      <c r="F214" t="str">
        <f t="shared" si="6"/>
        <v>A1700AF511</v>
      </c>
      <c r="G214">
        <f t="shared" si="7"/>
        <v>39000</v>
      </c>
      <c r="H214" s="2">
        <v>-39312</v>
      </c>
      <c r="I214" s="3">
        <v>-39000</v>
      </c>
      <c r="J214" t="s">
        <v>99</v>
      </c>
      <c r="K214" t="s">
        <v>116</v>
      </c>
      <c r="L214" t="s">
        <v>117</v>
      </c>
      <c r="M214" t="s">
        <v>118</v>
      </c>
      <c r="N214" t="s">
        <v>117</v>
      </c>
      <c r="O214" t="s">
        <v>814</v>
      </c>
      <c r="P214" t="s">
        <v>34</v>
      </c>
      <c r="Q214" t="s">
        <v>45</v>
      </c>
      <c r="R214" t="s">
        <v>46</v>
      </c>
      <c r="S214" t="s">
        <v>37</v>
      </c>
      <c r="T214" t="s">
        <v>38</v>
      </c>
      <c r="U214" t="s">
        <v>38</v>
      </c>
      <c r="V214" t="s">
        <v>39</v>
      </c>
      <c r="W214" t="s">
        <v>40</v>
      </c>
      <c r="X214" t="s">
        <v>40</v>
      </c>
      <c r="Y214" t="s">
        <v>41</v>
      </c>
      <c r="Z214" t="s">
        <v>41</v>
      </c>
      <c r="AA214" t="s">
        <v>37</v>
      </c>
    </row>
    <row r="215" spans="1:27" x14ac:dyDescent="0.25">
      <c r="A215" t="s">
        <v>149</v>
      </c>
      <c r="B215" t="s">
        <v>26</v>
      </c>
      <c r="C215" t="s">
        <v>27</v>
      </c>
      <c r="D215" t="s">
        <v>56</v>
      </c>
      <c r="E215">
        <v>511</v>
      </c>
      <c r="F215" t="str">
        <f t="shared" si="6"/>
        <v>A1700AF511</v>
      </c>
      <c r="G215">
        <f t="shared" si="7"/>
        <v>1837000</v>
      </c>
      <c r="H215" s="2">
        <v>1836774</v>
      </c>
      <c r="I215" s="3">
        <v>1837000</v>
      </c>
      <c r="J215" t="s">
        <v>29</v>
      </c>
      <c r="K215" t="s">
        <v>45</v>
      </c>
      <c r="L215" t="s">
        <v>46</v>
      </c>
      <c r="M215" t="s">
        <v>140</v>
      </c>
      <c r="N215" t="s">
        <v>141</v>
      </c>
      <c r="O215" t="s">
        <v>814</v>
      </c>
      <c r="P215" t="s">
        <v>34</v>
      </c>
      <c r="Q215" t="s">
        <v>45</v>
      </c>
      <c r="R215" t="s">
        <v>46</v>
      </c>
      <c r="S215" t="s">
        <v>37</v>
      </c>
      <c r="T215" t="s">
        <v>38</v>
      </c>
      <c r="U215" t="s">
        <v>38</v>
      </c>
      <c r="V215" t="s">
        <v>39</v>
      </c>
      <c r="W215" t="s">
        <v>40</v>
      </c>
      <c r="X215" t="s">
        <v>40</v>
      </c>
      <c r="Y215" t="s">
        <v>41</v>
      </c>
      <c r="Z215" t="s">
        <v>41</v>
      </c>
      <c r="AA215" t="s">
        <v>37</v>
      </c>
    </row>
    <row r="216" spans="1:27" x14ac:dyDescent="0.25">
      <c r="A216" t="s">
        <v>152</v>
      </c>
      <c r="B216" t="s">
        <v>26</v>
      </c>
      <c r="C216" t="s">
        <v>27</v>
      </c>
      <c r="D216" t="s">
        <v>56</v>
      </c>
      <c r="E216">
        <v>511</v>
      </c>
      <c r="F216" t="str">
        <f t="shared" si="6"/>
        <v>A1700AF511</v>
      </c>
      <c r="G216">
        <f t="shared" si="7"/>
        <v>1837000</v>
      </c>
      <c r="H216" s="2">
        <v>-1836774</v>
      </c>
      <c r="I216" s="3">
        <v>-1837000</v>
      </c>
      <c r="J216" t="s">
        <v>99</v>
      </c>
      <c r="K216" t="s">
        <v>115</v>
      </c>
      <c r="L216" t="s">
        <v>111</v>
      </c>
      <c r="M216" t="s">
        <v>112</v>
      </c>
      <c r="N216" t="s">
        <v>113</v>
      </c>
      <c r="O216" t="s">
        <v>814</v>
      </c>
      <c r="P216" t="s">
        <v>34</v>
      </c>
      <c r="Q216" t="s">
        <v>45</v>
      </c>
      <c r="R216" t="s">
        <v>46</v>
      </c>
      <c r="S216" t="s">
        <v>37</v>
      </c>
      <c r="T216" t="s">
        <v>38</v>
      </c>
      <c r="U216" t="s">
        <v>38</v>
      </c>
      <c r="V216" t="s">
        <v>39</v>
      </c>
      <c r="W216" t="s">
        <v>40</v>
      </c>
      <c r="X216" t="s">
        <v>40</v>
      </c>
      <c r="Y216" t="s">
        <v>41</v>
      </c>
      <c r="Z216" t="s">
        <v>41</v>
      </c>
      <c r="AA216" t="s">
        <v>37</v>
      </c>
    </row>
    <row r="217" spans="1:27" x14ac:dyDescent="0.25">
      <c r="A217" t="s">
        <v>153</v>
      </c>
      <c r="B217" t="s">
        <v>120</v>
      </c>
      <c r="C217" t="s">
        <v>27</v>
      </c>
      <c r="D217" t="s">
        <v>56</v>
      </c>
      <c r="E217">
        <v>511</v>
      </c>
      <c r="F217" t="str">
        <f t="shared" si="6"/>
        <v>A1700AF511</v>
      </c>
      <c r="G217">
        <f t="shared" si="7"/>
        <v>1450000</v>
      </c>
      <c r="H217" s="2">
        <v>1450000</v>
      </c>
      <c r="I217" s="3">
        <v>1450000</v>
      </c>
      <c r="J217" t="s">
        <v>29</v>
      </c>
      <c r="K217" t="s">
        <v>154</v>
      </c>
      <c r="L217" t="s">
        <v>155</v>
      </c>
      <c r="M217" t="s">
        <v>156</v>
      </c>
      <c r="N217" t="s">
        <v>157</v>
      </c>
      <c r="O217" t="s">
        <v>814</v>
      </c>
      <c r="P217" t="s">
        <v>34</v>
      </c>
      <c r="Q217" t="s">
        <v>45</v>
      </c>
      <c r="R217" t="s">
        <v>46</v>
      </c>
      <c r="S217" t="s">
        <v>37</v>
      </c>
      <c r="T217" t="s">
        <v>38</v>
      </c>
      <c r="U217" t="s">
        <v>38</v>
      </c>
      <c r="V217" t="s">
        <v>39</v>
      </c>
      <c r="W217" t="s">
        <v>40</v>
      </c>
      <c r="X217" t="s">
        <v>40</v>
      </c>
      <c r="Y217" t="s">
        <v>41</v>
      </c>
      <c r="Z217" t="s">
        <v>41</v>
      </c>
      <c r="AA217" t="s">
        <v>37</v>
      </c>
    </row>
    <row r="218" spans="1:27" x14ac:dyDescent="0.25">
      <c r="A218" t="s">
        <v>158</v>
      </c>
      <c r="B218" t="s">
        <v>120</v>
      </c>
      <c r="C218" t="s">
        <v>27</v>
      </c>
      <c r="D218" t="s">
        <v>56</v>
      </c>
      <c r="E218">
        <v>511</v>
      </c>
      <c r="F218" t="str">
        <f t="shared" si="6"/>
        <v>A1700AF511</v>
      </c>
      <c r="G218">
        <f t="shared" si="7"/>
        <v>50000</v>
      </c>
      <c r="H218" s="2">
        <v>50224</v>
      </c>
      <c r="I218" s="3">
        <v>50000</v>
      </c>
      <c r="J218" t="s">
        <v>29</v>
      </c>
      <c r="K218" t="s">
        <v>159</v>
      </c>
      <c r="L218" t="s">
        <v>160</v>
      </c>
      <c r="M218" t="s">
        <v>161</v>
      </c>
      <c r="N218" t="s">
        <v>162</v>
      </c>
      <c r="O218" t="s">
        <v>814</v>
      </c>
      <c r="P218" t="s">
        <v>34</v>
      </c>
      <c r="Q218" t="s">
        <v>45</v>
      </c>
      <c r="R218" t="s">
        <v>46</v>
      </c>
      <c r="S218" t="s">
        <v>37</v>
      </c>
      <c r="T218" t="s">
        <v>38</v>
      </c>
      <c r="U218" t="s">
        <v>38</v>
      </c>
      <c r="V218" t="s">
        <v>39</v>
      </c>
      <c r="W218" t="s">
        <v>40</v>
      </c>
      <c r="X218" t="s">
        <v>40</v>
      </c>
      <c r="Y218" t="s">
        <v>41</v>
      </c>
      <c r="Z218" t="s">
        <v>41</v>
      </c>
      <c r="AA218" t="s">
        <v>37</v>
      </c>
    </row>
    <row r="219" spans="1:27" x14ac:dyDescent="0.25">
      <c r="A219" t="s">
        <v>163</v>
      </c>
      <c r="B219" t="s">
        <v>120</v>
      </c>
      <c r="C219" t="s">
        <v>27</v>
      </c>
      <c r="D219" t="s">
        <v>56</v>
      </c>
      <c r="E219">
        <v>511</v>
      </c>
      <c r="F219" t="str">
        <f t="shared" si="6"/>
        <v>A1700AF511</v>
      </c>
      <c r="G219">
        <f t="shared" si="7"/>
        <v>1500000</v>
      </c>
      <c r="H219" s="2">
        <v>-1500224</v>
      </c>
      <c r="I219" s="3">
        <v>-1500000</v>
      </c>
      <c r="J219" t="s">
        <v>99</v>
      </c>
      <c r="K219" t="s">
        <v>45</v>
      </c>
      <c r="L219" t="s">
        <v>46</v>
      </c>
      <c r="M219" t="s">
        <v>140</v>
      </c>
      <c r="N219" t="s">
        <v>141</v>
      </c>
      <c r="O219" t="s">
        <v>814</v>
      </c>
      <c r="P219" t="s">
        <v>34</v>
      </c>
      <c r="Q219" t="s">
        <v>45</v>
      </c>
      <c r="R219" t="s">
        <v>46</v>
      </c>
      <c r="S219" t="s">
        <v>37</v>
      </c>
      <c r="T219" t="s">
        <v>38</v>
      </c>
      <c r="U219" t="s">
        <v>38</v>
      </c>
      <c r="V219" t="s">
        <v>39</v>
      </c>
      <c r="W219" t="s">
        <v>40</v>
      </c>
      <c r="X219" t="s">
        <v>40</v>
      </c>
      <c r="Y219" t="s">
        <v>41</v>
      </c>
      <c r="Z219" t="s">
        <v>41</v>
      </c>
      <c r="AA219" t="s">
        <v>37</v>
      </c>
    </row>
    <row r="220" spans="1:27" x14ac:dyDescent="0.25">
      <c r="A220" t="s">
        <v>164</v>
      </c>
      <c r="B220" t="s">
        <v>26</v>
      </c>
      <c r="C220" t="s">
        <v>27</v>
      </c>
      <c r="D220" t="s">
        <v>56</v>
      </c>
      <c r="E220">
        <v>511</v>
      </c>
      <c r="F220" t="str">
        <f t="shared" si="6"/>
        <v>A1700AF511</v>
      </c>
      <c r="G220">
        <f t="shared" si="7"/>
        <v>1450000</v>
      </c>
      <c r="H220" s="2">
        <v>1450000</v>
      </c>
      <c r="I220" s="3">
        <v>1450000</v>
      </c>
      <c r="J220" t="s">
        <v>29</v>
      </c>
      <c r="K220" t="s">
        <v>116</v>
      </c>
      <c r="L220" t="s">
        <v>117</v>
      </c>
      <c r="M220" t="s">
        <v>118</v>
      </c>
      <c r="N220" t="s">
        <v>117</v>
      </c>
      <c r="O220" t="s">
        <v>814</v>
      </c>
      <c r="P220" t="s">
        <v>34</v>
      </c>
      <c r="Q220" t="s">
        <v>45</v>
      </c>
      <c r="R220" t="s">
        <v>46</v>
      </c>
      <c r="S220" t="s">
        <v>37</v>
      </c>
      <c r="T220" t="s">
        <v>38</v>
      </c>
      <c r="U220" t="s">
        <v>38</v>
      </c>
      <c r="V220" t="s">
        <v>39</v>
      </c>
      <c r="W220" t="s">
        <v>40</v>
      </c>
      <c r="X220" t="s">
        <v>40</v>
      </c>
      <c r="Y220" t="s">
        <v>41</v>
      </c>
      <c r="Z220" t="s">
        <v>41</v>
      </c>
      <c r="AA220" t="s">
        <v>37</v>
      </c>
    </row>
    <row r="221" spans="1:27" x14ac:dyDescent="0.25">
      <c r="A221" t="s">
        <v>165</v>
      </c>
      <c r="B221" t="s">
        <v>26</v>
      </c>
      <c r="C221" t="s">
        <v>27</v>
      </c>
      <c r="D221" t="s">
        <v>56</v>
      </c>
      <c r="E221">
        <v>511</v>
      </c>
      <c r="F221" t="str">
        <f t="shared" si="6"/>
        <v>A1700AF511</v>
      </c>
      <c r="G221">
        <f t="shared" si="7"/>
        <v>1450000</v>
      </c>
      <c r="H221" s="2">
        <v>-1450000</v>
      </c>
      <c r="I221" s="3">
        <v>-1450000</v>
      </c>
      <c r="J221" t="s">
        <v>99</v>
      </c>
      <c r="K221" t="s">
        <v>154</v>
      </c>
      <c r="L221" t="s">
        <v>155</v>
      </c>
      <c r="M221" t="s">
        <v>156</v>
      </c>
      <c r="N221" t="s">
        <v>157</v>
      </c>
      <c r="O221" t="s">
        <v>814</v>
      </c>
      <c r="P221" t="s">
        <v>34</v>
      </c>
      <c r="Q221" t="s">
        <v>45</v>
      </c>
      <c r="R221" t="s">
        <v>46</v>
      </c>
      <c r="S221" t="s">
        <v>37</v>
      </c>
      <c r="T221" t="s">
        <v>38</v>
      </c>
      <c r="U221" t="s">
        <v>38</v>
      </c>
      <c r="V221" t="s">
        <v>39</v>
      </c>
      <c r="W221" t="s">
        <v>40</v>
      </c>
      <c r="X221" t="s">
        <v>40</v>
      </c>
      <c r="Y221" t="s">
        <v>41</v>
      </c>
      <c r="Z221" t="s">
        <v>41</v>
      </c>
      <c r="AA221" t="s">
        <v>37</v>
      </c>
    </row>
    <row r="222" spans="1:27" x14ac:dyDescent="0.25">
      <c r="A222" t="s">
        <v>166</v>
      </c>
      <c r="B222" t="s">
        <v>26</v>
      </c>
      <c r="C222" t="s">
        <v>27</v>
      </c>
      <c r="D222" t="s">
        <v>56</v>
      </c>
      <c r="E222">
        <v>511</v>
      </c>
      <c r="F222" t="str">
        <f t="shared" si="6"/>
        <v>A1700AF511</v>
      </c>
      <c r="G222">
        <f t="shared" si="7"/>
        <v>952000</v>
      </c>
      <c r="H222" s="2">
        <v>951767</v>
      </c>
      <c r="I222" s="3">
        <v>952000</v>
      </c>
      <c r="J222" t="s">
        <v>29</v>
      </c>
      <c r="K222" t="s">
        <v>116</v>
      </c>
      <c r="L222" t="s">
        <v>117</v>
      </c>
      <c r="M222" t="s">
        <v>118</v>
      </c>
      <c r="N222" t="s">
        <v>117</v>
      </c>
      <c r="O222" t="s">
        <v>814</v>
      </c>
      <c r="P222" t="s">
        <v>34</v>
      </c>
      <c r="Q222" t="s">
        <v>45</v>
      </c>
      <c r="R222" t="s">
        <v>46</v>
      </c>
      <c r="S222" t="s">
        <v>37</v>
      </c>
      <c r="T222" t="s">
        <v>38</v>
      </c>
      <c r="U222" t="s">
        <v>38</v>
      </c>
      <c r="V222" t="s">
        <v>39</v>
      </c>
      <c r="W222" t="s">
        <v>40</v>
      </c>
      <c r="X222" t="s">
        <v>40</v>
      </c>
      <c r="Y222" t="s">
        <v>41</v>
      </c>
      <c r="Z222" t="s">
        <v>41</v>
      </c>
      <c r="AA222" t="s">
        <v>37</v>
      </c>
    </row>
    <row r="223" spans="1:27" x14ac:dyDescent="0.25">
      <c r="A223" t="s">
        <v>167</v>
      </c>
      <c r="B223" t="s">
        <v>26</v>
      </c>
      <c r="C223" t="s">
        <v>27</v>
      </c>
      <c r="D223" t="s">
        <v>56</v>
      </c>
      <c r="E223">
        <v>511</v>
      </c>
      <c r="F223" t="str">
        <f t="shared" si="6"/>
        <v>A1700AF511</v>
      </c>
      <c r="G223">
        <f t="shared" si="7"/>
        <v>952000</v>
      </c>
      <c r="H223" s="2">
        <v>-951767</v>
      </c>
      <c r="I223" s="3">
        <v>-952000</v>
      </c>
      <c r="J223" t="s">
        <v>99</v>
      </c>
      <c r="K223" t="s">
        <v>168</v>
      </c>
      <c r="L223" t="s">
        <v>117</v>
      </c>
      <c r="M223" t="s">
        <v>169</v>
      </c>
      <c r="N223" t="s">
        <v>170</v>
      </c>
      <c r="O223" t="s">
        <v>814</v>
      </c>
      <c r="P223" t="s">
        <v>34</v>
      </c>
      <c r="Q223" t="s">
        <v>45</v>
      </c>
      <c r="R223" t="s">
        <v>46</v>
      </c>
      <c r="S223" t="s">
        <v>37</v>
      </c>
      <c r="T223" t="s">
        <v>38</v>
      </c>
      <c r="U223" t="s">
        <v>38</v>
      </c>
      <c r="V223" t="s">
        <v>39</v>
      </c>
      <c r="W223" t="s">
        <v>40</v>
      </c>
      <c r="X223" t="s">
        <v>40</v>
      </c>
      <c r="Y223" t="s">
        <v>41</v>
      </c>
      <c r="Z223" t="s">
        <v>41</v>
      </c>
      <c r="AA223" t="s">
        <v>37</v>
      </c>
    </row>
    <row r="224" spans="1:27" x14ac:dyDescent="0.25">
      <c r="A224" t="s">
        <v>181</v>
      </c>
      <c r="B224" t="s">
        <v>26</v>
      </c>
      <c r="C224" t="s">
        <v>27</v>
      </c>
      <c r="D224" t="s">
        <v>56</v>
      </c>
      <c r="E224">
        <v>511</v>
      </c>
      <c r="F224" t="str">
        <f t="shared" si="6"/>
        <v>A1700AF511</v>
      </c>
      <c r="G224">
        <f t="shared" si="7"/>
        <v>450000</v>
      </c>
      <c r="H224" s="2">
        <v>449878</v>
      </c>
      <c r="I224" s="3">
        <v>450000</v>
      </c>
      <c r="J224" t="s">
        <v>29</v>
      </c>
      <c r="K224" t="s">
        <v>108</v>
      </c>
      <c r="L224" t="s">
        <v>109</v>
      </c>
      <c r="M224" t="s">
        <v>32</v>
      </c>
      <c r="N224" t="s">
        <v>33</v>
      </c>
      <c r="O224" t="s">
        <v>814</v>
      </c>
      <c r="P224" t="s">
        <v>34</v>
      </c>
      <c r="Q224" t="s">
        <v>45</v>
      </c>
      <c r="R224" t="s">
        <v>46</v>
      </c>
      <c r="S224" t="s">
        <v>37</v>
      </c>
      <c r="T224" t="s">
        <v>38</v>
      </c>
      <c r="U224" t="s">
        <v>38</v>
      </c>
      <c r="V224" t="s">
        <v>39</v>
      </c>
      <c r="W224" t="s">
        <v>40</v>
      </c>
      <c r="X224" t="s">
        <v>40</v>
      </c>
      <c r="Y224" t="s">
        <v>41</v>
      </c>
      <c r="Z224" t="s">
        <v>41</v>
      </c>
      <c r="AA224" t="s">
        <v>37</v>
      </c>
    </row>
    <row r="225" spans="1:27" x14ac:dyDescent="0.25">
      <c r="A225" t="s">
        <v>182</v>
      </c>
      <c r="B225" t="s">
        <v>26</v>
      </c>
      <c r="C225" t="s">
        <v>27</v>
      </c>
      <c r="D225" t="s">
        <v>56</v>
      </c>
      <c r="E225">
        <v>511</v>
      </c>
      <c r="F225" t="str">
        <f t="shared" si="6"/>
        <v>A1700AF511</v>
      </c>
      <c r="G225">
        <f t="shared" si="7"/>
        <v>450000</v>
      </c>
      <c r="H225" s="2">
        <v>-449878</v>
      </c>
      <c r="I225" s="3">
        <v>-450000</v>
      </c>
      <c r="J225" t="s">
        <v>99</v>
      </c>
      <c r="K225" t="s">
        <v>116</v>
      </c>
      <c r="L225" t="s">
        <v>117</v>
      </c>
      <c r="M225" t="s">
        <v>118</v>
      </c>
      <c r="N225" t="s">
        <v>117</v>
      </c>
      <c r="O225" t="s">
        <v>814</v>
      </c>
      <c r="P225" t="s">
        <v>34</v>
      </c>
      <c r="Q225" t="s">
        <v>45</v>
      </c>
      <c r="R225" t="s">
        <v>46</v>
      </c>
      <c r="S225" t="s">
        <v>37</v>
      </c>
      <c r="T225" t="s">
        <v>38</v>
      </c>
      <c r="U225" t="s">
        <v>38</v>
      </c>
      <c r="V225" t="s">
        <v>39</v>
      </c>
      <c r="W225" t="s">
        <v>40</v>
      </c>
      <c r="X225" t="s">
        <v>40</v>
      </c>
      <c r="Y225" t="s">
        <v>41</v>
      </c>
      <c r="Z225" t="s">
        <v>41</v>
      </c>
      <c r="AA225" t="s">
        <v>37</v>
      </c>
    </row>
    <row r="226" spans="1:27" x14ac:dyDescent="0.25">
      <c r="A226" t="s">
        <v>823</v>
      </c>
      <c r="B226" t="s">
        <v>26</v>
      </c>
      <c r="C226" t="s">
        <v>27</v>
      </c>
      <c r="D226" t="s">
        <v>57</v>
      </c>
      <c r="E226">
        <v>511</v>
      </c>
      <c r="F226" t="str">
        <f t="shared" si="6"/>
        <v>A3340AF511</v>
      </c>
      <c r="G226">
        <f t="shared" si="7"/>
        <v>6866000</v>
      </c>
      <c r="H226" s="2">
        <v>6865940</v>
      </c>
      <c r="I226" s="3">
        <v>6866000</v>
      </c>
      <c r="J226" t="s">
        <v>29</v>
      </c>
      <c r="K226" t="s">
        <v>108</v>
      </c>
      <c r="L226" t="s">
        <v>109</v>
      </c>
      <c r="M226" t="s">
        <v>32</v>
      </c>
      <c r="N226" t="s">
        <v>33</v>
      </c>
      <c r="O226" t="s">
        <v>814</v>
      </c>
      <c r="P226" t="s">
        <v>34</v>
      </c>
      <c r="Q226" t="s">
        <v>51</v>
      </c>
      <c r="R226" t="s">
        <v>58</v>
      </c>
      <c r="S226" t="s">
        <v>37</v>
      </c>
      <c r="T226" t="s">
        <v>38</v>
      </c>
      <c r="U226" t="s">
        <v>38</v>
      </c>
      <c r="V226" t="s">
        <v>39</v>
      </c>
      <c r="W226" t="s">
        <v>40</v>
      </c>
      <c r="X226" t="s">
        <v>40</v>
      </c>
      <c r="Y226" t="s">
        <v>41</v>
      </c>
      <c r="Z226" t="s">
        <v>41</v>
      </c>
      <c r="AA226" t="s">
        <v>37</v>
      </c>
    </row>
    <row r="227" spans="1:27" x14ac:dyDescent="0.25">
      <c r="A227" t="s">
        <v>825</v>
      </c>
      <c r="B227" t="s">
        <v>26</v>
      </c>
      <c r="C227" t="s">
        <v>27</v>
      </c>
      <c r="D227" t="s">
        <v>57</v>
      </c>
      <c r="E227">
        <v>511</v>
      </c>
      <c r="F227" t="str">
        <f t="shared" si="6"/>
        <v>A3340AF511</v>
      </c>
      <c r="G227">
        <f t="shared" si="7"/>
        <v>110000</v>
      </c>
      <c r="H227" s="2">
        <v>109969</v>
      </c>
      <c r="I227" s="3">
        <v>110000</v>
      </c>
      <c r="J227" t="s">
        <v>29</v>
      </c>
      <c r="K227" t="s">
        <v>100</v>
      </c>
      <c r="L227" t="s">
        <v>101</v>
      </c>
      <c r="M227" t="s">
        <v>102</v>
      </c>
      <c r="N227" t="s">
        <v>103</v>
      </c>
      <c r="O227" t="s">
        <v>814</v>
      </c>
      <c r="P227" t="s">
        <v>34</v>
      </c>
      <c r="Q227" t="s">
        <v>51</v>
      </c>
      <c r="R227" t="s">
        <v>58</v>
      </c>
      <c r="S227" t="s">
        <v>37</v>
      </c>
      <c r="T227" t="s">
        <v>38</v>
      </c>
      <c r="U227" t="s">
        <v>38</v>
      </c>
      <c r="V227" t="s">
        <v>39</v>
      </c>
      <c r="W227" t="s">
        <v>40</v>
      </c>
      <c r="X227" t="s">
        <v>40</v>
      </c>
      <c r="Y227" t="s">
        <v>41</v>
      </c>
      <c r="Z227" t="s">
        <v>41</v>
      </c>
      <c r="AA227" t="s">
        <v>37</v>
      </c>
    </row>
    <row r="228" spans="1:27" x14ac:dyDescent="0.25">
      <c r="A228" t="s">
        <v>816</v>
      </c>
      <c r="B228" t="s">
        <v>26</v>
      </c>
      <c r="C228" t="s">
        <v>27</v>
      </c>
      <c r="D228" t="s">
        <v>57</v>
      </c>
      <c r="E228">
        <v>511</v>
      </c>
      <c r="F228" t="str">
        <f t="shared" si="6"/>
        <v>A3340AF511</v>
      </c>
      <c r="G228">
        <f t="shared" si="7"/>
        <v>2216000</v>
      </c>
      <c r="H228" s="2">
        <v>-2215524</v>
      </c>
      <c r="I228" s="3">
        <v>-2216000</v>
      </c>
      <c r="J228" t="s">
        <v>99</v>
      </c>
      <c r="K228" t="s">
        <v>115</v>
      </c>
      <c r="L228" t="s">
        <v>111</v>
      </c>
      <c r="M228" t="s">
        <v>112</v>
      </c>
      <c r="N228" t="s">
        <v>113</v>
      </c>
      <c r="O228" t="s">
        <v>814</v>
      </c>
      <c r="P228" t="s">
        <v>34</v>
      </c>
      <c r="Q228" t="s">
        <v>51</v>
      </c>
      <c r="R228" t="s">
        <v>58</v>
      </c>
      <c r="S228" t="s">
        <v>37</v>
      </c>
      <c r="T228" t="s">
        <v>38</v>
      </c>
      <c r="U228" t="s">
        <v>38</v>
      </c>
      <c r="V228" t="s">
        <v>39</v>
      </c>
      <c r="W228" t="s">
        <v>40</v>
      </c>
      <c r="X228" t="s">
        <v>40</v>
      </c>
      <c r="Y228" t="s">
        <v>41</v>
      </c>
      <c r="Z228" t="s">
        <v>41</v>
      </c>
      <c r="AA228" t="s">
        <v>37</v>
      </c>
    </row>
    <row r="229" spans="1:27" x14ac:dyDescent="0.25">
      <c r="A229" t="s">
        <v>817</v>
      </c>
      <c r="B229" t="s">
        <v>26</v>
      </c>
      <c r="C229" t="s">
        <v>27</v>
      </c>
      <c r="D229" t="s">
        <v>57</v>
      </c>
      <c r="E229">
        <v>511</v>
      </c>
      <c r="F229" t="str">
        <f t="shared" si="6"/>
        <v>A3340AF511</v>
      </c>
      <c r="G229">
        <f t="shared" si="7"/>
        <v>4760000</v>
      </c>
      <c r="H229" s="2">
        <v>-4760385</v>
      </c>
      <c r="I229" s="3">
        <v>-4760000</v>
      </c>
      <c r="J229" t="s">
        <v>99</v>
      </c>
      <c r="K229" t="s">
        <v>116</v>
      </c>
      <c r="L229" t="s">
        <v>117</v>
      </c>
      <c r="M229" t="s">
        <v>118</v>
      </c>
      <c r="N229" t="s">
        <v>117</v>
      </c>
      <c r="O229" t="s">
        <v>814</v>
      </c>
      <c r="P229" t="s">
        <v>34</v>
      </c>
      <c r="Q229" t="s">
        <v>51</v>
      </c>
      <c r="R229" t="s">
        <v>58</v>
      </c>
      <c r="S229" t="s">
        <v>37</v>
      </c>
      <c r="T229" t="s">
        <v>38</v>
      </c>
      <c r="U229" t="s">
        <v>38</v>
      </c>
      <c r="V229" t="s">
        <v>39</v>
      </c>
      <c r="W229" t="s">
        <v>40</v>
      </c>
      <c r="X229" t="s">
        <v>40</v>
      </c>
      <c r="Y229" t="s">
        <v>41</v>
      </c>
      <c r="Z229" t="s">
        <v>41</v>
      </c>
      <c r="AA229" t="s">
        <v>37</v>
      </c>
    </row>
    <row r="230" spans="1:27" x14ac:dyDescent="0.25">
      <c r="A230" t="s">
        <v>149</v>
      </c>
      <c r="B230" t="s">
        <v>26</v>
      </c>
      <c r="C230" t="s">
        <v>27</v>
      </c>
      <c r="D230" t="s">
        <v>57</v>
      </c>
      <c r="E230">
        <v>511</v>
      </c>
      <c r="F230" t="str">
        <f t="shared" si="6"/>
        <v>A3340AF511</v>
      </c>
      <c r="G230">
        <f t="shared" si="7"/>
        <v>1347000</v>
      </c>
      <c r="H230" s="2">
        <v>1346999</v>
      </c>
      <c r="I230" s="3">
        <v>1347000</v>
      </c>
      <c r="J230" t="s">
        <v>29</v>
      </c>
      <c r="K230" t="s">
        <v>51</v>
      </c>
      <c r="L230" t="s">
        <v>137</v>
      </c>
      <c r="M230" t="s">
        <v>138</v>
      </c>
      <c r="N230" t="s">
        <v>139</v>
      </c>
      <c r="O230" t="s">
        <v>814</v>
      </c>
      <c r="P230" t="s">
        <v>34</v>
      </c>
      <c r="Q230" t="s">
        <v>51</v>
      </c>
      <c r="R230" t="s">
        <v>58</v>
      </c>
      <c r="S230" t="s">
        <v>37</v>
      </c>
      <c r="T230" t="s">
        <v>38</v>
      </c>
      <c r="U230" t="s">
        <v>38</v>
      </c>
      <c r="V230" t="s">
        <v>39</v>
      </c>
      <c r="W230" t="s">
        <v>40</v>
      </c>
      <c r="X230" t="s">
        <v>40</v>
      </c>
      <c r="Y230" t="s">
        <v>41</v>
      </c>
      <c r="Z230" t="s">
        <v>41</v>
      </c>
      <c r="AA230" t="s">
        <v>37</v>
      </c>
    </row>
    <row r="231" spans="1:27" x14ac:dyDescent="0.25">
      <c r="A231" t="s">
        <v>152</v>
      </c>
      <c r="B231" t="s">
        <v>26</v>
      </c>
      <c r="C231" t="s">
        <v>27</v>
      </c>
      <c r="D231" t="s">
        <v>57</v>
      </c>
      <c r="E231">
        <v>511</v>
      </c>
      <c r="F231" t="str">
        <f t="shared" si="6"/>
        <v>A3340AF511</v>
      </c>
      <c r="G231">
        <f t="shared" si="7"/>
        <v>1347000</v>
      </c>
      <c r="H231" s="2">
        <v>-1346999</v>
      </c>
      <c r="I231" s="3">
        <v>-1347000</v>
      </c>
      <c r="J231" t="s">
        <v>99</v>
      </c>
      <c r="K231" t="s">
        <v>115</v>
      </c>
      <c r="L231" t="s">
        <v>111</v>
      </c>
      <c r="M231" t="s">
        <v>112</v>
      </c>
      <c r="N231" t="s">
        <v>113</v>
      </c>
      <c r="O231" t="s">
        <v>814</v>
      </c>
      <c r="P231" t="s">
        <v>34</v>
      </c>
      <c r="Q231" t="s">
        <v>51</v>
      </c>
      <c r="R231" t="s">
        <v>58</v>
      </c>
      <c r="S231" t="s">
        <v>37</v>
      </c>
      <c r="T231" t="s">
        <v>38</v>
      </c>
      <c r="U231" t="s">
        <v>38</v>
      </c>
      <c r="V231" t="s">
        <v>39</v>
      </c>
      <c r="W231" t="s">
        <v>40</v>
      </c>
      <c r="X231" t="s">
        <v>40</v>
      </c>
      <c r="Y231" t="s">
        <v>41</v>
      </c>
      <c r="Z231" t="s">
        <v>41</v>
      </c>
      <c r="AA231" t="s">
        <v>37</v>
      </c>
    </row>
    <row r="232" spans="1:27" x14ac:dyDescent="0.25">
      <c r="A232" t="s">
        <v>153</v>
      </c>
      <c r="B232" t="s">
        <v>120</v>
      </c>
      <c r="C232" t="s">
        <v>27</v>
      </c>
      <c r="D232" t="s">
        <v>57</v>
      </c>
      <c r="E232">
        <v>511</v>
      </c>
      <c r="F232" t="str">
        <f t="shared" si="6"/>
        <v>A3340AF511</v>
      </c>
      <c r="G232">
        <f t="shared" si="7"/>
        <v>1271000</v>
      </c>
      <c r="H232" s="2">
        <v>1271147</v>
      </c>
      <c r="I232" s="3">
        <v>1271000</v>
      </c>
      <c r="J232" t="s">
        <v>29</v>
      </c>
      <c r="K232" t="s">
        <v>154</v>
      </c>
      <c r="L232" t="s">
        <v>155</v>
      </c>
      <c r="M232" t="s">
        <v>156</v>
      </c>
      <c r="N232" t="s">
        <v>157</v>
      </c>
      <c r="O232" t="s">
        <v>814</v>
      </c>
      <c r="P232" t="s">
        <v>34</v>
      </c>
      <c r="Q232" t="s">
        <v>51</v>
      </c>
      <c r="R232" t="s">
        <v>58</v>
      </c>
      <c r="S232" t="s">
        <v>37</v>
      </c>
      <c r="T232" t="s">
        <v>38</v>
      </c>
      <c r="U232" t="s">
        <v>38</v>
      </c>
      <c r="V232" t="s">
        <v>39</v>
      </c>
      <c r="W232" t="s">
        <v>40</v>
      </c>
      <c r="X232" t="s">
        <v>40</v>
      </c>
      <c r="Y232" t="s">
        <v>41</v>
      </c>
      <c r="Z232" t="s">
        <v>41</v>
      </c>
      <c r="AA232" t="s">
        <v>37</v>
      </c>
    </row>
    <row r="233" spans="1:27" x14ac:dyDescent="0.25">
      <c r="A233" t="s">
        <v>158</v>
      </c>
      <c r="B233" t="s">
        <v>120</v>
      </c>
      <c r="C233" t="s">
        <v>27</v>
      </c>
      <c r="D233" t="s">
        <v>57</v>
      </c>
      <c r="E233">
        <v>511</v>
      </c>
      <c r="F233" t="str">
        <f t="shared" si="6"/>
        <v>A3340AF511</v>
      </c>
      <c r="G233">
        <f t="shared" si="7"/>
        <v>50000</v>
      </c>
      <c r="H233" s="2">
        <v>50306</v>
      </c>
      <c r="I233" s="3">
        <v>50000</v>
      </c>
      <c r="J233" t="s">
        <v>29</v>
      </c>
      <c r="K233" t="s">
        <v>159</v>
      </c>
      <c r="L233" t="s">
        <v>160</v>
      </c>
      <c r="M233" t="s">
        <v>161</v>
      </c>
      <c r="N233" t="s">
        <v>162</v>
      </c>
      <c r="O233" t="s">
        <v>814</v>
      </c>
      <c r="P233" t="s">
        <v>34</v>
      </c>
      <c r="Q233" t="s">
        <v>51</v>
      </c>
      <c r="R233" t="s">
        <v>58</v>
      </c>
      <c r="S233" t="s">
        <v>37</v>
      </c>
      <c r="T233" t="s">
        <v>38</v>
      </c>
      <c r="U233" t="s">
        <v>38</v>
      </c>
      <c r="V233" t="s">
        <v>39</v>
      </c>
      <c r="W233" t="s">
        <v>40</v>
      </c>
      <c r="X233" t="s">
        <v>40</v>
      </c>
      <c r="Y233" t="s">
        <v>41</v>
      </c>
      <c r="Z233" t="s">
        <v>41</v>
      </c>
      <c r="AA233" t="s">
        <v>37</v>
      </c>
    </row>
    <row r="234" spans="1:27" x14ac:dyDescent="0.25">
      <c r="A234" t="s">
        <v>163</v>
      </c>
      <c r="B234" t="s">
        <v>120</v>
      </c>
      <c r="C234" t="s">
        <v>27</v>
      </c>
      <c r="D234" t="s">
        <v>57</v>
      </c>
      <c r="E234">
        <v>511</v>
      </c>
      <c r="F234" t="str">
        <f t="shared" si="6"/>
        <v>A3340AF511</v>
      </c>
      <c r="G234">
        <f t="shared" si="7"/>
        <v>1321000</v>
      </c>
      <c r="H234" s="2">
        <v>-1321453</v>
      </c>
      <c r="I234" s="3">
        <v>-1321000</v>
      </c>
      <c r="J234" t="s">
        <v>99</v>
      </c>
      <c r="K234" t="s">
        <v>51</v>
      </c>
      <c r="L234" t="s">
        <v>137</v>
      </c>
      <c r="M234" t="s">
        <v>138</v>
      </c>
      <c r="N234" t="s">
        <v>139</v>
      </c>
      <c r="O234" t="s">
        <v>814</v>
      </c>
      <c r="P234" t="s">
        <v>34</v>
      </c>
      <c r="Q234" t="s">
        <v>51</v>
      </c>
      <c r="R234" t="s">
        <v>58</v>
      </c>
      <c r="S234" t="s">
        <v>37</v>
      </c>
      <c r="T234" t="s">
        <v>38</v>
      </c>
      <c r="U234" t="s">
        <v>38</v>
      </c>
      <c r="V234" t="s">
        <v>39</v>
      </c>
      <c r="W234" t="s">
        <v>40</v>
      </c>
      <c r="X234" t="s">
        <v>40</v>
      </c>
      <c r="Y234" t="s">
        <v>41</v>
      </c>
      <c r="Z234" t="s">
        <v>41</v>
      </c>
      <c r="AA234" t="s">
        <v>37</v>
      </c>
    </row>
    <row r="235" spans="1:27" x14ac:dyDescent="0.25">
      <c r="A235" t="s">
        <v>164</v>
      </c>
      <c r="B235" t="s">
        <v>26</v>
      </c>
      <c r="C235" t="s">
        <v>27</v>
      </c>
      <c r="D235" t="s">
        <v>57</v>
      </c>
      <c r="E235">
        <v>511</v>
      </c>
      <c r="F235" t="str">
        <f t="shared" si="6"/>
        <v>A3340AF511</v>
      </c>
      <c r="G235">
        <f t="shared" si="7"/>
        <v>1271000</v>
      </c>
      <c r="H235" s="2">
        <v>1271147</v>
      </c>
      <c r="I235" s="3">
        <v>1271000</v>
      </c>
      <c r="J235" t="s">
        <v>29</v>
      </c>
      <c r="K235" t="s">
        <v>116</v>
      </c>
      <c r="L235" t="s">
        <v>117</v>
      </c>
      <c r="M235" t="s">
        <v>118</v>
      </c>
      <c r="N235" t="s">
        <v>117</v>
      </c>
      <c r="O235" t="s">
        <v>814</v>
      </c>
      <c r="P235" t="s">
        <v>34</v>
      </c>
      <c r="Q235" t="s">
        <v>51</v>
      </c>
      <c r="R235" t="s">
        <v>58</v>
      </c>
      <c r="S235" t="s">
        <v>37</v>
      </c>
      <c r="T235" t="s">
        <v>38</v>
      </c>
      <c r="U235" t="s">
        <v>38</v>
      </c>
      <c r="V235" t="s">
        <v>39</v>
      </c>
      <c r="W235" t="s">
        <v>40</v>
      </c>
      <c r="X235" t="s">
        <v>40</v>
      </c>
      <c r="Y235" t="s">
        <v>41</v>
      </c>
      <c r="Z235" t="s">
        <v>41</v>
      </c>
      <c r="AA235" t="s">
        <v>37</v>
      </c>
    </row>
    <row r="236" spans="1:27" x14ac:dyDescent="0.25">
      <c r="A236" t="s">
        <v>165</v>
      </c>
      <c r="B236" t="s">
        <v>26</v>
      </c>
      <c r="C236" t="s">
        <v>27</v>
      </c>
      <c r="D236" t="s">
        <v>57</v>
      </c>
      <c r="E236">
        <v>511</v>
      </c>
      <c r="F236" t="str">
        <f t="shared" si="6"/>
        <v>A3340AF511</v>
      </c>
      <c r="G236">
        <f t="shared" si="7"/>
        <v>1271000</v>
      </c>
      <c r="H236" s="2">
        <v>-1271147</v>
      </c>
      <c r="I236" s="3">
        <v>-1271000</v>
      </c>
      <c r="J236" t="s">
        <v>99</v>
      </c>
      <c r="K236" t="s">
        <v>154</v>
      </c>
      <c r="L236" t="s">
        <v>155</v>
      </c>
      <c r="M236" t="s">
        <v>156</v>
      </c>
      <c r="N236" t="s">
        <v>157</v>
      </c>
      <c r="O236" t="s">
        <v>814</v>
      </c>
      <c r="P236" t="s">
        <v>34</v>
      </c>
      <c r="Q236" t="s">
        <v>51</v>
      </c>
      <c r="R236" t="s">
        <v>58</v>
      </c>
      <c r="S236" t="s">
        <v>37</v>
      </c>
      <c r="T236" t="s">
        <v>38</v>
      </c>
      <c r="U236" t="s">
        <v>38</v>
      </c>
      <c r="V236" t="s">
        <v>39</v>
      </c>
      <c r="W236" t="s">
        <v>40</v>
      </c>
      <c r="X236" t="s">
        <v>40</v>
      </c>
      <c r="Y236" t="s">
        <v>41</v>
      </c>
      <c r="Z236" t="s">
        <v>41</v>
      </c>
      <c r="AA236" t="s">
        <v>37</v>
      </c>
    </row>
    <row r="237" spans="1:27" x14ac:dyDescent="0.25">
      <c r="A237" t="s">
        <v>166</v>
      </c>
      <c r="B237" t="s">
        <v>26</v>
      </c>
      <c r="C237" t="s">
        <v>27</v>
      </c>
      <c r="D237" t="s">
        <v>57</v>
      </c>
      <c r="E237">
        <v>511</v>
      </c>
      <c r="F237" t="str">
        <f t="shared" si="6"/>
        <v>A3340AF511</v>
      </c>
      <c r="G237">
        <f t="shared" si="7"/>
        <v>1343000</v>
      </c>
      <c r="H237" s="2">
        <v>1342602</v>
      </c>
      <c r="I237" s="3">
        <v>1343000</v>
      </c>
      <c r="J237" t="s">
        <v>29</v>
      </c>
      <c r="K237" t="s">
        <v>116</v>
      </c>
      <c r="L237" t="s">
        <v>117</v>
      </c>
      <c r="M237" t="s">
        <v>118</v>
      </c>
      <c r="N237" t="s">
        <v>117</v>
      </c>
      <c r="O237" t="s">
        <v>814</v>
      </c>
      <c r="P237" t="s">
        <v>34</v>
      </c>
      <c r="Q237" t="s">
        <v>51</v>
      </c>
      <c r="R237" t="s">
        <v>58</v>
      </c>
      <c r="S237" t="s">
        <v>37</v>
      </c>
      <c r="T237" t="s">
        <v>38</v>
      </c>
      <c r="U237" t="s">
        <v>38</v>
      </c>
      <c r="V237" t="s">
        <v>39</v>
      </c>
      <c r="W237" t="s">
        <v>40</v>
      </c>
      <c r="X237" t="s">
        <v>40</v>
      </c>
      <c r="Y237" t="s">
        <v>41</v>
      </c>
      <c r="Z237" t="s">
        <v>41</v>
      </c>
      <c r="AA237" t="s">
        <v>37</v>
      </c>
    </row>
    <row r="238" spans="1:27" x14ac:dyDescent="0.25">
      <c r="A238" t="s">
        <v>167</v>
      </c>
      <c r="B238" t="s">
        <v>26</v>
      </c>
      <c r="C238" t="s">
        <v>27</v>
      </c>
      <c r="D238" t="s">
        <v>57</v>
      </c>
      <c r="E238">
        <v>511</v>
      </c>
      <c r="F238" t="str">
        <f t="shared" si="6"/>
        <v>A3340AF511</v>
      </c>
      <c r="G238">
        <f t="shared" si="7"/>
        <v>1343000</v>
      </c>
      <c r="H238" s="2">
        <v>-1342602</v>
      </c>
      <c r="I238" s="3">
        <v>-1343000</v>
      </c>
      <c r="J238" t="s">
        <v>99</v>
      </c>
      <c r="K238" t="s">
        <v>168</v>
      </c>
      <c r="L238" t="s">
        <v>117</v>
      </c>
      <c r="M238" t="s">
        <v>169</v>
      </c>
      <c r="N238" t="s">
        <v>170</v>
      </c>
      <c r="O238" t="s">
        <v>814</v>
      </c>
      <c r="P238" t="s">
        <v>34</v>
      </c>
      <c r="Q238" t="s">
        <v>51</v>
      </c>
      <c r="R238" t="s">
        <v>58</v>
      </c>
      <c r="S238" t="s">
        <v>37</v>
      </c>
      <c r="T238" t="s">
        <v>38</v>
      </c>
      <c r="U238" t="s">
        <v>38</v>
      </c>
      <c r="V238" t="s">
        <v>39</v>
      </c>
      <c r="W238" t="s">
        <v>40</v>
      </c>
      <c r="X238" t="s">
        <v>40</v>
      </c>
      <c r="Y238" t="s">
        <v>41</v>
      </c>
      <c r="Z238" t="s">
        <v>41</v>
      </c>
      <c r="AA238" t="s">
        <v>37</v>
      </c>
    </row>
    <row r="239" spans="1:27" x14ac:dyDescent="0.25">
      <c r="A239" t="s">
        <v>181</v>
      </c>
      <c r="B239" t="s">
        <v>26</v>
      </c>
      <c r="C239" t="s">
        <v>27</v>
      </c>
      <c r="D239" t="s">
        <v>57</v>
      </c>
      <c r="E239">
        <v>511</v>
      </c>
      <c r="F239" t="str">
        <f t="shared" si="6"/>
        <v>A3340AF511</v>
      </c>
      <c r="G239">
        <f t="shared" si="7"/>
        <v>753000</v>
      </c>
      <c r="H239" s="2">
        <v>752761</v>
      </c>
      <c r="I239" s="3">
        <v>753000</v>
      </c>
      <c r="J239" t="s">
        <v>29</v>
      </c>
      <c r="K239" t="s">
        <v>108</v>
      </c>
      <c r="L239" t="s">
        <v>109</v>
      </c>
      <c r="M239" t="s">
        <v>32</v>
      </c>
      <c r="N239" t="s">
        <v>33</v>
      </c>
      <c r="O239" t="s">
        <v>814</v>
      </c>
      <c r="P239" t="s">
        <v>34</v>
      </c>
      <c r="Q239" t="s">
        <v>51</v>
      </c>
      <c r="R239" t="s">
        <v>58</v>
      </c>
      <c r="S239" t="s">
        <v>37</v>
      </c>
      <c r="T239" t="s">
        <v>38</v>
      </c>
      <c r="U239" t="s">
        <v>38</v>
      </c>
      <c r="V239" t="s">
        <v>39</v>
      </c>
      <c r="W239" t="s">
        <v>40</v>
      </c>
      <c r="X239" t="s">
        <v>40</v>
      </c>
      <c r="Y239" t="s">
        <v>41</v>
      </c>
      <c r="Z239" t="s">
        <v>41</v>
      </c>
      <c r="AA239" t="s">
        <v>37</v>
      </c>
    </row>
    <row r="240" spans="1:27" x14ac:dyDescent="0.25">
      <c r="A240" t="s">
        <v>182</v>
      </c>
      <c r="B240" t="s">
        <v>26</v>
      </c>
      <c r="C240" t="s">
        <v>27</v>
      </c>
      <c r="D240" t="s">
        <v>57</v>
      </c>
      <c r="E240">
        <v>511</v>
      </c>
      <c r="F240" t="str">
        <f t="shared" si="6"/>
        <v>A3340AF511</v>
      </c>
      <c r="G240">
        <f t="shared" si="7"/>
        <v>753000</v>
      </c>
      <c r="H240" s="2">
        <v>-752761</v>
      </c>
      <c r="I240" s="3">
        <v>-753000</v>
      </c>
      <c r="J240" t="s">
        <v>99</v>
      </c>
      <c r="K240" t="s">
        <v>116</v>
      </c>
      <c r="L240" t="s">
        <v>117</v>
      </c>
      <c r="M240" t="s">
        <v>118</v>
      </c>
      <c r="N240" t="s">
        <v>117</v>
      </c>
      <c r="O240" t="s">
        <v>814</v>
      </c>
      <c r="P240" t="s">
        <v>34</v>
      </c>
      <c r="Q240" t="s">
        <v>51</v>
      </c>
      <c r="R240" t="s">
        <v>58</v>
      </c>
      <c r="S240" t="s">
        <v>37</v>
      </c>
      <c r="T240" t="s">
        <v>38</v>
      </c>
      <c r="U240" t="s">
        <v>38</v>
      </c>
      <c r="V240" t="s">
        <v>39</v>
      </c>
      <c r="W240" t="s">
        <v>40</v>
      </c>
      <c r="X240" t="s">
        <v>40</v>
      </c>
      <c r="Y240" t="s">
        <v>41</v>
      </c>
      <c r="Z240" t="s">
        <v>41</v>
      </c>
      <c r="AA240" t="s">
        <v>37</v>
      </c>
    </row>
    <row r="241" spans="1:27" x14ac:dyDescent="0.25">
      <c r="A241" t="s">
        <v>823</v>
      </c>
      <c r="B241" t="s">
        <v>26</v>
      </c>
      <c r="C241" t="s">
        <v>27</v>
      </c>
      <c r="D241" t="s">
        <v>59</v>
      </c>
      <c r="E241">
        <v>511</v>
      </c>
      <c r="F241" t="str">
        <f t="shared" si="6"/>
        <v>A3480AF511</v>
      </c>
      <c r="G241">
        <f t="shared" si="7"/>
        <v>381000</v>
      </c>
      <c r="H241" s="2">
        <v>380616</v>
      </c>
      <c r="I241" s="3">
        <v>381000</v>
      </c>
      <c r="J241" t="s">
        <v>29</v>
      </c>
      <c r="K241" t="s">
        <v>108</v>
      </c>
      <c r="L241" t="s">
        <v>109</v>
      </c>
      <c r="M241" t="s">
        <v>32</v>
      </c>
      <c r="N241" t="s">
        <v>33</v>
      </c>
      <c r="O241" t="s">
        <v>814</v>
      </c>
      <c r="P241" t="s">
        <v>34</v>
      </c>
      <c r="Q241" t="s">
        <v>51</v>
      </c>
      <c r="R241" t="s">
        <v>58</v>
      </c>
      <c r="S241" t="s">
        <v>37</v>
      </c>
      <c r="T241" t="s">
        <v>38</v>
      </c>
      <c r="U241" t="s">
        <v>38</v>
      </c>
      <c r="V241" t="s">
        <v>39</v>
      </c>
      <c r="W241" t="s">
        <v>40</v>
      </c>
      <c r="X241" t="s">
        <v>40</v>
      </c>
      <c r="Y241" t="s">
        <v>41</v>
      </c>
      <c r="Z241" t="s">
        <v>41</v>
      </c>
      <c r="AA241" t="s">
        <v>37</v>
      </c>
    </row>
    <row r="242" spans="1:27" x14ac:dyDescent="0.25">
      <c r="A242" t="s">
        <v>816</v>
      </c>
      <c r="B242" t="s">
        <v>26</v>
      </c>
      <c r="C242" t="s">
        <v>27</v>
      </c>
      <c r="D242" t="s">
        <v>59</v>
      </c>
      <c r="E242">
        <v>511</v>
      </c>
      <c r="F242" t="str">
        <f t="shared" si="6"/>
        <v>A3480AF511</v>
      </c>
      <c r="G242">
        <f t="shared" si="7"/>
        <v>201000</v>
      </c>
      <c r="H242" s="2">
        <v>-200881</v>
      </c>
      <c r="I242" s="3">
        <v>-201000</v>
      </c>
      <c r="J242" t="s">
        <v>99</v>
      </c>
      <c r="K242" t="s">
        <v>115</v>
      </c>
      <c r="L242" t="s">
        <v>111</v>
      </c>
      <c r="M242" t="s">
        <v>112</v>
      </c>
      <c r="N242" t="s">
        <v>113</v>
      </c>
      <c r="O242" t="s">
        <v>814</v>
      </c>
      <c r="P242" t="s">
        <v>34</v>
      </c>
      <c r="Q242" t="s">
        <v>51</v>
      </c>
      <c r="R242" t="s">
        <v>58</v>
      </c>
      <c r="S242" t="s">
        <v>37</v>
      </c>
      <c r="T242" t="s">
        <v>38</v>
      </c>
      <c r="U242" t="s">
        <v>38</v>
      </c>
      <c r="V242" t="s">
        <v>39</v>
      </c>
      <c r="W242" t="s">
        <v>40</v>
      </c>
      <c r="X242" t="s">
        <v>40</v>
      </c>
      <c r="Y242" t="s">
        <v>41</v>
      </c>
      <c r="Z242" t="s">
        <v>41</v>
      </c>
      <c r="AA242" t="s">
        <v>37</v>
      </c>
    </row>
    <row r="243" spans="1:27" x14ac:dyDescent="0.25">
      <c r="A243" t="s">
        <v>817</v>
      </c>
      <c r="B243" t="s">
        <v>26</v>
      </c>
      <c r="C243" t="s">
        <v>27</v>
      </c>
      <c r="D243" t="s">
        <v>59</v>
      </c>
      <c r="E243">
        <v>511</v>
      </c>
      <c r="F243" t="str">
        <f t="shared" si="6"/>
        <v>A3480AF511</v>
      </c>
      <c r="G243">
        <f t="shared" si="7"/>
        <v>180000</v>
      </c>
      <c r="H243" s="2">
        <v>-180020</v>
      </c>
      <c r="I243" s="3">
        <v>-180000</v>
      </c>
      <c r="J243" t="s">
        <v>99</v>
      </c>
      <c r="K243" t="s">
        <v>116</v>
      </c>
      <c r="L243" t="s">
        <v>117</v>
      </c>
      <c r="M243" t="s">
        <v>118</v>
      </c>
      <c r="N243" t="s">
        <v>117</v>
      </c>
      <c r="O243" t="s">
        <v>814</v>
      </c>
      <c r="P243" t="s">
        <v>34</v>
      </c>
      <c r="Q243" t="s">
        <v>51</v>
      </c>
      <c r="R243" t="s">
        <v>58</v>
      </c>
      <c r="S243" t="s">
        <v>37</v>
      </c>
      <c r="T243" t="s">
        <v>38</v>
      </c>
      <c r="U243" t="s">
        <v>38</v>
      </c>
      <c r="V243" t="s">
        <v>39</v>
      </c>
      <c r="W243" t="s">
        <v>40</v>
      </c>
      <c r="X243" t="s">
        <v>40</v>
      </c>
      <c r="Y243" t="s">
        <v>41</v>
      </c>
      <c r="Z243" t="s">
        <v>41</v>
      </c>
      <c r="AA243" t="s">
        <v>37</v>
      </c>
    </row>
    <row r="244" spans="1:27" x14ac:dyDescent="0.25">
      <c r="A244" t="s">
        <v>149</v>
      </c>
      <c r="B244" t="s">
        <v>26</v>
      </c>
      <c r="C244" t="s">
        <v>27</v>
      </c>
      <c r="D244" t="s">
        <v>59</v>
      </c>
      <c r="E244">
        <v>511</v>
      </c>
      <c r="F244" t="str">
        <f t="shared" si="6"/>
        <v>A3480AF511</v>
      </c>
      <c r="G244">
        <f t="shared" si="7"/>
        <v>127000</v>
      </c>
      <c r="H244" s="2">
        <v>126872</v>
      </c>
      <c r="I244" s="3">
        <v>127000</v>
      </c>
      <c r="J244" t="s">
        <v>29</v>
      </c>
      <c r="K244" t="s">
        <v>51</v>
      </c>
      <c r="L244" t="s">
        <v>137</v>
      </c>
      <c r="M244" t="s">
        <v>138</v>
      </c>
      <c r="N244" t="s">
        <v>139</v>
      </c>
      <c r="O244" t="s">
        <v>814</v>
      </c>
      <c r="P244" t="s">
        <v>34</v>
      </c>
      <c r="Q244" t="s">
        <v>51</v>
      </c>
      <c r="R244" t="s">
        <v>58</v>
      </c>
      <c r="S244" t="s">
        <v>37</v>
      </c>
      <c r="T244" t="s">
        <v>38</v>
      </c>
      <c r="U244" t="s">
        <v>38</v>
      </c>
      <c r="V244" t="s">
        <v>39</v>
      </c>
      <c r="W244" t="s">
        <v>40</v>
      </c>
      <c r="X244" t="s">
        <v>40</v>
      </c>
      <c r="Y244" t="s">
        <v>41</v>
      </c>
      <c r="Z244" t="s">
        <v>41</v>
      </c>
      <c r="AA244" t="s">
        <v>37</v>
      </c>
    </row>
    <row r="245" spans="1:27" x14ac:dyDescent="0.25">
      <c r="A245" t="s">
        <v>152</v>
      </c>
      <c r="B245" t="s">
        <v>26</v>
      </c>
      <c r="C245" t="s">
        <v>27</v>
      </c>
      <c r="D245" t="s">
        <v>59</v>
      </c>
      <c r="E245">
        <v>511</v>
      </c>
      <c r="F245" t="str">
        <f t="shared" si="6"/>
        <v>A3480AF511</v>
      </c>
      <c r="G245">
        <f t="shared" si="7"/>
        <v>127000</v>
      </c>
      <c r="H245" s="2">
        <v>-126872</v>
      </c>
      <c r="I245" s="3">
        <v>-127000</v>
      </c>
      <c r="J245" t="s">
        <v>99</v>
      </c>
      <c r="K245" t="s">
        <v>115</v>
      </c>
      <c r="L245" t="s">
        <v>111</v>
      </c>
      <c r="M245" t="s">
        <v>112</v>
      </c>
      <c r="N245" t="s">
        <v>113</v>
      </c>
      <c r="O245" t="s">
        <v>814</v>
      </c>
      <c r="P245" t="s">
        <v>34</v>
      </c>
      <c r="Q245" t="s">
        <v>51</v>
      </c>
      <c r="R245" t="s">
        <v>58</v>
      </c>
      <c r="S245" t="s">
        <v>37</v>
      </c>
      <c r="T245" t="s">
        <v>38</v>
      </c>
      <c r="U245" t="s">
        <v>38</v>
      </c>
      <c r="V245" t="s">
        <v>39</v>
      </c>
      <c r="W245" t="s">
        <v>40</v>
      </c>
      <c r="X245" t="s">
        <v>40</v>
      </c>
      <c r="Y245" t="s">
        <v>41</v>
      </c>
      <c r="Z245" t="s">
        <v>41</v>
      </c>
      <c r="AA245" t="s">
        <v>37</v>
      </c>
    </row>
    <row r="246" spans="1:27" x14ac:dyDescent="0.25">
      <c r="A246" t="s">
        <v>153</v>
      </c>
      <c r="B246" t="s">
        <v>120</v>
      </c>
      <c r="C246" t="s">
        <v>27</v>
      </c>
      <c r="D246" t="s">
        <v>59</v>
      </c>
      <c r="E246">
        <v>511</v>
      </c>
      <c r="F246" t="str">
        <f t="shared" si="6"/>
        <v>A3480AF511</v>
      </c>
      <c r="G246">
        <f t="shared" si="7"/>
        <v>127000</v>
      </c>
      <c r="H246" s="2">
        <v>127020</v>
      </c>
      <c r="I246" s="3">
        <v>127000</v>
      </c>
      <c r="J246" t="s">
        <v>29</v>
      </c>
      <c r="K246" t="s">
        <v>154</v>
      </c>
      <c r="L246" t="s">
        <v>155</v>
      </c>
      <c r="M246" t="s">
        <v>156</v>
      </c>
      <c r="N246" t="s">
        <v>157</v>
      </c>
      <c r="O246" t="s">
        <v>814</v>
      </c>
      <c r="P246" t="s">
        <v>34</v>
      </c>
      <c r="Q246" t="s">
        <v>51</v>
      </c>
      <c r="R246" t="s">
        <v>58</v>
      </c>
      <c r="S246" t="s">
        <v>37</v>
      </c>
      <c r="T246" t="s">
        <v>38</v>
      </c>
      <c r="U246" t="s">
        <v>38</v>
      </c>
      <c r="V246" t="s">
        <v>39</v>
      </c>
      <c r="W246" t="s">
        <v>40</v>
      </c>
      <c r="X246" t="s">
        <v>40</v>
      </c>
      <c r="Y246" t="s">
        <v>41</v>
      </c>
      <c r="Z246" t="s">
        <v>41</v>
      </c>
      <c r="AA246" t="s">
        <v>37</v>
      </c>
    </row>
    <row r="247" spans="1:27" x14ac:dyDescent="0.25">
      <c r="A247" t="s">
        <v>163</v>
      </c>
      <c r="B247" t="s">
        <v>120</v>
      </c>
      <c r="C247" t="s">
        <v>27</v>
      </c>
      <c r="D247" t="s">
        <v>59</v>
      </c>
      <c r="E247">
        <v>511</v>
      </c>
      <c r="F247" t="str">
        <f t="shared" si="6"/>
        <v>A3480AF511</v>
      </c>
      <c r="G247">
        <f t="shared" si="7"/>
        <v>127000</v>
      </c>
      <c r="H247" s="2">
        <v>-127263</v>
      </c>
      <c r="I247" s="3">
        <v>-127000</v>
      </c>
      <c r="J247" t="s">
        <v>99</v>
      </c>
      <c r="K247" t="s">
        <v>51</v>
      </c>
      <c r="L247" t="s">
        <v>137</v>
      </c>
      <c r="M247" t="s">
        <v>138</v>
      </c>
      <c r="N247" t="s">
        <v>139</v>
      </c>
      <c r="O247" t="s">
        <v>814</v>
      </c>
      <c r="P247" t="s">
        <v>34</v>
      </c>
      <c r="Q247" t="s">
        <v>51</v>
      </c>
      <c r="R247" t="s">
        <v>58</v>
      </c>
      <c r="S247" t="s">
        <v>37</v>
      </c>
      <c r="T247" t="s">
        <v>38</v>
      </c>
      <c r="U247" t="s">
        <v>38</v>
      </c>
      <c r="V247" t="s">
        <v>39</v>
      </c>
      <c r="W247" t="s">
        <v>40</v>
      </c>
      <c r="X247" t="s">
        <v>40</v>
      </c>
      <c r="Y247" t="s">
        <v>41</v>
      </c>
      <c r="Z247" t="s">
        <v>41</v>
      </c>
      <c r="AA247" t="s">
        <v>37</v>
      </c>
    </row>
    <row r="248" spans="1:27" x14ac:dyDescent="0.25">
      <c r="A248" t="s">
        <v>164</v>
      </c>
      <c r="B248" t="s">
        <v>26</v>
      </c>
      <c r="C248" t="s">
        <v>27</v>
      </c>
      <c r="D248" t="s">
        <v>59</v>
      </c>
      <c r="E248">
        <v>511</v>
      </c>
      <c r="F248" t="str">
        <f t="shared" si="6"/>
        <v>A3480AF511</v>
      </c>
      <c r="G248">
        <f t="shared" si="7"/>
        <v>127000</v>
      </c>
      <c r="H248" s="2">
        <v>127020</v>
      </c>
      <c r="I248" s="3">
        <v>127000</v>
      </c>
      <c r="J248" t="s">
        <v>29</v>
      </c>
      <c r="K248" t="s">
        <v>116</v>
      </c>
      <c r="L248" t="s">
        <v>117</v>
      </c>
      <c r="M248" t="s">
        <v>118</v>
      </c>
      <c r="N248" t="s">
        <v>117</v>
      </c>
      <c r="O248" t="s">
        <v>814</v>
      </c>
      <c r="P248" t="s">
        <v>34</v>
      </c>
      <c r="Q248" t="s">
        <v>51</v>
      </c>
      <c r="R248" t="s">
        <v>58</v>
      </c>
      <c r="S248" t="s">
        <v>37</v>
      </c>
      <c r="T248" t="s">
        <v>38</v>
      </c>
      <c r="U248" t="s">
        <v>38</v>
      </c>
      <c r="V248" t="s">
        <v>39</v>
      </c>
      <c r="W248" t="s">
        <v>40</v>
      </c>
      <c r="X248" t="s">
        <v>40</v>
      </c>
      <c r="Y248" t="s">
        <v>41</v>
      </c>
      <c r="Z248" t="s">
        <v>41</v>
      </c>
      <c r="AA248" t="s">
        <v>37</v>
      </c>
    </row>
    <row r="249" spans="1:27" x14ac:dyDescent="0.25">
      <c r="A249" t="s">
        <v>165</v>
      </c>
      <c r="B249" t="s">
        <v>26</v>
      </c>
      <c r="C249" t="s">
        <v>27</v>
      </c>
      <c r="D249" t="s">
        <v>59</v>
      </c>
      <c r="E249">
        <v>511</v>
      </c>
      <c r="F249" t="str">
        <f t="shared" si="6"/>
        <v>A3480AF511</v>
      </c>
      <c r="G249">
        <f t="shared" si="7"/>
        <v>127000</v>
      </c>
      <c r="H249" s="2">
        <v>-127020</v>
      </c>
      <c r="I249" s="3">
        <v>-127000</v>
      </c>
      <c r="J249" t="s">
        <v>99</v>
      </c>
      <c r="K249" t="s">
        <v>154</v>
      </c>
      <c r="L249" t="s">
        <v>155</v>
      </c>
      <c r="M249" t="s">
        <v>156</v>
      </c>
      <c r="N249" t="s">
        <v>157</v>
      </c>
      <c r="O249" t="s">
        <v>814</v>
      </c>
      <c r="P249" t="s">
        <v>34</v>
      </c>
      <c r="Q249" t="s">
        <v>51</v>
      </c>
      <c r="R249" t="s">
        <v>58</v>
      </c>
      <c r="S249" t="s">
        <v>37</v>
      </c>
      <c r="T249" t="s">
        <v>38</v>
      </c>
      <c r="U249" t="s">
        <v>38</v>
      </c>
      <c r="V249" t="s">
        <v>39</v>
      </c>
      <c r="W249" t="s">
        <v>40</v>
      </c>
      <c r="X249" t="s">
        <v>40</v>
      </c>
      <c r="Y249" t="s">
        <v>41</v>
      </c>
      <c r="Z249" t="s">
        <v>41</v>
      </c>
      <c r="AA249" t="s">
        <v>37</v>
      </c>
    </row>
    <row r="250" spans="1:27" x14ac:dyDescent="0.25">
      <c r="A250" t="s">
        <v>166</v>
      </c>
      <c r="B250" t="s">
        <v>26</v>
      </c>
      <c r="C250" t="s">
        <v>27</v>
      </c>
      <c r="D250" t="s">
        <v>59</v>
      </c>
      <c r="E250">
        <v>511</v>
      </c>
      <c r="F250" t="str">
        <f t="shared" si="6"/>
        <v>A3480AF511</v>
      </c>
      <c r="G250">
        <f t="shared" si="7"/>
        <v>53000</v>
      </c>
      <c r="H250" s="2">
        <v>53000</v>
      </c>
      <c r="I250" s="3">
        <v>53000</v>
      </c>
      <c r="J250" t="s">
        <v>29</v>
      </c>
      <c r="K250" t="s">
        <v>116</v>
      </c>
      <c r="L250" t="s">
        <v>117</v>
      </c>
      <c r="M250" t="s">
        <v>118</v>
      </c>
      <c r="N250" t="s">
        <v>117</v>
      </c>
      <c r="O250" t="s">
        <v>814</v>
      </c>
      <c r="P250" t="s">
        <v>34</v>
      </c>
      <c r="Q250" t="s">
        <v>51</v>
      </c>
      <c r="R250" t="s">
        <v>58</v>
      </c>
      <c r="S250" t="s">
        <v>37</v>
      </c>
      <c r="T250" t="s">
        <v>38</v>
      </c>
      <c r="U250" t="s">
        <v>38</v>
      </c>
      <c r="V250" t="s">
        <v>39</v>
      </c>
      <c r="W250" t="s">
        <v>40</v>
      </c>
      <c r="X250" t="s">
        <v>40</v>
      </c>
      <c r="Y250" t="s">
        <v>41</v>
      </c>
      <c r="Z250" t="s">
        <v>41</v>
      </c>
      <c r="AA250" t="s">
        <v>37</v>
      </c>
    </row>
    <row r="251" spans="1:27" x14ac:dyDescent="0.25">
      <c r="A251" t="s">
        <v>167</v>
      </c>
      <c r="B251" t="s">
        <v>26</v>
      </c>
      <c r="C251" t="s">
        <v>27</v>
      </c>
      <c r="D251" t="s">
        <v>59</v>
      </c>
      <c r="E251">
        <v>511</v>
      </c>
      <c r="F251" t="str">
        <f t="shared" si="6"/>
        <v>A3480AF511</v>
      </c>
      <c r="G251">
        <f t="shared" si="7"/>
        <v>53000</v>
      </c>
      <c r="H251" s="2">
        <v>-53000</v>
      </c>
      <c r="I251" s="3">
        <v>-53000</v>
      </c>
      <c r="J251" t="s">
        <v>99</v>
      </c>
      <c r="K251" t="s">
        <v>168</v>
      </c>
      <c r="L251" t="s">
        <v>117</v>
      </c>
      <c r="M251" t="s">
        <v>169</v>
      </c>
      <c r="N251" t="s">
        <v>170</v>
      </c>
      <c r="O251" t="s">
        <v>814</v>
      </c>
      <c r="P251" t="s">
        <v>34</v>
      </c>
      <c r="Q251" t="s">
        <v>51</v>
      </c>
      <c r="R251" t="s">
        <v>58</v>
      </c>
      <c r="S251" t="s">
        <v>37</v>
      </c>
      <c r="T251" t="s">
        <v>38</v>
      </c>
      <c r="U251" t="s">
        <v>38</v>
      </c>
      <c r="V251" t="s">
        <v>39</v>
      </c>
      <c r="W251" t="s">
        <v>40</v>
      </c>
      <c r="X251" t="s">
        <v>40</v>
      </c>
      <c r="Y251" t="s">
        <v>41</v>
      </c>
      <c r="Z251" t="s">
        <v>41</v>
      </c>
      <c r="AA251" t="s">
        <v>37</v>
      </c>
    </row>
    <row r="252" spans="1:27" x14ac:dyDescent="0.25">
      <c r="A252" t="s">
        <v>849</v>
      </c>
      <c r="B252" t="s">
        <v>26</v>
      </c>
      <c r="C252" t="s">
        <v>27</v>
      </c>
      <c r="D252" t="s">
        <v>60</v>
      </c>
      <c r="E252">
        <v>511</v>
      </c>
      <c r="F252" t="str">
        <f t="shared" si="6"/>
        <v>A3540AF511</v>
      </c>
      <c r="G252">
        <f t="shared" si="7"/>
        <v>11934000</v>
      </c>
      <c r="H252" s="2">
        <v>11933830</v>
      </c>
      <c r="I252" s="3">
        <v>11934000</v>
      </c>
      <c r="J252" t="s">
        <v>29</v>
      </c>
      <c r="K252" t="s">
        <v>30</v>
      </c>
      <c r="L252" t="s">
        <v>31</v>
      </c>
      <c r="M252" t="s">
        <v>32</v>
      </c>
      <c r="N252" t="s">
        <v>33</v>
      </c>
      <c r="O252" t="s">
        <v>814</v>
      </c>
      <c r="P252" t="s">
        <v>34</v>
      </c>
      <c r="Q252" t="s">
        <v>51</v>
      </c>
      <c r="R252" t="s">
        <v>58</v>
      </c>
      <c r="S252" t="s">
        <v>37</v>
      </c>
      <c r="T252" t="s">
        <v>38</v>
      </c>
      <c r="U252" t="s">
        <v>38</v>
      </c>
      <c r="V252" t="s">
        <v>39</v>
      </c>
      <c r="W252" t="s">
        <v>40</v>
      </c>
      <c r="X252" t="s">
        <v>40</v>
      </c>
      <c r="Y252" t="s">
        <v>41</v>
      </c>
      <c r="Z252" t="s">
        <v>41</v>
      </c>
      <c r="AA252" t="s">
        <v>37</v>
      </c>
    </row>
    <row r="253" spans="1:27" x14ac:dyDescent="0.25">
      <c r="A253" t="s">
        <v>823</v>
      </c>
      <c r="B253" t="s">
        <v>26</v>
      </c>
      <c r="C253" t="s">
        <v>27</v>
      </c>
      <c r="D253" t="s">
        <v>60</v>
      </c>
      <c r="E253">
        <v>511</v>
      </c>
      <c r="F253" t="str">
        <f t="shared" si="6"/>
        <v>A3540AF511</v>
      </c>
      <c r="G253">
        <f t="shared" si="7"/>
        <v>25259000</v>
      </c>
      <c r="H253" s="2">
        <v>25258602</v>
      </c>
      <c r="I253" s="3">
        <v>25259000</v>
      </c>
      <c r="J253" t="s">
        <v>29</v>
      </c>
      <c r="K253" t="s">
        <v>108</v>
      </c>
      <c r="L253" t="s">
        <v>109</v>
      </c>
      <c r="M253" t="s">
        <v>32</v>
      </c>
      <c r="N253" t="s">
        <v>33</v>
      </c>
      <c r="O253" t="s">
        <v>814</v>
      </c>
      <c r="P253" t="s">
        <v>34</v>
      </c>
      <c r="Q253" t="s">
        <v>51</v>
      </c>
      <c r="R253" t="s">
        <v>58</v>
      </c>
      <c r="S253" t="s">
        <v>37</v>
      </c>
      <c r="T253" t="s">
        <v>38</v>
      </c>
      <c r="U253" t="s">
        <v>38</v>
      </c>
      <c r="V253" t="s">
        <v>39</v>
      </c>
      <c r="W253" t="s">
        <v>40</v>
      </c>
      <c r="X253" t="s">
        <v>40</v>
      </c>
      <c r="Y253" t="s">
        <v>41</v>
      </c>
      <c r="Z253" t="s">
        <v>41</v>
      </c>
      <c r="AA253" t="s">
        <v>37</v>
      </c>
    </row>
    <row r="254" spans="1:27" x14ac:dyDescent="0.25">
      <c r="A254" t="s">
        <v>825</v>
      </c>
      <c r="B254" t="s">
        <v>26</v>
      </c>
      <c r="C254" t="s">
        <v>27</v>
      </c>
      <c r="D254" t="s">
        <v>60</v>
      </c>
      <c r="E254">
        <v>511</v>
      </c>
      <c r="F254" t="str">
        <f t="shared" si="6"/>
        <v>A3540AF511</v>
      </c>
      <c r="G254">
        <f t="shared" si="7"/>
        <v>1073000</v>
      </c>
      <c r="H254" s="2">
        <v>1073771</v>
      </c>
      <c r="I254" s="3">
        <v>1073000</v>
      </c>
      <c r="J254" t="s">
        <v>29</v>
      </c>
      <c r="K254" t="s">
        <v>100</v>
      </c>
      <c r="L254" t="s">
        <v>101</v>
      </c>
      <c r="M254" t="s">
        <v>102</v>
      </c>
      <c r="N254" t="s">
        <v>103</v>
      </c>
      <c r="O254" t="s">
        <v>814</v>
      </c>
      <c r="P254" t="s">
        <v>34</v>
      </c>
      <c r="Q254" t="s">
        <v>51</v>
      </c>
      <c r="R254" t="s">
        <v>58</v>
      </c>
      <c r="S254" t="s">
        <v>37</v>
      </c>
      <c r="T254" t="s">
        <v>38</v>
      </c>
      <c r="U254" t="s">
        <v>38</v>
      </c>
      <c r="V254" t="s">
        <v>39</v>
      </c>
      <c r="W254" t="s">
        <v>40</v>
      </c>
      <c r="X254" t="s">
        <v>40</v>
      </c>
      <c r="Y254" t="s">
        <v>41</v>
      </c>
      <c r="Z254" t="s">
        <v>41</v>
      </c>
      <c r="AA254" t="s">
        <v>37</v>
      </c>
    </row>
    <row r="255" spans="1:27" x14ac:dyDescent="0.25">
      <c r="A255" t="s">
        <v>826</v>
      </c>
      <c r="B255" t="s">
        <v>26</v>
      </c>
      <c r="C255" t="s">
        <v>27</v>
      </c>
      <c r="D255" t="s">
        <v>60</v>
      </c>
      <c r="E255">
        <v>511</v>
      </c>
      <c r="F255" t="str">
        <f t="shared" si="6"/>
        <v>A3540AF511</v>
      </c>
      <c r="G255">
        <f t="shared" si="7"/>
        <v>1653000</v>
      </c>
      <c r="H255" s="2">
        <v>-1653022</v>
      </c>
      <c r="I255" s="3">
        <v>-1653000</v>
      </c>
      <c r="J255" t="s">
        <v>99</v>
      </c>
      <c r="K255" t="s">
        <v>110</v>
      </c>
      <c r="L255" t="s">
        <v>111</v>
      </c>
      <c r="M255" t="s">
        <v>112</v>
      </c>
      <c r="N255" t="s">
        <v>113</v>
      </c>
      <c r="O255" t="s">
        <v>814</v>
      </c>
      <c r="P255" t="s">
        <v>34</v>
      </c>
      <c r="Q255" t="s">
        <v>51</v>
      </c>
      <c r="R255" t="s">
        <v>58</v>
      </c>
      <c r="S255" t="s">
        <v>37</v>
      </c>
      <c r="T255" t="s">
        <v>38</v>
      </c>
      <c r="U255" t="s">
        <v>38</v>
      </c>
      <c r="V255" t="s">
        <v>39</v>
      </c>
      <c r="W255" t="s">
        <v>40</v>
      </c>
      <c r="X255" t="s">
        <v>40</v>
      </c>
      <c r="Y255" t="s">
        <v>41</v>
      </c>
      <c r="Z255" t="s">
        <v>41</v>
      </c>
      <c r="AA255" t="s">
        <v>37</v>
      </c>
    </row>
    <row r="256" spans="1:27" x14ac:dyDescent="0.25">
      <c r="A256" t="s">
        <v>816</v>
      </c>
      <c r="B256" t="s">
        <v>26</v>
      </c>
      <c r="C256" t="s">
        <v>27</v>
      </c>
      <c r="D256" t="s">
        <v>60</v>
      </c>
      <c r="E256">
        <v>511</v>
      </c>
      <c r="F256" t="str">
        <f t="shared" si="6"/>
        <v>A3540AF511</v>
      </c>
      <c r="G256">
        <f t="shared" si="7"/>
        <v>9680000</v>
      </c>
      <c r="H256" s="2">
        <v>-9680120</v>
      </c>
      <c r="I256" s="3">
        <v>-9680000</v>
      </c>
      <c r="J256" t="s">
        <v>99</v>
      </c>
      <c r="K256" t="s">
        <v>115</v>
      </c>
      <c r="L256" t="s">
        <v>111</v>
      </c>
      <c r="M256" t="s">
        <v>112</v>
      </c>
      <c r="N256" t="s">
        <v>113</v>
      </c>
      <c r="O256" t="s">
        <v>814</v>
      </c>
      <c r="P256" t="s">
        <v>34</v>
      </c>
      <c r="Q256" t="s">
        <v>51</v>
      </c>
      <c r="R256" t="s">
        <v>58</v>
      </c>
      <c r="S256" t="s">
        <v>37</v>
      </c>
      <c r="T256" t="s">
        <v>38</v>
      </c>
      <c r="U256" t="s">
        <v>38</v>
      </c>
      <c r="V256" t="s">
        <v>39</v>
      </c>
      <c r="W256" t="s">
        <v>40</v>
      </c>
      <c r="X256" t="s">
        <v>40</v>
      </c>
      <c r="Y256" t="s">
        <v>41</v>
      </c>
      <c r="Z256" t="s">
        <v>41</v>
      </c>
      <c r="AA256" t="s">
        <v>37</v>
      </c>
    </row>
    <row r="257" spans="1:27" x14ac:dyDescent="0.25">
      <c r="A257" t="s">
        <v>817</v>
      </c>
      <c r="B257" t="s">
        <v>26</v>
      </c>
      <c r="C257" t="s">
        <v>27</v>
      </c>
      <c r="D257" t="s">
        <v>60</v>
      </c>
      <c r="E257">
        <v>511</v>
      </c>
      <c r="F257" t="str">
        <f t="shared" si="6"/>
        <v>A3540AF511</v>
      </c>
      <c r="G257">
        <f t="shared" si="7"/>
        <v>26933000</v>
      </c>
      <c r="H257" s="2">
        <v>-26933061</v>
      </c>
      <c r="I257" s="3">
        <v>-26933000</v>
      </c>
      <c r="J257" t="s">
        <v>99</v>
      </c>
      <c r="K257" t="s">
        <v>116</v>
      </c>
      <c r="L257" t="s">
        <v>117</v>
      </c>
      <c r="M257" t="s">
        <v>118</v>
      </c>
      <c r="N257" t="s">
        <v>117</v>
      </c>
      <c r="O257" t="s">
        <v>814</v>
      </c>
      <c r="P257" t="s">
        <v>34</v>
      </c>
      <c r="Q257" t="s">
        <v>51</v>
      </c>
      <c r="R257" t="s">
        <v>58</v>
      </c>
      <c r="S257" t="s">
        <v>37</v>
      </c>
      <c r="T257" t="s">
        <v>38</v>
      </c>
      <c r="U257" t="s">
        <v>38</v>
      </c>
      <c r="V257" t="s">
        <v>39</v>
      </c>
      <c r="W257" t="s">
        <v>40</v>
      </c>
      <c r="X257" t="s">
        <v>40</v>
      </c>
      <c r="Y257" t="s">
        <v>41</v>
      </c>
      <c r="Z257" t="s">
        <v>41</v>
      </c>
      <c r="AA257" t="s">
        <v>37</v>
      </c>
    </row>
    <row r="258" spans="1:27" x14ac:dyDescent="0.25">
      <c r="A258" t="s">
        <v>149</v>
      </c>
      <c r="B258" t="s">
        <v>26</v>
      </c>
      <c r="C258" t="s">
        <v>27</v>
      </c>
      <c r="D258" t="s">
        <v>60</v>
      </c>
      <c r="E258">
        <v>511</v>
      </c>
      <c r="F258" t="str">
        <f t="shared" si="6"/>
        <v>A3540AF511</v>
      </c>
      <c r="G258">
        <f t="shared" si="7"/>
        <v>5008000</v>
      </c>
      <c r="H258" s="2">
        <v>5008055</v>
      </c>
      <c r="I258" s="3">
        <v>5008000</v>
      </c>
      <c r="J258" t="s">
        <v>29</v>
      </c>
      <c r="K258" t="s">
        <v>51</v>
      </c>
      <c r="L258" t="s">
        <v>137</v>
      </c>
      <c r="M258" t="s">
        <v>138</v>
      </c>
      <c r="N258" t="s">
        <v>139</v>
      </c>
      <c r="O258" t="s">
        <v>814</v>
      </c>
      <c r="P258" t="s">
        <v>34</v>
      </c>
      <c r="Q258" t="s">
        <v>51</v>
      </c>
      <c r="R258" t="s">
        <v>58</v>
      </c>
      <c r="S258" t="s">
        <v>37</v>
      </c>
      <c r="T258" t="s">
        <v>38</v>
      </c>
      <c r="U258" t="s">
        <v>38</v>
      </c>
      <c r="V258" t="s">
        <v>39</v>
      </c>
      <c r="W258" t="s">
        <v>40</v>
      </c>
      <c r="X258" t="s">
        <v>40</v>
      </c>
      <c r="Y258" t="s">
        <v>41</v>
      </c>
      <c r="Z258" t="s">
        <v>41</v>
      </c>
      <c r="AA258" t="s">
        <v>37</v>
      </c>
    </row>
    <row r="259" spans="1:27" x14ac:dyDescent="0.25">
      <c r="A259" t="s">
        <v>150</v>
      </c>
      <c r="B259" t="s">
        <v>26</v>
      </c>
      <c r="C259" t="s">
        <v>27</v>
      </c>
      <c r="D259" t="s">
        <v>60</v>
      </c>
      <c r="E259">
        <v>511</v>
      </c>
      <c r="F259" t="str">
        <f t="shared" si="6"/>
        <v>A3540AF511</v>
      </c>
      <c r="G259">
        <f t="shared" si="7"/>
        <v>893000</v>
      </c>
      <c r="H259" s="2">
        <v>-892832</v>
      </c>
      <c r="I259" s="3">
        <v>-893000</v>
      </c>
      <c r="J259" t="s">
        <v>99</v>
      </c>
      <c r="K259" t="s">
        <v>110</v>
      </c>
      <c r="L259" t="s">
        <v>111</v>
      </c>
      <c r="M259" t="s">
        <v>112</v>
      </c>
      <c r="N259" t="s">
        <v>113</v>
      </c>
      <c r="O259" t="s">
        <v>814</v>
      </c>
      <c r="P259" t="s">
        <v>34</v>
      </c>
      <c r="Q259" t="s">
        <v>51</v>
      </c>
      <c r="R259" t="s">
        <v>58</v>
      </c>
      <c r="S259" t="s">
        <v>37</v>
      </c>
      <c r="T259" t="s">
        <v>38</v>
      </c>
      <c r="U259" t="s">
        <v>38</v>
      </c>
      <c r="V259" t="s">
        <v>39</v>
      </c>
      <c r="W259" t="s">
        <v>40</v>
      </c>
      <c r="X259" t="s">
        <v>40</v>
      </c>
      <c r="Y259" t="s">
        <v>41</v>
      </c>
      <c r="Z259" t="s">
        <v>41</v>
      </c>
      <c r="AA259" t="s">
        <v>37</v>
      </c>
    </row>
    <row r="260" spans="1:27" x14ac:dyDescent="0.25">
      <c r="A260" t="s">
        <v>152</v>
      </c>
      <c r="B260" t="s">
        <v>26</v>
      </c>
      <c r="C260" t="s">
        <v>27</v>
      </c>
      <c r="D260" t="s">
        <v>60</v>
      </c>
      <c r="E260">
        <v>511</v>
      </c>
      <c r="F260" t="str">
        <f t="shared" si="6"/>
        <v>A3540AF511</v>
      </c>
      <c r="G260">
        <f t="shared" si="7"/>
        <v>4115000</v>
      </c>
      <c r="H260" s="2">
        <v>-4115223</v>
      </c>
      <c r="I260" s="3">
        <v>-4115000</v>
      </c>
      <c r="J260" t="s">
        <v>99</v>
      </c>
      <c r="K260" t="s">
        <v>115</v>
      </c>
      <c r="L260" t="s">
        <v>111</v>
      </c>
      <c r="M260" t="s">
        <v>112</v>
      </c>
      <c r="N260" t="s">
        <v>113</v>
      </c>
      <c r="O260" t="s">
        <v>814</v>
      </c>
      <c r="P260" t="s">
        <v>34</v>
      </c>
      <c r="Q260" t="s">
        <v>51</v>
      </c>
      <c r="R260" t="s">
        <v>58</v>
      </c>
      <c r="S260" t="s">
        <v>37</v>
      </c>
      <c r="T260" t="s">
        <v>38</v>
      </c>
      <c r="U260" t="s">
        <v>38</v>
      </c>
      <c r="V260" t="s">
        <v>39</v>
      </c>
      <c r="W260" t="s">
        <v>40</v>
      </c>
      <c r="X260" t="s">
        <v>40</v>
      </c>
      <c r="Y260" t="s">
        <v>41</v>
      </c>
      <c r="Z260" t="s">
        <v>41</v>
      </c>
      <c r="AA260" t="s">
        <v>37</v>
      </c>
    </row>
    <row r="261" spans="1:27" x14ac:dyDescent="0.25">
      <c r="A261" t="s">
        <v>153</v>
      </c>
      <c r="B261" t="s">
        <v>120</v>
      </c>
      <c r="C261" t="s">
        <v>27</v>
      </c>
      <c r="D261" t="s">
        <v>60</v>
      </c>
      <c r="E261">
        <v>511</v>
      </c>
      <c r="F261" t="str">
        <f t="shared" si="6"/>
        <v>A3540AF511</v>
      </c>
      <c r="G261">
        <f t="shared" si="7"/>
        <v>4576000</v>
      </c>
      <c r="H261" s="2">
        <v>4576489</v>
      </c>
      <c r="I261" s="3">
        <v>4576000</v>
      </c>
      <c r="J261" t="s">
        <v>29</v>
      </c>
      <c r="K261" t="s">
        <v>154</v>
      </c>
      <c r="L261" t="s">
        <v>155</v>
      </c>
      <c r="M261" t="s">
        <v>156</v>
      </c>
      <c r="N261" t="s">
        <v>157</v>
      </c>
      <c r="O261" t="s">
        <v>814</v>
      </c>
      <c r="P261" t="s">
        <v>34</v>
      </c>
      <c r="Q261" t="s">
        <v>51</v>
      </c>
      <c r="R261" t="s">
        <v>58</v>
      </c>
      <c r="S261" t="s">
        <v>37</v>
      </c>
      <c r="T261" t="s">
        <v>38</v>
      </c>
      <c r="U261" t="s">
        <v>38</v>
      </c>
      <c r="V261" t="s">
        <v>39</v>
      </c>
      <c r="W261" t="s">
        <v>40</v>
      </c>
      <c r="X261" t="s">
        <v>40</v>
      </c>
      <c r="Y261" t="s">
        <v>41</v>
      </c>
      <c r="Z261" t="s">
        <v>41</v>
      </c>
      <c r="AA261" t="s">
        <v>37</v>
      </c>
    </row>
    <row r="262" spans="1:27" x14ac:dyDescent="0.25">
      <c r="A262" t="s">
        <v>158</v>
      </c>
      <c r="B262" t="s">
        <v>120</v>
      </c>
      <c r="C262" t="s">
        <v>27</v>
      </c>
      <c r="D262" t="s">
        <v>60</v>
      </c>
      <c r="E262">
        <v>511</v>
      </c>
      <c r="F262" t="str">
        <f t="shared" si="6"/>
        <v>A3540AF511</v>
      </c>
      <c r="G262">
        <f t="shared" si="7"/>
        <v>268000</v>
      </c>
      <c r="H262" s="2">
        <v>268152</v>
      </c>
      <c r="I262" s="3">
        <v>268000</v>
      </c>
      <c r="J262" t="s">
        <v>29</v>
      </c>
      <c r="K262" t="s">
        <v>159</v>
      </c>
      <c r="L262" t="s">
        <v>160</v>
      </c>
      <c r="M262" t="s">
        <v>161</v>
      </c>
      <c r="N262" t="s">
        <v>162</v>
      </c>
      <c r="O262" t="s">
        <v>814</v>
      </c>
      <c r="P262" t="s">
        <v>34</v>
      </c>
      <c r="Q262" t="s">
        <v>51</v>
      </c>
      <c r="R262" t="s">
        <v>58</v>
      </c>
      <c r="S262" t="s">
        <v>37</v>
      </c>
      <c r="T262" t="s">
        <v>38</v>
      </c>
      <c r="U262" t="s">
        <v>38</v>
      </c>
      <c r="V262" t="s">
        <v>39</v>
      </c>
      <c r="W262" t="s">
        <v>40</v>
      </c>
      <c r="X262" t="s">
        <v>40</v>
      </c>
      <c r="Y262" t="s">
        <v>41</v>
      </c>
      <c r="Z262" t="s">
        <v>41</v>
      </c>
      <c r="AA262" t="s">
        <v>37</v>
      </c>
    </row>
    <row r="263" spans="1:27" x14ac:dyDescent="0.25">
      <c r="A263" t="s">
        <v>163</v>
      </c>
      <c r="B263" t="s">
        <v>120</v>
      </c>
      <c r="C263" t="s">
        <v>27</v>
      </c>
      <c r="D263" t="s">
        <v>60</v>
      </c>
      <c r="E263">
        <v>511</v>
      </c>
      <c r="F263" t="str">
        <f t="shared" si="6"/>
        <v>A3540AF511</v>
      </c>
      <c r="G263">
        <f t="shared" si="7"/>
        <v>4844000</v>
      </c>
      <c r="H263" s="2">
        <v>-4844641</v>
      </c>
      <c r="I263" s="3">
        <v>-4844000</v>
      </c>
      <c r="J263" t="s">
        <v>99</v>
      </c>
      <c r="K263" t="s">
        <v>51</v>
      </c>
      <c r="L263" t="s">
        <v>137</v>
      </c>
      <c r="M263" t="s">
        <v>138</v>
      </c>
      <c r="N263" t="s">
        <v>139</v>
      </c>
      <c r="O263" t="s">
        <v>814</v>
      </c>
      <c r="P263" t="s">
        <v>34</v>
      </c>
      <c r="Q263" t="s">
        <v>51</v>
      </c>
      <c r="R263" t="s">
        <v>58</v>
      </c>
      <c r="S263" t="s">
        <v>37</v>
      </c>
      <c r="T263" t="s">
        <v>38</v>
      </c>
      <c r="U263" t="s">
        <v>38</v>
      </c>
      <c r="V263" t="s">
        <v>39</v>
      </c>
      <c r="W263" t="s">
        <v>40</v>
      </c>
      <c r="X263" t="s">
        <v>40</v>
      </c>
      <c r="Y263" t="s">
        <v>41</v>
      </c>
      <c r="Z263" t="s">
        <v>41</v>
      </c>
      <c r="AA263" t="s">
        <v>37</v>
      </c>
    </row>
    <row r="264" spans="1:27" x14ac:dyDescent="0.25">
      <c r="A264" t="s">
        <v>164</v>
      </c>
      <c r="B264" t="s">
        <v>26</v>
      </c>
      <c r="C264" t="s">
        <v>27</v>
      </c>
      <c r="D264" t="s">
        <v>60</v>
      </c>
      <c r="E264">
        <v>511</v>
      </c>
      <c r="F264" t="str">
        <f t="shared" ref="F264:F327" si="8">_xlfn.CONCAT("A",D264,"AF",E264)</f>
        <v>A3540AF511</v>
      </c>
      <c r="G264">
        <f t="shared" ref="G264:G327" si="9">ABS(I264)</f>
        <v>4576000</v>
      </c>
      <c r="H264" s="2">
        <v>4576489</v>
      </c>
      <c r="I264" s="3">
        <v>4576000</v>
      </c>
      <c r="J264" t="s">
        <v>29</v>
      </c>
      <c r="K264" t="s">
        <v>116</v>
      </c>
      <c r="L264" t="s">
        <v>117</v>
      </c>
      <c r="M264" t="s">
        <v>118</v>
      </c>
      <c r="N264" t="s">
        <v>117</v>
      </c>
      <c r="O264" t="s">
        <v>814</v>
      </c>
      <c r="P264" t="s">
        <v>34</v>
      </c>
      <c r="Q264" t="s">
        <v>51</v>
      </c>
      <c r="R264" t="s">
        <v>58</v>
      </c>
      <c r="S264" t="s">
        <v>37</v>
      </c>
      <c r="T264" t="s">
        <v>38</v>
      </c>
      <c r="U264" t="s">
        <v>38</v>
      </c>
      <c r="V264" t="s">
        <v>39</v>
      </c>
      <c r="W264" t="s">
        <v>40</v>
      </c>
      <c r="X264" t="s">
        <v>40</v>
      </c>
      <c r="Y264" t="s">
        <v>41</v>
      </c>
      <c r="Z264" t="s">
        <v>41</v>
      </c>
      <c r="AA264" t="s">
        <v>37</v>
      </c>
    </row>
    <row r="265" spans="1:27" x14ac:dyDescent="0.25">
      <c r="A265" t="s">
        <v>165</v>
      </c>
      <c r="B265" t="s">
        <v>26</v>
      </c>
      <c r="C265" t="s">
        <v>27</v>
      </c>
      <c r="D265" t="s">
        <v>60</v>
      </c>
      <c r="E265">
        <v>511</v>
      </c>
      <c r="F265" t="str">
        <f t="shared" si="8"/>
        <v>A3540AF511</v>
      </c>
      <c r="G265">
        <f t="shared" si="9"/>
        <v>4576000</v>
      </c>
      <c r="H265" s="2">
        <v>-4576489</v>
      </c>
      <c r="I265" s="3">
        <v>-4576000</v>
      </c>
      <c r="J265" t="s">
        <v>99</v>
      </c>
      <c r="K265" t="s">
        <v>154</v>
      </c>
      <c r="L265" t="s">
        <v>155</v>
      </c>
      <c r="M265" t="s">
        <v>156</v>
      </c>
      <c r="N265" t="s">
        <v>157</v>
      </c>
      <c r="O265" t="s">
        <v>814</v>
      </c>
      <c r="P265" t="s">
        <v>34</v>
      </c>
      <c r="Q265" t="s">
        <v>51</v>
      </c>
      <c r="R265" t="s">
        <v>58</v>
      </c>
      <c r="S265" t="s">
        <v>37</v>
      </c>
      <c r="T265" t="s">
        <v>38</v>
      </c>
      <c r="U265" t="s">
        <v>38</v>
      </c>
      <c r="V265" t="s">
        <v>39</v>
      </c>
      <c r="W265" t="s">
        <v>40</v>
      </c>
      <c r="X265" t="s">
        <v>40</v>
      </c>
      <c r="Y265" t="s">
        <v>41</v>
      </c>
      <c r="Z265" t="s">
        <v>41</v>
      </c>
      <c r="AA265" t="s">
        <v>37</v>
      </c>
    </row>
    <row r="266" spans="1:27" x14ac:dyDescent="0.25">
      <c r="A266" t="s">
        <v>166</v>
      </c>
      <c r="B266" t="s">
        <v>26</v>
      </c>
      <c r="C266" t="s">
        <v>27</v>
      </c>
      <c r="D266" t="s">
        <v>60</v>
      </c>
      <c r="E266">
        <v>511</v>
      </c>
      <c r="F266" t="str">
        <f t="shared" si="8"/>
        <v>A3540AF511</v>
      </c>
      <c r="G266">
        <f t="shared" si="9"/>
        <v>3497000</v>
      </c>
      <c r="H266" s="2">
        <v>3497317</v>
      </c>
      <c r="I266" s="3">
        <v>3497000</v>
      </c>
      <c r="J266" t="s">
        <v>29</v>
      </c>
      <c r="K266" t="s">
        <v>116</v>
      </c>
      <c r="L266" t="s">
        <v>117</v>
      </c>
      <c r="M266" t="s">
        <v>118</v>
      </c>
      <c r="N266" t="s">
        <v>117</v>
      </c>
      <c r="O266" t="s">
        <v>814</v>
      </c>
      <c r="P266" t="s">
        <v>34</v>
      </c>
      <c r="Q266" t="s">
        <v>51</v>
      </c>
      <c r="R266" t="s">
        <v>58</v>
      </c>
      <c r="S266" t="s">
        <v>37</v>
      </c>
      <c r="T266" t="s">
        <v>38</v>
      </c>
      <c r="U266" t="s">
        <v>38</v>
      </c>
      <c r="V266" t="s">
        <v>39</v>
      </c>
      <c r="W266" t="s">
        <v>40</v>
      </c>
      <c r="X266" t="s">
        <v>40</v>
      </c>
      <c r="Y266" t="s">
        <v>41</v>
      </c>
      <c r="Z266" t="s">
        <v>41</v>
      </c>
      <c r="AA266" t="s">
        <v>37</v>
      </c>
    </row>
    <row r="267" spans="1:27" x14ac:dyDescent="0.25">
      <c r="A267" t="s">
        <v>167</v>
      </c>
      <c r="B267" t="s">
        <v>26</v>
      </c>
      <c r="C267" t="s">
        <v>27</v>
      </c>
      <c r="D267" t="s">
        <v>60</v>
      </c>
      <c r="E267">
        <v>511</v>
      </c>
      <c r="F267" t="str">
        <f t="shared" si="8"/>
        <v>A3540AF511</v>
      </c>
      <c r="G267">
        <f t="shared" si="9"/>
        <v>3497000</v>
      </c>
      <c r="H267" s="2">
        <v>-3497317</v>
      </c>
      <c r="I267" s="3">
        <v>-3497000</v>
      </c>
      <c r="J267" t="s">
        <v>99</v>
      </c>
      <c r="K267" t="s">
        <v>168</v>
      </c>
      <c r="L267" t="s">
        <v>117</v>
      </c>
      <c r="M267" t="s">
        <v>169</v>
      </c>
      <c r="N267" t="s">
        <v>170</v>
      </c>
      <c r="O267" t="s">
        <v>814</v>
      </c>
      <c r="P267" t="s">
        <v>34</v>
      </c>
      <c r="Q267" t="s">
        <v>51</v>
      </c>
      <c r="R267" t="s">
        <v>58</v>
      </c>
      <c r="S267" t="s">
        <v>37</v>
      </c>
      <c r="T267" t="s">
        <v>38</v>
      </c>
      <c r="U267" t="s">
        <v>38</v>
      </c>
      <c r="V267" t="s">
        <v>39</v>
      </c>
      <c r="W267" t="s">
        <v>40</v>
      </c>
      <c r="X267" t="s">
        <v>40</v>
      </c>
      <c r="Y267" t="s">
        <v>41</v>
      </c>
      <c r="Z267" t="s">
        <v>41</v>
      </c>
      <c r="AA267" t="s">
        <v>37</v>
      </c>
    </row>
    <row r="268" spans="1:27" x14ac:dyDescent="0.25">
      <c r="A268" t="s">
        <v>823</v>
      </c>
      <c r="B268" t="s">
        <v>26</v>
      </c>
      <c r="C268" t="s">
        <v>27</v>
      </c>
      <c r="D268" t="s">
        <v>61</v>
      </c>
      <c r="E268">
        <v>511</v>
      </c>
      <c r="F268" t="str">
        <f t="shared" si="8"/>
        <v>A3560AF511</v>
      </c>
      <c r="G268">
        <f t="shared" si="9"/>
        <v>15854000</v>
      </c>
      <c r="H268" s="2">
        <v>15854302</v>
      </c>
      <c r="I268" s="3">
        <v>15854000</v>
      </c>
      <c r="J268" t="s">
        <v>29</v>
      </c>
      <c r="K268" t="s">
        <v>108</v>
      </c>
      <c r="L268" t="s">
        <v>109</v>
      </c>
      <c r="M268" t="s">
        <v>32</v>
      </c>
      <c r="N268" t="s">
        <v>33</v>
      </c>
      <c r="O268" t="s">
        <v>814</v>
      </c>
      <c r="P268" t="s">
        <v>34</v>
      </c>
      <c r="Q268" t="s">
        <v>51</v>
      </c>
      <c r="R268" t="s">
        <v>58</v>
      </c>
      <c r="S268" t="s">
        <v>37</v>
      </c>
      <c r="T268" t="s">
        <v>38</v>
      </c>
      <c r="U268" t="s">
        <v>38</v>
      </c>
      <c r="V268" t="s">
        <v>39</v>
      </c>
      <c r="W268" t="s">
        <v>40</v>
      </c>
      <c r="X268" t="s">
        <v>40</v>
      </c>
      <c r="Y268" t="s">
        <v>41</v>
      </c>
      <c r="Z268" t="s">
        <v>41</v>
      </c>
      <c r="AA268" t="s">
        <v>37</v>
      </c>
    </row>
    <row r="269" spans="1:27" x14ac:dyDescent="0.25">
      <c r="A269" t="s">
        <v>825</v>
      </c>
      <c r="B269" t="s">
        <v>26</v>
      </c>
      <c r="C269" t="s">
        <v>27</v>
      </c>
      <c r="D269" t="s">
        <v>61</v>
      </c>
      <c r="E269">
        <v>511</v>
      </c>
      <c r="F269" t="str">
        <f t="shared" si="8"/>
        <v>A3560AF511</v>
      </c>
      <c r="G269">
        <f t="shared" si="9"/>
        <v>326000</v>
      </c>
      <c r="H269" s="2">
        <v>326363</v>
      </c>
      <c r="I269" s="3">
        <v>326000</v>
      </c>
      <c r="J269" t="s">
        <v>29</v>
      </c>
      <c r="K269" t="s">
        <v>100</v>
      </c>
      <c r="L269" t="s">
        <v>101</v>
      </c>
      <c r="M269" t="s">
        <v>102</v>
      </c>
      <c r="N269" t="s">
        <v>103</v>
      </c>
      <c r="O269" t="s">
        <v>814</v>
      </c>
      <c r="P269" t="s">
        <v>34</v>
      </c>
      <c r="Q269" t="s">
        <v>51</v>
      </c>
      <c r="R269" t="s">
        <v>58</v>
      </c>
      <c r="S269" t="s">
        <v>37</v>
      </c>
      <c r="T269" t="s">
        <v>38</v>
      </c>
      <c r="U269" t="s">
        <v>38</v>
      </c>
      <c r="V269" t="s">
        <v>39</v>
      </c>
      <c r="W269" t="s">
        <v>40</v>
      </c>
      <c r="X269" t="s">
        <v>40</v>
      </c>
      <c r="Y269" t="s">
        <v>41</v>
      </c>
      <c r="Z269" t="s">
        <v>41</v>
      </c>
      <c r="AA269" t="s">
        <v>37</v>
      </c>
    </row>
    <row r="270" spans="1:27" x14ac:dyDescent="0.25">
      <c r="A270" t="s">
        <v>816</v>
      </c>
      <c r="B270" t="s">
        <v>26</v>
      </c>
      <c r="C270" t="s">
        <v>27</v>
      </c>
      <c r="D270" t="s">
        <v>61</v>
      </c>
      <c r="E270">
        <v>511</v>
      </c>
      <c r="F270" t="str">
        <f t="shared" si="8"/>
        <v>A3560AF511</v>
      </c>
      <c r="G270">
        <f t="shared" si="9"/>
        <v>3189000</v>
      </c>
      <c r="H270" s="2">
        <v>-3189298</v>
      </c>
      <c r="I270" s="3">
        <v>-3189000</v>
      </c>
      <c r="J270" t="s">
        <v>99</v>
      </c>
      <c r="K270" t="s">
        <v>115</v>
      </c>
      <c r="L270" t="s">
        <v>111</v>
      </c>
      <c r="M270" t="s">
        <v>112</v>
      </c>
      <c r="N270" t="s">
        <v>113</v>
      </c>
      <c r="O270" t="s">
        <v>814</v>
      </c>
      <c r="P270" t="s">
        <v>34</v>
      </c>
      <c r="Q270" t="s">
        <v>51</v>
      </c>
      <c r="R270" t="s">
        <v>58</v>
      </c>
      <c r="S270" t="s">
        <v>37</v>
      </c>
      <c r="T270" t="s">
        <v>38</v>
      </c>
      <c r="U270" t="s">
        <v>38</v>
      </c>
      <c r="V270" t="s">
        <v>39</v>
      </c>
      <c r="W270" t="s">
        <v>40</v>
      </c>
      <c r="X270" t="s">
        <v>40</v>
      </c>
      <c r="Y270" t="s">
        <v>41</v>
      </c>
      <c r="Z270" t="s">
        <v>41</v>
      </c>
      <c r="AA270" t="s">
        <v>37</v>
      </c>
    </row>
    <row r="271" spans="1:27" x14ac:dyDescent="0.25">
      <c r="A271" t="s">
        <v>817</v>
      </c>
      <c r="B271" t="s">
        <v>26</v>
      </c>
      <c r="C271" t="s">
        <v>27</v>
      </c>
      <c r="D271" t="s">
        <v>61</v>
      </c>
      <c r="E271">
        <v>511</v>
      </c>
      <c r="F271" t="str">
        <f t="shared" si="8"/>
        <v>A3560AF511</v>
      </c>
      <c r="G271">
        <f t="shared" si="9"/>
        <v>12991000</v>
      </c>
      <c r="H271" s="2">
        <v>-12991367</v>
      </c>
      <c r="I271" s="3">
        <v>-12991000</v>
      </c>
      <c r="J271" t="s">
        <v>99</v>
      </c>
      <c r="K271" t="s">
        <v>116</v>
      </c>
      <c r="L271" t="s">
        <v>117</v>
      </c>
      <c r="M271" t="s">
        <v>118</v>
      </c>
      <c r="N271" t="s">
        <v>117</v>
      </c>
      <c r="O271" t="s">
        <v>814</v>
      </c>
      <c r="P271" t="s">
        <v>34</v>
      </c>
      <c r="Q271" t="s">
        <v>51</v>
      </c>
      <c r="R271" t="s">
        <v>58</v>
      </c>
      <c r="S271" t="s">
        <v>37</v>
      </c>
      <c r="T271" t="s">
        <v>38</v>
      </c>
      <c r="U271" t="s">
        <v>38</v>
      </c>
      <c r="V271" t="s">
        <v>39</v>
      </c>
      <c r="W271" t="s">
        <v>40</v>
      </c>
      <c r="X271" t="s">
        <v>40</v>
      </c>
      <c r="Y271" t="s">
        <v>41</v>
      </c>
      <c r="Z271" t="s">
        <v>41</v>
      </c>
      <c r="AA271" t="s">
        <v>37</v>
      </c>
    </row>
    <row r="272" spans="1:27" x14ac:dyDescent="0.25">
      <c r="A272" t="s">
        <v>820</v>
      </c>
      <c r="B272" t="s">
        <v>26</v>
      </c>
      <c r="C272" t="s">
        <v>27</v>
      </c>
      <c r="D272" t="s">
        <v>61</v>
      </c>
      <c r="E272">
        <v>511</v>
      </c>
      <c r="F272" t="str">
        <f t="shared" si="8"/>
        <v>A3560AF511</v>
      </c>
      <c r="G272">
        <f t="shared" si="9"/>
        <v>1000</v>
      </c>
      <c r="H272" s="2">
        <v>504</v>
      </c>
      <c r="I272" s="3">
        <v>1000</v>
      </c>
      <c r="J272" t="s">
        <v>29</v>
      </c>
      <c r="K272" t="s">
        <v>104</v>
      </c>
      <c r="L272" t="s">
        <v>105</v>
      </c>
      <c r="M272" t="s">
        <v>102</v>
      </c>
      <c r="N272" t="s">
        <v>103</v>
      </c>
      <c r="O272" t="s">
        <v>814</v>
      </c>
      <c r="P272" t="s">
        <v>34</v>
      </c>
      <c r="Q272" t="s">
        <v>51</v>
      </c>
      <c r="R272" t="s">
        <v>58</v>
      </c>
      <c r="S272" t="s">
        <v>37</v>
      </c>
      <c r="T272" t="s">
        <v>38</v>
      </c>
      <c r="U272" t="s">
        <v>38</v>
      </c>
      <c r="V272" t="s">
        <v>39</v>
      </c>
      <c r="W272" t="s">
        <v>40</v>
      </c>
      <c r="X272" t="s">
        <v>40</v>
      </c>
      <c r="Y272" t="s">
        <v>41</v>
      </c>
      <c r="Z272" t="s">
        <v>41</v>
      </c>
      <c r="AA272" t="s">
        <v>37</v>
      </c>
    </row>
    <row r="273" spans="1:27" x14ac:dyDescent="0.25">
      <c r="A273" t="s">
        <v>822</v>
      </c>
      <c r="B273" t="s">
        <v>26</v>
      </c>
      <c r="C273" t="s">
        <v>27</v>
      </c>
      <c r="D273" t="s">
        <v>61</v>
      </c>
      <c r="E273">
        <v>511</v>
      </c>
      <c r="F273" t="str">
        <f t="shared" si="8"/>
        <v>A3560AF511</v>
      </c>
      <c r="G273">
        <f t="shared" si="9"/>
        <v>1000</v>
      </c>
      <c r="H273" s="2">
        <v>-504</v>
      </c>
      <c r="I273" s="3">
        <v>-1000</v>
      </c>
      <c r="J273" t="s">
        <v>99</v>
      </c>
      <c r="K273" t="s">
        <v>115</v>
      </c>
      <c r="L273" t="s">
        <v>111</v>
      </c>
      <c r="M273" t="s">
        <v>112</v>
      </c>
      <c r="N273" t="s">
        <v>113</v>
      </c>
      <c r="O273" t="s">
        <v>814</v>
      </c>
      <c r="P273" t="s">
        <v>34</v>
      </c>
      <c r="Q273" t="s">
        <v>51</v>
      </c>
      <c r="R273" t="s">
        <v>58</v>
      </c>
      <c r="S273" t="s">
        <v>37</v>
      </c>
      <c r="T273" t="s">
        <v>38</v>
      </c>
      <c r="U273" t="s">
        <v>38</v>
      </c>
      <c r="V273" t="s">
        <v>39</v>
      </c>
      <c r="W273" t="s">
        <v>40</v>
      </c>
      <c r="X273" t="s">
        <v>40</v>
      </c>
      <c r="Y273" t="s">
        <v>41</v>
      </c>
      <c r="Z273" t="s">
        <v>41</v>
      </c>
      <c r="AA273" t="s">
        <v>37</v>
      </c>
    </row>
    <row r="274" spans="1:27" x14ac:dyDescent="0.25">
      <c r="A274" t="s">
        <v>149</v>
      </c>
      <c r="B274" t="s">
        <v>26</v>
      </c>
      <c r="C274" t="s">
        <v>27</v>
      </c>
      <c r="D274" t="s">
        <v>61</v>
      </c>
      <c r="E274">
        <v>511</v>
      </c>
      <c r="F274" t="str">
        <f t="shared" si="8"/>
        <v>A3560AF511</v>
      </c>
      <c r="G274">
        <f t="shared" si="9"/>
        <v>1586000</v>
      </c>
      <c r="H274" s="2">
        <v>1585509</v>
      </c>
      <c r="I274" s="3">
        <v>1586000</v>
      </c>
      <c r="J274" t="s">
        <v>29</v>
      </c>
      <c r="K274" t="s">
        <v>51</v>
      </c>
      <c r="L274" t="s">
        <v>137</v>
      </c>
      <c r="M274" t="s">
        <v>138</v>
      </c>
      <c r="N274" t="s">
        <v>139</v>
      </c>
      <c r="O274" t="s">
        <v>814</v>
      </c>
      <c r="P274" t="s">
        <v>34</v>
      </c>
      <c r="Q274" t="s">
        <v>51</v>
      </c>
      <c r="R274" t="s">
        <v>58</v>
      </c>
      <c r="S274" t="s">
        <v>37</v>
      </c>
      <c r="T274" t="s">
        <v>38</v>
      </c>
      <c r="U274" t="s">
        <v>38</v>
      </c>
      <c r="V274" t="s">
        <v>39</v>
      </c>
      <c r="W274" t="s">
        <v>40</v>
      </c>
      <c r="X274" t="s">
        <v>40</v>
      </c>
      <c r="Y274" t="s">
        <v>41</v>
      </c>
      <c r="Z274" t="s">
        <v>41</v>
      </c>
      <c r="AA274" t="s">
        <v>37</v>
      </c>
    </row>
    <row r="275" spans="1:27" x14ac:dyDescent="0.25">
      <c r="A275" t="s">
        <v>152</v>
      </c>
      <c r="B275" t="s">
        <v>26</v>
      </c>
      <c r="C275" t="s">
        <v>27</v>
      </c>
      <c r="D275" t="s">
        <v>61</v>
      </c>
      <c r="E275">
        <v>511</v>
      </c>
      <c r="F275" t="str">
        <f t="shared" si="8"/>
        <v>A3560AF511</v>
      </c>
      <c r="G275">
        <f t="shared" si="9"/>
        <v>1586000</v>
      </c>
      <c r="H275" s="2">
        <v>-1585509</v>
      </c>
      <c r="I275" s="3">
        <v>-1586000</v>
      </c>
      <c r="J275" t="s">
        <v>99</v>
      </c>
      <c r="K275" t="s">
        <v>115</v>
      </c>
      <c r="L275" t="s">
        <v>111</v>
      </c>
      <c r="M275" t="s">
        <v>112</v>
      </c>
      <c r="N275" t="s">
        <v>113</v>
      </c>
      <c r="O275" t="s">
        <v>814</v>
      </c>
      <c r="P275" t="s">
        <v>34</v>
      </c>
      <c r="Q275" t="s">
        <v>51</v>
      </c>
      <c r="R275" t="s">
        <v>58</v>
      </c>
      <c r="S275" t="s">
        <v>37</v>
      </c>
      <c r="T275" t="s">
        <v>38</v>
      </c>
      <c r="U275" t="s">
        <v>38</v>
      </c>
      <c r="V275" t="s">
        <v>39</v>
      </c>
      <c r="W275" t="s">
        <v>40</v>
      </c>
      <c r="X275" t="s">
        <v>40</v>
      </c>
      <c r="Y275" t="s">
        <v>41</v>
      </c>
      <c r="Z275" t="s">
        <v>41</v>
      </c>
      <c r="AA275" t="s">
        <v>37</v>
      </c>
    </row>
    <row r="276" spans="1:27" x14ac:dyDescent="0.25">
      <c r="A276" t="s">
        <v>153</v>
      </c>
      <c r="B276" t="s">
        <v>120</v>
      </c>
      <c r="C276" t="s">
        <v>27</v>
      </c>
      <c r="D276" t="s">
        <v>61</v>
      </c>
      <c r="E276">
        <v>511</v>
      </c>
      <c r="F276" t="str">
        <f t="shared" si="8"/>
        <v>A3560AF511</v>
      </c>
      <c r="G276">
        <f t="shared" si="9"/>
        <v>1533000</v>
      </c>
      <c r="H276" s="2">
        <v>1533363</v>
      </c>
      <c r="I276" s="3">
        <v>1533000</v>
      </c>
      <c r="J276" t="s">
        <v>29</v>
      </c>
      <c r="K276" t="s">
        <v>154</v>
      </c>
      <c r="L276" t="s">
        <v>155</v>
      </c>
      <c r="M276" t="s">
        <v>156</v>
      </c>
      <c r="N276" t="s">
        <v>157</v>
      </c>
      <c r="O276" t="s">
        <v>814</v>
      </c>
      <c r="P276" t="s">
        <v>34</v>
      </c>
      <c r="Q276" t="s">
        <v>51</v>
      </c>
      <c r="R276" t="s">
        <v>58</v>
      </c>
      <c r="S276" t="s">
        <v>37</v>
      </c>
      <c r="T276" t="s">
        <v>38</v>
      </c>
      <c r="U276" t="s">
        <v>38</v>
      </c>
      <c r="V276" t="s">
        <v>39</v>
      </c>
      <c r="W276" t="s">
        <v>40</v>
      </c>
      <c r="X276" t="s">
        <v>40</v>
      </c>
      <c r="Y276" t="s">
        <v>41</v>
      </c>
      <c r="Z276" t="s">
        <v>41</v>
      </c>
      <c r="AA276" t="s">
        <v>37</v>
      </c>
    </row>
    <row r="277" spans="1:27" x14ac:dyDescent="0.25">
      <c r="A277" t="s">
        <v>158</v>
      </c>
      <c r="B277" t="s">
        <v>120</v>
      </c>
      <c r="C277" t="s">
        <v>27</v>
      </c>
      <c r="D277" t="s">
        <v>61</v>
      </c>
      <c r="E277">
        <v>511</v>
      </c>
      <c r="F277" t="str">
        <f t="shared" si="8"/>
        <v>A3560AF511</v>
      </c>
      <c r="G277">
        <f t="shared" si="9"/>
        <v>178000</v>
      </c>
      <c r="H277" s="2">
        <v>178383</v>
      </c>
      <c r="I277" s="3">
        <v>178000</v>
      </c>
      <c r="J277" t="s">
        <v>29</v>
      </c>
      <c r="K277" t="s">
        <v>159</v>
      </c>
      <c r="L277" t="s">
        <v>160</v>
      </c>
      <c r="M277" t="s">
        <v>161</v>
      </c>
      <c r="N277" t="s">
        <v>162</v>
      </c>
      <c r="O277" t="s">
        <v>814</v>
      </c>
      <c r="P277" t="s">
        <v>34</v>
      </c>
      <c r="Q277" t="s">
        <v>51</v>
      </c>
      <c r="R277" t="s">
        <v>58</v>
      </c>
      <c r="S277" t="s">
        <v>37</v>
      </c>
      <c r="T277" t="s">
        <v>38</v>
      </c>
      <c r="U277" t="s">
        <v>38</v>
      </c>
      <c r="V277" t="s">
        <v>39</v>
      </c>
      <c r="W277" t="s">
        <v>40</v>
      </c>
      <c r="X277" t="s">
        <v>40</v>
      </c>
      <c r="Y277" t="s">
        <v>41</v>
      </c>
      <c r="Z277" t="s">
        <v>41</v>
      </c>
      <c r="AA277" t="s">
        <v>37</v>
      </c>
    </row>
    <row r="278" spans="1:27" x14ac:dyDescent="0.25">
      <c r="A278" t="s">
        <v>163</v>
      </c>
      <c r="B278" t="s">
        <v>120</v>
      </c>
      <c r="C278" t="s">
        <v>27</v>
      </c>
      <c r="D278" t="s">
        <v>61</v>
      </c>
      <c r="E278">
        <v>511</v>
      </c>
      <c r="F278" t="str">
        <f t="shared" si="8"/>
        <v>A3560AF511</v>
      </c>
      <c r="G278">
        <f t="shared" si="9"/>
        <v>1711000</v>
      </c>
      <c r="H278" s="2">
        <v>-1711746</v>
      </c>
      <c r="I278" s="3">
        <v>-1711000</v>
      </c>
      <c r="J278" t="s">
        <v>99</v>
      </c>
      <c r="K278" t="s">
        <v>51</v>
      </c>
      <c r="L278" t="s">
        <v>137</v>
      </c>
      <c r="M278" t="s">
        <v>138</v>
      </c>
      <c r="N278" t="s">
        <v>139</v>
      </c>
      <c r="O278" t="s">
        <v>814</v>
      </c>
      <c r="P278" t="s">
        <v>34</v>
      </c>
      <c r="Q278" t="s">
        <v>51</v>
      </c>
      <c r="R278" t="s">
        <v>58</v>
      </c>
      <c r="S278" t="s">
        <v>37</v>
      </c>
      <c r="T278" t="s">
        <v>38</v>
      </c>
      <c r="U278" t="s">
        <v>38</v>
      </c>
      <c r="V278" t="s">
        <v>39</v>
      </c>
      <c r="W278" t="s">
        <v>40</v>
      </c>
      <c r="X278" t="s">
        <v>40</v>
      </c>
      <c r="Y278" t="s">
        <v>41</v>
      </c>
      <c r="Z278" t="s">
        <v>41</v>
      </c>
      <c r="AA278" t="s">
        <v>37</v>
      </c>
    </row>
    <row r="279" spans="1:27" x14ac:dyDescent="0.25">
      <c r="A279" t="s">
        <v>164</v>
      </c>
      <c r="B279" t="s">
        <v>26</v>
      </c>
      <c r="C279" t="s">
        <v>27</v>
      </c>
      <c r="D279" t="s">
        <v>61</v>
      </c>
      <c r="E279">
        <v>511</v>
      </c>
      <c r="F279" t="str">
        <f t="shared" si="8"/>
        <v>A3560AF511</v>
      </c>
      <c r="G279">
        <f t="shared" si="9"/>
        <v>1533000</v>
      </c>
      <c r="H279" s="2">
        <v>1533363</v>
      </c>
      <c r="I279" s="3">
        <v>1533000</v>
      </c>
      <c r="J279" t="s">
        <v>29</v>
      </c>
      <c r="K279" t="s">
        <v>116</v>
      </c>
      <c r="L279" t="s">
        <v>117</v>
      </c>
      <c r="M279" t="s">
        <v>118</v>
      </c>
      <c r="N279" t="s">
        <v>117</v>
      </c>
      <c r="O279" t="s">
        <v>814</v>
      </c>
      <c r="P279" t="s">
        <v>34</v>
      </c>
      <c r="Q279" t="s">
        <v>51</v>
      </c>
      <c r="R279" t="s">
        <v>58</v>
      </c>
      <c r="S279" t="s">
        <v>37</v>
      </c>
      <c r="T279" t="s">
        <v>38</v>
      </c>
      <c r="U279" t="s">
        <v>38</v>
      </c>
      <c r="V279" t="s">
        <v>39</v>
      </c>
      <c r="W279" t="s">
        <v>40</v>
      </c>
      <c r="X279" t="s">
        <v>40</v>
      </c>
      <c r="Y279" t="s">
        <v>41</v>
      </c>
      <c r="Z279" t="s">
        <v>41</v>
      </c>
      <c r="AA279" t="s">
        <v>37</v>
      </c>
    </row>
    <row r="280" spans="1:27" x14ac:dyDescent="0.25">
      <c r="A280" t="s">
        <v>165</v>
      </c>
      <c r="B280" t="s">
        <v>26</v>
      </c>
      <c r="C280" t="s">
        <v>27</v>
      </c>
      <c r="D280" t="s">
        <v>61</v>
      </c>
      <c r="E280">
        <v>511</v>
      </c>
      <c r="F280" t="str">
        <f t="shared" si="8"/>
        <v>A3560AF511</v>
      </c>
      <c r="G280">
        <f t="shared" si="9"/>
        <v>1533000</v>
      </c>
      <c r="H280" s="2">
        <v>-1533363</v>
      </c>
      <c r="I280" s="3">
        <v>-1533000</v>
      </c>
      <c r="J280" t="s">
        <v>99</v>
      </c>
      <c r="K280" t="s">
        <v>154</v>
      </c>
      <c r="L280" t="s">
        <v>155</v>
      </c>
      <c r="M280" t="s">
        <v>156</v>
      </c>
      <c r="N280" t="s">
        <v>157</v>
      </c>
      <c r="O280" t="s">
        <v>814</v>
      </c>
      <c r="P280" t="s">
        <v>34</v>
      </c>
      <c r="Q280" t="s">
        <v>51</v>
      </c>
      <c r="R280" t="s">
        <v>58</v>
      </c>
      <c r="S280" t="s">
        <v>37</v>
      </c>
      <c r="T280" t="s">
        <v>38</v>
      </c>
      <c r="U280" t="s">
        <v>38</v>
      </c>
      <c r="V280" t="s">
        <v>39</v>
      </c>
      <c r="W280" t="s">
        <v>40</v>
      </c>
      <c r="X280" t="s">
        <v>40</v>
      </c>
      <c r="Y280" t="s">
        <v>41</v>
      </c>
      <c r="Z280" t="s">
        <v>41</v>
      </c>
      <c r="AA280" t="s">
        <v>37</v>
      </c>
    </row>
    <row r="281" spans="1:27" x14ac:dyDescent="0.25">
      <c r="A281" t="s">
        <v>166</v>
      </c>
      <c r="B281" t="s">
        <v>26</v>
      </c>
      <c r="C281" t="s">
        <v>27</v>
      </c>
      <c r="D281" t="s">
        <v>61</v>
      </c>
      <c r="E281">
        <v>511</v>
      </c>
      <c r="F281" t="str">
        <f t="shared" si="8"/>
        <v>A3560AF511</v>
      </c>
      <c r="G281">
        <f t="shared" si="9"/>
        <v>1511000</v>
      </c>
      <c r="H281" s="2">
        <v>1511156</v>
      </c>
      <c r="I281" s="3">
        <v>1511000</v>
      </c>
      <c r="J281" t="s">
        <v>29</v>
      </c>
      <c r="K281" t="s">
        <v>116</v>
      </c>
      <c r="L281" t="s">
        <v>117</v>
      </c>
      <c r="M281" t="s">
        <v>118</v>
      </c>
      <c r="N281" t="s">
        <v>117</v>
      </c>
      <c r="O281" t="s">
        <v>814</v>
      </c>
      <c r="P281" t="s">
        <v>34</v>
      </c>
      <c r="Q281" t="s">
        <v>51</v>
      </c>
      <c r="R281" t="s">
        <v>58</v>
      </c>
      <c r="S281" t="s">
        <v>37</v>
      </c>
      <c r="T281" t="s">
        <v>38</v>
      </c>
      <c r="U281" t="s">
        <v>38</v>
      </c>
      <c r="V281" t="s">
        <v>39</v>
      </c>
      <c r="W281" t="s">
        <v>40</v>
      </c>
      <c r="X281" t="s">
        <v>40</v>
      </c>
      <c r="Y281" t="s">
        <v>41</v>
      </c>
      <c r="Z281" t="s">
        <v>41</v>
      </c>
      <c r="AA281" t="s">
        <v>37</v>
      </c>
    </row>
    <row r="282" spans="1:27" x14ac:dyDescent="0.25">
      <c r="A282" t="s">
        <v>167</v>
      </c>
      <c r="B282" t="s">
        <v>26</v>
      </c>
      <c r="C282" t="s">
        <v>27</v>
      </c>
      <c r="D282" t="s">
        <v>61</v>
      </c>
      <c r="E282">
        <v>511</v>
      </c>
      <c r="F282" t="str">
        <f t="shared" si="8"/>
        <v>A3560AF511</v>
      </c>
      <c r="G282">
        <f t="shared" si="9"/>
        <v>1511000</v>
      </c>
      <c r="H282" s="2">
        <v>-1511156</v>
      </c>
      <c r="I282" s="3">
        <v>-1511000</v>
      </c>
      <c r="J282" t="s">
        <v>99</v>
      </c>
      <c r="K282" t="s">
        <v>168</v>
      </c>
      <c r="L282" t="s">
        <v>117</v>
      </c>
      <c r="M282" t="s">
        <v>169</v>
      </c>
      <c r="N282" t="s">
        <v>170</v>
      </c>
      <c r="O282" t="s">
        <v>814</v>
      </c>
      <c r="P282" t="s">
        <v>34</v>
      </c>
      <c r="Q282" t="s">
        <v>51</v>
      </c>
      <c r="R282" t="s">
        <v>58</v>
      </c>
      <c r="S282" t="s">
        <v>37</v>
      </c>
      <c r="T282" t="s">
        <v>38</v>
      </c>
      <c r="U282" t="s">
        <v>38</v>
      </c>
      <c r="V282" t="s">
        <v>39</v>
      </c>
      <c r="W282" t="s">
        <v>40</v>
      </c>
      <c r="X282" t="s">
        <v>40</v>
      </c>
      <c r="Y282" t="s">
        <v>41</v>
      </c>
      <c r="Z282" t="s">
        <v>41</v>
      </c>
      <c r="AA282" t="s">
        <v>37</v>
      </c>
    </row>
    <row r="283" spans="1:27" x14ac:dyDescent="0.25">
      <c r="A283" t="s">
        <v>181</v>
      </c>
      <c r="B283" t="s">
        <v>26</v>
      </c>
      <c r="C283" t="s">
        <v>27</v>
      </c>
      <c r="D283" t="s">
        <v>61</v>
      </c>
      <c r="E283">
        <v>511</v>
      </c>
      <c r="F283" t="str">
        <f t="shared" si="8"/>
        <v>A3560AF511</v>
      </c>
      <c r="G283">
        <f t="shared" si="9"/>
        <v>33000</v>
      </c>
      <c r="H283" s="2">
        <v>32695</v>
      </c>
      <c r="I283" s="3">
        <v>33000</v>
      </c>
      <c r="J283" t="s">
        <v>29</v>
      </c>
      <c r="K283" t="s">
        <v>108</v>
      </c>
      <c r="L283" t="s">
        <v>109</v>
      </c>
      <c r="M283" t="s">
        <v>32</v>
      </c>
      <c r="N283" t="s">
        <v>33</v>
      </c>
      <c r="O283" t="s">
        <v>814</v>
      </c>
      <c r="P283" t="s">
        <v>34</v>
      </c>
      <c r="Q283" t="s">
        <v>51</v>
      </c>
      <c r="R283" t="s">
        <v>58</v>
      </c>
      <c r="S283" t="s">
        <v>37</v>
      </c>
      <c r="T283" t="s">
        <v>38</v>
      </c>
      <c r="U283" t="s">
        <v>38</v>
      </c>
      <c r="V283" t="s">
        <v>39</v>
      </c>
      <c r="W283" t="s">
        <v>40</v>
      </c>
      <c r="X283" t="s">
        <v>40</v>
      </c>
      <c r="Y283" t="s">
        <v>41</v>
      </c>
      <c r="Z283" t="s">
        <v>41</v>
      </c>
      <c r="AA283" t="s">
        <v>37</v>
      </c>
    </row>
    <row r="284" spans="1:27" x14ac:dyDescent="0.25">
      <c r="A284" t="s">
        <v>182</v>
      </c>
      <c r="B284" t="s">
        <v>26</v>
      </c>
      <c r="C284" t="s">
        <v>27</v>
      </c>
      <c r="D284" t="s">
        <v>61</v>
      </c>
      <c r="E284">
        <v>511</v>
      </c>
      <c r="F284" t="str">
        <f t="shared" si="8"/>
        <v>A3560AF511</v>
      </c>
      <c r="G284">
        <f t="shared" si="9"/>
        <v>33000</v>
      </c>
      <c r="H284" s="2">
        <v>-32695</v>
      </c>
      <c r="I284" s="3">
        <v>-33000</v>
      </c>
      <c r="J284" t="s">
        <v>99</v>
      </c>
      <c r="K284" t="s">
        <v>116</v>
      </c>
      <c r="L284" t="s">
        <v>117</v>
      </c>
      <c r="M284" t="s">
        <v>118</v>
      </c>
      <c r="N284" t="s">
        <v>117</v>
      </c>
      <c r="O284" t="s">
        <v>814</v>
      </c>
      <c r="P284" t="s">
        <v>34</v>
      </c>
      <c r="Q284" t="s">
        <v>51</v>
      </c>
      <c r="R284" t="s">
        <v>58</v>
      </c>
      <c r="S284" t="s">
        <v>37</v>
      </c>
      <c r="T284" t="s">
        <v>38</v>
      </c>
      <c r="U284" t="s">
        <v>38</v>
      </c>
      <c r="V284" t="s">
        <v>39</v>
      </c>
      <c r="W284" t="s">
        <v>40</v>
      </c>
      <c r="X284" t="s">
        <v>40</v>
      </c>
      <c r="Y284" t="s">
        <v>41</v>
      </c>
      <c r="Z284" t="s">
        <v>41</v>
      </c>
      <c r="AA284" t="s">
        <v>37</v>
      </c>
    </row>
    <row r="285" spans="1:27" x14ac:dyDescent="0.25">
      <c r="A285" t="s">
        <v>823</v>
      </c>
      <c r="B285" t="s">
        <v>26</v>
      </c>
      <c r="C285" t="s">
        <v>27</v>
      </c>
      <c r="D285" t="s">
        <v>592</v>
      </c>
      <c r="E285">
        <v>511</v>
      </c>
      <c r="F285" t="str">
        <f t="shared" si="8"/>
        <v>A3720AF511</v>
      </c>
      <c r="G285">
        <f t="shared" si="9"/>
        <v>43357000</v>
      </c>
      <c r="H285" s="2">
        <v>43356601</v>
      </c>
      <c r="I285" s="3">
        <v>43357000</v>
      </c>
      <c r="J285" t="s">
        <v>29</v>
      </c>
      <c r="K285" t="s">
        <v>108</v>
      </c>
      <c r="L285" t="s">
        <v>109</v>
      </c>
      <c r="M285" t="s">
        <v>32</v>
      </c>
      <c r="N285" t="s">
        <v>33</v>
      </c>
      <c r="O285" t="s">
        <v>814</v>
      </c>
      <c r="P285" t="s">
        <v>34</v>
      </c>
      <c r="Q285" t="s">
        <v>51</v>
      </c>
      <c r="R285" t="s">
        <v>58</v>
      </c>
      <c r="S285" t="s">
        <v>37</v>
      </c>
      <c r="T285" t="s">
        <v>38</v>
      </c>
      <c r="U285" t="s">
        <v>38</v>
      </c>
      <c r="V285" t="s">
        <v>39</v>
      </c>
      <c r="W285" t="s">
        <v>40</v>
      </c>
      <c r="X285" t="s">
        <v>40</v>
      </c>
      <c r="Y285" t="s">
        <v>41</v>
      </c>
      <c r="Z285" t="s">
        <v>41</v>
      </c>
      <c r="AA285" t="s">
        <v>37</v>
      </c>
    </row>
    <row r="286" spans="1:27" x14ac:dyDescent="0.25">
      <c r="A286" t="s">
        <v>825</v>
      </c>
      <c r="B286" t="s">
        <v>26</v>
      </c>
      <c r="C286" t="s">
        <v>27</v>
      </c>
      <c r="D286" t="s">
        <v>592</v>
      </c>
      <c r="E286">
        <v>511</v>
      </c>
      <c r="F286" t="str">
        <f t="shared" si="8"/>
        <v>A3720AF511</v>
      </c>
      <c r="G286">
        <f t="shared" si="9"/>
        <v>1238000</v>
      </c>
      <c r="H286" s="2">
        <v>1239088</v>
      </c>
      <c r="I286" s="3">
        <v>1238000</v>
      </c>
      <c r="J286" t="s">
        <v>29</v>
      </c>
      <c r="K286" t="s">
        <v>100</v>
      </c>
      <c r="L286" t="s">
        <v>101</v>
      </c>
      <c r="M286" t="s">
        <v>102</v>
      </c>
      <c r="N286" t="s">
        <v>103</v>
      </c>
      <c r="O286" t="s">
        <v>814</v>
      </c>
      <c r="P286" t="s">
        <v>34</v>
      </c>
      <c r="Q286" t="s">
        <v>51</v>
      </c>
      <c r="R286" t="s">
        <v>58</v>
      </c>
      <c r="S286" t="s">
        <v>37</v>
      </c>
      <c r="T286" t="s">
        <v>38</v>
      </c>
      <c r="U286" t="s">
        <v>38</v>
      </c>
      <c r="V286" t="s">
        <v>39</v>
      </c>
      <c r="W286" t="s">
        <v>40</v>
      </c>
      <c r="X286" t="s">
        <v>40</v>
      </c>
      <c r="Y286" t="s">
        <v>41</v>
      </c>
      <c r="Z286" t="s">
        <v>41</v>
      </c>
      <c r="AA286" t="s">
        <v>37</v>
      </c>
    </row>
    <row r="287" spans="1:27" x14ac:dyDescent="0.25">
      <c r="A287" t="s">
        <v>816</v>
      </c>
      <c r="B287" t="s">
        <v>26</v>
      </c>
      <c r="C287" t="s">
        <v>27</v>
      </c>
      <c r="D287" t="s">
        <v>592</v>
      </c>
      <c r="E287">
        <v>511</v>
      </c>
      <c r="F287" t="str">
        <f t="shared" si="8"/>
        <v>A3720AF511</v>
      </c>
      <c r="G287">
        <f t="shared" si="9"/>
        <v>10388000</v>
      </c>
      <c r="H287" s="2">
        <v>-10388348</v>
      </c>
      <c r="I287" s="3">
        <v>-10388000</v>
      </c>
      <c r="J287" t="s">
        <v>99</v>
      </c>
      <c r="K287" t="s">
        <v>115</v>
      </c>
      <c r="L287" t="s">
        <v>111</v>
      </c>
      <c r="M287" t="s">
        <v>112</v>
      </c>
      <c r="N287" t="s">
        <v>113</v>
      </c>
      <c r="O287" t="s">
        <v>814</v>
      </c>
      <c r="P287" t="s">
        <v>34</v>
      </c>
      <c r="Q287" t="s">
        <v>51</v>
      </c>
      <c r="R287" t="s">
        <v>58</v>
      </c>
      <c r="S287" t="s">
        <v>37</v>
      </c>
      <c r="T287" t="s">
        <v>38</v>
      </c>
      <c r="U287" t="s">
        <v>38</v>
      </c>
      <c r="V287" t="s">
        <v>39</v>
      </c>
      <c r="W287" t="s">
        <v>40</v>
      </c>
      <c r="X287" t="s">
        <v>40</v>
      </c>
      <c r="Y287" t="s">
        <v>41</v>
      </c>
      <c r="Z287" t="s">
        <v>41</v>
      </c>
      <c r="AA287" t="s">
        <v>37</v>
      </c>
    </row>
    <row r="288" spans="1:27" x14ac:dyDescent="0.25">
      <c r="A288" t="s">
        <v>817</v>
      </c>
      <c r="B288" t="s">
        <v>26</v>
      </c>
      <c r="C288" t="s">
        <v>27</v>
      </c>
      <c r="D288" t="s">
        <v>592</v>
      </c>
      <c r="E288">
        <v>511</v>
      </c>
      <c r="F288" t="str">
        <f t="shared" si="8"/>
        <v>A3720AF511</v>
      </c>
      <c r="G288">
        <f t="shared" si="9"/>
        <v>34207000</v>
      </c>
      <c r="H288" s="2">
        <v>-34207341</v>
      </c>
      <c r="I288" s="3">
        <v>-34207000</v>
      </c>
      <c r="J288" t="s">
        <v>99</v>
      </c>
      <c r="K288" t="s">
        <v>116</v>
      </c>
      <c r="L288" t="s">
        <v>117</v>
      </c>
      <c r="M288" t="s">
        <v>118</v>
      </c>
      <c r="N288" t="s">
        <v>117</v>
      </c>
      <c r="O288" t="s">
        <v>814</v>
      </c>
      <c r="P288" t="s">
        <v>34</v>
      </c>
      <c r="Q288" t="s">
        <v>51</v>
      </c>
      <c r="R288" t="s">
        <v>58</v>
      </c>
      <c r="S288" t="s">
        <v>37</v>
      </c>
      <c r="T288" t="s">
        <v>38</v>
      </c>
      <c r="U288" t="s">
        <v>38</v>
      </c>
      <c r="V288" t="s">
        <v>39</v>
      </c>
      <c r="W288" t="s">
        <v>40</v>
      </c>
      <c r="X288" t="s">
        <v>40</v>
      </c>
      <c r="Y288" t="s">
        <v>41</v>
      </c>
      <c r="Z288" t="s">
        <v>41</v>
      </c>
      <c r="AA288" t="s">
        <v>37</v>
      </c>
    </row>
    <row r="289" spans="1:27" x14ac:dyDescent="0.25">
      <c r="A289" t="s">
        <v>149</v>
      </c>
      <c r="B289" t="s">
        <v>26</v>
      </c>
      <c r="C289" t="s">
        <v>27</v>
      </c>
      <c r="D289" t="s">
        <v>592</v>
      </c>
      <c r="E289">
        <v>511</v>
      </c>
      <c r="F289" t="str">
        <f t="shared" si="8"/>
        <v>A3720AF511</v>
      </c>
      <c r="G289">
        <f t="shared" si="9"/>
        <v>5197000</v>
      </c>
      <c r="H289" s="2">
        <v>5197174</v>
      </c>
      <c r="I289" s="3">
        <v>5197000</v>
      </c>
      <c r="J289" t="s">
        <v>29</v>
      </c>
      <c r="K289" t="s">
        <v>51</v>
      </c>
      <c r="L289" t="s">
        <v>137</v>
      </c>
      <c r="M289" t="s">
        <v>138</v>
      </c>
      <c r="N289" t="s">
        <v>139</v>
      </c>
      <c r="O289" t="s">
        <v>814</v>
      </c>
      <c r="P289" t="s">
        <v>34</v>
      </c>
      <c r="Q289" t="s">
        <v>51</v>
      </c>
      <c r="R289" t="s">
        <v>58</v>
      </c>
      <c r="S289" t="s">
        <v>37</v>
      </c>
      <c r="T289" t="s">
        <v>38</v>
      </c>
      <c r="U289" t="s">
        <v>38</v>
      </c>
      <c r="V289" t="s">
        <v>39</v>
      </c>
      <c r="W289" t="s">
        <v>40</v>
      </c>
      <c r="X289" t="s">
        <v>40</v>
      </c>
      <c r="Y289" t="s">
        <v>41</v>
      </c>
      <c r="Z289" t="s">
        <v>41</v>
      </c>
      <c r="AA289" t="s">
        <v>37</v>
      </c>
    </row>
    <row r="290" spans="1:27" x14ac:dyDescent="0.25">
      <c r="A290" t="s">
        <v>152</v>
      </c>
      <c r="B290" t="s">
        <v>26</v>
      </c>
      <c r="C290" t="s">
        <v>27</v>
      </c>
      <c r="D290" t="s">
        <v>592</v>
      </c>
      <c r="E290">
        <v>511</v>
      </c>
      <c r="F290" t="str">
        <f t="shared" si="8"/>
        <v>A3720AF511</v>
      </c>
      <c r="G290">
        <f t="shared" si="9"/>
        <v>5197000</v>
      </c>
      <c r="H290" s="2">
        <v>-5197174</v>
      </c>
      <c r="I290" s="3">
        <v>-5197000</v>
      </c>
      <c r="J290" t="s">
        <v>99</v>
      </c>
      <c r="K290" t="s">
        <v>115</v>
      </c>
      <c r="L290" t="s">
        <v>111</v>
      </c>
      <c r="M290" t="s">
        <v>112</v>
      </c>
      <c r="N290" t="s">
        <v>113</v>
      </c>
      <c r="O290" t="s">
        <v>814</v>
      </c>
      <c r="P290" t="s">
        <v>34</v>
      </c>
      <c r="Q290" t="s">
        <v>51</v>
      </c>
      <c r="R290" t="s">
        <v>58</v>
      </c>
      <c r="S290" t="s">
        <v>37</v>
      </c>
      <c r="T290" t="s">
        <v>38</v>
      </c>
      <c r="U290" t="s">
        <v>38</v>
      </c>
      <c r="V290" t="s">
        <v>39</v>
      </c>
      <c r="W290" t="s">
        <v>40</v>
      </c>
      <c r="X290" t="s">
        <v>40</v>
      </c>
      <c r="Y290" t="s">
        <v>41</v>
      </c>
      <c r="Z290" t="s">
        <v>41</v>
      </c>
      <c r="AA290" t="s">
        <v>37</v>
      </c>
    </row>
    <row r="291" spans="1:27" x14ac:dyDescent="0.25">
      <c r="A291" t="s">
        <v>153</v>
      </c>
      <c r="B291" t="s">
        <v>120</v>
      </c>
      <c r="C291" t="s">
        <v>27</v>
      </c>
      <c r="D291" t="s">
        <v>592</v>
      </c>
      <c r="E291">
        <v>511</v>
      </c>
      <c r="F291" t="str">
        <f t="shared" si="8"/>
        <v>A3720AF511</v>
      </c>
      <c r="G291">
        <f t="shared" si="9"/>
        <v>4872000</v>
      </c>
      <c r="H291" s="2">
        <v>4871822</v>
      </c>
      <c r="I291" s="3">
        <v>4872000</v>
      </c>
      <c r="J291" t="s">
        <v>29</v>
      </c>
      <c r="K291" t="s">
        <v>154</v>
      </c>
      <c r="L291" t="s">
        <v>155</v>
      </c>
      <c r="M291" t="s">
        <v>156</v>
      </c>
      <c r="N291" t="s">
        <v>157</v>
      </c>
      <c r="O291" t="s">
        <v>814</v>
      </c>
      <c r="P291" t="s">
        <v>34</v>
      </c>
      <c r="Q291" t="s">
        <v>51</v>
      </c>
      <c r="R291" t="s">
        <v>58</v>
      </c>
      <c r="S291" t="s">
        <v>37</v>
      </c>
      <c r="T291" t="s">
        <v>38</v>
      </c>
      <c r="U291" t="s">
        <v>38</v>
      </c>
      <c r="V291" t="s">
        <v>39</v>
      </c>
      <c r="W291" t="s">
        <v>40</v>
      </c>
      <c r="X291" t="s">
        <v>40</v>
      </c>
      <c r="Y291" t="s">
        <v>41</v>
      </c>
      <c r="Z291" t="s">
        <v>41</v>
      </c>
      <c r="AA291" t="s">
        <v>37</v>
      </c>
    </row>
    <row r="292" spans="1:27" x14ac:dyDescent="0.25">
      <c r="A292" t="s">
        <v>158</v>
      </c>
      <c r="B292" t="s">
        <v>120</v>
      </c>
      <c r="C292" t="s">
        <v>27</v>
      </c>
      <c r="D292" t="s">
        <v>592</v>
      </c>
      <c r="E292">
        <v>511</v>
      </c>
      <c r="F292" t="str">
        <f t="shared" si="8"/>
        <v>A3720AF511</v>
      </c>
      <c r="G292">
        <f t="shared" si="9"/>
        <v>288000</v>
      </c>
      <c r="H292" s="2">
        <v>287882</v>
      </c>
      <c r="I292" s="3">
        <v>288000</v>
      </c>
      <c r="J292" t="s">
        <v>29</v>
      </c>
      <c r="K292" t="s">
        <v>159</v>
      </c>
      <c r="L292" t="s">
        <v>160</v>
      </c>
      <c r="M292" t="s">
        <v>161</v>
      </c>
      <c r="N292" t="s">
        <v>162</v>
      </c>
      <c r="O292" t="s">
        <v>814</v>
      </c>
      <c r="P292" t="s">
        <v>34</v>
      </c>
      <c r="Q292" t="s">
        <v>51</v>
      </c>
      <c r="R292" t="s">
        <v>58</v>
      </c>
      <c r="S292" t="s">
        <v>37</v>
      </c>
      <c r="T292" t="s">
        <v>38</v>
      </c>
      <c r="U292" t="s">
        <v>38</v>
      </c>
      <c r="V292" t="s">
        <v>39</v>
      </c>
      <c r="W292" t="s">
        <v>40</v>
      </c>
      <c r="X292" t="s">
        <v>40</v>
      </c>
      <c r="Y292" t="s">
        <v>41</v>
      </c>
      <c r="Z292" t="s">
        <v>41</v>
      </c>
      <c r="AA292" t="s">
        <v>37</v>
      </c>
    </row>
    <row r="293" spans="1:27" x14ac:dyDescent="0.25">
      <c r="A293" t="s">
        <v>163</v>
      </c>
      <c r="B293" t="s">
        <v>120</v>
      </c>
      <c r="C293" t="s">
        <v>27</v>
      </c>
      <c r="D293" t="s">
        <v>592</v>
      </c>
      <c r="E293">
        <v>511</v>
      </c>
      <c r="F293" t="str">
        <f t="shared" si="8"/>
        <v>A3720AF511</v>
      </c>
      <c r="G293">
        <f t="shared" si="9"/>
        <v>5160000</v>
      </c>
      <c r="H293" s="2">
        <v>-5159704</v>
      </c>
      <c r="I293" s="3">
        <v>-5160000</v>
      </c>
      <c r="J293" t="s">
        <v>99</v>
      </c>
      <c r="K293" t="s">
        <v>51</v>
      </c>
      <c r="L293" t="s">
        <v>137</v>
      </c>
      <c r="M293" t="s">
        <v>138</v>
      </c>
      <c r="N293" t="s">
        <v>139</v>
      </c>
      <c r="O293" t="s">
        <v>814</v>
      </c>
      <c r="P293" t="s">
        <v>34</v>
      </c>
      <c r="Q293" t="s">
        <v>51</v>
      </c>
      <c r="R293" t="s">
        <v>58</v>
      </c>
      <c r="S293" t="s">
        <v>37</v>
      </c>
      <c r="T293" t="s">
        <v>38</v>
      </c>
      <c r="U293" t="s">
        <v>38</v>
      </c>
      <c r="V293" t="s">
        <v>39</v>
      </c>
      <c r="W293" t="s">
        <v>40</v>
      </c>
      <c r="X293" t="s">
        <v>40</v>
      </c>
      <c r="Y293" t="s">
        <v>41</v>
      </c>
      <c r="Z293" t="s">
        <v>41</v>
      </c>
      <c r="AA293" t="s">
        <v>37</v>
      </c>
    </row>
    <row r="294" spans="1:27" x14ac:dyDescent="0.25">
      <c r="A294" t="s">
        <v>164</v>
      </c>
      <c r="B294" t="s">
        <v>26</v>
      </c>
      <c r="C294" t="s">
        <v>27</v>
      </c>
      <c r="D294" t="s">
        <v>592</v>
      </c>
      <c r="E294">
        <v>511</v>
      </c>
      <c r="F294" t="str">
        <f t="shared" si="8"/>
        <v>A3720AF511</v>
      </c>
      <c r="G294">
        <f t="shared" si="9"/>
        <v>4872000</v>
      </c>
      <c r="H294" s="2">
        <v>4871822</v>
      </c>
      <c r="I294" s="3">
        <v>4872000</v>
      </c>
      <c r="J294" t="s">
        <v>29</v>
      </c>
      <c r="K294" t="s">
        <v>116</v>
      </c>
      <c r="L294" t="s">
        <v>117</v>
      </c>
      <c r="M294" t="s">
        <v>118</v>
      </c>
      <c r="N294" t="s">
        <v>117</v>
      </c>
      <c r="O294" t="s">
        <v>814</v>
      </c>
      <c r="P294" t="s">
        <v>34</v>
      </c>
      <c r="Q294" t="s">
        <v>51</v>
      </c>
      <c r="R294" t="s">
        <v>58</v>
      </c>
      <c r="S294" t="s">
        <v>37</v>
      </c>
      <c r="T294" t="s">
        <v>38</v>
      </c>
      <c r="U294" t="s">
        <v>38</v>
      </c>
      <c r="V294" t="s">
        <v>39</v>
      </c>
      <c r="W294" t="s">
        <v>40</v>
      </c>
      <c r="X294" t="s">
        <v>40</v>
      </c>
      <c r="Y294" t="s">
        <v>41</v>
      </c>
      <c r="Z294" t="s">
        <v>41</v>
      </c>
      <c r="AA294" t="s">
        <v>37</v>
      </c>
    </row>
    <row r="295" spans="1:27" x14ac:dyDescent="0.25">
      <c r="A295" t="s">
        <v>165</v>
      </c>
      <c r="B295" t="s">
        <v>26</v>
      </c>
      <c r="C295" t="s">
        <v>27</v>
      </c>
      <c r="D295" t="s">
        <v>592</v>
      </c>
      <c r="E295">
        <v>511</v>
      </c>
      <c r="F295" t="str">
        <f t="shared" si="8"/>
        <v>A3720AF511</v>
      </c>
      <c r="G295">
        <f t="shared" si="9"/>
        <v>4872000</v>
      </c>
      <c r="H295" s="2">
        <v>-4871822</v>
      </c>
      <c r="I295" s="3">
        <v>-4872000</v>
      </c>
      <c r="J295" t="s">
        <v>99</v>
      </c>
      <c r="K295" t="s">
        <v>154</v>
      </c>
      <c r="L295" t="s">
        <v>155</v>
      </c>
      <c r="M295" t="s">
        <v>156</v>
      </c>
      <c r="N295" t="s">
        <v>157</v>
      </c>
      <c r="O295" t="s">
        <v>814</v>
      </c>
      <c r="P295" t="s">
        <v>34</v>
      </c>
      <c r="Q295" t="s">
        <v>51</v>
      </c>
      <c r="R295" t="s">
        <v>58</v>
      </c>
      <c r="S295" t="s">
        <v>37</v>
      </c>
      <c r="T295" t="s">
        <v>38</v>
      </c>
      <c r="U295" t="s">
        <v>38</v>
      </c>
      <c r="V295" t="s">
        <v>39</v>
      </c>
      <c r="W295" t="s">
        <v>40</v>
      </c>
      <c r="X295" t="s">
        <v>40</v>
      </c>
      <c r="Y295" t="s">
        <v>41</v>
      </c>
      <c r="Z295" t="s">
        <v>41</v>
      </c>
      <c r="AA295" t="s">
        <v>37</v>
      </c>
    </row>
    <row r="296" spans="1:27" x14ac:dyDescent="0.25">
      <c r="A296" t="s">
        <v>166</v>
      </c>
      <c r="B296" t="s">
        <v>26</v>
      </c>
      <c r="C296" t="s">
        <v>27</v>
      </c>
      <c r="D296" t="s">
        <v>592</v>
      </c>
      <c r="E296">
        <v>511</v>
      </c>
      <c r="F296" t="str">
        <f t="shared" si="8"/>
        <v>A3720AF511</v>
      </c>
      <c r="G296">
        <f t="shared" si="9"/>
        <v>4928000</v>
      </c>
      <c r="H296" s="2">
        <v>4928174</v>
      </c>
      <c r="I296" s="3">
        <v>4928000</v>
      </c>
      <c r="J296" t="s">
        <v>29</v>
      </c>
      <c r="K296" t="s">
        <v>116</v>
      </c>
      <c r="L296" t="s">
        <v>117</v>
      </c>
      <c r="M296" t="s">
        <v>118</v>
      </c>
      <c r="N296" t="s">
        <v>117</v>
      </c>
      <c r="O296" t="s">
        <v>814</v>
      </c>
      <c r="P296" t="s">
        <v>34</v>
      </c>
      <c r="Q296" t="s">
        <v>51</v>
      </c>
      <c r="R296" t="s">
        <v>58</v>
      </c>
      <c r="S296" t="s">
        <v>37</v>
      </c>
      <c r="T296" t="s">
        <v>38</v>
      </c>
      <c r="U296" t="s">
        <v>38</v>
      </c>
      <c r="V296" t="s">
        <v>39</v>
      </c>
      <c r="W296" t="s">
        <v>40</v>
      </c>
      <c r="X296" t="s">
        <v>40</v>
      </c>
      <c r="Y296" t="s">
        <v>41</v>
      </c>
      <c r="Z296" t="s">
        <v>41</v>
      </c>
      <c r="AA296" t="s">
        <v>37</v>
      </c>
    </row>
    <row r="297" spans="1:27" x14ac:dyDescent="0.25">
      <c r="A297" t="s">
        <v>167</v>
      </c>
      <c r="B297" t="s">
        <v>26</v>
      </c>
      <c r="C297" t="s">
        <v>27</v>
      </c>
      <c r="D297" t="s">
        <v>592</v>
      </c>
      <c r="E297">
        <v>511</v>
      </c>
      <c r="F297" t="str">
        <f t="shared" si="8"/>
        <v>A3720AF511</v>
      </c>
      <c r="G297">
        <f t="shared" si="9"/>
        <v>4928000</v>
      </c>
      <c r="H297" s="2">
        <v>-4928174</v>
      </c>
      <c r="I297" s="3">
        <v>-4928000</v>
      </c>
      <c r="J297" t="s">
        <v>99</v>
      </c>
      <c r="K297" t="s">
        <v>168</v>
      </c>
      <c r="L297" t="s">
        <v>117</v>
      </c>
      <c r="M297" t="s">
        <v>169</v>
      </c>
      <c r="N297" t="s">
        <v>170</v>
      </c>
      <c r="O297" t="s">
        <v>814</v>
      </c>
      <c r="P297" t="s">
        <v>34</v>
      </c>
      <c r="Q297" t="s">
        <v>51</v>
      </c>
      <c r="R297" t="s">
        <v>58</v>
      </c>
      <c r="S297" t="s">
        <v>37</v>
      </c>
      <c r="T297" t="s">
        <v>38</v>
      </c>
      <c r="U297" t="s">
        <v>38</v>
      </c>
      <c r="V297" t="s">
        <v>39</v>
      </c>
      <c r="W297" t="s">
        <v>40</v>
      </c>
      <c r="X297" t="s">
        <v>40</v>
      </c>
      <c r="Y297" t="s">
        <v>41</v>
      </c>
      <c r="Z297" t="s">
        <v>41</v>
      </c>
      <c r="AA297" t="s">
        <v>37</v>
      </c>
    </row>
    <row r="298" spans="1:27" x14ac:dyDescent="0.25">
      <c r="A298" t="s">
        <v>823</v>
      </c>
      <c r="B298" t="s">
        <v>26</v>
      </c>
      <c r="C298" t="s">
        <v>27</v>
      </c>
      <c r="D298" t="s">
        <v>62</v>
      </c>
      <c r="E298">
        <v>511</v>
      </c>
      <c r="F298" t="str">
        <f t="shared" si="8"/>
        <v>A3780AF511</v>
      </c>
      <c r="G298">
        <f t="shared" si="9"/>
        <v>797000</v>
      </c>
      <c r="H298" s="2">
        <v>797101</v>
      </c>
      <c r="I298" s="3">
        <v>797000</v>
      </c>
      <c r="J298" t="s">
        <v>29</v>
      </c>
      <c r="K298" t="s">
        <v>108</v>
      </c>
      <c r="L298" t="s">
        <v>109</v>
      </c>
      <c r="M298" t="s">
        <v>32</v>
      </c>
      <c r="N298" t="s">
        <v>33</v>
      </c>
      <c r="O298" t="s">
        <v>814</v>
      </c>
      <c r="P298" t="s">
        <v>34</v>
      </c>
      <c r="Q298" t="s">
        <v>51</v>
      </c>
      <c r="R298" t="s">
        <v>58</v>
      </c>
      <c r="S298" t="s">
        <v>37</v>
      </c>
      <c r="T298" t="s">
        <v>38</v>
      </c>
      <c r="U298" t="s">
        <v>38</v>
      </c>
      <c r="V298" t="s">
        <v>39</v>
      </c>
      <c r="W298" t="s">
        <v>40</v>
      </c>
      <c r="X298" t="s">
        <v>40</v>
      </c>
      <c r="Y298" t="s">
        <v>41</v>
      </c>
      <c r="Z298" t="s">
        <v>41</v>
      </c>
      <c r="AA298" t="s">
        <v>37</v>
      </c>
    </row>
    <row r="299" spans="1:27" x14ac:dyDescent="0.25">
      <c r="A299" t="s">
        <v>825</v>
      </c>
      <c r="B299" t="s">
        <v>26</v>
      </c>
      <c r="C299" t="s">
        <v>27</v>
      </c>
      <c r="D299" t="s">
        <v>62</v>
      </c>
      <c r="E299">
        <v>511</v>
      </c>
      <c r="F299" t="str">
        <f t="shared" si="8"/>
        <v>A3780AF511</v>
      </c>
      <c r="G299">
        <f t="shared" si="9"/>
        <v>9000</v>
      </c>
      <c r="H299" s="2">
        <v>9321</v>
      </c>
      <c r="I299" s="3">
        <v>9000</v>
      </c>
      <c r="J299" t="s">
        <v>29</v>
      </c>
      <c r="K299" t="s">
        <v>100</v>
      </c>
      <c r="L299" t="s">
        <v>101</v>
      </c>
      <c r="M299" t="s">
        <v>102</v>
      </c>
      <c r="N299" t="s">
        <v>103</v>
      </c>
      <c r="O299" t="s">
        <v>814</v>
      </c>
      <c r="P299" t="s">
        <v>34</v>
      </c>
      <c r="Q299" t="s">
        <v>51</v>
      </c>
      <c r="R299" t="s">
        <v>58</v>
      </c>
      <c r="S299" t="s">
        <v>37</v>
      </c>
      <c r="T299" t="s">
        <v>38</v>
      </c>
      <c r="U299" t="s">
        <v>38</v>
      </c>
      <c r="V299" t="s">
        <v>39</v>
      </c>
      <c r="W299" t="s">
        <v>40</v>
      </c>
      <c r="X299" t="s">
        <v>40</v>
      </c>
      <c r="Y299" t="s">
        <v>41</v>
      </c>
      <c r="Z299" t="s">
        <v>41</v>
      </c>
      <c r="AA299" t="s">
        <v>37</v>
      </c>
    </row>
    <row r="300" spans="1:27" x14ac:dyDescent="0.25">
      <c r="A300" t="s">
        <v>816</v>
      </c>
      <c r="B300" t="s">
        <v>26</v>
      </c>
      <c r="C300" t="s">
        <v>27</v>
      </c>
      <c r="D300" t="s">
        <v>62</v>
      </c>
      <c r="E300">
        <v>511</v>
      </c>
      <c r="F300" t="str">
        <f t="shared" si="8"/>
        <v>A3780AF511</v>
      </c>
      <c r="G300">
        <f t="shared" si="9"/>
        <v>455000</v>
      </c>
      <c r="H300" s="2">
        <v>-455486</v>
      </c>
      <c r="I300" s="3">
        <v>-455000</v>
      </c>
      <c r="J300" t="s">
        <v>99</v>
      </c>
      <c r="K300" t="s">
        <v>115</v>
      </c>
      <c r="L300" t="s">
        <v>111</v>
      </c>
      <c r="M300" t="s">
        <v>112</v>
      </c>
      <c r="N300" t="s">
        <v>113</v>
      </c>
      <c r="O300" t="s">
        <v>814</v>
      </c>
      <c r="P300" t="s">
        <v>34</v>
      </c>
      <c r="Q300" t="s">
        <v>51</v>
      </c>
      <c r="R300" t="s">
        <v>58</v>
      </c>
      <c r="S300" t="s">
        <v>37</v>
      </c>
      <c r="T300" t="s">
        <v>38</v>
      </c>
      <c r="U300" t="s">
        <v>38</v>
      </c>
      <c r="V300" t="s">
        <v>39</v>
      </c>
      <c r="W300" t="s">
        <v>40</v>
      </c>
      <c r="X300" t="s">
        <v>40</v>
      </c>
      <c r="Y300" t="s">
        <v>41</v>
      </c>
      <c r="Z300" t="s">
        <v>41</v>
      </c>
      <c r="AA300" t="s">
        <v>37</v>
      </c>
    </row>
    <row r="301" spans="1:27" x14ac:dyDescent="0.25">
      <c r="A301" t="s">
        <v>817</v>
      </c>
      <c r="B301" t="s">
        <v>26</v>
      </c>
      <c r="C301" t="s">
        <v>27</v>
      </c>
      <c r="D301" t="s">
        <v>62</v>
      </c>
      <c r="E301">
        <v>511</v>
      </c>
      <c r="F301" t="str">
        <f t="shared" si="8"/>
        <v>A3780AF511</v>
      </c>
      <c r="G301">
        <f t="shared" si="9"/>
        <v>351000</v>
      </c>
      <c r="H301" s="2">
        <v>-350936</v>
      </c>
      <c r="I301" s="3">
        <v>-351000</v>
      </c>
      <c r="J301" t="s">
        <v>99</v>
      </c>
      <c r="K301" t="s">
        <v>116</v>
      </c>
      <c r="L301" t="s">
        <v>117</v>
      </c>
      <c r="M301" t="s">
        <v>118</v>
      </c>
      <c r="N301" t="s">
        <v>117</v>
      </c>
      <c r="O301" t="s">
        <v>814</v>
      </c>
      <c r="P301" t="s">
        <v>34</v>
      </c>
      <c r="Q301" t="s">
        <v>51</v>
      </c>
      <c r="R301" t="s">
        <v>58</v>
      </c>
      <c r="S301" t="s">
        <v>37</v>
      </c>
      <c r="T301" t="s">
        <v>38</v>
      </c>
      <c r="U301" t="s">
        <v>38</v>
      </c>
      <c r="V301" t="s">
        <v>39</v>
      </c>
      <c r="W301" t="s">
        <v>40</v>
      </c>
      <c r="X301" t="s">
        <v>40</v>
      </c>
      <c r="Y301" t="s">
        <v>41</v>
      </c>
      <c r="Z301" t="s">
        <v>41</v>
      </c>
      <c r="AA301" t="s">
        <v>37</v>
      </c>
    </row>
    <row r="302" spans="1:27" x14ac:dyDescent="0.25">
      <c r="A302" t="s">
        <v>149</v>
      </c>
      <c r="B302" t="s">
        <v>26</v>
      </c>
      <c r="C302" t="s">
        <v>27</v>
      </c>
      <c r="D302" t="s">
        <v>62</v>
      </c>
      <c r="E302">
        <v>511</v>
      </c>
      <c r="F302" t="str">
        <f t="shared" si="8"/>
        <v>A3780AF511</v>
      </c>
      <c r="G302">
        <f t="shared" si="9"/>
        <v>228000</v>
      </c>
      <c r="H302" s="2">
        <v>227743</v>
      </c>
      <c r="I302" s="3">
        <v>228000</v>
      </c>
      <c r="J302" t="s">
        <v>29</v>
      </c>
      <c r="K302" t="s">
        <v>51</v>
      </c>
      <c r="L302" t="s">
        <v>137</v>
      </c>
      <c r="M302" t="s">
        <v>138</v>
      </c>
      <c r="N302" t="s">
        <v>139</v>
      </c>
      <c r="O302" t="s">
        <v>814</v>
      </c>
      <c r="P302" t="s">
        <v>34</v>
      </c>
      <c r="Q302" t="s">
        <v>51</v>
      </c>
      <c r="R302" t="s">
        <v>58</v>
      </c>
      <c r="S302" t="s">
        <v>37</v>
      </c>
      <c r="T302" t="s">
        <v>38</v>
      </c>
      <c r="U302" t="s">
        <v>38</v>
      </c>
      <c r="V302" t="s">
        <v>39</v>
      </c>
      <c r="W302" t="s">
        <v>40</v>
      </c>
      <c r="X302" t="s">
        <v>40</v>
      </c>
      <c r="Y302" t="s">
        <v>41</v>
      </c>
      <c r="Z302" t="s">
        <v>41</v>
      </c>
      <c r="AA302" t="s">
        <v>37</v>
      </c>
    </row>
    <row r="303" spans="1:27" x14ac:dyDescent="0.25">
      <c r="A303" t="s">
        <v>152</v>
      </c>
      <c r="B303" t="s">
        <v>26</v>
      </c>
      <c r="C303" t="s">
        <v>27</v>
      </c>
      <c r="D303" t="s">
        <v>62</v>
      </c>
      <c r="E303">
        <v>511</v>
      </c>
      <c r="F303" t="str">
        <f t="shared" si="8"/>
        <v>A3780AF511</v>
      </c>
      <c r="G303">
        <f t="shared" si="9"/>
        <v>228000</v>
      </c>
      <c r="H303" s="2">
        <v>-227743</v>
      </c>
      <c r="I303" s="3">
        <v>-228000</v>
      </c>
      <c r="J303" t="s">
        <v>99</v>
      </c>
      <c r="K303" t="s">
        <v>115</v>
      </c>
      <c r="L303" t="s">
        <v>111</v>
      </c>
      <c r="M303" t="s">
        <v>112</v>
      </c>
      <c r="N303" t="s">
        <v>113</v>
      </c>
      <c r="O303" t="s">
        <v>814</v>
      </c>
      <c r="P303" t="s">
        <v>34</v>
      </c>
      <c r="Q303" t="s">
        <v>51</v>
      </c>
      <c r="R303" t="s">
        <v>58</v>
      </c>
      <c r="S303" t="s">
        <v>37</v>
      </c>
      <c r="T303" t="s">
        <v>38</v>
      </c>
      <c r="U303" t="s">
        <v>38</v>
      </c>
      <c r="V303" t="s">
        <v>39</v>
      </c>
      <c r="W303" t="s">
        <v>40</v>
      </c>
      <c r="X303" t="s">
        <v>40</v>
      </c>
      <c r="Y303" t="s">
        <v>41</v>
      </c>
      <c r="Z303" t="s">
        <v>41</v>
      </c>
      <c r="AA303" t="s">
        <v>37</v>
      </c>
    </row>
    <row r="304" spans="1:27" x14ac:dyDescent="0.25">
      <c r="A304" t="s">
        <v>153</v>
      </c>
      <c r="B304" t="s">
        <v>120</v>
      </c>
      <c r="C304" t="s">
        <v>27</v>
      </c>
      <c r="D304" t="s">
        <v>62</v>
      </c>
      <c r="E304">
        <v>511</v>
      </c>
      <c r="F304" t="str">
        <f t="shared" si="8"/>
        <v>A3780AF511</v>
      </c>
      <c r="G304">
        <f t="shared" si="9"/>
        <v>232000</v>
      </c>
      <c r="H304" s="2">
        <v>232493</v>
      </c>
      <c r="I304" s="3">
        <v>232000</v>
      </c>
      <c r="J304" t="s">
        <v>29</v>
      </c>
      <c r="K304" t="s">
        <v>154</v>
      </c>
      <c r="L304" t="s">
        <v>155</v>
      </c>
      <c r="M304" t="s">
        <v>156</v>
      </c>
      <c r="N304" t="s">
        <v>157</v>
      </c>
      <c r="O304" t="s">
        <v>814</v>
      </c>
      <c r="P304" t="s">
        <v>34</v>
      </c>
      <c r="Q304" t="s">
        <v>51</v>
      </c>
      <c r="R304" t="s">
        <v>58</v>
      </c>
      <c r="S304" t="s">
        <v>37</v>
      </c>
      <c r="T304" t="s">
        <v>38</v>
      </c>
      <c r="U304" t="s">
        <v>38</v>
      </c>
      <c r="V304" t="s">
        <v>39</v>
      </c>
      <c r="W304" t="s">
        <v>40</v>
      </c>
      <c r="X304" t="s">
        <v>40</v>
      </c>
      <c r="Y304" t="s">
        <v>41</v>
      </c>
      <c r="Z304" t="s">
        <v>41</v>
      </c>
      <c r="AA304" t="s">
        <v>37</v>
      </c>
    </row>
    <row r="305" spans="1:27" x14ac:dyDescent="0.25">
      <c r="A305" t="s">
        <v>163</v>
      </c>
      <c r="B305" t="s">
        <v>120</v>
      </c>
      <c r="C305" t="s">
        <v>27</v>
      </c>
      <c r="D305" t="s">
        <v>62</v>
      </c>
      <c r="E305">
        <v>511</v>
      </c>
      <c r="F305" t="str">
        <f t="shared" si="8"/>
        <v>A3780AF511</v>
      </c>
      <c r="G305">
        <f t="shared" si="9"/>
        <v>232000</v>
      </c>
      <c r="H305" s="2">
        <v>-232983</v>
      </c>
      <c r="I305" s="3">
        <v>-232000</v>
      </c>
      <c r="J305" t="s">
        <v>99</v>
      </c>
      <c r="K305" t="s">
        <v>51</v>
      </c>
      <c r="L305" t="s">
        <v>137</v>
      </c>
      <c r="M305" t="s">
        <v>138</v>
      </c>
      <c r="N305" t="s">
        <v>139</v>
      </c>
      <c r="O305" t="s">
        <v>814</v>
      </c>
      <c r="P305" t="s">
        <v>34</v>
      </c>
      <c r="Q305" t="s">
        <v>51</v>
      </c>
      <c r="R305" t="s">
        <v>58</v>
      </c>
      <c r="S305" t="s">
        <v>37</v>
      </c>
      <c r="T305" t="s">
        <v>38</v>
      </c>
      <c r="U305" t="s">
        <v>38</v>
      </c>
      <c r="V305" t="s">
        <v>39</v>
      </c>
      <c r="W305" t="s">
        <v>40</v>
      </c>
      <c r="X305" t="s">
        <v>40</v>
      </c>
      <c r="Y305" t="s">
        <v>41</v>
      </c>
      <c r="Z305" t="s">
        <v>41</v>
      </c>
      <c r="AA305" t="s">
        <v>37</v>
      </c>
    </row>
    <row r="306" spans="1:27" x14ac:dyDescent="0.25">
      <c r="A306" t="s">
        <v>164</v>
      </c>
      <c r="B306" t="s">
        <v>26</v>
      </c>
      <c r="C306" t="s">
        <v>27</v>
      </c>
      <c r="D306" t="s">
        <v>62</v>
      </c>
      <c r="E306">
        <v>511</v>
      </c>
      <c r="F306" t="str">
        <f t="shared" si="8"/>
        <v>A3780AF511</v>
      </c>
      <c r="G306">
        <f t="shared" si="9"/>
        <v>232000</v>
      </c>
      <c r="H306" s="2">
        <v>232493</v>
      </c>
      <c r="I306" s="3">
        <v>232000</v>
      </c>
      <c r="J306" t="s">
        <v>29</v>
      </c>
      <c r="K306" t="s">
        <v>116</v>
      </c>
      <c r="L306" t="s">
        <v>117</v>
      </c>
      <c r="M306" t="s">
        <v>118</v>
      </c>
      <c r="N306" t="s">
        <v>117</v>
      </c>
      <c r="O306" t="s">
        <v>814</v>
      </c>
      <c r="P306" t="s">
        <v>34</v>
      </c>
      <c r="Q306" t="s">
        <v>51</v>
      </c>
      <c r="R306" t="s">
        <v>58</v>
      </c>
      <c r="S306" t="s">
        <v>37</v>
      </c>
      <c r="T306" t="s">
        <v>38</v>
      </c>
      <c r="U306" t="s">
        <v>38</v>
      </c>
      <c r="V306" t="s">
        <v>39</v>
      </c>
      <c r="W306" t="s">
        <v>40</v>
      </c>
      <c r="X306" t="s">
        <v>40</v>
      </c>
      <c r="Y306" t="s">
        <v>41</v>
      </c>
      <c r="Z306" t="s">
        <v>41</v>
      </c>
      <c r="AA306" t="s">
        <v>37</v>
      </c>
    </row>
    <row r="307" spans="1:27" x14ac:dyDescent="0.25">
      <c r="A307" t="s">
        <v>165</v>
      </c>
      <c r="B307" t="s">
        <v>26</v>
      </c>
      <c r="C307" t="s">
        <v>27</v>
      </c>
      <c r="D307" t="s">
        <v>62</v>
      </c>
      <c r="E307">
        <v>511</v>
      </c>
      <c r="F307" t="str">
        <f t="shared" si="8"/>
        <v>A3780AF511</v>
      </c>
      <c r="G307">
        <f t="shared" si="9"/>
        <v>232000</v>
      </c>
      <c r="H307" s="2">
        <v>-232493</v>
      </c>
      <c r="I307" s="3">
        <v>-232000</v>
      </c>
      <c r="J307" t="s">
        <v>99</v>
      </c>
      <c r="K307" t="s">
        <v>154</v>
      </c>
      <c r="L307" t="s">
        <v>155</v>
      </c>
      <c r="M307" t="s">
        <v>156</v>
      </c>
      <c r="N307" t="s">
        <v>157</v>
      </c>
      <c r="O307" t="s">
        <v>814</v>
      </c>
      <c r="P307" t="s">
        <v>34</v>
      </c>
      <c r="Q307" t="s">
        <v>51</v>
      </c>
      <c r="R307" t="s">
        <v>58</v>
      </c>
      <c r="S307" t="s">
        <v>37</v>
      </c>
      <c r="T307" t="s">
        <v>38</v>
      </c>
      <c r="U307" t="s">
        <v>38</v>
      </c>
      <c r="V307" t="s">
        <v>39</v>
      </c>
      <c r="W307" t="s">
        <v>40</v>
      </c>
      <c r="X307" t="s">
        <v>40</v>
      </c>
      <c r="Y307" t="s">
        <v>41</v>
      </c>
      <c r="Z307" t="s">
        <v>41</v>
      </c>
      <c r="AA307" t="s">
        <v>37</v>
      </c>
    </row>
    <row r="308" spans="1:27" x14ac:dyDescent="0.25">
      <c r="A308" t="s">
        <v>166</v>
      </c>
      <c r="B308" t="s">
        <v>26</v>
      </c>
      <c r="C308" t="s">
        <v>27</v>
      </c>
      <c r="D308" t="s">
        <v>62</v>
      </c>
      <c r="E308">
        <v>511</v>
      </c>
      <c r="F308" t="str">
        <f t="shared" si="8"/>
        <v>A3780AF511</v>
      </c>
      <c r="G308">
        <f t="shared" si="9"/>
        <v>118000</v>
      </c>
      <c r="H308" s="2">
        <v>118443</v>
      </c>
      <c r="I308" s="3">
        <v>118000</v>
      </c>
      <c r="J308" t="s">
        <v>29</v>
      </c>
      <c r="K308" t="s">
        <v>116</v>
      </c>
      <c r="L308" t="s">
        <v>117</v>
      </c>
      <c r="M308" t="s">
        <v>118</v>
      </c>
      <c r="N308" t="s">
        <v>117</v>
      </c>
      <c r="O308" t="s">
        <v>814</v>
      </c>
      <c r="P308" t="s">
        <v>34</v>
      </c>
      <c r="Q308" t="s">
        <v>51</v>
      </c>
      <c r="R308" t="s">
        <v>58</v>
      </c>
      <c r="S308" t="s">
        <v>37</v>
      </c>
      <c r="T308" t="s">
        <v>38</v>
      </c>
      <c r="U308" t="s">
        <v>38</v>
      </c>
      <c r="V308" t="s">
        <v>39</v>
      </c>
      <c r="W308" t="s">
        <v>40</v>
      </c>
      <c r="X308" t="s">
        <v>40</v>
      </c>
      <c r="Y308" t="s">
        <v>41</v>
      </c>
      <c r="Z308" t="s">
        <v>41</v>
      </c>
      <c r="AA308" t="s">
        <v>37</v>
      </c>
    </row>
    <row r="309" spans="1:27" x14ac:dyDescent="0.25">
      <c r="A309" t="s">
        <v>167</v>
      </c>
      <c r="B309" t="s">
        <v>26</v>
      </c>
      <c r="C309" t="s">
        <v>27</v>
      </c>
      <c r="D309" t="s">
        <v>62</v>
      </c>
      <c r="E309">
        <v>511</v>
      </c>
      <c r="F309" t="str">
        <f t="shared" si="8"/>
        <v>A3780AF511</v>
      </c>
      <c r="G309">
        <f t="shared" si="9"/>
        <v>118000</v>
      </c>
      <c r="H309" s="2">
        <v>-118443</v>
      </c>
      <c r="I309" s="3">
        <v>-118000</v>
      </c>
      <c r="J309" t="s">
        <v>99</v>
      </c>
      <c r="K309" t="s">
        <v>168</v>
      </c>
      <c r="L309" t="s">
        <v>117</v>
      </c>
      <c r="M309" t="s">
        <v>169</v>
      </c>
      <c r="N309" t="s">
        <v>170</v>
      </c>
      <c r="O309" t="s">
        <v>814</v>
      </c>
      <c r="P309" t="s">
        <v>34</v>
      </c>
      <c r="Q309" t="s">
        <v>51</v>
      </c>
      <c r="R309" t="s">
        <v>58</v>
      </c>
      <c r="S309" t="s">
        <v>37</v>
      </c>
      <c r="T309" t="s">
        <v>38</v>
      </c>
      <c r="U309" t="s">
        <v>38</v>
      </c>
      <c r="V309" t="s">
        <v>39</v>
      </c>
      <c r="W309" t="s">
        <v>40</v>
      </c>
      <c r="X309" t="s">
        <v>40</v>
      </c>
      <c r="Y309" t="s">
        <v>41</v>
      </c>
      <c r="Z309" t="s">
        <v>41</v>
      </c>
      <c r="AA309" t="s">
        <v>37</v>
      </c>
    </row>
    <row r="310" spans="1:27" x14ac:dyDescent="0.25">
      <c r="A310" t="s">
        <v>823</v>
      </c>
      <c r="B310" t="s">
        <v>26</v>
      </c>
      <c r="C310" t="s">
        <v>27</v>
      </c>
      <c r="D310" t="s">
        <v>63</v>
      </c>
      <c r="E310">
        <v>511</v>
      </c>
      <c r="F310" t="str">
        <f t="shared" si="8"/>
        <v>A3820AF511</v>
      </c>
      <c r="G310">
        <f t="shared" si="9"/>
        <v>7869000</v>
      </c>
      <c r="H310" s="2">
        <v>7868657</v>
      </c>
      <c r="I310" s="3">
        <v>7869000</v>
      </c>
      <c r="J310" t="s">
        <v>29</v>
      </c>
      <c r="K310" t="s">
        <v>108</v>
      </c>
      <c r="L310" t="s">
        <v>109</v>
      </c>
      <c r="M310" t="s">
        <v>32</v>
      </c>
      <c r="N310" t="s">
        <v>33</v>
      </c>
      <c r="O310" t="s">
        <v>814</v>
      </c>
      <c r="P310" t="s">
        <v>34</v>
      </c>
      <c r="Q310" t="s">
        <v>51</v>
      </c>
      <c r="R310" t="s">
        <v>58</v>
      </c>
      <c r="S310" t="s">
        <v>37</v>
      </c>
      <c r="T310" t="s">
        <v>38</v>
      </c>
      <c r="U310" t="s">
        <v>38</v>
      </c>
      <c r="V310" t="s">
        <v>39</v>
      </c>
      <c r="W310" t="s">
        <v>40</v>
      </c>
      <c r="X310" t="s">
        <v>40</v>
      </c>
      <c r="Y310" t="s">
        <v>41</v>
      </c>
      <c r="Z310" t="s">
        <v>41</v>
      </c>
      <c r="AA310" t="s">
        <v>37</v>
      </c>
    </row>
    <row r="311" spans="1:27" x14ac:dyDescent="0.25">
      <c r="A311" t="s">
        <v>825</v>
      </c>
      <c r="B311" t="s">
        <v>26</v>
      </c>
      <c r="C311" t="s">
        <v>27</v>
      </c>
      <c r="D311" t="s">
        <v>63</v>
      </c>
      <c r="E311">
        <v>511</v>
      </c>
      <c r="F311" t="str">
        <f t="shared" si="8"/>
        <v>A3820AF511</v>
      </c>
      <c r="G311">
        <f t="shared" si="9"/>
        <v>299000</v>
      </c>
      <c r="H311" s="2">
        <v>299702</v>
      </c>
      <c r="I311" s="3">
        <v>299000</v>
      </c>
      <c r="J311" t="s">
        <v>29</v>
      </c>
      <c r="K311" t="s">
        <v>100</v>
      </c>
      <c r="L311" t="s">
        <v>101</v>
      </c>
      <c r="M311" t="s">
        <v>102</v>
      </c>
      <c r="N311" t="s">
        <v>103</v>
      </c>
      <c r="O311" t="s">
        <v>814</v>
      </c>
      <c r="P311" t="s">
        <v>34</v>
      </c>
      <c r="Q311" t="s">
        <v>51</v>
      </c>
      <c r="R311" t="s">
        <v>58</v>
      </c>
      <c r="S311" t="s">
        <v>37</v>
      </c>
      <c r="T311" t="s">
        <v>38</v>
      </c>
      <c r="U311" t="s">
        <v>38</v>
      </c>
      <c r="V311" t="s">
        <v>39</v>
      </c>
      <c r="W311" t="s">
        <v>40</v>
      </c>
      <c r="X311" t="s">
        <v>40</v>
      </c>
      <c r="Y311" t="s">
        <v>41</v>
      </c>
      <c r="Z311" t="s">
        <v>41</v>
      </c>
      <c r="AA311" t="s">
        <v>37</v>
      </c>
    </row>
    <row r="312" spans="1:27" x14ac:dyDescent="0.25">
      <c r="A312" t="s">
        <v>816</v>
      </c>
      <c r="B312" t="s">
        <v>26</v>
      </c>
      <c r="C312" t="s">
        <v>27</v>
      </c>
      <c r="D312" t="s">
        <v>63</v>
      </c>
      <c r="E312">
        <v>511</v>
      </c>
      <c r="F312" t="str">
        <f t="shared" si="8"/>
        <v>A3820AF511</v>
      </c>
      <c r="G312">
        <f t="shared" si="9"/>
        <v>2552000</v>
      </c>
      <c r="H312" s="2">
        <v>-2551996</v>
      </c>
      <c r="I312" s="3">
        <v>-2552000</v>
      </c>
      <c r="J312" t="s">
        <v>99</v>
      </c>
      <c r="K312" t="s">
        <v>115</v>
      </c>
      <c r="L312" t="s">
        <v>111</v>
      </c>
      <c r="M312" t="s">
        <v>112</v>
      </c>
      <c r="N312" t="s">
        <v>113</v>
      </c>
      <c r="O312" t="s">
        <v>814</v>
      </c>
      <c r="P312" t="s">
        <v>34</v>
      </c>
      <c r="Q312" t="s">
        <v>51</v>
      </c>
      <c r="R312" t="s">
        <v>58</v>
      </c>
      <c r="S312" t="s">
        <v>37</v>
      </c>
      <c r="T312" t="s">
        <v>38</v>
      </c>
      <c r="U312" t="s">
        <v>38</v>
      </c>
      <c r="V312" t="s">
        <v>39</v>
      </c>
      <c r="W312" t="s">
        <v>40</v>
      </c>
      <c r="X312" t="s">
        <v>40</v>
      </c>
      <c r="Y312" t="s">
        <v>41</v>
      </c>
      <c r="Z312" t="s">
        <v>41</v>
      </c>
      <c r="AA312" t="s">
        <v>37</v>
      </c>
    </row>
    <row r="313" spans="1:27" x14ac:dyDescent="0.25">
      <c r="A313" t="s">
        <v>817</v>
      </c>
      <c r="B313" t="s">
        <v>26</v>
      </c>
      <c r="C313" t="s">
        <v>27</v>
      </c>
      <c r="D313" t="s">
        <v>63</v>
      </c>
      <c r="E313">
        <v>511</v>
      </c>
      <c r="F313" t="str">
        <f t="shared" si="8"/>
        <v>A3820AF511</v>
      </c>
      <c r="G313">
        <f t="shared" si="9"/>
        <v>5616000</v>
      </c>
      <c r="H313" s="2">
        <v>-5616363</v>
      </c>
      <c r="I313" s="3">
        <v>-5616000</v>
      </c>
      <c r="J313" t="s">
        <v>99</v>
      </c>
      <c r="K313" t="s">
        <v>116</v>
      </c>
      <c r="L313" t="s">
        <v>117</v>
      </c>
      <c r="M313" t="s">
        <v>118</v>
      </c>
      <c r="N313" t="s">
        <v>117</v>
      </c>
      <c r="O313" t="s">
        <v>814</v>
      </c>
      <c r="P313" t="s">
        <v>34</v>
      </c>
      <c r="Q313" t="s">
        <v>51</v>
      </c>
      <c r="R313" t="s">
        <v>58</v>
      </c>
      <c r="S313" t="s">
        <v>37</v>
      </c>
      <c r="T313" t="s">
        <v>38</v>
      </c>
      <c r="U313" t="s">
        <v>38</v>
      </c>
      <c r="V313" t="s">
        <v>39</v>
      </c>
      <c r="W313" t="s">
        <v>40</v>
      </c>
      <c r="X313" t="s">
        <v>40</v>
      </c>
      <c r="Y313" t="s">
        <v>41</v>
      </c>
      <c r="Z313" t="s">
        <v>41</v>
      </c>
      <c r="AA313" t="s">
        <v>37</v>
      </c>
    </row>
    <row r="314" spans="1:27" x14ac:dyDescent="0.25">
      <c r="A314" t="s">
        <v>149</v>
      </c>
      <c r="B314" t="s">
        <v>26</v>
      </c>
      <c r="C314" t="s">
        <v>27</v>
      </c>
      <c r="D314" t="s">
        <v>63</v>
      </c>
      <c r="E314">
        <v>511</v>
      </c>
      <c r="F314" t="str">
        <f t="shared" si="8"/>
        <v>A3820AF511</v>
      </c>
      <c r="G314">
        <f t="shared" si="9"/>
        <v>1276000</v>
      </c>
      <c r="H314" s="2">
        <v>1275998</v>
      </c>
      <c r="I314" s="3">
        <v>1276000</v>
      </c>
      <c r="J314" t="s">
        <v>29</v>
      </c>
      <c r="K314" t="s">
        <v>51</v>
      </c>
      <c r="L314" t="s">
        <v>137</v>
      </c>
      <c r="M314" t="s">
        <v>138</v>
      </c>
      <c r="N314" t="s">
        <v>139</v>
      </c>
      <c r="O314" t="s">
        <v>814</v>
      </c>
      <c r="P314" t="s">
        <v>34</v>
      </c>
      <c r="Q314" t="s">
        <v>51</v>
      </c>
      <c r="R314" t="s">
        <v>58</v>
      </c>
      <c r="S314" t="s">
        <v>37</v>
      </c>
      <c r="T314" t="s">
        <v>38</v>
      </c>
      <c r="U314" t="s">
        <v>38</v>
      </c>
      <c r="V314" t="s">
        <v>39</v>
      </c>
      <c r="W314" t="s">
        <v>40</v>
      </c>
      <c r="X314" t="s">
        <v>40</v>
      </c>
      <c r="Y314" t="s">
        <v>41</v>
      </c>
      <c r="Z314" t="s">
        <v>41</v>
      </c>
      <c r="AA314" t="s">
        <v>37</v>
      </c>
    </row>
    <row r="315" spans="1:27" x14ac:dyDescent="0.25">
      <c r="A315" t="s">
        <v>152</v>
      </c>
      <c r="B315" t="s">
        <v>26</v>
      </c>
      <c r="C315" t="s">
        <v>27</v>
      </c>
      <c r="D315" t="s">
        <v>63</v>
      </c>
      <c r="E315">
        <v>511</v>
      </c>
      <c r="F315" t="str">
        <f t="shared" si="8"/>
        <v>A3820AF511</v>
      </c>
      <c r="G315">
        <f t="shared" si="9"/>
        <v>1276000</v>
      </c>
      <c r="H315" s="2">
        <v>-1275998</v>
      </c>
      <c r="I315" s="3">
        <v>-1276000</v>
      </c>
      <c r="J315" t="s">
        <v>99</v>
      </c>
      <c r="K315" t="s">
        <v>115</v>
      </c>
      <c r="L315" t="s">
        <v>111</v>
      </c>
      <c r="M315" t="s">
        <v>112</v>
      </c>
      <c r="N315" t="s">
        <v>113</v>
      </c>
      <c r="O315" t="s">
        <v>814</v>
      </c>
      <c r="P315" t="s">
        <v>34</v>
      </c>
      <c r="Q315" t="s">
        <v>51</v>
      </c>
      <c r="R315" t="s">
        <v>58</v>
      </c>
      <c r="S315" t="s">
        <v>37</v>
      </c>
      <c r="T315" t="s">
        <v>38</v>
      </c>
      <c r="U315" t="s">
        <v>38</v>
      </c>
      <c r="V315" t="s">
        <v>39</v>
      </c>
      <c r="W315" t="s">
        <v>40</v>
      </c>
      <c r="X315" t="s">
        <v>40</v>
      </c>
      <c r="Y315" t="s">
        <v>41</v>
      </c>
      <c r="Z315" t="s">
        <v>41</v>
      </c>
      <c r="AA315" t="s">
        <v>37</v>
      </c>
    </row>
    <row r="316" spans="1:27" x14ac:dyDescent="0.25">
      <c r="A316" t="s">
        <v>153</v>
      </c>
      <c r="B316" t="s">
        <v>120</v>
      </c>
      <c r="C316" t="s">
        <v>27</v>
      </c>
      <c r="D316" t="s">
        <v>63</v>
      </c>
      <c r="E316">
        <v>511</v>
      </c>
      <c r="F316" t="str">
        <f t="shared" si="8"/>
        <v>A3820AF511</v>
      </c>
      <c r="G316">
        <f t="shared" si="9"/>
        <v>1245000</v>
      </c>
      <c r="H316" s="2">
        <v>1244977</v>
      </c>
      <c r="I316" s="3">
        <v>1245000</v>
      </c>
      <c r="J316" t="s">
        <v>29</v>
      </c>
      <c r="K316" t="s">
        <v>154</v>
      </c>
      <c r="L316" t="s">
        <v>155</v>
      </c>
      <c r="M316" t="s">
        <v>156</v>
      </c>
      <c r="N316" t="s">
        <v>157</v>
      </c>
      <c r="O316" t="s">
        <v>814</v>
      </c>
      <c r="P316" t="s">
        <v>34</v>
      </c>
      <c r="Q316" t="s">
        <v>51</v>
      </c>
      <c r="R316" t="s">
        <v>58</v>
      </c>
      <c r="S316" t="s">
        <v>37</v>
      </c>
      <c r="T316" t="s">
        <v>38</v>
      </c>
      <c r="U316" t="s">
        <v>38</v>
      </c>
      <c r="V316" t="s">
        <v>39</v>
      </c>
      <c r="W316" t="s">
        <v>40</v>
      </c>
      <c r="X316" t="s">
        <v>40</v>
      </c>
      <c r="Y316" t="s">
        <v>41</v>
      </c>
      <c r="Z316" t="s">
        <v>41</v>
      </c>
      <c r="AA316" t="s">
        <v>37</v>
      </c>
    </row>
    <row r="317" spans="1:27" x14ac:dyDescent="0.25">
      <c r="A317" t="s">
        <v>158</v>
      </c>
      <c r="B317" t="s">
        <v>120</v>
      </c>
      <c r="C317" t="s">
        <v>27</v>
      </c>
      <c r="D317" t="s">
        <v>63</v>
      </c>
      <c r="E317">
        <v>511</v>
      </c>
      <c r="F317" t="str">
        <f t="shared" si="8"/>
        <v>A3820AF511</v>
      </c>
      <c r="G317">
        <f t="shared" si="9"/>
        <v>45000</v>
      </c>
      <c r="H317" s="2">
        <v>44581</v>
      </c>
      <c r="I317" s="3">
        <v>45000</v>
      </c>
      <c r="J317" t="s">
        <v>29</v>
      </c>
      <c r="K317" t="s">
        <v>159</v>
      </c>
      <c r="L317" t="s">
        <v>160</v>
      </c>
      <c r="M317" t="s">
        <v>161</v>
      </c>
      <c r="N317" t="s">
        <v>162</v>
      </c>
      <c r="O317" t="s">
        <v>814</v>
      </c>
      <c r="P317" t="s">
        <v>34</v>
      </c>
      <c r="Q317" t="s">
        <v>51</v>
      </c>
      <c r="R317" t="s">
        <v>58</v>
      </c>
      <c r="S317" t="s">
        <v>37</v>
      </c>
      <c r="T317" t="s">
        <v>38</v>
      </c>
      <c r="U317" t="s">
        <v>38</v>
      </c>
      <c r="V317" t="s">
        <v>39</v>
      </c>
      <c r="W317" t="s">
        <v>40</v>
      </c>
      <c r="X317" t="s">
        <v>40</v>
      </c>
      <c r="Y317" t="s">
        <v>41</v>
      </c>
      <c r="Z317" t="s">
        <v>41</v>
      </c>
      <c r="AA317" t="s">
        <v>37</v>
      </c>
    </row>
    <row r="318" spans="1:27" x14ac:dyDescent="0.25">
      <c r="A318" t="s">
        <v>163</v>
      </c>
      <c r="B318" t="s">
        <v>120</v>
      </c>
      <c r="C318" t="s">
        <v>27</v>
      </c>
      <c r="D318" t="s">
        <v>63</v>
      </c>
      <c r="E318">
        <v>511</v>
      </c>
      <c r="F318" t="str">
        <f t="shared" si="8"/>
        <v>A3820AF511</v>
      </c>
      <c r="G318">
        <f t="shared" si="9"/>
        <v>1290000</v>
      </c>
      <c r="H318" s="2">
        <v>-1289558</v>
      </c>
      <c r="I318" s="3">
        <v>-1290000</v>
      </c>
      <c r="J318" t="s">
        <v>99</v>
      </c>
      <c r="K318" t="s">
        <v>51</v>
      </c>
      <c r="L318" t="s">
        <v>137</v>
      </c>
      <c r="M318" t="s">
        <v>138</v>
      </c>
      <c r="N318" t="s">
        <v>139</v>
      </c>
      <c r="O318" t="s">
        <v>814</v>
      </c>
      <c r="P318" t="s">
        <v>34</v>
      </c>
      <c r="Q318" t="s">
        <v>51</v>
      </c>
      <c r="R318" t="s">
        <v>58</v>
      </c>
      <c r="S318" t="s">
        <v>37</v>
      </c>
      <c r="T318" t="s">
        <v>38</v>
      </c>
      <c r="U318" t="s">
        <v>38</v>
      </c>
      <c r="V318" t="s">
        <v>39</v>
      </c>
      <c r="W318" t="s">
        <v>40</v>
      </c>
      <c r="X318" t="s">
        <v>40</v>
      </c>
      <c r="Y318" t="s">
        <v>41</v>
      </c>
      <c r="Z318" t="s">
        <v>41</v>
      </c>
      <c r="AA318" t="s">
        <v>37</v>
      </c>
    </row>
    <row r="319" spans="1:27" x14ac:dyDescent="0.25">
      <c r="A319" t="s">
        <v>164</v>
      </c>
      <c r="B319" t="s">
        <v>26</v>
      </c>
      <c r="C319" t="s">
        <v>27</v>
      </c>
      <c r="D319" t="s">
        <v>63</v>
      </c>
      <c r="E319">
        <v>511</v>
      </c>
      <c r="F319" t="str">
        <f t="shared" si="8"/>
        <v>A3820AF511</v>
      </c>
      <c r="G319">
        <f t="shared" si="9"/>
        <v>1245000</v>
      </c>
      <c r="H319" s="2">
        <v>1244977</v>
      </c>
      <c r="I319" s="3">
        <v>1245000</v>
      </c>
      <c r="J319" t="s">
        <v>29</v>
      </c>
      <c r="K319" t="s">
        <v>116</v>
      </c>
      <c r="L319" t="s">
        <v>117</v>
      </c>
      <c r="M319" t="s">
        <v>118</v>
      </c>
      <c r="N319" t="s">
        <v>117</v>
      </c>
      <c r="O319" t="s">
        <v>814</v>
      </c>
      <c r="P319" t="s">
        <v>34</v>
      </c>
      <c r="Q319" t="s">
        <v>51</v>
      </c>
      <c r="R319" t="s">
        <v>58</v>
      </c>
      <c r="S319" t="s">
        <v>37</v>
      </c>
      <c r="T319" t="s">
        <v>38</v>
      </c>
      <c r="U319" t="s">
        <v>38</v>
      </c>
      <c r="V319" t="s">
        <v>39</v>
      </c>
      <c r="W319" t="s">
        <v>40</v>
      </c>
      <c r="X319" t="s">
        <v>40</v>
      </c>
      <c r="Y319" t="s">
        <v>41</v>
      </c>
      <c r="Z319" t="s">
        <v>41</v>
      </c>
      <c r="AA319" t="s">
        <v>37</v>
      </c>
    </row>
    <row r="320" spans="1:27" x14ac:dyDescent="0.25">
      <c r="A320" t="s">
        <v>165</v>
      </c>
      <c r="B320" t="s">
        <v>26</v>
      </c>
      <c r="C320" t="s">
        <v>27</v>
      </c>
      <c r="D320" t="s">
        <v>63</v>
      </c>
      <c r="E320">
        <v>511</v>
      </c>
      <c r="F320" t="str">
        <f t="shared" si="8"/>
        <v>A3820AF511</v>
      </c>
      <c r="G320">
        <f t="shared" si="9"/>
        <v>1245000</v>
      </c>
      <c r="H320" s="2">
        <v>-1244977</v>
      </c>
      <c r="I320" s="3">
        <v>-1245000</v>
      </c>
      <c r="J320" t="s">
        <v>99</v>
      </c>
      <c r="K320" t="s">
        <v>154</v>
      </c>
      <c r="L320" t="s">
        <v>155</v>
      </c>
      <c r="M320" t="s">
        <v>156</v>
      </c>
      <c r="N320" t="s">
        <v>157</v>
      </c>
      <c r="O320" t="s">
        <v>814</v>
      </c>
      <c r="P320" t="s">
        <v>34</v>
      </c>
      <c r="Q320" t="s">
        <v>51</v>
      </c>
      <c r="R320" t="s">
        <v>58</v>
      </c>
      <c r="S320" t="s">
        <v>37</v>
      </c>
      <c r="T320" t="s">
        <v>38</v>
      </c>
      <c r="U320" t="s">
        <v>38</v>
      </c>
      <c r="V320" t="s">
        <v>39</v>
      </c>
      <c r="W320" t="s">
        <v>40</v>
      </c>
      <c r="X320" t="s">
        <v>40</v>
      </c>
      <c r="Y320" t="s">
        <v>41</v>
      </c>
      <c r="Z320" t="s">
        <v>41</v>
      </c>
      <c r="AA320" t="s">
        <v>37</v>
      </c>
    </row>
    <row r="321" spans="1:27" x14ac:dyDescent="0.25">
      <c r="A321" t="s">
        <v>166</v>
      </c>
      <c r="B321" t="s">
        <v>26</v>
      </c>
      <c r="C321" t="s">
        <v>27</v>
      </c>
      <c r="D321" t="s">
        <v>63</v>
      </c>
      <c r="E321">
        <v>511</v>
      </c>
      <c r="F321" t="str">
        <f t="shared" si="8"/>
        <v>A3820AF511</v>
      </c>
      <c r="G321">
        <f t="shared" si="9"/>
        <v>1294000</v>
      </c>
      <c r="H321" s="2">
        <v>1294048</v>
      </c>
      <c r="I321" s="3">
        <v>1294000</v>
      </c>
      <c r="J321" t="s">
        <v>29</v>
      </c>
      <c r="K321" t="s">
        <v>116</v>
      </c>
      <c r="L321" t="s">
        <v>117</v>
      </c>
      <c r="M321" t="s">
        <v>118</v>
      </c>
      <c r="N321" t="s">
        <v>117</v>
      </c>
      <c r="O321" t="s">
        <v>814</v>
      </c>
      <c r="P321" t="s">
        <v>34</v>
      </c>
      <c r="Q321" t="s">
        <v>51</v>
      </c>
      <c r="R321" t="s">
        <v>58</v>
      </c>
      <c r="S321" t="s">
        <v>37</v>
      </c>
      <c r="T321" t="s">
        <v>38</v>
      </c>
      <c r="U321" t="s">
        <v>38</v>
      </c>
      <c r="V321" t="s">
        <v>39</v>
      </c>
      <c r="W321" t="s">
        <v>40</v>
      </c>
      <c r="X321" t="s">
        <v>40</v>
      </c>
      <c r="Y321" t="s">
        <v>41</v>
      </c>
      <c r="Z321" t="s">
        <v>41</v>
      </c>
      <c r="AA321" t="s">
        <v>37</v>
      </c>
    </row>
    <row r="322" spans="1:27" x14ac:dyDescent="0.25">
      <c r="A322" t="s">
        <v>167</v>
      </c>
      <c r="B322" t="s">
        <v>26</v>
      </c>
      <c r="C322" t="s">
        <v>27</v>
      </c>
      <c r="D322" t="s">
        <v>63</v>
      </c>
      <c r="E322">
        <v>511</v>
      </c>
      <c r="F322" t="str">
        <f t="shared" si="8"/>
        <v>A3820AF511</v>
      </c>
      <c r="G322">
        <f t="shared" si="9"/>
        <v>1294000</v>
      </c>
      <c r="H322" s="2">
        <v>-1294048</v>
      </c>
      <c r="I322" s="3">
        <v>-1294000</v>
      </c>
      <c r="J322" t="s">
        <v>99</v>
      </c>
      <c r="K322" t="s">
        <v>168</v>
      </c>
      <c r="L322" t="s">
        <v>117</v>
      </c>
      <c r="M322" t="s">
        <v>169</v>
      </c>
      <c r="N322" t="s">
        <v>170</v>
      </c>
      <c r="O322" t="s">
        <v>814</v>
      </c>
      <c r="P322" t="s">
        <v>34</v>
      </c>
      <c r="Q322" t="s">
        <v>51</v>
      </c>
      <c r="R322" t="s">
        <v>58</v>
      </c>
      <c r="S322" t="s">
        <v>37</v>
      </c>
      <c r="T322" t="s">
        <v>38</v>
      </c>
      <c r="U322" t="s">
        <v>38</v>
      </c>
      <c r="V322" t="s">
        <v>39</v>
      </c>
      <c r="W322" t="s">
        <v>40</v>
      </c>
      <c r="X322" t="s">
        <v>40</v>
      </c>
      <c r="Y322" t="s">
        <v>41</v>
      </c>
      <c r="Z322" t="s">
        <v>41</v>
      </c>
      <c r="AA322" t="s">
        <v>37</v>
      </c>
    </row>
    <row r="323" spans="1:27" x14ac:dyDescent="0.25">
      <c r="A323" t="s">
        <v>823</v>
      </c>
      <c r="B323" t="s">
        <v>26</v>
      </c>
      <c r="C323" t="s">
        <v>27</v>
      </c>
      <c r="D323" t="s">
        <v>64</v>
      </c>
      <c r="E323">
        <v>511</v>
      </c>
      <c r="F323" t="str">
        <f t="shared" si="8"/>
        <v>A3860AF511</v>
      </c>
      <c r="G323">
        <f t="shared" si="9"/>
        <v>15686000</v>
      </c>
      <c r="H323" s="2">
        <v>15686432</v>
      </c>
      <c r="I323" s="3">
        <v>15686000</v>
      </c>
      <c r="J323" t="s">
        <v>29</v>
      </c>
      <c r="K323" t="s">
        <v>108</v>
      </c>
      <c r="L323" t="s">
        <v>109</v>
      </c>
      <c r="M323" t="s">
        <v>32</v>
      </c>
      <c r="N323" t="s">
        <v>33</v>
      </c>
      <c r="O323" t="s">
        <v>814</v>
      </c>
      <c r="P323" t="s">
        <v>34</v>
      </c>
      <c r="Q323" t="s">
        <v>51</v>
      </c>
      <c r="R323" t="s">
        <v>58</v>
      </c>
      <c r="S323" t="s">
        <v>37</v>
      </c>
      <c r="T323" t="s">
        <v>38</v>
      </c>
      <c r="U323" t="s">
        <v>38</v>
      </c>
      <c r="V323" t="s">
        <v>39</v>
      </c>
      <c r="W323" t="s">
        <v>40</v>
      </c>
      <c r="X323" t="s">
        <v>40</v>
      </c>
      <c r="Y323" t="s">
        <v>41</v>
      </c>
      <c r="Z323" t="s">
        <v>41</v>
      </c>
      <c r="AA323" t="s">
        <v>37</v>
      </c>
    </row>
    <row r="324" spans="1:27" x14ac:dyDescent="0.25">
      <c r="A324" t="s">
        <v>825</v>
      </c>
      <c r="B324" t="s">
        <v>26</v>
      </c>
      <c r="C324" t="s">
        <v>27</v>
      </c>
      <c r="D324" t="s">
        <v>64</v>
      </c>
      <c r="E324">
        <v>511</v>
      </c>
      <c r="F324" t="str">
        <f t="shared" si="8"/>
        <v>A3860AF511</v>
      </c>
      <c r="G324">
        <f t="shared" si="9"/>
        <v>336000</v>
      </c>
      <c r="H324" s="2">
        <v>335074</v>
      </c>
      <c r="I324" s="3">
        <v>336000</v>
      </c>
      <c r="J324" t="s">
        <v>29</v>
      </c>
      <c r="K324" t="s">
        <v>100</v>
      </c>
      <c r="L324" t="s">
        <v>101</v>
      </c>
      <c r="M324" t="s">
        <v>102</v>
      </c>
      <c r="N324" t="s">
        <v>103</v>
      </c>
      <c r="O324" t="s">
        <v>814</v>
      </c>
      <c r="P324" t="s">
        <v>34</v>
      </c>
      <c r="Q324" t="s">
        <v>51</v>
      </c>
      <c r="R324" t="s">
        <v>58</v>
      </c>
      <c r="S324" t="s">
        <v>37</v>
      </c>
      <c r="T324" t="s">
        <v>38</v>
      </c>
      <c r="U324" t="s">
        <v>38</v>
      </c>
      <c r="V324" t="s">
        <v>39</v>
      </c>
      <c r="W324" t="s">
        <v>40</v>
      </c>
      <c r="X324" t="s">
        <v>40</v>
      </c>
      <c r="Y324" t="s">
        <v>41</v>
      </c>
      <c r="Z324" t="s">
        <v>41</v>
      </c>
      <c r="AA324" t="s">
        <v>37</v>
      </c>
    </row>
    <row r="325" spans="1:27" x14ac:dyDescent="0.25">
      <c r="A325" t="s">
        <v>816</v>
      </c>
      <c r="B325" t="s">
        <v>26</v>
      </c>
      <c r="C325" t="s">
        <v>27</v>
      </c>
      <c r="D325" t="s">
        <v>64</v>
      </c>
      <c r="E325">
        <v>511</v>
      </c>
      <c r="F325" t="str">
        <f t="shared" si="8"/>
        <v>A3860AF511</v>
      </c>
      <c r="G325">
        <f t="shared" si="9"/>
        <v>4442000</v>
      </c>
      <c r="H325" s="2">
        <v>-4441687</v>
      </c>
      <c r="I325" s="3">
        <v>-4442000</v>
      </c>
      <c r="J325" t="s">
        <v>99</v>
      </c>
      <c r="K325" t="s">
        <v>115</v>
      </c>
      <c r="L325" t="s">
        <v>111</v>
      </c>
      <c r="M325" t="s">
        <v>112</v>
      </c>
      <c r="N325" t="s">
        <v>113</v>
      </c>
      <c r="O325" t="s">
        <v>814</v>
      </c>
      <c r="P325" t="s">
        <v>34</v>
      </c>
      <c r="Q325" t="s">
        <v>51</v>
      </c>
      <c r="R325" t="s">
        <v>58</v>
      </c>
      <c r="S325" t="s">
        <v>37</v>
      </c>
      <c r="T325" t="s">
        <v>38</v>
      </c>
      <c r="U325" t="s">
        <v>38</v>
      </c>
      <c r="V325" t="s">
        <v>39</v>
      </c>
      <c r="W325" t="s">
        <v>40</v>
      </c>
      <c r="X325" t="s">
        <v>40</v>
      </c>
      <c r="Y325" t="s">
        <v>41</v>
      </c>
      <c r="Z325" t="s">
        <v>41</v>
      </c>
      <c r="AA325" t="s">
        <v>37</v>
      </c>
    </row>
    <row r="326" spans="1:27" x14ac:dyDescent="0.25">
      <c r="A326" t="s">
        <v>817</v>
      </c>
      <c r="B326" t="s">
        <v>26</v>
      </c>
      <c r="C326" t="s">
        <v>27</v>
      </c>
      <c r="D326" t="s">
        <v>64</v>
      </c>
      <c r="E326">
        <v>511</v>
      </c>
      <c r="F326" t="str">
        <f t="shared" si="8"/>
        <v>A3860AF511</v>
      </c>
      <c r="G326">
        <f t="shared" si="9"/>
        <v>11580000</v>
      </c>
      <c r="H326" s="2">
        <v>-11579819</v>
      </c>
      <c r="I326" s="3">
        <v>-11580000</v>
      </c>
      <c r="J326" t="s">
        <v>99</v>
      </c>
      <c r="K326" t="s">
        <v>116</v>
      </c>
      <c r="L326" t="s">
        <v>117</v>
      </c>
      <c r="M326" t="s">
        <v>118</v>
      </c>
      <c r="N326" t="s">
        <v>117</v>
      </c>
      <c r="O326" t="s">
        <v>814</v>
      </c>
      <c r="P326" t="s">
        <v>34</v>
      </c>
      <c r="Q326" t="s">
        <v>51</v>
      </c>
      <c r="R326" t="s">
        <v>58</v>
      </c>
      <c r="S326" t="s">
        <v>37</v>
      </c>
      <c r="T326" t="s">
        <v>38</v>
      </c>
      <c r="U326" t="s">
        <v>38</v>
      </c>
      <c r="V326" t="s">
        <v>39</v>
      </c>
      <c r="W326" t="s">
        <v>40</v>
      </c>
      <c r="X326" t="s">
        <v>40</v>
      </c>
      <c r="Y326" t="s">
        <v>41</v>
      </c>
      <c r="Z326" t="s">
        <v>41</v>
      </c>
      <c r="AA326" t="s">
        <v>37</v>
      </c>
    </row>
    <row r="327" spans="1:27" x14ac:dyDescent="0.25">
      <c r="A327" t="s">
        <v>870</v>
      </c>
      <c r="B327" t="s">
        <v>26</v>
      </c>
      <c r="C327" t="s">
        <v>27</v>
      </c>
      <c r="D327" t="s">
        <v>64</v>
      </c>
      <c r="E327">
        <v>511</v>
      </c>
      <c r="F327" t="str">
        <f t="shared" si="8"/>
        <v>A3860AF511</v>
      </c>
      <c r="G327">
        <f t="shared" si="9"/>
        <v>1571000</v>
      </c>
      <c r="H327" s="2">
        <v>1570978</v>
      </c>
      <c r="I327" s="3">
        <v>1571000</v>
      </c>
      <c r="J327" t="s">
        <v>29</v>
      </c>
      <c r="K327" t="s">
        <v>108</v>
      </c>
      <c r="L327" t="s">
        <v>109</v>
      </c>
      <c r="M327" t="s">
        <v>32</v>
      </c>
      <c r="N327" t="s">
        <v>33</v>
      </c>
      <c r="O327" t="s">
        <v>814</v>
      </c>
      <c r="P327" t="s">
        <v>34</v>
      </c>
      <c r="Q327" t="s">
        <v>51</v>
      </c>
      <c r="R327" t="s">
        <v>58</v>
      </c>
      <c r="S327" t="s">
        <v>37</v>
      </c>
      <c r="T327" t="s">
        <v>38</v>
      </c>
      <c r="U327" t="s">
        <v>38</v>
      </c>
      <c r="V327" t="s">
        <v>39</v>
      </c>
      <c r="W327" t="s">
        <v>40</v>
      </c>
      <c r="X327" t="s">
        <v>40</v>
      </c>
      <c r="Y327" t="s">
        <v>41</v>
      </c>
      <c r="Z327" t="s">
        <v>41</v>
      </c>
      <c r="AA327" t="s">
        <v>37</v>
      </c>
    </row>
    <row r="328" spans="1:27" x14ac:dyDescent="0.25">
      <c r="A328" t="s">
        <v>820</v>
      </c>
      <c r="B328" t="s">
        <v>26</v>
      </c>
      <c r="C328" t="s">
        <v>27</v>
      </c>
      <c r="D328" t="s">
        <v>64</v>
      </c>
      <c r="E328">
        <v>511</v>
      </c>
      <c r="F328" t="str">
        <f t="shared" ref="F328:F391" si="10">_xlfn.CONCAT("A",D328,"AF",E328)</f>
        <v>A3860AF511</v>
      </c>
      <c r="G328">
        <f t="shared" ref="G328:G391" si="11">ABS(I328)</f>
        <v>34000</v>
      </c>
      <c r="H328" s="2">
        <v>33564</v>
      </c>
      <c r="I328" s="3">
        <v>34000</v>
      </c>
      <c r="J328" t="s">
        <v>29</v>
      </c>
      <c r="K328" t="s">
        <v>104</v>
      </c>
      <c r="L328" t="s">
        <v>105</v>
      </c>
      <c r="M328" t="s">
        <v>102</v>
      </c>
      <c r="N328" t="s">
        <v>103</v>
      </c>
      <c r="O328" t="s">
        <v>814</v>
      </c>
      <c r="P328" t="s">
        <v>34</v>
      </c>
      <c r="Q328" t="s">
        <v>51</v>
      </c>
      <c r="R328" t="s">
        <v>58</v>
      </c>
      <c r="S328" t="s">
        <v>37</v>
      </c>
      <c r="T328" t="s">
        <v>38</v>
      </c>
      <c r="U328" t="s">
        <v>38</v>
      </c>
      <c r="V328" t="s">
        <v>39</v>
      </c>
      <c r="W328" t="s">
        <v>40</v>
      </c>
      <c r="X328" t="s">
        <v>40</v>
      </c>
      <c r="Y328" t="s">
        <v>41</v>
      </c>
      <c r="Z328" t="s">
        <v>41</v>
      </c>
      <c r="AA328" t="s">
        <v>37</v>
      </c>
    </row>
    <row r="329" spans="1:27" x14ac:dyDescent="0.25">
      <c r="A329" t="s">
        <v>822</v>
      </c>
      <c r="B329" t="s">
        <v>26</v>
      </c>
      <c r="C329" t="s">
        <v>27</v>
      </c>
      <c r="D329" t="s">
        <v>64</v>
      </c>
      <c r="E329">
        <v>511</v>
      </c>
      <c r="F329" t="str">
        <f t="shared" si="10"/>
        <v>A3860AF511</v>
      </c>
      <c r="G329">
        <f t="shared" si="11"/>
        <v>445000</v>
      </c>
      <c r="H329" s="2">
        <v>-444832</v>
      </c>
      <c r="I329" s="3">
        <v>-445000</v>
      </c>
      <c r="J329" t="s">
        <v>99</v>
      </c>
      <c r="K329" t="s">
        <v>115</v>
      </c>
      <c r="L329" t="s">
        <v>111</v>
      </c>
      <c r="M329" t="s">
        <v>112</v>
      </c>
      <c r="N329" t="s">
        <v>113</v>
      </c>
      <c r="O329" t="s">
        <v>814</v>
      </c>
      <c r="P329" t="s">
        <v>34</v>
      </c>
      <c r="Q329" t="s">
        <v>51</v>
      </c>
      <c r="R329" t="s">
        <v>58</v>
      </c>
      <c r="S329" t="s">
        <v>37</v>
      </c>
      <c r="T329" t="s">
        <v>38</v>
      </c>
      <c r="U329" t="s">
        <v>38</v>
      </c>
      <c r="V329" t="s">
        <v>39</v>
      </c>
      <c r="W329" t="s">
        <v>40</v>
      </c>
      <c r="X329" t="s">
        <v>40</v>
      </c>
      <c r="Y329" t="s">
        <v>41</v>
      </c>
      <c r="Z329" t="s">
        <v>41</v>
      </c>
      <c r="AA329" t="s">
        <v>37</v>
      </c>
    </row>
    <row r="330" spans="1:27" x14ac:dyDescent="0.25">
      <c r="A330" t="s">
        <v>925</v>
      </c>
      <c r="B330" t="s">
        <v>26</v>
      </c>
      <c r="C330" t="s">
        <v>27</v>
      </c>
      <c r="D330" t="s">
        <v>64</v>
      </c>
      <c r="E330">
        <v>511</v>
      </c>
      <c r="F330" t="str">
        <f t="shared" si="10"/>
        <v>A3860AF511</v>
      </c>
      <c r="G330">
        <f t="shared" si="11"/>
        <v>1160000</v>
      </c>
      <c r="H330" s="2">
        <v>-1159710</v>
      </c>
      <c r="I330" s="3">
        <v>-1160000</v>
      </c>
      <c r="J330" t="s">
        <v>99</v>
      </c>
      <c r="K330" t="s">
        <v>116</v>
      </c>
      <c r="L330" t="s">
        <v>117</v>
      </c>
      <c r="M330" t="s">
        <v>118</v>
      </c>
      <c r="N330" t="s">
        <v>117</v>
      </c>
      <c r="O330" t="s">
        <v>814</v>
      </c>
      <c r="P330" t="s">
        <v>34</v>
      </c>
      <c r="Q330" t="s">
        <v>51</v>
      </c>
      <c r="R330" t="s">
        <v>58</v>
      </c>
      <c r="S330" t="s">
        <v>37</v>
      </c>
      <c r="T330" t="s">
        <v>38</v>
      </c>
      <c r="U330" t="s">
        <v>38</v>
      </c>
      <c r="V330" t="s">
        <v>39</v>
      </c>
      <c r="W330" t="s">
        <v>40</v>
      </c>
      <c r="X330" t="s">
        <v>40</v>
      </c>
      <c r="Y330" t="s">
        <v>41</v>
      </c>
      <c r="Z330" t="s">
        <v>41</v>
      </c>
      <c r="AA330" t="s">
        <v>37</v>
      </c>
    </row>
    <row r="331" spans="1:27" x14ac:dyDescent="0.25">
      <c r="A331" t="s">
        <v>119</v>
      </c>
      <c r="B331" t="s">
        <v>120</v>
      </c>
      <c r="C331" t="s">
        <v>27</v>
      </c>
      <c r="D331" t="s">
        <v>64</v>
      </c>
      <c r="E331">
        <v>511</v>
      </c>
      <c r="F331" t="str">
        <f t="shared" si="10"/>
        <v>A3860AF511</v>
      </c>
      <c r="G331">
        <f t="shared" si="11"/>
        <v>3997000</v>
      </c>
      <c r="H331" s="2">
        <v>3997116</v>
      </c>
      <c r="I331" s="3">
        <v>3997000</v>
      </c>
      <c r="J331" t="s">
        <v>29</v>
      </c>
      <c r="K331" t="s">
        <v>121</v>
      </c>
      <c r="L331" t="s">
        <v>122</v>
      </c>
      <c r="M331" t="s">
        <v>123</v>
      </c>
      <c r="N331" t="s">
        <v>124</v>
      </c>
      <c r="O331" t="s">
        <v>814</v>
      </c>
      <c r="P331" t="s">
        <v>34</v>
      </c>
      <c r="Q331" t="s">
        <v>51</v>
      </c>
      <c r="R331" t="s">
        <v>58</v>
      </c>
      <c r="S331" t="s">
        <v>37</v>
      </c>
      <c r="T331" t="s">
        <v>38</v>
      </c>
      <c r="U331" t="s">
        <v>38</v>
      </c>
      <c r="V331" t="s">
        <v>39</v>
      </c>
      <c r="W331" t="s">
        <v>40</v>
      </c>
      <c r="X331" t="s">
        <v>40</v>
      </c>
      <c r="Y331" t="s">
        <v>41</v>
      </c>
      <c r="Z331" t="s">
        <v>41</v>
      </c>
      <c r="AA331" t="s">
        <v>37</v>
      </c>
    </row>
    <row r="332" spans="1:27" x14ac:dyDescent="0.25">
      <c r="A332" t="s">
        <v>125</v>
      </c>
      <c r="B332" t="s">
        <v>120</v>
      </c>
      <c r="C332" t="s">
        <v>27</v>
      </c>
      <c r="D332" t="s">
        <v>64</v>
      </c>
      <c r="E332">
        <v>511</v>
      </c>
      <c r="F332" t="str">
        <f t="shared" si="10"/>
        <v>A3860AF511</v>
      </c>
      <c r="G332">
        <f t="shared" si="11"/>
        <v>3997000</v>
      </c>
      <c r="H332" s="2">
        <v>-3997116</v>
      </c>
      <c r="I332" s="3">
        <v>-3997000</v>
      </c>
      <c r="J332" t="s">
        <v>99</v>
      </c>
      <c r="K332" t="s">
        <v>126</v>
      </c>
      <c r="L332" t="s">
        <v>927</v>
      </c>
      <c r="M332" t="s">
        <v>127</v>
      </c>
      <c r="N332" t="s">
        <v>928</v>
      </c>
      <c r="O332" t="s">
        <v>814</v>
      </c>
      <c r="P332" t="s">
        <v>34</v>
      </c>
      <c r="Q332" t="s">
        <v>51</v>
      </c>
      <c r="R332" t="s">
        <v>58</v>
      </c>
      <c r="S332" t="s">
        <v>37</v>
      </c>
      <c r="T332" t="s">
        <v>38</v>
      </c>
      <c r="U332" t="s">
        <v>38</v>
      </c>
      <c r="V332" t="s">
        <v>39</v>
      </c>
      <c r="W332" t="s">
        <v>40</v>
      </c>
      <c r="X332" t="s">
        <v>40</v>
      </c>
      <c r="Y332" t="s">
        <v>41</v>
      </c>
      <c r="Z332" t="s">
        <v>41</v>
      </c>
      <c r="AA332" t="s">
        <v>37</v>
      </c>
    </row>
    <row r="333" spans="1:27" x14ac:dyDescent="0.25">
      <c r="A333" t="s">
        <v>145</v>
      </c>
      <c r="B333" t="s">
        <v>26</v>
      </c>
      <c r="C333" t="s">
        <v>27</v>
      </c>
      <c r="D333" t="s">
        <v>64</v>
      </c>
      <c r="E333">
        <v>511</v>
      </c>
      <c r="F333" t="str">
        <f t="shared" si="10"/>
        <v>A3860AF511</v>
      </c>
      <c r="G333">
        <f t="shared" si="11"/>
        <v>3997000</v>
      </c>
      <c r="H333" s="2">
        <v>3997116</v>
      </c>
      <c r="I333" s="3">
        <v>3997000</v>
      </c>
      <c r="J333" t="s">
        <v>29</v>
      </c>
      <c r="K333" t="s">
        <v>108</v>
      </c>
      <c r="L333" t="s">
        <v>109</v>
      </c>
      <c r="M333" t="s">
        <v>32</v>
      </c>
      <c r="N333" t="s">
        <v>33</v>
      </c>
      <c r="O333" t="s">
        <v>814</v>
      </c>
      <c r="P333" t="s">
        <v>34</v>
      </c>
      <c r="Q333" t="s">
        <v>51</v>
      </c>
      <c r="R333" t="s">
        <v>58</v>
      </c>
      <c r="S333" t="s">
        <v>37</v>
      </c>
      <c r="T333" t="s">
        <v>38</v>
      </c>
      <c r="U333" t="s">
        <v>38</v>
      </c>
      <c r="V333" t="s">
        <v>39</v>
      </c>
      <c r="W333" t="s">
        <v>40</v>
      </c>
      <c r="X333" t="s">
        <v>40</v>
      </c>
      <c r="Y333" t="s">
        <v>41</v>
      </c>
      <c r="Z333" t="s">
        <v>41</v>
      </c>
      <c r="AA333" t="s">
        <v>37</v>
      </c>
    </row>
    <row r="334" spans="1:27" x14ac:dyDescent="0.25">
      <c r="A334" t="s">
        <v>146</v>
      </c>
      <c r="B334" t="s">
        <v>26</v>
      </c>
      <c r="C334" t="s">
        <v>27</v>
      </c>
      <c r="D334" t="s">
        <v>64</v>
      </c>
      <c r="E334">
        <v>511</v>
      </c>
      <c r="F334" t="str">
        <f t="shared" si="10"/>
        <v>A3860AF511</v>
      </c>
      <c r="G334">
        <f t="shared" si="11"/>
        <v>3997000</v>
      </c>
      <c r="H334" s="2">
        <v>-3997116</v>
      </c>
      <c r="I334" s="3">
        <v>-3997000</v>
      </c>
      <c r="J334" t="s">
        <v>99</v>
      </c>
      <c r="K334" t="s">
        <v>121</v>
      </c>
      <c r="L334" t="s">
        <v>122</v>
      </c>
      <c r="M334" t="s">
        <v>123</v>
      </c>
      <c r="N334" t="s">
        <v>124</v>
      </c>
      <c r="O334" t="s">
        <v>814</v>
      </c>
      <c r="P334" t="s">
        <v>34</v>
      </c>
      <c r="Q334" t="s">
        <v>51</v>
      </c>
      <c r="R334" t="s">
        <v>58</v>
      </c>
      <c r="S334" t="s">
        <v>37</v>
      </c>
      <c r="T334" t="s">
        <v>38</v>
      </c>
      <c r="U334" t="s">
        <v>38</v>
      </c>
      <c r="V334" t="s">
        <v>39</v>
      </c>
      <c r="W334" t="s">
        <v>40</v>
      </c>
      <c r="X334" t="s">
        <v>40</v>
      </c>
      <c r="Y334" t="s">
        <v>41</v>
      </c>
      <c r="Z334" t="s">
        <v>41</v>
      </c>
      <c r="AA334" t="s">
        <v>37</v>
      </c>
    </row>
    <row r="335" spans="1:27" x14ac:dyDescent="0.25">
      <c r="A335" t="s">
        <v>147</v>
      </c>
      <c r="B335" t="s">
        <v>26</v>
      </c>
      <c r="C335" t="s">
        <v>27</v>
      </c>
      <c r="D335" t="s">
        <v>64</v>
      </c>
      <c r="E335">
        <v>511</v>
      </c>
      <c r="F335" t="str">
        <f t="shared" si="10"/>
        <v>A3860AF511</v>
      </c>
      <c r="G335">
        <f t="shared" si="11"/>
        <v>3997000</v>
      </c>
      <c r="H335" s="2">
        <v>3997116</v>
      </c>
      <c r="I335" s="3">
        <v>3997000</v>
      </c>
      <c r="J335" t="s">
        <v>29</v>
      </c>
      <c r="K335" t="s">
        <v>126</v>
      </c>
      <c r="L335" t="s">
        <v>927</v>
      </c>
      <c r="M335" t="s">
        <v>127</v>
      </c>
      <c r="N335" t="s">
        <v>928</v>
      </c>
      <c r="O335" t="s">
        <v>814</v>
      </c>
      <c r="P335" t="s">
        <v>34</v>
      </c>
      <c r="Q335" t="s">
        <v>51</v>
      </c>
      <c r="R335" t="s">
        <v>58</v>
      </c>
      <c r="S335" t="s">
        <v>37</v>
      </c>
      <c r="T335" t="s">
        <v>38</v>
      </c>
      <c r="U335" t="s">
        <v>38</v>
      </c>
      <c r="V335" t="s">
        <v>39</v>
      </c>
      <c r="W335" t="s">
        <v>40</v>
      </c>
      <c r="X335" t="s">
        <v>40</v>
      </c>
      <c r="Y335" t="s">
        <v>41</v>
      </c>
      <c r="Z335" t="s">
        <v>41</v>
      </c>
      <c r="AA335" t="s">
        <v>37</v>
      </c>
    </row>
    <row r="336" spans="1:27" x14ac:dyDescent="0.25">
      <c r="A336" t="s">
        <v>148</v>
      </c>
      <c r="B336" t="s">
        <v>26</v>
      </c>
      <c r="C336" t="s">
        <v>27</v>
      </c>
      <c r="D336" t="s">
        <v>64</v>
      </c>
      <c r="E336">
        <v>511</v>
      </c>
      <c r="F336" t="str">
        <f t="shared" si="10"/>
        <v>A3860AF511</v>
      </c>
      <c r="G336">
        <f t="shared" si="11"/>
        <v>3997000</v>
      </c>
      <c r="H336" s="2">
        <v>-3997116</v>
      </c>
      <c r="I336" s="3">
        <v>-3997000</v>
      </c>
      <c r="J336" t="s">
        <v>99</v>
      </c>
      <c r="K336" t="s">
        <v>116</v>
      </c>
      <c r="L336" t="s">
        <v>117</v>
      </c>
      <c r="M336" t="s">
        <v>118</v>
      </c>
      <c r="N336" t="s">
        <v>117</v>
      </c>
      <c r="O336" t="s">
        <v>814</v>
      </c>
      <c r="P336" t="s">
        <v>34</v>
      </c>
      <c r="Q336" t="s">
        <v>51</v>
      </c>
      <c r="R336" t="s">
        <v>58</v>
      </c>
      <c r="S336" t="s">
        <v>37</v>
      </c>
      <c r="T336" t="s">
        <v>38</v>
      </c>
      <c r="U336" t="s">
        <v>38</v>
      </c>
      <c r="V336" t="s">
        <v>39</v>
      </c>
      <c r="W336" t="s">
        <v>40</v>
      </c>
      <c r="X336" t="s">
        <v>40</v>
      </c>
      <c r="Y336" t="s">
        <v>41</v>
      </c>
      <c r="Z336" t="s">
        <v>41</v>
      </c>
      <c r="AA336" t="s">
        <v>37</v>
      </c>
    </row>
    <row r="337" spans="1:27" x14ac:dyDescent="0.25">
      <c r="A337" t="s">
        <v>149</v>
      </c>
      <c r="B337" t="s">
        <v>26</v>
      </c>
      <c r="C337" t="s">
        <v>27</v>
      </c>
      <c r="D337" t="s">
        <v>64</v>
      </c>
      <c r="E337">
        <v>511</v>
      </c>
      <c r="F337" t="str">
        <f t="shared" si="10"/>
        <v>A3860AF511</v>
      </c>
      <c r="G337">
        <f t="shared" si="11"/>
        <v>2617000</v>
      </c>
      <c r="H337" s="2">
        <v>2616779</v>
      </c>
      <c r="I337" s="3">
        <v>2617000</v>
      </c>
      <c r="J337" t="s">
        <v>29</v>
      </c>
      <c r="K337" t="s">
        <v>51</v>
      </c>
      <c r="L337" t="s">
        <v>137</v>
      </c>
      <c r="M337" t="s">
        <v>138</v>
      </c>
      <c r="N337" t="s">
        <v>139</v>
      </c>
      <c r="O337" t="s">
        <v>814</v>
      </c>
      <c r="P337" t="s">
        <v>34</v>
      </c>
      <c r="Q337" t="s">
        <v>51</v>
      </c>
      <c r="R337" t="s">
        <v>58</v>
      </c>
      <c r="S337" t="s">
        <v>37</v>
      </c>
      <c r="T337" t="s">
        <v>38</v>
      </c>
      <c r="U337" t="s">
        <v>38</v>
      </c>
      <c r="V337" t="s">
        <v>39</v>
      </c>
      <c r="W337" t="s">
        <v>40</v>
      </c>
      <c r="X337" t="s">
        <v>40</v>
      </c>
      <c r="Y337" t="s">
        <v>41</v>
      </c>
      <c r="Z337" t="s">
        <v>41</v>
      </c>
      <c r="AA337" t="s">
        <v>37</v>
      </c>
    </row>
    <row r="338" spans="1:27" x14ac:dyDescent="0.25">
      <c r="A338" t="s">
        <v>152</v>
      </c>
      <c r="B338" t="s">
        <v>26</v>
      </c>
      <c r="C338" t="s">
        <v>27</v>
      </c>
      <c r="D338" t="s">
        <v>64</v>
      </c>
      <c r="E338">
        <v>511</v>
      </c>
      <c r="F338" t="str">
        <f t="shared" si="10"/>
        <v>A3860AF511</v>
      </c>
      <c r="G338">
        <f t="shared" si="11"/>
        <v>2617000</v>
      </c>
      <c r="H338" s="2">
        <v>-2616779</v>
      </c>
      <c r="I338" s="3">
        <v>-2617000</v>
      </c>
      <c r="J338" t="s">
        <v>99</v>
      </c>
      <c r="K338" t="s">
        <v>115</v>
      </c>
      <c r="L338" t="s">
        <v>111</v>
      </c>
      <c r="M338" t="s">
        <v>112</v>
      </c>
      <c r="N338" t="s">
        <v>113</v>
      </c>
      <c r="O338" t="s">
        <v>814</v>
      </c>
      <c r="P338" t="s">
        <v>34</v>
      </c>
      <c r="Q338" t="s">
        <v>51</v>
      </c>
      <c r="R338" t="s">
        <v>58</v>
      </c>
      <c r="S338" t="s">
        <v>37</v>
      </c>
      <c r="T338" t="s">
        <v>38</v>
      </c>
      <c r="U338" t="s">
        <v>38</v>
      </c>
      <c r="V338" t="s">
        <v>39</v>
      </c>
      <c r="W338" t="s">
        <v>40</v>
      </c>
      <c r="X338" t="s">
        <v>40</v>
      </c>
      <c r="Y338" t="s">
        <v>41</v>
      </c>
      <c r="Z338" t="s">
        <v>41</v>
      </c>
      <c r="AA338" t="s">
        <v>37</v>
      </c>
    </row>
    <row r="339" spans="1:27" x14ac:dyDescent="0.25">
      <c r="A339" t="s">
        <v>153</v>
      </c>
      <c r="B339" t="s">
        <v>120</v>
      </c>
      <c r="C339" t="s">
        <v>27</v>
      </c>
      <c r="D339" t="s">
        <v>64</v>
      </c>
      <c r="E339">
        <v>511</v>
      </c>
      <c r="F339" t="str">
        <f t="shared" si="10"/>
        <v>A3860AF511</v>
      </c>
      <c r="G339">
        <f t="shared" si="11"/>
        <v>2379000</v>
      </c>
      <c r="H339" s="2">
        <v>2379010</v>
      </c>
      <c r="I339" s="3">
        <v>2379000</v>
      </c>
      <c r="J339" t="s">
        <v>29</v>
      </c>
      <c r="K339" t="s">
        <v>154</v>
      </c>
      <c r="L339" t="s">
        <v>155</v>
      </c>
      <c r="M339" t="s">
        <v>156</v>
      </c>
      <c r="N339" t="s">
        <v>157</v>
      </c>
      <c r="O339" t="s">
        <v>814</v>
      </c>
      <c r="P339" t="s">
        <v>34</v>
      </c>
      <c r="Q339" t="s">
        <v>51</v>
      </c>
      <c r="R339" t="s">
        <v>58</v>
      </c>
      <c r="S339" t="s">
        <v>37</v>
      </c>
      <c r="T339" t="s">
        <v>38</v>
      </c>
      <c r="U339" t="s">
        <v>38</v>
      </c>
      <c r="V339" t="s">
        <v>39</v>
      </c>
      <c r="W339" t="s">
        <v>40</v>
      </c>
      <c r="X339" t="s">
        <v>40</v>
      </c>
      <c r="Y339" t="s">
        <v>41</v>
      </c>
      <c r="Z339" t="s">
        <v>41</v>
      </c>
      <c r="AA339" t="s">
        <v>37</v>
      </c>
    </row>
    <row r="340" spans="1:27" x14ac:dyDescent="0.25">
      <c r="A340" t="s">
        <v>158</v>
      </c>
      <c r="B340" t="s">
        <v>120</v>
      </c>
      <c r="C340" t="s">
        <v>27</v>
      </c>
      <c r="D340" t="s">
        <v>64</v>
      </c>
      <c r="E340">
        <v>511</v>
      </c>
      <c r="F340" t="str">
        <f t="shared" si="10"/>
        <v>A3860AF511</v>
      </c>
      <c r="G340">
        <f t="shared" si="11"/>
        <v>292000</v>
      </c>
      <c r="H340" s="2">
        <v>292371</v>
      </c>
      <c r="I340" s="3">
        <v>292000</v>
      </c>
      <c r="J340" t="s">
        <v>29</v>
      </c>
      <c r="K340" t="s">
        <v>159</v>
      </c>
      <c r="L340" t="s">
        <v>160</v>
      </c>
      <c r="M340" t="s">
        <v>161</v>
      </c>
      <c r="N340" t="s">
        <v>162</v>
      </c>
      <c r="O340" t="s">
        <v>814</v>
      </c>
      <c r="P340" t="s">
        <v>34</v>
      </c>
      <c r="Q340" t="s">
        <v>51</v>
      </c>
      <c r="R340" t="s">
        <v>58</v>
      </c>
      <c r="S340" t="s">
        <v>37</v>
      </c>
      <c r="T340" t="s">
        <v>38</v>
      </c>
      <c r="U340" t="s">
        <v>38</v>
      </c>
      <c r="V340" t="s">
        <v>39</v>
      </c>
      <c r="W340" t="s">
        <v>40</v>
      </c>
      <c r="X340" t="s">
        <v>40</v>
      </c>
      <c r="Y340" t="s">
        <v>41</v>
      </c>
      <c r="Z340" t="s">
        <v>41</v>
      </c>
      <c r="AA340" t="s">
        <v>37</v>
      </c>
    </row>
    <row r="341" spans="1:27" x14ac:dyDescent="0.25">
      <c r="A341" t="s">
        <v>163</v>
      </c>
      <c r="B341" t="s">
        <v>120</v>
      </c>
      <c r="C341" t="s">
        <v>27</v>
      </c>
      <c r="D341" t="s">
        <v>64</v>
      </c>
      <c r="E341">
        <v>511</v>
      </c>
      <c r="F341" t="str">
        <f t="shared" si="10"/>
        <v>A3860AF511</v>
      </c>
      <c r="G341">
        <f t="shared" si="11"/>
        <v>2671000</v>
      </c>
      <c r="H341" s="2">
        <v>-2671381</v>
      </c>
      <c r="I341" s="3">
        <v>-2671000</v>
      </c>
      <c r="J341" t="s">
        <v>99</v>
      </c>
      <c r="K341" t="s">
        <v>51</v>
      </c>
      <c r="L341" t="s">
        <v>137</v>
      </c>
      <c r="M341" t="s">
        <v>138</v>
      </c>
      <c r="N341" t="s">
        <v>139</v>
      </c>
      <c r="O341" t="s">
        <v>814</v>
      </c>
      <c r="P341" t="s">
        <v>34</v>
      </c>
      <c r="Q341" t="s">
        <v>51</v>
      </c>
      <c r="R341" t="s">
        <v>58</v>
      </c>
      <c r="S341" t="s">
        <v>37</v>
      </c>
      <c r="T341" t="s">
        <v>38</v>
      </c>
      <c r="U341" t="s">
        <v>38</v>
      </c>
      <c r="V341" t="s">
        <v>39</v>
      </c>
      <c r="W341" t="s">
        <v>40</v>
      </c>
      <c r="X341" t="s">
        <v>40</v>
      </c>
      <c r="Y341" t="s">
        <v>41</v>
      </c>
      <c r="Z341" t="s">
        <v>41</v>
      </c>
      <c r="AA341" t="s">
        <v>37</v>
      </c>
    </row>
    <row r="342" spans="1:27" x14ac:dyDescent="0.25">
      <c r="A342" t="s">
        <v>164</v>
      </c>
      <c r="B342" t="s">
        <v>26</v>
      </c>
      <c r="C342" t="s">
        <v>27</v>
      </c>
      <c r="D342" t="s">
        <v>64</v>
      </c>
      <c r="E342">
        <v>511</v>
      </c>
      <c r="F342" t="str">
        <f t="shared" si="10"/>
        <v>A3860AF511</v>
      </c>
      <c r="G342">
        <f t="shared" si="11"/>
        <v>2379000</v>
      </c>
      <c r="H342" s="2">
        <v>2379010</v>
      </c>
      <c r="I342" s="3">
        <v>2379000</v>
      </c>
      <c r="J342" t="s">
        <v>29</v>
      </c>
      <c r="K342" t="s">
        <v>116</v>
      </c>
      <c r="L342" t="s">
        <v>117</v>
      </c>
      <c r="M342" t="s">
        <v>118</v>
      </c>
      <c r="N342" t="s">
        <v>117</v>
      </c>
      <c r="O342" t="s">
        <v>814</v>
      </c>
      <c r="P342" t="s">
        <v>34</v>
      </c>
      <c r="Q342" t="s">
        <v>51</v>
      </c>
      <c r="R342" t="s">
        <v>58</v>
      </c>
      <c r="S342" t="s">
        <v>37</v>
      </c>
      <c r="T342" t="s">
        <v>38</v>
      </c>
      <c r="U342" t="s">
        <v>38</v>
      </c>
      <c r="V342" t="s">
        <v>39</v>
      </c>
      <c r="W342" t="s">
        <v>40</v>
      </c>
      <c r="X342" t="s">
        <v>40</v>
      </c>
      <c r="Y342" t="s">
        <v>41</v>
      </c>
      <c r="Z342" t="s">
        <v>41</v>
      </c>
      <c r="AA342" t="s">
        <v>37</v>
      </c>
    </row>
    <row r="343" spans="1:27" x14ac:dyDescent="0.25">
      <c r="A343" t="s">
        <v>165</v>
      </c>
      <c r="B343" t="s">
        <v>26</v>
      </c>
      <c r="C343" t="s">
        <v>27</v>
      </c>
      <c r="D343" t="s">
        <v>64</v>
      </c>
      <c r="E343">
        <v>511</v>
      </c>
      <c r="F343" t="str">
        <f t="shared" si="10"/>
        <v>A3860AF511</v>
      </c>
      <c r="G343">
        <f t="shared" si="11"/>
        <v>2379000</v>
      </c>
      <c r="H343" s="2">
        <v>-2379010</v>
      </c>
      <c r="I343" s="3">
        <v>-2379000</v>
      </c>
      <c r="J343" t="s">
        <v>99</v>
      </c>
      <c r="K343" t="s">
        <v>154</v>
      </c>
      <c r="L343" t="s">
        <v>155</v>
      </c>
      <c r="M343" t="s">
        <v>156</v>
      </c>
      <c r="N343" t="s">
        <v>157</v>
      </c>
      <c r="O343" t="s">
        <v>814</v>
      </c>
      <c r="P343" t="s">
        <v>34</v>
      </c>
      <c r="Q343" t="s">
        <v>51</v>
      </c>
      <c r="R343" t="s">
        <v>58</v>
      </c>
      <c r="S343" t="s">
        <v>37</v>
      </c>
      <c r="T343" t="s">
        <v>38</v>
      </c>
      <c r="U343" t="s">
        <v>38</v>
      </c>
      <c r="V343" t="s">
        <v>39</v>
      </c>
      <c r="W343" t="s">
        <v>40</v>
      </c>
      <c r="X343" t="s">
        <v>40</v>
      </c>
      <c r="Y343" t="s">
        <v>41</v>
      </c>
      <c r="Z343" t="s">
        <v>41</v>
      </c>
      <c r="AA343" t="s">
        <v>37</v>
      </c>
    </row>
    <row r="344" spans="1:27" x14ac:dyDescent="0.25">
      <c r="A344" t="s">
        <v>166</v>
      </c>
      <c r="B344" t="s">
        <v>26</v>
      </c>
      <c r="C344" t="s">
        <v>27</v>
      </c>
      <c r="D344" t="s">
        <v>64</v>
      </c>
      <c r="E344">
        <v>511</v>
      </c>
      <c r="F344" t="str">
        <f t="shared" si="10"/>
        <v>A3860AF511</v>
      </c>
      <c r="G344">
        <f t="shared" si="11"/>
        <v>2435000</v>
      </c>
      <c r="H344" s="2">
        <v>2435021</v>
      </c>
      <c r="I344" s="3">
        <v>2435000</v>
      </c>
      <c r="J344" t="s">
        <v>29</v>
      </c>
      <c r="K344" t="s">
        <v>116</v>
      </c>
      <c r="L344" t="s">
        <v>117</v>
      </c>
      <c r="M344" t="s">
        <v>118</v>
      </c>
      <c r="N344" t="s">
        <v>117</v>
      </c>
      <c r="O344" t="s">
        <v>814</v>
      </c>
      <c r="P344" t="s">
        <v>34</v>
      </c>
      <c r="Q344" t="s">
        <v>51</v>
      </c>
      <c r="R344" t="s">
        <v>58</v>
      </c>
      <c r="S344" t="s">
        <v>37</v>
      </c>
      <c r="T344" t="s">
        <v>38</v>
      </c>
      <c r="U344" t="s">
        <v>38</v>
      </c>
      <c r="V344" t="s">
        <v>39</v>
      </c>
      <c r="W344" t="s">
        <v>40</v>
      </c>
      <c r="X344" t="s">
        <v>40</v>
      </c>
      <c r="Y344" t="s">
        <v>41</v>
      </c>
      <c r="Z344" t="s">
        <v>41</v>
      </c>
      <c r="AA344" t="s">
        <v>37</v>
      </c>
    </row>
    <row r="345" spans="1:27" x14ac:dyDescent="0.25">
      <c r="A345" t="s">
        <v>167</v>
      </c>
      <c r="B345" t="s">
        <v>26</v>
      </c>
      <c r="C345" t="s">
        <v>27</v>
      </c>
      <c r="D345" t="s">
        <v>64</v>
      </c>
      <c r="E345">
        <v>511</v>
      </c>
      <c r="F345" t="str">
        <f t="shared" si="10"/>
        <v>A3860AF511</v>
      </c>
      <c r="G345">
        <f t="shared" si="11"/>
        <v>2435000</v>
      </c>
      <c r="H345" s="2">
        <v>-2435021</v>
      </c>
      <c r="I345" s="3">
        <v>-2435000</v>
      </c>
      <c r="J345" t="s">
        <v>99</v>
      </c>
      <c r="K345" t="s">
        <v>168</v>
      </c>
      <c r="L345" t="s">
        <v>117</v>
      </c>
      <c r="M345" t="s">
        <v>169</v>
      </c>
      <c r="N345" t="s">
        <v>170</v>
      </c>
      <c r="O345" t="s">
        <v>814</v>
      </c>
      <c r="P345" t="s">
        <v>34</v>
      </c>
      <c r="Q345" t="s">
        <v>51</v>
      </c>
      <c r="R345" t="s">
        <v>58</v>
      </c>
      <c r="S345" t="s">
        <v>37</v>
      </c>
      <c r="T345" t="s">
        <v>38</v>
      </c>
      <c r="U345" t="s">
        <v>38</v>
      </c>
      <c r="V345" t="s">
        <v>39</v>
      </c>
      <c r="W345" t="s">
        <v>40</v>
      </c>
      <c r="X345" t="s">
        <v>40</v>
      </c>
      <c r="Y345" t="s">
        <v>41</v>
      </c>
      <c r="Z345" t="s">
        <v>41</v>
      </c>
      <c r="AA345" t="s">
        <v>37</v>
      </c>
    </row>
    <row r="346" spans="1:27" x14ac:dyDescent="0.25">
      <c r="A346" t="s">
        <v>171</v>
      </c>
      <c r="B346" t="s">
        <v>26</v>
      </c>
      <c r="C346" t="s">
        <v>27</v>
      </c>
      <c r="D346" t="s">
        <v>64</v>
      </c>
      <c r="E346">
        <v>511</v>
      </c>
      <c r="F346" t="str">
        <f t="shared" si="10"/>
        <v>A3860AF511</v>
      </c>
      <c r="G346">
        <f t="shared" si="11"/>
        <v>956000</v>
      </c>
      <c r="H346" s="2">
        <v>955675</v>
      </c>
      <c r="I346" s="3">
        <v>956000</v>
      </c>
      <c r="J346" t="s">
        <v>29</v>
      </c>
      <c r="K346" t="s">
        <v>115</v>
      </c>
      <c r="L346" t="s">
        <v>111</v>
      </c>
      <c r="M346" t="s">
        <v>112</v>
      </c>
      <c r="N346" t="s">
        <v>113</v>
      </c>
      <c r="O346" t="s">
        <v>814</v>
      </c>
      <c r="P346" t="s">
        <v>34</v>
      </c>
      <c r="Q346" t="s">
        <v>51</v>
      </c>
      <c r="R346" t="s">
        <v>58</v>
      </c>
      <c r="S346" t="s">
        <v>37</v>
      </c>
      <c r="T346" t="s">
        <v>38</v>
      </c>
      <c r="U346" t="s">
        <v>38</v>
      </c>
      <c r="V346" t="s">
        <v>39</v>
      </c>
      <c r="W346" t="s">
        <v>40</v>
      </c>
      <c r="X346" t="s">
        <v>40</v>
      </c>
      <c r="Y346" t="s">
        <v>41</v>
      </c>
      <c r="Z346" t="s">
        <v>41</v>
      </c>
      <c r="AA346" t="s">
        <v>37</v>
      </c>
    </row>
    <row r="347" spans="1:27" x14ac:dyDescent="0.25">
      <c r="A347" t="s">
        <v>172</v>
      </c>
      <c r="B347" t="s">
        <v>26</v>
      </c>
      <c r="C347" t="s">
        <v>27</v>
      </c>
      <c r="D347" t="s">
        <v>64</v>
      </c>
      <c r="E347">
        <v>511</v>
      </c>
      <c r="F347" t="str">
        <f t="shared" si="10"/>
        <v>A3860AF511</v>
      </c>
      <c r="G347">
        <f t="shared" si="11"/>
        <v>956000</v>
      </c>
      <c r="H347" s="2">
        <v>-955675</v>
      </c>
      <c r="I347" s="3">
        <v>-956000</v>
      </c>
      <c r="J347" t="s">
        <v>99</v>
      </c>
      <c r="K347" t="s">
        <v>108</v>
      </c>
      <c r="L347" t="s">
        <v>109</v>
      </c>
      <c r="M347" t="s">
        <v>32</v>
      </c>
      <c r="N347" t="s">
        <v>33</v>
      </c>
      <c r="O347" t="s">
        <v>814</v>
      </c>
      <c r="P347" t="s">
        <v>34</v>
      </c>
      <c r="Q347" t="s">
        <v>51</v>
      </c>
      <c r="R347" t="s">
        <v>58</v>
      </c>
      <c r="S347" t="s">
        <v>37</v>
      </c>
      <c r="T347" t="s">
        <v>38</v>
      </c>
      <c r="U347" t="s">
        <v>38</v>
      </c>
      <c r="V347" t="s">
        <v>39</v>
      </c>
      <c r="W347" t="s">
        <v>40</v>
      </c>
      <c r="X347" t="s">
        <v>40</v>
      </c>
      <c r="Y347" t="s">
        <v>41</v>
      </c>
      <c r="Z347" t="s">
        <v>41</v>
      </c>
      <c r="AA347" t="s">
        <v>37</v>
      </c>
    </row>
    <row r="348" spans="1:27" x14ac:dyDescent="0.25">
      <c r="A348" t="s">
        <v>823</v>
      </c>
      <c r="B348" t="s">
        <v>26</v>
      </c>
      <c r="C348" t="s">
        <v>27</v>
      </c>
      <c r="D348" t="s">
        <v>65</v>
      </c>
      <c r="E348">
        <v>511</v>
      </c>
      <c r="F348" t="str">
        <f t="shared" si="10"/>
        <v>A3940AF511</v>
      </c>
      <c r="G348">
        <f t="shared" si="11"/>
        <v>4031000</v>
      </c>
      <c r="H348" s="2">
        <v>4030985</v>
      </c>
      <c r="I348" s="3">
        <v>4031000</v>
      </c>
      <c r="J348" t="s">
        <v>29</v>
      </c>
      <c r="K348" t="s">
        <v>108</v>
      </c>
      <c r="L348" t="s">
        <v>109</v>
      </c>
      <c r="M348" t="s">
        <v>32</v>
      </c>
      <c r="N348" t="s">
        <v>33</v>
      </c>
      <c r="O348" t="s">
        <v>814</v>
      </c>
      <c r="P348" t="s">
        <v>34</v>
      </c>
      <c r="Q348" t="s">
        <v>51</v>
      </c>
      <c r="R348" t="s">
        <v>58</v>
      </c>
      <c r="S348" t="s">
        <v>37</v>
      </c>
      <c r="T348" t="s">
        <v>38</v>
      </c>
      <c r="U348" t="s">
        <v>38</v>
      </c>
      <c r="V348" t="s">
        <v>39</v>
      </c>
      <c r="W348" t="s">
        <v>40</v>
      </c>
      <c r="X348" t="s">
        <v>40</v>
      </c>
      <c r="Y348" t="s">
        <v>41</v>
      </c>
      <c r="Z348" t="s">
        <v>41</v>
      </c>
      <c r="AA348" t="s">
        <v>37</v>
      </c>
    </row>
    <row r="349" spans="1:27" x14ac:dyDescent="0.25">
      <c r="A349" t="s">
        <v>816</v>
      </c>
      <c r="B349" t="s">
        <v>26</v>
      </c>
      <c r="C349" t="s">
        <v>27</v>
      </c>
      <c r="D349" t="s">
        <v>65</v>
      </c>
      <c r="E349">
        <v>511</v>
      </c>
      <c r="F349" t="str">
        <f t="shared" si="10"/>
        <v>A3940AF511</v>
      </c>
      <c r="G349">
        <f t="shared" si="11"/>
        <v>299000</v>
      </c>
      <c r="H349" s="2">
        <v>-298985</v>
      </c>
      <c r="I349" s="3">
        <v>-299000</v>
      </c>
      <c r="J349" t="s">
        <v>99</v>
      </c>
      <c r="K349" t="s">
        <v>115</v>
      </c>
      <c r="L349" t="s">
        <v>111</v>
      </c>
      <c r="M349" t="s">
        <v>112</v>
      </c>
      <c r="N349" t="s">
        <v>113</v>
      </c>
      <c r="O349" t="s">
        <v>814</v>
      </c>
      <c r="P349" t="s">
        <v>34</v>
      </c>
      <c r="Q349" t="s">
        <v>51</v>
      </c>
      <c r="R349" t="s">
        <v>58</v>
      </c>
      <c r="S349" t="s">
        <v>37</v>
      </c>
      <c r="T349" t="s">
        <v>38</v>
      </c>
      <c r="U349" t="s">
        <v>38</v>
      </c>
      <c r="V349" t="s">
        <v>39</v>
      </c>
      <c r="W349" t="s">
        <v>40</v>
      </c>
      <c r="X349" t="s">
        <v>40</v>
      </c>
      <c r="Y349" t="s">
        <v>41</v>
      </c>
      <c r="Z349" t="s">
        <v>41</v>
      </c>
      <c r="AA349" t="s">
        <v>37</v>
      </c>
    </row>
    <row r="350" spans="1:27" x14ac:dyDescent="0.25">
      <c r="A350" t="s">
        <v>817</v>
      </c>
      <c r="B350" t="s">
        <v>26</v>
      </c>
      <c r="C350" t="s">
        <v>27</v>
      </c>
      <c r="D350" t="s">
        <v>65</v>
      </c>
      <c r="E350">
        <v>511</v>
      </c>
      <c r="F350" t="str">
        <f t="shared" si="10"/>
        <v>A3940AF511</v>
      </c>
      <c r="G350">
        <f t="shared" si="11"/>
        <v>2485000</v>
      </c>
      <c r="H350" s="2">
        <v>-2484833</v>
      </c>
      <c r="I350" s="3">
        <v>-2485000</v>
      </c>
      <c r="J350" t="s">
        <v>99</v>
      </c>
      <c r="K350" t="s">
        <v>116</v>
      </c>
      <c r="L350" t="s">
        <v>117</v>
      </c>
      <c r="M350" t="s">
        <v>118</v>
      </c>
      <c r="N350" t="s">
        <v>117</v>
      </c>
      <c r="O350" t="s">
        <v>814</v>
      </c>
      <c r="P350" t="s">
        <v>34</v>
      </c>
      <c r="Q350" t="s">
        <v>51</v>
      </c>
      <c r="R350" t="s">
        <v>58</v>
      </c>
      <c r="S350" t="s">
        <v>37</v>
      </c>
      <c r="T350" t="s">
        <v>38</v>
      </c>
      <c r="U350" t="s">
        <v>38</v>
      </c>
      <c r="V350" t="s">
        <v>39</v>
      </c>
      <c r="W350" t="s">
        <v>40</v>
      </c>
      <c r="X350" t="s">
        <v>40</v>
      </c>
      <c r="Y350" t="s">
        <v>41</v>
      </c>
      <c r="Z350" t="s">
        <v>41</v>
      </c>
      <c r="AA350" t="s">
        <v>37</v>
      </c>
    </row>
    <row r="351" spans="1:27" x14ac:dyDescent="0.25">
      <c r="A351" t="s">
        <v>926</v>
      </c>
      <c r="B351" t="s">
        <v>26</v>
      </c>
      <c r="C351" t="s">
        <v>27</v>
      </c>
      <c r="D351" t="s">
        <v>65</v>
      </c>
      <c r="E351">
        <v>511</v>
      </c>
      <c r="F351" t="str">
        <f t="shared" si="10"/>
        <v>A3940AF511</v>
      </c>
      <c r="G351">
        <f t="shared" si="11"/>
        <v>1247000</v>
      </c>
      <c r="H351" s="2">
        <v>-1247167</v>
      </c>
      <c r="I351" s="3">
        <v>-1247000</v>
      </c>
      <c r="J351" t="s">
        <v>99</v>
      </c>
      <c r="K351" t="s">
        <v>100</v>
      </c>
      <c r="L351" t="s">
        <v>101</v>
      </c>
      <c r="M351" t="s">
        <v>102</v>
      </c>
      <c r="N351" t="s">
        <v>103</v>
      </c>
      <c r="O351" t="s">
        <v>814</v>
      </c>
      <c r="P351" t="s">
        <v>34</v>
      </c>
      <c r="Q351" t="s">
        <v>51</v>
      </c>
      <c r="R351" t="s">
        <v>58</v>
      </c>
      <c r="S351" t="s">
        <v>37</v>
      </c>
      <c r="T351" t="s">
        <v>38</v>
      </c>
      <c r="U351" t="s">
        <v>38</v>
      </c>
      <c r="V351" t="s">
        <v>39</v>
      </c>
      <c r="W351" t="s">
        <v>40</v>
      </c>
      <c r="X351" t="s">
        <v>40</v>
      </c>
      <c r="Y351" t="s">
        <v>41</v>
      </c>
      <c r="Z351" t="s">
        <v>41</v>
      </c>
      <c r="AA351" t="s">
        <v>37</v>
      </c>
    </row>
    <row r="352" spans="1:27" x14ac:dyDescent="0.25">
      <c r="A352" t="s">
        <v>870</v>
      </c>
      <c r="B352" t="s">
        <v>26</v>
      </c>
      <c r="C352" t="s">
        <v>27</v>
      </c>
      <c r="D352" t="s">
        <v>65</v>
      </c>
      <c r="E352">
        <v>511</v>
      </c>
      <c r="F352" t="str">
        <f t="shared" si="10"/>
        <v>A3940AF511</v>
      </c>
      <c r="G352">
        <f t="shared" si="11"/>
        <v>726000</v>
      </c>
      <c r="H352" s="2">
        <v>726435</v>
      </c>
      <c r="I352" s="3">
        <v>726000</v>
      </c>
      <c r="J352" t="s">
        <v>29</v>
      </c>
      <c r="K352" t="s">
        <v>108</v>
      </c>
      <c r="L352" t="s">
        <v>109</v>
      </c>
      <c r="M352" t="s">
        <v>32</v>
      </c>
      <c r="N352" t="s">
        <v>33</v>
      </c>
      <c r="O352" t="s">
        <v>814</v>
      </c>
      <c r="P352" t="s">
        <v>34</v>
      </c>
      <c r="Q352" t="s">
        <v>51</v>
      </c>
      <c r="R352" t="s">
        <v>58</v>
      </c>
      <c r="S352" t="s">
        <v>37</v>
      </c>
      <c r="T352" t="s">
        <v>38</v>
      </c>
      <c r="U352" t="s">
        <v>38</v>
      </c>
      <c r="V352" t="s">
        <v>39</v>
      </c>
      <c r="W352" t="s">
        <v>40</v>
      </c>
      <c r="X352" t="s">
        <v>40</v>
      </c>
      <c r="Y352" t="s">
        <v>41</v>
      </c>
      <c r="Z352" t="s">
        <v>41</v>
      </c>
      <c r="AA352" t="s">
        <v>37</v>
      </c>
    </row>
    <row r="353" spans="1:27" x14ac:dyDescent="0.25">
      <c r="A353" t="s">
        <v>820</v>
      </c>
      <c r="B353" t="s">
        <v>26</v>
      </c>
      <c r="C353" t="s">
        <v>27</v>
      </c>
      <c r="D353" t="s">
        <v>65</v>
      </c>
      <c r="E353">
        <v>511</v>
      </c>
      <c r="F353" t="str">
        <f t="shared" si="10"/>
        <v>A3940AF511</v>
      </c>
      <c r="G353">
        <f t="shared" si="11"/>
        <v>1153000</v>
      </c>
      <c r="H353" s="2">
        <v>1153404</v>
      </c>
      <c r="I353" s="3">
        <v>1153000</v>
      </c>
      <c r="J353" t="s">
        <v>29</v>
      </c>
      <c r="K353" t="s">
        <v>104</v>
      </c>
      <c r="L353" t="s">
        <v>105</v>
      </c>
      <c r="M353" t="s">
        <v>102</v>
      </c>
      <c r="N353" t="s">
        <v>103</v>
      </c>
      <c r="O353" t="s">
        <v>814</v>
      </c>
      <c r="P353" t="s">
        <v>34</v>
      </c>
      <c r="Q353" t="s">
        <v>51</v>
      </c>
      <c r="R353" t="s">
        <v>58</v>
      </c>
      <c r="S353" t="s">
        <v>37</v>
      </c>
      <c r="T353" t="s">
        <v>38</v>
      </c>
      <c r="U353" t="s">
        <v>38</v>
      </c>
      <c r="V353" t="s">
        <v>39</v>
      </c>
      <c r="W353" t="s">
        <v>40</v>
      </c>
      <c r="X353" t="s">
        <v>40</v>
      </c>
      <c r="Y353" t="s">
        <v>41</v>
      </c>
      <c r="Z353" t="s">
        <v>41</v>
      </c>
      <c r="AA353" t="s">
        <v>37</v>
      </c>
    </row>
    <row r="354" spans="1:27" x14ac:dyDescent="0.25">
      <c r="A354" t="s">
        <v>822</v>
      </c>
      <c r="B354" t="s">
        <v>26</v>
      </c>
      <c r="C354" t="s">
        <v>27</v>
      </c>
      <c r="D354" t="s">
        <v>65</v>
      </c>
      <c r="E354">
        <v>511</v>
      </c>
      <c r="F354" t="str">
        <f t="shared" si="10"/>
        <v>A3940AF511</v>
      </c>
      <c r="G354">
        <f t="shared" si="11"/>
        <v>1208000</v>
      </c>
      <c r="H354" s="2">
        <v>-1209032</v>
      </c>
      <c r="I354" s="3">
        <v>-1208000</v>
      </c>
      <c r="J354" t="s">
        <v>99</v>
      </c>
      <c r="K354" t="s">
        <v>115</v>
      </c>
      <c r="L354" t="s">
        <v>111</v>
      </c>
      <c r="M354" t="s">
        <v>112</v>
      </c>
      <c r="N354" t="s">
        <v>113</v>
      </c>
      <c r="O354" t="s">
        <v>814</v>
      </c>
      <c r="P354" t="s">
        <v>34</v>
      </c>
      <c r="Q354" t="s">
        <v>51</v>
      </c>
      <c r="R354" t="s">
        <v>58</v>
      </c>
      <c r="S354" t="s">
        <v>37</v>
      </c>
      <c r="T354" t="s">
        <v>38</v>
      </c>
      <c r="U354" t="s">
        <v>38</v>
      </c>
      <c r="V354" t="s">
        <v>39</v>
      </c>
      <c r="W354" t="s">
        <v>40</v>
      </c>
      <c r="X354" t="s">
        <v>40</v>
      </c>
      <c r="Y354" t="s">
        <v>41</v>
      </c>
      <c r="Z354" t="s">
        <v>41</v>
      </c>
      <c r="AA354" t="s">
        <v>37</v>
      </c>
    </row>
    <row r="355" spans="1:27" x14ac:dyDescent="0.25">
      <c r="A355" t="s">
        <v>925</v>
      </c>
      <c r="B355" t="s">
        <v>26</v>
      </c>
      <c r="C355" t="s">
        <v>27</v>
      </c>
      <c r="D355" t="s">
        <v>65</v>
      </c>
      <c r="E355">
        <v>511</v>
      </c>
      <c r="F355" t="str">
        <f t="shared" si="10"/>
        <v>A3940AF511</v>
      </c>
      <c r="G355">
        <f t="shared" si="11"/>
        <v>671000</v>
      </c>
      <c r="H355" s="2">
        <v>-670807</v>
      </c>
      <c r="I355" s="3">
        <v>-671000</v>
      </c>
      <c r="J355" t="s">
        <v>99</v>
      </c>
      <c r="K355" t="s">
        <v>116</v>
      </c>
      <c r="L355" t="s">
        <v>117</v>
      </c>
      <c r="M355" t="s">
        <v>118</v>
      </c>
      <c r="N355" t="s">
        <v>117</v>
      </c>
      <c r="O355" t="s">
        <v>814</v>
      </c>
      <c r="P355" t="s">
        <v>34</v>
      </c>
      <c r="Q355" t="s">
        <v>51</v>
      </c>
      <c r="R355" t="s">
        <v>58</v>
      </c>
      <c r="S355" t="s">
        <v>37</v>
      </c>
      <c r="T355" t="s">
        <v>38</v>
      </c>
      <c r="U355" t="s">
        <v>38</v>
      </c>
      <c r="V355" t="s">
        <v>39</v>
      </c>
      <c r="W355" t="s">
        <v>40</v>
      </c>
      <c r="X355" t="s">
        <v>40</v>
      </c>
      <c r="Y355" t="s">
        <v>41</v>
      </c>
      <c r="Z355" t="s">
        <v>41</v>
      </c>
      <c r="AA355" t="s">
        <v>37</v>
      </c>
    </row>
    <row r="356" spans="1:27" x14ac:dyDescent="0.25">
      <c r="A356" t="s">
        <v>149</v>
      </c>
      <c r="B356" t="s">
        <v>26</v>
      </c>
      <c r="C356" t="s">
        <v>27</v>
      </c>
      <c r="D356" t="s">
        <v>65</v>
      </c>
      <c r="E356">
        <v>511</v>
      </c>
      <c r="F356" t="str">
        <f t="shared" si="10"/>
        <v>A3940AF511</v>
      </c>
      <c r="G356">
        <f t="shared" si="11"/>
        <v>879000</v>
      </c>
      <c r="H356" s="2">
        <v>879465</v>
      </c>
      <c r="I356" s="3">
        <v>879000</v>
      </c>
      <c r="J356" t="s">
        <v>29</v>
      </c>
      <c r="K356" t="s">
        <v>51</v>
      </c>
      <c r="L356" t="s">
        <v>137</v>
      </c>
      <c r="M356" t="s">
        <v>138</v>
      </c>
      <c r="N356" t="s">
        <v>139</v>
      </c>
      <c r="O356" t="s">
        <v>814</v>
      </c>
      <c r="P356" t="s">
        <v>34</v>
      </c>
      <c r="Q356" t="s">
        <v>51</v>
      </c>
      <c r="R356" t="s">
        <v>58</v>
      </c>
      <c r="S356" t="s">
        <v>37</v>
      </c>
      <c r="T356" t="s">
        <v>38</v>
      </c>
      <c r="U356" t="s">
        <v>38</v>
      </c>
      <c r="V356" t="s">
        <v>39</v>
      </c>
      <c r="W356" t="s">
        <v>40</v>
      </c>
      <c r="X356" t="s">
        <v>40</v>
      </c>
      <c r="Y356" t="s">
        <v>41</v>
      </c>
      <c r="Z356" t="s">
        <v>41</v>
      </c>
      <c r="AA356" t="s">
        <v>37</v>
      </c>
    </row>
    <row r="357" spans="1:27" x14ac:dyDescent="0.25">
      <c r="A357" t="s">
        <v>152</v>
      </c>
      <c r="B357" t="s">
        <v>26</v>
      </c>
      <c r="C357" t="s">
        <v>27</v>
      </c>
      <c r="D357" t="s">
        <v>65</v>
      </c>
      <c r="E357">
        <v>511</v>
      </c>
      <c r="F357" t="str">
        <f t="shared" si="10"/>
        <v>A3940AF511</v>
      </c>
      <c r="G357">
        <f t="shared" si="11"/>
        <v>879000</v>
      </c>
      <c r="H357" s="2">
        <v>-879465</v>
      </c>
      <c r="I357" s="3">
        <v>-879000</v>
      </c>
      <c r="J357" t="s">
        <v>99</v>
      </c>
      <c r="K357" t="s">
        <v>115</v>
      </c>
      <c r="L357" t="s">
        <v>111</v>
      </c>
      <c r="M357" t="s">
        <v>112</v>
      </c>
      <c r="N357" t="s">
        <v>113</v>
      </c>
      <c r="O357" t="s">
        <v>814</v>
      </c>
      <c r="P357" t="s">
        <v>34</v>
      </c>
      <c r="Q357" t="s">
        <v>51</v>
      </c>
      <c r="R357" t="s">
        <v>58</v>
      </c>
      <c r="S357" t="s">
        <v>37</v>
      </c>
      <c r="T357" t="s">
        <v>38</v>
      </c>
      <c r="U357" t="s">
        <v>38</v>
      </c>
      <c r="V357" t="s">
        <v>39</v>
      </c>
      <c r="W357" t="s">
        <v>40</v>
      </c>
      <c r="X357" t="s">
        <v>40</v>
      </c>
      <c r="Y357" t="s">
        <v>41</v>
      </c>
      <c r="Z357" t="s">
        <v>41</v>
      </c>
      <c r="AA357" t="s">
        <v>37</v>
      </c>
    </row>
    <row r="358" spans="1:27" x14ac:dyDescent="0.25">
      <c r="A358" t="s">
        <v>153</v>
      </c>
      <c r="B358" t="s">
        <v>120</v>
      </c>
      <c r="C358" t="s">
        <v>27</v>
      </c>
      <c r="D358" t="s">
        <v>65</v>
      </c>
      <c r="E358">
        <v>511</v>
      </c>
      <c r="F358" t="str">
        <f t="shared" si="10"/>
        <v>A3940AF511</v>
      </c>
      <c r="G358">
        <f t="shared" si="11"/>
        <v>827000</v>
      </c>
      <c r="H358" s="2">
        <v>826521</v>
      </c>
      <c r="I358" s="3">
        <v>827000</v>
      </c>
      <c r="J358" t="s">
        <v>29</v>
      </c>
      <c r="K358" t="s">
        <v>154</v>
      </c>
      <c r="L358" t="s">
        <v>155</v>
      </c>
      <c r="M358" t="s">
        <v>156</v>
      </c>
      <c r="N358" t="s">
        <v>157</v>
      </c>
      <c r="O358" t="s">
        <v>814</v>
      </c>
      <c r="P358" t="s">
        <v>34</v>
      </c>
      <c r="Q358" t="s">
        <v>51</v>
      </c>
      <c r="R358" t="s">
        <v>58</v>
      </c>
      <c r="S358" t="s">
        <v>37</v>
      </c>
      <c r="T358" t="s">
        <v>38</v>
      </c>
      <c r="U358" t="s">
        <v>38</v>
      </c>
      <c r="V358" t="s">
        <v>39</v>
      </c>
      <c r="W358" t="s">
        <v>40</v>
      </c>
      <c r="X358" t="s">
        <v>40</v>
      </c>
      <c r="Y358" t="s">
        <v>41</v>
      </c>
      <c r="Z358" t="s">
        <v>41</v>
      </c>
      <c r="AA358" t="s">
        <v>37</v>
      </c>
    </row>
    <row r="359" spans="1:27" x14ac:dyDescent="0.25">
      <c r="A359" t="s">
        <v>158</v>
      </c>
      <c r="B359" t="s">
        <v>120</v>
      </c>
      <c r="C359" t="s">
        <v>27</v>
      </c>
      <c r="D359" t="s">
        <v>65</v>
      </c>
      <c r="E359">
        <v>511</v>
      </c>
      <c r="F359" t="str">
        <f t="shared" si="10"/>
        <v>A3940AF511</v>
      </c>
      <c r="G359">
        <f t="shared" si="11"/>
        <v>20000</v>
      </c>
      <c r="H359" s="2">
        <v>20148</v>
      </c>
      <c r="I359" s="3">
        <v>20000</v>
      </c>
      <c r="J359" t="s">
        <v>29</v>
      </c>
      <c r="K359" t="s">
        <v>159</v>
      </c>
      <c r="L359" t="s">
        <v>160</v>
      </c>
      <c r="M359" t="s">
        <v>161</v>
      </c>
      <c r="N359" t="s">
        <v>162</v>
      </c>
      <c r="O359" t="s">
        <v>814</v>
      </c>
      <c r="P359" t="s">
        <v>34</v>
      </c>
      <c r="Q359" t="s">
        <v>51</v>
      </c>
      <c r="R359" t="s">
        <v>58</v>
      </c>
      <c r="S359" t="s">
        <v>37</v>
      </c>
      <c r="T359" t="s">
        <v>38</v>
      </c>
      <c r="U359" t="s">
        <v>38</v>
      </c>
      <c r="V359" t="s">
        <v>39</v>
      </c>
      <c r="W359" t="s">
        <v>40</v>
      </c>
      <c r="X359" t="s">
        <v>40</v>
      </c>
      <c r="Y359" t="s">
        <v>41</v>
      </c>
      <c r="Z359" t="s">
        <v>41</v>
      </c>
      <c r="AA359" t="s">
        <v>37</v>
      </c>
    </row>
    <row r="360" spans="1:27" x14ac:dyDescent="0.25">
      <c r="A360" t="s">
        <v>163</v>
      </c>
      <c r="B360" t="s">
        <v>120</v>
      </c>
      <c r="C360" t="s">
        <v>27</v>
      </c>
      <c r="D360" t="s">
        <v>65</v>
      </c>
      <c r="E360">
        <v>511</v>
      </c>
      <c r="F360" t="str">
        <f t="shared" si="10"/>
        <v>A3940AF511</v>
      </c>
      <c r="G360">
        <f t="shared" si="11"/>
        <v>847000</v>
      </c>
      <c r="H360" s="2">
        <v>-846669</v>
      </c>
      <c r="I360" s="3">
        <v>-847000</v>
      </c>
      <c r="J360" t="s">
        <v>99</v>
      </c>
      <c r="K360" t="s">
        <v>51</v>
      </c>
      <c r="L360" t="s">
        <v>137</v>
      </c>
      <c r="M360" t="s">
        <v>138</v>
      </c>
      <c r="N360" t="s">
        <v>139</v>
      </c>
      <c r="O360" t="s">
        <v>814</v>
      </c>
      <c r="P360" t="s">
        <v>34</v>
      </c>
      <c r="Q360" t="s">
        <v>51</v>
      </c>
      <c r="R360" t="s">
        <v>58</v>
      </c>
      <c r="S360" t="s">
        <v>37</v>
      </c>
      <c r="T360" t="s">
        <v>38</v>
      </c>
      <c r="U360" t="s">
        <v>38</v>
      </c>
      <c r="V360" t="s">
        <v>39</v>
      </c>
      <c r="W360" t="s">
        <v>40</v>
      </c>
      <c r="X360" t="s">
        <v>40</v>
      </c>
      <c r="Y360" t="s">
        <v>41</v>
      </c>
      <c r="Z360" t="s">
        <v>41</v>
      </c>
      <c r="AA360" t="s">
        <v>37</v>
      </c>
    </row>
    <row r="361" spans="1:27" x14ac:dyDescent="0.25">
      <c r="A361" t="s">
        <v>164</v>
      </c>
      <c r="B361" t="s">
        <v>26</v>
      </c>
      <c r="C361" t="s">
        <v>27</v>
      </c>
      <c r="D361" t="s">
        <v>65</v>
      </c>
      <c r="E361">
        <v>511</v>
      </c>
      <c r="F361" t="str">
        <f t="shared" si="10"/>
        <v>A3940AF511</v>
      </c>
      <c r="G361">
        <f t="shared" si="11"/>
        <v>827000</v>
      </c>
      <c r="H361" s="2">
        <v>826521</v>
      </c>
      <c r="I361" s="3">
        <v>827000</v>
      </c>
      <c r="J361" t="s">
        <v>29</v>
      </c>
      <c r="K361" t="s">
        <v>116</v>
      </c>
      <c r="L361" t="s">
        <v>117</v>
      </c>
      <c r="M361" t="s">
        <v>118</v>
      </c>
      <c r="N361" t="s">
        <v>117</v>
      </c>
      <c r="O361" t="s">
        <v>814</v>
      </c>
      <c r="P361" t="s">
        <v>34</v>
      </c>
      <c r="Q361" t="s">
        <v>51</v>
      </c>
      <c r="R361" t="s">
        <v>58</v>
      </c>
      <c r="S361" t="s">
        <v>37</v>
      </c>
      <c r="T361" t="s">
        <v>38</v>
      </c>
      <c r="U361" t="s">
        <v>38</v>
      </c>
      <c r="V361" t="s">
        <v>39</v>
      </c>
      <c r="W361" t="s">
        <v>40</v>
      </c>
      <c r="X361" t="s">
        <v>40</v>
      </c>
      <c r="Y361" t="s">
        <v>41</v>
      </c>
      <c r="Z361" t="s">
        <v>41</v>
      </c>
      <c r="AA361" t="s">
        <v>37</v>
      </c>
    </row>
    <row r="362" spans="1:27" x14ac:dyDescent="0.25">
      <c r="A362" t="s">
        <v>165</v>
      </c>
      <c r="B362" t="s">
        <v>26</v>
      </c>
      <c r="C362" t="s">
        <v>27</v>
      </c>
      <c r="D362" t="s">
        <v>65</v>
      </c>
      <c r="E362">
        <v>511</v>
      </c>
      <c r="F362" t="str">
        <f t="shared" si="10"/>
        <v>A3940AF511</v>
      </c>
      <c r="G362">
        <f t="shared" si="11"/>
        <v>827000</v>
      </c>
      <c r="H362" s="2">
        <v>-826521</v>
      </c>
      <c r="I362" s="3">
        <v>-827000</v>
      </c>
      <c r="J362" t="s">
        <v>99</v>
      </c>
      <c r="K362" t="s">
        <v>154</v>
      </c>
      <c r="L362" t="s">
        <v>155</v>
      </c>
      <c r="M362" t="s">
        <v>156</v>
      </c>
      <c r="N362" t="s">
        <v>157</v>
      </c>
      <c r="O362" t="s">
        <v>814</v>
      </c>
      <c r="P362" t="s">
        <v>34</v>
      </c>
      <c r="Q362" t="s">
        <v>51</v>
      </c>
      <c r="R362" t="s">
        <v>58</v>
      </c>
      <c r="S362" t="s">
        <v>37</v>
      </c>
      <c r="T362" t="s">
        <v>38</v>
      </c>
      <c r="U362" t="s">
        <v>38</v>
      </c>
      <c r="V362" t="s">
        <v>39</v>
      </c>
      <c r="W362" t="s">
        <v>40</v>
      </c>
      <c r="X362" t="s">
        <v>40</v>
      </c>
      <c r="Y362" t="s">
        <v>41</v>
      </c>
      <c r="Z362" t="s">
        <v>41</v>
      </c>
      <c r="AA362" t="s">
        <v>37</v>
      </c>
    </row>
    <row r="363" spans="1:27" x14ac:dyDescent="0.25">
      <c r="A363" t="s">
        <v>166</v>
      </c>
      <c r="B363" t="s">
        <v>26</v>
      </c>
      <c r="C363" t="s">
        <v>27</v>
      </c>
      <c r="D363" t="s">
        <v>65</v>
      </c>
      <c r="E363">
        <v>511</v>
      </c>
      <c r="F363" t="str">
        <f t="shared" si="10"/>
        <v>A3940AF511</v>
      </c>
      <c r="G363">
        <f t="shared" si="11"/>
        <v>758000</v>
      </c>
      <c r="H363" s="2">
        <v>758475</v>
      </c>
      <c r="I363" s="3">
        <v>758000</v>
      </c>
      <c r="J363" t="s">
        <v>29</v>
      </c>
      <c r="K363" t="s">
        <v>116</v>
      </c>
      <c r="L363" t="s">
        <v>117</v>
      </c>
      <c r="M363" t="s">
        <v>118</v>
      </c>
      <c r="N363" t="s">
        <v>117</v>
      </c>
      <c r="O363" t="s">
        <v>814</v>
      </c>
      <c r="P363" t="s">
        <v>34</v>
      </c>
      <c r="Q363" t="s">
        <v>51</v>
      </c>
      <c r="R363" t="s">
        <v>58</v>
      </c>
      <c r="S363" t="s">
        <v>37</v>
      </c>
      <c r="T363" t="s">
        <v>38</v>
      </c>
      <c r="U363" t="s">
        <v>38</v>
      </c>
      <c r="V363" t="s">
        <v>39</v>
      </c>
      <c r="W363" t="s">
        <v>40</v>
      </c>
      <c r="X363" t="s">
        <v>40</v>
      </c>
      <c r="Y363" t="s">
        <v>41</v>
      </c>
      <c r="Z363" t="s">
        <v>41</v>
      </c>
      <c r="AA363" t="s">
        <v>37</v>
      </c>
    </row>
    <row r="364" spans="1:27" x14ac:dyDescent="0.25">
      <c r="A364" t="s">
        <v>167</v>
      </c>
      <c r="B364" t="s">
        <v>26</v>
      </c>
      <c r="C364" t="s">
        <v>27</v>
      </c>
      <c r="D364" t="s">
        <v>65</v>
      </c>
      <c r="E364">
        <v>511</v>
      </c>
      <c r="F364" t="str">
        <f t="shared" si="10"/>
        <v>A3940AF511</v>
      </c>
      <c r="G364">
        <f t="shared" si="11"/>
        <v>758000</v>
      </c>
      <c r="H364" s="2">
        <v>-758475</v>
      </c>
      <c r="I364" s="3">
        <v>-758000</v>
      </c>
      <c r="J364" t="s">
        <v>99</v>
      </c>
      <c r="K364" t="s">
        <v>168</v>
      </c>
      <c r="L364" t="s">
        <v>117</v>
      </c>
      <c r="M364" t="s">
        <v>169</v>
      </c>
      <c r="N364" t="s">
        <v>170</v>
      </c>
      <c r="O364" t="s">
        <v>814</v>
      </c>
      <c r="P364" t="s">
        <v>34</v>
      </c>
      <c r="Q364" t="s">
        <v>51</v>
      </c>
      <c r="R364" t="s">
        <v>58</v>
      </c>
      <c r="S364" t="s">
        <v>37</v>
      </c>
      <c r="T364" t="s">
        <v>38</v>
      </c>
      <c r="U364" t="s">
        <v>38</v>
      </c>
      <c r="V364" t="s">
        <v>39</v>
      </c>
      <c r="W364" t="s">
        <v>40</v>
      </c>
      <c r="X364" t="s">
        <v>40</v>
      </c>
      <c r="Y364" t="s">
        <v>41</v>
      </c>
      <c r="Z364" t="s">
        <v>41</v>
      </c>
      <c r="AA364" t="s">
        <v>37</v>
      </c>
    </row>
    <row r="365" spans="1:27" x14ac:dyDescent="0.25">
      <c r="A365" t="s">
        <v>173</v>
      </c>
      <c r="B365" t="s">
        <v>26</v>
      </c>
      <c r="C365" t="s">
        <v>27</v>
      </c>
      <c r="D365" t="s">
        <v>65</v>
      </c>
      <c r="E365">
        <v>511</v>
      </c>
      <c r="F365" t="str">
        <f t="shared" si="10"/>
        <v>A3940AF511</v>
      </c>
      <c r="G365">
        <f t="shared" si="11"/>
        <v>4000</v>
      </c>
      <c r="H365" s="2">
        <v>3718</v>
      </c>
      <c r="I365" s="3">
        <v>4000</v>
      </c>
      <c r="J365" t="s">
        <v>29</v>
      </c>
      <c r="K365" t="s">
        <v>116</v>
      </c>
      <c r="L365" t="s">
        <v>117</v>
      </c>
      <c r="M365" t="s">
        <v>118</v>
      </c>
      <c r="N365" t="s">
        <v>117</v>
      </c>
      <c r="O365" t="s">
        <v>814</v>
      </c>
      <c r="P365" t="s">
        <v>34</v>
      </c>
      <c r="Q365" t="s">
        <v>51</v>
      </c>
      <c r="R365" t="s">
        <v>58</v>
      </c>
      <c r="S365" t="s">
        <v>37</v>
      </c>
      <c r="T365" t="s">
        <v>38</v>
      </c>
      <c r="U365" t="s">
        <v>38</v>
      </c>
      <c r="V365" t="s">
        <v>39</v>
      </c>
      <c r="W365" t="s">
        <v>40</v>
      </c>
      <c r="X365" t="s">
        <v>40</v>
      </c>
      <c r="Y365" t="s">
        <v>41</v>
      </c>
      <c r="Z365" t="s">
        <v>41</v>
      </c>
      <c r="AA365" t="s">
        <v>37</v>
      </c>
    </row>
    <row r="366" spans="1:27" x14ac:dyDescent="0.25">
      <c r="A366" t="s">
        <v>178</v>
      </c>
      <c r="B366" t="s">
        <v>26</v>
      </c>
      <c r="C366" t="s">
        <v>27</v>
      </c>
      <c r="D366" t="s">
        <v>65</v>
      </c>
      <c r="E366">
        <v>511</v>
      </c>
      <c r="F366" t="str">
        <f t="shared" si="10"/>
        <v>A3940AF511</v>
      </c>
      <c r="G366">
        <f t="shared" si="11"/>
        <v>4000</v>
      </c>
      <c r="H366" s="2">
        <v>-3718</v>
      </c>
      <c r="I366" s="3">
        <v>-4000</v>
      </c>
      <c r="J366" t="s">
        <v>99</v>
      </c>
      <c r="K366" t="s">
        <v>108</v>
      </c>
      <c r="L366" t="s">
        <v>109</v>
      </c>
      <c r="M366" t="s">
        <v>32</v>
      </c>
      <c r="N366" t="s">
        <v>33</v>
      </c>
      <c r="O366" t="s">
        <v>814</v>
      </c>
      <c r="P366" t="s">
        <v>34</v>
      </c>
      <c r="Q366" t="s">
        <v>51</v>
      </c>
      <c r="R366" t="s">
        <v>58</v>
      </c>
      <c r="S366" t="s">
        <v>37</v>
      </c>
      <c r="T366" t="s">
        <v>38</v>
      </c>
      <c r="U366" t="s">
        <v>38</v>
      </c>
      <c r="V366" t="s">
        <v>39</v>
      </c>
      <c r="W366" t="s">
        <v>40</v>
      </c>
      <c r="X366" t="s">
        <v>40</v>
      </c>
      <c r="Y366" t="s">
        <v>41</v>
      </c>
      <c r="Z366" t="s">
        <v>41</v>
      </c>
      <c r="AA366" t="s">
        <v>37</v>
      </c>
    </row>
    <row r="367" spans="1:27" x14ac:dyDescent="0.25">
      <c r="A367" t="s">
        <v>181</v>
      </c>
      <c r="B367" t="s">
        <v>26</v>
      </c>
      <c r="C367" t="s">
        <v>27</v>
      </c>
      <c r="D367" t="s">
        <v>65</v>
      </c>
      <c r="E367">
        <v>511</v>
      </c>
      <c r="F367" t="str">
        <f t="shared" si="10"/>
        <v>A3940AF511</v>
      </c>
      <c r="G367">
        <f t="shared" si="11"/>
        <v>266000</v>
      </c>
      <c r="H367" s="2">
        <v>265858</v>
      </c>
      <c r="I367" s="3">
        <v>266000</v>
      </c>
      <c r="J367" t="s">
        <v>29</v>
      </c>
      <c r="K367" t="s">
        <v>108</v>
      </c>
      <c r="L367" t="s">
        <v>109</v>
      </c>
      <c r="M367" t="s">
        <v>32</v>
      </c>
      <c r="N367" t="s">
        <v>33</v>
      </c>
      <c r="O367" t="s">
        <v>814</v>
      </c>
      <c r="P367" t="s">
        <v>34</v>
      </c>
      <c r="Q367" t="s">
        <v>51</v>
      </c>
      <c r="R367" t="s">
        <v>58</v>
      </c>
      <c r="S367" t="s">
        <v>37</v>
      </c>
      <c r="T367" t="s">
        <v>38</v>
      </c>
      <c r="U367" t="s">
        <v>38</v>
      </c>
      <c r="V367" t="s">
        <v>39</v>
      </c>
      <c r="W367" t="s">
        <v>40</v>
      </c>
      <c r="X367" t="s">
        <v>40</v>
      </c>
      <c r="Y367" t="s">
        <v>41</v>
      </c>
      <c r="Z367" t="s">
        <v>41</v>
      </c>
      <c r="AA367" t="s">
        <v>37</v>
      </c>
    </row>
    <row r="368" spans="1:27" x14ac:dyDescent="0.25">
      <c r="A368" t="s">
        <v>182</v>
      </c>
      <c r="B368" t="s">
        <v>26</v>
      </c>
      <c r="C368" t="s">
        <v>27</v>
      </c>
      <c r="D368" t="s">
        <v>65</v>
      </c>
      <c r="E368">
        <v>511</v>
      </c>
      <c r="F368" t="str">
        <f t="shared" si="10"/>
        <v>A3940AF511</v>
      </c>
      <c r="G368">
        <f t="shared" si="11"/>
        <v>266000</v>
      </c>
      <c r="H368" s="2">
        <v>-265858</v>
      </c>
      <c r="I368" s="3">
        <v>-266000</v>
      </c>
      <c r="J368" t="s">
        <v>99</v>
      </c>
      <c r="K368" t="s">
        <v>116</v>
      </c>
      <c r="L368" t="s">
        <v>117</v>
      </c>
      <c r="M368" t="s">
        <v>118</v>
      </c>
      <c r="N368" t="s">
        <v>117</v>
      </c>
      <c r="O368" t="s">
        <v>814</v>
      </c>
      <c r="P368" t="s">
        <v>34</v>
      </c>
      <c r="Q368" t="s">
        <v>51</v>
      </c>
      <c r="R368" t="s">
        <v>58</v>
      </c>
      <c r="S368" t="s">
        <v>37</v>
      </c>
      <c r="T368" t="s">
        <v>38</v>
      </c>
      <c r="U368" t="s">
        <v>38</v>
      </c>
      <c r="V368" t="s">
        <v>39</v>
      </c>
      <c r="W368" t="s">
        <v>40</v>
      </c>
      <c r="X368" t="s">
        <v>40</v>
      </c>
      <c r="Y368" t="s">
        <v>41</v>
      </c>
      <c r="Z368" t="s">
        <v>41</v>
      </c>
      <c r="AA368" t="s">
        <v>37</v>
      </c>
    </row>
    <row r="369" spans="1:27" x14ac:dyDescent="0.25">
      <c r="A369" t="s">
        <v>823</v>
      </c>
      <c r="B369" t="s">
        <v>26</v>
      </c>
      <c r="C369" t="s">
        <v>27</v>
      </c>
      <c r="D369" t="s">
        <v>66</v>
      </c>
      <c r="E369">
        <v>511</v>
      </c>
      <c r="F369" t="str">
        <f t="shared" si="10"/>
        <v>A4100AF511</v>
      </c>
      <c r="G369">
        <f t="shared" si="11"/>
        <v>275000</v>
      </c>
      <c r="H369" s="2">
        <v>275359</v>
      </c>
      <c r="I369" s="3">
        <v>275000</v>
      </c>
      <c r="J369" t="s">
        <v>29</v>
      </c>
      <c r="K369" t="s">
        <v>108</v>
      </c>
      <c r="L369" t="s">
        <v>109</v>
      </c>
      <c r="M369" t="s">
        <v>32</v>
      </c>
      <c r="N369" t="s">
        <v>33</v>
      </c>
      <c r="O369" t="s">
        <v>814</v>
      </c>
      <c r="P369" t="s">
        <v>34</v>
      </c>
      <c r="Q369" t="s">
        <v>48</v>
      </c>
      <c r="R369" t="s">
        <v>49</v>
      </c>
      <c r="S369" t="s">
        <v>37</v>
      </c>
      <c r="T369" t="s">
        <v>38</v>
      </c>
      <c r="U369" t="s">
        <v>38</v>
      </c>
      <c r="V369" t="s">
        <v>39</v>
      </c>
      <c r="W369" t="s">
        <v>40</v>
      </c>
      <c r="X369" t="s">
        <v>40</v>
      </c>
      <c r="Y369" t="s">
        <v>41</v>
      </c>
      <c r="Z369" t="s">
        <v>41</v>
      </c>
      <c r="AA369" t="s">
        <v>37</v>
      </c>
    </row>
    <row r="370" spans="1:27" x14ac:dyDescent="0.25">
      <c r="A370" t="s">
        <v>825</v>
      </c>
      <c r="B370" t="s">
        <v>26</v>
      </c>
      <c r="C370" t="s">
        <v>27</v>
      </c>
      <c r="D370" t="s">
        <v>66</v>
      </c>
      <c r="E370">
        <v>511</v>
      </c>
      <c r="F370" t="str">
        <f t="shared" si="10"/>
        <v>A4100AF511</v>
      </c>
      <c r="G370">
        <f t="shared" si="11"/>
        <v>13000</v>
      </c>
      <c r="H370" s="2">
        <v>12719</v>
      </c>
      <c r="I370" s="3">
        <v>13000</v>
      </c>
      <c r="J370" t="s">
        <v>29</v>
      </c>
      <c r="K370" t="s">
        <v>100</v>
      </c>
      <c r="L370" t="s">
        <v>101</v>
      </c>
      <c r="M370" t="s">
        <v>102</v>
      </c>
      <c r="N370" t="s">
        <v>103</v>
      </c>
      <c r="O370" t="s">
        <v>814</v>
      </c>
      <c r="P370" t="s">
        <v>34</v>
      </c>
      <c r="Q370" t="s">
        <v>48</v>
      </c>
      <c r="R370" t="s">
        <v>49</v>
      </c>
      <c r="S370" t="s">
        <v>37</v>
      </c>
      <c r="T370" t="s">
        <v>38</v>
      </c>
      <c r="U370" t="s">
        <v>38</v>
      </c>
      <c r="V370" t="s">
        <v>39</v>
      </c>
      <c r="W370" t="s">
        <v>40</v>
      </c>
      <c r="X370" t="s">
        <v>40</v>
      </c>
      <c r="Y370" t="s">
        <v>41</v>
      </c>
      <c r="Z370" t="s">
        <v>41</v>
      </c>
      <c r="AA370" t="s">
        <v>37</v>
      </c>
    </row>
    <row r="371" spans="1:27" x14ac:dyDescent="0.25">
      <c r="A371" t="s">
        <v>816</v>
      </c>
      <c r="B371" t="s">
        <v>26</v>
      </c>
      <c r="C371" t="s">
        <v>27</v>
      </c>
      <c r="D371" t="s">
        <v>66</v>
      </c>
      <c r="E371">
        <v>511</v>
      </c>
      <c r="F371" t="str">
        <f t="shared" si="10"/>
        <v>A4100AF511</v>
      </c>
      <c r="G371">
        <f t="shared" si="11"/>
        <v>211000</v>
      </c>
      <c r="H371" s="2">
        <v>-210638</v>
      </c>
      <c r="I371" s="3">
        <v>-211000</v>
      </c>
      <c r="J371" t="s">
        <v>99</v>
      </c>
      <c r="K371" t="s">
        <v>115</v>
      </c>
      <c r="L371" t="s">
        <v>111</v>
      </c>
      <c r="M371" t="s">
        <v>112</v>
      </c>
      <c r="N371" t="s">
        <v>113</v>
      </c>
      <c r="O371" t="s">
        <v>814</v>
      </c>
      <c r="P371" t="s">
        <v>34</v>
      </c>
      <c r="Q371" t="s">
        <v>48</v>
      </c>
      <c r="R371" t="s">
        <v>49</v>
      </c>
      <c r="S371" t="s">
        <v>37</v>
      </c>
      <c r="T371" t="s">
        <v>38</v>
      </c>
      <c r="U371" t="s">
        <v>38</v>
      </c>
      <c r="V371" t="s">
        <v>39</v>
      </c>
      <c r="W371" t="s">
        <v>40</v>
      </c>
      <c r="X371" t="s">
        <v>40</v>
      </c>
      <c r="Y371" t="s">
        <v>41</v>
      </c>
      <c r="Z371" t="s">
        <v>41</v>
      </c>
      <c r="AA371" t="s">
        <v>37</v>
      </c>
    </row>
    <row r="372" spans="1:27" x14ac:dyDescent="0.25">
      <c r="A372" t="s">
        <v>817</v>
      </c>
      <c r="B372" t="s">
        <v>26</v>
      </c>
      <c r="C372" t="s">
        <v>27</v>
      </c>
      <c r="D372" t="s">
        <v>66</v>
      </c>
      <c r="E372">
        <v>511</v>
      </c>
      <c r="F372" t="str">
        <f t="shared" si="10"/>
        <v>A4100AF511</v>
      </c>
      <c r="G372">
        <f t="shared" si="11"/>
        <v>77000</v>
      </c>
      <c r="H372" s="2">
        <v>-77440</v>
      </c>
      <c r="I372" s="3">
        <v>-77000</v>
      </c>
      <c r="J372" t="s">
        <v>99</v>
      </c>
      <c r="K372" t="s">
        <v>116</v>
      </c>
      <c r="L372" t="s">
        <v>117</v>
      </c>
      <c r="M372" t="s">
        <v>118</v>
      </c>
      <c r="N372" t="s">
        <v>117</v>
      </c>
      <c r="O372" t="s">
        <v>814</v>
      </c>
      <c r="P372" t="s">
        <v>34</v>
      </c>
      <c r="Q372" t="s">
        <v>48</v>
      </c>
      <c r="R372" t="s">
        <v>49</v>
      </c>
      <c r="S372" t="s">
        <v>37</v>
      </c>
      <c r="T372" t="s">
        <v>38</v>
      </c>
      <c r="U372" t="s">
        <v>38</v>
      </c>
      <c r="V372" t="s">
        <v>39</v>
      </c>
      <c r="W372" t="s">
        <v>40</v>
      </c>
      <c r="X372" t="s">
        <v>40</v>
      </c>
      <c r="Y372" t="s">
        <v>41</v>
      </c>
      <c r="Z372" t="s">
        <v>41</v>
      </c>
      <c r="AA372" t="s">
        <v>37</v>
      </c>
    </row>
    <row r="373" spans="1:27" x14ac:dyDescent="0.25">
      <c r="A373" t="s">
        <v>149</v>
      </c>
      <c r="B373" t="s">
        <v>26</v>
      </c>
      <c r="C373" t="s">
        <v>27</v>
      </c>
      <c r="D373" t="s">
        <v>66</v>
      </c>
      <c r="E373">
        <v>511</v>
      </c>
      <c r="F373" t="str">
        <f t="shared" si="10"/>
        <v>A4100AF511</v>
      </c>
      <c r="G373">
        <f t="shared" si="11"/>
        <v>47000</v>
      </c>
      <c r="H373" s="2">
        <v>46817</v>
      </c>
      <c r="I373" s="3">
        <v>47000</v>
      </c>
      <c r="J373" t="s">
        <v>29</v>
      </c>
      <c r="K373" t="s">
        <v>48</v>
      </c>
      <c r="L373" t="s">
        <v>134</v>
      </c>
      <c r="M373" t="s">
        <v>135</v>
      </c>
      <c r="N373" t="s">
        <v>136</v>
      </c>
      <c r="O373" t="s">
        <v>814</v>
      </c>
      <c r="P373" t="s">
        <v>34</v>
      </c>
      <c r="Q373" t="s">
        <v>48</v>
      </c>
      <c r="R373" t="s">
        <v>49</v>
      </c>
      <c r="S373" t="s">
        <v>37</v>
      </c>
      <c r="T373" t="s">
        <v>38</v>
      </c>
      <c r="U373" t="s">
        <v>38</v>
      </c>
      <c r="V373" t="s">
        <v>39</v>
      </c>
      <c r="W373" t="s">
        <v>40</v>
      </c>
      <c r="X373" t="s">
        <v>40</v>
      </c>
      <c r="Y373" t="s">
        <v>41</v>
      </c>
      <c r="Z373" t="s">
        <v>41</v>
      </c>
      <c r="AA373" t="s">
        <v>37</v>
      </c>
    </row>
    <row r="374" spans="1:27" x14ac:dyDescent="0.25">
      <c r="A374" t="s">
        <v>152</v>
      </c>
      <c r="B374" t="s">
        <v>26</v>
      </c>
      <c r="C374" t="s">
        <v>27</v>
      </c>
      <c r="D374" t="s">
        <v>66</v>
      </c>
      <c r="E374">
        <v>511</v>
      </c>
      <c r="F374" t="str">
        <f t="shared" si="10"/>
        <v>A4100AF511</v>
      </c>
      <c r="G374">
        <f t="shared" si="11"/>
        <v>47000</v>
      </c>
      <c r="H374" s="2">
        <v>-46817</v>
      </c>
      <c r="I374" s="3">
        <v>-47000</v>
      </c>
      <c r="J374" t="s">
        <v>99</v>
      </c>
      <c r="K374" t="s">
        <v>115</v>
      </c>
      <c r="L374" t="s">
        <v>111</v>
      </c>
      <c r="M374" t="s">
        <v>112</v>
      </c>
      <c r="N374" t="s">
        <v>113</v>
      </c>
      <c r="O374" t="s">
        <v>814</v>
      </c>
      <c r="P374" t="s">
        <v>34</v>
      </c>
      <c r="Q374" t="s">
        <v>48</v>
      </c>
      <c r="R374" t="s">
        <v>49</v>
      </c>
      <c r="S374" t="s">
        <v>37</v>
      </c>
      <c r="T374" t="s">
        <v>38</v>
      </c>
      <c r="U374" t="s">
        <v>38</v>
      </c>
      <c r="V374" t="s">
        <v>39</v>
      </c>
      <c r="W374" t="s">
        <v>40</v>
      </c>
      <c r="X374" t="s">
        <v>40</v>
      </c>
      <c r="Y374" t="s">
        <v>41</v>
      </c>
      <c r="Z374" t="s">
        <v>41</v>
      </c>
      <c r="AA374" t="s">
        <v>37</v>
      </c>
    </row>
    <row r="375" spans="1:27" x14ac:dyDescent="0.25">
      <c r="A375" t="s">
        <v>153</v>
      </c>
      <c r="B375" t="s">
        <v>120</v>
      </c>
      <c r="C375" t="s">
        <v>27</v>
      </c>
      <c r="D375" t="s">
        <v>66</v>
      </c>
      <c r="E375">
        <v>511</v>
      </c>
      <c r="F375" t="str">
        <f t="shared" si="10"/>
        <v>A4100AF511</v>
      </c>
      <c r="G375">
        <f t="shared" si="11"/>
        <v>48000</v>
      </c>
      <c r="H375" s="2">
        <v>47647</v>
      </c>
      <c r="I375" s="3">
        <v>48000</v>
      </c>
      <c r="J375" t="s">
        <v>29</v>
      </c>
      <c r="K375" t="s">
        <v>154</v>
      </c>
      <c r="L375" t="s">
        <v>155</v>
      </c>
      <c r="M375" t="s">
        <v>156</v>
      </c>
      <c r="N375" t="s">
        <v>157</v>
      </c>
      <c r="O375" t="s">
        <v>814</v>
      </c>
      <c r="P375" t="s">
        <v>34</v>
      </c>
      <c r="Q375" t="s">
        <v>48</v>
      </c>
      <c r="R375" t="s">
        <v>49</v>
      </c>
      <c r="S375" t="s">
        <v>37</v>
      </c>
      <c r="T375" t="s">
        <v>38</v>
      </c>
      <c r="U375" t="s">
        <v>38</v>
      </c>
      <c r="V375" t="s">
        <v>39</v>
      </c>
      <c r="W375" t="s">
        <v>40</v>
      </c>
      <c r="X375" t="s">
        <v>40</v>
      </c>
      <c r="Y375" t="s">
        <v>41</v>
      </c>
      <c r="Z375" t="s">
        <v>41</v>
      </c>
      <c r="AA375" t="s">
        <v>37</v>
      </c>
    </row>
    <row r="376" spans="1:27" x14ac:dyDescent="0.25">
      <c r="A376" t="s">
        <v>163</v>
      </c>
      <c r="B376" t="s">
        <v>120</v>
      </c>
      <c r="C376" t="s">
        <v>27</v>
      </c>
      <c r="D376" t="s">
        <v>66</v>
      </c>
      <c r="E376">
        <v>511</v>
      </c>
      <c r="F376" t="str">
        <f t="shared" si="10"/>
        <v>A4100AF511</v>
      </c>
      <c r="G376">
        <f t="shared" si="11"/>
        <v>48000</v>
      </c>
      <c r="H376" s="2">
        <v>-47736</v>
      </c>
      <c r="I376" s="3">
        <v>-48000</v>
      </c>
      <c r="J376" t="s">
        <v>99</v>
      </c>
      <c r="K376" t="s">
        <v>48</v>
      </c>
      <c r="L376" t="s">
        <v>134</v>
      </c>
      <c r="M376" t="s">
        <v>135</v>
      </c>
      <c r="N376" t="s">
        <v>136</v>
      </c>
      <c r="O376" t="s">
        <v>814</v>
      </c>
      <c r="P376" t="s">
        <v>34</v>
      </c>
      <c r="Q376" t="s">
        <v>48</v>
      </c>
      <c r="R376" t="s">
        <v>49</v>
      </c>
      <c r="S376" t="s">
        <v>37</v>
      </c>
      <c r="T376" t="s">
        <v>38</v>
      </c>
      <c r="U376" t="s">
        <v>38</v>
      </c>
      <c r="V376" t="s">
        <v>39</v>
      </c>
      <c r="W376" t="s">
        <v>40</v>
      </c>
      <c r="X376" t="s">
        <v>40</v>
      </c>
      <c r="Y376" t="s">
        <v>41</v>
      </c>
      <c r="Z376" t="s">
        <v>41</v>
      </c>
      <c r="AA376" t="s">
        <v>37</v>
      </c>
    </row>
    <row r="377" spans="1:27" x14ac:dyDescent="0.25">
      <c r="A377" t="s">
        <v>164</v>
      </c>
      <c r="B377" t="s">
        <v>26</v>
      </c>
      <c r="C377" t="s">
        <v>27</v>
      </c>
      <c r="D377" t="s">
        <v>66</v>
      </c>
      <c r="E377">
        <v>511</v>
      </c>
      <c r="F377" t="str">
        <f t="shared" si="10"/>
        <v>A4100AF511</v>
      </c>
      <c r="G377">
        <f t="shared" si="11"/>
        <v>48000</v>
      </c>
      <c r="H377" s="2">
        <v>47647</v>
      </c>
      <c r="I377" s="3">
        <v>48000</v>
      </c>
      <c r="J377" t="s">
        <v>29</v>
      </c>
      <c r="K377" t="s">
        <v>116</v>
      </c>
      <c r="L377" t="s">
        <v>117</v>
      </c>
      <c r="M377" t="s">
        <v>118</v>
      </c>
      <c r="N377" t="s">
        <v>117</v>
      </c>
      <c r="O377" t="s">
        <v>814</v>
      </c>
      <c r="P377" t="s">
        <v>34</v>
      </c>
      <c r="Q377" t="s">
        <v>48</v>
      </c>
      <c r="R377" t="s">
        <v>49</v>
      </c>
      <c r="S377" t="s">
        <v>37</v>
      </c>
      <c r="T377" t="s">
        <v>38</v>
      </c>
      <c r="U377" t="s">
        <v>38</v>
      </c>
      <c r="V377" t="s">
        <v>39</v>
      </c>
      <c r="W377" t="s">
        <v>40</v>
      </c>
      <c r="X377" t="s">
        <v>40</v>
      </c>
      <c r="Y377" t="s">
        <v>41</v>
      </c>
      <c r="Z377" t="s">
        <v>41</v>
      </c>
      <c r="AA377" t="s">
        <v>37</v>
      </c>
    </row>
    <row r="378" spans="1:27" x14ac:dyDescent="0.25">
      <c r="A378" t="s">
        <v>165</v>
      </c>
      <c r="B378" t="s">
        <v>26</v>
      </c>
      <c r="C378" t="s">
        <v>27</v>
      </c>
      <c r="D378" t="s">
        <v>66</v>
      </c>
      <c r="E378">
        <v>511</v>
      </c>
      <c r="F378" t="str">
        <f t="shared" si="10"/>
        <v>A4100AF511</v>
      </c>
      <c r="G378">
        <f t="shared" si="11"/>
        <v>48000</v>
      </c>
      <c r="H378" s="2">
        <v>-47647</v>
      </c>
      <c r="I378" s="3">
        <v>-48000</v>
      </c>
      <c r="J378" t="s">
        <v>99</v>
      </c>
      <c r="K378" t="s">
        <v>154</v>
      </c>
      <c r="L378" t="s">
        <v>155</v>
      </c>
      <c r="M378" t="s">
        <v>156</v>
      </c>
      <c r="N378" t="s">
        <v>157</v>
      </c>
      <c r="O378" t="s">
        <v>814</v>
      </c>
      <c r="P378" t="s">
        <v>34</v>
      </c>
      <c r="Q378" t="s">
        <v>48</v>
      </c>
      <c r="R378" t="s">
        <v>49</v>
      </c>
      <c r="S378" t="s">
        <v>37</v>
      </c>
      <c r="T378" t="s">
        <v>38</v>
      </c>
      <c r="U378" t="s">
        <v>38</v>
      </c>
      <c r="V378" t="s">
        <v>39</v>
      </c>
      <c r="W378" t="s">
        <v>40</v>
      </c>
      <c r="X378" t="s">
        <v>40</v>
      </c>
      <c r="Y378" t="s">
        <v>41</v>
      </c>
      <c r="Z378" t="s">
        <v>41</v>
      </c>
      <c r="AA378" t="s">
        <v>37</v>
      </c>
    </row>
    <row r="379" spans="1:27" x14ac:dyDescent="0.25">
      <c r="A379" t="s">
        <v>166</v>
      </c>
      <c r="B379" t="s">
        <v>26</v>
      </c>
      <c r="C379" t="s">
        <v>27</v>
      </c>
      <c r="D379" t="s">
        <v>66</v>
      </c>
      <c r="E379">
        <v>511</v>
      </c>
      <c r="F379" t="str">
        <f t="shared" si="10"/>
        <v>A4100AF511</v>
      </c>
      <c r="G379">
        <f t="shared" si="11"/>
        <v>30000</v>
      </c>
      <c r="H379" s="2">
        <v>29793</v>
      </c>
      <c r="I379" s="3">
        <v>30000</v>
      </c>
      <c r="J379" t="s">
        <v>29</v>
      </c>
      <c r="K379" t="s">
        <v>116</v>
      </c>
      <c r="L379" t="s">
        <v>117</v>
      </c>
      <c r="M379" t="s">
        <v>118</v>
      </c>
      <c r="N379" t="s">
        <v>117</v>
      </c>
      <c r="O379" t="s">
        <v>814</v>
      </c>
      <c r="P379" t="s">
        <v>34</v>
      </c>
      <c r="Q379" t="s">
        <v>48</v>
      </c>
      <c r="R379" t="s">
        <v>49</v>
      </c>
      <c r="S379" t="s">
        <v>37</v>
      </c>
      <c r="T379" t="s">
        <v>38</v>
      </c>
      <c r="U379" t="s">
        <v>38</v>
      </c>
      <c r="V379" t="s">
        <v>39</v>
      </c>
      <c r="W379" t="s">
        <v>40</v>
      </c>
      <c r="X379" t="s">
        <v>40</v>
      </c>
      <c r="Y379" t="s">
        <v>41</v>
      </c>
      <c r="Z379" t="s">
        <v>41</v>
      </c>
      <c r="AA379" t="s">
        <v>37</v>
      </c>
    </row>
    <row r="380" spans="1:27" x14ac:dyDescent="0.25">
      <c r="A380" t="s">
        <v>167</v>
      </c>
      <c r="B380" t="s">
        <v>26</v>
      </c>
      <c r="C380" t="s">
        <v>27</v>
      </c>
      <c r="D380" t="s">
        <v>66</v>
      </c>
      <c r="E380">
        <v>511</v>
      </c>
      <c r="F380" t="str">
        <f t="shared" si="10"/>
        <v>A4100AF511</v>
      </c>
      <c r="G380">
        <f t="shared" si="11"/>
        <v>30000</v>
      </c>
      <c r="H380" s="2">
        <v>-29793</v>
      </c>
      <c r="I380" s="3">
        <v>-30000</v>
      </c>
      <c r="J380" t="s">
        <v>99</v>
      </c>
      <c r="K380" t="s">
        <v>168</v>
      </c>
      <c r="L380" t="s">
        <v>117</v>
      </c>
      <c r="M380" t="s">
        <v>169</v>
      </c>
      <c r="N380" t="s">
        <v>170</v>
      </c>
      <c r="O380" t="s">
        <v>814</v>
      </c>
      <c r="P380" t="s">
        <v>34</v>
      </c>
      <c r="Q380" t="s">
        <v>48</v>
      </c>
      <c r="R380" t="s">
        <v>49</v>
      </c>
      <c r="S380" t="s">
        <v>37</v>
      </c>
      <c r="T380" t="s">
        <v>38</v>
      </c>
      <c r="U380" t="s">
        <v>38</v>
      </c>
      <c r="V380" t="s">
        <v>39</v>
      </c>
      <c r="W380" t="s">
        <v>40</v>
      </c>
      <c r="X380" t="s">
        <v>40</v>
      </c>
      <c r="Y380" t="s">
        <v>41</v>
      </c>
      <c r="Z380" t="s">
        <v>41</v>
      </c>
      <c r="AA380" t="s">
        <v>37</v>
      </c>
    </row>
    <row r="381" spans="1:27" x14ac:dyDescent="0.25">
      <c r="A381" t="s">
        <v>823</v>
      </c>
      <c r="B381" t="s">
        <v>26</v>
      </c>
      <c r="C381" t="s">
        <v>27</v>
      </c>
      <c r="D381" t="s">
        <v>67</v>
      </c>
      <c r="E381">
        <v>511</v>
      </c>
      <c r="F381" t="str">
        <f t="shared" si="10"/>
        <v>A4170AF511</v>
      </c>
      <c r="G381">
        <f t="shared" si="11"/>
        <v>15611000</v>
      </c>
      <c r="H381" s="2">
        <v>15610801</v>
      </c>
      <c r="I381" s="3">
        <v>15611000</v>
      </c>
      <c r="J381" t="s">
        <v>29</v>
      </c>
      <c r="K381" t="s">
        <v>108</v>
      </c>
      <c r="L381" t="s">
        <v>109</v>
      </c>
      <c r="M381" t="s">
        <v>32</v>
      </c>
      <c r="N381" t="s">
        <v>33</v>
      </c>
      <c r="O381" t="s">
        <v>814</v>
      </c>
      <c r="P381" t="s">
        <v>34</v>
      </c>
      <c r="Q381" t="s">
        <v>48</v>
      </c>
      <c r="R381" t="s">
        <v>49</v>
      </c>
      <c r="S381" t="s">
        <v>37</v>
      </c>
      <c r="T381" t="s">
        <v>38</v>
      </c>
      <c r="U381" t="s">
        <v>38</v>
      </c>
      <c r="V381" t="s">
        <v>39</v>
      </c>
      <c r="W381" t="s">
        <v>40</v>
      </c>
      <c r="X381" t="s">
        <v>40</v>
      </c>
      <c r="Y381" t="s">
        <v>41</v>
      </c>
      <c r="Z381" t="s">
        <v>41</v>
      </c>
      <c r="AA381" t="s">
        <v>37</v>
      </c>
    </row>
    <row r="382" spans="1:27" x14ac:dyDescent="0.25">
      <c r="A382" t="s">
        <v>825</v>
      </c>
      <c r="B382" t="s">
        <v>26</v>
      </c>
      <c r="C382" t="s">
        <v>27</v>
      </c>
      <c r="D382" t="s">
        <v>67</v>
      </c>
      <c r="E382">
        <v>511</v>
      </c>
      <c r="F382" t="str">
        <f t="shared" si="10"/>
        <v>A4170AF511</v>
      </c>
      <c r="G382">
        <f t="shared" si="11"/>
        <v>396000</v>
      </c>
      <c r="H382" s="2">
        <v>396054</v>
      </c>
      <c r="I382" s="3">
        <v>396000</v>
      </c>
      <c r="J382" t="s">
        <v>29</v>
      </c>
      <c r="K382" t="s">
        <v>100</v>
      </c>
      <c r="L382" t="s">
        <v>101</v>
      </c>
      <c r="M382" t="s">
        <v>102</v>
      </c>
      <c r="N382" t="s">
        <v>103</v>
      </c>
      <c r="O382" t="s">
        <v>814</v>
      </c>
      <c r="P382" t="s">
        <v>34</v>
      </c>
      <c r="Q382" t="s">
        <v>48</v>
      </c>
      <c r="R382" t="s">
        <v>49</v>
      </c>
      <c r="S382" t="s">
        <v>37</v>
      </c>
      <c r="T382" t="s">
        <v>38</v>
      </c>
      <c r="U382" t="s">
        <v>38</v>
      </c>
      <c r="V382" t="s">
        <v>39</v>
      </c>
      <c r="W382" t="s">
        <v>40</v>
      </c>
      <c r="X382" t="s">
        <v>40</v>
      </c>
      <c r="Y382" t="s">
        <v>41</v>
      </c>
      <c r="Z382" t="s">
        <v>41</v>
      </c>
      <c r="AA382" t="s">
        <v>37</v>
      </c>
    </row>
    <row r="383" spans="1:27" x14ac:dyDescent="0.25">
      <c r="A383" t="s">
        <v>816</v>
      </c>
      <c r="B383" t="s">
        <v>26</v>
      </c>
      <c r="C383" t="s">
        <v>27</v>
      </c>
      <c r="D383" t="s">
        <v>67</v>
      </c>
      <c r="E383">
        <v>511</v>
      </c>
      <c r="F383" t="str">
        <f t="shared" si="10"/>
        <v>A4170AF511</v>
      </c>
      <c r="G383">
        <f t="shared" si="11"/>
        <v>2277000</v>
      </c>
      <c r="H383" s="2">
        <v>-2276575</v>
      </c>
      <c r="I383" s="3">
        <v>-2277000</v>
      </c>
      <c r="J383" t="s">
        <v>99</v>
      </c>
      <c r="K383" t="s">
        <v>115</v>
      </c>
      <c r="L383" t="s">
        <v>111</v>
      </c>
      <c r="M383" t="s">
        <v>112</v>
      </c>
      <c r="N383" t="s">
        <v>113</v>
      </c>
      <c r="O383" t="s">
        <v>814</v>
      </c>
      <c r="P383" t="s">
        <v>34</v>
      </c>
      <c r="Q383" t="s">
        <v>48</v>
      </c>
      <c r="R383" t="s">
        <v>49</v>
      </c>
      <c r="S383" t="s">
        <v>37</v>
      </c>
      <c r="T383" t="s">
        <v>38</v>
      </c>
      <c r="U383" t="s">
        <v>38</v>
      </c>
      <c r="V383" t="s">
        <v>39</v>
      </c>
      <c r="W383" t="s">
        <v>40</v>
      </c>
      <c r="X383" t="s">
        <v>40</v>
      </c>
      <c r="Y383" t="s">
        <v>41</v>
      </c>
      <c r="Z383" t="s">
        <v>41</v>
      </c>
      <c r="AA383" t="s">
        <v>37</v>
      </c>
    </row>
    <row r="384" spans="1:27" x14ac:dyDescent="0.25">
      <c r="A384" t="s">
        <v>817</v>
      </c>
      <c r="B384" t="s">
        <v>26</v>
      </c>
      <c r="C384" t="s">
        <v>27</v>
      </c>
      <c r="D384" t="s">
        <v>67</v>
      </c>
      <c r="E384">
        <v>511</v>
      </c>
      <c r="F384" t="str">
        <f t="shared" si="10"/>
        <v>A4170AF511</v>
      </c>
      <c r="G384">
        <f t="shared" si="11"/>
        <v>13730000</v>
      </c>
      <c r="H384" s="2">
        <v>-13730280</v>
      </c>
      <c r="I384" s="3">
        <v>-13730000</v>
      </c>
      <c r="J384" t="s">
        <v>99</v>
      </c>
      <c r="K384" t="s">
        <v>116</v>
      </c>
      <c r="L384" t="s">
        <v>117</v>
      </c>
      <c r="M384" t="s">
        <v>118</v>
      </c>
      <c r="N384" t="s">
        <v>117</v>
      </c>
      <c r="O384" t="s">
        <v>814</v>
      </c>
      <c r="P384" t="s">
        <v>34</v>
      </c>
      <c r="Q384" t="s">
        <v>48</v>
      </c>
      <c r="R384" t="s">
        <v>49</v>
      </c>
      <c r="S384" t="s">
        <v>37</v>
      </c>
      <c r="T384" t="s">
        <v>38</v>
      </c>
      <c r="U384" t="s">
        <v>38</v>
      </c>
      <c r="V384" t="s">
        <v>39</v>
      </c>
      <c r="W384" t="s">
        <v>40</v>
      </c>
      <c r="X384" t="s">
        <v>40</v>
      </c>
      <c r="Y384" t="s">
        <v>41</v>
      </c>
      <c r="Z384" t="s">
        <v>41</v>
      </c>
      <c r="AA384" t="s">
        <v>37</v>
      </c>
    </row>
    <row r="385" spans="1:27" x14ac:dyDescent="0.25">
      <c r="A385" t="s">
        <v>149</v>
      </c>
      <c r="B385" t="s">
        <v>26</v>
      </c>
      <c r="C385" t="s">
        <v>27</v>
      </c>
      <c r="D385" t="s">
        <v>67</v>
      </c>
      <c r="E385">
        <v>511</v>
      </c>
      <c r="F385" t="str">
        <f t="shared" si="10"/>
        <v>A4170AF511</v>
      </c>
      <c r="G385">
        <f t="shared" si="11"/>
        <v>1301000</v>
      </c>
      <c r="H385" s="2">
        <v>1300900</v>
      </c>
      <c r="I385" s="3">
        <v>1301000</v>
      </c>
      <c r="J385" t="s">
        <v>29</v>
      </c>
      <c r="K385" t="s">
        <v>48</v>
      </c>
      <c r="L385" t="s">
        <v>134</v>
      </c>
      <c r="M385" t="s">
        <v>135</v>
      </c>
      <c r="N385" t="s">
        <v>136</v>
      </c>
      <c r="O385" t="s">
        <v>814</v>
      </c>
      <c r="P385" t="s">
        <v>34</v>
      </c>
      <c r="Q385" t="s">
        <v>48</v>
      </c>
      <c r="R385" t="s">
        <v>49</v>
      </c>
      <c r="S385" t="s">
        <v>37</v>
      </c>
      <c r="T385" t="s">
        <v>38</v>
      </c>
      <c r="U385" t="s">
        <v>38</v>
      </c>
      <c r="V385" t="s">
        <v>39</v>
      </c>
      <c r="W385" t="s">
        <v>40</v>
      </c>
      <c r="X385" t="s">
        <v>40</v>
      </c>
      <c r="Y385" t="s">
        <v>41</v>
      </c>
      <c r="Z385" t="s">
        <v>41</v>
      </c>
      <c r="AA385" t="s">
        <v>37</v>
      </c>
    </row>
    <row r="386" spans="1:27" x14ac:dyDescent="0.25">
      <c r="A386" t="s">
        <v>152</v>
      </c>
      <c r="B386" t="s">
        <v>26</v>
      </c>
      <c r="C386" t="s">
        <v>27</v>
      </c>
      <c r="D386" t="s">
        <v>67</v>
      </c>
      <c r="E386">
        <v>511</v>
      </c>
      <c r="F386" t="str">
        <f t="shared" si="10"/>
        <v>A4170AF511</v>
      </c>
      <c r="G386">
        <f t="shared" si="11"/>
        <v>1301000</v>
      </c>
      <c r="H386" s="2">
        <v>-1300900</v>
      </c>
      <c r="I386" s="3">
        <v>-1301000</v>
      </c>
      <c r="J386" t="s">
        <v>99</v>
      </c>
      <c r="K386" t="s">
        <v>115</v>
      </c>
      <c r="L386" t="s">
        <v>111</v>
      </c>
      <c r="M386" t="s">
        <v>112</v>
      </c>
      <c r="N386" t="s">
        <v>113</v>
      </c>
      <c r="O386" t="s">
        <v>814</v>
      </c>
      <c r="P386" t="s">
        <v>34</v>
      </c>
      <c r="Q386" t="s">
        <v>48</v>
      </c>
      <c r="R386" t="s">
        <v>49</v>
      </c>
      <c r="S386" t="s">
        <v>37</v>
      </c>
      <c r="T386" t="s">
        <v>38</v>
      </c>
      <c r="U386" t="s">
        <v>38</v>
      </c>
      <c r="V386" t="s">
        <v>39</v>
      </c>
      <c r="W386" t="s">
        <v>40</v>
      </c>
      <c r="X386" t="s">
        <v>40</v>
      </c>
      <c r="Y386" t="s">
        <v>41</v>
      </c>
      <c r="Z386" t="s">
        <v>41</v>
      </c>
      <c r="AA386" t="s">
        <v>37</v>
      </c>
    </row>
    <row r="387" spans="1:27" x14ac:dyDescent="0.25">
      <c r="A387" t="s">
        <v>153</v>
      </c>
      <c r="B387" t="s">
        <v>120</v>
      </c>
      <c r="C387" t="s">
        <v>27</v>
      </c>
      <c r="D387" t="s">
        <v>67</v>
      </c>
      <c r="E387">
        <v>511</v>
      </c>
      <c r="F387" t="str">
        <f t="shared" si="10"/>
        <v>A4170AF511</v>
      </c>
      <c r="G387">
        <f t="shared" si="11"/>
        <v>1131000</v>
      </c>
      <c r="H387" s="2">
        <v>1131482</v>
      </c>
      <c r="I387" s="3">
        <v>1131000</v>
      </c>
      <c r="J387" t="s">
        <v>29</v>
      </c>
      <c r="K387" t="s">
        <v>154</v>
      </c>
      <c r="L387" t="s">
        <v>155</v>
      </c>
      <c r="M387" t="s">
        <v>156</v>
      </c>
      <c r="N387" t="s">
        <v>157</v>
      </c>
      <c r="O387" t="s">
        <v>814</v>
      </c>
      <c r="P387" t="s">
        <v>34</v>
      </c>
      <c r="Q387" t="s">
        <v>48</v>
      </c>
      <c r="R387" t="s">
        <v>49</v>
      </c>
      <c r="S387" t="s">
        <v>37</v>
      </c>
      <c r="T387" t="s">
        <v>38</v>
      </c>
      <c r="U387" t="s">
        <v>38</v>
      </c>
      <c r="V387" t="s">
        <v>39</v>
      </c>
      <c r="W387" t="s">
        <v>40</v>
      </c>
      <c r="X387" t="s">
        <v>40</v>
      </c>
      <c r="Y387" t="s">
        <v>41</v>
      </c>
      <c r="Z387" t="s">
        <v>41</v>
      </c>
      <c r="AA387" t="s">
        <v>37</v>
      </c>
    </row>
    <row r="388" spans="1:27" x14ac:dyDescent="0.25">
      <c r="A388" t="s">
        <v>158</v>
      </c>
      <c r="B388" t="s">
        <v>120</v>
      </c>
      <c r="C388" t="s">
        <v>27</v>
      </c>
      <c r="D388" t="s">
        <v>67</v>
      </c>
      <c r="E388">
        <v>511</v>
      </c>
      <c r="F388" t="str">
        <f t="shared" si="10"/>
        <v>A4170AF511</v>
      </c>
      <c r="G388">
        <f t="shared" si="11"/>
        <v>198000</v>
      </c>
      <c r="H388" s="2">
        <v>198233</v>
      </c>
      <c r="I388" s="3">
        <v>198000</v>
      </c>
      <c r="J388" t="s">
        <v>29</v>
      </c>
      <c r="K388" t="s">
        <v>159</v>
      </c>
      <c r="L388" t="s">
        <v>160</v>
      </c>
      <c r="M388" t="s">
        <v>161</v>
      </c>
      <c r="N388" t="s">
        <v>162</v>
      </c>
      <c r="O388" t="s">
        <v>814</v>
      </c>
      <c r="P388" t="s">
        <v>34</v>
      </c>
      <c r="Q388" t="s">
        <v>48</v>
      </c>
      <c r="R388" t="s">
        <v>49</v>
      </c>
      <c r="S388" t="s">
        <v>37</v>
      </c>
      <c r="T388" t="s">
        <v>38</v>
      </c>
      <c r="U388" t="s">
        <v>38</v>
      </c>
      <c r="V388" t="s">
        <v>39</v>
      </c>
      <c r="W388" t="s">
        <v>40</v>
      </c>
      <c r="X388" t="s">
        <v>40</v>
      </c>
      <c r="Y388" t="s">
        <v>41</v>
      </c>
      <c r="Z388" t="s">
        <v>41</v>
      </c>
      <c r="AA388" t="s">
        <v>37</v>
      </c>
    </row>
    <row r="389" spans="1:27" x14ac:dyDescent="0.25">
      <c r="A389" t="s">
        <v>163</v>
      </c>
      <c r="B389" t="s">
        <v>120</v>
      </c>
      <c r="C389" t="s">
        <v>27</v>
      </c>
      <c r="D389" t="s">
        <v>67</v>
      </c>
      <c r="E389">
        <v>511</v>
      </c>
      <c r="F389" t="str">
        <f t="shared" si="10"/>
        <v>A4170AF511</v>
      </c>
      <c r="G389">
        <f t="shared" si="11"/>
        <v>1329000</v>
      </c>
      <c r="H389" s="2">
        <v>-1329715</v>
      </c>
      <c r="I389" s="3">
        <v>-1329000</v>
      </c>
      <c r="J389" t="s">
        <v>99</v>
      </c>
      <c r="K389" t="s">
        <v>48</v>
      </c>
      <c r="L389" t="s">
        <v>134</v>
      </c>
      <c r="M389" t="s">
        <v>135</v>
      </c>
      <c r="N389" t="s">
        <v>136</v>
      </c>
      <c r="O389" t="s">
        <v>814</v>
      </c>
      <c r="P389" t="s">
        <v>34</v>
      </c>
      <c r="Q389" t="s">
        <v>48</v>
      </c>
      <c r="R389" t="s">
        <v>49</v>
      </c>
      <c r="S389" t="s">
        <v>37</v>
      </c>
      <c r="T389" t="s">
        <v>38</v>
      </c>
      <c r="U389" t="s">
        <v>38</v>
      </c>
      <c r="V389" t="s">
        <v>39</v>
      </c>
      <c r="W389" t="s">
        <v>40</v>
      </c>
      <c r="X389" t="s">
        <v>40</v>
      </c>
      <c r="Y389" t="s">
        <v>41</v>
      </c>
      <c r="Z389" t="s">
        <v>41</v>
      </c>
      <c r="AA389" t="s">
        <v>37</v>
      </c>
    </row>
    <row r="390" spans="1:27" x14ac:dyDescent="0.25">
      <c r="A390" t="s">
        <v>164</v>
      </c>
      <c r="B390" t="s">
        <v>26</v>
      </c>
      <c r="C390" t="s">
        <v>27</v>
      </c>
      <c r="D390" t="s">
        <v>67</v>
      </c>
      <c r="E390">
        <v>511</v>
      </c>
      <c r="F390" t="str">
        <f t="shared" si="10"/>
        <v>A4170AF511</v>
      </c>
      <c r="G390">
        <f t="shared" si="11"/>
        <v>1131000</v>
      </c>
      <c r="H390" s="2">
        <v>1131482</v>
      </c>
      <c r="I390" s="3">
        <v>1131000</v>
      </c>
      <c r="J390" t="s">
        <v>29</v>
      </c>
      <c r="K390" t="s">
        <v>116</v>
      </c>
      <c r="L390" t="s">
        <v>117</v>
      </c>
      <c r="M390" t="s">
        <v>118</v>
      </c>
      <c r="N390" t="s">
        <v>117</v>
      </c>
      <c r="O390" t="s">
        <v>814</v>
      </c>
      <c r="P390" t="s">
        <v>34</v>
      </c>
      <c r="Q390" t="s">
        <v>48</v>
      </c>
      <c r="R390" t="s">
        <v>49</v>
      </c>
      <c r="S390" t="s">
        <v>37</v>
      </c>
      <c r="T390" t="s">
        <v>38</v>
      </c>
      <c r="U390" t="s">
        <v>38</v>
      </c>
      <c r="V390" t="s">
        <v>39</v>
      </c>
      <c r="W390" t="s">
        <v>40</v>
      </c>
      <c r="X390" t="s">
        <v>40</v>
      </c>
      <c r="Y390" t="s">
        <v>41</v>
      </c>
      <c r="Z390" t="s">
        <v>41</v>
      </c>
      <c r="AA390" t="s">
        <v>37</v>
      </c>
    </row>
    <row r="391" spans="1:27" x14ac:dyDescent="0.25">
      <c r="A391" t="s">
        <v>165</v>
      </c>
      <c r="B391" t="s">
        <v>26</v>
      </c>
      <c r="C391" t="s">
        <v>27</v>
      </c>
      <c r="D391" t="s">
        <v>67</v>
      </c>
      <c r="E391">
        <v>511</v>
      </c>
      <c r="F391" t="str">
        <f t="shared" si="10"/>
        <v>A4170AF511</v>
      </c>
      <c r="G391">
        <f t="shared" si="11"/>
        <v>1131000</v>
      </c>
      <c r="H391" s="2">
        <v>-1131482</v>
      </c>
      <c r="I391" s="3">
        <v>-1131000</v>
      </c>
      <c r="J391" t="s">
        <v>99</v>
      </c>
      <c r="K391" t="s">
        <v>154</v>
      </c>
      <c r="L391" t="s">
        <v>155</v>
      </c>
      <c r="M391" t="s">
        <v>156</v>
      </c>
      <c r="N391" t="s">
        <v>157</v>
      </c>
      <c r="O391" t="s">
        <v>814</v>
      </c>
      <c r="P391" t="s">
        <v>34</v>
      </c>
      <c r="Q391" t="s">
        <v>48</v>
      </c>
      <c r="R391" t="s">
        <v>49</v>
      </c>
      <c r="S391" t="s">
        <v>37</v>
      </c>
      <c r="T391" t="s">
        <v>38</v>
      </c>
      <c r="U391" t="s">
        <v>38</v>
      </c>
      <c r="V391" t="s">
        <v>39</v>
      </c>
      <c r="W391" t="s">
        <v>40</v>
      </c>
      <c r="X391" t="s">
        <v>40</v>
      </c>
      <c r="Y391" t="s">
        <v>41</v>
      </c>
      <c r="Z391" t="s">
        <v>41</v>
      </c>
      <c r="AA391" t="s">
        <v>37</v>
      </c>
    </row>
    <row r="392" spans="1:27" x14ac:dyDescent="0.25">
      <c r="A392" t="s">
        <v>166</v>
      </c>
      <c r="B392" t="s">
        <v>26</v>
      </c>
      <c r="C392" t="s">
        <v>27</v>
      </c>
      <c r="D392" t="s">
        <v>67</v>
      </c>
      <c r="E392">
        <v>511</v>
      </c>
      <c r="F392" t="str">
        <f t="shared" ref="F392:F455" si="12">_xlfn.CONCAT("A",D392,"AF",E392)</f>
        <v>A4170AF511</v>
      </c>
      <c r="G392">
        <f t="shared" ref="G392:G455" si="13">ABS(I392)</f>
        <v>1175000</v>
      </c>
      <c r="H392" s="2">
        <v>1174675</v>
      </c>
      <c r="I392" s="3">
        <v>1175000</v>
      </c>
      <c r="J392" t="s">
        <v>29</v>
      </c>
      <c r="K392" t="s">
        <v>116</v>
      </c>
      <c r="L392" t="s">
        <v>117</v>
      </c>
      <c r="M392" t="s">
        <v>118</v>
      </c>
      <c r="N392" t="s">
        <v>117</v>
      </c>
      <c r="O392" t="s">
        <v>814</v>
      </c>
      <c r="P392" t="s">
        <v>34</v>
      </c>
      <c r="Q392" t="s">
        <v>48</v>
      </c>
      <c r="R392" t="s">
        <v>49</v>
      </c>
      <c r="S392" t="s">
        <v>37</v>
      </c>
      <c r="T392" t="s">
        <v>38</v>
      </c>
      <c r="U392" t="s">
        <v>38</v>
      </c>
      <c r="V392" t="s">
        <v>39</v>
      </c>
      <c r="W392" t="s">
        <v>40</v>
      </c>
      <c r="X392" t="s">
        <v>40</v>
      </c>
      <c r="Y392" t="s">
        <v>41</v>
      </c>
      <c r="Z392" t="s">
        <v>41</v>
      </c>
      <c r="AA392" t="s">
        <v>37</v>
      </c>
    </row>
    <row r="393" spans="1:27" x14ac:dyDescent="0.25">
      <c r="A393" t="s">
        <v>167</v>
      </c>
      <c r="B393" t="s">
        <v>26</v>
      </c>
      <c r="C393" t="s">
        <v>27</v>
      </c>
      <c r="D393" t="s">
        <v>67</v>
      </c>
      <c r="E393">
        <v>511</v>
      </c>
      <c r="F393" t="str">
        <f t="shared" si="12"/>
        <v>A4170AF511</v>
      </c>
      <c r="G393">
        <f t="shared" si="13"/>
        <v>1175000</v>
      </c>
      <c r="H393" s="2">
        <v>-1174675</v>
      </c>
      <c r="I393" s="3">
        <v>-1175000</v>
      </c>
      <c r="J393" t="s">
        <v>99</v>
      </c>
      <c r="K393" t="s">
        <v>168</v>
      </c>
      <c r="L393" t="s">
        <v>117</v>
      </c>
      <c r="M393" t="s">
        <v>169</v>
      </c>
      <c r="N393" t="s">
        <v>170</v>
      </c>
      <c r="O393" t="s">
        <v>814</v>
      </c>
      <c r="P393" t="s">
        <v>34</v>
      </c>
      <c r="Q393" t="s">
        <v>48</v>
      </c>
      <c r="R393" t="s">
        <v>49</v>
      </c>
      <c r="S393" t="s">
        <v>37</v>
      </c>
      <c r="T393" t="s">
        <v>38</v>
      </c>
      <c r="U393" t="s">
        <v>38</v>
      </c>
      <c r="V393" t="s">
        <v>39</v>
      </c>
      <c r="W393" t="s">
        <v>40</v>
      </c>
      <c r="X393" t="s">
        <v>40</v>
      </c>
      <c r="Y393" t="s">
        <v>41</v>
      </c>
      <c r="Z393" t="s">
        <v>41</v>
      </c>
      <c r="AA393" t="s">
        <v>37</v>
      </c>
    </row>
    <row r="394" spans="1:27" x14ac:dyDescent="0.25">
      <c r="A394" t="s">
        <v>823</v>
      </c>
      <c r="B394" t="s">
        <v>26</v>
      </c>
      <c r="C394" t="s">
        <v>27</v>
      </c>
      <c r="D394" t="s">
        <v>68</v>
      </c>
      <c r="E394">
        <v>511</v>
      </c>
      <c r="F394" t="str">
        <f t="shared" si="12"/>
        <v>A4260AF511</v>
      </c>
      <c r="G394">
        <f t="shared" si="13"/>
        <v>43035000</v>
      </c>
      <c r="H394" s="2">
        <v>43035136</v>
      </c>
      <c r="I394" s="3">
        <v>43035000</v>
      </c>
      <c r="J394" t="s">
        <v>29</v>
      </c>
      <c r="K394" t="s">
        <v>108</v>
      </c>
      <c r="L394" t="s">
        <v>109</v>
      </c>
      <c r="M394" t="s">
        <v>32</v>
      </c>
      <c r="N394" t="s">
        <v>33</v>
      </c>
      <c r="O394" t="s">
        <v>814</v>
      </c>
      <c r="P394" t="s">
        <v>34</v>
      </c>
      <c r="Q394" t="s">
        <v>48</v>
      </c>
      <c r="R394" t="s">
        <v>49</v>
      </c>
      <c r="S394" t="s">
        <v>37</v>
      </c>
      <c r="T394" t="s">
        <v>38</v>
      </c>
      <c r="U394" t="s">
        <v>38</v>
      </c>
      <c r="V394" t="s">
        <v>39</v>
      </c>
      <c r="W394" t="s">
        <v>40</v>
      </c>
      <c r="X394" t="s">
        <v>40</v>
      </c>
      <c r="Y394" t="s">
        <v>41</v>
      </c>
      <c r="Z394" t="s">
        <v>41</v>
      </c>
      <c r="AA394" t="s">
        <v>37</v>
      </c>
    </row>
    <row r="395" spans="1:27" x14ac:dyDescent="0.25">
      <c r="A395" t="s">
        <v>825</v>
      </c>
      <c r="B395" t="s">
        <v>26</v>
      </c>
      <c r="C395" t="s">
        <v>27</v>
      </c>
      <c r="D395" t="s">
        <v>68</v>
      </c>
      <c r="E395">
        <v>511</v>
      </c>
      <c r="F395" t="str">
        <f t="shared" si="12"/>
        <v>A4260AF511</v>
      </c>
      <c r="G395">
        <f t="shared" si="13"/>
        <v>408000</v>
      </c>
      <c r="H395" s="2">
        <v>407916</v>
      </c>
      <c r="I395" s="3">
        <v>408000</v>
      </c>
      <c r="J395" t="s">
        <v>29</v>
      </c>
      <c r="K395" t="s">
        <v>100</v>
      </c>
      <c r="L395" t="s">
        <v>101</v>
      </c>
      <c r="M395" t="s">
        <v>102</v>
      </c>
      <c r="N395" t="s">
        <v>103</v>
      </c>
      <c r="O395" t="s">
        <v>814</v>
      </c>
      <c r="P395" t="s">
        <v>34</v>
      </c>
      <c r="Q395" t="s">
        <v>48</v>
      </c>
      <c r="R395" t="s">
        <v>49</v>
      </c>
      <c r="S395" t="s">
        <v>37</v>
      </c>
      <c r="T395" t="s">
        <v>38</v>
      </c>
      <c r="U395" t="s">
        <v>38</v>
      </c>
      <c r="V395" t="s">
        <v>39</v>
      </c>
      <c r="W395" t="s">
        <v>40</v>
      </c>
      <c r="X395" t="s">
        <v>40</v>
      </c>
      <c r="Y395" t="s">
        <v>41</v>
      </c>
      <c r="Z395" t="s">
        <v>41</v>
      </c>
      <c r="AA395" t="s">
        <v>37</v>
      </c>
    </row>
    <row r="396" spans="1:27" x14ac:dyDescent="0.25">
      <c r="A396" t="s">
        <v>816</v>
      </c>
      <c r="B396" t="s">
        <v>26</v>
      </c>
      <c r="C396" t="s">
        <v>27</v>
      </c>
      <c r="D396" t="s">
        <v>68</v>
      </c>
      <c r="E396">
        <v>511</v>
      </c>
      <c r="F396" t="str">
        <f t="shared" si="12"/>
        <v>A4260AF511</v>
      </c>
      <c r="G396">
        <f t="shared" si="13"/>
        <v>9868000</v>
      </c>
      <c r="H396" s="2">
        <v>-9868037</v>
      </c>
      <c r="I396" s="3">
        <v>-9868000</v>
      </c>
      <c r="J396" t="s">
        <v>99</v>
      </c>
      <c r="K396" t="s">
        <v>115</v>
      </c>
      <c r="L396" t="s">
        <v>111</v>
      </c>
      <c r="M396" t="s">
        <v>112</v>
      </c>
      <c r="N396" t="s">
        <v>113</v>
      </c>
      <c r="O396" t="s">
        <v>814</v>
      </c>
      <c r="P396" t="s">
        <v>34</v>
      </c>
      <c r="Q396" t="s">
        <v>48</v>
      </c>
      <c r="R396" t="s">
        <v>49</v>
      </c>
      <c r="S396" t="s">
        <v>37</v>
      </c>
      <c r="T396" t="s">
        <v>38</v>
      </c>
      <c r="U396" t="s">
        <v>38</v>
      </c>
      <c r="V396" t="s">
        <v>39</v>
      </c>
      <c r="W396" t="s">
        <v>40</v>
      </c>
      <c r="X396" t="s">
        <v>40</v>
      </c>
      <c r="Y396" t="s">
        <v>41</v>
      </c>
      <c r="Z396" t="s">
        <v>41</v>
      </c>
      <c r="AA396" t="s">
        <v>37</v>
      </c>
    </row>
    <row r="397" spans="1:27" x14ac:dyDescent="0.25">
      <c r="A397" t="s">
        <v>817</v>
      </c>
      <c r="B397" t="s">
        <v>26</v>
      </c>
      <c r="C397" t="s">
        <v>27</v>
      </c>
      <c r="D397" t="s">
        <v>68</v>
      </c>
      <c r="E397">
        <v>511</v>
      </c>
      <c r="F397" t="str">
        <f t="shared" si="12"/>
        <v>A4260AF511</v>
      </c>
      <c r="G397">
        <f t="shared" si="13"/>
        <v>33575000</v>
      </c>
      <c r="H397" s="2">
        <v>-33575015</v>
      </c>
      <c r="I397" s="3">
        <v>-33575000</v>
      </c>
      <c r="J397" t="s">
        <v>99</v>
      </c>
      <c r="K397" t="s">
        <v>116</v>
      </c>
      <c r="L397" t="s">
        <v>117</v>
      </c>
      <c r="M397" t="s">
        <v>118</v>
      </c>
      <c r="N397" t="s">
        <v>117</v>
      </c>
      <c r="O397" t="s">
        <v>814</v>
      </c>
      <c r="P397" t="s">
        <v>34</v>
      </c>
      <c r="Q397" t="s">
        <v>48</v>
      </c>
      <c r="R397" t="s">
        <v>49</v>
      </c>
      <c r="S397" t="s">
        <v>37</v>
      </c>
      <c r="T397" t="s">
        <v>38</v>
      </c>
      <c r="U397" t="s">
        <v>38</v>
      </c>
      <c r="V397" t="s">
        <v>39</v>
      </c>
      <c r="W397" t="s">
        <v>40</v>
      </c>
      <c r="X397" t="s">
        <v>40</v>
      </c>
      <c r="Y397" t="s">
        <v>41</v>
      </c>
      <c r="Z397" t="s">
        <v>41</v>
      </c>
      <c r="AA397" t="s">
        <v>37</v>
      </c>
    </row>
    <row r="398" spans="1:27" x14ac:dyDescent="0.25">
      <c r="A398" t="s">
        <v>870</v>
      </c>
      <c r="B398" t="s">
        <v>26</v>
      </c>
      <c r="C398" t="s">
        <v>27</v>
      </c>
      <c r="D398" t="s">
        <v>68</v>
      </c>
      <c r="E398">
        <v>511</v>
      </c>
      <c r="F398" t="str">
        <f t="shared" si="12"/>
        <v>A4260AF511</v>
      </c>
      <c r="G398">
        <f t="shared" si="13"/>
        <v>18000</v>
      </c>
      <c r="H398" s="2">
        <v>17526</v>
      </c>
      <c r="I398" s="3">
        <v>18000</v>
      </c>
      <c r="J398" t="s">
        <v>29</v>
      </c>
      <c r="K398" t="s">
        <v>108</v>
      </c>
      <c r="L398" t="s">
        <v>109</v>
      </c>
      <c r="M398" t="s">
        <v>32</v>
      </c>
      <c r="N398" t="s">
        <v>33</v>
      </c>
      <c r="O398" t="s">
        <v>814</v>
      </c>
      <c r="P398" t="s">
        <v>34</v>
      </c>
      <c r="Q398" t="s">
        <v>48</v>
      </c>
      <c r="R398" t="s">
        <v>49</v>
      </c>
      <c r="S398" t="s">
        <v>37</v>
      </c>
      <c r="T398" t="s">
        <v>38</v>
      </c>
      <c r="U398" t="s">
        <v>38</v>
      </c>
      <c r="V398" t="s">
        <v>39</v>
      </c>
      <c r="W398" t="s">
        <v>40</v>
      </c>
      <c r="X398" t="s">
        <v>40</v>
      </c>
      <c r="Y398" t="s">
        <v>41</v>
      </c>
      <c r="Z398" t="s">
        <v>41</v>
      </c>
      <c r="AA398" t="s">
        <v>37</v>
      </c>
    </row>
    <row r="399" spans="1:27" x14ac:dyDescent="0.25">
      <c r="A399" t="s">
        <v>925</v>
      </c>
      <c r="B399" t="s">
        <v>26</v>
      </c>
      <c r="C399" t="s">
        <v>27</v>
      </c>
      <c r="D399" t="s">
        <v>68</v>
      </c>
      <c r="E399">
        <v>511</v>
      </c>
      <c r="F399" t="str">
        <f t="shared" si="12"/>
        <v>A4260AF511</v>
      </c>
      <c r="G399">
        <f t="shared" si="13"/>
        <v>18000</v>
      </c>
      <c r="H399" s="2">
        <v>-17176</v>
      </c>
      <c r="I399" s="3">
        <v>-18000</v>
      </c>
      <c r="J399" t="s">
        <v>99</v>
      </c>
      <c r="K399" t="s">
        <v>116</v>
      </c>
      <c r="L399" t="s">
        <v>117</v>
      </c>
      <c r="M399" t="s">
        <v>118</v>
      </c>
      <c r="N399" t="s">
        <v>117</v>
      </c>
      <c r="O399" t="s">
        <v>814</v>
      </c>
      <c r="P399" t="s">
        <v>34</v>
      </c>
      <c r="Q399" t="s">
        <v>48</v>
      </c>
      <c r="R399" t="s">
        <v>49</v>
      </c>
      <c r="S399" t="s">
        <v>37</v>
      </c>
      <c r="T399" t="s">
        <v>38</v>
      </c>
      <c r="U399" t="s">
        <v>38</v>
      </c>
      <c r="V399" t="s">
        <v>39</v>
      </c>
      <c r="W399" t="s">
        <v>40</v>
      </c>
      <c r="X399" t="s">
        <v>40</v>
      </c>
      <c r="Y399" t="s">
        <v>41</v>
      </c>
      <c r="Z399" t="s">
        <v>41</v>
      </c>
      <c r="AA399" t="s">
        <v>37</v>
      </c>
    </row>
    <row r="400" spans="1:27" x14ac:dyDescent="0.25">
      <c r="A400" t="s">
        <v>149</v>
      </c>
      <c r="B400" t="s">
        <v>26</v>
      </c>
      <c r="C400" t="s">
        <v>27</v>
      </c>
      <c r="D400" t="s">
        <v>68</v>
      </c>
      <c r="E400">
        <v>511</v>
      </c>
      <c r="F400" t="str">
        <f t="shared" si="12"/>
        <v>A4260AF511</v>
      </c>
      <c r="G400">
        <f t="shared" si="13"/>
        <v>4805000</v>
      </c>
      <c r="H400" s="2">
        <v>4804719</v>
      </c>
      <c r="I400" s="3">
        <v>4805000</v>
      </c>
      <c r="J400" t="s">
        <v>29</v>
      </c>
      <c r="K400" t="s">
        <v>48</v>
      </c>
      <c r="L400" t="s">
        <v>134</v>
      </c>
      <c r="M400" t="s">
        <v>135</v>
      </c>
      <c r="N400" t="s">
        <v>136</v>
      </c>
      <c r="O400" t="s">
        <v>814</v>
      </c>
      <c r="P400" t="s">
        <v>34</v>
      </c>
      <c r="Q400" t="s">
        <v>48</v>
      </c>
      <c r="R400" t="s">
        <v>49</v>
      </c>
      <c r="S400" t="s">
        <v>37</v>
      </c>
      <c r="T400" t="s">
        <v>38</v>
      </c>
      <c r="U400" t="s">
        <v>38</v>
      </c>
      <c r="V400" t="s">
        <v>39</v>
      </c>
      <c r="W400" t="s">
        <v>40</v>
      </c>
      <c r="X400" t="s">
        <v>40</v>
      </c>
      <c r="Y400" t="s">
        <v>41</v>
      </c>
      <c r="Z400" t="s">
        <v>41</v>
      </c>
      <c r="AA400" t="s">
        <v>37</v>
      </c>
    </row>
    <row r="401" spans="1:27" x14ac:dyDescent="0.25">
      <c r="A401" t="s">
        <v>152</v>
      </c>
      <c r="B401" t="s">
        <v>26</v>
      </c>
      <c r="C401" t="s">
        <v>27</v>
      </c>
      <c r="D401" t="s">
        <v>68</v>
      </c>
      <c r="E401">
        <v>511</v>
      </c>
      <c r="F401" t="str">
        <f t="shared" si="12"/>
        <v>A4260AF511</v>
      </c>
      <c r="G401">
        <f t="shared" si="13"/>
        <v>4805000</v>
      </c>
      <c r="H401" s="2">
        <v>-4804719</v>
      </c>
      <c r="I401" s="3">
        <v>-4805000</v>
      </c>
      <c r="J401" t="s">
        <v>99</v>
      </c>
      <c r="K401" t="s">
        <v>115</v>
      </c>
      <c r="L401" t="s">
        <v>111</v>
      </c>
      <c r="M401" t="s">
        <v>112</v>
      </c>
      <c r="N401" t="s">
        <v>113</v>
      </c>
      <c r="O401" t="s">
        <v>814</v>
      </c>
      <c r="P401" t="s">
        <v>34</v>
      </c>
      <c r="Q401" t="s">
        <v>48</v>
      </c>
      <c r="R401" t="s">
        <v>49</v>
      </c>
      <c r="S401" t="s">
        <v>37</v>
      </c>
      <c r="T401" t="s">
        <v>38</v>
      </c>
      <c r="U401" t="s">
        <v>38</v>
      </c>
      <c r="V401" t="s">
        <v>39</v>
      </c>
      <c r="W401" t="s">
        <v>40</v>
      </c>
      <c r="X401" t="s">
        <v>40</v>
      </c>
      <c r="Y401" t="s">
        <v>41</v>
      </c>
      <c r="Z401" t="s">
        <v>41</v>
      </c>
      <c r="AA401" t="s">
        <v>37</v>
      </c>
    </row>
    <row r="402" spans="1:27" x14ac:dyDescent="0.25">
      <c r="A402" t="s">
        <v>153</v>
      </c>
      <c r="B402" t="s">
        <v>120</v>
      </c>
      <c r="C402" t="s">
        <v>27</v>
      </c>
      <c r="D402" t="s">
        <v>68</v>
      </c>
      <c r="E402">
        <v>511</v>
      </c>
      <c r="F402" t="str">
        <f t="shared" si="12"/>
        <v>A4260AF511</v>
      </c>
      <c r="G402">
        <f t="shared" si="13"/>
        <v>4433000</v>
      </c>
      <c r="H402" s="2">
        <v>4433271</v>
      </c>
      <c r="I402" s="3">
        <v>4433000</v>
      </c>
      <c r="J402" t="s">
        <v>29</v>
      </c>
      <c r="K402" t="s">
        <v>154</v>
      </c>
      <c r="L402" t="s">
        <v>155</v>
      </c>
      <c r="M402" t="s">
        <v>156</v>
      </c>
      <c r="N402" t="s">
        <v>157</v>
      </c>
      <c r="O402" t="s">
        <v>814</v>
      </c>
      <c r="P402" t="s">
        <v>34</v>
      </c>
      <c r="Q402" t="s">
        <v>48</v>
      </c>
      <c r="R402" t="s">
        <v>49</v>
      </c>
      <c r="S402" t="s">
        <v>37</v>
      </c>
      <c r="T402" t="s">
        <v>38</v>
      </c>
      <c r="U402" t="s">
        <v>38</v>
      </c>
      <c r="V402" t="s">
        <v>39</v>
      </c>
      <c r="W402" t="s">
        <v>40</v>
      </c>
      <c r="X402" t="s">
        <v>40</v>
      </c>
      <c r="Y402" t="s">
        <v>41</v>
      </c>
      <c r="Z402" t="s">
        <v>41</v>
      </c>
      <c r="AA402" t="s">
        <v>37</v>
      </c>
    </row>
    <row r="403" spans="1:27" x14ac:dyDescent="0.25">
      <c r="A403" t="s">
        <v>158</v>
      </c>
      <c r="B403" t="s">
        <v>120</v>
      </c>
      <c r="C403" t="s">
        <v>27</v>
      </c>
      <c r="D403" t="s">
        <v>68</v>
      </c>
      <c r="E403">
        <v>511</v>
      </c>
      <c r="F403" t="str">
        <f t="shared" si="12"/>
        <v>A4260AF511</v>
      </c>
      <c r="G403">
        <f t="shared" si="13"/>
        <v>67000</v>
      </c>
      <c r="H403" s="2">
        <v>66543</v>
      </c>
      <c r="I403" s="3">
        <v>67000</v>
      </c>
      <c r="J403" t="s">
        <v>29</v>
      </c>
      <c r="K403" t="s">
        <v>159</v>
      </c>
      <c r="L403" t="s">
        <v>160</v>
      </c>
      <c r="M403" t="s">
        <v>161</v>
      </c>
      <c r="N403" t="s">
        <v>162</v>
      </c>
      <c r="O403" t="s">
        <v>814</v>
      </c>
      <c r="P403" t="s">
        <v>34</v>
      </c>
      <c r="Q403" t="s">
        <v>48</v>
      </c>
      <c r="R403" t="s">
        <v>49</v>
      </c>
      <c r="S403" t="s">
        <v>37</v>
      </c>
      <c r="T403" t="s">
        <v>38</v>
      </c>
      <c r="U403" t="s">
        <v>38</v>
      </c>
      <c r="V403" t="s">
        <v>39</v>
      </c>
      <c r="W403" t="s">
        <v>40</v>
      </c>
      <c r="X403" t="s">
        <v>40</v>
      </c>
      <c r="Y403" t="s">
        <v>41</v>
      </c>
      <c r="Z403" t="s">
        <v>41</v>
      </c>
      <c r="AA403" t="s">
        <v>37</v>
      </c>
    </row>
    <row r="404" spans="1:27" x14ac:dyDescent="0.25">
      <c r="A404" t="s">
        <v>163</v>
      </c>
      <c r="B404" t="s">
        <v>120</v>
      </c>
      <c r="C404" t="s">
        <v>27</v>
      </c>
      <c r="D404" t="s">
        <v>68</v>
      </c>
      <c r="E404">
        <v>511</v>
      </c>
      <c r="F404" t="str">
        <f t="shared" si="12"/>
        <v>A4260AF511</v>
      </c>
      <c r="G404">
        <f t="shared" si="13"/>
        <v>4500000</v>
      </c>
      <c r="H404" s="2">
        <v>-4499814</v>
      </c>
      <c r="I404" s="3">
        <v>-4500000</v>
      </c>
      <c r="J404" t="s">
        <v>99</v>
      </c>
      <c r="K404" t="s">
        <v>48</v>
      </c>
      <c r="L404" t="s">
        <v>134</v>
      </c>
      <c r="M404" t="s">
        <v>135</v>
      </c>
      <c r="N404" t="s">
        <v>136</v>
      </c>
      <c r="O404" t="s">
        <v>814</v>
      </c>
      <c r="P404" t="s">
        <v>34</v>
      </c>
      <c r="Q404" t="s">
        <v>48</v>
      </c>
      <c r="R404" t="s">
        <v>49</v>
      </c>
      <c r="S404" t="s">
        <v>37</v>
      </c>
      <c r="T404" t="s">
        <v>38</v>
      </c>
      <c r="U404" t="s">
        <v>38</v>
      </c>
      <c r="V404" t="s">
        <v>39</v>
      </c>
      <c r="W404" t="s">
        <v>40</v>
      </c>
      <c r="X404" t="s">
        <v>40</v>
      </c>
      <c r="Y404" t="s">
        <v>41</v>
      </c>
      <c r="Z404" t="s">
        <v>41</v>
      </c>
      <c r="AA404" t="s">
        <v>37</v>
      </c>
    </row>
    <row r="405" spans="1:27" x14ac:dyDescent="0.25">
      <c r="A405" t="s">
        <v>164</v>
      </c>
      <c r="B405" t="s">
        <v>26</v>
      </c>
      <c r="C405" t="s">
        <v>27</v>
      </c>
      <c r="D405" t="s">
        <v>68</v>
      </c>
      <c r="E405">
        <v>511</v>
      </c>
      <c r="F405" t="str">
        <f t="shared" si="12"/>
        <v>A4260AF511</v>
      </c>
      <c r="G405">
        <f t="shared" si="13"/>
        <v>4433000</v>
      </c>
      <c r="H405" s="2">
        <v>4433271</v>
      </c>
      <c r="I405" s="3">
        <v>4433000</v>
      </c>
      <c r="J405" t="s">
        <v>29</v>
      </c>
      <c r="K405" t="s">
        <v>116</v>
      </c>
      <c r="L405" t="s">
        <v>117</v>
      </c>
      <c r="M405" t="s">
        <v>118</v>
      </c>
      <c r="N405" t="s">
        <v>117</v>
      </c>
      <c r="O405" t="s">
        <v>814</v>
      </c>
      <c r="P405" t="s">
        <v>34</v>
      </c>
      <c r="Q405" t="s">
        <v>48</v>
      </c>
      <c r="R405" t="s">
        <v>49</v>
      </c>
      <c r="S405" t="s">
        <v>37</v>
      </c>
      <c r="T405" t="s">
        <v>38</v>
      </c>
      <c r="U405" t="s">
        <v>38</v>
      </c>
      <c r="V405" t="s">
        <v>39</v>
      </c>
      <c r="W405" t="s">
        <v>40</v>
      </c>
      <c r="X405" t="s">
        <v>40</v>
      </c>
      <c r="Y405" t="s">
        <v>41</v>
      </c>
      <c r="Z405" t="s">
        <v>41</v>
      </c>
      <c r="AA405" t="s">
        <v>37</v>
      </c>
    </row>
    <row r="406" spans="1:27" x14ac:dyDescent="0.25">
      <c r="A406" t="s">
        <v>165</v>
      </c>
      <c r="B406" t="s">
        <v>26</v>
      </c>
      <c r="C406" t="s">
        <v>27</v>
      </c>
      <c r="D406" t="s">
        <v>68</v>
      </c>
      <c r="E406">
        <v>511</v>
      </c>
      <c r="F406" t="str">
        <f t="shared" si="12"/>
        <v>A4260AF511</v>
      </c>
      <c r="G406">
        <f t="shared" si="13"/>
        <v>4433000</v>
      </c>
      <c r="H406" s="2">
        <v>-4433271</v>
      </c>
      <c r="I406" s="3">
        <v>-4433000</v>
      </c>
      <c r="J406" t="s">
        <v>99</v>
      </c>
      <c r="K406" t="s">
        <v>154</v>
      </c>
      <c r="L406" t="s">
        <v>155</v>
      </c>
      <c r="M406" t="s">
        <v>156</v>
      </c>
      <c r="N406" t="s">
        <v>157</v>
      </c>
      <c r="O406" t="s">
        <v>814</v>
      </c>
      <c r="P406" t="s">
        <v>34</v>
      </c>
      <c r="Q406" t="s">
        <v>48</v>
      </c>
      <c r="R406" t="s">
        <v>49</v>
      </c>
      <c r="S406" t="s">
        <v>37</v>
      </c>
      <c r="T406" t="s">
        <v>38</v>
      </c>
      <c r="U406" t="s">
        <v>38</v>
      </c>
      <c r="V406" t="s">
        <v>39</v>
      </c>
      <c r="W406" t="s">
        <v>40</v>
      </c>
      <c r="X406" t="s">
        <v>40</v>
      </c>
      <c r="Y406" t="s">
        <v>41</v>
      </c>
      <c r="Z406" t="s">
        <v>41</v>
      </c>
      <c r="AA406" t="s">
        <v>37</v>
      </c>
    </row>
    <row r="407" spans="1:27" x14ac:dyDescent="0.25">
      <c r="A407" t="s">
        <v>166</v>
      </c>
      <c r="B407" t="s">
        <v>26</v>
      </c>
      <c r="C407" t="s">
        <v>27</v>
      </c>
      <c r="D407" t="s">
        <v>68</v>
      </c>
      <c r="E407">
        <v>511</v>
      </c>
      <c r="F407" t="str">
        <f t="shared" si="12"/>
        <v>A4260AF511</v>
      </c>
      <c r="G407">
        <f t="shared" si="13"/>
        <v>4447000</v>
      </c>
      <c r="H407" s="2">
        <v>4446781</v>
      </c>
      <c r="I407" s="3">
        <v>4447000</v>
      </c>
      <c r="J407" t="s">
        <v>29</v>
      </c>
      <c r="K407" t="s">
        <v>116</v>
      </c>
      <c r="L407" t="s">
        <v>117</v>
      </c>
      <c r="M407" t="s">
        <v>118</v>
      </c>
      <c r="N407" t="s">
        <v>117</v>
      </c>
      <c r="O407" t="s">
        <v>814</v>
      </c>
      <c r="P407" t="s">
        <v>34</v>
      </c>
      <c r="Q407" t="s">
        <v>48</v>
      </c>
      <c r="R407" t="s">
        <v>49</v>
      </c>
      <c r="S407" t="s">
        <v>37</v>
      </c>
      <c r="T407" t="s">
        <v>38</v>
      </c>
      <c r="U407" t="s">
        <v>38</v>
      </c>
      <c r="V407" t="s">
        <v>39</v>
      </c>
      <c r="W407" t="s">
        <v>40</v>
      </c>
      <c r="X407" t="s">
        <v>40</v>
      </c>
      <c r="Y407" t="s">
        <v>41</v>
      </c>
      <c r="Z407" t="s">
        <v>41</v>
      </c>
      <c r="AA407" t="s">
        <v>37</v>
      </c>
    </row>
    <row r="408" spans="1:27" x14ac:dyDescent="0.25">
      <c r="A408" t="s">
        <v>167</v>
      </c>
      <c r="B408" t="s">
        <v>26</v>
      </c>
      <c r="C408" t="s">
        <v>27</v>
      </c>
      <c r="D408" t="s">
        <v>68</v>
      </c>
      <c r="E408">
        <v>511</v>
      </c>
      <c r="F408" t="str">
        <f t="shared" si="12"/>
        <v>A4260AF511</v>
      </c>
      <c r="G408">
        <f t="shared" si="13"/>
        <v>4447000</v>
      </c>
      <c r="H408" s="2">
        <v>-4446781</v>
      </c>
      <c r="I408" s="3">
        <v>-4447000</v>
      </c>
      <c r="J408" t="s">
        <v>99</v>
      </c>
      <c r="K408" t="s">
        <v>168</v>
      </c>
      <c r="L408" t="s">
        <v>117</v>
      </c>
      <c r="M408" t="s">
        <v>169</v>
      </c>
      <c r="N408" t="s">
        <v>170</v>
      </c>
      <c r="O408" t="s">
        <v>814</v>
      </c>
      <c r="P408" t="s">
        <v>34</v>
      </c>
      <c r="Q408" t="s">
        <v>48</v>
      </c>
      <c r="R408" t="s">
        <v>49</v>
      </c>
      <c r="S408" t="s">
        <v>37</v>
      </c>
      <c r="T408" t="s">
        <v>38</v>
      </c>
      <c r="U408" t="s">
        <v>38</v>
      </c>
      <c r="V408" t="s">
        <v>39</v>
      </c>
      <c r="W408" t="s">
        <v>40</v>
      </c>
      <c r="X408" t="s">
        <v>40</v>
      </c>
      <c r="Y408" t="s">
        <v>41</v>
      </c>
      <c r="Z408" t="s">
        <v>41</v>
      </c>
      <c r="AA408" t="s">
        <v>37</v>
      </c>
    </row>
    <row r="409" spans="1:27" x14ac:dyDescent="0.25">
      <c r="A409" t="s">
        <v>181</v>
      </c>
      <c r="B409" t="s">
        <v>26</v>
      </c>
      <c r="C409" t="s">
        <v>27</v>
      </c>
      <c r="D409" t="s">
        <v>68</v>
      </c>
      <c r="E409">
        <v>511</v>
      </c>
      <c r="F409" t="str">
        <f t="shared" si="12"/>
        <v>A4260AF511</v>
      </c>
      <c r="G409">
        <f t="shared" si="13"/>
        <v>2130000</v>
      </c>
      <c r="H409" s="2">
        <v>2129816</v>
      </c>
      <c r="I409" s="3">
        <v>2130000</v>
      </c>
      <c r="J409" t="s">
        <v>29</v>
      </c>
      <c r="K409" t="s">
        <v>108</v>
      </c>
      <c r="L409" t="s">
        <v>109</v>
      </c>
      <c r="M409" t="s">
        <v>32</v>
      </c>
      <c r="N409" t="s">
        <v>33</v>
      </c>
      <c r="O409" t="s">
        <v>814</v>
      </c>
      <c r="P409" t="s">
        <v>34</v>
      </c>
      <c r="Q409" t="s">
        <v>48</v>
      </c>
      <c r="R409" t="s">
        <v>49</v>
      </c>
      <c r="S409" t="s">
        <v>37</v>
      </c>
      <c r="T409" t="s">
        <v>38</v>
      </c>
      <c r="U409" t="s">
        <v>38</v>
      </c>
      <c r="V409" t="s">
        <v>39</v>
      </c>
      <c r="W409" t="s">
        <v>40</v>
      </c>
      <c r="X409" t="s">
        <v>40</v>
      </c>
      <c r="Y409" t="s">
        <v>41</v>
      </c>
      <c r="Z409" t="s">
        <v>41</v>
      </c>
      <c r="AA409" t="s">
        <v>37</v>
      </c>
    </row>
    <row r="410" spans="1:27" x14ac:dyDescent="0.25">
      <c r="A410" t="s">
        <v>182</v>
      </c>
      <c r="B410" t="s">
        <v>26</v>
      </c>
      <c r="C410" t="s">
        <v>27</v>
      </c>
      <c r="D410" t="s">
        <v>68</v>
      </c>
      <c r="E410">
        <v>511</v>
      </c>
      <c r="F410" t="str">
        <f t="shared" si="12"/>
        <v>A4260AF511</v>
      </c>
      <c r="G410">
        <f t="shared" si="13"/>
        <v>2130000</v>
      </c>
      <c r="H410" s="2">
        <v>-2129816</v>
      </c>
      <c r="I410" s="3">
        <v>-2130000</v>
      </c>
      <c r="J410" t="s">
        <v>99</v>
      </c>
      <c r="K410" t="s">
        <v>116</v>
      </c>
      <c r="L410" t="s">
        <v>117</v>
      </c>
      <c r="M410" t="s">
        <v>118</v>
      </c>
      <c r="N410" t="s">
        <v>117</v>
      </c>
      <c r="O410" t="s">
        <v>814</v>
      </c>
      <c r="P410" t="s">
        <v>34</v>
      </c>
      <c r="Q410" t="s">
        <v>48</v>
      </c>
      <c r="R410" t="s">
        <v>49</v>
      </c>
      <c r="S410" t="s">
        <v>37</v>
      </c>
      <c r="T410" t="s">
        <v>38</v>
      </c>
      <c r="U410" t="s">
        <v>38</v>
      </c>
      <c r="V410" t="s">
        <v>39</v>
      </c>
      <c r="W410" t="s">
        <v>40</v>
      </c>
      <c r="X410" t="s">
        <v>40</v>
      </c>
      <c r="Y410" t="s">
        <v>41</v>
      </c>
      <c r="Z410" t="s">
        <v>41</v>
      </c>
      <c r="AA410" t="s">
        <v>37</v>
      </c>
    </row>
    <row r="411" spans="1:27" x14ac:dyDescent="0.25">
      <c r="A411" t="s">
        <v>849</v>
      </c>
      <c r="B411" t="s">
        <v>26</v>
      </c>
      <c r="C411" t="s">
        <v>27</v>
      </c>
      <c r="D411" t="s">
        <v>69</v>
      </c>
      <c r="E411">
        <v>511</v>
      </c>
      <c r="F411" t="str">
        <f t="shared" si="12"/>
        <v>A4265AF511</v>
      </c>
      <c r="G411">
        <f t="shared" si="13"/>
        <v>1959000</v>
      </c>
      <c r="H411" s="2">
        <v>1959220</v>
      </c>
      <c r="I411" s="3">
        <v>1959000</v>
      </c>
      <c r="J411" t="s">
        <v>29</v>
      </c>
      <c r="K411" t="s">
        <v>30</v>
      </c>
      <c r="L411" t="s">
        <v>31</v>
      </c>
      <c r="M411" t="s">
        <v>32</v>
      </c>
      <c r="N411" t="s">
        <v>33</v>
      </c>
      <c r="O411" t="s">
        <v>814</v>
      </c>
      <c r="P411" t="s">
        <v>34</v>
      </c>
      <c r="Q411" t="s">
        <v>48</v>
      </c>
      <c r="R411" t="s">
        <v>49</v>
      </c>
      <c r="S411" t="s">
        <v>37</v>
      </c>
      <c r="T411" t="s">
        <v>38</v>
      </c>
      <c r="U411" t="s">
        <v>38</v>
      </c>
      <c r="V411" t="s">
        <v>39</v>
      </c>
      <c r="W411" t="s">
        <v>40</v>
      </c>
      <c r="X411" t="s">
        <v>40</v>
      </c>
      <c r="Y411" t="s">
        <v>41</v>
      </c>
      <c r="Z411" t="s">
        <v>41</v>
      </c>
      <c r="AA411" t="s">
        <v>37</v>
      </c>
    </row>
    <row r="412" spans="1:27" x14ac:dyDescent="0.25">
      <c r="A412" t="s">
        <v>823</v>
      </c>
      <c r="B412" t="s">
        <v>26</v>
      </c>
      <c r="C412" t="s">
        <v>27</v>
      </c>
      <c r="D412" t="s">
        <v>69</v>
      </c>
      <c r="E412">
        <v>511</v>
      </c>
      <c r="F412" t="str">
        <f t="shared" si="12"/>
        <v>A4265AF511</v>
      </c>
      <c r="G412">
        <f t="shared" si="13"/>
        <v>53939000</v>
      </c>
      <c r="H412" s="2">
        <v>53939458</v>
      </c>
      <c r="I412" s="3">
        <v>53939000</v>
      </c>
      <c r="J412" t="s">
        <v>29</v>
      </c>
      <c r="K412" t="s">
        <v>108</v>
      </c>
      <c r="L412" t="s">
        <v>109</v>
      </c>
      <c r="M412" t="s">
        <v>32</v>
      </c>
      <c r="N412" t="s">
        <v>33</v>
      </c>
      <c r="O412" t="s">
        <v>814</v>
      </c>
      <c r="P412" t="s">
        <v>34</v>
      </c>
      <c r="Q412" t="s">
        <v>48</v>
      </c>
      <c r="R412" t="s">
        <v>49</v>
      </c>
      <c r="S412" t="s">
        <v>37</v>
      </c>
      <c r="T412" t="s">
        <v>38</v>
      </c>
      <c r="U412" t="s">
        <v>38</v>
      </c>
      <c r="V412" t="s">
        <v>39</v>
      </c>
      <c r="W412" t="s">
        <v>40</v>
      </c>
      <c r="X412" t="s">
        <v>40</v>
      </c>
      <c r="Y412" t="s">
        <v>41</v>
      </c>
      <c r="Z412" t="s">
        <v>41</v>
      </c>
      <c r="AA412" t="s">
        <v>37</v>
      </c>
    </row>
    <row r="413" spans="1:27" x14ac:dyDescent="0.25">
      <c r="A413" t="s">
        <v>825</v>
      </c>
      <c r="B413" t="s">
        <v>26</v>
      </c>
      <c r="C413" t="s">
        <v>27</v>
      </c>
      <c r="D413" t="s">
        <v>69</v>
      </c>
      <c r="E413">
        <v>511</v>
      </c>
      <c r="F413" t="str">
        <f t="shared" si="12"/>
        <v>A4265AF511</v>
      </c>
      <c r="G413">
        <f t="shared" si="13"/>
        <v>283000</v>
      </c>
      <c r="H413" s="2">
        <v>281799</v>
      </c>
      <c r="I413" s="3">
        <v>283000</v>
      </c>
      <c r="J413" t="s">
        <v>29</v>
      </c>
      <c r="K413" t="s">
        <v>100</v>
      </c>
      <c r="L413" t="s">
        <v>101</v>
      </c>
      <c r="M413" t="s">
        <v>102</v>
      </c>
      <c r="N413" t="s">
        <v>103</v>
      </c>
      <c r="O413" t="s">
        <v>814</v>
      </c>
      <c r="P413" t="s">
        <v>34</v>
      </c>
      <c r="Q413" t="s">
        <v>48</v>
      </c>
      <c r="R413" t="s">
        <v>49</v>
      </c>
      <c r="S413" t="s">
        <v>37</v>
      </c>
      <c r="T413" t="s">
        <v>38</v>
      </c>
      <c r="U413" t="s">
        <v>38</v>
      </c>
      <c r="V413" t="s">
        <v>39</v>
      </c>
      <c r="W413" t="s">
        <v>40</v>
      </c>
      <c r="X413" t="s">
        <v>40</v>
      </c>
      <c r="Y413" t="s">
        <v>41</v>
      </c>
      <c r="Z413" t="s">
        <v>41</v>
      </c>
      <c r="AA413" t="s">
        <v>37</v>
      </c>
    </row>
    <row r="414" spans="1:27" x14ac:dyDescent="0.25">
      <c r="A414" t="s">
        <v>826</v>
      </c>
      <c r="B414" t="s">
        <v>26</v>
      </c>
      <c r="C414" t="s">
        <v>27</v>
      </c>
      <c r="D414" t="s">
        <v>69</v>
      </c>
      <c r="E414">
        <v>511</v>
      </c>
      <c r="F414" t="str">
        <f t="shared" si="12"/>
        <v>A4265AF511</v>
      </c>
      <c r="G414">
        <f t="shared" si="13"/>
        <v>784000</v>
      </c>
      <c r="H414" s="2">
        <v>-783688</v>
      </c>
      <c r="I414" s="3">
        <v>-784000</v>
      </c>
      <c r="J414" t="s">
        <v>99</v>
      </c>
      <c r="K414" t="s">
        <v>110</v>
      </c>
      <c r="L414" t="s">
        <v>111</v>
      </c>
      <c r="M414" t="s">
        <v>112</v>
      </c>
      <c r="N414" t="s">
        <v>113</v>
      </c>
      <c r="O414" t="s">
        <v>814</v>
      </c>
      <c r="P414" t="s">
        <v>34</v>
      </c>
      <c r="Q414" t="s">
        <v>48</v>
      </c>
      <c r="R414" t="s">
        <v>49</v>
      </c>
      <c r="S414" t="s">
        <v>37</v>
      </c>
      <c r="T414" t="s">
        <v>38</v>
      </c>
      <c r="U414" t="s">
        <v>38</v>
      </c>
      <c r="V414" t="s">
        <v>39</v>
      </c>
      <c r="W414" t="s">
        <v>40</v>
      </c>
      <c r="X414" t="s">
        <v>40</v>
      </c>
      <c r="Y414" t="s">
        <v>41</v>
      </c>
      <c r="Z414" t="s">
        <v>41</v>
      </c>
      <c r="AA414" t="s">
        <v>37</v>
      </c>
    </row>
    <row r="415" spans="1:27" x14ac:dyDescent="0.25">
      <c r="A415" t="s">
        <v>816</v>
      </c>
      <c r="B415" t="s">
        <v>26</v>
      </c>
      <c r="C415" t="s">
        <v>27</v>
      </c>
      <c r="D415" t="s">
        <v>69</v>
      </c>
      <c r="E415">
        <v>511</v>
      </c>
      <c r="F415" t="str">
        <f t="shared" si="12"/>
        <v>A4265AF511</v>
      </c>
      <c r="G415">
        <f t="shared" si="13"/>
        <v>21683000</v>
      </c>
      <c r="H415" s="2">
        <v>-21682571</v>
      </c>
      <c r="I415" s="3">
        <v>-21683000</v>
      </c>
      <c r="J415" t="s">
        <v>99</v>
      </c>
      <c r="K415" t="s">
        <v>115</v>
      </c>
      <c r="L415" t="s">
        <v>111</v>
      </c>
      <c r="M415" t="s">
        <v>112</v>
      </c>
      <c r="N415" t="s">
        <v>113</v>
      </c>
      <c r="O415" t="s">
        <v>814</v>
      </c>
      <c r="P415" t="s">
        <v>34</v>
      </c>
      <c r="Q415" t="s">
        <v>48</v>
      </c>
      <c r="R415" t="s">
        <v>49</v>
      </c>
      <c r="S415" t="s">
        <v>37</v>
      </c>
      <c r="T415" t="s">
        <v>38</v>
      </c>
      <c r="U415" t="s">
        <v>38</v>
      </c>
      <c r="V415" t="s">
        <v>39</v>
      </c>
      <c r="W415" t="s">
        <v>40</v>
      </c>
      <c r="X415" t="s">
        <v>40</v>
      </c>
      <c r="Y415" t="s">
        <v>41</v>
      </c>
      <c r="Z415" t="s">
        <v>41</v>
      </c>
      <c r="AA415" t="s">
        <v>37</v>
      </c>
    </row>
    <row r="416" spans="1:27" x14ac:dyDescent="0.25">
      <c r="A416" t="s">
        <v>817</v>
      </c>
      <c r="B416" t="s">
        <v>26</v>
      </c>
      <c r="C416" t="s">
        <v>27</v>
      </c>
      <c r="D416" t="s">
        <v>69</v>
      </c>
      <c r="E416">
        <v>511</v>
      </c>
      <c r="F416" t="str">
        <f t="shared" si="12"/>
        <v>A4265AF511</v>
      </c>
      <c r="G416">
        <f t="shared" si="13"/>
        <v>33714000</v>
      </c>
      <c r="H416" s="2">
        <v>-33714218</v>
      </c>
      <c r="I416" s="3">
        <v>-33714000</v>
      </c>
      <c r="J416" t="s">
        <v>99</v>
      </c>
      <c r="K416" t="s">
        <v>116</v>
      </c>
      <c r="L416" t="s">
        <v>117</v>
      </c>
      <c r="M416" t="s">
        <v>118</v>
      </c>
      <c r="N416" t="s">
        <v>117</v>
      </c>
      <c r="O416" t="s">
        <v>814</v>
      </c>
      <c r="P416" t="s">
        <v>34</v>
      </c>
      <c r="Q416" t="s">
        <v>48</v>
      </c>
      <c r="R416" t="s">
        <v>49</v>
      </c>
      <c r="S416" t="s">
        <v>37</v>
      </c>
      <c r="T416" t="s">
        <v>38</v>
      </c>
      <c r="U416" t="s">
        <v>38</v>
      </c>
      <c r="V416" t="s">
        <v>39</v>
      </c>
      <c r="W416" t="s">
        <v>40</v>
      </c>
      <c r="X416" t="s">
        <v>40</v>
      </c>
      <c r="Y416" t="s">
        <v>41</v>
      </c>
      <c r="Z416" t="s">
        <v>41</v>
      </c>
      <c r="AA416" t="s">
        <v>37</v>
      </c>
    </row>
    <row r="417" spans="1:27" x14ac:dyDescent="0.25">
      <c r="A417" t="s">
        <v>119</v>
      </c>
      <c r="B417" t="s">
        <v>120</v>
      </c>
      <c r="C417" t="s">
        <v>27</v>
      </c>
      <c r="D417" t="s">
        <v>69</v>
      </c>
      <c r="E417">
        <v>511</v>
      </c>
      <c r="F417" t="str">
        <f t="shared" si="12"/>
        <v>A4265AF511</v>
      </c>
      <c r="G417">
        <f t="shared" si="13"/>
        <v>15659000</v>
      </c>
      <c r="H417" s="2">
        <v>15659047</v>
      </c>
      <c r="I417" s="3">
        <v>15659000</v>
      </c>
      <c r="J417" t="s">
        <v>29</v>
      </c>
      <c r="K417" t="s">
        <v>121</v>
      </c>
      <c r="L417" t="s">
        <v>122</v>
      </c>
      <c r="M417" t="s">
        <v>123</v>
      </c>
      <c r="N417" t="s">
        <v>124</v>
      </c>
      <c r="O417" t="s">
        <v>814</v>
      </c>
      <c r="P417" t="s">
        <v>34</v>
      </c>
      <c r="Q417" t="s">
        <v>48</v>
      </c>
      <c r="R417" t="s">
        <v>49</v>
      </c>
      <c r="S417" t="s">
        <v>37</v>
      </c>
      <c r="T417" t="s">
        <v>38</v>
      </c>
      <c r="U417" t="s">
        <v>38</v>
      </c>
      <c r="V417" t="s">
        <v>39</v>
      </c>
      <c r="W417" t="s">
        <v>40</v>
      </c>
      <c r="X417" t="s">
        <v>40</v>
      </c>
      <c r="Y417" t="s">
        <v>41</v>
      </c>
      <c r="Z417" t="s">
        <v>41</v>
      </c>
      <c r="AA417" t="s">
        <v>37</v>
      </c>
    </row>
    <row r="418" spans="1:27" x14ac:dyDescent="0.25">
      <c r="A418" t="s">
        <v>125</v>
      </c>
      <c r="B418" t="s">
        <v>120</v>
      </c>
      <c r="C418" t="s">
        <v>27</v>
      </c>
      <c r="D418" t="s">
        <v>69</v>
      </c>
      <c r="E418">
        <v>511</v>
      </c>
      <c r="F418" t="str">
        <f t="shared" si="12"/>
        <v>A4265AF511</v>
      </c>
      <c r="G418">
        <f t="shared" si="13"/>
        <v>15659000</v>
      </c>
      <c r="H418" s="2">
        <v>-15659047</v>
      </c>
      <c r="I418" s="3">
        <v>-15659000</v>
      </c>
      <c r="J418" t="s">
        <v>99</v>
      </c>
      <c r="K418" t="s">
        <v>126</v>
      </c>
      <c r="L418" t="s">
        <v>927</v>
      </c>
      <c r="M418" t="s">
        <v>127</v>
      </c>
      <c r="N418" t="s">
        <v>928</v>
      </c>
      <c r="O418" t="s">
        <v>814</v>
      </c>
      <c r="P418" t="s">
        <v>34</v>
      </c>
      <c r="Q418" t="s">
        <v>48</v>
      </c>
      <c r="R418" t="s">
        <v>49</v>
      </c>
      <c r="S418" t="s">
        <v>37</v>
      </c>
      <c r="T418" t="s">
        <v>38</v>
      </c>
      <c r="U418" t="s">
        <v>38</v>
      </c>
      <c r="V418" t="s">
        <v>39</v>
      </c>
      <c r="W418" t="s">
        <v>40</v>
      </c>
      <c r="X418" t="s">
        <v>40</v>
      </c>
      <c r="Y418" t="s">
        <v>41</v>
      </c>
      <c r="Z418" t="s">
        <v>41</v>
      </c>
      <c r="AA418" t="s">
        <v>37</v>
      </c>
    </row>
    <row r="419" spans="1:27" x14ac:dyDescent="0.25">
      <c r="A419" t="s">
        <v>145</v>
      </c>
      <c r="B419" t="s">
        <v>26</v>
      </c>
      <c r="C419" t="s">
        <v>27</v>
      </c>
      <c r="D419" t="s">
        <v>69</v>
      </c>
      <c r="E419">
        <v>511</v>
      </c>
      <c r="F419" t="str">
        <f t="shared" si="12"/>
        <v>A4265AF511</v>
      </c>
      <c r="G419">
        <f t="shared" si="13"/>
        <v>15659000</v>
      </c>
      <c r="H419" s="2">
        <v>15659047</v>
      </c>
      <c r="I419" s="3">
        <v>15659000</v>
      </c>
      <c r="J419" t="s">
        <v>29</v>
      </c>
      <c r="K419" t="s">
        <v>108</v>
      </c>
      <c r="L419" t="s">
        <v>109</v>
      </c>
      <c r="M419" t="s">
        <v>32</v>
      </c>
      <c r="N419" t="s">
        <v>33</v>
      </c>
      <c r="O419" t="s">
        <v>814</v>
      </c>
      <c r="P419" t="s">
        <v>34</v>
      </c>
      <c r="Q419" t="s">
        <v>48</v>
      </c>
      <c r="R419" t="s">
        <v>49</v>
      </c>
      <c r="S419" t="s">
        <v>37</v>
      </c>
      <c r="T419" t="s">
        <v>38</v>
      </c>
      <c r="U419" t="s">
        <v>38</v>
      </c>
      <c r="V419" t="s">
        <v>39</v>
      </c>
      <c r="W419" t="s">
        <v>40</v>
      </c>
      <c r="X419" t="s">
        <v>40</v>
      </c>
      <c r="Y419" t="s">
        <v>41</v>
      </c>
      <c r="Z419" t="s">
        <v>41</v>
      </c>
      <c r="AA419" t="s">
        <v>37</v>
      </c>
    </row>
    <row r="420" spans="1:27" x14ac:dyDescent="0.25">
      <c r="A420" t="s">
        <v>146</v>
      </c>
      <c r="B420" t="s">
        <v>26</v>
      </c>
      <c r="C420" t="s">
        <v>27</v>
      </c>
      <c r="D420" t="s">
        <v>69</v>
      </c>
      <c r="E420">
        <v>511</v>
      </c>
      <c r="F420" t="str">
        <f t="shared" si="12"/>
        <v>A4265AF511</v>
      </c>
      <c r="G420">
        <f t="shared" si="13"/>
        <v>15659000</v>
      </c>
      <c r="H420" s="2">
        <v>-15659047</v>
      </c>
      <c r="I420" s="3">
        <v>-15659000</v>
      </c>
      <c r="J420" t="s">
        <v>99</v>
      </c>
      <c r="K420" t="s">
        <v>121</v>
      </c>
      <c r="L420" t="s">
        <v>122</v>
      </c>
      <c r="M420" t="s">
        <v>123</v>
      </c>
      <c r="N420" t="s">
        <v>124</v>
      </c>
      <c r="O420" t="s">
        <v>814</v>
      </c>
      <c r="P420" t="s">
        <v>34</v>
      </c>
      <c r="Q420" t="s">
        <v>48</v>
      </c>
      <c r="R420" t="s">
        <v>49</v>
      </c>
      <c r="S420" t="s">
        <v>37</v>
      </c>
      <c r="T420" t="s">
        <v>38</v>
      </c>
      <c r="U420" t="s">
        <v>38</v>
      </c>
      <c r="V420" t="s">
        <v>39</v>
      </c>
      <c r="W420" t="s">
        <v>40</v>
      </c>
      <c r="X420" t="s">
        <v>40</v>
      </c>
      <c r="Y420" t="s">
        <v>41</v>
      </c>
      <c r="Z420" t="s">
        <v>41</v>
      </c>
      <c r="AA420" t="s">
        <v>37</v>
      </c>
    </row>
    <row r="421" spans="1:27" x14ac:dyDescent="0.25">
      <c r="A421" t="s">
        <v>147</v>
      </c>
      <c r="B421" t="s">
        <v>26</v>
      </c>
      <c r="C421" t="s">
        <v>27</v>
      </c>
      <c r="D421" t="s">
        <v>69</v>
      </c>
      <c r="E421">
        <v>511</v>
      </c>
      <c r="F421" t="str">
        <f t="shared" si="12"/>
        <v>A4265AF511</v>
      </c>
      <c r="G421">
        <f t="shared" si="13"/>
        <v>15659000</v>
      </c>
      <c r="H421" s="2">
        <v>15659047</v>
      </c>
      <c r="I421" s="3">
        <v>15659000</v>
      </c>
      <c r="J421" t="s">
        <v>29</v>
      </c>
      <c r="K421" t="s">
        <v>126</v>
      </c>
      <c r="L421" t="s">
        <v>927</v>
      </c>
      <c r="M421" t="s">
        <v>127</v>
      </c>
      <c r="N421" t="s">
        <v>928</v>
      </c>
      <c r="O421" t="s">
        <v>814</v>
      </c>
      <c r="P421" t="s">
        <v>34</v>
      </c>
      <c r="Q421" t="s">
        <v>48</v>
      </c>
      <c r="R421" t="s">
        <v>49</v>
      </c>
      <c r="S421" t="s">
        <v>37</v>
      </c>
      <c r="T421" t="s">
        <v>38</v>
      </c>
      <c r="U421" t="s">
        <v>38</v>
      </c>
      <c r="V421" t="s">
        <v>39</v>
      </c>
      <c r="W421" t="s">
        <v>40</v>
      </c>
      <c r="X421" t="s">
        <v>40</v>
      </c>
      <c r="Y421" t="s">
        <v>41</v>
      </c>
      <c r="Z421" t="s">
        <v>41</v>
      </c>
      <c r="AA421" t="s">
        <v>37</v>
      </c>
    </row>
    <row r="422" spans="1:27" x14ac:dyDescent="0.25">
      <c r="A422" t="s">
        <v>148</v>
      </c>
      <c r="B422" t="s">
        <v>26</v>
      </c>
      <c r="C422" t="s">
        <v>27</v>
      </c>
      <c r="D422" t="s">
        <v>69</v>
      </c>
      <c r="E422">
        <v>511</v>
      </c>
      <c r="F422" t="str">
        <f t="shared" si="12"/>
        <v>A4265AF511</v>
      </c>
      <c r="G422">
        <f t="shared" si="13"/>
        <v>15659000</v>
      </c>
      <c r="H422" s="2">
        <v>-15659047</v>
      </c>
      <c r="I422" s="3">
        <v>-15659000</v>
      </c>
      <c r="J422" t="s">
        <v>99</v>
      </c>
      <c r="K422" t="s">
        <v>116</v>
      </c>
      <c r="L422" t="s">
        <v>117</v>
      </c>
      <c r="M422" t="s">
        <v>118</v>
      </c>
      <c r="N422" t="s">
        <v>117</v>
      </c>
      <c r="O422" t="s">
        <v>814</v>
      </c>
      <c r="P422" t="s">
        <v>34</v>
      </c>
      <c r="Q422" t="s">
        <v>48</v>
      </c>
      <c r="R422" t="s">
        <v>49</v>
      </c>
      <c r="S422" t="s">
        <v>37</v>
      </c>
      <c r="T422" t="s">
        <v>38</v>
      </c>
      <c r="U422" t="s">
        <v>38</v>
      </c>
      <c r="V422" t="s">
        <v>39</v>
      </c>
      <c r="W422" t="s">
        <v>40</v>
      </c>
      <c r="X422" t="s">
        <v>40</v>
      </c>
      <c r="Y422" t="s">
        <v>41</v>
      </c>
      <c r="Z422" t="s">
        <v>41</v>
      </c>
      <c r="AA422" t="s">
        <v>37</v>
      </c>
    </row>
    <row r="423" spans="1:27" x14ac:dyDescent="0.25">
      <c r="A423" t="s">
        <v>149</v>
      </c>
      <c r="B423" t="s">
        <v>26</v>
      </c>
      <c r="C423" t="s">
        <v>27</v>
      </c>
      <c r="D423" t="s">
        <v>69</v>
      </c>
      <c r="E423">
        <v>511</v>
      </c>
      <c r="F423" t="str">
        <f t="shared" si="12"/>
        <v>A4265AF511</v>
      </c>
      <c r="G423">
        <f t="shared" si="13"/>
        <v>12073000</v>
      </c>
      <c r="H423" s="2">
        <v>12073290</v>
      </c>
      <c r="I423" s="3">
        <v>12073000</v>
      </c>
      <c r="J423" t="s">
        <v>29</v>
      </c>
      <c r="K423" t="s">
        <v>48</v>
      </c>
      <c r="L423" t="s">
        <v>134</v>
      </c>
      <c r="M423" t="s">
        <v>135</v>
      </c>
      <c r="N423" t="s">
        <v>136</v>
      </c>
      <c r="O423" t="s">
        <v>814</v>
      </c>
      <c r="P423" t="s">
        <v>34</v>
      </c>
      <c r="Q423" t="s">
        <v>48</v>
      </c>
      <c r="R423" t="s">
        <v>49</v>
      </c>
      <c r="S423" t="s">
        <v>37</v>
      </c>
      <c r="T423" t="s">
        <v>38</v>
      </c>
      <c r="U423" t="s">
        <v>38</v>
      </c>
      <c r="V423" t="s">
        <v>39</v>
      </c>
      <c r="W423" t="s">
        <v>40</v>
      </c>
      <c r="X423" t="s">
        <v>40</v>
      </c>
      <c r="Y423" t="s">
        <v>41</v>
      </c>
      <c r="Z423" t="s">
        <v>41</v>
      </c>
      <c r="AA423" t="s">
        <v>37</v>
      </c>
    </row>
    <row r="424" spans="1:27" x14ac:dyDescent="0.25">
      <c r="A424" t="s">
        <v>150</v>
      </c>
      <c r="B424" t="s">
        <v>26</v>
      </c>
      <c r="C424" t="s">
        <v>27</v>
      </c>
      <c r="D424" t="s">
        <v>69</v>
      </c>
      <c r="E424">
        <v>511</v>
      </c>
      <c r="F424" t="str">
        <f t="shared" si="12"/>
        <v>A4265AF511</v>
      </c>
      <c r="G424">
        <f t="shared" si="13"/>
        <v>392000</v>
      </c>
      <c r="H424" s="2">
        <v>-391844</v>
      </c>
      <c r="I424" s="3">
        <v>-392000</v>
      </c>
      <c r="J424" t="s">
        <v>99</v>
      </c>
      <c r="K424" t="s">
        <v>110</v>
      </c>
      <c r="L424" t="s">
        <v>111</v>
      </c>
      <c r="M424" t="s">
        <v>112</v>
      </c>
      <c r="N424" t="s">
        <v>113</v>
      </c>
      <c r="O424" t="s">
        <v>814</v>
      </c>
      <c r="P424" t="s">
        <v>34</v>
      </c>
      <c r="Q424" t="s">
        <v>48</v>
      </c>
      <c r="R424" t="s">
        <v>49</v>
      </c>
      <c r="S424" t="s">
        <v>37</v>
      </c>
      <c r="T424" t="s">
        <v>38</v>
      </c>
      <c r="U424" t="s">
        <v>38</v>
      </c>
      <c r="V424" t="s">
        <v>39</v>
      </c>
      <c r="W424" t="s">
        <v>40</v>
      </c>
      <c r="X424" t="s">
        <v>40</v>
      </c>
      <c r="Y424" t="s">
        <v>41</v>
      </c>
      <c r="Z424" t="s">
        <v>41</v>
      </c>
      <c r="AA424" t="s">
        <v>37</v>
      </c>
    </row>
    <row r="425" spans="1:27" x14ac:dyDescent="0.25">
      <c r="A425" t="s">
        <v>152</v>
      </c>
      <c r="B425" t="s">
        <v>26</v>
      </c>
      <c r="C425" t="s">
        <v>27</v>
      </c>
      <c r="D425" t="s">
        <v>69</v>
      </c>
      <c r="E425">
        <v>511</v>
      </c>
      <c r="F425" t="str">
        <f t="shared" si="12"/>
        <v>A4265AF511</v>
      </c>
      <c r="G425">
        <f t="shared" si="13"/>
        <v>11681000</v>
      </c>
      <c r="H425" s="2">
        <v>-11681446</v>
      </c>
      <c r="I425" s="3">
        <v>-11681000</v>
      </c>
      <c r="J425" t="s">
        <v>99</v>
      </c>
      <c r="K425" t="s">
        <v>115</v>
      </c>
      <c r="L425" t="s">
        <v>111</v>
      </c>
      <c r="M425" t="s">
        <v>112</v>
      </c>
      <c r="N425" t="s">
        <v>113</v>
      </c>
      <c r="O425" t="s">
        <v>814</v>
      </c>
      <c r="P425" t="s">
        <v>34</v>
      </c>
      <c r="Q425" t="s">
        <v>48</v>
      </c>
      <c r="R425" t="s">
        <v>49</v>
      </c>
      <c r="S425" t="s">
        <v>37</v>
      </c>
      <c r="T425" t="s">
        <v>38</v>
      </c>
      <c r="U425" t="s">
        <v>38</v>
      </c>
      <c r="V425" t="s">
        <v>39</v>
      </c>
      <c r="W425" t="s">
        <v>40</v>
      </c>
      <c r="X425" t="s">
        <v>40</v>
      </c>
      <c r="Y425" t="s">
        <v>41</v>
      </c>
      <c r="Z425" t="s">
        <v>41</v>
      </c>
      <c r="AA425" t="s">
        <v>37</v>
      </c>
    </row>
    <row r="426" spans="1:27" x14ac:dyDescent="0.25">
      <c r="A426" t="s">
        <v>153</v>
      </c>
      <c r="B426" t="s">
        <v>120</v>
      </c>
      <c r="C426" t="s">
        <v>27</v>
      </c>
      <c r="D426" t="s">
        <v>69</v>
      </c>
      <c r="E426">
        <v>511</v>
      </c>
      <c r="F426" t="str">
        <f t="shared" si="12"/>
        <v>A4265AF511</v>
      </c>
      <c r="G426">
        <f t="shared" si="13"/>
        <v>11932000</v>
      </c>
      <c r="H426" s="2">
        <v>11932481</v>
      </c>
      <c r="I426" s="3">
        <v>11932000</v>
      </c>
      <c r="J426" t="s">
        <v>29</v>
      </c>
      <c r="K426" t="s">
        <v>154</v>
      </c>
      <c r="L426" t="s">
        <v>155</v>
      </c>
      <c r="M426" t="s">
        <v>156</v>
      </c>
      <c r="N426" t="s">
        <v>157</v>
      </c>
      <c r="O426" t="s">
        <v>814</v>
      </c>
      <c r="P426" t="s">
        <v>34</v>
      </c>
      <c r="Q426" t="s">
        <v>48</v>
      </c>
      <c r="R426" t="s">
        <v>49</v>
      </c>
      <c r="S426" t="s">
        <v>37</v>
      </c>
      <c r="T426" t="s">
        <v>38</v>
      </c>
      <c r="U426" t="s">
        <v>38</v>
      </c>
      <c r="V426" t="s">
        <v>39</v>
      </c>
      <c r="W426" t="s">
        <v>40</v>
      </c>
      <c r="X426" t="s">
        <v>40</v>
      </c>
      <c r="Y426" t="s">
        <v>41</v>
      </c>
      <c r="Z426" t="s">
        <v>41</v>
      </c>
      <c r="AA426" t="s">
        <v>37</v>
      </c>
    </row>
    <row r="427" spans="1:27" x14ac:dyDescent="0.25">
      <c r="A427" t="s">
        <v>158</v>
      </c>
      <c r="B427" t="s">
        <v>120</v>
      </c>
      <c r="C427" t="s">
        <v>27</v>
      </c>
      <c r="D427" t="s">
        <v>69</v>
      </c>
      <c r="E427">
        <v>511</v>
      </c>
      <c r="F427" t="str">
        <f t="shared" si="12"/>
        <v>A4265AF511</v>
      </c>
      <c r="G427">
        <f t="shared" si="13"/>
        <v>474000</v>
      </c>
      <c r="H427" s="2">
        <v>473581</v>
      </c>
      <c r="I427" s="3">
        <v>474000</v>
      </c>
      <c r="J427" t="s">
        <v>29</v>
      </c>
      <c r="K427" t="s">
        <v>159</v>
      </c>
      <c r="L427" t="s">
        <v>160</v>
      </c>
      <c r="M427" t="s">
        <v>161</v>
      </c>
      <c r="N427" t="s">
        <v>162</v>
      </c>
      <c r="O427" t="s">
        <v>814</v>
      </c>
      <c r="P427" t="s">
        <v>34</v>
      </c>
      <c r="Q427" t="s">
        <v>48</v>
      </c>
      <c r="R427" t="s">
        <v>49</v>
      </c>
      <c r="S427" t="s">
        <v>37</v>
      </c>
      <c r="T427" t="s">
        <v>38</v>
      </c>
      <c r="U427" t="s">
        <v>38</v>
      </c>
      <c r="V427" t="s">
        <v>39</v>
      </c>
      <c r="W427" t="s">
        <v>40</v>
      </c>
      <c r="X427" t="s">
        <v>40</v>
      </c>
      <c r="Y427" t="s">
        <v>41</v>
      </c>
      <c r="Z427" t="s">
        <v>41</v>
      </c>
      <c r="AA427" t="s">
        <v>37</v>
      </c>
    </row>
    <row r="428" spans="1:27" x14ac:dyDescent="0.25">
      <c r="A428" t="s">
        <v>163</v>
      </c>
      <c r="B428" t="s">
        <v>120</v>
      </c>
      <c r="C428" t="s">
        <v>27</v>
      </c>
      <c r="D428" t="s">
        <v>69</v>
      </c>
      <c r="E428">
        <v>511</v>
      </c>
      <c r="F428" t="str">
        <f t="shared" si="12"/>
        <v>A4265AF511</v>
      </c>
      <c r="G428">
        <f t="shared" si="13"/>
        <v>12406000</v>
      </c>
      <c r="H428" s="2">
        <v>-12406062</v>
      </c>
      <c r="I428" s="3">
        <v>-12406000</v>
      </c>
      <c r="J428" t="s">
        <v>99</v>
      </c>
      <c r="K428" t="s">
        <v>48</v>
      </c>
      <c r="L428" t="s">
        <v>134</v>
      </c>
      <c r="M428" t="s">
        <v>135</v>
      </c>
      <c r="N428" t="s">
        <v>136</v>
      </c>
      <c r="O428" t="s">
        <v>814</v>
      </c>
      <c r="P428" t="s">
        <v>34</v>
      </c>
      <c r="Q428" t="s">
        <v>48</v>
      </c>
      <c r="R428" t="s">
        <v>49</v>
      </c>
      <c r="S428" t="s">
        <v>37</v>
      </c>
      <c r="T428" t="s">
        <v>38</v>
      </c>
      <c r="U428" t="s">
        <v>38</v>
      </c>
      <c r="V428" t="s">
        <v>39</v>
      </c>
      <c r="W428" t="s">
        <v>40</v>
      </c>
      <c r="X428" t="s">
        <v>40</v>
      </c>
      <c r="Y428" t="s">
        <v>41</v>
      </c>
      <c r="Z428" t="s">
        <v>41</v>
      </c>
      <c r="AA428" t="s">
        <v>37</v>
      </c>
    </row>
    <row r="429" spans="1:27" x14ac:dyDescent="0.25">
      <c r="A429" t="s">
        <v>164</v>
      </c>
      <c r="B429" t="s">
        <v>26</v>
      </c>
      <c r="C429" t="s">
        <v>27</v>
      </c>
      <c r="D429" t="s">
        <v>69</v>
      </c>
      <c r="E429">
        <v>511</v>
      </c>
      <c r="F429" t="str">
        <f t="shared" si="12"/>
        <v>A4265AF511</v>
      </c>
      <c r="G429">
        <f t="shared" si="13"/>
        <v>11932000</v>
      </c>
      <c r="H429" s="2">
        <v>11932481</v>
      </c>
      <c r="I429" s="3">
        <v>11932000</v>
      </c>
      <c r="J429" t="s">
        <v>29</v>
      </c>
      <c r="K429" t="s">
        <v>116</v>
      </c>
      <c r="L429" t="s">
        <v>117</v>
      </c>
      <c r="M429" t="s">
        <v>118</v>
      </c>
      <c r="N429" t="s">
        <v>117</v>
      </c>
      <c r="O429" t="s">
        <v>814</v>
      </c>
      <c r="P429" t="s">
        <v>34</v>
      </c>
      <c r="Q429" t="s">
        <v>48</v>
      </c>
      <c r="R429" t="s">
        <v>49</v>
      </c>
      <c r="S429" t="s">
        <v>37</v>
      </c>
      <c r="T429" t="s">
        <v>38</v>
      </c>
      <c r="U429" t="s">
        <v>38</v>
      </c>
      <c r="V429" t="s">
        <v>39</v>
      </c>
      <c r="W429" t="s">
        <v>40</v>
      </c>
      <c r="X429" t="s">
        <v>40</v>
      </c>
      <c r="Y429" t="s">
        <v>41</v>
      </c>
      <c r="Z429" t="s">
        <v>41</v>
      </c>
      <c r="AA429" t="s">
        <v>37</v>
      </c>
    </row>
    <row r="430" spans="1:27" x14ac:dyDescent="0.25">
      <c r="A430" t="s">
        <v>165</v>
      </c>
      <c r="B430" t="s">
        <v>26</v>
      </c>
      <c r="C430" t="s">
        <v>27</v>
      </c>
      <c r="D430" t="s">
        <v>69</v>
      </c>
      <c r="E430">
        <v>511</v>
      </c>
      <c r="F430" t="str">
        <f t="shared" si="12"/>
        <v>A4265AF511</v>
      </c>
      <c r="G430">
        <f t="shared" si="13"/>
        <v>11932000</v>
      </c>
      <c r="H430" s="2">
        <v>-11932481</v>
      </c>
      <c r="I430" s="3">
        <v>-11932000</v>
      </c>
      <c r="J430" t="s">
        <v>99</v>
      </c>
      <c r="K430" t="s">
        <v>154</v>
      </c>
      <c r="L430" t="s">
        <v>155</v>
      </c>
      <c r="M430" t="s">
        <v>156</v>
      </c>
      <c r="N430" t="s">
        <v>157</v>
      </c>
      <c r="O430" t="s">
        <v>814</v>
      </c>
      <c r="P430" t="s">
        <v>34</v>
      </c>
      <c r="Q430" t="s">
        <v>48</v>
      </c>
      <c r="R430" t="s">
        <v>49</v>
      </c>
      <c r="S430" t="s">
        <v>37</v>
      </c>
      <c r="T430" t="s">
        <v>38</v>
      </c>
      <c r="U430" t="s">
        <v>38</v>
      </c>
      <c r="V430" t="s">
        <v>39</v>
      </c>
      <c r="W430" t="s">
        <v>40</v>
      </c>
      <c r="X430" t="s">
        <v>40</v>
      </c>
      <c r="Y430" t="s">
        <v>41</v>
      </c>
      <c r="Z430" t="s">
        <v>41</v>
      </c>
      <c r="AA430" t="s">
        <v>37</v>
      </c>
    </row>
    <row r="431" spans="1:27" x14ac:dyDescent="0.25">
      <c r="A431" t="s">
        <v>166</v>
      </c>
      <c r="B431" t="s">
        <v>26</v>
      </c>
      <c r="C431" t="s">
        <v>27</v>
      </c>
      <c r="D431" t="s">
        <v>69</v>
      </c>
      <c r="E431">
        <v>511</v>
      </c>
      <c r="F431" t="str">
        <f t="shared" si="12"/>
        <v>A4265AF511</v>
      </c>
      <c r="G431">
        <f t="shared" si="13"/>
        <v>7319000</v>
      </c>
      <c r="H431" s="2">
        <v>7319172</v>
      </c>
      <c r="I431" s="3">
        <v>7319000</v>
      </c>
      <c r="J431" t="s">
        <v>29</v>
      </c>
      <c r="K431" t="s">
        <v>116</v>
      </c>
      <c r="L431" t="s">
        <v>117</v>
      </c>
      <c r="M431" t="s">
        <v>118</v>
      </c>
      <c r="N431" t="s">
        <v>117</v>
      </c>
      <c r="O431" t="s">
        <v>814</v>
      </c>
      <c r="P431" t="s">
        <v>34</v>
      </c>
      <c r="Q431" t="s">
        <v>48</v>
      </c>
      <c r="R431" t="s">
        <v>49</v>
      </c>
      <c r="S431" t="s">
        <v>37</v>
      </c>
      <c r="T431" t="s">
        <v>38</v>
      </c>
      <c r="U431" t="s">
        <v>38</v>
      </c>
      <c r="V431" t="s">
        <v>39</v>
      </c>
      <c r="W431" t="s">
        <v>40</v>
      </c>
      <c r="X431" t="s">
        <v>40</v>
      </c>
      <c r="Y431" t="s">
        <v>41</v>
      </c>
      <c r="Z431" t="s">
        <v>41</v>
      </c>
      <c r="AA431" t="s">
        <v>37</v>
      </c>
    </row>
    <row r="432" spans="1:27" x14ac:dyDescent="0.25">
      <c r="A432" t="s">
        <v>167</v>
      </c>
      <c r="B432" t="s">
        <v>26</v>
      </c>
      <c r="C432" t="s">
        <v>27</v>
      </c>
      <c r="D432" t="s">
        <v>69</v>
      </c>
      <c r="E432">
        <v>511</v>
      </c>
      <c r="F432" t="str">
        <f t="shared" si="12"/>
        <v>A4265AF511</v>
      </c>
      <c r="G432">
        <f t="shared" si="13"/>
        <v>7319000</v>
      </c>
      <c r="H432" s="2">
        <v>-7319172</v>
      </c>
      <c r="I432" s="3">
        <v>-7319000</v>
      </c>
      <c r="J432" t="s">
        <v>99</v>
      </c>
      <c r="K432" t="s">
        <v>168</v>
      </c>
      <c r="L432" t="s">
        <v>117</v>
      </c>
      <c r="M432" t="s">
        <v>169</v>
      </c>
      <c r="N432" t="s">
        <v>170</v>
      </c>
      <c r="O432" t="s">
        <v>814</v>
      </c>
      <c r="P432" t="s">
        <v>34</v>
      </c>
      <c r="Q432" t="s">
        <v>48</v>
      </c>
      <c r="R432" t="s">
        <v>49</v>
      </c>
      <c r="S432" t="s">
        <v>37</v>
      </c>
      <c r="T432" t="s">
        <v>38</v>
      </c>
      <c r="U432" t="s">
        <v>38</v>
      </c>
      <c r="V432" t="s">
        <v>39</v>
      </c>
      <c r="W432" t="s">
        <v>40</v>
      </c>
      <c r="X432" t="s">
        <v>40</v>
      </c>
      <c r="Y432" t="s">
        <v>41</v>
      </c>
      <c r="Z432" t="s">
        <v>41</v>
      </c>
      <c r="AA432" t="s">
        <v>37</v>
      </c>
    </row>
    <row r="433" spans="1:27" x14ac:dyDescent="0.25">
      <c r="A433" t="s">
        <v>823</v>
      </c>
      <c r="B433" t="s">
        <v>26</v>
      </c>
      <c r="C433" t="s">
        <v>27</v>
      </c>
      <c r="D433" t="s">
        <v>70</v>
      </c>
      <c r="E433">
        <v>511</v>
      </c>
      <c r="F433" t="str">
        <f t="shared" si="12"/>
        <v>A4300AF511</v>
      </c>
      <c r="G433">
        <f t="shared" si="13"/>
        <v>14683000</v>
      </c>
      <c r="H433" s="2">
        <v>14682745</v>
      </c>
      <c r="I433" s="3">
        <v>14683000</v>
      </c>
      <c r="J433" t="s">
        <v>29</v>
      </c>
      <c r="K433" t="s">
        <v>108</v>
      </c>
      <c r="L433" t="s">
        <v>109</v>
      </c>
      <c r="M433" t="s">
        <v>32</v>
      </c>
      <c r="N433" t="s">
        <v>33</v>
      </c>
      <c r="O433" t="s">
        <v>814</v>
      </c>
      <c r="P433" t="s">
        <v>34</v>
      </c>
      <c r="Q433" t="s">
        <v>48</v>
      </c>
      <c r="R433" t="s">
        <v>49</v>
      </c>
      <c r="S433" t="s">
        <v>37</v>
      </c>
      <c r="T433" t="s">
        <v>38</v>
      </c>
      <c r="U433" t="s">
        <v>38</v>
      </c>
      <c r="V433" t="s">
        <v>39</v>
      </c>
      <c r="W433" t="s">
        <v>40</v>
      </c>
      <c r="X433" t="s">
        <v>40</v>
      </c>
      <c r="Y433" t="s">
        <v>41</v>
      </c>
      <c r="Z433" t="s">
        <v>41</v>
      </c>
      <c r="AA433" t="s">
        <v>37</v>
      </c>
    </row>
    <row r="434" spans="1:27" x14ac:dyDescent="0.25">
      <c r="A434" t="s">
        <v>825</v>
      </c>
      <c r="B434" t="s">
        <v>26</v>
      </c>
      <c r="C434" t="s">
        <v>27</v>
      </c>
      <c r="D434" t="s">
        <v>70</v>
      </c>
      <c r="E434">
        <v>511</v>
      </c>
      <c r="F434" t="str">
        <f t="shared" si="12"/>
        <v>A4300AF511</v>
      </c>
      <c r="G434">
        <f t="shared" si="13"/>
        <v>303000</v>
      </c>
      <c r="H434" s="2">
        <v>303349</v>
      </c>
      <c r="I434" s="3">
        <v>303000</v>
      </c>
      <c r="J434" t="s">
        <v>29</v>
      </c>
      <c r="K434" t="s">
        <v>100</v>
      </c>
      <c r="L434" t="s">
        <v>101</v>
      </c>
      <c r="M434" t="s">
        <v>102</v>
      </c>
      <c r="N434" t="s">
        <v>103</v>
      </c>
      <c r="O434" t="s">
        <v>814</v>
      </c>
      <c r="P434" t="s">
        <v>34</v>
      </c>
      <c r="Q434" t="s">
        <v>48</v>
      </c>
      <c r="R434" t="s">
        <v>49</v>
      </c>
      <c r="S434" t="s">
        <v>37</v>
      </c>
      <c r="T434" t="s">
        <v>38</v>
      </c>
      <c r="U434" t="s">
        <v>38</v>
      </c>
      <c r="V434" t="s">
        <v>39</v>
      </c>
      <c r="W434" t="s">
        <v>40</v>
      </c>
      <c r="X434" t="s">
        <v>40</v>
      </c>
      <c r="Y434" t="s">
        <v>41</v>
      </c>
      <c r="Z434" t="s">
        <v>41</v>
      </c>
      <c r="AA434" t="s">
        <v>37</v>
      </c>
    </row>
    <row r="435" spans="1:27" x14ac:dyDescent="0.25">
      <c r="A435" t="s">
        <v>816</v>
      </c>
      <c r="B435" t="s">
        <v>26</v>
      </c>
      <c r="C435" t="s">
        <v>27</v>
      </c>
      <c r="D435" t="s">
        <v>70</v>
      </c>
      <c r="E435">
        <v>511</v>
      </c>
      <c r="F435" t="str">
        <f t="shared" si="12"/>
        <v>A4300AF511</v>
      </c>
      <c r="G435">
        <f t="shared" si="13"/>
        <v>2900000</v>
      </c>
      <c r="H435" s="2">
        <v>-2899792</v>
      </c>
      <c r="I435" s="3">
        <v>-2900000</v>
      </c>
      <c r="J435" t="s">
        <v>99</v>
      </c>
      <c r="K435" t="s">
        <v>115</v>
      </c>
      <c r="L435" t="s">
        <v>111</v>
      </c>
      <c r="M435" t="s">
        <v>112</v>
      </c>
      <c r="N435" t="s">
        <v>113</v>
      </c>
      <c r="O435" t="s">
        <v>814</v>
      </c>
      <c r="P435" t="s">
        <v>34</v>
      </c>
      <c r="Q435" t="s">
        <v>48</v>
      </c>
      <c r="R435" t="s">
        <v>49</v>
      </c>
      <c r="S435" t="s">
        <v>37</v>
      </c>
      <c r="T435" t="s">
        <v>38</v>
      </c>
      <c r="U435" t="s">
        <v>38</v>
      </c>
      <c r="V435" t="s">
        <v>39</v>
      </c>
      <c r="W435" t="s">
        <v>40</v>
      </c>
      <c r="X435" t="s">
        <v>40</v>
      </c>
      <c r="Y435" t="s">
        <v>41</v>
      </c>
      <c r="Z435" t="s">
        <v>41</v>
      </c>
      <c r="AA435" t="s">
        <v>37</v>
      </c>
    </row>
    <row r="436" spans="1:27" x14ac:dyDescent="0.25">
      <c r="A436" t="s">
        <v>817</v>
      </c>
      <c r="B436" t="s">
        <v>26</v>
      </c>
      <c r="C436" t="s">
        <v>27</v>
      </c>
      <c r="D436" t="s">
        <v>70</v>
      </c>
      <c r="E436">
        <v>511</v>
      </c>
      <c r="F436" t="str">
        <f t="shared" si="12"/>
        <v>A4300AF511</v>
      </c>
      <c r="G436">
        <f t="shared" si="13"/>
        <v>12086000</v>
      </c>
      <c r="H436" s="2">
        <v>-12086302</v>
      </c>
      <c r="I436" s="3">
        <v>-12086000</v>
      </c>
      <c r="J436" t="s">
        <v>99</v>
      </c>
      <c r="K436" t="s">
        <v>116</v>
      </c>
      <c r="L436" t="s">
        <v>117</v>
      </c>
      <c r="M436" t="s">
        <v>118</v>
      </c>
      <c r="N436" t="s">
        <v>117</v>
      </c>
      <c r="O436" t="s">
        <v>814</v>
      </c>
      <c r="P436" t="s">
        <v>34</v>
      </c>
      <c r="Q436" t="s">
        <v>48</v>
      </c>
      <c r="R436" t="s">
        <v>49</v>
      </c>
      <c r="S436" t="s">
        <v>37</v>
      </c>
      <c r="T436" t="s">
        <v>38</v>
      </c>
      <c r="U436" t="s">
        <v>38</v>
      </c>
      <c r="V436" t="s">
        <v>39</v>
      </c>
      <c r="W436" t="s">
        <v>40</v>
      </c>
      <c r="X436" t="s">
        <v>40</v>
      </c>
      <c r="Y436" t="s">
        <v>41</v>
      </c>
      <c r="Z436" t="s">
        <v>41</v>
      </c>
      <c r="AA436" t="s">
        <v>37</v>
      </c>
    </row>
    <row r="437" spans="1:27" x14ac:dyDescent="0.25">
      <c r="A437" t="s">
        <v>149</v>
      </c>
      <c r="B437" t="s">
        <v>26</v>
      </c>
      <c r="C437" t="s">
        <v>27</v>
      </c>
      <c r="D437" t="s">
        <v>70</v>
      </c>
      <c r="E437">
        <v>511</v>
      </c>
      <c r="F437" t="str">
        <f t="shared" si="12"/>
        <v>A4300AF511</v>
      </c>
      <c r="G437">
        <f t="shared" si="13"/>
        <v>1450000</v>
      </c>
      <c r="H437" s="2">
        <v>1449896</v>
      </c>
      <c r="I437" s="3">
        <v>1450000</v>
      </c>
      <c r="J437" t="s">
        <v>29</v>
      </c>
      <c r="K437" t="s">
        <v>48</v>
      </c>
      <c r="L437" t="s">
        <v>134</v>
      </c>
      <c r="M437" t="s">
        <v>135</v>
      </c>
      <c r="N437" t="s">
        <v>136</v>
      </c>
      <c r="O437" t="s">
        <v>814</v>
      </c>
      <c r="P437" t="s">
        <v>34</v>
      </c>
      <c r="Q437" t="s">
        <v>48</v>
      </c>
      <c r="R437" t="s">
        <v>49</v>
      </c>
      <c r="S437" t="s">
        <v>37</v>
      </c>
      <c r="T437" t="s">
        <v>38</v>
      </c>
      <c r="U437" t="s">
        <v>38</v>
      </c>
      <c r="V437" t="s">
        <v>39</v>
      </c>
      <c r="W437" t="s">
        <v>40</v>
      </c>
      <c r="X437" t="s">
        <v>40</v>
      </c>
      <c r="Y437" t="s">
        <v>41</v>
      </c>
      <c r="Z437" t="s">
        <v>41</v>
      </c>
      <c r="AA437" t="s">
        <v>37</v>
      </c>
    </row>
    <row r="438" spans="1:27" x14ac:dyDescent="0.25">
      <c r="A438" t="s">
        <v>152</v>
      </c>
      <c r="B438" t="s">
        <v>26</v>
      </c>
      <c r="C438" t="s">
        <v>27</v>
      </c>
      <c r="D438" t="s">
        <v>70</v>
      </c>
      <c r="E438">
        <v>511</v>
      </c>
      <c r="F438" t="str">
        <f t="shared" si="12"/>
        <v>A4300AF511</v>
      </c>
      <c r="G438">
        <f t="shared" si="13"/>
        <v>1450000</v>
      </c>
      <c r="H438" s="2">
        <v>-1449896</v>
      </c>
      <c r="I438" s="3">
        <v>-1450000</v>
      </c>
      <c r="J438" t="s">
        <v>99</v>
      </c>
      <c r="K438" t="s">
        <v>115</v>
      </c>
      <c r="L438" t="s">
        <v>111</v>
      </c>
      <c r="M438" t="s">
        <v>112</v>
      </c>
      <c r="N438" t="s">
        <v>113</v>
      </c>
      <c r="O438" t="s">
        <v>814</v>
      </c>
      <c r="P438" t="s">
        <v>34</v>
      </c>
      <c r="Q438" t="s">
        <v>48</v>
      </c>
      <c r="R438" t="s">
        <v>49</v>
      </c>
      <c r="S438" t="s">
        <v>37</v>
      </c>
      <c r="T438" t="s">
        <v>38</v>
      </c>
      <c r="U438" t="s">
        <v>38</v>
      </c>
      <c r="V438" t="s">
        <v>39</v>
      </c>
      <c r="W438" t="s">
        <v>40</v>
      </c>
      <c r="X438" t="s">
        <v>40</v>
      </c>
      <c r="Y438" t="s">
        <v>41</v>
      </c>
      <c r="Z438" t="s">
        <v>41</v>
      </c>
      <c r="AA438" t="s">
        <v>37</v>
      </c>
    </row>
    <row r="439" spans="1:27" x14ac:dyDescent="0.25">
      <c r="A439" t="s">
        <v>153</v>
      </c>
      <c r="B439" t="s">
        <v>120</v>
      </c>
      <c r="C439" t="s">
        <v>27</v>
      </c>
      <c r="D439" t="s">
        <v>70</v>
      </c>
      <c r="E439">
        <v>511</v>
      </c>
      <c r="F439" t="str">
        <f t="shared" si="12"/>
        <v>A4300AF511</v>
      </c>
      <c r="G439">
        <f t="shared" si="13"/>
        <v>1335000</v>
      </c>
      <c r="H439" s="2">
        <v>1335095</v>
      </c>
      <c r="I439" s="3">
        <v>1335000</v>
      </c>
      <c r="J439" t="s">
        <v>29</v>
      </c>
      <c r="K439" t="s">
        <v>154</v>
      </c>
      <c r="L439" t="s">
        <v>155</v>
      </c>
      <c r="M439" t="s">
        <v>156</v>
      </c>
      <c r="N439" t="s">
        <v>157</v>
      </c>
      <c r="O439" t="s">
        <v>814</v>
      </c>
      <c r="P439" t="s">
        <v>34</v>
      </c>
      <c r="Q439" t="s">
        <v>48</v>
      </c>
      <c r="R439" t="s">
        <v>49</v>
      </c>
      <c r="S439" t="s">
        <v>37</v>
      </c>
      <c r="T439" t="s">
        <v>38</v>
      </c>
      <c r="U439" t="s">
        <v>38</v>
      </c>
      <c r="V439" t="s">
        <v>39</v>
      </c>
      <c r="W439" t="s">
        <v>40</v>
      </c>
      <c r="X439" t="s">
        <v>40</v>
      </c>
      <c r="Y439" t="s">
        <v>41</v>
      </c>
      <c r="Z439" t="s">
        <v>41</v>
      </c>
      <c r="AA439" t="s">
        <v>37</v>
      </c>
    </row>
    <row r="440" spans="1:27" x14ac:dyDescent="0.25">
      <c r="A440" t="s">
        <v>158</v>
      </c>
      <c r="B440" t="s">
        <v>120</v>
      </c>
      <c r="C440" t="s">
        <v>27</v>
      </c>
      <c r="D440" t="s">
        <v>70</v>
      </c>
      <c r="E440">
        <v>511</v>
      </c>
      <c r="F440" t="str">
        <f t="shared" si="12"/>
        <v>A4300AF511</v>
      </c>
      <c r="G440">
        <f t="shared" si="13"/>
        <v>172000</v>
      </c>
      <c r="H440" s="2">
        <v>172141</v>
      </c>
      <c r="I440" s="3">
        <v>172000</v>
      </c>
      <c r="J440" t="s">
        <v>29</v>
      </c>
      <c r="K440" t="s">
        <v>159</v>
      </c>
      <c r="L440" t="s">
        <v>160</v>
      </c>
      <c r="M440" t="s">
        <v>161</v>
      </c>
      <c r="N440" t="s">
        <v>162</v>
      </c>
      <c r="O440" t="s">
        <v>814</v>
      </c>
      <c r="P440" t="s">
        <v>34</v>
      </c>
      <c r="Q440" t="s">
        <v>48</v>
      </c>
      <c r="R440" t="s">
        <v>49</v>
      </c>
      <c r="S440" t="s">
        <v>37</v>
      </c>
      <c r="T440" t="s">
        <v>38</v>
      </c>
      <c r="U440" t="s">
        <v>38</v>
      </c>
      <c r="V440" t="s">
        <v>39</v>
      </c>
      <c r="W440" t="s">
        <v>40</v>
      </c>
      <c r="X440" t="s">
        <v>40</v>
      </c>
      <c r="Y440" t="s">
        <v>41</v>
      </c>
      <c r="Z440" t="s">
        <v>41</v>
      </c>
      <c r="AA440" t="s">
        <v>37</v>
      </c>
    </row>
    <row r="441" spans="1:27" x14ac:dyDescent="0.25">
      <c r="A441" t="s">
        <v>163</v>
      </c>
      <c r="B441" t="s">
        <v>120</v>
      </c>
      <c r="C441" t="s">
        <v>27</v>
      </c>
      <c r="D441" t="s">
        <v>70</v>
      </c>
      <c r="E441">
        <v>511</v>
      </c>
      <c r="F441" t="str">
        <f t="shared" si="12"/>
        <v>A4300AF511</v>
      </c>
      <c r="G441">
        <f t="shared" si="13"/>
        <v>1507000</v>
      </c>
      <c r="H441" s="2">
        <v>-1507236</v>
      </c>
      <c r="I441" s="3">
        <v>-1507000</v>
      </c>
      <c r="J441" t="s">
        <v>99</v>
      </c>
      <c r="K441" t="s">
        <v>48</v>
      </c>
      <c r="L441" t="s">
        <v>134</v>
      </c>
      <c r="M441" t="s">
        <v>135</v>
      </c>
      <c r="N441" t="s">
        <v>136</v>
      </c>
      <c r="O441" t="s">
        <v>814</v>
      </c>
      <c r="P441" t="s">
        <v>34</v>
      </c>
      <c r="Q441" t="s">
        <v>48</v>
      </c>
      <c r="R441" t="s">
        <v>49</v>
      </c>
      <c r="S441" t="s">
        <v>37</v>
      </c>
      <c r="T441" t="s">
        <v>38</v>
      </c>
      <c r="U441" t="s">
        <v>38</v>
      </c>
      <c r="V441" t="s">
        <v>39</v>
      </c>
      <c r="W441" t="s">
        <v>40</v>
      </c>
      <c r="X441" t="s">
        <v>40</v>
      </c>
      <c r="Y441" t="s">
        <v>41</v>
      </c>
      <c r="Z441" t="s">
        <v>41</v>
      </c>
      <c r="AA441" t="s">
        <v>37</v>
      </c>
    </row>
    <row r="442" spans="1:27" x14ac:dyDescent="0.25">
      <c r="A442" t="s">
        <v>164</v>
      </c>
      <c r="B442" t="s">
        <v>26</v>
      </c>
      <c r="C442" t="s">
        <v>27</v>
      </c>
      <c r="D442" t="s">
        <v>70</v>
      </c>
      <c r="E442">
        <v>511</v>
      </c>
      <c r="F442" t="str">
        <f t="shared" si="12"/>
        <v>A4300AF511</v>
      </c>
      <c r="G442">
        <f t="shared" si="13"/>
        <v>1335000</v>
      </c>
      <c r="H442" s="2">
        <v>1335095</v>
      </c>
      <c r="I442" s="3">
        <v>1335000</v>
      </c>
      <c r="J442" t="s">
        <v>29</v>
      </c>
      <c r="K442" t="s">
        <v>116</v>
      </c>
      <c r="L442" t="s">
        <v>117</v>
      </c>
      <c r="M442" t="s">
        <v>118</v>
      </c>
      <c r="N442" t="s">
        <v>117</v>
      </c>
      <c r="O442" t="s">
        <v>814</v>
      </c>
      <c r="P442" t="s">
        <v>34</v>
      </c>
      <c r="Q442" t="s">
        <v>48</v>
      </c>
      <c r="R442" t="s">
        <v>49</v>
      </c>
      <c r="S442" t="s">
        <v>37</v>
      </c>
      <c r="T442" t="s">
        <v>38</v>
      </c>
      <c r="U442" t="s">
        <v>38</v>
      </c>
      <c r="V442" t="s">
        <v>39</v>
      </c>
      <c r="W442" t="s">
        <v>40</v>
      </c>
      <c r="X442" t="s">
        <v>40</v>
      </c>
      <c r="Y442" t="s">
        <v>41</v>
      </c>
      <c r="Z442" t="s">
        <v>41</v>
      </c>
      <c r="AA442" t="s">
        <v>37</v>
      </c>
    </row>
    <row r="443" spans="1:27" x14ac:dyDescent="0.25">
      <c r="A443" t="s">
        <v>165</v>
      </c>
      <c r="B443" t="s">
        <v>26</v>
      </c>
      <c r="C443" t="s">
        <v>27</v>
      </c>
      <c r="D443" t="s">
        <v>70</v>
      </c>
      <c r="E443">
        <v>511</v>
      </c>
      <c r="F443" t="str">
        <f t="shared" si="12"/>
        <v>A4300AF511</v>
      </c>
      <c r="G443">
        <f t="shared" si="13"/>
        <v>1335000</v>
      </c>
      <c r="H443" s="2">
        <v>-1335095</v>
      </c>
      <c r="I443" s="3">
        <v>-1335000</v>
      </c>
      <c r="J443" t="s">
        <v>99</v>
      </c>
      <c r="K443" t="s">
        <v>154</v>
      </c>
      <c r="L443" t="s">
        <v>155</v>
      </c>
      <c r="M443" t="s">
        <v>156</v>
      </c>
      <c r="N443" t="s">
        <v>157</v>
      </c>
      <c r="O443" t="s">
        <v>814</v>
      </c>
      <c r="P443" t="s">
        <v>34</v>
      </c>
      <c r="Q443" t="s">
        <v>48</v>
      </c>
      <c r="R443" t="s">
        <v>49</v>
      </c>
      <c r="S443" t="s">
        <v>37</v>
      </c>
      <c r="T443" t="s">
        <v>38</v>
      </c>
      <c r="U443" t="s">
        <v>38</v>
      </c>
      <c r="V443" t="s">
        <v>39</v>
      </c>
      <c r="W443" t="s">
        <v>40</v>
      </c>
      <c r="X443" t="s">
        <v>40</v>
      </c>
      <c r="Y443" t="s">
        <v>41</v>
      </c>
      <c r="Z443" t="s">
        <v>41</v>
      </c>
      <c r="AA443" t="s">
        <v>37</v>
      </c>
    </row>
    <row r="444" spans="1:27" x14ac:dyDescent="0.25">
      <c r="A444" t="s">
        <v>166</v>
      </c>
      <c r="B444" t="s">
        <v>26</v>
      </c>
      <c r="C444" t="s">
        <v>27</v>
      </c>
      <c r="D444" t="s">
        <v>70</v>
      </c>
      <c r="E444">
        <v>511</v>
      </c>
      <c r="F444" t="str">
        <f t="shared" si="12"/>
        <v>A4300AF511</v>
      </c>
      <c r="G444">
        <f t="shared" si="13"/>
        <v>1401000</v>
      </c>
      <c r="H444" s="2">
        <v>1401115</v>
      </c>
      <c r="I444" s="3">
        <v>1401000</v>
      </c>
      <c r="J444" t="s">
        <v>29</v>
      </c>
      <c r="K444" t="s">
        <v>116</v>
      </c>
      <c r="L444" t="s">
        <v>117</v>
      </c>
      <c r="M444" t="s">
        <v>118</v>
      </c>
      <c r="N444" t="s">
        <v>117</v>
      </c>
      <c r="O444" t="s">
        <v>814</v>
      </c>
      <c r="P444" t="s">
        <v>34</v>
      </c>
      <c r="Q444" t="s">
        <v>48</v>
      </c>
      <c r="R444" t="s">
        <v>49</v>
      </c>
      <c r="S444" t="s">
        <v>37</v>
      </c>
      <c r="T444" t="s">
        <v>38</v>
      </c>
      <c r="U444" t="s">
        <v>38</v>
      </c>
      <c r="V444" t="s">
        <v>39</v>
      </c>
      <c r="W444" t="s">
        <v>40</v>
      </c>
      <c r="X444" t="s">
        <v>40</v>
      </c>
      <c r="Y444" t="s">
        <v>41</v>
      </c>
      <c r="Z444" t="s">
        <v>41</v>
      </c>
      <c r="AA444" t="s">
        <v>37</v>
      </c>
    </row>
    <row r="445" spans="1:27" x14ac:dyDescent="0.25">
      <c r="A445" t="s">
        <v>167</v>
      </c>
      <c r="B445" t="s">
        <v>26</v>
      </c>
      <c r="C445" t="s">
        <v>27</v>
      </c>
      <c r="D445" t="s">
        <v>70</v>
      </c>
      <c r="E445">
        <v>511</v>
      </c>
      <c r="F445" t="str">
        <f t="shared" si="12"/>
        <v>A4300AF511</v>
      </c>
      <c r="G445">
        <f t="shared" si="13"/>
        <v>1401000</v>
      </c>
      <c r="H445" s="2">
        <v>-1401115</v>
      </c>
      <c r="I445" s="3">
        <v>-1401000</v>
      </c>
      <c r="J445" t="s">
        <v>99</v>
      </c>
      <c r="K445" t="s">
        <v>168</v>
      </c>
      <c r="L445" t="s">
        <v>117</v>
      </c>
      <c r="M445" t="s">
        <v>169</v>
      </c>
      <c r="N445" t="s">
        <v>170</v>
      </c>
      <c r="O445" t="s">
        <v>814</v>
      </c>
      <c r="P445" t="s">
        <v>34</v>
      </c>
      <c r="Q445" t="s">
        <v>48</v>
      </c>
      <c r="R445" t="s">
        <v>49</v>
      </c>
      <c r="S445" t="s">
        <v>37</v>
      </c>
      <c r="T445" t="s">
        <v>38</v>
      </c>
      <c r="U445" t="s">
        <v>38</v>
      </c>
      <c r="V445" t="s">
        <v>39</v>
      </c>
      <c r="W445" t="s">
        <v>40</v>
      </c>
      <c r="X445" t="s">
        <v>40</v>
      </c>
      <c r="Y445" t="s">
        <v>41</v>
      </c>
      <c r="Z445" t="s">
        <v>41</v>
      </c>
      <c r="AA445" t="s">
        <v>37</v>
      </c>
    </row>
    <row r="446" spans="1:27" x14ac:dyDescent="0.25">
      <c r="A446" t="s">
        <v>823</v>
      </c>
      <c r="B446" t="s">
        <v>26</v>
      </c>
      <c r="C446" t="s">
        <v>27</v>
      </c>
      <c r="D446" t="s">
        <v>71</v>
      </c>
      <c r="E446">
        <v>511</v>
      </c>
      <c r="F446" t="str">
        <f t="shared" si="12"/>
        <v>A5160AF511</v>
      </c>
      <c r="G446">
        <f t="shared" si="13"/>
        <v>69561000</v>
      </c>
      <c r="H446" s="2">
        <v>69561225</v>
      </c>
      <c r="I446" s="3">
        <v>69561000</v>
      </c>
      <c r="J446" t="s">
        <v>29</v>
      </c>
      <c r="K446" t="s">
        <v>108</v>
      </c>
      <c r="L446" t="s">
        <v>109</v>
      </c>
      <c r="M446" t="s">
        <v>32</v>
      </c>
      <c r="N446" t="s">
        <v>33</v>
      </c>
      <c r="O446" t="s">
        <v>814</v>
      </c>
      <c r="P446" t="s">
        <v>34</v>
      </c>
      <c r="Q446" t="s">
        <v>48</v>
      </c>
      <c r="R446" t="s">
        <v>49</v>
      </c>
      <c r="S446" t="s">
        <v>37</v>
      </c>
      <c r="T446" t="s">
        <v>38</v>
      </c>
      <c r="U446" t="s">
        <v>38</v>
      </c>
      <c r="V446" t="s">
        <v>39</v>
      </c>
      <c r="W446" t="s">
        <v>40</v>
      </c>
      <c r="X446" t="s">
        <v>40</v>
      </c>
      <c r="Y446" t="s">
        <v>41</v>
      </c>
      <c r="Z446" t="s">
        <v>41</v>
      </c>
      <c r="AA446" t="s">
        <v>37</v>
      </c>
    </row>
    <row r="447" spans="1:27" x14ac:dyDescent="0.25">
      <c r="A447" t="s">
        <v>825</v>
      </c>
      <c r="B447" t="s">
        <v>26</v>
      </c>
      <c r="C447" t="s">
        <v>27</v>
      </c>
      <c r="D447" t="s">
        <v>71</v>
      </c>
      <c r="E447">
        <v>511</v>
      </c>
      <c r="F447" t="str">
        <f t="shared" si="12"/>
        <v>A5160AF511</v>
      </c>
      <c r="G447">
        <f t="shared" si="13"/>
        <v>1094000</v>
      </c>
      <c r="H447" s="2">
        <v>1093008</v>
      </c>
      <c r="I447" s="3">
        <v>1094000</v>
      </c>
      <c r="J447" t="s">
        <v>29</v>
      </c>
      <c r="K447" t="s">
        <v>100</v>
      </c>
      <c r="L447" t="s">
        <v>101</v>
      </c>
      <c r="M447" t="s">
        <v>102</v>
      </c>
      <c r="N447" t="s">
        <v>103</v>
      </c>
      <c r="O447" t="s">
        <v>814</v>
      </c>
      <c r="P447" t="s">
        <v>34</v>
      </c>
      <c r="Q447" t="s">
        <v>48</v>
      </c>
      <c r="R447" t="s">
        <v>49</v>
      </c>
      <c r="S447" t="s">
        <v>37</v>
      </c>
      <c r="T447" t="s">
        <v>38</v>
      </c>
      <c r="U447" t="s">
        <v>38</v>
      </c>
      <c r="V447" t="s">
        <v>39</v>
      </c>
      <c r="W447" t="s">
        <v>40</v>
      </c>
      <c r="X447" t="s">
        <v>40</v>
      </c>
      <c r="Y447" t="s">
        <v>41</v>
      </c>
      <c r="Z447" t="s">
        <v>41</v>
      </c>
      <c r="AA447" t="s">
        <v>37</v>
      </c>
    </row>
    <row r="448" spans="1:27" x14ac:dyDescent="0.25">
      <c r="A448" t="s">
        <v>816</v>
      </c>
      <c r="B448" t="s">
        <v>26</v>
      </c>
      <c r="C448" t="s">
        <v>27</v>
      </c>
      <c r="D448" t="s">
        <v>71</v>
      </c>
      <c r="E448">
        <v>511</v>
      </c>
      <c r="F448" t="str">
        <f t="shared" si="12"/>
        <v>A5160AF511</v>
      </c>
      <c r="G448">
        <f t="shared" si="13"/>
        <v>24911000</v>
      </c>
      <c r="H448" s="2">
        <v>-24910514</v>
      </c>
      <c r="I448" s="3">
        <v>-24911000</v>
      </c>
      <c r="J448" t="s">
        <v>99</v>
      </c>
      <c r="K448" t="s">
        <v>115</v>
      </c>
      <c r="L448" t="s">
        <v>111</v>
      </c>
      <c r="M448" t="s">
        <v>112</v>
      </c>
      <c r="N448" t="s">
        <v>113</v>
      </c>
      <c r="O448" t="s">
        <v>814</v>
      </c>
      <c r="P448" t="s">
        <v>34</v>
      </c>
      <c r="Q448" t="s">
        <v>48</v>
      </c>
      <c r="R448" t="s">
        <v>49</v>
      </c>
      <c r="S448" t="s">
        <v>37</v>
      </c>
      <c r="T448" t="s">
        <v>38</v>
      </c>
      <c r="U448" t="s">
        <v>38</v>
      </c>
      <c r="V448" t="s">
        <v>39</v>
      </c>
      <c r="W448" t="s">
        <v>40</v>
      </c>
      <c r="X448" t="s">
        <v>40</v>
      </c>
      <c r="Y448" t="s">
        <v>41</v>
      </c>
      <c r="Z448" t="s">
        <v>41</v>
      </c>
      <c r="AA448" t="s">
        <v>37</v>
      </c>
    </row>
    <row r="449" spans="1:27" x14ac:dyDescent="0.25">
      <c r="A449" t="s">
        <v>817</v>
      </c>
      <c r="B449" t="s">
        <v>26</v>
      </c>
      <c r="C449" t="s">
        <v>27</v>
      </c>
      <c r="D449" t="s">
        <v>71</v>
      </c>
      <c r="E449">
        <v>511</v>
      </c>
      <c r="F449" t="str">
        <f t="shared" si="12"/>
        <v>A5160AF511</v>
      </c>
      <c r="G449">
        <f t="shared" si="13"/>
        <v>45744000</v>
      </c>
      <c r="H449" s="2">
        <v>-45743719</v>
      </c>
      <c r="I449" s="3">
        <v>-45744000</v>
      </c>
      <c r="J449" t="s">
        <v>99</v>
      </c>
      <c r="K449" t="s">
        <v>116</v>
      </c>
      <c r="L449" t="s">
        <v>117</v>
      </c>
      <c r="M449" t="s">
        <v>118</v>
      </c>
      <c r="N449" t="s">
        <v>117</v>
      </c>
      <c r="O449" t="s">
        <v>814</v>
      </c>
      <c r="P449" t="s">
        <v>34</v>
      </c>
      <c r="Q449" t="s">
        <v>48</v>
      </c>
      <c r="R449" t="s">
        <v>49</v>
      </c>
      <c r="S449" t="s">
        <v>37</v>
      </c>
      <c r="T449" t="s">
        <v>38</v>
      </c>
      <c r="U449" t="s">
        <v>38</v>
      </c>
      <c r="V449" t="s">
        <v>39</v>
      </c>
      <c r="W449" t="s">
        <v>40</v>
      </c>
      <c r="X449" t="s">
        <v>40</v>
      </c>
      <c r="Y449" t="s">
        <v>41</v>
      </c>
      <c r="Z449" t="s">
        <v>41</v>
      </c>
      <c r="AA449" t="s">
        <v>37</v>
      </c>
    </row>
    <row r="450" spans="1:27" x14ac:dyDescent="0.25">
      <c r="A450" t="s">
        <v>870</v>
      </c>
      <c r="B450" t="s">
        <v>26</v>
      </c>
      <c r="C450" t="s">
        <v>27</v>
      </c>
      <c r="D450" t="s">
        <v>71</v>
      </c>
      <c r="E450">
        <v>511</v>
      </c>
      <c r="F450" t="str">
        <f t="shared" si="12"/>
        <v>A5160AF511</v>
      </c>
      <c r="G450">
        <f t="shared" si="13"/>
        <v>637000</v>
      </c>
      <c r="H450" s="2">
        <v>636841</v>
      </c>
      <c r="I450" s="3">
        <v>637000</v>
      </c>
      <c r="J450" t="s">
        <v>29</v>
      </c>
      <c r="K450" t="s">
        <v>108</v>
      </c>
      <c r="L450" t="s">
        <v>109</v>
      </c>
      <c r="M450" t="s">
        <v>32</v>
      </c>
      <c r="N450" t="s">
        <v>33</v>
      </c>
      <c r="O450" t="s">
        <v>814</v>
      </c>
      <c r="P450" t="s">
        <v>34</v>
      </c>
      <c r="Q450" t="s">
        <v>48</v>
      </c>
      <c r="R450" t="s">
        <v>49</v>
      </c>
      <c r="S450" t="s">
        <v>37</v>
      </c>
      <c r="T450" t="s">
        <v>38</v>
      </c>
      <c r="U450" t="s">
        <v>38</v>
      </c>
      <c r="V450" t="s">
        <v>39</v>
      </c>
      <c r="W450" t="s">
        <v>40</v>
      </c>
      <c r="X450" t="s">
        <v>40</v>
      </c>
      <c r="Y450" t="s">
        <v>41</v>
      </c>
      <c r="Z450" t="s">
        <v>41</v>
      </c>
      <c r="AA450" t="s">
        <v>37</v>
      </c>
    </row>
    <row r="451" spans="1:27" x14ac:dyDescent="0.25">
      <c r="A451" t="s">
        <v>820</v>
      </c>
      <c r="B451" t="s">
        <v>26</v>
      </c>
      <c r="C451" t="s">
        <v>27</v>
      </c>
      <c r="D451" t="s">
        <v>71</v>
      </c>
      <c r="E451">
        <v>511</v>
      </c>
      <c r="F451" t="str">
        <f t="shared" si="12"/>
        <v>A5160AF511</v>
      </c>
      <c r="G451">
        <f t="shared" si="13"/>
        <v>25000</v>
      </c>
      <c r="H451" s="2">
        <v>24516</v>
      </c>
      <c r="I451" s="3">
        <v>25000</v>
      </c>
      <c r="J451" t="s">
        <v>29</v>
      </c>
      <c r="K451" t="s">
        <v>104</v>
      </c>
      <c r="L451" t="s">
        <v>105</v>
      </c>
      <c r="M451" t="s">
        <v>102</v>
      </c>
      <c r="N451" t="s">
        <v>103</v>
      </c>
      <c r="O451" t="s">
        <v>814</v>
      </c>
      <c r="P451" t="s">
        <v>34</v>
      </c>
      <c r="Q451" t="s">
        <v>48</v>
      </c>
      <c r="R451" t="s">
        <v>49</v>
      </c>
      <c r="S451" t="s">
        <v>37</v>
      </c>
      <c r="T451" t="s">
        <v>38</v>
      </c>
      <c r="U451" t="s">
        <v>38</v>
      </c>
      <c r="V451" t="s">
        <v>39</v>
      </c>
      <c r="W451" t="s">
        <v>40</v>
      </c>
      <c r="X451" t="s">
        <v>40</v>
      </c>
      <c r="Y451" t="s">
        <v>41</v>
      </c>
      <c r="Z451" t="s">
        <v>41</v>
      </c>
      <c r="AA451" t="s">
        <v>37</v>
      </c>
    </row>
    <row r="452" spans="1:27" x14ac:dyDescent="0.25">
      <c r="A452" t="s">
        <v>822</v>
      </c>
      <c r="B452" t="s">
        <v>26</v>
      </c>
      <c r="C452" t="s">
        <v>27</v>
      </c>
      <c r="D452" t="s">
        <v>71</v>
      </c>
      <c r="E452">
        <v>511</v>
      </c>
      <c r="F452" t="str">
        <f t="shared" si="12"/>
        <v>A5160AF511</v>
      </c>
      <c r="G452">
        <f t="shared" si="13"/>
        <v>1484000</v>
      </c>
      <c r="H452" s="2">
        <v>1484323</v>
      </c>
      <c r="I452" s="3">
        <v>1484000</v>
      </c>
      <c r="J452" t="s">
        <v>29</v>
      </c>
      <c r="K452" t="s">
        <v>115</v>
      </c>
      <c r="L452" t="s">
        <v>111</v>
      </c>
      <c r="M452" t="s">
        <v>112</v>
      </c>
      <c r="N452" t="s">
        <v>113</v>
      </c>
      <c r="O452" t="s">
        <v>814</v>
      </c>
      <c r="P452" t="s">
        <v>34</v>
      </c>
      <c r="Q452" t="s">
        <v>48</v>
      </c>
      <c r="R452" t="s">
        <v>49</v>
      </c>
      <c r="S452" t="s">
        <v>37</v>
      </c>
      <c r="T452" t="s">
        <v>38</v>
      </c>
      <c r="U452" t="s">
        <v>38</v>
      </c>
      <c r="V452" t="s">
        <v>39</v>
      </c>
      <c r="W452" t="s">
        <v>40</v>
      </c>
      <c r="X452" t="s">
        <v>40</v>
      </c>
      <c r="Y452" t="s">
        <v>41</v>
      </c>
      <c r="Z452" t="s">
        <v>41</v>
      </c>
      <c r="AA452" t="s">
        <v>37</v>
      </c>
    </row>
    <row r="453" spans="1:27" x14ac:dyDescent="0.25">
      <c r="A453" t="s">
        <v>925</v>
      </c>
      <c r="B453" t="s">
        <v>26</v>
      </c>
      <c r="C453" t="s">
        <v>27</v>
      </c>
      <c r="D453" t="s">
        <v>71</v>
      </c>
      <c r="E453">
        <v>511</v>
      </c>
      <c r="F453" t="str">
        <f t="shared" si="12"/>
        <v>A5160AF511</v>
      </c>
      <c r="G453">
        <f t="shared" si="13"/>
        <v>2146000</v>
      </c>
      <c r="H453" s="2">
        <v>-2145680</v>
      </c>
      <c r="I453" s="3">
        <v>-2146000</v>
      </c>
      <c r="J453" t="s">
        <v>99</v>
      </c>
      <c r="K453" t="s">
        <v>116</v>
      </c>
      <c r="L453" t="s">
        <v>117</v>
      </c>
      <c r="M453" t="s">
        <v>118</v>
      </c>
      <c r="N453" t="s">
        <v>117</v>
      </c>
      <c r="O453" t="s">
        <v>814</v>
      </c>
      <c r="P453" t="s">
        <v>34</v>
      </c>
      <c r="Q453" t="s">
        <v>48</v>
      </c>
      <c r="R453" t="s">
        <v>49</v>
      </c>
      <c r="S453" t="s">
        <v>37</v>
      </c>
      <c r="T453" t="s">
        <v>38</v>
      </c>
      <c r="U453" t="s">
        <v>38</v>
      </c>
      <c r="V453" t="s">
        <v>39</v>
      </c>
      <c r="W453" t="s">
        <v>40</v>
      </c>
      <c r="X453" t="s">
        <v>40</v>
      </c>
      <c r="Y453" t="s">
        <v>41</v>
      </c>
      <c r="Z453" t="s">
        <v>41</v>
      </c>
      <c r="AA453" t="s">
        <v>37</v>
      </c>
    </row>
    <row r="454" spans="1:27" x14ac:dyDescent="0.25">
      <c r="A454" t="s">
        <v>149</v>
      </c>
      <c r="B454" t="s">
        <v>26</v>
      </c>
      <c r="C454" t="s">
        <v>27</v>
      </c>
      <c r="D454" t="s">
        <v>71</v>
      </c>
      <c r="E454">
        <v>511</v>
      </c>
      <c r="F454" t="str">
        <f t="shared" si="12"/>
        <v>A5160AF511</v>
      </c>
      <c r="G454">
        <f t="shared" si="13"/>
        <v>11713000</v>
      </c>
      <c r="H454" s="2">
        <v>11713095</v>
      </c>
      <c r="I454" s="3">
        <v>11713000</v>
      </c>
      <c r="J454" t="s">
        <v>29</v>
      </c>
      <c r="K454" t="s">
        <v>48</v>
      </c>
      <c r="L454" t="s">
        <v>134</v>
      </c>
      <c r="M454" t="s">
        <v>135</v>
      </c>
      <c r="N454" t="s">
        <v>136</v>
      </c>
      <c r="O454" t="s">
        <v>814</v>
      </c>
      <c r="P454" t="s">
        <v>34</v>
      </c>
      <c r="Q454" t="s">
        <v>48</v>
      </c>
      <c r="R454" t="s">
        <v>49</v>
      </c>
      <c r="S454" t="s">
        <v>37</v>
      </c>
      <c r="T454" t="s">
        <v>38</v>
      </c>
      <c r="U454" t="s">
        <v>38</v>
      </c>
      <c r="V454" t="s">
        <v>39</v>
      </c>
      <c r="W454" t="s">
        <v>40</v>
      </c>
      <c r="X454" t="s">
        <v>40</v>
      </c>
      <c r="Y454" t="s">
        <v>41</v>
      </c>
      <c r="Z454" t="s">
        <v>41</v>
      </c>
      <c r="AA454" t="s">
        <v>37</v>
      </c>
    </row>
    <row r="455" spans="1:27" x14ac:dyDescent="0.25">
      <c r="A455" t="s">
        <v>152</v>
      </c>
      <c r="B455" t="s">
        <v>26</v>
      </c>
      <c r="C455" t="s">
        <v>27</v>
      </c>
      <c r="D455" t="s">
        <v>71</v>
      </c>
      <c r="E455">
        <v>511</v>
      </c>
      <c r="F455" t="str">
        <f t="shared" si="12"/>
        <v>A5160AF511</v>
      </c>
      <c r="G455">
        <f t="shared" si="13"/>
        <v>11713000</v>
      </c>
      <c r="H455" s="2">
        <v>-11713095</v>
      </c>
      <c r="I455" s="3">
        <v>-11713000</v>
      </c>
      <c r="J455" t="s">
        <v>99</v>
      </c>
      <c r="K455" t="s">
        <v>115</v>
      </c>
      <c r="L455" t="s">
        <v>111</v>
      </c>
      <c r="M455" t="s">
        <v>112</v>
      </c>
      <c r="N455" t="s">
        <v>113</v>
      </c>
      <c r="O455" t="s">
        <v>814</v>
      </c>
      <c r="P455" t="s">
        <v>34</v>
      </c>
      <c r="Q455" t="s">
        <v>48</v>
      </c>
      <c r="R455" t="s">
        <v>49</v>
      </c>
      <c r="S455" t="s">
        <v>37</v>
      </c>
      <c r="T455" t="s">
        <v>38</v>
      </c>
      <c r="U455" t="s">
        <v>38</v>
      </c>
      <c r="V455" t="s">
        <v>39</v>
      </c>
      <c r="W455" t="s">
        <v>40</v>
      </c>
      <c r="X455" t="s">
        <v>40</v>
      </c>
      <c r="Y455" t="s">
        <v>41</v>
      </c>
      <c r="Z455" t="s">
        <v>41</v>
      </c>
      <c r="AA455" t="s">
        <v>37</v>
      </c>
    </row>
    <row r="456" spans="1:27" x14ac:dyDescent="0.25">
      <c r="A456" t="s">
        <v>153</v>
      </c>
      <c r="B456" t="s">
        <v>120</v>
      </c>
      <c r="C456" t="s">
        <v>27</v>
      </c>
      <c r="D456" t="s">
        <v>71</v>
      </c>
      <c r="E456">
        <v>511</v>
      </c>
      <c r="F456" t="str">
        <f t="shared" ref="F456:F519" si="14">_xlfn.CONCAT("A",D456,"AF",E456)</f>
        <v>A5160AF511</v>
      </c>
      <c r="G456">
        <f t="shared" ref="G456:G519" si="15">ABS(I456)</f>
        <v>11662000</v>
      </c>
      <c r="H456" s="2">
        <v>11661812</v>
      </c>
      <c r="I456" s="3">
        <v>11662000</v>
      </c>
      <c r="J456" t="s">
        <v>29</v>
      </c>
      <c r="K456" t="s">
        <v>154</v>
      </c>
      <c r="L456" t="s">
        <v>155</v>
      </c>
      <c r="M456" t="s">
        <v>156</v>
      </c>
      <c r="N456" t="s">
        <v>157</v>
      </c>
      <c r="O456" t="s">
        <v>814</v>
      </c>
      <c r="P456" t="s">
        <v>34</v>
      </c>
      <c r="Q456" t="s">
        <v>48</v>
      </c>
      <c r="R456" t="s">
        <v>49</v>
      </c>
      <c r="S456" t="s">
        <v>37</v>
      </c>
      <c r="T456" t="s">
        <v>38</v>
      </c>
      <c r="U456" t="s">
        <v>38</v>
      </c>
      <c r="V456" t="s">
        <v>39</v>
      </c>
      <c r="W456" t="s">
        <v>40</v>
      </c>
      <c r="X456" t="s">
        <v>40</v>
      </c>
      <c r="Y456" t="s">
        <v>41</v>
      </c>
      <c r="Z456" t="s">
        <v>41</v>
      </c>
      <c r="AA456" t="s">
        <v>37</v>
      </c>
    </row>
    <row r="457" spans="1:27" x14ac:dyDescent="0.25">
      <c r="A457" t="s">
        <v>158</v>
      </c>
      <c r="B457" t="s">
        <v>120</v>
      </c>
      <c r="C457" t="s">
        <v>27</v>
      </c>
      <c r="D457" t="s">
        <v>71</v>
      </c>
      <c r="E457">
        <v>511</v>
      </c>
      <c r="F457" t="str">
        <f t="shared" si="14"/>
        <v>A5160AF511</v>
      </c>
      <c r="G457">
        <f t="shared" si="15"/>
        <v>310000</v>
      </c>
      <c r="H457" s="2">
        <v>309780</v>
      </c>
      <c r="I457" s="3">
        <v>310000</v>
      </c>
      <c r="J457" t="s">
        <v>29</v>
      </c>
      <c r="K457" t="s">
        <v>159</v>
      </c>
      <c r="L457" t="s">
        <v>160</v>
      </c>
      <c r="M457" t="s">
        <v>161</v>
      </c>
      <c r="N457" t="s">
        <v>162</v>
      </c>
      <c r="O457" t="s">
        <v>814</v>
      </c>
      <c r="P457" t="s">
        <v>34</v>
      </c>
      <c r="Q457" t="s">
        <v>48</v>
      </c>
      <c r="R457" t="s">
        <v>49</v>
      </c>
      <c r="S457" t="s">
        <v>37</v>
      </c>
      <c r="T457" t="s">
        <v>38</v>
      </c>
      <c r="U457" t="s">
        <v>38</v>
      </c>
      <c r="V457" t="s">
        <v>39</v>
      </c>
      <c r="W457" t="s">
        <v>40</v>
      </c>
      <c r="X457" t="s">
        <v>40</v>
      </c>
      <c r="Y457" t="s">
        <v>41</v>
      </c>
      <c r="Z457" t="s">
        <v>41</v>
      </c>
      <c r="AA457" t="s">
        <v>37</v>
      </c>
    </row>
    <row r="458" spans="1:27" x14ac:dyDescent="0.25">
      <c r="A458" t="s">
        <v>163</v>
      </c>
      <c r="B458" t="s">
        <v>120</v>
      </c>
      <c r="C458" t="s">
        <v>27</v>
      </c>
      <c r="D458" t="s">
        <v>71</v>
      </c>
      <c r="E458">
        <v>511</v>
      </c>
      <c r="F458" t="str">
        <f t="shared" si="14"/>
        <v>A5160AF511</v>
      </c>
      <c r="G458">
        <f t="shared" si="15"/>
        <v>11972000</v>
      </c>
      <c r="H458" s="2">
        <v>-11971592</v>
      </c>
      <c r="I458" s="3">
        <v>-11972000</v>
      </c>
      <c r="J458" t="s">
        <v>99</v>
      </c>
      <c r="K458" t="s">
        <v>48</v>
      </c>
      <c r="L458" t="s">
        <v>134</v>
      </c>
      <c r="M458" t="s">
        <v>135</v>
      </c>
      <c r="N458" t="s">
        <v>136</v>
      </c>
      <c r="O458" t="s">
        <v>814</v>
      </c>
      <c r="P458" t="s">
        <v>34</v>
      </c>
      <c r="Q458" t="s">
        <v>48</v>
      </c>
      <c r="R458" t="s">
        <v>49</v>
      </c>
      <c r="S458" t="s">
        <v>37</v>
      </c>
      <c r="T458" t="s">
        <v>38</v>
      </c>
      <c r="U458" t="s">
        <v>38</v>
      </c>
      <c r="V458" t="s">
        <v>39</v>
      </c>
      <c r="W458" t="s">
        <v>40</v>
      </c>
      <c r="X458" t="s">
        <v>40</v>
      </c>
      <c r="Y458" t="s">
        <v>41</v>
      </c>
      <c r="Z458" t="s">
        <v>41</v>
      </c>
      <c r="AA458" t="s">
        <v>37</v>
      </c>
    </row>
    <row r="459" spans="1:27" x14ac:dyDescent="0.25">
      <c r="A459" t="s">
        <v>164</v>
      </c>
      <c r="B459" t="s">
        <v>26</v>
      </c>
      <c r="C459" t="s">
        <v>27</v>
      </c>
      <c r="D459" t="s">
        <v>71</v>
      </c>
      <c r="E459">
        <v>511</v>
      </c>
      <c r="F459" t="str">
        <f t="shared" si="14"/>
        <v>A5160AF511</v>
      </c>
      <c r="G459">
        <f t="shared" si="15"/>
        <v>11662000</v>
      </c>
      <c r="H459" s="2">
        <v>11661812</v>
      </c>
      <c r="I459" s="3">
        <v>11662000</v>
      </c>
      <c r="J459" t="s">
        <v>29</v>
      </c>
      <c r="K459" t="s">
        <v>116</v>
      </c>
      <c r="L459" t="s">
        <v>117</v>
      </c>
      <c r="M459" t="s">
        <v>118</v>
      </c>
      <c r="N459" t="s">
        <v>117</v>
      </c>
      <c r="O459" t="s">
        <v>814</v>
      </c>
      <c r="P459" t="s">
        <v>34</v>
      </c>
      <c r="Q459" t="s">
        <v>48</v>
      </c>
      <c r="R459" t="s">
        <v>49</v>
      </c>
      <c r="S459" t="s">
        <v>37</v>
      </c>
      <c r="T459" t="s">
        <v>38</v>
      </c>
      <c r="U459" t="s">
        <v>38</v>
      </c>
      <c r="V459" t="s">
        <v>39</v>
      </c>
      <c r="W459" t="s">
        <v>40</v>
      </c>
      <c r="X459" t="s">
        <v>40</v>
      </c>
      <c r="Y459" t="s">
        <v>41</v>
      </c>
      <c r="Z459" t="s">
        <v>41</v>
      </c>
      <c r="AA459" t="s">
        <v>37</v>
      </c>
    </row>
    <row r="460" spans="1:27" x14ac:dyDescent="0.25">
      <c r="A460" t="s">
        <v>165</v>
      </c>
      <c r="B460" t="s">
        <v>26</v>
      </c>
      <c r="C460" t="s">
        <v>27</v>
      </c>
      <c r="D460" t="s">
        <v>71</v>
      </c>
      <c r="E460">
        <v>511</v>
      </c>
      <c r="F460" t="str">
        <f t="shared" si="14"/>
        <v>A5160AF511</v>
      </c>
      <c r="G460">
        <f t="shared" si="15"/>
        <v>11662000</v>
      </c>
      <c r="H460" s="2">
        <v>-11661812</v>
      </c>
      <c r="I460" s="3">
        <v>-11662000</v>
      </c>
      <c r="J460" t="s">
        <v>99</v>
      </c>
      <c r="K460" t="s">
        <v>154</v>
      </c>
      <c r="L460" t="s">
        <v>155</v>
      </c>
      <c r="M460" t="s">
        <v>156</v>
      </c>
      <c r="N460" t="s">
        <v>157</v>
      </c>
      <c r="O460" t="s">
        <v>814</v>
      </c>
      <c r="P460" t="s">
        <v>34</v>
      </c>
      <c r="Q460" t="s">
        <v>48</v>
      </c>
      <c r="R460" t="s">
        <v>49</v>
      </c>
      <c r="S460" t="s">
        <v>37</v>
      </c>
      <c r="T460" t="s">
        <v>38</v>
      </c>
      <c r="U460" t="s">
        <v>38</v>
      </c>
      <c r="V460" t="s">
        <v>39</v>
      </c>
      <c r="W460" t="s">
        <v>40</v>
      </c>
      <c r="X460" t="s">
        <v>40</v>
      </c>
      <c r="Y460" t="s">
        <v>41</v>
      </c>
      <c r="Z460" t="s">
        <v>41</v>
      </c>
      <c r="AA460" t="s">
        <v>37</v>
      </c>
    </row>
    <row r="461" spans="1:27" x14ac:dyDescent="0.25">
      <c r="A461" t="s">
        <v>166</v>
      </c>
      <c r="B461" t="s">
        <v>26</v>
      </c>
      <c r="C461" t="s">
        <v>27</v>
      </c>
      <c r="D461" t="s">
        <v>71</v>
      </c>
      <c r="E461">
        <v>511</v>
      </c>
      <c r="F461" t="str">
        <f t="shared" si="14"/>
        <v>A5160AF511</v>
      </c>
      <c r="G461">
        <f t="shared" si="15"/>
        <v>10636000</v>
      </c>
      <c r="H461" s="2">
        <v>10635934</v>
      </c>
      <c r="I461" s="3">
        <v>10636000</v>
      </c>
      <c r="J461" t="s">
        <v>29</v>
      </c>
      <c r="K461" t="s">
        <v>116</v>
      </c>
      <c r="L461" t="s">
        <v>117</v>
      </c>
      <c r="M461" t="s">
        <v>118</v>
      </c>
      <c r="N461" t="s">
        <v>117</v>
      </c>
      <c r="O461" t="s">
        <v>814</v>
      </c>
      <c r="P461" t="s">
        <v>34</v>
      </c>
      <c r="Q461" t="s">
        <v>48</v>
      </c>
      <c r="R461" t="s">
        <v>49</v>
      </c>
      <c r="S461" t="s">
        <v>37</v>
      </c>
      <c r="T461" t="s">
        <v>38</v>
      </c>
      <c r="U461" t="s">
        <v>38</v>
      </c>
      <c r="V461" t="s">
        <v>39</v>
      </c>
      <c r="W461" t="s">
        <v>40</v>
      </c>
      <c r="X461" t="s">
        <v>40</v>
      </c>
      <c r="Y461" t="s">
        <v>41</v>
      </c>
      <c r="Z461" t="s">
        <v>41</v>
      </c>
      <c r="AA461" t="s">
        <v>37</v>
      </c>
    </row>
    <row r="462" spans="1:27" x14ac:dyDescent="0.25">
      <c r="A462" t="s">
        <v>167</v>
      </c>
      <c r="B462" t="s">
        <v>26</v>
      </c>
      <c r="C462" t="s">
        <v>27</v>
      </c>
      <c r="D462" t="s">
        <v>71</v>
      </c>
      <c r="E462">
        <v>511</v>
      </c>
      <c r="F462" t="str">
        <f t="shared" si="14"/>
        <v>A5160AF511</v>
      </c>
      <c r="G462">
        <f t="shared" si="15"/>
        <v>10636000</v>
      </c>
      <c r="H462" s="2">
        <v>-10635934</v>
      </c>
      <c r="I462" s="3">
        <v>-10636000</v>
      </c>
      <c r="J462" t="s">
        <v>99</v>
      </c>
      <c r="K462" t="s">
        <v>168</v>
      </c>
      <c r="L462" t="s">
        <v>117</v>
      </c>
      <c r="M462" t="s">
        <v>169</v>
      </c>
      <c r="N462" t="s">
        <v>170</v>
      </c>
      <c r="O462" t="s">
        <v>814</v>
      </c>
      <c r="P462" t="s">
        <v>34</v>
      </c>
      <c r="Q462" t="s">
        <v>48</v>
      </c>
      <c r="R462" t="s">
        <v>49</v>
      </c>
      <c r="S462" t="s">
        <v>37</v>
      </c>
      <c r="T462" t="s">
        <v>38</v>
      </c>
      <c r="U462" t="s">
        <v>38</v>
      </c>
      <c r="V462" t="s">
        <v>39</v>
      </c>
      <c r="W462" t="s">
        <v>40</v>
      </c>
      <c r="X462" t="s">
        <v>40</v>
      </c>
      <c r="Y462" t="s">
        <v>41</v>
      </c>
      <c r="Z462" t="s">
        <v>41</v>
      </c>
      <c r="AA462" t="s">
        <v>37</v>
      </c>
    </row>
    <row r="463" spans="1:27" x14ac:dyDescent="0.25">
      <c r="A463" t="s">
        <v>823</v>
      </c>
      <c r="B463" t="s">
        <v>26</v>
      </c>
      <c r="C463" t="s">
        <v>27</v>
      </c>
      <c r="D463" t="s">
        <v>72</v>
      </c>
      <c r="E463">
        <v>511</v>
      </c>
      <c r="F463" t="str">
        <f t="shared" si="14"/>
        <v>A5170AF511</v>
      </c>
      <c r="G463">
        <f t="shared" si="15"/>
        <v>110000</v>
      </c>
      <c r="H463" s="2">
        <v>110334</v>
      </c>
      <c r="I463" s="3">
        <v>110000</v>
      </c>
      <c r="J463" t="s">
        <v>29</v>
      </c>
      <c r="K463" t="s">
        <v>108</v>
      </c>
      <c r="L463" t="s">
        <v>109</v>
      </c>
      <c r="M463" t="s">
        <v>32</v>
      </c>
      <c r="N463" t="s">
        <v>33</v>
      </c>
      <c r="O463" t="s">
        <v>814</v>
      </c>
      <c r="P463" t="s">
        <v>34</v>
      </c>
      <c r="Q463" t="s">
        <v>48</v>
      </c>
      <c r="R463" t="s">
        <v>49</v>
      </c>
      <c r="S463" t="s">
        <v>37</v>
      </c>
      <c r="T463" t="s">
        <v>38</v>
      </c>
      <c r="U463" t="s">
        <v>38</v>
      </c>
      <c r="V463" t="s">
        <v>39</v>
      </c>
      <c r="W463" t="s">
        <v>40</v>
      </c>
      <c r="X463" t="s">
        <v>40</v>
      </c>
      <c r="Y463" t="s">
        <v>41</v>
      </c>
      <c r="Z463" t="s">
        <v>41</v>
      </c>
      <c r="AA463" t="s">
        <v>37</v>
      </c>
    </row>
    <row r="464" spans="1:27" x14ac:dyDescent="0.25">
      <c r="A464" t="s">
        <v>825</v>
      </c>
      <c r="B464" t="s">
        <v>26</v>
      </c>
      <c r="C464" t="s">
        <v>27</v>
      </c>
      <c r="D464" t="s">
        <v>72</v>
      </c>
      <c r="E464">
        <v>511</v>
      </c>
      <c r="F464" t="str">
        <f t="shared" si="14"/>
        <v>A5170AF511</v>
      </c>
      <c r="G464">
        <f t="shared" si="15"/>
        <v>2000</v>
      </c>
      <c r="H464" s="2">
        <v>910</v>
      </c>
      <c r="I464" s="3">
        <v>2000</v>
      </c>
      <c r="J464" t="s">
        <v>29</v>
      </c>
      <c r="K464" t="s">
        <v>100</v>
      </c>
      <c r="L464" t="s">
        <v>101</v>
      </c>
      <c r="M464" t="s">
        <v>102</v>
      </c>
      <c r="N464" t="s">
        <v>103</v>
      </c>
      <c r="O464" t="s">
        <v>814</v>
      </c>
      <c r="P464" t="s">
        <v>34</v>
      </c>
      <c r="Q464" t="s">
        <v>48</v>
      </c>
      <c r="R464" t="s">
        <v>49</v>
      </c>
      <c r="S464" t="s">
        <v>37</v>
      </c>
      <c r="T464" t="s">
        <v>38</v>
      </c>
      <c r="U464" t="s">
        <v>38</v>
      </c>
      <c r="V464" t="s">
        <v>39</v>
      </c>
      <c r="W464" t="s">
        <v>40</v>
      </c>
      <c r="X464" t="s">
        <v>40</v>
      </c>
      <c r="Y464" t="s">
        <v>41</v>
      </c>
      <c r="Z464" t="s">
        <v>41</v>
      </c>
      <c r="AA464" t="s">
        <v>37</v>
      </c>
    </row>
    <row r="465" spans="1:27" x14ac:dyDescent="0.25">
      <c r="A465" t="s">
        <v>816</v>
      </c>
      <c r="B465" t="s">
        <v>26</v>
      </c>
      <c r="C465" t="s">
        <v>27</v>
      </c>
      <c r="D465" t="s">
        <v>72</v>
      </c>
      <c r="E465">
        <v>511</v>
      </c>
      <c r="F465" t="str">
        <f t="shared" si="14"/>
        <v>A5170AF511</v>
      </c>
      <c r="G465">
        <f t="shared" si="15"/>
        <v>76000</v>
      </c>
      <c r="H465" s="2">
        <v>-75658</v>
      </c>
      <c r="I465" s="3">
        <v>-76000</v>
      </c>
      <c r="J465" t="s">
        <v>99</v>
      </c>
      <c r="K465" t="s">
        <v>115</v>
      </c>
      <c r="L465" t="s">
        <v>111</v>
      </c>
      <c r="M465" t="s">
        <v>112</v>
      </c>
      <c r="N465" t="s">
        <v>113</v>
      </c>
      <c r="O465" t="s">
        <v>814</v>
      </c>
      <c r="P465" t="s">
        <v>34</v>
      </c>
      <c r="Q465" t="s">
        <v>48</v>
      </c>
      <c r="R465" t="s">
        <v>49</v>
      </c>
      <c r="S465" t="s">
        <v>37</v>
      </c>
      <c r="T465" t="s">
        <v>38</v>
      </c>
      <c r="U465" t="s">
        <v>38</v>
      </c>
      <c r="V465" t="s">
        <v>39</v>
      </c>
      <c r="W465" t="s">
        <v>40</v>
      </c>
      <c r="X465" t="s">
        <v>40</v>
      </c>
      <c r="Y465" t="s">
        <v>41</v>
      </c>
      <c r="Z465" t="s">
        <v>41</v>
      </c>
      <c r="AA465" t="s">
        <v>37</v>
      </c>
    </row>
    <row r="466" spans="1:27" x14ac:dyDescent="0.25">
      <c r="A466" t="s">
        <v>817</v>
      </c>
      <c r="B466" t="s">
        <v>26</v>
      </c>
      <c r="C466" t="s">
        <v>27</v>
      </c>
      <c r="D466" t="s">
        <v>72</v>
      </c>
      <c r="E466">
        <v>511</v>
      </c>
      <c r="F466" t="str">
        <f t="shared" si="14"/>
        <v>A5170AF511</v>
      </c>
      <c r="G466">
        <f t="shared" si="15"/>
        <v>36000</v>
      </c>
      <c r="H466" s="2">
        <v>-35586</v>
      </c>
      <c r="I466" s="3">
        <v>-36000</v>
      </c>
      <c r="J466" t="s">
        <v>99</v>
      </c>
      <c r="K466" t="s">
        <v>116</v>
      </c>
      <c r="L466" t="s">
        <v>117</v>
      </c>
      <c r="M466" t="s">
        <v>118</v>
      </c>
      <c r="N466" t="s">
        <v>117</v>
      </c>
      <c r="O466" t="s">
        <v>814</v>
      </c>
      <c r="P466" t="s">
        <v>34</v>
      </c>
      <c r="Q466" t="s">
        <v>48</v>
      </c>
      <c r="R466" t="s">
        <v>49</v>
      </c>
      <c r="S466" t="s">
        <v>37</v>
      </c>
      <c r="T466" t="s">
        <v>38</v>
      </c>
      <c r="U466" t="s">
        <v>38</v>
      </c>
      <c r="V466" t="s">
        <v>39</v>
      </c>
      <c r="W466" t="s">
        <v>40</v>
      </c>
      <c r="X466" t="s">
        <v>40</v>
      </c>
      <c r="Y466" t="s">
        <v>41</v>
      </c>
      <c r="Z466" t="s">
        <v>41</v>
      </c>
      <c r="AA466" t="s">
        <v>37</v>
      </c>
    </row>
    <row r="467" spans="1:27" x14ac:dyDescent="0.25">
      <c r="A467" t="s">
        <v>149</v>
      </c>
      <c r="B467" t="s">
        <v>26</v>
      </c>
      <c r="C467" t="s">
        <v>27</v>
      </c>
      <c r="D467" t="s">
        <v>72</v>
      </c>
      <c r="E467">
        <v>511</v>
      </c>
      <c r="F467" t="str">
        <f t="shared" si="14"/>
        <v>A5170AF511</v>
      </c>
      <c r="G467">
        <f t="shared" si="15"/>
        <v>35000</v>
      </c>
      <c r="H467" s="2">
        <v>34676</v>
      </c>
      <c r="I467" s="3">
        <v>35000</v>
      </c>
      <c r="J467" t="s">
        <v>29</v>
      </c>
      <c r="K467" t="s">
        <v>48</v>
      </c>
      <c r="L467" t="s">
        <v>134</v>
      </c>
      <c r="M467" t="s">
        <v>135</v>
      </c>
      <c r="N467" t="s">
        <v>136</v>
      </c>
      <c r="O467" t="s">
        <v>814</v>
      </c>
      <c r="P467" t="s">
        <v>34</v>
      </c>
      <c r="Q467" t="s">
        <v>48</v>
      </c>
      <c r="R467" t="s">
        <v>49</v>
      </c>
      <c r="S467" t="s">
        <v>37</v>
      </c>
      <c r="T467" t="s">
        <v>38</v>
      </c>
      <c r="U467" t="s">
        <v>38</v>
      </c>
      <c r="V467" t="s">
        <v>39</v>
      </c>
      <c r="W467" t="s">
        <v>40</v>
      </c>
      <c r="X467" t="s">
        <v>40</v>
      </c>
      <c r="Y467" t="s">
        <v>41</v>
      </c>
      <c r="Z467" t="s">
        <v>41</v>
      </c>
      <c r="AA467" t="s">
        <v>37</v>
      </c>
    </row>
    <row r="468" spans="1:27" x14ac:dyDescent="0.25">
      <c r="A468" t="s">
        <v>152</v>
      </c>
      <c r="B468" t="s">
        <v>26</v>
      </c>
      <c r="C468" t="s">
        <v>27</v>
      </c>
      <c r="D468" t="s">
        <v>72</v>
      </c>
      <c r="E468">
        <v>511</v>
      </c>
      <c r="F468" t="str">
        <f t="shared" si="14"/>
        <v>A5170AF511</v>
      </c>
      <c r="G468">
        <f t="shared" si="15"/>
        <v>35000</v>
      </c>
      <c r="H468" s="2">
        <v>-34676</v>
      </c>
      <c r="I468" s="3">
        <v>-35000</v>
      </c>
      <c r="J468" t="s">
        <v>99</v>
      </c>
      <c r="K468" t="s">
        <v>115</v>
      </c>
      <c r="L468" t="s">
        <v>111</v>
      </c>
      <c r="M468" t="s">
        <v>112</v>
      </c>
      <c r="N468" t="s">
        <v>113</v>
      </c>
      <c r="O468" t="s">
        <v>814</v>
      </c>
      <c r="P468" t="s">
        <v>34</v>
      </c>
      <c r="Q468" t="s">
        <v>48</v>
      </c>
      <c r="R468" t="s">
        <v>49</v>
      </c>
      <c r="S468" t="s">
        <v>37</v>
      </c>
      <c r="T468" t="s">
        <v>38</v>
      </c>
      <c r="U468" t="s">
        <v>38</v>
      </c>
      <c r="V468" t="s">
        <v>39</v>
      </c>
      <c r="W468" t="s">
        <v>40</v>
      </c>
      <c r="X468" t="s">
        <v>40</v>
      </c>
      <c r="Y468" t="s">
        <v>41</v>
      </c>
      <c r="Z468" t="s">
        <v>41</v>
      </c>
      <c r="AA468" t="s">
        <v>37</v>
      </c>
    </row>
    <row r="469" spans="1:27" x14ac:dyDescent="0.25">
      <c r="A469" t="s">
        <v>153</v>
      </c>
      <c r="B469" t="s">
        <v>120</v>
      </c>
      <c r="C469" t="s">
        <v>27</v>
      </c>
      <c r="D469" t="s">
        <v>72</v>
      </c>
      <c r="E469">
        <v>511</v>
      </c>
      <c r="F469" t="str">
        <f t="shared" si="14"/>
        <v>A5170AF511</v>
      </c>
      <c r="G469">
        <f t="shared" si="15"/>
        <v>36000</v>
      </c>
      <c r="H469" s="2">
        <v>35586</v>
      </c>
      <c r="I469" s="3">
        <v>36000</v>
      </c>
      <c r="J469" t="s">
        <v>29</v>
      </c>
      <c r="K469" t="s">
        <v>154</v>
      </c>
      <c r="L469" t="s">
        <v>155</v>
      </c>
      <c r="M469" t="s">
        <v>156</v>
      </c>
      <c r="N469" t="s">
        <v>157</v>
      </c>
      <c r="O469" t="s">
        <v>814</v>
      </c>
      <c r="P469" t="s">
        <v>34</v>
      </c>
      <c r="Q469" t="s">
        <v>48</v>
      </c>
      <c r="R469" t="s">
        <v>49</v>
      </c>
      <c r="S469" t="s">
        <v>37</v>
      </c>
      <c r="T469" t="s">
        <v>38</v>
      </c>
      <c r="U469" t="s">
        <v>38</v>
      </c>
      <c r="V469" t="s">
        <v>39</v>
      </c>
      <c r="W469" t="s">
        <v>40</v>
      </c>
      <c r="X469" t="s">
        <v>40</v>
      </c>
      <c r="Y469" t="s">
        <v>41</v>
      </c>
      <c r="Z469" t="s">
        <v>41</v>
      </c>
      <c r="AA469" t="s">
        <v>37</v>
      </c>
    </row>
    <row r="470" spans="1:27" x14ac:dyDescent="0.25">
      <c r="A470" t="s">
        <v>163</v>
      </c>
      <c r="B470" t="s">
        <v>120</v>
      </c>
      <c r="C470" t="s">
        <v>27</v>
      </c>
      <c r="D470" t="s">
        <v>72</v>
      </c>
      <c r="E470">
        <v>511</v>
      </c>
      <c r="F470" t="str">
        <f t="shared" si="14"/>
        <v>A5170AF511</v>
      </c>
      <c r="G470">
        <f t="shared" si="15"/>
        <v>36000</v>
      </c>
      <c r="H470" s="2">
        <v>-35622</v>
      </c>
      <c r="I470" s="3">
        <v>-36000</v>
      </c>
      <c r="J470" t="s">
        <v>99</v>
      </c>
      <c r="K470" t="s">
        <v>48</v>
      </c>
      <c r="L470" t="s">
        <v>134</v>
      </c>
      <c r="M470" t="s">
        <v>135</v>
      </c>
      <c r="N470" t="s">
        <v>136</v>
      </c>
      <c r="O470" t="s">
        <v>814</v>
      </c>
      <c r="P470" t="s">
        <v>34</v>
      </c>
      <c r="Q470" t="s">
        <v>48</v>
      </c>
      <c r="R470" t="s">
        <v>49</v>
      </c>
      <c r="S470" t="s">
        <v>37</v>
      </c>
      <c r="T470" t="s">
        <v>38</v>
      </c>
      <c r="U470" t="s">
        <v>38</v>
      </c>
      <c r="V470" t="s">
        <v>39</v>
      </c>
      <c r="W470" t="s">
        <v>40</v>
      </c>
      <c r="X470" t="s">
        <v>40</v>
      </c>
      <c r="Y470" t="s">
        <v>41</v>
      </c>
      <c r="Z470" t="s">
        <v>41</v>
      </c>
      <c r="AA470" t="s">
        <v>37</v>
      </c>
    </row>
    <row r="471" spans="1:27" x14ac:dyDescent="0.25">
      <c r="A471" t="s">
        <v>164</v>
      </c>
      <c r="B471" t="s">
        <v>26</v>
      </c>
      <c r="C471" t="s">
        <v>27</v>
      </c>
      <c r="D471" t="s">
        <v>72</v>
      </c>
      <c r="E471">
        <v>511</v>
      </c>
      <c r="F471" t="str">
        <f t="shared" si="14"/>
        <v>A5170AF511</v>
      </c>
      <c r="G471">
        <f t="shared" si="15"/>
        <v>36000</v>
      </c>
      <c r="H471" s="2">
        <v>35586</v>
      </c>
      <c r="I471" s="3">
        <v>36000</v>
      </c>
      <c r="J471" t="s">
        <v>29</v>
      </c>
      <c r="K471" t="s">
        <v>116</v>
      </c>
      <c r="L471" t="s">
        <v>117</v>
      </c>
      <c r="M471" t="s">
        <v>118</v>
      </c>
      <c r="N471" t="s">
        <v>117</v>
      </c>
      <c r="O471" t="s">
        <v>814</v>
      </c>
      <c r="P471" t="s">
        <v>34</v>
      </c>
      <c r="Q471" t="s">
        <v>48</v>
      </c>
      <c r="R471" t="s">
        <v>49</v>
      </c>
      <c r="S471" t="s">
        <v>37</v>
      </c>
      <c r="T471" t="s">
        <v>38</v>
      </c>
      <c r="U471" t="s">
        <v>38</v>
      </c>
      <c r="V471" t="s">
        <v>39</v>
      </c>
      <c r="W471" t="s">
        <v>40</v>
      </c>
      <c r="X471" t="s">
        <v>40</v>
      </c>
      <c r="Y471" t="s">
        <v>41</v>
      </c>
      <c r="Z471" t="s">
        <v>41</v>
      </c>
      <c r="AA471" t="s">
        <v>37</v>
      </c>
    </row>
    <row r="472" spans="1:27" x14ac:dyDescent="0.25">
      <c r="A472" t="s">
        <v>165</v>
      </c>
      <c r="B472" t="s">
        <v>26</v>
      </c>
      <c r="C472" t="s">
        <v>27</v>
      </c>
      <c r="D472" t="s">
        <v>72</v>
      </c>
      <c r="E472">
        <v>511</v>
      </c>
      <c r="F472" t="str">
        <f t="shared" si="14"/>
        <v>A5170AF511</v>
      </c>
      <c r="G472">
        <f t="shared" si="15"/>
        <v>36000</v>
      </c>
      <c r="H472" s="2">
        <v>-35586</v>
      </c>
      <c r="I472" s="3">
        <v>-36000</v>
      </c>
      <c r="J472" t="s">
        <v>99</v>
      </c>
      <c r="K472" t="s">
        <v>154</v>
      </c>
      <c r="L472" t="s">
        <v>155</v>
      </c>
      <c r="M472" t="s">
        <v>156</v>
      </c>
      <c r="N472" t="s">
        <v>157</v>
      </c>
      <c r="O472" t="s">
        <v>814</v>
      </c>
      <c r="P472" t="s">
        <v>34</v>
      </c>
      <c r="Q472" t="s">
        <v>48</v>
      </c>
      <c r="R472" t="s">
        <v>49</v>
      </c>
      <c r="S472" t="s">
        <v>37</v>
      </c>
      <c r="T472" t="s">
        <v>38</v>
      </c>
      <c r="U472" t="s">
        <v>38</v>
      </c>
      <c r="V472" t="s">
        <v>39</v>
      </c>
      <c r="W472" t="s">
        <v>40</v>
      </c>
      <c r="X472" t="s">
        <v>40</v>
      </c>
      <c r="Y472" t="s">
        <v>41</v>
      </c>
      <c r="Z472" t="s">
        <v>41</v>
      </c>
      <c r="AA472" t="s">
        <v>37</v>
      </c>
    </row>
    <row r="473" spans="1:27" x14ac:dyDescent="0.25">
      <c r="A473" t="s">
        <v>171</v>
      </c>
      <c r="B473" t="s">
        <v>26</v>
      </c>
      <c r="C473" t="s">
        <v>27</v>
      </c>
      <c r="D473" t="s">
        <v>72</v>
      </c>
      <c r="E473">
        <v>511</v>
      </c>
      <c r="F473" t="str">
        <f t="shared" si="14"/>
        <v>A5170AF511</v>
      </c>
      <c r="G473">
        <f t="shared" si="15"/>
        <v>110000</v>
      </c>
      <c r="H473" s="2">
        <v>110334</v>
      </c>
      <c r="I473" s="3">
        <v>110000</v>
      </c>
      <c r="J473" t="s">
        <v>29</v>
      </c>
      <c r="K473" t="s">
        <v>115</v>
      </c>
      <c r="L473" t="s">
        <v>111</v>
      </c>
      <c r="M473" t="s">
        <v>112</v>
      </c>
      <c r="N473" t="s">
        <v>113</v>
      </c>
      <c r="O473" t="s">
        <v>814</v>
      </c>
      <c r="P473" t="s">
        <v>34</v>
      </c>
      <c r="Q473" t="s">
        <v>48</v>
      </c>
      <c r="R473" t="s">
        <v>49</v>
      </c>
      <c r="S473" t="s">
        <v>37</v>
      </c>
      <c r="T473" t="s">
        <v>38</v>
      </c>
      <c r="U473" t="s">
        <v>38</v>
      </c>
      <c r="V473" t="s">
        <v>39</v>
      </c>
      <c r="W473" t="s">
        <v>40</v>
      </c>
      <c r="X473" t="s">
        <v>40</v>
      </c>
      <c r="Y473" t="s">
        <v>41</v>
      </c>
      <c r="Z473" t="s">
        <v>41</v>
      </c>
      <c r="AA473" t="s">
        <v>37</v>
      </c>
    </row>
    <row r="474" spans="1:27" x14ac:dyDescent="0.25">
      <c r="A474" t="s">
        <v>172</v>
      </c>
      <c r="B474" t="s">
        <v>26</v>
      </c>
      <c r="C474" t="s">
        <v>27</v>
      </c>
      <c r="D474" t="s">
        <v>72</v>
      </c>
      <c r="E474">
        <v>511</v>
      </c>
      <c r="F474" t="str">
        <f t="shared" si="14"/>
        <v>A5170AF511</v>
      </c>
      <c r="G474">
        <f t="shared" si="15"/>
        <v>110000</v>
      </c>
      <c r="H474" s="2">
        <v>-110334</v>
      </c>
      <c r="I474" s="3">
        <v>-110000</v>
      </c>
      <c r="J474" t="s">
        <v>99</v>
      </c>
      <c r="K474" t="s">
        <v>108</v>
      </c>
      <c r="L474" t="s">
        <v>109</v>
      </c>
      <c r="M474" t="s">
        <v>32</v>
      </c>
      <c r="N474" t="s">
        <v>33</v>
      </c>
      <c r="O474" t="s">
        <v>814</v>
      </c>
      <c r="P474" t="s">
        <v>34</v>
      </c>
      <c r="Q474" t="s">
        <v>48</v>
      </c>
      <c r="R474" t="s">
        <v>49</v>
      </c>
      <c r="S474" t="s">
        <v>37</v>
      </c>
      <c r="T474" t="s">
        <v>38</v>
      </c>
      <c r="U474" t="s">
        <v>38</v>
      </c>
      <c r="V474" t="s">
        <v>39</v>
      </c>
      <c r="W474" t="s">
        <v>40</v>
      </c>
      <c r="X474" t="s">
        <v>40</v>
      </c>
      <c r="Y474" t="s">
        <v>41</v>
      </c>
      <c r="Z474" t="s">
        <v>41</v>
      </c>
      <c r="AA474" t="s">
        <v>37</v>
      </c>
    </row>
    <row r="475" spans="1:27" x14ac:dyDescent="0.25">
      <c r="A475" t="s">
        <v>823</v>
      </c>
      <c r="B475" t="s">
        <v>26</v>
      </c>
      <c r="C475" t="s">
        <v>27</v>
      </c>
      <c r="D475" t="s">
        <v>73</v>
      </c>
      <c r="E475">
        <v>511</v>
      </c>
      <c r="F475" t="str">
        <f t="shared" si="14"/>
        <v>A5175AF511</v>
      </c>
      <c r="G475">
        <f t="shared" si="15"/>
        <v>37850000</v>
      </c>
      <c r="H475" s="2">
        <v>37850367</v>
      </c>
      <c r="I475" s="3">
        <v>37850000</v>
      </c>
      <c r="J475" t="s">
        <v>29</v>
      </c>
      <c r="K475" t="s">
        <v>108</v>
      </c>
      <c r="L475" t="s">
        <v>109</v>
      </c>
      <c r="M475" t="s">
        <v>32</v>
      </c>
      <c r="N475" t="s">
        <v>33</v>
      </c>
      <c r="O475" t="s">
        <v>814</v>
      </c>
      <c r="P475" t="s">
        <v>34</v>
      </c>
      <c r="Q475" t="s">
        <v>48</v>
      </c>
      <c r="R475" t="s">
        <v>49</v>
      </c>
      <c r="S475" t="s">
        <v>37</v>
      </c>
      <c r="T475" t="s">
        <v>38</v>
      </c>
      <c r="U475" t="s">
        <v>38</v>
      </c>
      <c r="V475" t="s">
        <v>39</v>
      </c>
      <c r="W475" t="s">
        <v>40</v>
      </c>
      <c r="X475" t="s">
        <v>40</v>
      </c>
      <c r="Y475" t="s">
        <v>41</v>
      </c>
      <c r="Z475" t="s">
        <v>41</v>
      </c>
      <c r="AA475" t="s">
        <v>37</v>
      </c>
    </row>
    <row r="476" spans="1:27" x14ac:dyDescent="0.25">
      <c r="A476" t="s">
        <v>825</v>
      </c>
      <c r="B476" t="s">
        <v>26</v>
      </c>
      <c r="C476" t="s">
        <v>27</v>
      </c>
      <c r="D476" t="s">
        <v>73</v>
      </c>
      <c r="E476">
        <v>511</v>
      </c>
      <c r="F476" t="str">
        <f t="shared" si="14"/>
        <v>A5175AF511</v>
      </c>
      <c r="G476">
        <f t="shared" si="15"/>
        <v>520000</v>
      </c>
      <c r="H476" s="2">
        <v>519475</v>
      </c>
      <c r="I476" s="3">
        <v>520000</v>
      </c>
      <c r="J476" t="s">
        <v>29</v>
      </c>
      <c r="K476" t="s">
        <v>100</v>
      </c>
      <c r="L476" t="s">
        <v>101</v>
      </c>
      <c r="M476" t="s">
        <v>102</v>
      </c>
      <c r="N476" t="s">
        <v>103</v>
      </c>
      <c r="O476" t="s">
        <v>814</v>
      </c>
      <c r="P476" t="s">
        <v>34</v>
      </c>
      <c r="Q476" t="s">
        <v>48</v>
      </c>
      <c r="R476" t="s">
        <v>49</v>
      </c>
      <c r="S476" t="s">
        <v>37</v>
      </c>
      <c r="T476" t="s">
        <v>38</v>
      </c>
      <c r="U476" t="s">
        <v>38</v>
      </c>
      <c r="V476" t="s">
        <v>39</v>
      </c>
      <c r="W476" t="s">
        <v>40</v>
      </c>
      <c r="X476" t="s">
        <v>40</v>
      </c>
      <c r="Y476" t="s">
        <v>41</v>
      </c>
      <c r="Z476" t="s">
        <v>41</v>
      </c>
      <c r="AA476" t="s">
        <v>37</v>
      </c>
    </row>
    <row r="477" spans="1:27" x14ac:dyDescent="0.25">
      <c r="A477" t="s">
        <v>816</v>
      </c>
      <c r="B477" t="s">
        <v>26</v>
      </c>
      <c r="C477" t="s">
        <v>27</v>
      </c>
      <c r="D477" t="s">
        <v>73</v>
      </c>
      <c r="E477">
        <v>511</v>
      </c>
      <c r="F477" t="str">
        <f t="shared" si="14"/>
        <v>A5175AF511</v>
      </c>
      <c r="G477">
        <f t="shared" si="15"/>
        <v>8433000</v>
      </c>
      <c r="H477" s="2">
        <v>-8432786</v>
      </c>
      <c r="I477" s="3">
        <v>-8433000</v>
      </c>
      <c r="J477" t="s">
        <v>99</v>
      </c>
      <c r="K477" t="s">
        <v>115</v>
      </c>
      <c r="L477" t="s">
        <v>111</v>
      </c>
      <c r="M477" t="s">
        <v>112</v>
      </c>
      <c r="N477" t="s">
        <v>113</v>
      </c>
      <c r="O477" t="s">
        <v>814</v>
      </c>
      <c r="P477" t="s">
        <v>34</v>
      </c>
      <c r="Q477" t="s">
        <v>48</v>
      </c>
      <c r="R477" t="s">
        <v>49</v>
      </c>
      <c r="S477" t="s">
        <v>37</v>
      </c>
      <c r="T477" t="s">
        <v>38</v>
      </c>
      <c r="U477" t="s">
        <v>38</v>
      </c>
      <c r="V477" t="s">
        <v>39</v>
      </c>
      <c r="W477" t="s">
        <v>40</v>
      </c>
      <c r="X477" t="s">
        <v>40</v>
      </c>
      <c r="Y477" t="s">
        <v>41</v>
      </c>
      <c r="Z477" t="s">
        <v>41</v>
      </c>
      <c r="AA477" t="s">
        <v>37</v>
      </c>
    </row>
    <row r="478" spans="1:27" x14ac:dyDescent="0.25">
      <c r="A478" t="s">
        <v>817</v>
      </c>
      <c r="B478" t="s">
        <v>26</v>
      </c>
      <c r="C478" t="s">
        <v>27</v>
      </c>
      <c r="D478" t="s">
        <v>73</v>
      </c>
      <c r="E478">
        <v>511</v>
      </c>
      <c r="F478" t="str">
        <f t="shared" si="14"/>
        <v>A5175AF511</v>
      </c>
      <c r="G478">
        <f t="shared" si="15"/>
        <v>29937000</v>
      </c>
      <c r="H478" s="2">
        <v>-29937056</v>
      </c>
      <c r="I478" s="3">
        <v>-29937000</v>
      </c>
      <c r="J478" t="s">
        <v>99</v>
      </c>
      <c r="K478" t="s">
        <v>116</v>
      </c>
      <c r="L478" t="s">
        <v>117</v>
      </c>
      <c r="M478" t="s">
        <v>118</v>
      </c>
      <c r="N478" t="s">
        <v>117</v>
      </c>
      <c r="O478" t="s">
        <v>814</v>
      </c>
      <c r="P478" t="s">
        <v>34</v>
      </c>
      <c r="Q478" t="s">
        <v>48</v>
      </c>
      <c r="R478" t="s">
        <v>49</v>
      </c>
      <c r="S478" t="s">
        <v>37</v>
      </c>
      <c r="T478" t="s">
        <v>38</v>
      </c>
      <c r="U478" t="s">
        <v>38</v>
      </c>
      <c r="V478" t="s">
        <v>39</v>
      </c>
      <c r="W478" t="s">
        <v>40</v>
      </c>
      <c r="X478" t="s">
        <v>40</v>
      </c>
      <c r="Y478" t="s">
        <v>41</v>
      </c>
      <c r="Z478" t="s">
        <v>41</v>
      </c>
      <c r="AA478" t="s">
        <v>37</v>
      </c>
    </row>
    <row r="479" spans="1:27" x14ac:dyDescent="0.25">
      <c r="A479" t="s">
        <v>149</v>
      </c>
      <c r="B479" t="s">
        <v>26</v>
      </c>
      <c r="C479" t="s">
        <v>27</v>
      </c>
      <c r="D479" t="s">
        <v>73</v>
      </c>
      <c r="E479">
        <v>511</v>
      </c>
      <c r="F479" t="str">
        <f t="shared" si="14"/>
        <v>A5175AF511</v>
      </c>
      <c r="G479">
        <f t="shared" si="15"/>
        <v>4216000</v>
      </c>
      <c r="H479" s="2">
        <v>4216393</v>
      </c>
      <c r="I479" s="3">
        <v>4216000</v>
      </c>
      <c r="J479" t="s">
        <v>29</v>
      </c>
      <c r="K479" t="s">
        <v>48</v>
      </c>
      <c r="L479" t="s">
        <v>134</v>
      </c>
      <c r="M479" t="s">
        <v>135</v>
      </c>
      <c r="N479" t="s">
        <v>136</v>
      </c>
      <c r="O479" t="s">
        <v>814</v>
      </c>
      <c r="P479" t="s">
        <v>34</v>
      </c>
      <c r="Q479" t="s">
        <v>48</v>
      </c>
      <c r="R479" t="s">
        <v>49</v>
      </c>
      <c r="S479" t="s">
        <v>37</v>
      </c>
      <c r="T479" t="s">
        <v>38</v>
      </c>
      <c r="U479" t="s">
        <v>38</v>
      </c>
      <c r="V479" t="s">
        <v>39</v>
      </c>
      <c r="W479" t="s">
        <v>40</v>
      </c>
      <c r="X479" t="s">
        <v>40</v>
      </c>
      <c r="Y479" t="s">
        <v>41</v>
      </c>
      <c r="Z479" t="s">
        <v>41</v>
      </c>
      <c r="AA479" t="s">
        <v>37</v>
      </c>
    </row>
    <row r="480" spans="1:27" x14ac:dyDescent="0.25">
      <c r="A480" t="s">
        <v>152</v>
      </c>
      <c r="B480" t="s">
        <v>26</v>
      </c>
      <c r="C480" t="s">
        <v>27</v>
      </c>
      <c r="D480" t="s">
        <v>73</v>
      </c>
      <c r="E480">
        <v>511</v>
      </c>
      <c r="F480" t="str">
        <f t="shared" si="14"/>
        <v>A5175AF511</v>
      </c>
      <c r="G480">
        <f t="shared" si="15"/>
        <v>4216000</v>
      </c>
      <c r="H480" s="2">
        <v>-4216393</v>
      </c>
      <c r="I480" s="3">
        <v>-4216000</v>
      </c>
      <c r="J480" t="s">
        <v>99</v>
      </c>
      <c r="K480" t="s">
        <v>115</v>
      </c>
      <c r="L480" t="s">
        <v>111</v>
      </c>
      <c r="M480" t="s">
        <v>112</v>
      </c>
      <c r="N480" t="s">
        <v>113</v>
      </c>
      <c r="O480" t="s">
        <v>814</v>
      </c>
      <c r="P480" t="s">
        <v>34</v>
      </c>
      <c r="Q480" t="s">
        <v>48</v>
      </c>
      <c r="R480" t="s">
        <v>49</v>
      </c>
      <c r="S480" t="s">
        <v>37</v>
      </c>
      <c r="T480" t="s">
        <v>38</v>
      </c>
      <c r="U480" t="s">
        <v>38</v>
      </c>
      <c r="V480" t="s">
        <v>39</v>
      </c>
      <c r="W480" t="s">
        <v>40</v>
      </c>
      <c r="X480" t="s">
        <v>40</v>
      </c>
      <c r="Y480" t="s">
        <v>41</v>
      </c>
      <c r="Z480" t="s">
        <v>41</v>
      </c>
      <c r="AA480" t="s">
        <v>37</v>
      </c>
    </row>
    <row r="481" spans="1:27" x14ac:dyDescent="0.25">
      <c r="A481" t="s">
        <v>153</v>
      </c>
      <c r="B481" t="s">
        <v>120</v>
      </c>
      <c r="C481" t="s">
        <v>27</v>
      </c>
      <c r="D481" t="s">
        <v>73</v>
      </c>
      <c r="E481">
        <v>511</v>
      </c>
      <c r="F481" t="str">
        <f t="shared" si="14"/>
        <v>A5175AF511</v>
      </c>
      <c r="G481">
        <f t="shared" si="15"/>
        <v>3881000</v>
      </c>
      <c r="H481" s="2">
        <v>3881426</v>
      </c>
      <c r="I481" s="3">
        <v>3881000</v>
      </c>
      <c r="J481" t="s">
        <v>29</v>
      </c>
      <c r="K481" t="s">
        <v>154</v>
      </c>
      <c r="L481" t="s">
        <v>155</v>
      </c>
      <c r="M481" t="s">
        <v>156</v>
      </c>
      <c r="N481" t="s">
        <v>157</v>
      </c>
      <c r="O481" t="s">
        <v>814</v>
      </c>
      <c r="P481" t="s">
        <v>34</v>
      </c>
      <c r="Q481" t="s">
        <v>48</v>
      </c>
      <c r="R481" t="s">
        <v>49</v>
      </c>
      <c r="S481" t="s">
        <v>37</v>
      </c>
      <c r="T481" t="s">
        <v>38</v>
      </c>
      <c r="U481" t="s">
        <v>38</v>
      </c>
      <c r="V481" t="s">
        <v>39</v>
      </c>
      <c r="W481" t="s">
        <v>40</v>
      </c>
      <c r="X481" t="s">
        <v>40</v>
      </c>
      <c r="Y481" t="s">
        <v>41</v>
      </c>
      <c r="Z481" t="s">
        <v>41</v>
      </c>
      <c r="AA481" t="s">
        <v>37</v>
      </c>
    </row>
    <row r="482" spans="1:27" x14ac:dyDescent="0.25">
      <c r="A482" t="s">
        <v>158</v>
      </c>
      <c r="B482" t="s">
        <v>120</v>
      </c>
      <c r="C482" t="s">
        <v>27</v>
      </c>
      <c r="D482" t="s">
        <v>73</v>
      </c>
      <c r="E482">
        <v>511</v>
      </c>
      <c r="F482" t="str">
        <f t="shared" si="14"/>
        <v>A5175AF511</v>
      </c>
      <c r="G482">
        <f t="shared" si="15"/>
        <v>253000</v>
      </c>
      <c r="H482" s="2">
        <v>253451</v>
      </c>
      <c r="I482" s="3">
        <v>253000</v>
      </c>
      <c r="J482" t="s">
        <v>29</v>
      </c>
      <c r="K482" t="s">
        <v>159</v>
      </c>
      <c r="L482" t="s">
        <v>160</v>
      </c>
      <c r="M482" t="s">
        <v>161</v>
      </c>
      <c r="N482" t="s">
        <v>162</v>
      </c>
      <c r="O482" t="s">
        <v>814</v>
      </c>
      <c r="P482" t="s">
        <v>34</v>
      </c>
      <c r="Q482" t="s">
        <v>48</v>
      </c>
      <c r="R482" t="s">
        <v>49</v>
      </c>
      <c r="S482" t="s">
        <v>37</v>
      </c>
      <c r="T482" t="s">
        <v>38</v>
      </c>
      <c r="U482" t="s">
        <v>38</v>
      </c>
      <c r="V482" t="s">
        <v>39</v>
      </c>
      <c r="W482" t="s">
        <v>40</v>
      </c>
      <c r="X482" t="s">
        <v>40</v>
      </c>
      <c r="Y482" t="s">
        <v>41</v>
      </c>
      <c r="Z482" t="s">
        <v>41</v>
      </c>
      <c r="AA482" t="s">
        <v>37</v>
      </c>
    </row>
    <row r="483" spans="1:27" x14ac:dyDescent="0.25">
      <c r="A483" t="s">
        <v>163</v>
      </c>
      <c r="B483" t="s">
        <v>120</v>
      </c>
      <c r="C483" t="s">
        <v>27</v>
      </c>
      <c r="D483" t="s">
        <v>73</v>
      </c>
      <c r="E483">
        <v>511</v>
      </c>
      <c r="F483" t="str">
        <f t="shared" si="14"/>
        <v>A5175AF511</v>
      </c>
      <c r="G483">
        <f t="shared" si="15"/>
        <v>4134000</v>
      </c>
      <c r="H483" s="2">
        <v>-4134877</v>
      </c>
      <c r="I483" s="3">
        <v>-4134000</v>
      </c>
      <c r="J483" t="s">
        <v>99</v>
      </c>
      <c r="K483" t="s">
        <v>48</v>
      </c>
      <c r="L483" t="s">
        <v>134</v>
      </c>
      <c r="M483" t="s">
        <v>135</v>
      </c>
      <c r="N483" t="s">
        <v>136</v>
      </c>
      <c r="O483" t="s">
        <v>814</v>
      </c>
      <c r="P483" t="s">
        <v>34</v>
      </c>
      <c r="Q483" t="s">
        <v>48</v>
      </c>
      <c r="R483" t="s">
        <v>49</v>
      </c>
      <c r="S483" t="s">
        <v>37</v>
      </c>
      <c r="T483" t="s">
        <v>38</v>
      </c>
      <c r="U483" t="s">
        <v>38</v>
      </c>
      <c r="V483" t="s">
        <v>39</v>
      </c>
      <c r="W483" t="s">
        <v>40</v>
      </c>
      <c r="X483" t="s">
        <v>40</v>
      </c>
      <c r="Y483" t="s">
        <v>41</v>
      </c>
      <c r="Z483" t="s">
        <v>41</v>
      </c>
      <c r="AA483" t="s">
        <v>37</v>
      </c>
    </row>
    <row r="484" spans="1:27" x14ac:dyDescent="0.25">
      <c r="A484" t="s">
        <v>164</v>
      </c>
      <c r="B484" t="s">
        <v>26</v>
      </c>
      <c r="C484" t="s">
        <v>27</v>
      </c>
      <c r="D484" t="s">
        <v>73</v>
      </c>
      <c r="E484">
        <v>511</v>
      </c>
      <c r="F484" t="str">
        <f t="shared" si="14"/>
        <v>A5175AF511</v>
      </c>
      <c r="G484">
        <f t="shared" si="15"/>
        <v>3881000</v>
      </c>
      <c r="H484" s="2">
        <v>3881426</v>
      </c>
      <c r="I484" s="3">
        <v>3881000</v>
      </c>
      <c r="J484" t="s">
        <v>29</v>
      </c>
      <c r="K484" t="s">
        <v>116</v>
      </c>
      <c r="L484" t="s">
        <v>117</v>
      </c>
      <c r="M484" t="s">
        <v>118</v>
      </c>
      <c r="N484" t="s">
        <v>117</v>
      </c>
      <c r="O484" t="s">
        <v>814</v>
      </c>
      <c r="P484" t="s">
        <v>34</v>
      </c>
      <c r="Q484" t="s">
        <v>48</v>
      </c>
      <c r="R484" t="s">
        <v>49</v>
      </c>
      <c r="S484" t="s">
        <v>37</v>
      </c>
      <c r="T484" t="s">
        <v>38</v>
      </c>
      <c r="U484" t="s">
        <v>38</v>
      </c>
      <c r="V484" t="s">
        <v>39</v>
      </c>
      <c r="W484" t="s">
        <v>40</v>
      </c>
      <c r="X484" t="s">
        <v>40</v>
      </c>
      <c r="Y484" t="s">
        <v>41</v>
      </c>
      <c r="Z484" t="s">
        <v>41</v>
      </c>
      <c r="AA484" t="s">
        <v>37</v>
      </c>
    </row>
    <row r="485" spans="1:27" x14ac:dyDescent="0.25">
      <c r="A485" t="s">
        <v>165</v>
      </c>
      <c r="B485" t="s">
        <v>26</v>
      </c>
      <c r="C485" t="s">
        <v>27</v>
      </c>
      <c r="D485" t="s">
        <v>73</v>
      </c>
      <c r="E485">
        <v>511</v>
      </c>
      <c r="F485" t="str">
        <f t="shared" si="14"/>
        <v>A5175AF511</v>
      </c>
      <c r="G485">
        <f t="shared" si="15"/>
        <v>3881000</v>
      </c>
      <c r="H485" s="2">
        <v>-3881426</v>
      </c>
      <c r="I485" s="3">
        <v>-3881000</v>
      </c>
      <c r="J485" t="s">
        <v>99</v>
      </c>
      <c r="K485" t="s">
        <v>154</v>
      </c>
      <c r="L485" t="s">
        <v>155</v>
      </c>
      <c r="M485" t="s">
        <v>156</v>
      </c>
      <c r="N485" t="s">
        <v>157</v>
      </c>
      <c r="O485" t="s">
        <v>814</v>
      </c>
      <c r="P485" t="s">
        <v>34</v>
      </c>
      <c r="Q485" t="s">
        <v>48</v>
      </c>
      <c r="R485" t="s">
        <v>49</v>
      </c>
      <c r="S485" t="s">
        <v>37</v>
      </c>
      <c r="T485" t="s">
        <v>38</v>
      </c>
      <c r="U485" t="s">
        <v>38</v>
      </c>
      <c r="V485" t="s">
        <v>39</v>
      </c>
      <c r="W485" t="s">
        <v>40</v>
      </c>
      <c r="X485" t="s">
        <v>40</v>
      </c>
      <c r="Y485" t="s">
        <v>41</v>
      </c>
      <c r="Z485" t="s">
        <v>41</v>
      </c>
      <c r="AA485" t="s">
        <v>37</v>
      </c>
    </row>
    <row r="486" spans="1:27" x14ac:dyDescent="0.25">
      <c r="A486" t="s">
        <v>166</v>
      </c>
      <c r="B486" t="s">
        <v>26</v>
      </c>
      <c r="C486" t="s">
        <v>27</v>
      </c>
      <c r="D486" t="s">
        <v>73</v>
      </c>
      <c r="E486">
        <v>511</v>
      </c>
      <c r="F486" t="str">
        <f t="shared" si="14"/>
        <v>A5175AF511</v>
      </c>
      <c r="G486">
        <f t="shared" si="15"/>
        <v>4024000</v>
      </c>
      <c r="H486" s="2">
        <v>4024363</v>
      </c>
      <c r="I486" s="3">
        <v>4024000</v>
      </c>
      <c r="J486" t="s">
        <v>29</v>
      </c>
      <c r="K486" t="s">
        <v>116</v>
      </c>
      <c r="L486" t="s">
        <v>117</v>
      </c>
      <c r="M486" t="s">
        <v>118</v>
      </c>
      <c r="N486" t="s">
        <v>117</v>
      </c>
      <c r="O486" t="s">
        <v>814</v>
      </c>
      <c r="P486" t="s">
        <v>34</v>
      </c>
      <c r="Q486" t="s">
        <v>48</v>
      </c>
      <c r="R486" t="s">
        <v>49</v>
      </c>
      <c r="S486" t="s">
        <v>37</v>
      </c>
      <c r="T486" t="s">
        <v>38</v>
      </c>
      <c r="U486" t="s">
        <v>38</v>
      </c>
      <c r="V486" t="s">
        <v>39</v>
      </c>
      <c r="W486" t="s">
        <v>40</v>
      </c>
      <c r="X486" t="s">
        <v>40</v>
      </c>
      <c r="Y486" t="s">
        <v>41</v>
      </c>
      <c r="Z486" t="s">
        <v>41</v>
      </c>
      <c r="AA486" t="s">
        <v>37</v>
      </c>
    </row>
    <row r="487" spans="1:27" x14ac:dyDescent="0.25">
      <c r="A487" t="s">
        <v>167</v>
      </c>
      <c r="B487" t="s">
        <v>26</v>
      </c>
      <c r="C487" t="s">
        <v>27</v>
      </c>
      <c r="D487" t="s">
        <v>73</v>
      </c>
      <c r="E487">
        <v>511</v>
      </c>
      <c r="F487" t="str">
        <f t="shared" si="14"/>
        <v>A5175AF511</v>
      </c>
      <c r="G487">
        <f t="shared" si="15"/>
        <v>4024000</v>
      </c>
      <c r="H487" s="2">
        <v>-4024363</v>
      </c>
      <c r="I487" s="3">
        <v>-4024000</v>
      </c>
      <c r="J487" t="s">
        <v>99</v>
      </c>
      <c r="K487" t="s">
        <v>168</v>
      </c>
      <c r="L487" t="s">
        <v>117</v>
      </c>
      <c r="M487" t="s">
        <v>169</v>
      </c>
      <c r="N487" t="s">
        <v>170</v>
      </c>
      <c r="O487" t="s">
        <v>814</v>
      </c>
      <c r="P487" t="s">
        <v>34</v>
      </c>
      <c r="Q487" t="s">
        <v>48</v>
      </c>
      <c r="R487" t="s">
        <v>49</v>
      </c>
      <c r="S487" t="s">
        <v>37</v>
      </c>
      <c r="T487" t="s">
        <v>38</v>
      </c>
      <c r="U487" t="s">
        <v>38</v>
      </c>
      <c r="V487" t="s">
        <v>39</v>
      </c>
      <c r="W487" t="s">
        <v>40</v>
      </c>
      <c r="X487" t="s">
        <v>40</v>
      </c>
      <c r="Y487" t="s">
        <v>41</v>
      </c>
      <c r="Z487" t="s">
        <v>41</v>
      </c>
      <c r="AA487" t="s">
        <v>37</v>
      </c>
    </row>
    <row r="488" spans="1:27" x14ac:dyDescent="0.25">
      <c r="A488" t="s">
        <v>823</v>
      </c>
      <c r="B488" t="s">
        <v>26</v>
      </c>
      <c r="C488" t="s">
        <v>27</v>
      </c>
      <c r="D488" t="s">
        <v>74</v>
      </c>
      <c r="E488">
        <v>511</v>
      </c>
      <c r="F488" t="str">
        <f t="shared" si="14"/>
        <v>A5180AF511</v>
      </c>
      <c r="G488">
        <f t="shared" si="15"/>
        <v>6704000</v>
      </c>
      <c r="H488" s="2">
        <v>6704347</v>
      </c>
      <c r="I488" s="3">
        <v>6704000</v>
      </c>
      <c r="J488" t="s">
        <v>29</v>
      </c>
      <c r="K488" t="s">
        <v>108</v>
      </c>
      <c r="L488" t="s">
        <v>109</v>
      </c>
      <c r="M488" t="s">
        <v>32</v>
      </c>
      <c r="N488" t="s">
        <v>33</v>
      </c>
      <c r="O488" t="s">
        <v>814</v>
      </c>
      <c r="P488" t="s">
        <v>34</v>
      </c>
      <c r="Q488" t="s">
        <v>48</v>
      </c>
      <c r="R488" t="s">
        <v>49</v>
      </c>
      <c r="S488" t="s">
        <v>37</v>
      </c>
      <c r="T488" t="s">
        <v>38</v>
      </c>
      <c r="U488" t="s">
        <v>38</v>
      </c>
      <c r="V488" t="s">
        <v>39</v>
      </c>
      <c r="W488" t="s">
        <v>40</v>
      </c>
      <c r="X488" t="s">
        <v>40</v>
      </c>
      <c r="Y488" t="s">
        <v>41</v>
      </c>
      <c r="Z488" t="s">
        <v>41</v>
      </c>
      <c r="AA488" t="s">
        <v>37</v>
      </c>
    </row>
    <row r="489" spans="1:27" x14ac:dyDescent="0.25">
      <c r="A489" t="s">
        <v>825</v>
      </c>
      <c r="B489" t="s">
        <v>26</v>
      </c>
      <c r="C489" t="s">
        <v>27</v>
      </c>
      <c r="D489" t="s">
        <v>74</v>
      </c>
      <c r="E489">
        <v>511</v>
      </c>
      <c r="F489" t="str">
        <f t="shared" si="14"/>
        <v>A5180AF511</v>
      </c>
      <c r="G489">
        <f t="shared" si="15"/>
        <v>97000</v>
      </c>
      <c r="H489" s="2">
        <v>97346</v>
      </c>
      <c r="I489" s="3">
        <v>97000</v>
      </c>
      <c r="J489" t="s">
        <v>29</v>
      </c>
      <c r="K489" t="s">
        <v>100</v>
      </c>
      <c r="L489" t="s">
        <v>101</v>
      </c>
      <c r="M489" t="s">
        <v>102</v>
      </c>
      <c r="N489" t="s">
        <v>103</v>
      </c>
      <c r="O489" t="s">
        <v>814</v>
      </c>
      <c r="P489" t="s">
        <v>34</v>
      </c>
      <c r="Q489" t="s">
        <v>48</v>
      </c>
      <c r="R489" t="s">
        <v>49</v>
      </c>
      <c r="S489" t="s">
        <v>37</v>
      </c>
      <c r="T489" t="s">
        <v>38</v>
      </c>
      <c r="U489" t="s">
        <v>38</v>
      </c>
      <c r="V489" t="s">
        <v>39</v>
      </c>
      <c r="W489" t="s">
        <v>40</v>
      </c>
      <c r="X489" t="s">
        <v>40</v>
      </c>
      <c r="Y489" t="s">
        <v>41</v>
      </c>
      <c r="Z489" t="s">
        <v>41</v>
      </c>
      <c r="AA489" t="s">
        <v>37</v>
      </c>
    </row>
    <row r="490" spans="1:27" x14ac:dyDescent="0.25">
      <c r="A490" t="s">
        <v>816</v>
      </c>
      <c r="B490" t="s">
        <v>26</v>
      </c>
      <c r="C490" t="s">
        <v>27</v>
      </c>
      <c r="D490" t="s">
        <v>74</v>
      </c>
      <c r="E490">
        <v>511</v>
      </c>
      <c r="F490" t="str">
        <f t="shared" si="14"/>
        <v>A5180AF511</v>
      </c>
      <c r="G490">
        <f t="shared" si="15"/>
        <v>4123000</v>
      </c>
      <c r="H490" s="2">
        <v>-4123486</v>
      </c>
      <c r="I490" s="3">
        <v>-4123000</v>
      </c>
      <c r="J490" t="s">
        <v>99</v>
      </c>
      <c r="K490" t="s">
        <v>115</v>
      </c>
      <c r="L490" t="s">
        <v>111</v>
      </c>
      <c r="M490" t="s">
        <v>112</v>
      </c>
      <c r="N490" t="s">
        <v>113</v>
      </c>
      <c r="O490" t="s">
        <v>814</v>
      </c>
      <c r="P490" t="s">
        <v>34</v>
      </c>
      <c r="Q490" t="s">
        <v>48</v>
      </c>
      <c r="R490" t="s">
        <v>49</v>
      </c>
      <c r="S490" t="s">
        <v>37</v>
      </c>
      <c r="T490" t="s">
        <v>38</v>
      </c>
      <c r="U490" t="s">
        <v>38</v>
      </c>
      <c r="V490" t="s">
        <v>39</v>
      </c>
      <c r="W490" t="s">
        <v>40</v>
      </c>
      <c r="X490" t="s">
        <v>40</v>
      </c>
      <c r="Y490" t="s">
        <v>41</v>
      </c>
      <c r="Z490" t="s">
        <v>41</v>
      </c>
      <c r="AA490" t="s">
        <v>37</v>
      </c>
    </row>
    <row r="491" spans="1:27" x14ac:dyDescent="0.25">
      <c r="A491" t="s">
        <v>817</v>
      </c>
      <c r="B491" t="s">
        <v>26</v>
      </c>
      <c r="C491" t="s">
        <v>27</v>
      </c>
      <c r="D491" t="s">
        <v>74</v>
      </c>
      <c r="E491">
        <v>511</v>
      </c>
      <c r="F491" t="str">
        <f t="shared" si="14"/>
        <v>A5180AF511</v>
      </c>
      <c r="G491">
        <f t="shared" si="15"/>
        <v>2678000</v>
      </c>
      <c r="H491" s="2">
        <v>-2678207</v>
      </c>
      <c r="I491" s="3">
        <v>-2678000</v>
      </c>
      <c r="J491" t="s">
        <v>99</v>
      </c>
      <c r="K491" t="s">
        <v>116</v>
      </c>
      <c r="L491" t="s">
        <v>117</v>
      </c>
      <c r="M491" t="s">
        <v>118</v>
      </c>
      <c r="N491" t="s">
        <v>117</v>
      </c>
      <c r="O491" t="s">
        <v>814</v>
      </c>
      <c r="P491" t="s">
        <v>34</v>
      </c>
      <c r="Q491" t="s">
        <v>48</v>
      </c>
      <c r="R491" t="s">
        <v>49</v>
      </c>
      <c r="S491" t="s">
        <v>37</v>
      </c>
      <c r="T491" t="s">
        <v>38</v>
      </c>
      <c r="U491" t="s">
        <v>38</v>
      </c>
      <c r="V491" t="s">
        <v>39</v>
      </c>
      <c r="W491" t="s">
        <v>40</v>
      </c>
      <c r="X491" t="s">
        <v>40</v>
      </c>
      <c r="Y491" t="s">
        <v>41</v>
      </c>
      <c r="Z491" t="s">
        <v>41</v>
      </c>
      <c r="AA491" t="s">
        <v>37</v>
      </c>
    </row>
    <row r="492" spans="1:27" x14ac:dyDescent="0.25">
      <c r="A492" t="s">
        <v>119</v>
      </c>
      <c r="B492" t="s">
        <v>120</v>
      </c>
      <c r="C492" t="s">
        <v>27</v>
      </c>
      <c r="D492" t="s">
        <v>74</v>
      </c>
      <c r="E492">
        <v>511</v>
      </c>
      <c r="F492" t="str">
        <f t="shared" si="14"/>
        <v>A5180AF511</v>
      </c>
      <c r="G492">
        <f t="shared" si="15"/>
        <v>5331000</v>
      </c>
      <c r="H492" s="2">
        <v>5331316</v>
      </c>
      <c r="I492" s="3">
        <v>5331000</v>
      </c>
      <c r="J492" t="s">
        <v>29</v>
      </c>
      <c r="K492" t="s">
        <v>121</v>
      </c>
      <c r="L492" t="s">
        <v>122</v>
      </c>
      <c r="M492" t="s">
        <v>123</v>
      </c>
      <c r="N492" t="s">
        <v>124</v>
      </c>
      <c r="O492" t="s">
        <v>814</v>
      </c>
      <c r="P492" t="s">
        <v>34</v>
      </c>
      <c r="Q492" t="s">
        <v>48</v>
      </c>
      <c r="R492" t="s">
        <v>49</v>
      </c>
      <c r="S492" t="s">
        <v>37</v>
      </c>
      <c r="T492" t="s">
        <v>38</v>
      </c>
      <c r="U492" t="s">
        <v>38</v>
      </c>
      <c r="V492" t="s">
        <v>39</v>
      </c>
      <c r="W492" t="s">
        <v>40</v>
      </c>
      <c r="X492" t="s">
        <v>40</v>
      </c>
      <c r="Y492" t="s">
        <v>41</v>
      </c>
      <c r="Z492" t="s">
        <v>41</v>
      </c>
      <c r="AA492" t="s">
        <v>37</v>
      </c>
    </row>
    <row r="493" spans="1:27" x14ac:dyDescent="0.25">
      <c r="A493" t="s">
        <v>125</v>
      </c>
      <c r="B493" t="s">
        <v>120</v>
      </c>
      <c r="C493" t="s">
        <v>27</v>
      </c>
      <c r="D493" t="s">
        <v>74</v>
      </c>
      <c r="E493">
        <v>511</v>
      </c>
      <c r="F493" t="str">
        <f t="shared" si="14"/>
        <v>A5180AF511</v>
      </c>
      <c r="G493">
        <f t="shared" si="15"/>
        <v>5331000</v>
      </c>
      <c r="H493" s="2">
        <v>-5331316</v>
      </c>
      <c r="I493" s="3">
        <v>-5331000</v>
      </c>
      <c r="J493" t="s">
        <v>99</v>
      </c>
      <c r="K493" t="s">
        <v>126</v>
      </c>
      <c r="L493" t="s">
        <v>927</v>
      </c>
      <c r="M493" t="s">
        <v>127</v>
      </c>
      <c r="N493" t="s">
        <v>928</v>
      </c>
      <c r="O493" t="s">
        <v>814</v>
      </c>
      <c r="P493" t="s">
        <v>34</v>
      </c>
      <c r="Q493" t="s">
        <v>48</v>
      </c>
      <c r="R493" t="s">
        <v>49</v>
      </c>
      <c r="S493" t="s">
        <v>37</v>
      </c>
      <c r="T493" t="s">
        <v>38</v>
      </c>
      <c r="U493" t="s">
        <v>38</v>
      </c>
      <c r="V493" t="s">
        <v>39</v>
      </c>
      <c r="W493" t="s">
        <v>40</v>
      </c>
      <c r="X493" t="s">
        <v>40</v>
      </c>
      <c r="Y493" t="s">
        <v>41</v>
      </c>
      <c r="Z493" t="s">
        <v>41</v>
      </c>
      <c r="AA493" t="s">
        <v>37</v>
      </c>
    </row>
    <row r="494" spans="1:27" x14ac:dyDescent="0.25">
      <c r="A494" t="s">
        <v>145</v>
      </c>
      <c r="B494" t="s">
        <v>26</v>
      </c>
      <c r="C494" t="s">
        <v>27</v>
      </c>
      <c r="D494" t="s">
        <v>74</v>
      </c>
      <c r="E494">
        <v>511</v>
      </c>
      <c r="F494" t="str">
        <f t="shared" si="14"/>
        <v>A5180AF511</v>
      </c>
      <c r="G494">
        <f t="shared" si="15"/>
        <v>5331000</v>
      </c>
      <c r="H494" s="2">
        <v>5331316</v>
      </c>
      <c r="I494" s="3">
        <v>5331000</v>
      </c>
      <c r="J494" t="s">
        <v>29</v>
      </c>
      <c r="K494" t="s">
        <v>108</v>
      </c>
      <c r="L494" t="s">
        <v>109</v>
      </c>
      <c r="M494" t="s">
        <v>32</v>
      </c>
      <c r="N494" t="s">
        <v>33</v>
      </c>
      <c r="O494" t="s">
        <v>814</v>
      </c>
      <c r="P494" t="s">
        <v>34</v>
      </c>
      <c r="Q494" t="s">
        <v>48</v>
      </c>
      <c r="R494" t="s">
        <v>49</v>
      </c>
      <c r="S494" t="s">
        <v>37</v>
      </c>
      <c r="T494" t="s">
        <v>38</v>
      </c>
      <c r="U494" t="s">
        <v>38</v>
      </c>
      <c r="V494" t="s">
        <v>39</v>
      </c>
      <c r="W494" t="s">
        <v>40</v>
      </c>
      <c r="X494" t="s">
        <v>40</v>
      </c>
      <c r="Y494" t="s">
        <v>41</v>
      </c>
      <c r="Z494" t="s">
        <v>41</v>
      </c>
      <c r="AA494" t="s">
        <v>37</v>
      </c>
    </row>
    <row r="495" spans="1:27" x14ac:dyDescent="0.25">
      <c r="A495" t="s">
        <v>146</v>
      </c>
      <c r="B495" t="s">
        <v>26</v>
      </c>
      <c r="C495" t="s">
        <v>27</v>
      </c>
      <c r="D495" t="s">
        <v>74</v>
      </c>
      <c r="E495">
        <v>511</v>
      </c>
      <c r="F495" t="str">
        <f t="shared" si="14"/>
        <v>A5180AF511</v>
      </c>
      <c r="G495">
        <f t="shared" si="15"/>
        <v>5331000</v>
      </c>
      <c r="H495" s="2">
        <v>-5331316</v>
      </c>
      <c r="I495" s="3">
        <v>-5331000</v>
      </c>
      <c r="J495" t="s">
        <v>99</v>
      </c>
      <c r="K495" t="s">
        <v>121</v>
      </c>
      <c r="L495" t="s">
        <v>122</v>
      </c>
      <c r="M495" t="s">
        <v>123</v>
      </c>
      <c r="N495" t="s">
        <v>124</v>
      </c>
      <c r="O495" t="s">
        <v>814</v>
      </c>
      <c r="P495" t="s">
        <v>34</v>
      </c>
      <c r="Q495" t="s">
        <v>48</v>
      </c>
      <c r="R495" t="s">
        <v>49</v>
      </c>
      <c r="S495" t="s">
        <v>37</v>
      </c>
      <c r="T495" t="s">
        <v>38</v>
      </c>
      <c r="U495" t="s">
        <v>38</v>
      </c>
      <c r="V495" t="s">
        <v>39</v>
      </c>
      <c r="W495" t="s">
        <v>40</v>
      </c>
      <c r="X495" t="s">
        <v>40</v>
      </c>
      <c r="Y495" t="s">
        <v>41</v>
      </c>
      <c r="Z495" t="s">
        <v>41</v>
      </c>
      <c r="AA495" t="s">
        <v>37</v>
      </c>
    </row>
    <row r="496" spans="1:27" x14ac:dyDescent="0.25">
      <c r="A496" t="s">
        <v>147</v>
      </c>
      <c r="B496" t="s">
        <v>26</v>
      </c>
      <c r="C496" t="s">
        <v>27</v>
      </c>
      <c r="D496" t="s">
        <v>74</v>
      </c>
      <c r="E496">
        <v>511</v>
      </c>
      <c r="F496" t="str">
        <f t="shared" si="14"/>
        <v>A5180AF511</v>
      </c>
      <c r="G496">
        <f t="shared" si="15"/>
        <v>5331000</v>
      </c>
      <c r="H496" s="2">
        <v>5331316</v>
      </c>
      <c r="I496" s="3">
        <v>5331000</v>
      </c>
      <c r="J496" t="s">
        <v>29</v>
      </c>
      <c r="K496" t="s">
        <v>126</v>
      </c>
      <c r="L496" t="s">
        <v>927</v>
      </c>
      <c r="M496" t="s">
        <v>127</v>
      </c>
      <c r="N496" t="s">
        <v>928</v>
      </c>
      <c r="O496" t="s">
        <v>814</v>
      </c>
      <c r="P496" t="s">
        <v>34</v>
      </c>
      <c r="Q496" t="s">
        <v>48</v>
      </c>
      <c r="R496" t="s">
        <v>49</v>
      </c>
      <c r="S496" t="s">
        <v>37</v>
      </c>
      <c r="T496" t="s">
        <v>38</v>
      </c>
      <c r="U496" t="s">
        <v>38</v>
      </c>
      <c r="V496" t="s">
        <v>39</v>
      </c>
      <c r="W496" t="s">
        <v>40</v>
      </c>
      <c r="X496" t="s">
        <v>40</v>
      </c>
      <c r="Y496" t="s">
        <v>41</v>
      </c>
      <c r="Z496" t="s">
        <v>41</v>
      </c>
      <c r="AA496" t="s">
        <v>37</v>
      </c>
    </row>
    <row r="497" spans="1:27" x14ac:dyDescent="0.25">
      <c r="A497" t="s">
        <v>148</v>
      </c>
      <c r="B497" t="s">
        <v>26</v>
      </c>
      <c r="C497" t="s">
        <v>27</v>
      </c>
      <c r="D497" t="s">
        <v>74</v>
      </c>
      <c r="E497">
        <v>511</v>
      </c>
      <c r="F497" t="str">
        <f t="shared" si="14"/>
        <v>A5180AF511</v>
      </c>
      <c r="G497">
        <f t="shared" si="15"/>
        <v>5331000</v>
      </c>
      <c r="H497" s="2">
        <v>-5331316</v>
      </c>
      <c r="I497" s="3">
        <v>-5331000</v>
      </c>
      <c r="J497" t="s">
        <v>99</v>
      </c>
      <c r="K497" t="s">
        <v>116</v>
      </c>
      <c r="L497" t="s">
        <v>117</v>
      </c>
      <c r="M497" t="s">
        <v>118</v>
      </c>
      <c r="N497" t="s">
        <v>117</v>
      </c>
      <c r="O497" t="s">
        <v>814</v>
      </c>
      <c r="P497" t="s">
        <v>34</v>
      </c>
      <c r="Q497" t="s">
        <v>48</v>
      </c>
      <c r="R497" t="s">
        <v>49</v>
      </c>
      <c r="S497" t="s">
        <v>37</v>
      </c>
      <c r="T497" t="s">
        <v>38</v>
      </c>
      <c r="U497" t="s">
        <v>38</v>
      </c>
      <c r="V497" t="s">
        <v>39</v>
      </c>
      <c r="W497" t="s">
        <v>40</v>
      </c>
      <c r="X497" t="s">
        <v>40</v>
      </c>
      <c r="Y497" t="s">
        <v>41</v>
      </c>
      <c r="Z497" t="s">
        <v>41</v>
      </c>
      <c r="AA497" t="s">
        <v>37</v>
      </c>
    </row>
    <row r="498" spans="1:27" x14ac:dyDescent="0.25">
      <c r="A498" t="s">
        <v>149</v>
      </c>
      <c r="B498" t="s">
        <v>26</v>
      </c>
      <c r="C498" t="s">
        <v>27</v>
      </c>
      <c r="D498" t="s">
        <v>74</v>
      </c>
      <c r="E498">
        <v>511</v>
      </c>
      <c r="F498" t="str">
        <f t="shared" si="14"/>
        <v>A5180AF511</v>
      </c>
      <c r="G498">
        <f t="shared" si="15"/>
        <v>2475000</v>
      </c>
      <c r="H498" s="2">
        <v>2474865</v>
      </c>
      <c r="I498" s="3">
        <v>2475000</v>
      </c>
      <c r="J498" t="s">
        <v>29</v>
      </c>
      <c r="K498" t="s">
        <v>48</v>
      </c>
      <c r="L498" t="s">
        <v>134</v>
      </c>
      <c r="M498" t="s">
        <v>135</v>
      </c>
      <c r="N498" t="s">
        <v>136</v>
      </c>
      <c r="O498" t="s">
        <v>814</v>
      </c>
      <c r="P498" t="s">
        <v>34</v>
      </c>
      <c r="Q498" t="s">
        <v>48</v>
      </c>
      <c r="R498" t="s">
        <v>49</v>
      </c>
      <c r="S498" t="s">
        <v>37</v>
      </c>
      <c r="T498" t="s">
        <v>38</v>
      </c>
      <c r="U498" t="s">
        <v>38</v>
      </c>
      <c r="V498" t="s">
        <v>39</v>
      </c>
      <c r="W498" t="s">
        <v>40</v>
      </c>
      <c r="X498" t="s">
        <v>40</v>
      </c>
      <c r="Y498" t="s">
        <v>41</v>
      </c>
      <c r="Z498" t="s">
        <v>41</v>
      </c>
      <c r="AA498" t="s">
        <v>37</v>
      </c>
    </row>
    <row r="499" spans="1:27" x14ac:dyDescent="0.25">
      <c r="A499" t="s">
        <v>152</v>
      </c>
      <c r="B499" t="s">
        <v>26</v>
      </c>
      <c r="C499" t="s">
        <v>27</v>
      </c>
      <c r="D499" t="s">
        <v>74</v>
      </c>
      <c r="E499">
        <v>511</v>
      </c>
      <c r="F499" t="str">
        <f t="shared" si="14"/>
        <v>A5180AF511</v>
      </c>
      <c r="G499">
        <f t="shared" si="15"/>
        <v>2475000</v>
      </c>
      <c r="H499" s="2">
        <v>-2474865</v>
      </c>
      <c r="I499" s="3">
        <v>-2475000</v>
      </c>
      <c r="J499" t="s">
        <v>99</v>
      </c>
      <c r="K499" t="s">
        <v>115</v>
      </c>
      <c r="L499" t="s">
        <v>111</v>
      </c>
      <c r="M499" t="s">
        <v>112</v>
      </c>
      <c r="N499" t="s">
        <v>113</v>
      </c>
      <c r="O499" t="s">
        <v>814</v>
      </c>
      <c r="P499" t="s">
        <v>34</v>
      </c>
      <c r="Q499" t="s">
        <v>48</v>
      </c>
      <c r="R499" t="s">
        <v>49</v>
      </c>
      <c r="S499" t="s">
        <v>37</v>
      </c>
      <c r="T499" t="s">
        <v>38</v>
      </c>
      <c r="U499" t="s">
        <v>38</v>
      </c>
      <c r="V499" t="s">
        <v>39</v>
      </c>
      <c r="W499" t="s">
        <v>40</v>
      </c>
      <c r="X499" t="s">
        <v>40</v>
      </c>
      <c r="Y499" t="s">
        <v>41</v>
      </c>
      <c r="Z499" t="s">
        <v>41</v>
      </c>
      <c r="AA499" t="s">
        <v>37</v>
      </c>
    </row>
    <row r="500" spans="1:27" x14ac:dyDescent="0.25">
      <c r="A500" t="s">
        <v>153</v>
      </c>
      <c r="B500" t="s">
        <v>120</v>
      </c>
      <c r="C500" t="s">
        <v>27</v>
      </c>
      <c r="D500" t="s">
        <v>74</v>
      </c>
      <c r="E500">
        <v>511</v>
      </c>
      <c r="F500" t="str">
        <f t="shared" si="14"/>
        <v>A5180AF511</v>
      </c>
      <c r="G500">
        <f t="shared" si="15"/>
        <v>1994000</v>
      </c>
      <c r="H500" s="2">
        <v>1993904</v>
      </c>
      <c r="I500" s="3">
        <v>1994000</v>
      </c>
      <c r="J500" t="s">
        <v>29</v>
      </c>
      <c r="K500" t="s">
        <v>154</v>
      </c>
      <c r="L500" t="s">
        <v>155</v>
      </c>
      <c r="M500" t="s">
        <v>156</v>
      </c>
      <c r="N500" t="s">
        <v>157</v>
      </c>
      <c r="O500" t="s">
        <v>814</v>
      </c>
      <c r="P500" t="s">
        <v>34</v>
      </c>
      <c r="Q500" t="s">
        <v>48</v>
      </c>
      <c r="R500" t="s">
        <v>49</v>
      </c>
      <c r="S500" t="s">
        <v>37</v>
      </c>
      <c r="T500" t="s">
        <v>38</v>
      </c>
      <c r="U500" t="s">
        <v>38</v>
      </c>
      <c r="V500" t="s">
        <v>39</v>
      </c>
      <c r="W500" t="s">
        <v>40</v>
      </c>
      <c r="X500" t="s">
        <v>40</v>
      </c>
      <c r="Y500" t="s">
        <v>41</v>
      </c>
      <c r="Z500" t="s">
        <v>41</v>
      </c>
      <c r="AA500" t="s">
        <v>37</v>
      </c>
    </row>
    <row r="501" spans="1:27" x14ac:dyDescent="0.25">
      <c r="A501" t="s">
        <v>158</v>
      </c>
      <c r="B501" t="s">
        <v>120</v>
      </c>
      <c r="C501" t="s">
        <v>27</v>
      </c>
      <c r="D501" t="s">
        <v>74</v>
      </c>
      <c r="E501">
        <v>511</v>
      </c>
      <c r="F501" t="str">
        <f t="shared" si="14"/>
        <v>A5180AF511</v>
      </c>
      <c r="G501">
        <f t="shared" si="15"/>
        <v>99000</v>
      </c>
      <c r="H501" s="2">
        <v>98952</v>
      </c>
      <c r="I501" s="3">
        <v>99000</v>
      </c>
      <c r="J501" t="s">
        <v>29</v>
      </c>
      <c r="K501" t="s">
        <v>159</v>
      </c>
      <c r="L501" t="s">
        <v>160</v>
      </c>
      <c r="M501" t="s">
        <v>161</v>
      </c>
      <c r="N501" t="s">
        <v>162</v>
      </c>
      <c r="O501" t="s">
        <v>814</v>
      </c>
      <c r="P501" t="s">
        <v>34</v>
      </c>
      <c r="Q501" t="s">
        <v>48</v>
      </c>
      <c r="R501" t="s">
        <v>49</v>
      </c>
      <c r="S501" t="s">
        <v>37</v>
      </c>
      <c r="T501" t="s">
        <v>38</v>
      </c>
      <c r="U501" t="s">
        <v>38</v>
      </c>
      <c r="V501" t="s">
        <v>39</v>
      </c>
      <c r="W501" t="s">
        <v>40</v>
      </c>
      <c r="X501" t="s">
        <v>40</v>
      </c>
      <c r="Y501" t="s">
        <v>41</v>
      </c>
      <c r="Z501" t="s">
        <v>41</v>
      </c>
      <c r="AA501" t="s">
        <v>37</v>
      </c>
    </row>
    <row r="502" spans="1:27" x14ac:dyDescent="0.25">
      <c r="A502" t="s">
        <v>163</v>
      </c>
      <c r="B502" t="s">
        <v>120</v>
      </c>
      <c r="C502" t="s">
        <v>27</v>
      </c>
      <c r="D502" t="s">
        <v>74</v>
      </c>
      <c r="E502">
        <v>511</v>
      </c>
      <c r="F502" t="str">
        <f t="shared" si="14"/>
        <v>A5180AF511</v>
      </c>
      <c r="G502">
        <f t="shared" si="15"/>
        <v>2093000</v>
      </c>
      <c r="H502" s="2">
        <v>-2092856</v>
      </c>
      <c r="I502" s="3">
        <v>-2093000</v>
      </c>
      <c r="J502" t="s">
        <v>99</v>
      </c>
      <c r="K502" t="s">
        <v>48</v>
      </c>
      <c r="L502" t="s">
        <v>134</v>
      </c>
      <c r="M502" t="s">
        <v>135</v>
      </c>
      <c r="N502" t="s">
        <v>136</v>
      </c>
      <c r="O502" t="s">
        <v>814</v>
      </c>
      <c r="P502" t="s">
        <v>34</v>
      </c>
      <c r="Q502" t="s">
        <v>48</v>
      </c>
      <c r="R502" t="s">
        <v>49</v>
      </c>
      <c r="S502" t="s">
        <v>37</v>
      </c>
      <c r="T502" t="s">
        <v>38</v>
      </c>
      <c r="U502" t="s">
        <v>38</v>
      </c>
      <c r="V502" t="s">
        <v>39</v>
      </c>
      <c r="W502" t="s">
        <v>40</v>
      </c>
      <c r="X502" t="s">
        <v>40</v>
      </c>
      <c r="Y502" t="s">
        <v>41</v>
      </c>
      <c r="Z502" t="s">
        <v>41</v>
      </c>
      <c r="AA502" t="s">
        <v>37</v>
      </c>
    </row>
    <row r="503" spans="1:27" x14ac:dyDescent="0.25">
      <c r="A503" t="s">
        <v>164</v>
      </c>
      <c r="B503" t="s">
        <v>26</v>
      </c>
      <c r="C503" t="s">
        <v>27</v>
      </c>
      <c r="D503" t="s">
        <v>74</v>
      </c>
      <c r="E503">
        <v>511</v>
      </c>
      <c r="F503" t="str">
        <f t="shared" si="14"/>
        <v>A5180AF511</v>
      </c>
      <c r="G503">
        <f t="shared" si="15"/>
        <v>1994000</v>
      </c>
      <c r="H503" s="2">
        <v>1993904</v>
      </c>
      <c r="I503" s="3">
        <v>1994000</v>
      </c>
      <c r="J503" t="s">
        <v>29</v>
      </c>
      <c r="K503" t="s">
        <v>116</v>
      </c>
      <c r="L503" t="s">
        <v>117</v>
      </c>
      <c r="M503" t="s">
        <v>118</v>
      </c>
      <c r="N503" t="s">
        <v>117</v>
      </c>
      <c r="O503" t="s">
        <v>814</v>
      </c>
      <c r="P503" t="s">
        <v>34</v>
      </c>
      <c r="Q503" t="s">
        <v>48</v>
      </c>
      <c r="R503" t="s">
        <v>49</v>
      </c>
      <c r="S503" t="s">
        <v>37</v>
      </c>
      <c r="T503" t="s">
        <v>38</v>
      </c>
      <c r="U503" t="s">
        <v>38</v>
      </c>
      <c r="V503" t="s">
        <v>39</v>
      </c>
      <c r="W503" t="s">
        <v>40</v>
      </c>
      <c r="X503" t="s">
        <v>40</v>
      </c>
      <c r="Y503" t="s">
        <v>41</v>
      </c>
      <c r="Z503" t="s">
        <v>41</v>
      </c>
      <c r="AA503" t="s">
        <v>37</v>
      </c>
    </row>
    <row r="504" spans="1:27" x14ac:dyDescent="0.25">
      <c r="A504" t="s">
        <v>165</v>
      </c>
      <c r="B504" t="s">
        <v>26</v>
      </c>
      <c r="C504" t="s">
        <v>27</v>
      </c>
      <c r="D504" t="s">
        <v>74</v>
      </c>
      <c r="E504">
        <v>511</v>
      </c>
      <c r="F504" t="str">
        <f t="shared" si="14"/>
        <v>A5180AF511</v>
      </c>
      <c r="G504">
        <f t="shared" si="15"/>
        <v>1994000</v>
      </c>
      <c r="H504" s="2">
        <v>-1993904</v>
      </c>
      <c r="I504" s="3">
        <v>-1994000</v>
      </c>
      <c r="J504" t="s">
        <v>99</v>
      </c>
      <c r="K504" t="s">
        <v>154</v>
      </c>
      <c r="L504" t="s">
        <v>155</v>
      </c>
      <c r="M504" t="s">
        <v>156</v>
      </c>
      <c r="N504" t="s">
        <v>157</v>
      </c>
      <c r="O504" t="s">
        <v>814</v>
      </c>
      <c r="P504" t="s">
        <v>34</v>
      </c>
      <c r="Q504" t="s">
        <v>48</v>
      </c>
      <c r="R504" t="s">
        <v>49</v>
      </c>
      <c r="S504" t="s">
        <v>37</v>
      </c>
      <c r="T504" t="s">
        <v>38</v>
      </c>
      <c r="U504" t="s">
        <v>38</v>
      </c>
      <c r="V504" t="s">
        <v>39</v>
      </c>
      <c r="W504" t="s">
        <v>40</v>
      </c>
      <c r="X504" t="s">
        <v>40</v>
      </c>
      <c r="Y504" t="s">
        <v>41</v>
      </c>
      <c r="Z504" t="s">
        <v>41</v>
      </c>
      <c r="AA504" t="s">
        <v>37</v>
      </c>
    </row>
    <row r="505" spans="1:27" x14ac:dyDescent="0.25">
      <c r="A505" t="s">
        <v>166</v>
      </c>
      <c r="B505" t="s">
        <v>26</v>
      </c>
      <c r="C505" t="s">
        <v>27</v>
      </c>
      <c r="D505" t="s">
        <v>74</v>
      </c>
      <c r="E505">
        <v>511</v>
      </c>
      <c r="F505" t="str">
        <f t="shared" si="14"/>
        <v>A5180AF511</v>
      </c>
      <c r="G505">
        <f t="shared" si="15"/>
        <v>1746000</v>
      </c>
      <c r="H505" s="2">
        <v>1746139</v>
      </c>
      <c r="I505" s="3">
        <v>1746000</v>
      </c>
      <c r="J505" t="s">
        <v>29</v>
      </c>
      <c r="K505" t="s">
        <v>116</v>
      </c>
      <c r="L505" t="s">
        <v>117</v>
      </c>
      <c r="M505" t="s">
        <v>118</v>
      </c>
      <c r="N505" t="s">
        <v>117</v>
      </c>
      <c r="O505" t="s">
        <v>814</v>
      </c>
      <c r="P505" t="s">
        <v>34</v>
      </c>
      <c r="Q505" t="s">
        <v>48</v>
      </c>
      <c r="R505" t="s">
        <v>49</v>
      </c>
      <c r="S505" t="s">
        <v>37</v>
      </c>
      <c r="T505" t="s">
        <v>38</v>
      </c>
      <c r="U505" t="s">
        <v>38</v>
      </c>
      <c r="V505" t="s">
        <v>39</v>
      </c>
      <c r="W505" t="s">
        <v>40</v>
      </c>
      <c r="X505" t="s">
        <v>40</v>
      </c>
      <c r="Y505" t="s">
        <v>41</v>
      </c>
      <c r="Z505" t="s">
        <v>41</v>
      </c>
      <c r="AA505" t="s">
        <v>37</v>
      </c>
    </row>
    <row r="506" spans="1:27" x14ac:dyDescent="0.25">
      <c r="A506" t="s">
        <v>167</v>
      </c>
      <c r="B506" t="s">
        <v>26</v>
      </c>
      <c r="C506" t="s">
        <v>27</v>
      </c>
      <c r="D506" t="s">
        <v>74</v>
      </c>
      <c r="E506">
        <v>511</v>
      </c>
      <c r="F506" t="str">
        <f t="shared" si="14"/>
        <v>A5180AF511</v>
      </c>
      <c r="G506">
        <f t="shared" si="15"/>
        <v>1746000</v>
      </c>
      <c r="H506" s="2">
        <v>-1746139</v>
      </c>
      <c r="I506" s="3">
        <v>-1746000</v>
      </c>
      <c r="J506" t="s">
        <v>99</v>
      </c>
      <c r="K506" t="s">
        <v>168</v>
      </c>
      <c r="L506" t="s">
        <v>117</v>
      </c>
      <c r="M506" t="s">
        <v>169</v>
      </c>
      <c r="N506" t="s">
        <v>170</v>
      </c>
      <c r="O506" t="s">
        <v>814</v>
      </c>
      <c r="P506" t="s">
        <v>34</v>
      </c>
      <c r="Q506" t="s">
        <v>48</v>
      </c>
      <c r="R506" t="s">
        <v>49</v>
      </c>
      <c r="S506" t="s">
        <v>37</v>
      </c>
      <c r="T506" t="s">
        <v>38</v>
      </c>
      <c r="U506" t="s">
        <v>38</v>
      </c>
      <c r="V506" t="s">
        <v>39</v>
      </c>
      <c r="W506" t="s">
        <v>40</v>
      </c>
      <c r="X506" t="s">
        <v>40</v>
      </c>
      <c r="Y506" t="s">
        <v>41</v>
      </c>
      <c r="Z506" t="s">
        <v>41</v>
      </c>
      <c r="AA506" t="s">
        <v>37</v>
      </c>
    </row>
    <row r="507" spans="1:27" x14ac:dyDescent="0.25">
      <c r="A507" t="s">
        <v>171</v>
      </c>
      <c r="B507" t="s">
        <v>26</v>
      </c>
      <c r="C507" t="s">
        <v>27</v>
      </c>
      <c r="D507" t="s">
        <v>74</v>
      </c>
      <c r="E507">
        <v>511</v>
      </c>
      <c r="F507" t="str">
        <f t="shared" si="14"/>
        <v>A5180AF511</v>
      </c>
      <c r="G507">
        <f t="shared" si="15"/>
        <v>347000</v>
      </c>
      <c r="H507" s="2">
        <v>346538</v>
      </c>
      <c r="I507" s="3">
        <v>347000</v>
      </c>
      <c r="J507" t="s">
        <v>29</v>
      </c>
      <c r="K507" t="s">
        <v>115</v>
      </c>
      <c r="L507" t="s">
        <v>111</v>
      </c>
      <c r="M507" t="s">
        <v>112</v>
      </c>
      <c r="N507" t="s">
        <v>113</v>
      </c>
      <c r="O507" t="s">
        <v>814</v>
      </c>
      <c r="P507" t="s">
        <v>34</v>
      </c>
      <c r="Q507" t="s">
        <v>48</v>
      </c>
      <c r="R507" t="s">
        <v>49</v>
      </c>
      <c r="S507" t="s">
        <v>37</v>
      </c>
      <c r="T507" t="s">
        <v>38</v>
      </c>
      <c r="U507" t="s">
        <v>38</v>
      </c>
      <c r="V507" t="s">
        <v>39</v>
      </c>
      <c r="W507" t="s">
        <v>40</v>
      </c>
      <c r="X507" t="s">
        <v>40</v>
      </c>
      <c r="Y507" t="s">
        <v>41</v>
      </c>
      <c r="Z507" t="s">
        <v>41</v>
      </c>
      <c r="AA507" t="s">
        <v>37</v>
      </c>
    </row>
    <row r="508" spans="1:27" x14ac:dyDescent="0.25">
      <c r="A508" t="s">
        <v>172</v>
      </c>
      <c r="B508" t="s">
        <v>26</v>
      </c>
      <c r="C508" t="s">
        <v>27</v>
      </c>
      <c r="D508" t="s">
        <v>74</v>
      </c>
      <c r="E508">
        <v>511</v>
      </c>
      <c r="F508" t="str">
        <f t="shared" si="14"/>
        <v>A5180AF511</v>
      </c>
      <c r="G508">
        <f t="shared" si="15"/>
        <v>347000</v>
      </c>
      <c r="H508" s="2">
        <v>-346538</v>
      </c>
      <c r="I508" s="3">
        <v>-347000</v>
      </c>
      <c r="J508" t="s">
        <v>99</v>
      </c>
      <c r="K508" t="s">
        <v>108</v>
      </c>
      <c r="L508" t="s">
        <v>109</v>
      </c>
      <c r="M508" t="s">
        <v>32</v>
      </c>
      <c r="N508" t="s">
        <v>33</v>
      </c>
      <c r="O508" t="s">
        <v>814</v>
      </c>
      <c r="P508" t="s">
        <v>34</v>
      </c>
      <c r="Q508" t="s">
        <v>48</v>
      </c>
      <c r="R508" t="s">
        <v>49</v>
      </c>
      <c r="S508" t="s">
        <v>37</v>
      </c>
      <c r="T508" t="s">
        <v>38</v>
      </c>
      <c r="U508" t="s">
        <v>38</v>
      </c>
      <c r="V508" t="s">
        <v>39</v>
      </c>
      <c r="W508" t="s">
        <v>40</v>
      </c>
      <c r="X508" t="s">
        <v>40</v>
      </c>
      <c r="Y508" t="s">
        <v>41</v>
      </c>
      <c r="Z508" t="s">
        <v>41</v>
      </c>
      <c r="AA508" t="s">
        <v>37</v>
      </c>
    </row>
    <row r="509" spans="1:27" x14ac:dyDescent="0.25">
      <c r="A509" t="s">
        <v>823</v>
      </c>
      <c r="B509" t="s">
        <v>26</v>
      </c>
      <c r="C509" t="s">
        <v>27</v>
      </c>
      <c r="D509" t="s">
        <v>75</v>
      </c>
      <c r="E509">
        <v>511</v>
      </c>
      <c r="F509" t="str">
        <f t="shared" si="14"/>
        <v>A5225AF511</v>
      </c>
      <c r="G509">
        <f t="shared" si="15"/>
        <v>462343000</v>
      </c>
      <c r="H509" s="2">
        <v>462342825</v>
      </c>
      <c r="I509" s="3">
        <v>462343000</v>
      </c>
      <c r="J509" t="s">
        <v>29</v>
      </c>
      <c r="K509" t="s">
        <v>108</v>
      </c>
      <c r="L509" t="s">
        <v>109</v>
      </c>
      <c r="M509" t="s">
        <v>32</v>
      </c>
      <c r="N509" t="s">
        <v>33</v>
      </c>
      <c r="O509" t="s">
        <v>814</v>
      </c>
      <c r="P509" t="s">
        <v>34</v>
      </c>
      <c r="Q509" t="s">
        <v>76</v>
      </c>
      <c r="R509" t="s">
        <v>77</v>
      </c>
      <c r="S509" t="s">
        <v>37</v>
      </c>
      <c r="T509" t="s">
        <v>38</v>
      </c>
      <c r="U509" t="s">
        <v>38</v>
      </c>
      <c r="V509" t="s">
        <v>39</v>
      </c>
      <c r="W509" t="s">
        <v>40</v>
      </c>
      <c r="X509" t="s">
        <v>40</v>
      </c>
      <c r="Y509" t="s">
        <v>41</v>
      </c>
      <c r="Z509" t="s">
        <v>41</v>
      </c>
      <c r="AA509" t="s">
        <v>37</v>
      </c>
    </row>
    <row r="510" spans="1:27" x14ac:dyDescent="0.25">
      <c r="A510" t="s">
        <v>825</v>
      </c>
      <c r="B510" t="s">
        <v>26</v>
      </c>
      <c r="C510" t="s">
        <v>27</v>
      </c>
      <c r="D510" t="s">
        <v>75</v>
      </c>
      <c r="E510">
        <v>511</v>
      </c>
      <c r="F510" t="str">
        <f t="shared" si="14"/>
        <v>A5225AF511</v>
      </c>
      <c r="G510">
        <f t="shared" si="15"/>
        <v>11646000</v>
      </c>
      <c r="H510" s="2">
        <v>11646174</v>
      </c>
      <c r="I510" s="3">
        <v>11646000</v>
      </c>
      <c r="J510" t="s">
        <v>29</v>
      </c>
      <c r="K510" t="s">
        <v>100</v>
      </c>
      <c r="L510" t="s">
        <v>101</v>
      </c>
      <c r="M510" t="s">
        <v>102</v>
      </c>
      <c r="N510" t="s">
        <v>103</v>
      </c>
      <c r="O510" t="s">
        <v>814</v>
      </c>
      <c r="P510" t="s">
        <v>34</v>
      </c>
      <c r="Q510" t="s">
        <v>76</v>
      </c>
      <c r="R510" t="s">
        <v>77</v>
      </c>
      <c r="S510" t="s">
        <v>37</v>
      </c>
      <c r="T510" t="s">
        <v>38</v>
      </c>
      <c r="U510" t="s">
        <v>38</v>
      </c>
      <c r="V510" t="s">
        <v>39</v>
      </c>
      <c r="W510" t="s">
        <v>40</v>
      </c>
      <c r="X510" t="s">
        <v>40</v>
      </c>
      <c r="Y510" t="s">
        <v>41</v>
      </c>
      <c r="Z510" t="s">
        <v>41</v>
      </c>
      <c r="AA510" t="s">
        <v>37</v>
      </c>
    </row>
    <row r="511" spans="1:27" x14ac:dyDescent="0.25">
      <c r="A511" t="s">
        <v>816</v>
      </c>
      <c r="B511" t="s">
        <v>26</v>
      </c>
      <c r="C511" t="s">
        <v>27</v>
      </c>
      <c r="D511" t="s">
        <v>75</v>
      </c>
      <c r="E511">
        <v>511</v>
      </c>
      <c r="F511" t="str">
        <f t="shared" si="14"/>
        <v>A5225AF511</v>
      </c>
      <c r="G511">
        <f t="shared" si="15"/>
        <v>116871000</v>
      </c>
      <c r="H511" s="2">
        <v>-116870699</v>
      </c>
      <c r="I511" s="3">
        <v>-116871000</v>
      </c>
      <c r="J511" t="s">
        <v>99</v>
      </c>
      <c r="K511" t="s">
        <v>115</v>
      </c>
      <c r="L511" t="s">
        <v>111</v>
      </c>
      <c r="M511" t="s">
        <v>112</v>
      </c>
      <c r="N511" t="s">
        <v>113</v>
      </c>
      <c r="O511" t="s">
        <v>814</v>
      </c>
      <c r="P511" t="s">
        <v>34</v>
      </c>
      <c r="Q511" t="s">
        <v>76</v>
      </c>
      <c r="R511" t="s">
        <v>77</v>
      </c>
      <c r="S511" t="s">
        <v>37</v>
      </c>
      <c r="T511" t="s">
        <v>38</v>
      </c>
      <c r="U511" t="s">
        <v>38</v>
      </c>
      <c r="V511" t="s">
        <v>39</v>
      </c>
      <c r="W511" t="s">
        <v>40</v>
      </c>
      <c r="X511" t="s">
        <v>40</v>
      </c>
      <c r="Y511" t="s">
        <v>41</v>
      </c>
      <c r="Z511" t="s">
        <v>41</v>
      </c>
      <c r="AA511" t="s">
        <v>37</v>
      </c>
    </row>
    <row r="512" spans="1:27" x14ac:dyDescent="0.25">
      <c r="A512" t="s">
        <v>817</v>
      </c>
      <c r="B512" t="s">
        <v>26</v>
      </c>
      <c r="C512" t="s">
        <v>27</v>
      </c>
      <c r="D512" t="s">
        <v>75</v>
      </c>
      <c r="E512">
        <v>511</v>
      </c>
      <c r="F512" t="str">
        <f t="shared" si="14"/>
        <v>A5225AF511</v>
      </c>
      <c r="G512">
        <f t="shared" si="15"/>
        <v>357118000</v>
      </c>
      <c r="H512" s="2">
        <v>-357118300</v>
      </c>
      <c r="I512" s="3">
        <v>-357118000</v>
      </c>
      <c r="J512" t="s">
        <v>99</v>
      </c>
      <c r="K512" t="s">
        <v>116</v>
      </c>
      <c r="L512" t="s">
        <v>117</v>
      </c>
      <c r="M512" t="s">
        <v>118</v>
      </c>
      <c r="N512" t="s">
        <v>117</v>
      </c>
      <c r="O512" t="s">
        <v>814</v>
      </c>
      <c r="P512" t="s">
        <v>34</v>
      </c>
      <c r="Q512" t="s">
        <v>76</v>
      </c>
      <c r="R512" t="s">
        <v>77</v>
      </c>
      <c r="S512" t="s">
        <v>37</v>
      </c>
      <c r="T512" t="s">
        <v>38</v>
      </c>
      <c r="U512" t="s">
        <v>38</v>
      </c>
      <c r="V512" t="s">
        <v>39</v>
      </c>
      <c r="W512" t="s">
        <v>40</v>
      </c>
      <c r="X512" t="s">
        <v>40</v>
      </c>
      <c r="Y512" t="s">
        <v>41</v>
      </c>
      <c r="Z512" t="s">
        <v>41</v>
      </c>
      <c r="AA512" t="s">
        <v>37</v>
      </c>
    </row>
    <row r="513" spans="1:27" x14ac:dyDescent="0.25">
      <c r="A513" t="s">
        <v>820</v>
      </c>
      <c r="B513" t="s">
        <v>26</v>
      </c>
      <c r="C513" t="s">
        <v>27</v>
      </c>
      <c r="D513" t="s">
        <v>75</v>
      </c>
      <c r="E513">
        <v>511</v>
      </c>
      <c r="F513" t="str">
        <f t="shared" si="14"/>
        <v>A5225AF511</v>
      </c>
      <c r="G513">
        <f t="shared" si="15"/>
        <v>16000</v>
      </c>
      <c r="H513" s="2">
        <v>16173</v>
      </c>
      <c r="I513" s="3">
        <v>16000</v>
      </c>
      <c r="J513" t="s">
        <v>29</v>
      </c>
      <c r="K513" t="s">
        <v>104</v>
      </c>
      <c r="L513" t="s">
        <v>105</v>
      </c>
      <c r="M513" t="s">
        <v>102</v>
      </c>
      <c r="N513" t="s">
        <v>103</v>
      </c>
      <c r="O513" t="s">
        <v>814</v>
      </c>
      <c r="P513" t="s">
        <v>34</v>
      </c>
      <c r="Q513" t="s">
        <v>76</v>
      </c>
      <c r="R513" t="s">
        <v>77</v>
      </c>
      <c r="S513" t="s">
        <v>37</v>
      </c>
      <c r="T513" t="s">
        <v>38</v>
      </c>
      <c r="U513" t="s">
        <v>38</v>
      </c>
      <c r="V513" t="s">
        <v>39</v>
      </c>
      <c r="W513" t="s">
        <v>40</v>
      </c>
      <c r="X513" t="s">
        <v>40</v>
      </c>
      <c r="Y513" t="s">
        <v>41</v>
      </c>
      <c r="Z513" t="s">
        <v>41</v>
      </c>
      <c r="AA513" t="s">
        <v>37</v>
      </c>
    </row>
    <row r="514" spans="1:27" x14ac:dyDescent="0.25">
      <c r="A514" t="s">
        <v>822</v>
      </c>
      <c r="B514" t="s">
        <v>26</v>
      </c>
      <c r="C514" t="s">
        <v>27</v>
      </c>
      <c r="D514" t="s">
        <v>75</v>
      </c>
      <c r="E514">
        <v>511</v>
      </c>
      <c r="F514" t="str">
        <f t="shared" si="14"/>
        <v>A5225AF511</v>
      </c>
      <c r="G514">
        <f t="shared" si="15"/>
        <v>16000</v>
      </c>
      <c r="H514" s="2">
        <v>-16173</v>
      </c>
      <c r="I514" s="3">
        <v>-16000</v>
      </c>
      <c r="J514" t="s">
        <v>99</v>
      </c>
      <c r="K514" t="s">
        <v>115</v>
      </c>
      <c r="L514" t="s">
        <v>111</v>
      </c>
      <c r="M514" t="s">
        <v>112</v>
      </c>
      <c r="N514" t="s">
        <v>113</v>
      </c>
      <c r="O514" t="s">
        <v>814</v>
      </c>
      <c r="P514" t="s">
        <v>34</v>
      </c>
      <c r="Q514" t="s">
        <v>76</v>
      </c>
      <c r="R514" t="s">
        <v>77</v>
      </c>
      <c r="S514" t="s">
        <v>37</v>
      </c>
      <c r="T514" t="s">
        <v>38</v>
      </c>
      <c r="U514" t="s">
        <v>38</v>
      </c>
      <c r="V514" t="s">
        <v>39</v>
      </c>
      <c r="W514" t="s">
        <v>40</v>
      </c>
      <c r="X514" t="s">
        <v>40</v>
      </c>
      <c r="Y514" t="s">
        <v>41</v>
      </c>
      <c r="Z514" t="s">
        <v>41</v>
      </c>
      <c r="AA514" t="s">
        <v>37</v>
      </c>
    </row>
    <row r="515" spans="1:27" x14ac:dyDescent="0.25">
      <c r="A515" t="s">
        <v>119</v>
      </c>
      <c r="B515" t="s">
        <v>120</v>
      </c>
      <c r="C515" t="s">
        <v>27</v>
      </c>
      <c r="D515" t="s">
        <v>75</v>
      </c>
      <c r="E515">
        <v>511</v>
      </c>
      <c r="F515" t="str">
        <f t="shared" si="14"/>
        <v>A5225AF511</v>
      </c>
      <c r="G515">
        <f t="shared" si="15"/>
        <v>2175000</v>
      </c>
      <c r="H515" s="2">
        <v>2174791</v>
      </c>
      <c r="I515" s="3">
        <v>2175000</v>
      </c>
      <c r="J515" t="s">
        <v>29</v>
      </c>
      <c r="K515" t="s">
        <v>121</v>
      </c>
      <c r="L515" t="s">
        <v>122</v>
      </c>
      <c r="M515" t="s">
        <v>123</v>
      </c>
      <c r="N515" t="s">
        <v>124</v>
      </c>
      <c r="O515" t="s">
        <v>814</v>
      </c>
      <c r="P515" t="s">
        <v>34</v>
      </c>
      <c r="Q515" t="s">
        <v>76</v>
      </c>
      <c r="R515" t="s">
        <v>77</v>
      </c>
      <c r="S515" t="s">
        <v>37</v>
      </c>
      <c r="T515" t="s">
        <v>38</v>
      </c>
      <c r="U515" t="s">
        <v>38</v>
      </c>
      <c r="V515" t="s">
        <v>39</v>
      </c>
      <c r="W515" t="s">
        <v>40</v>
      </c>
      <c r="X515" t="s">
        <v>40</v>
      </c>
      <c r="Y515" t="s">
        <v>41</v>
      </c>
      <c r="Z515" t="s">
        <v>41</v>
      </c>
      <c r="AA515" t="s">
        <v>37</v>
      </c>
    </row>
    <row r="516" spans="1:27" x14ac:dyDescent="0.25">
      <c r="A516" t="s">
        <v>125</v>
      </c>
      <c r="B516" t="s">
        <v>120</v>
      </c>
      <c r="C516" t="s">
        <v>27</v>
      </c>
      <c r="D516" t="s">
        <v>75</v>
      </c>
      <c r="E516">
        <v>511</v>
      </c>
      <c r="F516" t="str">
        <f t="shared" si="14"/>
        <v>A5225AF511</v>
      </c>
      <c r="G516">
        <f t="shared" si="15"/>
        <v>2175000</v>
      </c>
      <c r="H516" s="2">
        <v>-2174791</v>
      </c>
      <c r="I516" s="3">
        <v>-2175000</v>
      </c>
      <c r="J516" t="s">
        <v>99</v>
      </c>
      <c r="K516" t="s">
        <v>126</v>
      </c>
      <c r="L516" t="s">
        <v>927</v>
      </c>
      <c r="M516" t="s">
        <v>127</v>
      </c>
      <c r="N516" t="s">
        <v>928</v>
      </c>
      <c r="O516" t="s">
        <v>814</v>
      </c>
      <c r="P516" t="s">
        <v>34</v>
      </c>
      <c r="Q516" t="s">
        <v>76</v>
      </c>
      <c r="R516" t="s">
        <v>77</v>
      </c>
      <c r="S516" t="s">
        <v>37</v>
      </c>
      <c r="T516" t="s">
        <v>38</v>
      </c>
      <c r="U516" t="s">
        <v>38</v>
      </c>
      <c r="V516" t="s">
        <v>39</v>
      </c>
      <c r="W516" t="s">
        <v>40</v>
      </c>
      <c r="X516" t="s">
        <v>40</v>
      </c>
      <c r="Y516" t="s">
        <v>41</v>
      </c>
      <c r="Z516" t="s">
        <v>41</v>
      </c>
      <c r="AA516" t="s">
        <v>37</v>
      </c>
    </row>
    <row r="517" spans="1:27" x14ac:dyDescent="0.25">
      <c r="A517" t="s">
        <v>145</v>
      </c>
      <c r="B517" t="s">
        <v>26</v>
      </c>
      <c r="C517" t="s">
        <v>27</v>
      </c>
      <c r="D517" t="s">
        <v>75</v>
      </c>
      <c r="E517">
        <v>511</v>
      </c>
      <c r="F517" t="str">
        <f t="shared" si="14"/>
        <v>A5225AF511</v>
      </c>
      <c r="G517">
        <f t="shared" si="15"/>
        <v>2175000</v>
      </c>
      <c r="H517" s="2">
        <v>2174791</v>
      </c>
      <c r="I517" s="3">
        <v>2175000</v>
      </c>
      <c r="J517" t="s">
        <v>29</v>
      </c>
      <c r="K517" t="s">
        <v>108</v>
      </c>
      <c r="L517" t="s">
        <v>109</v>
      </c>
      <c r="M517" t="s">
        <v>32</v>
      </c>
      <c r="N517" t="s">
        <v>33</v>
      </c>
      <c r="O517" t="s">
        <v>814</v>
      </c>
      <c r="P517" t="s">
        <v>34</v>
      </c>
      <c r="Q517" t="s">
        <v>76</v>
      </c>
      <c r="R517" t="s">
        <v>77</v>
      </c>
      <c r="S517" t="s">
        <v>37</v>
      </c>
      <c r="T517" t="s">
        <v>38</v>
      </c>
      <c r="U517" t="s">
        <v>38</v>
      </c>
      <c r="V517" t="s">
        <v>39</v>
      </c>
      <c r="W517" t="s">
        <v>40</v>
      </c>
      <c r="X517" t="s">
        <v>40</v>
      </c>
      <c r="Y517" t="s">
        <v>41</v>
      </c>
      <c r="Z517" t="s">
        <v>41</v>
      </c>
      <c r="AA517" t="s">
        <v>37</v>
      </c>
    </row>
    <row r="518" spans="1:27" x14ac:dyDescent="0.25">
      <c r="A518" t="s">
        <v>146</v>
      </c>
      <c r="B518" t="s">
        <v>26</v>
      </c>
      <c r="C518" t="s">
        <v>27</v>
      </c>
      <c r="D518" t="s">
        <v>75</v>
      </c>
      <c r="E518">
        <v>511</v>
      </c>
      <c r="F518" t="str">
        <f t="shared" si="14"/>
        <v>A5225AF511</v>
      </c>
      <c r="G518">
        <f t="shared" si="15"/>
        <v>2175000</v>
      </c>
      <c r="H518" s="2">
        <v>-2174791</v>
      </c>
      <c r="I518" s="3">
        <v>-2175000</v>
      </c>
      <c r="J518" t="s">
        <v>99</v>
      </c>
      <c r="K518" t="s">
        <v>121</v>
      </c>
      <c r="L518" t="s">
        <v>122</v>
      </c>
      <c r="M518" t="s">
        <v>123</v>
      </c>
      <c r="N518" t="s">
        <v>124</v>
      </c>
      <c r="O518" t="s">
        <v>814</v>
      </c>
      <c r="P518" t="s">
        <v>34</v>
      </c>
      <c r="Q518" t="s">
        <v>76</v>
      </c>
      <c r="R518" t="s">
        <v>77</v>
      </c>
      <c r="S518" t="s">
        <v>37</v>
      </c>
      <c r="T518" t="s">
        <v>38</v>
      </c>
      <c r="U518" t="s">
        <v>38</v>
      </c>
      <c r="V518" t="s">
        <v>39</v>
      </c>
      <c r="W518" t="s">
        <v>40</v>
      </c>
      <c r="X518" t="s">
        <v>40</v>
      </c>
      <c r="Y518" t="s">
        <v>41</v>
      </c>
      <c r="Z518" t="s">
        <v>41</v>
      </c>
      <c r="AA518" t="s">
        <v>37</v>
      </c>
    </row>
    <row r="519" spans="1:27" x14ac:dyDescent="0.25">
      <c r="A519" t="s">
        <v>147</v>
      </c>
      <c r="B519" t="s">
        <v>26</v>
      </c>
      <c r="C519" t="s">
        <v>27</v>
      </c>
      <c r="D519" t="s">
        <v>75</v>
      </c>
      <c r="E519">
        <v>511</v>
      </c>
      <c r="F519" t="str">
        <f t="shared" si="14"/>
        <v>A5225AF511</v>
      </c>
      <c r="G519">
        <f t="shared" si="15"/>
        <v>2175000</v>
      </c>
      <c r="H519" s="2">
        <v>2174791</v>
      </c>
      <c r="I519" s="3">
        <v>2175000</v>
      </c>
      <c r="J519" t="s">
        <v>29</v>
      </c>
      <c r="K519" t="s">
        <v>126</v>
      </c>
      <c r="L519" t="s">
        <v>927</v>
      </c>
      <c r="M519" t="s">
        <v>127</v>
      </c>
      <c r="N519" t="s">
        <v>928</v>
      </c>
      <c r="O519" t="s">
        <v>814</v>
      </c>
      <c r="P519" t="s">
        <v>34</v>
      </c>
      <c r="Q519" t="s">
        <v>76</v>
      </c>
      <c r="R519" t="s">
        <v>77</v>
      </c>
      <c r="S519" t="s">
        <v>37</v>
      </c>
      <c r="T519" t="s">
        <v>38</v>
      </c>
      <c r="U519" t="s">
        <v>38</v>
      </c>
      <c r="V519" t="s">
        <v>39</v>
      </c>
      <c r="W519" t="s">
        <v>40</v>
      </c>
      <c r="X519" t="s">
        <v>40</v>
      </c>
      <c r="Y519" t="s">
        <v>41</v>
      </c>
      <c r="Z519" t="s">
        <v>41</v>
      </c>
      <c r="AA519" t="s">
        <v>37</v>
      </c>
    </row>
    <row r="520" spans="1:27" x14ac:dyDescent="0.25">
      <c r="A520" t="s">
        <v>148</v>
      </c>
      <c r="B520" t="s">
        <v>26</v>
      </c>
      <c r="C520" t="s">
        <v>27</v>
      </c>
      <c r="D520" t="s">
        <v>75</v>
      </c>
      <c r="E520">
        <v>511</v>
      </c>
      <c r="F520" t="str">
        <f t="shared" ref="F520:F583" si="16">_xlfn.CONCAT("A",D520,"AF",E520)</f>
        <v>A5225AF511</v>
      </c>
      <c r="G520">
        <f t="shared" ref="G520:G583" si="17">ABS(I520)</f>
        <v>2175000</v>
      </c>
      <c r="H520" s="2">
        <v>-2174791</v>
      </c>
      <c r="I520" s="3">
        <v>-2175000</v>
      </c>
      <c r="J520" t="s">
        <v>99</v>
      </c>
      <c r="K520" t="s">
        <v>116</v>
      </c>
      <c r="L520" t="s">
        <v>117</v>
      </c>
      <c r="M520" t="s">
        <v>118</v>
      </c>
      <c r="N520" t="s">
        <v>117</v>
      </c>
      <c r="O520" t="s">
        <v>814</v>
      </c>
      <c r="P520" t="s">
        <v>34</v>
      </c>
      <c r="Q520" t="s">
        <v>76</v>
      </c>
      <c r="R520" t="s">
        <v>77</v>
      </c>
      <c r="S520" t="s">
        <v>37</v>
      </c>
      <c r="T520" t="s">
        <v>38</v>
      </c>
      <c r="U520" t="s">
        <v>38</v>
      </c>
      <c r="V520" t="s">
        <v>39</v>
      </c>
      <c r="W520" t="s">
        <v>40</v>
      </c>
      <c r="X520" t="s">
        <v>40</v>
      </c>
      <c r="Y520" t="s">
        <v>41</v>
      </c>
      <c r="Z520" t="s">
        <v>41</v>
      </c>
      <c r="AA520" t="s">
        <v>37</v>
      </c>
    </row>
    <row r="521" spans="1:27" x14ac:dyDescent="0.25">
      <c r="A521" t="s">
        <v>149</v>
      </c>
      <c r="B521" t="s">
        <v>26</v>
      </c>
      <c r="C521" t="s">
        <v>27</v>
      </c>
      <c r="D521" t="s">
        <v>75</v>
      </c>
      <c r="E521">
        <v>511</v>
      </c>
      <c r="F521" t="str">
        <f t="shared" si="16"/>
        <v>A5225AF511</v>
      </c>
      <c r="G521">
        <f t="shared" si="17"/>
        <v>62014000</v>
      </c>
      <c r="H521" s="2">
        <v>62014380</v>
      </c>
      <c r="I521" s="3">
        <v>62014000</v>
      </c>
      <c r="J521" t="s">
        <v>29</v>
      </c>
      <c r="K521" t="s">
        <v>76</v>
      </c>
      <c r="L521" t="s">
        <v>77</v>
      </c>
      <c r="M521" t="s">
        <v>142</v>
      </c>
      <c r="N521" t="s">
        <v>77</v>
      </c>
      <c r="O521" t="s">
        <v>814</v>
      </c>
      <c r="P521" t="s">
        <v>34</v>
      </c>
      <c r="Q521" t="s">
        <v>76</v>
      </c>
      <c r="R521" t="s">
        <v>77</v>
      </c>
      <c r="S521" t="s">
        <v>37</v>
      </c>
      <c r="T521" t="s">
        <v>38</v>
      </c>
      <c r="U521" t="s">
        <v>38</v>
      </c>
      <c r="V521" t="s">
        <v>39</v>
      </c>
      <c r="W521" t="s">
        <v>40</v>
      </c>
      <c r="X521" t="s">
        <v>40</v>
      </c>
      <c r="Y521" t="s">
        <v>41</v>
      </c>
      <c r="Z521" t="s">
        <v>41</v>
      </c>
      <c r="AA521" t="s">
        <v>37</v>
      </c>
    </row>
    <row r="522" spans="1:27" x14ac:dyDescent="0.25">
      <c r="A522" t="s">
        <v>152</v>
      </c>
      <c r="B522" t="s">
        <v>26</v>
      </c>
      <c r="C522" t="s">
        <v>27</v>
      </c>
      <c r="D522" t="s">
        <v>75</v>
      </c>
      <c r="E522">
        <v>511</v>
      </c>
      <c r="F522" t="str">
        <f t="shared" si="16"/>
        <v>A5225AF511</v>
      </c>
      <c r="G522">
        <f t="shared" si="17"/>
        <v>62014000</v>
      </c>
      <c r="H522" s="2">
        <v>-62014380</v>
      </c>
      <c r="I522" s="3">
        <v>-62014000</v>
      </c>
      <c r="J522" t="s">
        <v>99</v>
      </c>
      <c r="K522" t="s">
        <v>115</v>
      </c>
      <c r="L522" t="s">
        <v>111</v>
      </c>
      <c r="M522" t="s">
        <v>112</v>
      </c>
      <c r="N522" t="s">
        <v>113</v>
      </c>
      <c r="O522" t="s">
        <v>814</v>
      </c>
      <c r="P522" t="s">
        <v>34</v>
      </c>
      <c r="Q522" t="s">
        <v>76</v>
      </c>
      <c r="R522" t="s">
        <v>77</v>
      </c>
      <c r="S522" t="s">
        <v>37</v>
      </c>
      <c r="T522" t="s">
        <v>38</v>
      </c>
      <c r="U522" t="s">
        <v>38</v>
      </c>
      <c r="V522" t="s">
        <v>39</v>
      </c>
      <c r="W522" t="s">
        <v>40</v>
      </c>
      <c r="X522" t="s">
        <v>40</v>
      </c>
      <c r="Y522" t="s">
        <v>41</v>
      </c>
      <c r="Z522" t="s">
        <v>41</v>
      </c>
      <c r="AA522" t="s">
        <v>37</v>
      </c>
    </row>
    <row r="523" spans="1:27" x14ac:dyDescent="0.25">
      <c r="A523" t="s">
        <v>153</v>
      </c>
      <c r="B523" t="s">
        <v>120</v>
      </c>
      <c r="C523" t="s">
        <v>27</v>
      </c>
      <c r="D523" t="s">
        <v>75</v>
      </c>
      <c r="E523">
        <v>511</v>
      </c>
      <c r="F523" t="str">
        <f t="shared" si="16"/>
        <v>A5225AF511</v>
      </c>
      <c r="G523">
        <f t="shared" si="17"/>
        <v>57752000</v>
      </c>
      <c r="H523" s="2">
        <v>57752340</v>
      </c>
      <c r="I523" s="3">
        <v>57752000</v>
      </c>
      <c r="J523" t="s">
        <v>29</v>
      </c>
      <c r="K523" t="s">
        <v>154</v>
      </c>
      <c r="L523" t="s">
        <v>155</v>
      </c>
      <c r="M523" t="s">
        <v>156</v>
      </c>
      <c r="N523" t="s">
        <v>157</v>
      </c>
      <c r="O523" t="s">
        <v>814</v>
      </c>
      <c r="P523" t="s">
        <v>34</v>
      </c>
      <c r="Q523" t="s">
        <v>76</v>
      </c>
      <c r="R523" t="s">
        <v>77</v>
      </c>
      <c r="S523" t="s">
        <v>37</v>
      </c>
      <c r="T523" t="s">
        <v>38</v>
      </c>
      <c r="U523" t="s">
        <v>38</v>
      </c>
      <c r="V523" t="s">
        <v>39</v>
      </c>
      <c r="W523" t="s">
        <v>40</v>
      </c>
      <c r="X523" t="s">
        <v>40</v>
      </c>
      <c r="Y523" t="s">
        <v>41</v>
      </c>
      <c r="Z523" t="s">
        <v>41</v>
      </c>
      <c r="AA523" t="s">
        <v>37</v>
      </c>
    </row>
    <row r="524" spans="1:27" x14ac:dyDescent="0.25">
      <c r="A524" t="s">
        <v>158</v>
      </c>
      <c r="B524" t="s">
        <v>120</v>
      </c>
      <c r="C524" t="s">
        <v>27</v>
      </c>
      <c r="D524" t="s">
        <v>75</v>
      </c>
      <c r="E524">
        <v>511</v>
      </c>
      <c r="F524" t="str">
        <f t="shared" si="16"/>
        <v>A5225AF511</v>
      </c>
      <c r="G524">
        <f t="shared" si="17"/>
        <v>4791000</v>
      </c>
      <c r="H524" s="2">
        <v>4791219</v>
      </c>
      <c r="I524" s="3">
        <v>4791000</v>
      </c>
      <c r="J524" t="s">
        <v>29</v>
      </c>
      <c r="K524" t="s">
        <v>159</v>
      </c>
      <c r="L524" t="s">
        <v>160</v>
      </c>
      <c r="M524" t="s">
        <v>161</v>
      </c>
      <c r="N524" t="s">
        <v>162</v>
      </c>
      <c r="O524" t="s">
        <v>814</v>
      </c>
      <c r="P524" t="s">
        <v>34</v>
      </c>
      <c r="Q524" t="s">
        <v>76</v>
      </c>
      <c r="R524" t="s">
        <v>77</v>
      </c>
      <c r="S524" t="s">
        <v>37</v>
      </c>
      <c r="T524" t="s">
        <v>38</v>
      </c>
      <c r="U524" t="s">
        <v>38</v>
      </c>
      <c r="V524" t="s">
        <v>39</v>
      </c>
      <c r="W524" t="s">
        <v>40</v>
      </c>
      <c r="X524" t="s">
        <v>40</v>
      </c>
      <c r="Y524" t="s">
        <v>41</v>
      </c>
      <c r="Z524" t="s">
        <v>41</v>
      </c>
      <c r="AA524" t="s">
        <v>37</v>
      </c>
    </row>
    <row r="525" spans="1:27" x14ac:dyDescent="0.25">
      <c r="A525" t="s">
        <v>163</v>
      </c>
      <c r="B525" t="s">
        <v>120</v>
      </c>
      <c r="C525" t="s">
        <v>27</v>
      </c>
      <c r="D525" t="s">
        <v>75</v>
      </c>
      <c r="E525">
        <v>511</v>
      </c>
      <c r="F525" t="str">
        <f t="shared" si="16"/>
        <v>A5225AF511</v>
      </c>
      <c r="G525">
        <f t="shared" si="17"/>
        <v>62543000</v>
      </c>
      <c r="H525" s="2">
        <v>-62543559</v>
      </c>
      <c r="I525" s="3">
        <v>-62543000</v>
      </c>
      <c r="J525" t="s">
        <v>99</v>
      </c>
      <c r="K525" t="s">
        <v>76</v>
      </c>
      <c r="L525" t="s">
        <v>77</v>
      </c>
      <c r="M525" t="s">
        <v>142</v>
      </c>
      <c r="N525" t="s">
        <v>77</v>
      </c>
      <c r="O525" t="s">
        <v>814</v>
      </c>
      <c r="P525" t="s">
        <v>34</v>
      </c>
      <c r="Q525" t="s">
        <v>76</v>
      </c>
      <c r="R525" t="s">
        <v>77</v>
      </c>
      <c r="S525" t="s">
        <v>37</v>
      </c>
      <c r="T525" t="s">
        <v>38</v>
      </c>
      <c r="U525" t="s">
        <v>38</v>
      </c>
      <c r="V525" t="s">
        <v>39</v>
      </c>
      <c r="W525" t="s">
        <v>40</v>
      </c>
      <c r="X525" t="s">
        <v>40</v>
      </c>
      <c r="Y525" t="s">
        <v>41</v>
      </c>
      <c r="Z525" t="s">
        <v>41</v>
      </c>
      <c r="AA525" t="s">
        <v>37</v>
      </c>
    </row>
    <row r="526" spans="1:27" x14ac:dyDescent="0.25">
      <c r="A526" t="s">
        <v>164</v>
      </c>
      <c r="B526" t="s">
        <v>26</v>
      </c>
      <c r="C526" t="s">
        <v>27</v>
      </c>
      <c r="D526" t="s">
        <v>75</v>
      </c>
      <c r="E526">
        <v>511</v>
      </c>
      <c r="F526" t="str">
        <f t="shared" si="16"/>
        <v>A5225AF511</v>
      </c>
      <c r="G526">
        <f t="shared" si="17"/>
        <v>57752000</v>
      </c>
      <c r="H526" s="2">
        <v>57752340</v>
      </c>
      <c r="I526" s="3">
        <v>57752000</v>
      </c>
      <c r="J526" t="s">
        <v>29</v>
      </c>
      <c r="K526" t="s">
        <v>116</v>
      </c>
      <c r="L526" t="s">
        <v>117</v>
      </c>
      <c r="M526" t="s">
        <v>118</v>
      </c>
      <c r="N526" t="s">
        <v>117</v>
      </c>
      <c r="O526" t="s">
        <v>814</v>
      </c>
      <c r="P526" t="s">
        <v>34</v>
      </c>
      <c r="Q526" t="s">
        <v>76</v>
      </c>
      <c r="R526" t="s">
        <v>77</v>
      </c>
      <c r="S526" t="s">
        <v>37</v>
      </c>
      <c r="T526" t="s">
        <v>38</v>
      </c>
      <c r="U526" t="s">
        <v>38</v>
      </c>
      <c r="V526" t="s">
        <v>39</v>
      </c>
      <c r="W526" t="s">
        <v>40</v>
      </c>
      <c r="X526" t="s">
        <v>40</v>
      </c>
      <c r="Y526" t="s">
        <v>41</v>
      </c>
      <c r="Z526" t="s">
        <v>41</v>
      </c>
      <c r="AA526" t="s">
        <v>37</v>
      </c>
    </row>
    <row r="527" spans="1:27" x14ac:dyDescent="0.25">
      <c r="A527" t="s">
        <v>165</v>
      </c>
      <c r="B527" t="s">
        <v>26</v>
      </c>
      <c r="C527" t="s">
        <v>27</v>
      </c>
      <c r="D527" t="s">
        <v>75</v>
      </c>
      <c r="E527">
        <v>511</v>
      </c>
      <c r="F527" t="str">
        <f t="shared" si="16"/>
        <v>A5225AF511</v>
      </c>
      <c r="G527">
        <f t="shared" si="17"/>
        <v>57752000</v>
      </c>
      <c r="H527" s="2">
        <v>-57752340</v>
      </c>
      <c r="I527" s="3">
        <v>-57752000</v>
      </c>
      <c r="J527" t="s">
        <v>99</v>
      </c>
      <c r="K527" t="s">
        <v>154</v>
      </c>
      <c r="L527" t="s">
        <v>155</v>
      </c>
      <c r="M527" t="s">
        <v>156</v>
      </c>
      <c r="N527" t="s">
        <v>157</v>
      </c>
      <c r="O527" t="s">
        <v>814</v>
      </c>
      <c r="P527" t="s">
        <v>34</v>
      </c>
      <c r="Q527" t="s">
        <v>76</v>
      </c>
      <c r="R527" t="s">
        <v>77</v>
      </c>
      <c r="S527" t="s">
        <v>37</v>
      </c>
      <c r="T527" t="s">
        <v>38</v>
      </c>
      <c r="U527" t="s">
        <v>38</v>
      </c>
      <c r="V527" t="s">
        <v>39</v>
      </c>
      <c r="W527" t="s">
        <v>40</v>
      </c>
      <c r="X527" t="s">
        <v>40</v>
      </c>
      <c r="Y527" t="s">
        <v>41</v>
      </c>
      <c r="Z527" t="s">
        <v>41</v>
      </c>
      <c r="AA527" t="s">
        <v>37</v>
      </c>
    </row>
    <row r="528" spans="1:27" x14ac:dyDescent="0.25">
      <c r="A528" t="s">
        <v>166</v>
      </c>
      <c r="B528" t="s">
        <v>26</v>
      </c>
      <c r="C528" t="s">
        <v>27</v>
      </c>
      <c r="D528" t="s">
        <v>75</v>
      </c>
      <c r="E528">
        <v>511</v>
      </c>
      <c r="F528" t="str">
        <f t="shared" si="16"/>
        <v>A5225AF511</v>
      </c>
      <c r="G528">
        <f t="shared" si="17"/>
        <v>53165000</v>
      </c>
      <c r="H528" s="2">
        <v>53165401</v>
      </c>
      <c r="I528" s="3">
        <v>53165000</v>
      </c>
      <c r="J528" t="s">
        <v>29</v>
      </c>
      <c r="K528" t="s">
        <v>116</v>
      </c>
      <c r="L528" t="s">
        <v>117</v>
      </c>
      <c r="M528" t="s">
        <v>118</v>
      </c>
      <c r="N528" t="s">
        <v>117</v>
      </c>
      <c r="O528" t="s">
        <v>814</v>
      </c>
      <c r="P528" t="s">
        <v>34</v>
      </c>
      <c r="Q528" t="s">
        <v>76</v>
      </c>
      <c r="R528" t="s">
        <v>77</v>
      </c>
      <c r="S528" t="s">
        <v>37</v>
      </c>
      <c r="T528" t="s">
        <v>38</v>
      </c>
      <c r="U528" t="s">
        <v>38</v>
      </c>
      <c r="V528" t="s">
        <v>39</v>
      </c>
      <c r="W528" t="s">
        <v>40</v>
      </c>
      <c r="X528" t="s">
        <v>40</v>
      </c>
      <c r="Y528" t="s">
        <v>41</v>
      </c>
      <c r="Z528" t="s">
        <v>41</v>
      </c>
      <c r="AA528" t="s">
        <v>37</v>
      </c>
    </row>
    <row r="529" spans="1:27" x14ac:dyDescent="0.25">
      <c r="A529" t="s">
        <v>167</v>
      </c>
      <c r="B529" t="s">
        <v>26</v>
      </c>
      <c r="C529" t="s">
        <v>27</v>
      </c>
      <c r="D529" t="s">
        <v>75</v>
      </c>
      <c r="E529">
        <v>511</v>
      </c>
      <c r="F529" t="str">
        <f t="shared" si="16"/>
        <v>A5225AF511</v>
      </c>
      <c r="G529">
        <f t="shared" si="17"/>
        <v>53165000</v>
      </c>
      <c r="H529" s="2">
        <v>-53165401</v>
      </c>
      <c r="I529" s="3">
        <v>-53165000</v>
      </c>
      <c r="J529" t="s">
        <v>99</v>
      </c>
      <c r="K529" t="s">
        <v>168</v>
      </c>
      <c r="L529" t="s">
        <v>117</v>
      </c>
      <c r="M529" t="s">
        <v>169</v>
      </c>
      <c r="N529" t="s">
        <v>170</v>
      </c>
      <c r="O529" t="s">
        <v>814</v>
      </c>
      <c r="P529" t="s">
        <v>34</v>
      </c>
      <c r="Q529" t="s">
        <v>76</v>
      </c>
      <c r="R529" t="s">
        <v>77</v>
      </c>
      <c r="S529" t="s">
        <v>37</v>
      </c>
      <c r="T529" t="s">
        <v>38</v>
      </c>
      <c r="U529" t="s">
        <v>38</v>
      </c>
      <c r="V529" t="s">
        <v>39</v>
      </c>
      <c r="W529" t="s">
        <v>40</v>
      </c>
      <c r="X529" t="s">
        <v>40</v>
      </c>
      <c r="Y529" t="s">
        <v>41</v>
      </c>
      <c r="Z529" t="s">
        <v>41</v>
      </c>
      <c r="AA529" t="s">
        <v>37</v>
      </c>
    </row>
    <row r="530" spans="1:27" x14ac:dyDescent="0.25">
      <c r="A530" t="s">
        <v>171</v>
      </c>
      <c r="B530" t="s">
        <v>26</v>
      </c>
      <c r="C530" t="s">
        <v>27</v>
      </c>
      <c r="D530" t="s">
        <v>75</v>
      </c>
      <c r="E530">
        <v>511</v>
      </c>
      <c r="F530" t="str">
        <f t="shared" si="16"/>
        <v>A5225AF511</v>
      </c>
      <c r="G530">
        <f t="shared" si="17"/>
        <v>182000</v>
      </c>
      <c r="H530" s="2">
        <v>182434</v>
      </c>
      <c r="I530" s="3">
        <v>182000</v>
      </c>
      <c r="J530" t="s">
        <v>29</v>
      </c>
      <c r="K530" t="s">
        <v>115</v>
      </c>
      <c r="L530" t="s">
        <v>111</v>
      </c>
      <c r="M530" t="s">
        <v>112</v>
      </c>
      <c r="N530" t="s">
        <v>113</v>
      </c>
      <c r="O530" t="s">
        <v>814</v>
      </c>
      <c r="P530" t="s">
        <v>34</v>
      </c>
      <c r="Q530" t="s">
        <v>76</v>
      </c>
      <c r="R530" t="s">
        <v>77</v>
      </c>
      <c r="S530" t="s">
        <v>37</v>
      </c>
      <c r="T530" t="s">
        <v>38</v>
      </c>
      <c r="U530" t="s">
        <v>38</v>
      </c>
      <c r="V530" t="s">
        <v>39</v>
      </c>
      <c r="W530" t="s">
        <v>40</v>
      </c>
      <c r="X530" t="s">
        <v>40</v>
      </c>
      <c r="Y530" t="s">
        <v>41</v>
      </c>
      <c r="Z530" t="s">
        <v>41</v>
      </c>
      <c r="AA530" t="s">
        <v>37</v>
      </c>
    </row>
    <row r="531" spans="1:27" x14ac:dyDescent="0.25">
      <c r="A531" t="s">
        <v>172</v>
      </c>
      <c r="B531" t="s">
        <v>26</v>
      </c>
      <c r="C531" t="s">
        <v>27</v>
      </c>
      <c r="D531" t="s">
        <v>75</v>
      </c>
      <c r="E531">
        <v>511</v>
      </c>
      <c r="F531" t="str">
        <f t="shared" si="16"/>
        <v>A5225AF511</v>
      </c>
      <c r="G531">
        <f t="shared" si="17"/>
        <v>182000</v>
      </c>
      <c r="H531" s="2">
        <v>-182434</v>
      </c>
      <c r="I531" s="3">
        <v>-182000</v>
      </c>
      <c r="J531" t="s">
        <v>99</v>
      </c>
      <c r="K531" t="s">
        <v>108</v>
      </c>
      <c r="L531" t="s">
        <v>109</v>
      </c>
      <c r="M531" t="s">
        <v>32</v>
      </c>
      <c r="N531" t="s">
        <v>33</v>
      </c>
      <c r="O531" t="s">
        <v>814</v>
      </c>
      <c r="P531" t="s">
        <v>34</v>
      </c>
      <c r="Q531" t="s">
        <v>76</v>
      </c>
      <c r="R531" t="s">
        <v>77</v>
      </c>
      <c r="S531" t="s">
        <v>37</v>
      </c>
      <c r="T531" t="s">
        <v>38</v>
      </c>
      <c r="U531" t="s">
        <v>38</v>
      </c>
      <c r="V531" t="s">
        <v>39</v>
      </c>
      <c r="W531" t="s">
        <v>40</v>
      </c>
      <c r="X531" t="s">
        <v>40</v>
      </c>
      <c r="Y531" t="s">
        <v>41</v>
      </c>
      <c r="Z531" t="s">
        <v>41</v>
      </c>
      <c r="AA531" t="s">
        <v>37</v>
      </c>
    </row>
    <row r="532" spans="1:27" x14ac:dyDescent="0.25">
      <c r="A532" t="s">
        <v>173</v>
      </c>
      <c r="B532" t="s">
        <v>26</v>
      </c>
      <c r="C532" t="s">
        <v>27</v>
      </c>
      <c r="D532" t="s">
        <v>75</v>
      </c>
      <c r="E532">
        <v>511</v>
      </c>
      <c r="F532" t="str">
        <f t="shared" si="16"/>
        <v>A5225AF511</v>
      </c>
      <c r="G532">
        <f t="shared" si="17"/>
        <v>8250000</v>
      </c>
      <c r="H532" s="2">
        <v>8249744</v>
      </c>
      <c r="I532" s="3">
        <v>8250000</v>
      </c>
      <c r="J532" t="s">
        <v>29</v>
      </c>
      <c r="K532" t="s">
        <v>116</v>
      </c>
      <c r="L532" t="s">
        <v>117</v>
      </c>
      <c r="M532" t="s">
        <v>118</v>
      </c>
      <c r="N532" t="s">
        <v>117</v>
      </c>
      <c r="O532" t="s">
        <v>814</v>
      </c>
      <c r="P532" t="s">
        <v>34</v>
      </c>
      <c r="Q532" t="s">
        <v>76</v>
      </c>
      <c r="R532" t="s">
        <v>77</v>
      </c>
      <c r="S532" t="s">
        <v>37</v>
      </c>
      <c r="T532" t="s">
        <v>38</v>
      </c>
      <c r="U532" t="s">
        <v>38</v>
      </c>
      <c r="V532" t="s">
        <v>39</v>
      </c>
      <c r="W532" t="s">
        <v>40</v>
      </c>
      <c r="X532" t="s">
        <v>40</v>
      </c>
      <c r="Y532" t="s">
        <v>41</v>
      </c>
      <c r="Z532" t="s">
        <v>41</v>
      </c>
      <c r="AA532" t="s">
        <v>37</v>
      </c>
    </row>
    <row r="533" spans="1:27" x14ac:dyDescent="0.25">
      <c r="A533" t="s">
        <v>175</v>
      </c>
      <c r="B533" t="s">
        <v>26</v>
      </c>
      <c r="C533" t="s">
        <v>27</v>
      </c>
      <c r="D533" t="s">
        <v>75</v>
      </c>
      <c r="E533">
        <v>511</v>
      </c>
      <c r="F533" t="str">
        <f t="shared" si="16"/>
        <v>A5225AF511</v>
      </c>
      <c r="G533">
        <f t="shared" si="17"/>
        <v>504000</v>
      </c>
      <c r="H533" s="2">
        <v>504245</v>
      </c>
      <c r="I533" s="3">
        <v>504000</v>
      </c>
      <c r="J533" t="s">
        <v>29</v>
      </c>
      <c r="K533" t="s">
        <v>115</v>
      </c>
      <c r="L533" t="s">
        <v>111</v>
      </c>
      <c r="M533" t="s">
        <v>112</v>
      </c>
      <c r="N533" t="s">
        <v>113</v>
      </c>
      <c r="O533" t="s">
        <v>814</v>
      </c>
      <c r="P533" t="s">
        <v>34</v>
      </c>
      <c r="Q533" t="s">
        <v>76</v>
      </c>
      <c r="R533" t="s">
        <v>77</v>
      </c>
      <c r="S533" t="s">
        <v>37</v>
      </c>
      <c r="T533" t="s">
        <v>38</v>
      </c>
      <c r="U533" t="s">
        <v>38</v>
      </c>
      <c r="V533" t="s">
        <v>39</v>
      </c>
      <c r="W533" t="s">
        <v>40</v>
      </c>
      <c r="X533" t="s">
        <v>40</v>
      </c>
      <c r="Y533" t="s">
        <v>41</v>
      </c>
      <c r="Z533" t="s">
        <v>41</v>
      </c>
      <c r="AA533" t="s">
        <v>37</v>
      </c>
    </row>
    <row r="534" spans="1:27" x14ac:dyDescent="0.25">
      <c r="A534" t="s">
        <v>178</v>
      </c>
      <c r="B534" t="s">
        <v>26</v>
      </c>
      <c r="C534" t="s">
        <v>27</v>
      </c>
      <c r="D534" t="s">
        <v>75</v>
      </c>
      <c r="E534">
        <v>511</v>
      </c>
      <c r="F534" t="str">
        <f t="shared" si="16"/>
        <v>A5225AF511</v>
      </c>
      <c r="G534">
        <f t="shared" si="17"/>
        <v>8749000</v>
      </c>
      <c r="H534" s="2">
        <v>-8748512</v>
      </c>
      <c r="I534" s="3">
        <v>-8749000</v>
      </c>
      <c r="J534" t="s">
        <v>99</v>
      </c>
      <c r="K534" t="s">
        <v>108</v>
      </c>
      <c r="L534" t="s">
        <v>109</v>
      </c>
      <c r="M534" t="s">
        <v>32</v>
      </c>
      <c r="N534" t="s">
        <v>33</v>
      </c>
      <c r="O534" t="s">
        <v>814</v>
      </c>
      <c r="P534" t="s">
        <v>34</v>
      </c>
      <c r="Q534" t="s">
        <v>76</v>
      </c>
      <c r="R534" t="s">
        <v>77</v>
      </c>
      <c r="S534" t="s">
        <v>37</v>
      </c>
      <c r="T534" t="s">
        <v>38</v>
      </c>
      <c r="U534" t="s">
        <v>38</v>
      </c>
      <c r="V534" t="s">
        <v>39</v>
      </c>
      <c r="W534" t="s">
        <v>40</v>
      </c>
      <c r="X534" t="s">
        <v>40</v>
      </c>
      <c r="Y534" t="s">
        <v>41</v>
      </c>
      <c r="Z534" t="s">
        <v>41</v>
      </c>
      <c r="AA534" t="s">
        <v>37</v>
      </c>
    </row>
    <row r="535" spans="1:27" x14ac:dyDescent="0.25">
      <c r="A535" t="s">
        <v>179</v>
      </c>
      <c r="B535" t="s">
        <v>26</v>
      </c>
      <c r="C535" t="s">
        <v>27</v>
      </c>
      <c r="D535" t="s">
        <v>75</v>
      </c>
      <c r="E535">
        <v>511</v>
      </c>
      <c r="F535" t="str">
        <f t="shared" si="16"/>
        <v>A5225AF511</v>
      </c>
      <c r="G535">
        <f t="shared" si="17"/>
        <v>5000</v>
      </c>
      <c r="H535" s="2">
        <v>-5477</v>
      </c>
      <c r="I535" s="3">
        <v>-5000</v>
      </c>
      <c r="J535" t="s">
        <v>99</v>
      </c>
      <c r="K535" t="s">
        <v>76</v>
      </c>
      <c r="L535" t="s">
        <v>77</v>
      </c>
      <c r="M535" t="s">
        <v>142</v>
      </c>
      <c r="N535" t="s">
        <v>77</v>
      </c>
      <c r="O535" t="s">
        <v>814</v>
      </c>
      <c r="P535" t="s">
        <v>34</v>
      </c>
      <c r="Q535" t="s">
        <v>76</v>
      </c>
      <c r="R535" t="s">
        <v>77</v>
      </c>
      <c r="S535" t="s">
        <v>37</v>
      </c>
      <c r="T535" t="s">
        <v>38</v>
      </c>
      <c r="U535" t="s">
        <v>38</v>
      </c>
      <c r="V535" t="s">
        <v>39</v>
      </c>
      <c r="W535" t="s">
        <v>40</v>
      </c>
      <c r="X535" t="s">
        <v>40</v>
      </c>
      <c r="Y535" t="s">
        <v>41</v>
      </c>
      <c r="Z535" t="s">
        <v>41</v>
      </c>
      <c r="AA535" t="s">
        <v>37</v>
      </c>
    </row>
    <row r="536" spans="1:27" x14ac:dyDescent="0.25">
      <c r="A536" t="s">
        <v>181</v>
      </c>
      <c r="B536" t="s">
        <v>26</v>
      </c>
      <c r="C536" t="s">
        <v>27</v>
      </c>
      <c r="D536" t="s">
        <v>75</v>
      </c>
      <c r="E536">
        <v>511</v>
      </c>
      <c r="F536" t="str">
        <f t="shared" si="16"/>
        <v>A5225AF511</v>
      </c>
      <c r="G536">
        <f t="shared" si="17"/>
        <v>44897000</v>
      </c>
      <c r="H536" s="2">
        <v>44896971</v>
      </c>
      <c r="I536" s="3">
        <v>44897000</v>
      </c>
      <c r="J536" t="s">
        <v>29</v>
      </c>
      <c r="K536" t="s">
        <v>108</v>
      </c>
      <c r="L536" t="s">
        <v>109</v>
      </c>
      <c r="M536" t="s">
        <v>32</v>
      </c>
      <c r="N536" t="s">
        <v>33</v>
      </c>
      <c r="O536" t="s">
        <v>814</v>
      </c>
      <c r="P536" t="s">
        <v>34</v>
      </c>
      <c r="Q536" t="s">
        <v>76</v>
      </c>
      <c r="R536" t="s">
        <v>77</v>
      </c>
      <c r="S536" t="s">
        <v>37</v>
      </c>
      <c r="T536" t="s">
        <v>38</v>
      </c>
      <c r="U536" t="s">
        <v>38</v>
      </c>
      <c r="V536" t="s">
        <v>39</v>
      </c>
      <c r="W536" t="s">
        <v>40</v>
      </c>
      <c r="X536" t="s">
        <v>40</v>
      </c>
      <c r="Y536" t="s">
        <v>41</v>
      </c>
      <c r="Z536" t="s">
        <v>41</v>
      </c>
      <c r="AA536" t="s">
        <v>37</v>
      </c>
    </row>
    <row r="537" spans="1:27" x14ac:dyDescent="0.25">
      <c r="A537" t="s">
        <v>182</v>
      </c>
      <c r="B537" t="s">
        <v>26</v>
      </c>
      <c r="C537" t="s">
        <v>27</v>
      </c>
      <c r="D537" t="s">
        <v>75</v>
      </c>
      <c r="E537">
        <v>511</v>
      </c>
      <c r="F537" t="str">
        <f t="shared" si="16"/>
        <v>A5225AF511</v>
      </c>
      <c r="G537">
        <f t="shared" si="17"/>
        <v>44897000</v>
      </c>
      <c r="H537" s="2">
        <v>-44896971</v>
      </c>
      <c r="I537" s="3">
        <v>-44897000</v>
      </c>
      <c r="J537" t="s">
        <v>99</v>
      </c>
      <c r="K537" t="s">
        <v>116</v>
      </c>
      <c r="L537" t="s">
        <v>117</v>
      </c>
      <c r="M537" t="s">
        <v>118</v>
      </c>
      <c r="N537" t="s">
        <v>117</v>
      </c>
      <c r="O537" t="s">
        <v>814</v>
      </c>
      <c r="P537" t="s">
        <v>34</v>
      </c>
      <c r="Q537" t="s">
        <v>76</v>
      </c>
      <c r="R537" t="s">
        <v>77</v>
      </c>
      <c r="S537" t="s">
        <v>37</v>
      </c>
      <c r="T537" t="s">
        <v>38</v>
      </c>
      <c r="U537" t="s">
        <v>38</v>
      </c>
      <c r="V537" t="s">
        <v>39</v>
      </c>
      <c r="W537" t="s">
        <v>40</v>
      </c>
      <c r="X537" t="s">
        <v>40</v>
      </c>
      <c r="Y537" t="s">
        <v>41</v>
      </c>
      <c r="Z537" t="s">
        <v>41</v>
      </c>
      <c r="AA537" t="s">
        <v>37</v>
      </c>
    </row>
    <row r="538" spans="1:27" x14ac:dyDescent="0.25">
      <c r="A538" t="s">
        <v>823</v>
      </c>
      <c r="B538" t="s">
        <v>26</v>
      </c>
      <c r="C538" t="s">
        <v>27</v>
      </c>
      <c r="D538" t="s">
        <v>78</v>
      </c>
      <c r="E538">
        <v>511</v>
      </c>
      <c r="F538" t="str">
        <f t="shared" si="16"/>
        <v>A6100AF511</v>
      </c>
      <c r="G538">
        <f t="shared" si="17"/>
        <v>554000</v>
      </c>
      <c r="H538" s="2">
        <v>554335</v>
      </c>
      <c r="I538" s="3">
        <v>554000</v>
      </c>
      <c r="J538" t="s">
        <v>29</v>
      </c>
      <c r="K538" t="s">
        <v>108</v>
      </c>
      <c r="L538" t="s">
        <v>109</v>
      </c>
      <c r="M538" t="s">
        <v>32</v>
      </c>
      <c r="N538" t="s">
        <v>33</v>
      </c>
      <c r="O538" t="s">
        <v>814</v>
      </c>
      <c r="P538" t="s">
        <v>34</v>
      </c>
      <c r="Q538" t="s">
        <v>79</v>
      </c>
      <c r="R538" t="s">
        <v>80</v>
      </c>
      <c r="S538" t="s">
        <v>37</v>
      </c>
      <c r="T538" t="s">
        <v>38</v>
      </c>
      <c r="U538" t="s">
        <v>38</v>
      </c>
      <c r="V538" t="s">
        <v>39</v>
      </c>
      <c r="W538" t="s">
        <v>40</v>
      </c>
      <c r="X538" t="s">
        <v>40</v>
      </c>
      <c r="Y538" t="s">
        <v>41</v>
      </c>
      <c r="Z538" t="s">
        <v>41</v>
      </c>
      <c r="AA538" t="s">
        <v>37</v>
      </c>
    </row>
    <row r="539" spans="1:27" x14ac:dyDescent="0.25">
      <c r="A539" t="s">
        <v>825</v>
      </c>
      <c r="B539" t="s">
        <v>26</v>
      </c>
      <c r="C539" t="s">
        <v>27</v>
      </c>
      <c r="D539" t="s">
        <v>78</v>
      </c>
      <c r="E539">
        <v>511</v>
      </c>
      <c r="F539" t="str">
        <f t="shared" si="16"/>
        <v>A6100AF511</v>
      </c>
      <c r="G539">
        <f t="shared" si="17"/>
        <v>16000</v>
      </c>
      <c r="H539" s="2">
        <v>15709</v>
      </c>
      <c r="I539" s="3">
        <v>16000</v>
      </c>
      <c r="J539" t="s">
        <v>29</v>
      </c>
      <c r="K539" t="s">
        <v>100</v>
      </c>
      <c r="L539" t="s">
        <v>101</v>
      </c>
      <c r="M539" t="s">
        <v>102</v>
      </c>
      <c r="N539" t="s">
        <v>103</v>
      </c>
      <c r="O539" t="s">
        <v>814</v>
      </c>
      <c r="P539" t="s">
        <v>34</v>
      </c>
      <c r="Q539" t="s">
        <v>79</v>
      </c>
      <c r="R539" t="s">
        <v>80</v>
      </c>
      <c r="S539" t="s">
        <v>37</v>
      </c>
      <c r="T539" t="s">
        <v>38</v>
      </c>
      <c r="U539" t="s">
        <v>38</v>
      </c>
      <c r="V539" t="s">
        <v>39</v>
      </c>
      <c r="W539" t="s">
        <v>40</v>
      </c>
      <c r="X539" t="s">
        <v>40</v>
      </c>
      <c r="Y539" t="s">
        <v>41</v>
      </c>
      <c r="Z539" t="s">
        <v>41</v>
      </c>
      <c r="AA539" t="s">
        <v>37</v>
      </c>
    </row>
    <row r="540" spans="1:27" x14ac:dyDescent="0.25">
      <c r="A540" t="s">
        <v>816</v>
      </c>
      <c r="B540" t="s">
        <v>26</v>
      </c>
      <c r="C540" t="s">
        <v>27</v>
      </c>
      <c r="D540" t="s">
        <v>78</v>
      </c>
      <c r="E540">
        <v>511</v>
      </c>
      <c r="F540" t="str">
        <f t="shared" si="16"/>
        <v>A6100AF511</v>
      </c>
      <c r="G540">
        <f t="shared" si="17"/>
        <v>148000</v>
      </c>
      <c r="H540" s="2">
        <v>-147822</v>
      </c>
      <c r="I540" s="3">
        <v>-148000</v>
      </c>
      <c r="J540" t="s">
        <v>99</v>
      </c>
      <c r="K540" t="s">
        <v>115</v>
      </c>
      <c r="L540" t="s">
        <v>111</v>
      </c>
      <c r="M540" t="s">
        <v>112</v>
      </c>
      <c r="N540" t="s">
        <v>113</v>
      </c>
      <c r="O540" t="s">
        <v>814</v>
      </c>
      <c r="P540" t="s">
        <v>34</v>
      </c>
      <c r="Q540" t="s">
        <v>79</v>
      </c>
      <c r="R540" t="s">
        <v>80</v>
      </c>
      <c r="S540" t="s">
        <v>37</v>
      </c>
      <c r="T540" t="s">
        <v>38</v>
      </c>
      <c r="U540" t="s">
        <v>38</v>
      </c>
      <c r="V540" t="s">
        <v>39</v>
      </c>
      <c r="W540" t="s">
        <v>40</v>
      </c>
      <c r="X540" t="s">
        <v>40</v>
      </c>
      <c r="Y540" t="s">
        <v>41</v>
      </c>
      <c r="Z540" t="s">
        <v>41</v>
      </c>
      <c r="AA540" t="s">
        <v>37</v>
      </c>
    </row>
    <row r="541" spans="1:27" x14ac:dyDescent="0.25">
      <c r="A541" t="s">
        <v>817</v>
      </c>
      <c r="B541" t="s">
        <v>26</v>
      </c>
      <c r="C541" t="s">
        <v>27</v>
      </c>
      <c r="D541" t="s">
        <v>78</v>
      </c>
      <c r="E541">
        <v>511</v>
      </c>
      <c r="F541" t="str">
        <f t="shared" si="16"/>
        <v>A6100AF511</v>
      </c>
      <c r="G541">
        <f t="shared" si="17"/>
        <v>422000</v>
      </c>
      <c r="H541" s="2">
        <v>-422222</v>
      </c>
      <c r="I541" s="3">
        <v>-422000</v>
      </c>
      <c r="J541" t="s">
        <v>99</v>
      </c>
      <c r="K541" t="s">
        <v>116</v>
      </c>
      <c r="L541" t="s">
        <v>117</v>
      </c>
      <c r="M541" t="s">
        <v>118</v>
      </c>
      <c r="N541" t="s">
        <v>117</v>
      </c>
      <c r="O541" t="s">
        <v>814</v>
      </c>
      <c r="P541" t="s">
        <v>34</v>
      </c>
      <c r="Q541" t="s">
        <v>79</v>
      </c>
      <c r="R541" t="s">
        <v>80</v>
      </c>
      <c r="S541" t="s">
        <v>37</v>
      </c>
      <c r="T541" t="s">
        <v>38</v>
      </c>
      <c r="U541" t="s">
        <v>38</v>
      </c>
      <c r="V541" t="s">
        <v>39</v>
      </c>
      <c r="W541" t="s">
        <v>40</v>
      </c>
      <c r="X541" t="s">
        <v>40</v>
      </c>
      <c r="Y541" t="s">
        <v>41</v>
      </c>
      <c r="Z541" t="s">
        <v>41</v>
      </c>
      <c r="AA541" t="s">
        <v>37</v>
      </c>
    </row>
    <row r="542" spans="1:27" x14ac:dyDescent="0.25">
      <c r="A542" t="s">
        <v>149</v>
      </c>
      <c r="B542" t="s">
        <v>26</v>
      </c>
      <c r="C542" t="s">
        <v>27</v>
      </c>
      <c r="D542" t="s">
        <v>78</v>
      </c>
      <c r="E542">
        <v>511</v>
      </c>
      <c r="F542" t="str">
        <f t="shared" si="16"/>
        <v>A6100AF511</v>
      </c>
      <c r="G542">
        <f t="shared" si="17"/>
        <v>74000</v>
      </c>
      <c r="H542" s="2">
        <v>73911</v>
      </c>
      <c r="I542" s="3">
        <v>74000</v>
      </c>
      <c r="J542" t="s">
        <v>29</v>
      </c>
      <c r="K542" t="s">
        <v>79</v>
      </c>
      <c r="L542" t="s">
        <v>132</v>
      </c>
      <c r="M542" t="s">
        <v>133</v>
      </c>
      <c r="N542" t="s">
        <v>80</v>
      </c>
      <c r="O542" t="s">
        <v>814</v>
      </c>
      <c r="P542" t="s">
        <v>34</v>
      </c>
      <c r="Q542" t="s">
        <v>79</v>
      </c>
      <c r="R542" t="s">
        <v>80</v>
      </c>
      <c r="S542" t="s">
        <v>37</v>
      </c>
      <c r="T542" t="s">
        <v>38</v>
      </c>
      <c r="U542" t="s">
        <v>38</v>
      </c>
      <c r="V542" t="s">
        <v>39</v>
      </c>
      <c r="W542" t="s">
        <v>40</v>
      </c>
      <c r="X542" t="s">
        <v>40</v>
      </c>
      <c r="Y542" t="s">
        <v>41</v>
      </c>
      <c r="Z542" t="s">
        <v>41</v>
      </c>
      <c r="AA542" t="s">
        <v>37</v>
      </c>
    </row>
    <row r="543" spans="1:27" x14ac:dyDescent="0.25">
      <c r="A543" t="s">
        <v>152</v>
      </c>
      <c r="B543" t="s">
        <v>26</v>
      </c>
      <c r="C543" t="s">
        <v>27</v>
      </c>
      <c r="D543" t="s">
        <v>78</v>
      </c>
      <c r="E543">
        <v>511</v>
      </c>
      <c r="F543" t="str">
        <f t="shared" si="16"/>
        <v>A6100AF511</v>
      </c>
      <c r="G543">
        <f t="shared" si="17"/>
        <v>74000</v>
      </c>
      <c r="H543" s="2">
        <v>-73911</v>
      </c>
      <c r="I543" s="3">
        <v>-74000</v>
      </c>
      <c r="J543" t="s">
        <v>99</v>
      </c>
      <c r="K543" t="s">
        <v>115</v>
      </c>
      <c r="L543" t="s">
        <v>111</v>
      </c>
      <c r="M543" t="s">
        <v>112</v>
      </c>
      <c r="N543" t="s">
        <v>113</v>
      </c>
      <c r="O543" t="s">
        <v>814</v>
      </c>
      <c r="P543" t="s">
        <v>34</v>
      </c>
      <c r="Q543" t="s">
        <v>79</v>
      </c>
      <c r="R543" t="s">
        <v>80</v>
      </c>
      <c r="S543" t="s">
        <v>37</v>
      </c>
      <c r="T543" t="s">
        <v>38</v>
      </c>
      <c r="U543" t="s">
        <v>38</v>
      </c>
      <c r="V543" t="s">
        <v>39</v>
      </c>
      <c r="W543" t="s">
        <v>40</v>
      </c>
      <c r="X543" t="s">
        <v>40</v>
      </c>
      <c r="Y543" t="s">
        <v>41</v>
      </c>
      <c r="Z543" t="s">
        <v>41</v>
      </c>
      <c r="AA543" t="s">
        <v>37</v>
      </c>
    </row>
    <row r="544" spans="1:27" x14ac:dyDescent="0.25">
      <c r="A544" t="s">
        <v>153</v>
      </c>
      <c r="B544" t="s">
        <v>120</v>
      </c>
      <c r="C544" t="s">
        <v>27</v>
      </c>
      <c r="D544" t="s">
        <v>78</v>
      </c>
      <c r="E544">
        <v>511</v>
      </c>
      <c r="F544" t="str">
        <f t="shared" si="16"/>
        <v>A6100AF511</v>
      </c>
      <c r="G544">
        <f t="shared" si="17"/>
        <v>70000</v>
      </c>
      <c r="H544" s="2">
        <v>70158</v>
      </c>
      <c r="I544" s="3">
        <v>70000</v>
      </c>
      <c r="J544" t="s">
        <v>29</v>
      </c>
      <c r="K544" t="s">
        <v>154</v>
      </c>
      <c r="L544" t="s">
        <v>155</v>
      </c>
      <c r="M544" t="s">
        <v>156</v>
      </c>
      <c r="N544" t="s">
        <v>157</v>
      </c>
      <c r="O544" t="s">
        <v>814</v>
      </c>
      <c r="P544" t="s">
        <v>34</v>
      </c>
      <c r="Q544" t="s">
        <v>79</v>
      </c>
      <c r="R544" t="s">
        <v>80</v>
      </c>
      <c r="S544" t="s">
        <v>37</v>
      </c>
      <c r="T544" t="s">
        <v>38</v>
      </c>
      <c r="U544" t="s">
        <v>38</v>
      </c>
      <c r="V544" t="s">
        <v>39</v>
      </c>
      <c r="W544" t="s">
        <v>40</v>
      </c>
      <c r="X544" t="s">
        <v>40</v>
      </c>
      <c r="Y544" t="s">
        <v>41</v>
      </c>
      <c r="Z544" t="s">
        <v>41</v>
      </c>
      <c r="AA544" t="s">
        <v>37</v>
      </c>
    </row>
    <row r="545" spans="1:27" x14ac:dyDescent="0.25">
      <c r="A545" t="s">
        <v>158</v>
      </c>
      <c r="B545" t="s">
        <v>120</v>
      </c>
      <c r="C545" t="s">
        <v>27</v>
      </c>
      <c r="D545" t="s">
        <v>78</v>
      </c>
      <c r="E545">
        <v>511</v>
      </c>
      <c r="F545" t="str">
        <f t="shared" si="16"/>
        <v>A6100AF511</v>
      </c>
      <c r="G545">
        <f t="shared" si="17"/>
        <v>3000</v>
      </c>
      <c r="H545" s="2">
        <v>3458</v>
      </c>
      <c r="I545" s="3">
        <v>3000</v>
      </c>
      <c r="J545" t="s">
        <v>29</v>
      </c>
      <c r="K545" t="s">
        <v>159</v>
      </c>
      <c r="L545" t="s">
        <v>160</v>
      </c>
      <c r="M545" t="s">
        <v>161</v>
      </c>
      <c r="N545" t="s">
        <v>162</v>
      </c>
      <c r="O545" t="s">
        <v>814</v>
      </c>
      <c r="P545" t="s">
        <v>34</v>
      </c>
      <c r="Q545" t="s">
        <v>79</v>
      </c>
      <c r="R545" t="s">
        <v>80</v>
      </c>
      <c r="S545" t="s">
        <v>37</v>
      </c>
      <c r="T545" t="s">
        <v>38</v>
      </c>
      <c r="U545" t="s">
        <v>38</v>
      </c>
      <c r="V545" t="s">
        <v>39</v>
      </c>
      <c r="W545" t="s">
        <v>40</v>
      </c>
      <c r="X545" t="s">
        <v>40</v>
      </c>
      <c r="Y545" t="s">
        <v>41</v>
      </c>
      <c r="Z545" t="s">
        <v>41</v>
      </c>
      <c r="AA545" t="s">
        <v>37</v>
      </c>
    </row>
    <row r="546" spans="1:27" x14ac:dyDescent="0.25">
      <c r="A546" t="s">
        <v>163</v>
      </c>
      <c r="B546" t="s">
        <v>120</v>
      </c>
      <c r="C546" t="s">
        <v>27</v>
      </c>
      <c r="D546" t="s">
        <v>78</v>
      </c>
      <c r="E546">
        <v>511</v>
      </c>
      <c r="F546" t="str">
        <f t="shared" si="16"/>
        <v>A6100AF511</v>
      </c>
      <c r="G546">
        <f t="shared" si="17"/>
        <v>73000</v>
      </c>
      <c r="H546" s="2">
        <v>-73616</v>
      </c>
      <c r="I546" s="3">
        <v>-73000</v>
      </c>
      <c r="J546" t="s">
        <v>99</v>
      </c>
      <c r="K546" t="s">
        <v>79</v>
      </c>
      <c r="L546" t="s">
        <v>132</v>
      </c>
      <c r="M546" t="s">
        <v>133</v>
      </c>
      <c r="N546" t="s">
        <v>80</v>
      </c>
      <c r="O546" t="s">
        <v>814</v>
      </c>
      <c r="P546" t="s">
        <v>34</v>
      </c>
      <c r="Q546" t="s">
        <v>79</v>
      </c>
      <c r="R546" t="s">
        <v>80</v>
      </c>
      <c r="S546" t="s">
        <v>37</v>
      </c>
      <c r="T546" t="s">
        <v>38</v>
      </c>
      <c r="U546" t="s">
        <v>38</v>
      </c>
      <c r="V546" t="s">
        <v>39</v>
      </c>
      <c r="W546" t="s">
        <v>40</v>
      </c>
      <c r="X546" t="s">
        <v>40</v>
      </c>
      <c r="Y546" t="s">
        <v>41</v>
      </c>
      <c r="Z546" t="s">
        <v>41</v>
      </c>
      <c r="AA546" t="s">
        <v>37</v>
      </c>
    </row>
    <row r="547" spans="1:27" x14ac:dyDescent="0.25">
      <c r="A547" t="s">
        <v>164</v>
      </c>
      <c r="B547" t="s">
        <v>26</v>
      </c>
      <c r="C547" t="s">
        <v>27</v>
      </c>
      <c r="D547" t="s">
        <v>78</v>
      </c>
      <c r="E547">
        <v>511</v>
      </c>
      <c r="F547" t="str">
        <f t="shared" si="16"/>
        <v>A6100AF511</v>
      </c>
      <c r="G547">
        <f t="shared" si="17"/>
        <v>70000</v>
      </c>
      <c r="H547" s="2">
        <v>70158</v>
      </c>
      <c r="I547" s="3">
        <v>70000</v>
      </c>
      <c r="J547" t="s">
        <v>29</v>
      </c>
      <c r="K547" t="s">
        <v>116</v>
      </c>
      <c r="L547" t="s">
        <v>117</v>
      </c>
      <c r="M547" t="s">
        <v>118</v>
      </c>
      <c r="N547" t="s">
        <v>117</v>
      </c>
      <c r="O547" t="s">
        <v>814</v>
      </c>
      <c r="P547" t="s">
        <v>34</v>
      </c>
      <c r="Q547" t="s">
        <v>79</v>
      </c>
      <c r="R547" t="s">
        <v>80</v>
      </c>
      <c r="S547" t="s">
        <v>37</v>
      </c>
      <c r="T547" t="s">
        <v>38</v>
      </c>
      <c r="U547" t="s">
        <v>38</v>
      </c>
      <c r="V547" t="s">
        <v>39</v>
      </c>
      <c r="W547" t="s">
        <v>40</v>
      </c>
      <c r="X547" t="s">
        <v>40</v>
      </c>
      <c r="Y547" t="s">
        <v>41</v>
      </c>
      <c r="Z547" t="s">
        <v>41</v>
      </c>
      <c r="AA547" t="s">
        <v>37</v>
      </c>
    </row>
    <row r="548" spans="1:27" x14ac:dyDescent="0.25">
      <c r="A548" t="s">
        <v>165</v>
      </c>
      <c r="B548" t="s">
        <v>26</v>
      </c>
      <c r="C548" t="s">
        <v>27</v>
      </c>
      <c r="D548" t="s">
        <v>78</v>
      </c>
      <c r="E548">
        <v>511</v>
      </c>
      <c r="F548" t="str">
        <f t="shared" si="16"/>
        <v>A6100AF511</v>
      </c>
      <c r="G548">
        <f t="shared" si="17"/>
        <v>70000</v>
      </c>
      <c r="H548" s="2">
        <v>-70158</v>
      </c>
      <c r="I548" s="3">
        <v>-70000</v>
      </c>
      <c r="J548" t="s">
        <v>99</v>
      </c>
      <c r="K548" t="s">
        <v>154</v>
      </c>
      <c r="L548" t="s">
        <v>155</v>
      </c>
      <c r="M548" t="s">
        <v>156</v>
      </c>
      <c r="N548" t="s">
        <v>157</v>
      </c>
      <c r="O548" t="s">
        <v>814</v>
      </c>
      <c r="P548" t="s">
        <v>34</v>
      </c>
      <c r="Q548" t="s">
        <v>79</v>
      </c>
      <c r="R548" t="s">
        <v>80</v>
      </c>
      <c r="S548" t="s">
        <v>37</v>
      </c>
      <c r="T548" t="s">
        <v>38</v>
      </c>
      <c r="U548" t="s">
        <v>38</v>
      </c>
      <c r="V548" t="s">
        <v>39</v>
      </c>
      <c r="W548" t="s">
        <v>40</v>
      </c>
      <c r="X548" t="s">
        <v>40</v>
      </c>
      <c r="Y548" t="s">
        <v>41</v>
      </c>
      <c r="Z548" t="s">
        <v>41</v>
      </c>
      <c r="AA548" t="s">
        <v>37</v>
      </c>
    </row>
    <row r="549" spans="1:27" x14ac:dyDescent="0.25">
      <c r="A549" t="s">
        <v>166</v>
      </c>
      <c r="B549" t="s">
        <v>26</v>
      </c>
      <c r="C549" t="s">
        <v>27</v>
      </c>
      <c r="D549" t="s">
        <v>78</v>
      </c>
      <c r="E549">
        <v>511</v>
      </c>
      <c r="F549" t="str">
        <f t="shared" si="16"/>
        <v>A6100AF511</v>
      </c>
      <c r="G549">
        <f t="shared" si="17"/>
        <v>73000</v>
      </c>
      <c r="H549" s="2">
        <v>73012</v>
      </c>
      <c r="I549" s="3">
        <v>73000</v>
      </c>
      <c r="J549" t="s">
        <v>29</v>
      </c>
      <c r="K549" t="s">
        <v>116</v>
      </c>
      <c r="L549" t="s">
        <v>117</v>
      </c>
      <c r="M549" t="s">
        <v>118</v>
      </c>
      <c r="N549" t="s">
        <v>117</v>
      </c>
      <c r="O549" t="s">
        <v>814</v>
      </c>
      <c r="P549" t="s">
        <v>34</v>
      </c>
      <c r="Q549" t="s">
        <v>79</v>
      </c>
      <c r="R549" t="s">
        <v>80</v>
      </c>
      <c r="S549" t="s">
        <v>37</v>
      </c>
      <c r="T549" t="s">
        <v>38</v>
      </c>
      <c r="U549" t="s">
        <v>38</v>
      </c>
      <c r="V549" t="s">
        <v>39</v>
      </c>
      <c r="W549" t="s">
        <v>40</v>
      </c>
      <c r="X549" t="s">
        <v>40</v>
      </c>
      <c r="Y549" t="s">
        <v>41</v>
      </c>
      <c r="Z549" t="s">
        <v>41</v>
      </c>
      <c r="AA549" t="s">
        <v>37</v>
      </c>
    </row>
    <row r="550" spans="1:27" x14ac:dyDescent="0.25">
      <c r="A550" t="s">
        <v>167</v>
      </c>
      <c r="B550" t="s">
        <v>26</v>
      </c>
      <c r="C550" t="s">
        <v>27</v>
      </c>
      <c r="D550" t="s">
        <v>78</v>
      </c>
      <c r="E550">
        <v>511</v>
      </c>
      <c r="F550" t="str">
        <f t="shared" si="16"/>
        <v>A6100AF511</v>
      </c>
      <c r="G550">
        <f t="shared" si="17"/>
        <v>73000</v>
      </c>
      <c r="H550" s="2">
        <v>-73012</v>
      </c>
      <c r="I550" s="3">
        <v>-73000</v>
      </c>
      <c r="J550" t="s">
        <v>99</v>
      </c>
      <c r="K550" t="s">
        <v>168</v>
      </c>
      <c r="L550" t="s">
        <v>117</v>
      </c>
      <c r="M550" t="s">
        <v>169</v>
      </c>
      <c r="N550" t="s">
        <v>170</v>
      </c>
      <c r="O550" t="s">
        <v>814</v>
      </c>
      <c r="P550" t="s">
        <v>34</v>
      </c>
      <c r="Q550" t="s">
        <v>79</v>
      </c>
      <c r="R550" t="s">
        <v>80</v>
      </c>
      <c r="S550" t="s">
        <v>37</v>
      </c>
      <c r="T550" t="s">
        <v>38</v>
      </c>
      <c r="U550" t="s">
        <v>38</v>
      </c>
      <c r="V550" t="s">
        <v>39</v>
      </c>
      <c r="W550" t="s">
        <v>40</v>
      </c>
      <c r="X550" t="s">
        <v>40</v>
      </c>
      <c r="Y550" t="s">
        <v>41</v>
      </c>
      <c r="Z550" t="s">
        <v>41</v>
      </c>
      <c r="AA550" t="s">
        <v>37</v>
      </c>
    </row>
    <row r="551" spans="1:27" x14ac:dyDescent="0.25">
      <c r="A551" t="s">
        <v>823</v>
      </c>
      <c r="B551" t="s">
        <v>26</v>
      </c>
      <c r="C551" t="s">
        <v>27</v>
      </c>
      <c r="D551" t="s">
        <v>81</v>
      </c>
      <c r="E551">
        <v>511</v>
      </c>
      <c r="F551" t="str">
        <f t="shared" si="16"/>
        <v>A6125AF511</v>
      </c>
      <c r="G551">
        <f t="shared" si="17"/>
        <v>202000</v>
      </c>
      <c r="H551" s="2">
        <v>201758</v>
      </c>
      <c r="I551" s="3">
        <v>202000</v>
      </c>
      <c r="J551" t="s">
        <v>29</v>
      </c>
      <c r="K551" t="s">
        <v>108</v>
      </c>
      <c r="L551" t="s">
        <v>109</v>
      </c>
      <c r="M551" t="s">
        <v>32</v>
      </c>
      <c r="N551" t="s">
        <v>33</v>
      </c>
      <c r="O551" t="s">
        <v>814</v>
      </c>
      <c r="P551" t="s">
        <v>34</v>
      </c>
      <c r="Q551" t="s">
        <v>79</v>
      </c>
      <c r="R551" t="s">
        <v>80</v>
      </c>
      <c r="S551" t="s">
        <v>37</v>
      </c>
      <c r="T551" t="s">
        <v>38</v>
      </c>
      <c r="U551" t="s">
        <v>38</v>
      </c>
      <c r="V551" t="s">
        <v>39</v>
      </c>
      <c r="W551" t="s">
        <v>40</v>
      </c>
      <c r="X551" t="s">
        <v>40</v>
      </c>
      <c r="Y551" t="s">
        <v>41</v>
      </c>
      <c r="Z551" t="s">
        <v>41</v>
      </c>
      <c r="AA551" t="s">
        <v>37</v>
      </c>
    </row>
    <row r="552" spans="1:27" x14ac:dyDescent="0.25">
      <c r="A552" t="s">
        <v>825</v>
      </c>
      <c r="B552" t="s">
        <v>26</v>
      </c>
      <c r="C552" t="s">
        <v>27</v>
      </c>
      <c r="D552" t="s">
        <v>81</v>
      </c>
      <c r="E552">
        <v>511</v>
      </c>
      <c r="F552" t="str">
        <f t="shared" si="16"/>
        <v>A6125AF511</v>
      </c>
      <c r="G552">
        <f t="shared" si="17"/>
        <v>1000</v>
      </c>
      <c r="H552" s="2">
        <v>1747</v>
      </c>
      <c r="I552" s="3">
        <v>1000</v>
      </c>
      <c r="J552" t="s">
        <v>29</v>
      </c>
      <c r="K552" t="s">
        <v>100</v>
      </c>
      <c r="L552" t="s">
        <v>101</v>
      </c>
      <c r="M552" t="s">
        <v>102</v>
      </c>
      <c r="N552" t="s">
        <v>103</v>
      </c>
      <c r="O552" t="s">
        <v>814</v>
      </c>
      <c r="P552" t="s">
        <v>34</v>
      </c>
      <c r="Q552" t="s">
        <v>79</v>
      </c>
      <c r="R552" t="s">
        <v>80</v>
      </c>
      <c r="S552" t="s">
        <v>37</v>
      </c>
      <c r="T552" t="s">
        <v>38</v>
      </c>
      <c r="U552" t="s">
        <v>38</v>
      </c>
      <c r="V552" t="s">
        <v>39</v>
      </c>
      <c r="W552" t="s">
        <v>40</v>
      </c>
      <c r="X552" t="s">
        <v>40</v>
      </c>
      <c r="Y552" t="s">
        <v>41</v>
      </c>
      <c r="Z552" t="s">
        <v>41</v>
      </c>
      <c r="AA552" t="s">
        <v>37</v>
      </c>
    </row>
    <row r="553" spans="1:27" x14ac:dyDescent="0.25">
      <c r="A553" t="s">
        <v>816</v>
      </c>
      <c r="B553" t="s">
        <v>26</v>
      </c>
      <c r="C553" t="s">
        <v>27</v>
      </c>
      <c r="D553" t="s">
        <v>81</v>
      </c>
      <c r="E553">
        <v>511</v>
      </c>
      <c r="F553" t="str">
        <f t="shared" si="16"/>
        <v>A6125AF511</v>
      </c>
      <c r="G553">
        <f t="shared" si="17"/>
        <v>124000</v>
      </c>
      <c r="H553" s="2">
        <v>-124158</v>
      </c>
      <c r="I553" s="3">
        <v>-124000</v>
      </c>
      <c r="J553" t="s">
        <v>99</v>
      </c>
      <c r="K553" t="s">
        <v>115</v>
      </c>
      <c r="L553" t="s">
        <v>111</v>
      </c>
      <c r="M553" t="s">
        <v>112</v>
      </c>
      <c r="N553" t="s">
        <v>113</v>
      </c>
      <c r="O553" t="s">
        <v>814</v>
      </c>
      <c r="P553" t="s">
        <v>34</v>
      </c>
      <c r="Q553" t="s">
        <v>79</v>
      </c>
      <c r="R553" t="s">
        <v>80</v>
      </c>
      <c r="S553" t="s">
        <v>37</v>
      </c>
      <c r="T553" t="s">
        <v>38</v>
      </c>
      <c r="U553" t="s">
        <v>38</v>
      </c>
      <c r="V553" t="s">
        <v>39</v>
      </c>
      <c r="W553" t="s">
        <v>40</v>
      </c>
      <c r="X553" t="s">
        <v>40</v>
      </c>
      <c r="Y553" t="s">
        <v>41</v>
      </c>
      <c r="Z553" t="s">
        <v>41</v>
      </c>
      <c r="AA553" t="s">
        <v>37</v>
      </c>
    </row>
    <row r="554" spans="1:27" x14ac:dyDescent="0.25">
      <c r="A554" t="s">
        <v>817</v>
      </c>
      <c r="B554" t="s">
        <v>26</v>
      </c>
      <c r="C554" t="s">
        <v>27</v>
      </c>
      <c r="D554" t="s">
        <v>81</v>
      </c>
      <c r="E554">
        <v>511</v>
      </c>
      <c r="F554" t="str">
        <f t="shared" si="16"/>
        <v>A6125AF511</v>
      </c>
      <c r="G554">
        <f t="shared" si="17"/>
        <v>79000</v>
      </c>
      <c r="H554" s="2">
        <v>-79347</v>
      </c>
      <c r="I554" s="3">
        <v>-79000</v>
      </c>
      <c r="J554" t="s">
        <v>99</v>
      </c>
      <c r="K554" t="s">
        <v>116</v>
      </c>
      <c r="L554" t="s">
        <v>117</v>
      </c>
      <c r="M554" t="s">
        <v>118</v>
      </c>
      <c r="N554" t="s">
        <v>117</v>
      </c>
      <c r="O554" t="s">
        <v>814</v>
      </c>
      <c r="P554" t="s">
        <v>34</v>
      </c>
      <c r="Q554" t="s">
        <v>79</v>
      </c>
      <c r="R554" t="s">
        <v>80</v>
      </c>
      <c r="S554" t="s">
        <v>37</v>
      </c>
      <c r="T554" t="s">
        <v>38</v>
      </c>
      <c r="U554" t="s">
        <v>38</v>
      </c>
      <c r="V554" t="s">
        <v>39</v>
      </c>
      <c r="W554" t="s">
        <v>40</v>
      </c>
      <c r="X554" t="s">
        <v>40</v>
      </c>
      <c r="Y554" t="s">
        <v>41</v>
      </c>
      <c r="Z554" t="s">
        <v>41</v>
      </c>
      <c r="AA554" t="s">
        <v>37</v>
      </c>
    </row>
    <row r="555" spans="1:27" x14ac:dyDescent="0.25">
      <c r="A555" t="s">
        <v>149</v>
      </c>
      <c r="B555" t="s">
        <v>26</v>
      </c>
      <c r="C555" t="s">
        <v>27</v>
      </c>
      <c r="D555" t="s">
        <v>81</v>
      </c>
      <c r="E555">
        <v>511</v>
      </c>
      <c r="F555" t="str">
        <f t="shared" si="16"/>
        <v>A6125AF511</v>
      </c>
      <c r="G555">
        <f t="shared" si="17"/>
        <v>62000</v>
      </c>
      <c r="H555" s="2">
        <v>62079</v>
      </c>
      <c r="I555" s="3">
        <v>62000</v>
      </c>
      <c r="J555" t="s">
        <v>29</v>
      </c>
      <c r="K555" t="s">
        <v>79</v>
      </c>
      <c r="L555" t="s">
        <v>132</v>
      </c>
      <c r="M555" t="s">
        <v>133</v>
      </c>
      <c r="N555" t="s">
        <v>80</v>
      </c>
      <c r="O555" t="s">
        <v>814</v>
      </c>
      <c r="P555" t="s">
        <v>34</v>
      </c>
      <c r="Q555" t="s">
        <v>79</v>
      </c>
      <c r="R555" t="s">
        <v>80</v>
      </c>
      <c r="S555" t="s">
        <v>37</v>
      </c>
      <c r="T555" t="s">
        <v>38</v>
      </c>
      <c r="U555" t="s">
        <v>38</v>
      </c>
      <c r="V555" t="s">
        <v>39</v>
      </c>
      <c r="W555" t="s">
        <v>40</v>
      </c>
      <c r="X555" t="s">
        <v>40</v>
      </c>
      <c r="Y555" t="s">
        <v>41</v>
      </c>
      <c r="Z555" t="s">
        <v>41</v>
      </c>
      <c r="AA555" t="s">
        <v>37</v>
      </c>
    </row>
    <row r="556" spans="1:27" x14ac:dyDescent="0.25">
      <c r="A556" t="s">
        <v>152</v>
      </c>
      <c r="B556" t="s">
        <v>26</v>
      </c>
      <c r="C556" t="s">
        <v>27</v>
      </c>
      <c r="D556" t="s">
        <v>81</v>
      </c>
      <c r="E556">
        <v>511</v>
      </c>
      <c r="F556" t="str">
        <f t="shared" si="16"/>
        <v>A6125AF511</v>
      </c>
      <c r="G556">
        <f t="shared" si="17"/>
        <v>62000</v>
      </c>
      <c r="H556" s="2">
        <v>-62079</v>
      </c>
      <c r="I556" s="3">
        <v>-62000</v>
      </c>
      <c r="J556" t="s">
        <v>99</v>
      </c>
      <c r="K556" t="s">
        <v>115</v>
      </c>
      <c r="L556" t="s">
        <v>111</v>
      </c>
      <c r="M556" t="s">
        <v>112</v>
      </c>
      <c r="N556" t="s">
        <v>113</v>
      </c>
      <c r="O556" t="s">
        <v>814</v>
      </c>
      <c r="P556" t="s">
        <v>34</v>
      </c>
      <c r="Q556" t="s">
        <v>79</v>
      </c>
      <c r="R556" t="s">
        <v>80</v>
      </c>
      <c r="S556" t="s">
        <v>37</v>
      </c>
      <c r="T556" t="s">
        <v>38</v>
      </c>
      <c r="U556" t="s">
        <v>38</v>
      </c>
      <c r="V556" t="s">
        <v>39</v>
      </c>
      <c r="W556" t="s">
        <v>40</v>
      </c>
      <c r="X556" t="s">
        <v>40</v>
      </c>
      <c r="Y556" t="s">
        <v>41</v>
      </c>
      <c r="Z556" t="s">
        <v>41</v>
      </c>
      <c r="AA556" t="s">
        <v>37</v>
      </c>
    </row>
    <row r="557" spans="1:27" x14ac:dyDescent="0.25">
      <c r="A557" t="s">
        <v>153</v>
      </c>
      <c r="B557" t="s">
        <v>120</v>
      </c>
      <c r="C557" t="s">
        <v>27</v>
      </c>
      <c r="D557" t="s">
        <v>81</v>
      </c>
      <c r="E557">
        <v>511</v>
      </c>
      <c r="F557" t="str">
        <f t="shared" si="16"/>
        <v>A6125AF511</v>
      </c>
      <c r="G557">
        <f t="shared" si="17"/>
        <v>63000</v>
      </c>
      <c r="H557" s="2">
        <v>63360</v>
      </c>
      <c r="I557" s="3">
        <v>63000</v>
      </c>
      <c r="J557" t="s">
        <v>29</v>
      </c>
      <c r="K557" t="s">
        <v>154</v>
      </c>
      <c r="L557" t="s">
        <v>155</v>
      </c>
      <c r="M557" t="s">
        <v>156</v>
      </c>
      <c r="N557" t="s">
        <v>157</v>
      </c>
      <c r="O557" t="s">
        <v>814</v>
      </c>
      <c r="P557" t="s">
        <v>34</v>
      </c>
      <c r="Q557" t="s">
        <v>79</v>
      </c>
      <c r="R557" t="s">
        <v>80</v>
      </c>
      <c r="S557" t="s">
        <v>37</v>
      </c>
      <c r="T557" t="s">
        <v>38</v>
      </c>
      <c r="U557" t="s">
        <v>38</v>
      </c>
      <c r="V557" t="s">
        <v>39</v>
      </c>
      <c r="W557" t="s">
        <v>40</v>
      </c>
      <c r="X557" t="s">
        <v>40</v>
      </c>
      <c r="Y557" t="s">
        <v>41</v>
      </c>
      <c r="Z557" t="s">
        <v>41</v>
      </c>
      <c r="AA557" t="s">
        <v>37</v>
      </c>
    </row>
    <row r="558" spans="1:27" x14ac:dyDescent="0.25">
      <c r="A558" t="s">
        <v>163</v>
      </c>
      <c r="B558" t="s">
        <v>120</v>
      </c>
      <c r="C558" t="s">
        <v>27</v>
      </c>
      <c r="D558" t="s">
        <v>81</v>
      </c>
      <c r="E558">
        <v>511</v>
      </c>
      <c r="F558" t="str">
        <f t="shared" si="16"/>
        <v>A6125AF511</v>
      </c>
      <c r="G558">
        <f t="shared" si="17"/>
        <v>63000</v>
      </c>
      <c r="H558" s="2">
        <v>-63814</v>
      </c>
      <c r="I558" s="3">
        <v>-63000</v>
      </c>
      <c r="J558" t="s">
        <v>99</v>
      </c>
      <c r="K558" t="s">
        <v>79</v>
      </c>
      <c r="L558" t="s">
        <v>132</v>
      </c>
      <c r="M558" t="s">
        <v>133</v>
      </c>
      <c r="N558" t="s">
        <v>80</v>
      </c>
      <c r="O558" t="s">
        <v>814</v>
      </c>
      <c r="P558" t="s">
        <v>34</v>
      </c>
      <c r="Q558" t="s">
        <v>79</v>
      </c>
      <c r="R558" t="s">
        <v>80</v>
      </c>
      <c r="S558" t="s">
        <v>37</v>
      </c>
      <c r="T558" t="s">
        <v>38</v>
      </c>
      <c r="U558" t="s">
        <v>38</v>
      </c>
      <c r="V558" t="s">
        <v>39</v>
      </c>
      <c r="W558" t="s">
        <v>40</v>
      </c>
      <c r="X558" t="s">
        <v>40</v>
      </c>
      <c r="Y558" t="s">
        <v>41</v>
      </c>
      <c r="Z558" t="s">
        <v>41</v>
      </c>
      <c r="AA558" t="s">
        <v>37</v>
      </c>
    </row>
    <row r="559" spans="1:27" x14ac:dyDescent="0.25">
      <c r="A559" t="s">
        <v>164</v>
      </c>
      <c r="B559" t="s">
        <v>26</v>
      </c>
      <c r="C559" t="s">
        <v>27</v>
      </c>
      <c r="D559" t="s">
        <v>81</v>
      </c>
      <c r="E559">
        <v>511</v>
      </c>
      <c r="F559" t="str">
        <f t="shared" si="16"/>
        <v>A6125AF511</v>
      </c>
      <c r="G559">
        <f t="shared" si="17"/>
        <v>63000</v>
      </c>
      <c r="H559" s="2">
        <v>63360</v>
      </c>
      <c r="I559" s="3">
        <v>63000</v>
      </c>
      <c r="J559" t="s">
        <v>29</v>
      </c>
      <c r="K559" t="s">
        <v>116</v>
      </c>
      <c r="L559" t="s">
        <v>117</v>
      </c>
      <c r="M559" t="s">
        <v>118</v>
      </c>
      <c r="N559" t="s">
        <v>117</v>
      </c>
      <c r="O559" t="s">
        <v>814</v>
      </c>
      <c r="P559" t="s">
        <v>34</v>
      </c>
      <c r="Q559" t="s">
        <v>79</v>
      </c>
      <c r="R559" t="s">
        <v>80</v>
      </c>
      <c r="S559" t="s">
        <v>37</v>
      </c>
      <c r="T559" t="s">
        <v>38</v>
      </c>
      <c r="U559" t="s">
        <v>38</v>
      </c>
      <c r="V559" t="s">
        <v>39</v>
      </c>
      <c r="W559" t="s">
        <v>40</v>
      </c>
      <c r="X559" t="s">
        <v>40</v>
      </c>
      <c r="Y559" t="s">
        <v>41</v>
      </c>
      <c r="Z559" t="s">
        <v>41</v>
      </c>
      <c r="AA559" t="s">
        <v>37</v>
      </c>
    </row>
    <row r="560" spans="1:27" x14ac:dyDescent="0.25">
      <c r="A560" t="s">
        <v>165</v>
      </c>
      <c r="B560" t="s">
        <v>26</v>
      </c>
      <c r="C560" t="s">
        <v>27</v>
      </c>
      <c r="D560" t="s">
        <v>81</v>
      </c>
      <c r="E560">
        <v>511</v>
      </c>
      <c r="F560" t="str">
        <f t="shared" si="16"/>
        <v>A6125AF511</v>
      </c>
      <c r="G560">
        <f t="shared" si="17"/>
        <v>63000</v>
      </c>
      <c r="H560" s="2">
        <v>-63360</v>
      </c>
      <c r="I560" s="3">
        <v>-63000</v>
      </c>
      <c r="J560" t="s">
        <v>99</v>
      </c>
      <c r="K560" t="s">
        <v>154</v>
      </c>
      <c r="L560" t="s">
        <v>155</v>
      </c>
      <c r="M560" t="s">
        <v>156</v>
      </c>
      <c r="N560" t="s">
        <v>157</v>
      </c>
      <c r="O560" t="s">
        <v>814</v>
      </c>
      <c r="P560" t="s">
        <v>34</v>
      </c>
      <c r="Q560" t="s">
        <v>79</v>
      </c>
      <c r="R560" t="s">
        <v>80</v>
      </c>
      <c r="S560" t="s">
        <v>37</v>
      </c>
      <c r="T560" t="s">
        <v>38</v>
      </c>
      <c r="U560" t="s">
        <v>38</v>
      </c>
      <c r="V560" t="s">
        <v>39</v>
      </c>
      <c r="W560" t="s">
        <v>40</v>
      </c>
      <c r="X560" t="s">
        <v>40</v>
      </c>
      <c r="Y560" t="s">
        <v>41</v>
      </c>
      <c r="Z560" t="s">
        <v>41</v>
      </c>
      <c r="AA560" t="s">
        <v>37</v>
      </c>
    </row>
    <row r="561" spans="1:27" x14ac:dyDescent="0.25">
      <c r="A561" t="s">
        <v>166</v>
      </c>
      <c r="B561" t="s">
        <v>26</v>
      </c>
      <c r="C561" t="s">
        <v>27</v>
      </c>
      <c r="D561" t="s">
        <v>81</v>
      </c>
      <c r="E561">
        <v>511</v>
      </c>
      <c r="F561" t="str">
        <f t="shared" si="16"/>
        <v>A6125AF511</v>
      </c>
      <c r="G561">
        <f t="shared" si="17"/>
        <v>16000</v>
      </c>
      <c r="H561" s="2">
        <v>15987</v>
      </c>
      <c r="I561" s="3">
        <v>16000</v>
      </c>
      <c r="J561" t="s">
        <v>29</v>
      </c>
      <c r="K561" t="s">
        <v>116</v>
      </c>
      <c r="L561" t="s">
        <v>117</v>
      </c>
      <c r="M561" t="s">
        <v>118</v>
      </c>
      <c r="N561" t="s">
        <v>117</v>
      </c>
      <c r="O561" t="s">
        <v>814</v>
      </c>
      <c r="P561" t="s">
        <v>34</v>
      </c>
      <c r="Q561" t="s">
        <v>79</v>
      </c>
      <c r="R561" t="s">
        <v>80</v>
      </c>
      <c r="S561" t="s">
        <v>37</v>
      </c>
      <c r="T561" t="s">
        <v>38</v>
      </c>
      <c r="U561" t="s">
        <v>38</v>
      </c>
      <c r="V561" t="s">
        <v>39</v>
      </c>
      <c r="W561" t="s">
        <v>40</v>
      </c>
      <c r="X561" t="s">
        <v>40</v>
      </c>
      <c r="Y561" t="s">
        <v>41</v>
      </c>
      <c r="Z561" t="s">
        <v>41</v>
      </c>
      <c r="AA561" t="s">
        <v>37</v>
      </c>
    </row>
    <row r="562" spans="1:27" x14ac:dyDescent="0.25">
      <c r="A562" t="s">
        <v>167</v>
      </c>
      <c r="B562" t="s">
        <v>26</v>
      </c>
      <c r="C562" t="s">
        <v>27</v>
      </c>
      <c r="D562" t="s">
        <v>81</v>
      </c>
      <c r="E562">
        <v>511</v>
      </c>
      <c r="F562" t="str">
        <f t="shared" si="16"/>
        <v>A6125AF511</v>
      </c>
      <c r="G562">
        <f t="shared" si="17"/>
        <v>16000</v>
      </c>
      <c r="H562" s="2">
        <v>-15987</v>
      </c>
      <c r="I562" s="3">
        <v>-16000</v>
      </c>
      <c r="J562" t="s">
        <v>99</v>
      </c>
      <c r="K562" t="s">
        <v>168</v>
      </c>
      <c r="L562" t="s">
        <v>117</v>
      </c>
      <c r="M562" t="s">
        <v>169</v>
      </c>
      <c r="N562" t="s">
        <v>170</v>
      </c>
      <c r="O562" t="s">
        <v>814</v>
      </c>
      <c r="P562" t="s">
        <v>34</v>
      </c>
      <c r="Q562" t="s">
        <v>79</v>
      </c>
      <c r="R562" t="s">
        <v>80</v>
      </c>
      <c r="S562" t="s">
        <v>37</v>
      </c>
      <c r="T562" t="s">
        <v>38</v>
      </c>
      <c r="U562" t="s">
        <v>38</v>
      </c>
      <c r="V562" t="s">
        <v>39</v>
      </c>
      <c r="W562" t="s">
        <v>40</v>
      </c>
      <c r="X562" t="s">
        <v>40</v>
      </c>
      <c r="Y562" t="s">
        <v>41</v>
      </c>
      <c r="Z562" t="s">
        <v>41</v>
      </c>
      <c r="AA562" t="s">
        <v>37</v>
      </c>
    </row>
    <row r="563" spans="1:27" x14ac:dyDescent="0.25">
      <c r="A563" t="s">
        <v>823</v>
      </c>
      <c r="B563" t="s">
        <v>26</v>
      </c>
      <c r="C563" t="s">
        <v>27</v>
      </c>
      <c r="D563" t="s">
        <v>82</v>
      </c>
      <c r="E563">
        <v>511</v>
      </c>
      <c r="F563" t="str">
        <f t="shared" si="16"/>
        <v>A6870AF511</v>
      </c>
      <c r="G563">
        <f t="shared" si="17"/>
        <v>8830000</v>
      </c>
      <c r="H563" s="2">
        <v>8829998</v>
      </c>
      <c r="I563" s="3">
        <v>8830000</v>
      </c>
      <c r="J563" t="s">
        <v>29</v>
      </c>
      <c r="K563" t="s">
        <v>108</v>
      </c>
      <c r="L563" t="s">
        <v>109</v>
      </c>
      <c r="M563" t="s">
        <v>32</v>
      </c>
      <c r="N563" t="s">
        <v>33</v>
      </c>
      <c r="O563" t="s">
        <v>814</v>
      </c>
      <c r="P563" t="s">
        <v>34</v>
      </c>
      <c r="Q563" t="s">
        <v>79</v>
      </c>
      <c r="R563" t="s">
        <v>80</v>
      </c>
      <c r="S563" t="s">
        <v>37</v>
      </c>
      <c r="T563" t="s">
        <v>38</v>
      </c>
      <c r="U563" t="s">
        <v>38</v>
      </c>
      <c r="V563" t="s">
        <v>39</v>
      </c>
      <c r="W563" t="s">
        <v>40</v>
      </c>
      <c r="X563" t="s">
        <v>40</v>
      </c>
      <c r="Y563" t="s">
        <v>41</v>
      </c>
      <c r="Z563" t="s">
        <v>41</v>
      </c>
      <c r="AA563" t="s">
        <v>37</v>
      </c>
    </row>
    <row r="564" spans="1:27" x14ac:dyDescent="0.25">
      <c r="A564" t="s">
        <v>825</v>
      </c>
      <c r="B564" t="s">
        <v>26</v>
      </c>
      <c r="C564" t="s">
        <v>27</v>
      </c>
      <c r="D564" t="s">
        <v>82</v>
      </c>
      <c r="E564">
        <v>511</v>
      </c>
      <c r="F564" t="str">
        <f t="shared" si="16"/>
        <v>A6870AF511</v>
      </c>
      <c r="G564">
        <f t="shared" si="17"/>
        <v>89000</v>
      </c>
      <c r="H564" s="2">
        <v>88955</v>
      </c>
      <c r="I564" s="3">
        <v>89000</v>
      </c>
      <c r="J564" t="s">
        <v>29</v>
      </c>
      <c r="K564" t="s">
        <v>100</v>
      </c>
      <c r="L564" t="s">
        <v>101</v>
      </c>
      <c r="M564" t="s">
        <v>102</v>
      </c>
      <c r="N564" t="s">
        <v>103</v>
      </c>
      <c r="O564" t="s">
        <v>814</v>
      </c>
      <c r="P564" t="s">
        <v>34</v>
      </c>
      <c r="Q564" t="s">
        <v>79</v>
      </c>
      <c r="R564" t="s">
        <v>80</v>
      </c>
      <c r="S564" t="s">
        <v>37</v>
      </c>
      <c r="T564" t="s">
        <v>38</v>
      </c>
      <c r="U564" t="s">
        <v>38</v>
      </c>
      <c r="V564" t="s">
        <v>39</v>
      </c>
      <c r="W564" t="s">
        <v>40</v>
      </c>
      <c r="X564" t="s">
        <v>40</v>
      </c>
      <c r="Y564" t="s">
        <v>41</v>
      </c>
      <c r="Z564" t="s">
        <v>41</v>
      </c>
      <c r="AA564" t="s">
        <v>37</v>
      </c>
    </row>
    <row r="565" spans="1:27" x14ac:dyDescent="0.25">
      <c r="A565" t="s">
        <v>816</v>
      </c>
      <c r="B565" t="s">
        <v>26</v>
      </c>
      <c r="C565" t="s">
        <v>27</v>
      </c>
      <c r="D565" t="s">
        <v>82</v>
      </c>
      <c r="E565">
        <v>511</v>
      </c>
      <c r="F565" t="str">
        <f t="shared" si="16"/>
        <v>A6870AF511</v>
      </c>
      <c r="G565">
        <f t="shared" si="17"/>
        <v>644000</v>
      </c>
      <c r="H565" s="2">
        <v>-643854</v>
      </c>
      <c r="I565" s="3">
        <v>-644000</v>
      </c>
      <c r="J565" t="s">
        <v>99</v>
      </c>
      <c r="K565" t="s">
        <v>115</v>
      </c>
      <c r="L565" t="s">
        <v>111</v>
      </c>
      <c r="M565" t="s">
        <v>112</v>
      </c>
      <c r="N565" t="s">
        <v>113</v>
      </c>
      <c r="O565" t="s">
        <v>814</v>
      </c>
      <c r="P565" t="s">
        <v>34</v>
      </c>
      <c r="Q565" t="s">
        <v>79</v>
      </c>
      <c r="R565" t="s">
        <v>80</v>
      </c>
      <c r="S565" t="s">
        <v>37</v>
      </c>
      <c r="T565" t="s">
        <v>38</v>
      </c>
      <c r="U565" t="s">
        <v>38</v>
      </c>
      <c r="V565" t="s">
        <v>39</v>
      </c>
      <c r="W565" t="s">
        <v>40</v>
      </c>
      <c r="X565" t="s">
        <v>40</v>
      </c>
      <c r="Y565" t="s">
        <v>41</v>
      </c>
      <c r="Z565" t="s">
        <v>41</v>
      </c>
      <c r="AA565" t="s">
        <v>37</v>
      </c>
    </row>
    <row r="566" spans="1:27" x14ac:dyDescent="0.25">
      <c r="A566" t="s">
        <v>817</v>
      </c>
      <c r="B566" t="s">
        <v>26</v>
      </c>
      <c r="C566" t="s">
        <v>27</v>
      </c>
      <c r="D566" t="s">
        <v>82</v>
      </c>
      <c r="E566">
        <v>511</v>
      </c>
      <c r="F566" t="str">
        <f t="shared" si="16"/>
        <v>A6870AF511</v>
      </c>
      <c r="G566">
        <f t="shared" si="17"/>
        <v>8275000</v>
      </c>
      <c r="H566" s="2">
        <v>-8275099</v>
      </c>
      <c r="I566" s="3">
        <v>-8275000</v>
      </c>
      <c r="J566" t="s">
        <v>99</v>
      </c>
      <c r="K566" t="s">
        <v>116</v>
      </c>
      <c r="L566" t="s">
        <v>117</v>
      </c>
      <c r="M566" t="s">
        <v>118</v>
      </c>
      <c r="N566" t="s">
        <v>117</v>
      </c>
      <c r="O566" t="s">
        <v>814</v>
      </c>
      <c r="P566" t="s">
        <v>34</v>
      </c>
      <c r="Q566" t="s">
        <v>79</v>
      </c>
      <c r="R566" t="s">
        <v>80</v>
      </c>
      <c r="S566" t="s">
        <v>37</v>
      </c>
      <c r="T566" t="s">
        <v>38</v>
      </c>
      <c r="U566" t="s">
        <v>38</v>
      </c>
      <c r="V566" t="s">
        <v>39</v>
      </c>
      <c r="W566" t="s">
        <v>40</v>
      </c>
      <c r="X566" t="s">
        <v>40</v>
      </c>
      <c r="Y566" t="s">
        <v>41</v>
      </c>
      <c r="Z566" t="s">
        <v>41</v>
      </c>
      <c r="AA566" t="s">
        <v>37</v>
      </c>
    </row>
    <row r="567" spans="1:27" x14ac:dyDescent="0.25">
      <c r="A567" t="s">
        <v>149</v>
      </c>
      <c r="B567" t="s">
        <v>26</v>
      </c>
      <c r="C567" t="s">
        <v>27</v>
      </c>
      <c r="D567" t="s">
        <v>82</v>
      </c>
      <c r="E567">
        <v>511</v>
      </c>
      <c r="F567" t="str">
        <f t="shared" si="16"/>
        <v>A6870AF511</v>
      </c>
      <c r="G567">
        <f t="shared" si="17"/>
        <v>1104000</v>
      </c>
      <c r="H567" s="2">
        <v>1103750</v>
      </c>
      <c r="I567" s="3">
        <v>1104000</v>
      </c>
      <c r="J567" t="s">
        <v>29</v>
      </c>
      <c r="K567" t="s">
        <v>79</v>
      </c>
      <c r="L567" t="s">
        <v>132</v>
      </c>
      <c r="M567" t="s">
        <v>133</v>
      </c>
      <c r="N567" t="s">
        <v>80</v>
      </c>
      <c r="O567" t="s">
        <v>814</v>
      </c>
      <c r="P567" t="s">
        <v>34</v>
      </c>
      <c r="Q567" t="s">
        <v>79</v>
      </c>
      <c r="R567" t="s">
        <v>80</v>
      </c>
      <c r="S567" t="s">
        <v>37</v>
      </c>
      <c r="T567" t="s">
        <v>38</v>
      </c>
      <c r="U567" t="s">
        <v>38</v>
      </c>
      <c r="V567" t="s">
        <v>39</v>
      </c>
      <c r="W567" t="s">
        <v>40</v>
      </c>
      <c r="X567" t="s">
        <v>40</v>
      </c>
      <c r="Y567" t="s">
        <v>41</v>
      </c>
      <c r="Z567" t="s">
        <v>41</v>
      </c>
      <c r="AA567" t="s">
        <v>37</v>
      </c>
    </row>
    <row r="568" spans="1:27" x14ac:dyDescent="0.25">
      <c r="A568" t="s">
        <v>152</v>
      </c>
      <c r="B568" t="s">
        <v>26</v>
      </c>
      <c r="C568" t="s">
        <v>27</v>
      </c>
      <c r="D568" t="s">
        <v>82</v>
      </c>
      <c r="E568">
        <v>511</v>
      </c>
      <c r="F568" t="str">
        <f t="shared" si="16"/>
        <v>A6870AF511</v>
      </c>
      <c r="G568">
        <f t="shared" si="17"/>
        <v>1104000</v>
      </c>
      <c r="H568" s="2">
        <v>-1103750</v>
      </c>
      <c r="I568" s="3">
        <v>-1104000</v>
      </c>
      <c r="J568" t="s">
        <v>99</v>
      </c>
      <c r="K568" t="s">
        <v>115</v>
      </c>
      <c r="L568" t="s">
        <v>111</v>
      </c>
      <c r="M568" t="s">
        <v>112</v>
      </c>
      <c r="N568" t="s">
        <v>113</v>
      </c>
      <c r="O568" t="s">
        <v>814</v>
      </c>
      <c r="P568" t="s">
        <v>34</v>
      </c>
      <c r="Q568" t="s">
        <v>79</v>
      </c>
      <c r="R568" t="s">
        <v>80</v>
      </c>
      <c r="S568" t="s">
        <v>37</v>
      </c>
      <c r="T568" t="s">
        <v>38</v>
      </c>
      <c r="U568" t="s">
        <v>38</v>
      </c>
      <c r="V568" t="s">
        <v>39</v>
      </c>
      <c r="W568" t="s">
        <v>40</v>
      </c>
      <c r="X568" t="s">
        <v>40</v>
      </c>
      <c r="Y568" t="s">
        <v>41</v>
      </c>
      <c r="Z568" t="s">
        <v>41</v>
      </c>
      <c r="AA568" t="s">
        <v>37</v>
      </c>
    </row>
    <row r="569" spans="1:27" x14ac:dyDescent="0.25">
      <c r="A569" t="s">
        <v>153</v>
      </c>
      <c r="B569" t="s">
        <v>120</v>
      </c>
      <c r="C569" t="s">
        <v>27</v>
      </c>
      <c r="D569" t="s">
        <v>82</v>
      </c>
      <c r="E569">
        <v>511</v>
      </c>
      <c r="F569" t="str">
        <f t="shared" si="16"/>
        <v>A6870AF511</v>
      </c>
      <c r="G569">
        <f t="shared" si="17"/>
        <v>949000</v>
      </c>
      <c r="H569" s="2">
        <v>949481</v>
      </c>
      <c r="I569" s="3">
        <v>949000</v>
      </c>
      <c r="J569" t="s">
        <v>29</v>
      </c>
      <c r="K569" t="s">
        <v>154</v>
      </c>
      <c r="L569" t="s">
        <v>155</v>
      </c>
      <c r="M569" t="s">
        <v>156</v>
      </c>
      <c r="N569" t="s">
        <v>157</v>
      </c>
      <c r="O569" t="s">
        <v>814</v>
      </c>
      <c r="P569" t="s">
        <v>34</v>
      </c>
      <c r="Q569" t="s">
        <v>79</v>
      </c>
      <c r="R569" t="s">
        <v>80</v>
      </c>
      <c r="S569" t="s">
        <v>37</v>
      </c>
      <c r="T569" t="s">
        <v>38</v>
      </c>
      <c r="U569" t="s">
        <v>38</v>
      </c>
      <c r="V569" t="s">
        <v>39</v>
      </c>
      <c r="W569" t="s">
        <v>40</v>
      </c>
      <c r="X569" t="s">
        <v>40</v>
      </c>
      <c r="Y569" t="s">
        <v>41</v>
      </c>
      <c r="Z569" t="s">
        <v>41</v>
      </c>
      <c r="AA569" t="s">
        <v>37</v>
      </c>
    </row>
    <row r="570" spans="1:27" x14ac:dyDescent="0.25">
      <c r="A570" t="s">
        <v>158</v>
      </c>
      <c r="B570" t="s">
        <v>120</v>
      </c>
      <c r="C570" t="s">
        <v>27</v>
      </c>
      <c r="D570" t="s">
        <v>82</v>
      </c>
      <c r="E570">
        <v>511</v>
      </c>
      <c r="F570" t="str">
        <f t="shared" si="16"/>
        <v>A6870AF511</v>
      </c>
      <c r="G570">
        <f t="shared" si="17"/>
        <v>224000</v>
      </c>
      <c r="H570" s="2">
        <v>223579</v>
      </c>
      <c r="I570" s="3">
        <v>224000</v>
      </c>
      <c r="J570" t="s">
        <v>29</v>
      </c>
      <c r="K570" t="s">
        <v>159</v>
      </c>
      <c r="L570" t="s">
        <v>160</v>
      </c>
      <c r="M570" t="s">
        <v>161</v>
      </c>
      <c r="N570" t="s">
        <v>162</v>
      </c>
      <c r="O570" t="s">
        <v>814</v>
      </c>
      <c r="P570" t="s">
        <v>34</v>
      </c>
      <c r="Q570" t="s">
        <v>79</v>
      </c>
      <c r="R570" t="s">
        <v>80</v>
      </c>
      <c r="S570" t="s">
        <v>37</v>
      </c>
      <c r="T570" t="s">
        <v>38</v>
      </c>
      <c r="U570" t="s">
        <v>38</v>
      </c>
      <c r="V570" t="s">
        <v>39</v>
      </c>
      <c r="W570" t="s">
        <v>40</v>
      </c>
      <c r="X570" t="s">
        <v>40</v>
      </c>
      <c r="Y570" t="s">
        <v>41</v>
      </c>
      <c r="Z570" t="s">
        <v>41</v>
      </c>
      <c r="AA570" t="s">
        <v>37</v>
      </c>
    </row>
    <row r="571" spans="1:27" x14ac:dyDescent="0.25">
      <c r="A571" t="s">
        <v>163</v>
      </c>
      <c r="B571" t="s">
        <v>120</v>
      </c>
      <c r="C571" t="s">
        <v>27</v>
      </c>
      <c r="D571" t="s">
        <v>82</v>
      </c>
      <c r="E571">
        <v>511</v>
      </c>
      <c r="F571" t="str">
        <f t="shared" si="16"/>
        <v>A6870AF511</v>
      </c>
      <c r="G571">
        <f t="shared" si="17"/>
        <v>1173000</v>
      </c>
      <c r="H571" s="2">
        <v>-1173060</v>
      </c>
      <c r="I571" s="3">
        <v>-1173000</v>
      </c>
      <c r="J571" t="s">
        <v>99</v>
      </c>
      <c r="K571" t="s">
        <v>79</v>
      </c>
      <c r="L571" t="s">
        <v>132</v>
      </c>
      <c r="M571" t="s">
        <v>133</v>
      </c>
      <c r="N571" t="s">
        <v>80</v>
      </c>
      <c r="O571" t="s">
        <v>814</v>
      </c>
      <c r="P571" t="s">
        <v>34</v>
      </c>
      <c r="Q571" t="s">
        <v>79</v>
      </c>
      <c r="R571" t="s">
        <v>80</v>
      </c>
      <c r="S571" t="s">
        <v>37</v>
      </c>
      <c r="T571" t="s">
        <v>38</v>
      </c>
      <c r="U571" t="s">
        <v>38</v>
      </c>
      <c r="V571" t="s">
        <v>39</v>
      </c>
      <c r="W571" t="s">
        <v>40</v>
      </c>
      <c r="X571" t="s">
        <v>40</v>
      </c>
      <c r="Y571" t="s">
        <v>41</v>
      </c>
      <c r="Z571" t="s">
        <v>41</v>
      </c>
      <c r="AA571" t="s">
        <v>37</v>
      </c>
    </row>
    <row r="572" spans="1:27" x14ac:dyDescent="0.25">
      <c r="A572" t="s">
        <v>164</v>
      </c>
      <c r="B572" t="s">
        <v>26</v>
      </c>
      <c r="C572" t="s">
        <v>27</v>
      </c>
      <c r="D572" t="s">
        <v>82</v>
      </c>
      <c r="E572">
        <v>511</v>
      </c>
      <c r="F572" t="str">
        <f t="shared" si="16"/>
        <v>A6870AF511</v>
      </c>
      <c r="G572">
        <f t="shared" si="17"/>
        <v>949000</v>
      </c>
      <c r="H572" s="2">
        <v>949481</v>
      </c>
      <c r="I572" s="3">
        <v>949000</v>
      </c>
      <c r="J572" t="s">
        <v>29</v>
      </c>
      <c r="K572" t="s">
        <v>116</v>
      </c>
      <c r="L572" t="s">
        <v>117</v>
      </c>
      <c r="M572" t="s">
        <v>118</v>
      </c>
      <c r="N572" t="s">
        <v>117</v>
      </c>
      <c r="O572" t="s">
        <v>814</v>
      </c>
      <c r="P572" t="s">
        <v>34</v>
      </c>
      <c r="Q572" t="s">
        <v>79</v>
      </c>
      <c r="R572" t="s">
        <v>80</v>
      </c>
      <c r="S572" t="s">
        <v>37</v>
      </c>
      <c r="T572" t="s">
        <v>38</v>
      </c>
      <c r="U572" t="s">
        <v>38</v>
      </c>
      <c r="V572" t="s">
        <v>39</v>
      </c>
      <c r="W572" t="s">
        <v>40</v>
      </c>
      <c r="X572" t="s">
        <v>40</v>
      </c>
      <c r="Y572" t="s">
        <v>41</v>
      </c>
      <c r="Z572" t="s">
        <v>41</v>
      </c>
      <c r="AA572" t="s">
        <v>37</v>
      </c>
    </row>
    <row r="573" spans="1:27" x14ac:dyDescent="0.25">
      <c r="A573" t="s">
        <v>165</v>
      </c>
      <c r="B573" t="s">
        <v>26</v>
      </c>
      <c r="C573" t="s">
        <v>27</v>
      </c>
      <c r="D573" t="s">
        <v>82</v>
      </c>
      <c r="E573">
        <v>511</v>
      </c>
      <c r="F573" t="str">
        <f t="shared" si="16"/>
        <v>A6870AF511</v>
      </c>
      <c r="G573">
        <f t="shared" si="17"/>
        <v>949000</v>
      </c>
      <c r="H573" s="2">
        <v>-949481</v>
      </c>
      <c r="I573" s="3">
        <v>-949000</v>
      </c>
      <c r="J573" t="s">
        <v>99</v>
      </c>
      <c r="K573" t="s">
        <v>154</v>
      </c>
      <c r="L573" t="s">
        <v>155</v>
      </c>
      <c r="M573" t="s">
        <v>156</v>
      </c>
      <c r="N573" t="s">
        <v>157</v>
      </c>
      <c r="O573" t="s">
        <v>814</v>
      </c>
      <c r="P573" t="s">
        <v>34</v>
      </c>
      <c r="Q573" t="s">
        <v>79</v>
      </c>
      <c r="R573" t="s">
        <v>80</v>
      </c>
      <c r="S573" t="s">
        <v>37</v>
      </c>
      <c r="T573" t="s">
        <v>38</v>
      </c>
      <c r="U573" t="s">
        <v>38</v>
      </c>
      <c r="V573" t="s">
        <v>39</v>
      </c>
      <c r="W573" t="s">
        <v>40</v>
      </c>
      <c r="X573" t="s">
        <v>40</v>
      </c>
      <c r="Y573" t="s">
        <v>41</v>
      </c>
      <c r="Z573" t="s">
        <v>41</v>
      </c>
      <c r="AA573" t="s">
        <v>37</v>
      </c>
    </row>
    <row r="574" spans="1:27" x14ac:dyDescent="0.25">
      <c r="A574" t="s">
        <v>166</v>
      </c>
      <c r="B574" t="s">
        <v>26</v>
      </c>
      <c r="C574" t="s">
        <v>27</v>
      </c>
      <c r="D574" t="s">
        <v>82</v>
      </c>
      <c r="E574">
        <v>511</v>
      </c>
      <c r="F574" t="str">
        <f t="shared" si="16"/>
        <v>A6870AF511</v>
      </c>
      <c r="G574">
        <f t="shared" si="17"/>
        <v>1000000</v>
      </c>
      <c r="H574" s="2">
        <v>999674</v>
      </c>
      <c r="I574" s="3">
        <v>1000000</v>
      </c>
      <c r="J574" t="s">
        <v>29</v>
      </c>
      <c r="K574" t="s">
        <v>116</v>
      </c>
      <c r="L574" t="s">
        <v>117</v>
      </c>
      <c r="M574" t="s">
        <v>118</v>
      </c>
      <c r="N574" t="s">
        <v>117</v>
      </c>
      <c r="O574" t="s">
        <v>814</v>
      </c>
      <c r="P574" t="s">
        <v>34</v>
      </c>
      <c r="Q574" t="s">
        <v>79</v>
      </c>
      <c r="R574" t="s">
        <v>80</v>
      </c>
      <c r="S574" t="s">
        <v>37</v>
      </c>
      <c r="T574" t="s">
        <v>38</v>
      </c>
      <c r="U574" t="s">
        <v>38</v>
      </c>
      <c r="V574" t="s">
        <v>39</v>
      </c>
      <c r="W574" t="s">
        <v>40</v>
      </c>
      <c r="X574" t="s">
        <v>40</v>
      </c>
      <c r="Y574" t="s">
        <v>41</v>
      </c>
      <c r="Z574" t="s">
        <v>41</v>
      </c>
      <c r="AA574" t="s">
        <v>37</v>
      </c>
    </row>
    <row r="575" spans="1:27" x14ac:dyDescent="0.25">
      <c r="A575" t="s">
        <v>167</v>
      </c>
      <c r="B575" t="s">
        <v>26</v>
      </c>
      <c r="C575" t="s">
        <v>27</v>
      </c>
      <c r="D575" t="s">
        <v>82</v>
      </c>
      <c r="E575">
        <v>511</v>
      </c>
      <c r="F575" t="str">
        <f t="shared" si="16"/>
        <v>A6870AF511</v>
      </c>
      <c r="G575">
        <f t="shared" si="17"/>
        <v>1000000</v>
      </c>
      <c r="H575" s="2">
        <v>-999674</v>
      </c>
      <c r="I575" s="3">
        <v>-1000000</v>
      </c>
      <c r="J575" t="s">
        <v>99</v>
      </c>
      <c r="K575" t="s">
        <v>168</v>
      </c>
      <c r="L575" t="s">
        <v>117</v>
      </c>
      <c r="M575" t="s">
        <v>169</v>
      </c>
      <c r="N575" t="s">
        <v>170</v>
      </c>
      <c r="O575" t="s">
        <v>814</v>
      </c>
      <c r="P575" t="s">
        <v>34</v>
      </c>
      <c r="Q575" t="s">
        <v>79</v>
      </c>
      <c r="R575" t="s">
        <v>80</v>
      </c>
      <c r="S575" t="s">
        <v>37</v>
      </c>
      <c r="T575" t="s">
        <v>38</v>
      </c>
      <c r="U575" t="s">
        <v>38</v>
      </c>
      <c r="V575" t="s">
        <v>39</v>
      </c>
      <c r="W575" t="s">
        <v>40</v>
      </c>
      <c r="X575" t="s">
        <v>40</v>
      </c>
      <c r="Y575" t="s">
        <v>41</v>
      </c>
      <c r="Z575" t="s">
        <v>41</v>
      </c>
      <c r="AA575" t="s">
        <v>37</v>
      </c>
    </row>
    <row r="576" spans="1:27" x14ac:dyDescent="0.25">
      <c r="A576" t="s">
        <v>823</v>
      </c>
      <c r="B576" t="s">
        <v>26</v>
      </c>
      <c r="C576" t="s">
        <v>27</v>
      </c>
      <c r="D576" t="s">
        <v>83</v>
      </c>
      <c r="E576">
        <v>511</v>
      </c>
      <c r="F576" t="str">
        <f t="shared" si="16"/>
        <v>A6980AF511</v>
      </c>
      <c r="G576">
        <f t="shared" si="17"/>
        <v>5302000</v>
      </c>
      <c r="H576" s="2">
        <v>5301930</v>
      </c>
      <c r="I576" s="3">
        <v>5302000</v>
      </c>
      <c r="J576" t="s">
        <v>29</v>
      </c>
      <c r="K576" t="s">
        <v>108</v>
      </c>
      <c r="L576" t="s">
        <v>109</v>
      </c>
      <c r="M576" t="s">
        <v>32</v>
      </c>
      <c r="N576" t="s">
        <v>33</v>
      </c>
      <c r="O576" t="s">
        <v>814</v>
      </c>
      <c r="P576" t="s">
        <v>34</v>
      </c>
      <c r="Q576" t="s">
        <v>79</v>
      </c>
      <c r="R576" t="s">
        <v>80</v>
      </c>
      <c r="S576" t="s">
        <v>37</v>
      </c>
      <c r="T576" t="s">
        <v>38</v>
      </c>
      <c r="U576" t="s">
        <v>38</v>
      </c>
      <c r="V576" t="s">
        <v>39</v>
      </c>
      <c r="W576" t="s">
        <v>40</v>
      </c>
      <c r="X576" t="s">
        <v>40</v>
      </c>
      <c r="Y576" t="s">
        <v>41</v>
      </c>
      <c r="Z576" t="s">
        <v>41</v>
      </c>
      <c r="AA576" t="s">
        <v>37</v>
      </c>
    </row>
    <row r="577" spans="1:27" x14ac:dyDescent="0.25">
      <c r="A577" t="s">
        <v>825</v>
      </c>
      <c r="B577" t="s">
        <v>26</v>
      </c>
      <c r="C577" t="s">
        <v>27</v>
      </c>
      <c r="D577" t="s">
        <v>83</v>
      </c>
      <c r="E577">
        <v>511</v>
      </c>
      <c r="F577" t="str">
        <f t="shared" si="16"/>
        <v>A6980AF511</v>
      </c>
      <c r="G577">
        <f t="shared" si="17"/>
        <v>106000</v>
      </c>
      <c r="H577" s="2">
        <v>105260</v>
      </c>
      <c r="I577" s="3">
        <v>106000</v>
      </c>
      <c r="J577" t="s">
        <v>29</v>
      </c>
      <c r="K577" t="s">
        <v>100</v>
      </c>
      <c r="L577" t="s">
        <v>101</v>
      </c>
      <c r="M577" t="s">
        <v>102</v>
      </c>
      <c r="N577" t="s">
        <v>103</v>
      </c>
      <c r="O577" t="s">
        <v>814</v>
      </c>
      <c r="P577" t="s">
        <v>34</v>
      </c>
      <c r="Q577" t="s">
        <v>79</v>
      </c>
      <c r="R577" t="s">
        <v>80</v>
      </c>
      <c r="S577" t="s">
        <v>37</v>
      </c>
      <c r="T577" t="s">
        <v>38</v>
      </c>
      <c r="U577" t="s">
        <v>38</v>
      </c>
      <c r="V577" t="s">
        <v>39</v>
      </c>
      <c r="W577" t="s">
        <v>40</v>
      </c>
      <c r="X577" t="s">
        <v>40</v>
      </c>
      <c r="Y577" t="s">
        <v>41</v>
      </c>
      <c r="Z577" t="s">
        <v>41</v>
      </c>
      <c r="AA577" t="s">
        <v>37</v>
      </c>
    </row>
    <row r="578" spans="1:27" x14ac:dyDescent="0.25">
      <c r="A578" t="s">
        <v>816</v>
      </c>
      <c r="B578" t="s">
        <v>26</v>
      </c>
      <c r="C578" t="s">
        <v>27</v>
      </c>
      <c r="D578" t="s">
        <v>83</v>
      </c>
      <c r="E578">
        <v>511</v>
      </c>
      <c r="F578" t="str">
        <f t="shared" si="16"/>
        <v>A6980AF511</v>
      </c>
      <c r="G578">
        <f t="shared" si="17"/>
        <v>1039000</v>
      </c>
      <c r="H578" s="2">
        <v>-1038665</v>
      </c>
      <c r="I578" s="3">
        <v>-1039000</v>
      </c>
      <c r="J578" t="s">
        <v>99</v>
      </c>
      <c r="K578" t="s">
        <v>115</v>
      </c>
      <c r="L578" t="s">
        <v>111</v>
      </c>
      <c r="M578" t="s">
        <v>112</v>
      </c>
      <c r="N578" t="s">
        <v>113</v>
      </c>
      <c r="O578" t="s">
        <v>814</v>
      </c>
      <c r="P578" t="s">
        <v>34</v>
      </c>
      <c r="Q578" t="s">
        <v>79</v>
      </c>
      <c r="R578" t="s">
        <v>80</v>
      </c>
      <c r="S578" t="s">
        <v>37</v>
      </c>
      <c r="T578" t="s">
        <v>38</v>
      </c>
      <c r="U578" t="s">
        <v>38</v>
      </c>
      <c r="V578" t="s">
        <v>39</v>
      </c>
      <c r="W578" t="s">
        <v>40</v>
      </c>
      <c r="X578" t="s">
        <v>40</v>
      </c>
      <c r="Y578" t="s">
        <v>41</v>
      </c>
      <c r="Z578" t="s">
        <v>41</v>
      </c>
      <c r="AA578" t="s">
        <v>37</v>
      </c>
    </row>
    <row r="579" spans="1:27" x14ac:dyDescent="0.25">
      <c r="A579" t="s">
        <v>817</v>
      </c>
      <c r="B579" t="s">
        <v>26</v>
      </c>
      <c r="C579" t="s">
        <v>27</v>
      </c>
      <c r="D579" t="s">
        <v>83</v>
      </c>
      <c r="E579">
        <v>511</v>
      </c>
      <c r="F579" t="str">
        <f t="shared" si="16"/>
        <v>A6980AF511</v>
      </c>
      <c r="G579">
        <f t="shared" si="17"/>
        <v>4369000</v>
      </c>
      <c r="H579" s="2">
        <v>-4368525</v>
      </c>
      <c r="I579" s="3">
        <v>-4369000</v>
      </c>
      <c r="J579" t="s">
        <v>99</v>
      </c>
      <c r="K579" t="s">
        <v>116</v>
      </c>
      <c r="L579" t="s">
        <v>117</v>
      </c>
      <c r="M579" t="s">
        <v>118</v>
      </c>
      <c r="N579" t="s">
        <v>117</v>
      </c>
      <c r="O579" t="s">
        <v>814</v>
      </c>
      <c r="P579" t="s">
        <v>34</v>
      </c>
      <c r="Q579" t="s">
        <v>79</v>
      </c>
      <c r="R579" t="s">
        <v>80</v>
      </c>
      <c r="S579" t="s">
        <v>37</v>
      </c>
      <c r="T579" t="s">
        <v>38</v>
      </c>
      <c r="U579" t="s">
        <v>38</v>
      </c>
      <c r="V579" t="s">
        <v>39</v>
      </c>
      <c r="W579" t="s">
        <v>40</v>
      </c>
      <c r="X579" t="s">
        <v>40</v>
      </c>
      <c r="Y579" t="s">
        <v>41</v>
      </c>
      <c r="Z579" t="s">
        <v>41</v>
      </c>
      <c r="AA579" t="s">
        <v>37</v>
      </c>
    </row>
    <row r="580" spans="1:27" x14ac:dyDescent="0.25">
      <c r="A580" t="s">
        <v>149</v>
      </c>
      <c r="B580" t="s">
        <v>26</v>
      </c>
      <c r="C580" t="s">
        <v>27</v>
      </c>
      <c r="D580" t="s">
        <v>83</v>
      </c>
      <c r="E580">
        <v>511</v>
      </c>
      <c r="F580" t="str">
        <f t="shared" si="16"/>
        <v>A6980AF511</v>
      </c>
      <c r="G580">
        <f t="shared" si="17"/>
        <v>629000</v>
      </c>
      <c r="H580" s="2">
        <v>629136</v>
      </c>
      <c r="I580" s="3">
        <v>629000</v>
      </c>
      <c r="J580" t="s">
        <v>29</v>
      </c>
      <c r="K580" t="s">
        <v>79</v>
      </c>
      <c r="L580" t="s">
        <v>132</v>
      </c>
      <c r="M580" t="s">
        <v>133</v>
      </c>
      <c r="N580" t="s">
        <v>80</v>
      </c>
      <c r="O580" t="s">
        <v>814</v>
      </c>
      <c r="P580" t="s">
        <v>34</v>
      </c>
      <c r="Q580" t="s">
        <v>79</v>
      </c>
      <c r="R580" t="s">
        <v>80</v>
      </c>
      <c r="S580" t="s">
        <v>37</v>
      </c>
      <c r="T580" t="s">
        <v>38</v>
      </c>
      <c r="U580" t="s">
        <v>38</v>
      </c>
      <c r="V580" t="s">
        <v>39</v>
      </c>
      <c r="W580" t="s">
        <v>40</v>
      </c>
      <c r="X580" t="s">
        <v>40</v>
      </c>
      <c r="Y580" t="s">
        <v>41</v>
      </c>
      <c r="Z580" t="s">
        <v>41</v>
      </c>
      <c r="AA580" t="s">
        <v>37</v>
      </c>
    </row>
    <row r="581" spans="1:27" x14ac:dyDescent="0.25">
      <c r="A581" t="s">
        <v>152</v>
      </c>
      <c r="B581" t="s">
        <v>26</v>
      </c>
      <c r="C581" t="s">
        <v>27</v>
      </c>
      <c r="D581" t="s">
        <v>83</v>
      </c>
      <c r="E581">
        <v>511</v>
      </c>
      <c r="F581" t="str">
        <f t="shared" si="16"/>
        <v>A6980AF511</v>
      </c>
      <c r="G581">
        <f t="shared" si="17"/>
        <v>629000</v>
      </c>
      <c r="H581" s="2">
        <v>-629136</v>
      </c>
      <c r="I581" s="3">
        <v>-629000</v>
      </c>
      <c r="J581" t="s">
        <v>99</v>
      </c>
      <c r="K581" t="s">
        <v>115</v>
      </c>
      <c r="L581" t="s">
        <v>111</v>
      </c>
      <c r="M581" t="s">
        <v>112</v>
      </c>
      <c r="N581" t="s">
        <v>113</v>
      </c>
      <c r="O581" t="s">
        <v>814</v>
      </c>
      <c r="P581" t="s">
        <v>34</v>
      </c>
      <c r="Q581" t="s">
        <v>79</v>
      </c>
      <c r="R581" t="s">
        <v>80</v>
      </c>
      <c r="S581" t="s">
        <v>37</v>
      </c>
      <c r="T581" t="s">
        <v>38</v>
      </c>
      <c r="U581" t="s">
        <v>38</v>
      </c>
      <c r="V581" t="s">
        <v>39</v>
      </c>
      <c r="W581" t="s">
        <v>40</v>
      </c>
      <c r="X581" t="s">
        <v>40</v>
      </c>
      <c r="Y581" t="s">
        <v>41</v>
      </c>
      <c r="Z581" t="s">
        <v>41</v>
      </c>
      <c r="AA581" t="s">
        <v>37</v>
      </c>
    </row>
    <row r="582" spans="1:27" x14ac:dyDescent="0.25">
      <c r="A582" t="s">
        <v>153</v>
      </c>
      <c r="B582" t="s">
        <v>120</v>
      </c>
      <c r="C582" t="s">
        <v>27</v>
      </c>
      <c r="D582" t="s">
        <v>83</v>
      </c>
      <c r="E582">
        <v>511</v>
      </c>
      <c r="F582" t="str">
        <f t="shared" si="16"/>
        <v>A6980AF511</v>
      </c>
      <c r="G582">
        <f t="shared" si="17"/>
        <v>586000</v>
      </c>
      <c r="H582" s="2">
        <v>586237</v>
      </c>
      <c r="I582" s="3">
        <v>586000</v>
      </c>
      <c r="J582" t="s">
        <v>29</v>
      </c>
      <c r="K582" t="s">
        <v>154</v>
      </c>
      <c r="L582" t="s">
        <v>155</v>
      </c>
      <c r="M582" t="s">
        <v>156</v>
      </c>
      <c r="N582" t="s">
        <v>157</v>
      </c>
      <c r="O582" t="s">
        <v>814</v>
      </c>
      <c r="P582" t="s">
        <v>34</v>
      </c>
      <c r="Q582" t="s">
        <v>79</v>
      </c>
      <c r="R582" t="s">
        <v>80</v>
      </c>
      <c r="S582" t="s">
        <v>37</v>
      </c>
      <c r="T582" t="s">
        <v>38</v>
      </c>
      <c r="U582" t="s">
        <v>38</v>
      </c>
      <c r="V582" t="s">
        <v>39</v>
      </c>
      <c r="W582" t="s">
        <v>40</v>
      </c>
      <c r="X582" t="s">
        <v>40</v>
      </c>
      <c r="Y582" t="s">
        <v>41</v>
      </c>
      <c r="Z582" t="s">
        <v>41</v>
      </c>
      <c r="AA582" t="s">
        <v>37</v>
      </c>
    </row>
    <row r="583" spans="1:27" x14ac:dyDescent="0.25">
      <c r="A583" t="s">
        <v>158</v>
      </c>
      <c r="B583" t="s">
        <v>120</v>
      </c>
      <c r="C583" t="s">
        <v>27</v>
      </c>
      <c r="D583" t="s">
        <v>83</v>
      </c>
      <c r="E583">
        <v>511</v>
      </c>
      <c r="F583" t="str">
        <f t="shared" si="16"/>
        <v>A6980AF511</v>
      </c>
      <c r="G583">
        <f t="shared" si="17"/>
        <v>37000</v>
      </c>
      <c r="H583" s="2">
        <v>37388</v>
      </c>
      <c r="I583" s="3">
        <v>37000</v>
      </c>
      <c r="J583" t="s">
        <v>29</v>
      </c>
      <c r="K583" t="s">
        <v>159</v>
      </c>
      <c r="L583" t="s">
        <v>160</v>
      </c>
      <c r="M583" t="s">
        <v>161</v>
      </c>
      <c r="N583" t="s">
        <v>162</v>
      </c>
      <c r="O583" t="s">
        <v>814</v>
      </c>
      <c r="P583" t="s">
        <v>34</v>
      </c>
      <c r="Q583" t="s">
        <v>79</v>
      </c>
      <c r="R583" t="s">
        <v>80</v>
      </c>
      <c r="S583" t="s">
        <v>37</v>
      </c>
      <c r="T583" t="s">
        <v>38</v>
      </c>
      <c r="U583" t="s">
        <v>38</v>
      </c>
      <c r="V583" t="s">
        <v>39</v>
      </c>
      <c r="W583" t="s">
        <v>40</v>
      </c>
      <c r="X583" t="s">
        <v>40</v>
      </c>
      <c r="Y583" t="s">
        <v>41</v>
      </c>
      <c r="Z583" t="s">
        <v>41</v>
      </c>
      <c r="AA583" t="s">
        <v>37</v>
      </c>
    </row>
    <row r="584" spans="1:27" x14ac:dyDescent="0.25">
      <c r="A584" t="s">
        <v>163</v>
      </c>
      <c r="B584" t="s">
        <v>120</v>
      </c>
      <c r="C584" t="s">
        <v>27</v>
      </c>
      <c r="D584" t="s">
        <v>83</v>
      </c>
      <c r="E584">
        <v>511</v>
      </c>
      <c r="F584" t="str">
        <f t="shared" ref="F584:F647" si="18">_xlfn.CONCAT("A",D584,"AF",E584)</f>
        <v>A6980AF511</v>
      </c>
      <c r="G584">
        <f t="shared" ref="G584:G647" si="19">ABS(I584)</f>
        <v>623000</v>
      </c>
      <c r="H584" s="2">
        <v>-623625</v>
      </c>
      <c r="I584" s="3">
        <v>-623000</v>
      </c>
      <c r="J584" t="s">
        <v>99</v>
      </c>
      <c r="K584" t="s">
        <v>79</v>
      </c>
      <c r="L584" t="s">
        <v>132</v>
      </c>
      <c r="M584" t="s">
        <v>133</v>
      </c>
      <c r="N584" t="s">
        <v>80</v>
      </c>
      <c r="O584" t="s">
        <v>814</v>
      </c>
      <c r="P584" t="s">
        <v>34</v>
      </c>
      <c r="Q584" t="s">
        <v>79</v>
      </c>
      <c r="R584" t="s">
        <v>80</v>
      </c>
      <c r="S584" t="s">
        <v>37</v>
      </c>
      <c r="T584" t="s">
        <v>38</v>
      </c>
      <c r="U584" t="s">
        <v>38</v>
      </c>
      <c r="V584" t="s">
        <v>39</v>
      </c>
      <c r="W584" t="s">
        <v>40</v>
      </c>
      <c r="X584" t="s">
        <v>40</v>
      </c>
      <c r="Y584" t="s">
        <v>41</v>
      </c>
      <c r="Z584" t="s">
        <v>41</v>
      </c>
      <c r="AA584" t="s">
        <v>37</v>
      </c>
    </row>
    <row r="585" spans="1:27" x14ac:dyDescent="0.25">
      <c r="A585" t="s">
        <v>164</v>
      </c>
      <c r="B585" t="s">
        <v>26</v>
      </c>
      <c r="C585" t="s">
        <v>27</v>
      </c>
      <c r="D585" t="s">
        <v>83</v>
      </c>
      <c r="E585">
        <v>511</v>
      </c>
      <c r="F585" t="str">
        <f t="shared" si="18"/>
        <v>A6980AF511</v>
      </c>
      <c r="G585">
        <f t="shared" si="19"/>
        <v>586000</v>
      </c>
      <c r="H585" s="2">
        <v>586237</v>
      </c>
      <c r="I585" s="3">
        <v>586000</v>
      </c>
      <c r="J585" t="s">
        <v>29</v>
      </c>
      <c r="K585" t="s">
        <v>116</v>
      </c>
      <c r="L585" t="s">
        <v>117</v>
      </c>
      <c r="M585" t="s">
        <v>118</v>
      </c>
      <c r="N585" t="s">
        <v>117</v>
      </c>
      <c r="O585" t="s">
        <v>814</v>
      </c>
      <c r="P585" t="s">
        <v>34</v>
      </c>
      <c r="Q585" t="s">
        <v>79</v>
      </c>
      <c r="R585" t="s">
        <v>80</v>
      </c>
      <c r="S585" t="s">
        <v>37</v>
      </c>
      <c r="T585" t="s">
        <v>38</v>
      </c>
      <c r="U585" t="s">
        <v>38</v>
      </c>
      <c r="V585" t="s">
        <v>39</v>
      </c>
      <c r="W585" t="s">
        <v>40</v>
      </c>
      <c r="X585" t="s">
        <v>40</v>
      </c>
      <c r="Y585" t="s">
        <v>41</v>
      </c>
      <c r="Z585" t="s">
        <v>41</v>
      </c>
      <c r="AA585" t="s">
        <v>37</v>
      </c>
    </row>
    <row r="586" spans="1:27" x14ac:dyDescent="0.25">
      <c r="A586" t="s">
        <v>165</v>
      </c>
      <c r="B586" t="s">
        <v>26</v>
      </c>
      <c r="C586" t="s">
        <v>27</v>
      </c>
      <c r="D586" t="s">
        <v>83</v>
      </c>
      <c r="E586">
        <v>511</v>
      </c>
      <c r="F586" t="str">
        <f t="shared" si="18"/>
        <v>A6980AF511</v>
      </c>
      <c r="G586">
        <f t="shared" si="19"/>
        <v>586000</v>
      </c>
      <c r="H586" s="2">
        <v>-586237</v>
      </c>
      <c r="I586" s="3">
        <v>-586000</v>
      </c>
      <c r="J586" t="s">
        <v>99</v>
      </c>
      <c r="K586" t="s">
        <v>154</v>
      </c>
      <c r="L586" t="s">
        <v>155</v>
      </c>
      <c r="M586" t="s">
        <v>156</v>
      </c>
      <c r="N586" t="s">
        <v>157</v>
      </c>
      <c r="O586" t="s">
        <v>814</v>
      </c>
      <c r="P586" t="s">
        <v>34</v>
      </c>
      <c r="Q586" t="s">
        <v>79</v>
      </c>
      <c r="R586" t="s">
        <v>80</v>
      </c>
      <c r="S586" t="s">
        <v>37</v>
      </c>
      <c r="T586" t="s">
        <v>38</v>
      </c>
      <c r="U586" t="s">
        <v>38</v>
      </c>
      <c r="V586" t="s">
        <v>39</v>
      </c>
      <c r="W586" t="s">
        <v>40</v>
      </c>
      <c r="X586" t="s">
        <v>40</v>
      </c>
      <c r="Y586" t="s">
        <v>41</v>
      </c>
      <c r="Z586" t="s">
        <v>41</v>
      </c>
      <c r="AA586" t="s">
        <v>37</v>
      </c>
    </row>
    <row r="587" spans="1:27" x14ac:dyDescent="0.25">
      <c r="A587" t="s">
        <v>166</v>
      </c>
      <c r="B587" t="s">
        <v>26</v>
      </c>
      <c r="C587" t="s">
        <v>27</v>
      </c>
      <c r="D587" t="s">
        <v>83</v>
      </c>
      <c r="E587">
        <v>511</v>
      </c>
      <c r="F587" t="str">
        <f t="shared" si="18"/>
        <v>A6980AF511</v>
      </c>
      <c r="G587">
        <f t="shared" si="19"/>
        <v>608000</v>
      </c>
      <c r="H587" s="2">
        <v>608113</v>
      </c>
      <c r="I587" s="3">
        <v>608000</v>
      </c>
      <c r="J587" t="s">
        <v>29</v>
      </c>
      <c r="K587" t="s">
        <v>116</v>
      </c>
      <c r="L587" t="s">
        <v>117</v>
      </c>
      <c r="M587" t="s">
        <v>118</v>
      </c>
      <c r="N587" t="s">
        <v>117</v>
      </c>
      <c r="O587" t="s">
        <v>814</v>
      </c>
      <c r="P587" t="s">
        <v>34</v>
      </c>
      <c r="Q587" t="s">
        <v>79</v>
      </c>
      <c r="R587" t="s">
        <v>80</v>
      </c>
      <c r="S587" t="s">
        <v>37</v>
      </c>
      <c r="T587" t="s">
        <v>38</v>
      </c>
      <c r="U587" t="s">
        <v>38</v>
      </c>
      <c r="V587" t="s">
        <v>39</v>
      </c>
      <c r="W587" t="s">
        <v>40</v>
      </c>
      <c r="X587" t="s">
        <v>40</v>
      </c>
      <c r="Y587" t="s">
        <v>41</v>
      </c>
      <c r="Z587" t="s">
        <v>41</v>
      </c>
      <c r="AA587" t="s">
        <v>37</v>
      </c>
    </row>
    <row r="588" spans="1:27" x14ac:dyDescent="0.25">
      <c r="A588" t="s">
        <v>167</v>
      </c>
      <c r="B588" t="s">
        <v>26</v>
      </c>
      <c r="C588" t="s">
        <v>27</v>
      </c>
      <c r="D588" t="s">
        <v>83</v>
      </c>
      <c r="E588">
        <v>511</v>
      </c>
      <c r="F588" t="str">
        <f t="shared" si="18"/>
        <v>A6980AF511</v>
      </c>
      <c r="G588">
        <f t="shared" si="19"/>
        <v>608000</v>
      </c>
      <c r="H588" s="2">
        <v>-608113</v>
      </c>
      <c r="I588" s="3">
        <v>-608000</v>
      </c>
      <c r="J588" t="s">
        <v>99</v>
      </c>
      <c r="K588" t="s">
        <v>168</v>
      </c>
      <c r="L588" t="s">
        <v>117</v>
      </c>
      <c r="M588" t="s">
        <v>169</v>
      </c>
      <c r="N588" t="s">
        <v>170</v>
      </c>
      <c r="O588" t="s">
        <v>814</v>
      </c>
      <c r="P588" t="s">
        <v>34</v>
      </c>
      <c r="Q588" t="s">
        <v>79</v>
      </c>
      <c r="R588" t="s">
        <v>80</v>
      </c>
      <c r="S588" t="s">
        <v>37</v>
      </c>
      <c r="T588" t="s">
        <v>38</v>
      </c>
      <c r="U588" t="s">
        <v>38</v>
      </c>
      <c r="V588" t="s">
        <v>39</v>
      </c>
      <c r="W588" t="s">
        <v>40</v>
      </c>
      <c r="X588" t="s">
        <v>40</v>
      </c>
      <c r="Y588" t="s">
        <v>41</v>
      </c>
      <c r="Z588" t="s">
        <v>41</v>
      </c>
      <c r="AA588" t="s">
        <v>37</v>
      </c>
    </row>
    <row r="589" spans="1:27" x14ac:dyDescent="0.25">
      <c r="A589" t="s">
        <v>181</v>
      </c>
      <c r="B589" t="s">
        <v>26</v>
      </c>
      <c r="C589" t="s">
        <v>27</v>
      </c>
      <c r="D589" t="s">
        <v>83</v>
      </c>
      <c r="E589">
        <v>511</v>
      </c>
      <c r="F589" t="str">
        <f t="shared" si="18"/>
        <v>A6980AF511</v>
      </c>
      <c r="G589">
        <f t="shared" si="19"/>
        <v>49000</v>
      </c>
      <c r="H589" s="2">
        <v>49045</v>
      </c>
      <c r="I589" s="3">
        <v>49000</v>
      </c>
      <c r="J589" t="s">
        <v>29</v>
      </c>
      <c r="K589" t="s">
        <v>108</v>
      </c>
      <c r="L589" t="s">
        <v>109</v>
      </c>
      <c r="M589" t="s">
        <v>32</v>
      </c>
      <c r="N589" t="s">
        <v>33</v>
      </c>
      <c r="O589" t="s">
        <v>814</v>
      </c>
      <c r="P589" t="s">
        <v>34</v>
      </c>
      <c r="Q589" t="s">
        <v>79</v>
      </c>
      <c r="R589" t="s">
        <v>80</v>
      </c>
      <c r="S589" t="s">
        <v>37</v>
      </c>
      <c r="T589" t="s">
        <v>38</v>
      </c>
      <c r="U589" t="s">
        <v>38</v>
      </c>
      <c r="V589" t="s">
        <v>39</v>
      </c>
      <c r="W589" t="s">
        <v>40</v>
      </c>
      <c r="X589" t="s">
        <v>40</v>
      </c>
      <c r="Y589" t="s">
        <v>41</v>
      </c>
      <c r="Z589" t="s">
        <v>41</v>
      </c>
      <c r="AA589" t="s">
        <v>37</v>
      </c>
    </row>
    <row r="590" spans="1:27" x14ac:dyDescent="0.25">
      <c r="A590" t="s">
        <v>182</v>
      </c>
      <c r="B590" t="s">
        <v>26</v>
      </c>
      <c r="C590" t="s">
        <v>27</v>
      </c>
      <c r="D590" t="s">
        <v>83</v>
      </c>
      <c r="E590">
        <v>511</v>
      </c>
      <c r="F590" t="str">
        <f t="shared" si="18"/>
        <v>A6980AF511</v>
      </c>
      <c r="G590">
        <f t="shared" si="19"/>
        <v>49000</v>
      </c>
      <c r="H590" s="2">
        <v>-49045</v>
      </c>
      <c r="I590" s="3">
        <v>-49000</v>
      </c>
      <c r="J590" t="s">
        <v>99</v>
      </c>
      <c r="K590" t="s">
        <v>116</v>
      </c>
      <c r="L590" t="s">
        <v>117</v>
      </c>
      <c r="M590" t="s">
        <v>118</v>
      </c>
      <c r="N590" t="s">
        <v>117</v>
      </c>
      <c r="O590" t="s">
        <v>814</v>
      </c>
      <c r="P590" t="s">
        <v>34</v>
      </c>
      <c r="Q590" t="s">
        <v>79</v>
      </c>
      <c r="R590" t="s">
        <v>80</v>
      </c>
      <c r="S590" t="s">
        <v>37</v>
      </c>
      <c r="T590" t="s">
        <v>38</v>
      </c>
      <c r="U590" t="s">
        <v>38</v>
      </c>
      <c r="V590" t="s">
        <v>39</v>
      </c>
      <c r="W590" t="s">
        <v>40</v>
      </c>
      <c r="X590" t="s">
        <v>40</v>
      </c>
      <c r="Y590" t="s">
        <v>41</v>
      </c>
      <c r="Z590" t="s">
        <v>41</v>
      </c>
      <c r="AA590" t="s">
        <v>37</v>
      </c>
    </row>
    <row r="591" spans="1:27" x14ac:dyDescent="0.25">
      <c r="A591" t="s">
        <v>823</v>
      </c>
      <c r="B591" t="s">
        <v>26</v>
      </c>
      <c r="C591" t="s">
        <v>27</v>
      </c>
      <c r="D591" t="s">
        <v>84</v>
      </c>
      <c r="E591">
        <v>511</v>
      </c>
      <c r="F591" t="str">
        <f t="shared" si="18"/>
        <v>A7300AF511</v>
      </c>
      <c r="G591">
        <f t="shared" si="19"/>
        <v>5220000</v>
      </c>
      <c r="H591" s="2">
        <v>5220354</v>
      </c>
      <c r="I591" s="3">
        <v>5220000</v>
      </c>
      <c r="J591" t="s">
        <v>29</v>
      </c>
      <c r="K591" t="s">
        <v>108</v>
      </c>
      <c r="L591" t="s">
        <v>109</v>
      </c>
      <c r="M591" t="s">
        <v>32</v>
      </c>
      <c r="N591" t="s">
        <v>33</v>
      </c>
      <c r="O591" t="s">
        <v>814</v>
      </c>
      <c r="P591" t="s">
        <v>34</v>
      </c>
      <c r="Q591" t="s">
        <v>48</v>
      </c>
      <c r="R591" t="s">
        <v>49</v>
      </c>
      <c r="S591" t="s">
        <v>37</v>
      </c>
      <c r="T591" t="s">
        <v>38</v>
      </c>
      <c r="U591" t="s">
        <v>38</v>
      </c>
      <c r="V591" t="s">
        <v>39</v>
      </c>
      <c r="W591" t="s">
        <v>40</v>
      </c>
      <c r="X591" t="s">
        <v>40</v>
      </c>
      <c r="Y591" t="s">
        <v>41</v>
      </c>
      <c r="Z591" t="s">
        <v>41</v>
      </c>
      <c r="AA591" t="s">
        <v>37</v>
      </c>
    </row>
    <row r="592" spans="1:27" x14ac:dyDescent="0.25">
      <c r="A592" t="s">
        <v>825</v>
      </c>
      <c r="B592" t="s">
        <v>26</v>
      </c>
      <c r="C592" t="s">
        <v>27</v>
      </c>
      <c r="D592" t="s">
        <v>84</v>
      </c>
      <c r="E592">
        <v>511</v>
      </c>
      <c r="F592" t="str">
        <f t="shared" si="18"/>
        <v>A7300AF511</v>
      </c>
      <c r="G592">
        <f t="shared" si="19"/>
        <v>146000</v>
      </c>
      <c r="H592" s="2">
        <v>145812</v>
      </c>
      <c r="I592" s="3">
        <v>146000</v>
      </c>
      <c r="J592" t="s">
        <v>29</v>
      </c>
      <c r="K592" t="s">
        <v>100</v>
      </c>
      <c r="L592" t="s">
        <v>101</v>
      </c>
      <c r="M592" t="s">
        <v>102</v>
      </c>
      <c r="N592" t="s">
        <v>103</v>
      </c>
      <c r="O592" t="s">
        <v>814</v>
      </c>
      <c r="P592" t="s">
        <v>34</v>
      </c>
      <c r="Q592" t="s">
        <v>48</v>
      </c>
      <c r="R592" t="s">
        <v>49</v>
      </c>
      <c r="S592" t="s">
        <v>37</v>
      </c>
      <c r="T592" t="s">
        <v>38</v>
      </c>
      <c r="U592" t="s">
        <v>38</v>
      </c>
      <c r="V592" t="s">
        <v>39</v>
      </c>
      <c r="W592" t="s">
        <v>40</v>
      </c>
      <c r="X592" t="s">
        <v>40</v>
      </c>
      <c r="Y592" t="s">
        <v>41</v>
      </c>
      <c r="Z592" t="s">
        <v>41</v>
      </c>
      <c r="AA592" t="s">
        <v>37</v>
      </c>
    </row>
    <row r="593" spans="1:27" x14ac:dyDescent="0.25">
      <c r="A593" t="s">
        <v>816</v>
      </c>
      <c r="B593" t="s">
        <v>26</v>
      </c>
      <c r="C593" t="s">
        <v>27</v>
      </c>
      <c r="D593" t="s">
        <v>84</v>
      </c>
      <c r="E593">
        <v>511</v>
      </c>
      <c r="F593" t="str">
        <f t="shared" si="18"/>
        <v>A7300AF511</v>
      </c>
      <c r="G593">
        <f t="shared" si="19"/>
        <v>1539000</v>
      </c>
      <c r="H593" s="2">
        <v>-1539010</v>
      </c>
      <c r="I593" s="3">
        <v>-1539000</v>
      </c>
      <c r="J593" t="s">
        <v>99</v>
      </c>
      <c r="K593" t="s">
        <v>115</v>
      </c>
      <c r="L593" t="s">
        <v>111</v>
      </c>
      <c r="M593" t="s">
        <v>112</v>
      </c>
      <c r="N593" t="s">
        <v>113</v>
      </c>
      <c r="O593" t="s">
        <v>814</v>
      </c>
      <c r="P593" t="s">
        <v>34</v>
      </c>
      <c r="Q593" t="s">
        <v>48</v>
      </c>
      <c r="R593" t="s">
        <v>49</v>
      </c>
      <c r="S593" t="s">
        <v>37</v>
      </c>
      <c r="T593" t="s">
        <v>38</v>
      </c>
      <c r="U593" t="s">
        <v>38</v>
      </c>
      <c r="V593" t="s">
        <v>39</v>
      </c>
      <c r="W593" t="s">
        <v>40</v>
      </c>
      <c r="X593" t="s">
        <v>40</v>
      </c>
      <c r="Y593" t="s">
        <v>41</v>
      </c>
      <c r="Z593" t="s">
        <v>41</v>
      </c>
      <c r="AA593" t="s">
        <v>37</v>
      </c>
    </row>
    <row r="594" spans="1:27" x14ac:dyDescent="0.25">
      <c r="A594" t="s">
        <v>817</v>
      </c>
      <c r="B594" t="s">
        <v>26</v>
      </c>
      <c r="C594" t="s">
        <v>27</v>
      </c>
      <c r="D594" t="s">
        <v>84</v>
      </c>
      <c r="E594">
        <v>511</v>
      </c>
      <c r="F594" t="str">
        <f t="shared" si="18"/>
        <v>A7300AF511</v>
      </c>
      <c r="G594">
        <f t="shared" si="19"/>
        <v>3827000</v>
      </c>
      <c r="H594" s="2">
        <v>-3827156</v>
      </c>
      <c r="I594" s="3">
        <v>-3827000</v>
      </c>
      <c r="J594" t="s">
        <v>99</v>
      </c>
      <c r="K594" t="s">
        <v>116</v>
      </c>
      <c r="L594" t="s">
        <v>117</v>
      </c>
      <c r="M594" t="s">
        <v>118</v>
      </c>
      <c r="N594" t="s">
        <v>117</v>
      </c>
      <c r="O594" t="s">
        <v>814</v>
      </c>
      <c r="P594" t="s">
        <v>34</v>
      </c>
      <c r="Q594" t="s">
        <v>48</v>
      </c>
      <c r="R594" t="s">
        <v>49</v>
      </c>
      <c r="S594" t="s">
        <v>37</v>
      </c>
      <c r="T594" t="s">
        <v>38</v>
      </c>
      <c r="U594" t="s">
        <v>38</v>
      </c>
      <c r="V594" t="s">
        <v>39</v>
      </c>
      <c r="W594" t="s">
        <v>40</v>
      </c>
      <c r="X594" t="s">
        <v>40</v>
      </c>
      <c r="Y594" t="s">
        <v>41</v>
      </c>
      <c r="Z594" t="s">
        <v>41</v>
      </c>
      <c r="AA594" t="s">
        <v>37</v>
      </c>
    </row>
    <row r="595" spans="1:27" x14ac:dyDescent="0.25">
      <c r="A595" t="s">
        <v>149</v>
      </c>
      <c r="B595" t="s">
        <v>26</v>
      </c>
      <c r="C595" t="s">
        <v>27</v>
      </c>
      <c r="D595" t="s">
        <v>84</v>
      </c>
      <c r="E595">
        <v>511</v>
      </c>
      <c r="F595" t="str">
        <f t="shared" si="18"/>
        <v>A7300AF511</v>
      </c>
      <c r="G595">
        <f t="shared" si="19"/>
        <v>797000</v>
      </c>
      <c r="H595" s="2">
        <v>797488</v>
      </c>
      <c r="I595" s="3">
        <v>797000</v>
      </c>
      <c r="J595" t="s">
        <v>29</v>
      </c>
      <c r="K595" t="s">
        <v>48</v>
      </c>
      <c r="L595" t="s">
        <v>134</v>
      </c>
      <c r="M595" t="s">
        <v>135</v>
      </c>
      <c r="N595" t="s">
        <v>136</v>
      </c>
      <c r="O595" t="s">
        <v>814</v>
      </c>
      <c r="P595" t="s">
        <v>34</v>
      </c>
      <c r="Q595" t="s">
        <v>48</v>
      </c>
      <c r="R595" t="s">
        <v>49</v>
      </c>
      <c r="S595" t="s">
        <v>37</v>
      </c>
      <c r="T595" t="s">
        <v>38</v>
      </c>
      <c r="U595" t="s">
        <v>38</v>
      </c>
      <c r="V595" t="s">
        <v>39</v>
      </c>
      <c r="W595" t="s">
        <v>40</v>
      </c>
      <c r="X595" t="s">
        <v>40</v>
      </c>
      <c r="Y595" t="s">
        <v>41</v>
      </c>
      <c r="Z595" t="s">
        <v>41</v>
      </c>
      <c r="AA595" t="s">
        <v>37</v>
      </c>
    </row>
    <row r="596" spans="1:27" x14ac:dyDescent="0.25">
      <c r="A596" t="s">
        <v>152</v>
      </c>
      <c r="B596" t="s">
        <v>26</v>
      </c>
      <c r="C596" t="s">
        <v>27</v>
      </c>
      <c r="D596" t="s">
        <v>84</v>
      </c>
      <c r="E596">
        <v>511</v>
      </c>
      <c r="F596" t="str">
        <f t="shared" si="18"/>
        <v>A7300AF511</v>
      </c>
      <c r="G596">
        <f t="shared" si="19"/>
        <v>797000</v>
      </c>
      <c r="H596" s="2">
        <v>-797488</v>
      </c>
      <c r="I596" s="3">
        <v>-797000</v>
      </c>
      <c r="J596" t="s">
        <v>99</v>
      </c>
      <c r="K596" t="s">
        <v>115</v>
      </c>
      <c r="L596" t="s">
        <v>111</v>
      </c>
      <c r="M596" t="s">
        <v>112</v>
      </c>
      <c r="N596" t="s">
        <v>113</v>
      </c>
      <c r="O596" t="s">
        <v>814</v>
      </c>
      <c r="P596" t="s">
        <v>34</v>
      </c>
      <c r="Q596" t="s">
        <v>48</v>
      </c>
      <c r="R596" t="s">
        <v>49</v>
      </c>
      <c r="S596" t="s">
        <v>37</v>
      </c>
      <c r="T596" t="s">
        <v>38</v>
      </c>
      <c r="U596" t="s">
        <v>38</v>
      </c>
      <c r="V596" t="s">
        <v>39</v>
      </c>
      <c r="W596" t="s">
        <v>40</v>
      </c>
      <c r="X596" t="s">
        <v>40</v>
      </c>
      <c r="Y596" t="s">
        <v>41</v>
      </c>
      <c r="Z596" t="s">
        <v>41</v>
      </c>
      <c r="AA596" t="s">
        <v>37</v>
      </c>
    </row>
    <row r="597" spans="1:27" x14ac:dyDescent="0.25">
      <c r="A597" t="s">
        <v>153</v>
      </c>
      <c r="B597" t="s">
        <v>120</v>
      </c>
      <c r="C597" t="s">
        <v>27</v>
      </c>
      <c r="D597" t="s">
        <v>84</v>
      </c>
      <c r="E597">
        <v>511</v>
      </c>
      <c r="F597" t="str">
        <f t="shared" si="18"/>
        <v>A7300AF511</v>
      </c>
      <c r="G597">
        <f t="shared" si="19"/>
        <v>771000</v>
      </c>
      <c r="H597" s="2">
        <v>771366</v>
      </c>
      <c r="I597" s="3">
        <v>771000</v>
      </c>
      <c r="J597" t="s">
        <v>29</v>
      </c>
      <c r="K597" t="s">
        <v>154</v>
      </c>
      <c r="L597" t="s">
        <v>155</v>
      </c>
      <c r="M597" t="s">
        <v>156</v>
      </c>
      <c r="N597" t="s">
        <v>157</v>
      </c>
      <c r="O597" t="s">
        <v>814</v>
      </c>
      <c r="P597" t="s">
        <v>34</v>
      </c>
      <c r="Q597" t="s">
        <v>48</v>
      </c>
      <c r="R597" t="s">
        <v>49</v>
      </c>
      <c r="S597" t="s">
        <v>37</v>
      </c>
      <c r="T597" t="s">
        <v>38</v>
      </c>
      <c r="U597" t="s">
        <v>38</v>
      </c>
      <c r="V597" t="s">
        <v>39</v>
      </c>
      <c r="W597" t="s">
        <v>40</v>
      </c>
      <c r="X597" t="s">
        <v>40</v>
      </c>
      <c r="Y597" t="s">
        <v>41</v>
      </c>
      <c r="Z597" t="s">
        <v>41</v>
      </c>
      <c r="AA597" t="s">
        <v>37</v>
      </c>
    </row>
    <row r="598" spans="1:27" x14ac:dyDescent="0.25">
      <c r="A598" t="s">
        <v>158</v>
      </c>
      <c r="B598" t="s">
        <v>120</v>
      </c>
      <c r="C598" t="s">
        <v>27</v>
      </c>
      <c r="D598" t="s">
        <v>84</v>
      </c>
      <c r="E598">
        <v>511</v>
      </c>
      <c r="F598" t="str">
        <f t="shared" si="18"/>
        <v>A7300AF511</v>
      </c>
      <c r="G598">
        <f t="shared" si="19"/>
        <v>98000</v>
      </c>
      <c r="H598" s="2">
        <v>98328</v>
      </c>
      <c r="I598" s="3">
        <v>98000</v>
      </c>
      <c r="J598" t="s">
        <v>29</v>
      </c>
      <c r="K598" t="s">
        <v>159</v>
      </c>
      <c r="L598" t="s">
        <v>160</v>
      </c>
      <c r="M598" t="s">
        <v>161</v>
      </c>
      <c r="N598" t="s">
        <v>162</v>
      </c>
      <c r="O598" t="s">
        <v>814</v>
      </c>
      <c r="P598" t="s">
        <v>34</v>
      </c>
      <c r="Q598" t="s">
        <v>48</v>
      </c>
      <c r="R598" t="s">
        <v>49</v>
      </c>
      <c r="S598" t="s">
        <v>37</v>
      </c>
      <c r="T598" t="s">
        <v>38</v>
      </c>
      <c r="U598" t="s">
        <v>38</v>
      </c>
      <c r="V598" t="s">
        <v>39</v>
      </c>
      <c r="W598" t="s">
        <v>40</v>
      </c>
      <c r="X598" t="s">
        <v>40</v>
      </c>
      <c r="Y598" t="s">
        <v>41</v>
      </c>
      <c r="Z598" t="s">
        <v>41</v>
      </c>
      <c r="AA598" t="s">
        <v>37</v>
      </c>
    </row>
    <row r="599" spans="1:27" x14ac:dyDescent="0.25">
      <c r="A599" t="s">
        <v>163</v>
      </c>
      <c r="B599" t="s">
        <v>120</v>
      </c>
      <c r="C599" t="s">
        <v>27</v>
      </c>
      <c r="D599" t="s">
        <v>84</v>
      </c>
      <c r="E599">
        <v>511</v>
      </c>
      <c r="F599" t="str">
        <f t="shared" si="18"/>
        <v>A7300AF511</v>
      </c>
      <c r="G599">
        <f t="shared" si="19"/>
        <v>869000</v>
      </c>
      <c r="H599" s="2">
        <v>-869694</v>
      </c>
      <c r="I599" s="3">
        <v>-869000</v>
      </c>
      <c r="J599" t="s">
        <v>99</v>
      </c>
      <c r="K599" t="s">
        <v>48</v>
      </c>
      <c r="L599" t="s">
        <v>134</v>
      </c>
      <c r="M599" t="s">
        <v>135</v>
      </c>
      <c r="N599" t="s">
        <v>136</v>
      </c>
      <c r="O599" t="s">
        <v>814</v>
      </c>
      <c r="P599" t="s">
        <v>34</v>
      </c>
      <c r="Q599" t="s">
        <v>48</v>
      </c>
      <c r="R599" t="s">
        <v>49</v>
      </c>
      <c r="S599" t="s">
        <v>37</v>
      </c>
      <c r="T599" t="s">
        <v>38</v>
      </c>
      <c r="U599" t="s">
        <v>38</v>
      </c>
      <c r="V599" t="s">
        <v>39</v>
      </c>
      <c r="W599" t="s">
        <v>40</v>
      </c>
      <c r="X599" t="s">
        <v>40</v>
      </c>
      <c r="Y599" t="s">
        <v>41</v>
      </c>
      <c r="Z599" t="s">
        <v>41</v>
      </c>
      <c r="AA599" t="s">
        <v>37</v>
      </c>
    </row>
    <row r="600" spans="1:27" x14ac:dyDescent="0.25">
      <c r="A600" t="s">
        <v>164</v>
      </c>
      <c r="B600" t="s">
        <v>26</v>
      </c>
      <c r="C600" t="s">
        <v>27</v>
      </c>
      <c r="D600" t="s">
        <v>84</v>
      </c>
      <c r="E600">
        <v>511</v>
      </c>
      <c r="F600" t="str">
        <f t="shared" si="18"/>
        <v>A7300AF511</v>
      </c>
      <c r="G600">
        <f t="shared" si="19"/>
        <v>771000</v>
      </c>
      <c r="H600" s="2">
        <v>771366</v>
      </c>
      <c r="I600" s="3">
        <v>771000</v>
      </c>
      <c r="J600" t="s">
        <v>29</v>
      </c>
      <c r="K600" t="s">
        <v>116</v>
      </c>
      <c r="L600" t="s">
        <v>117</v>
      </c>
      <c r="M600" t="s">
        <v>118</v>
      </c>
      <c r="N600" t="s">
        <v>117</v>
      </c>
      <c r="O600" t="s">
        <v>814</v>
      </c>
      <c r="P600" t="s">
        <v>34</v>
      </c>
      <c r="Q600" t="s">
        <v>48</v>
      </c>
      <c r="R600" t="s">
        <v>49</v>
      </c>
      <c r="S600" t="s">
        <v>37</v>
      </c>
      <c r="T600" t="s">
        <v>38</v>
      </c>
      <c r="U600" t="s">
        <v>38</v>
      </c>
      <c r="V600" t="s">
        <v>39</v>
      </c>
      <c r="W600" t="s">
        <v>40</v>
      </c>
      <c r="X600" t="s">
        <v>40</v>
      </c>
      <c r="Y600" t="s">
        <v>41</v>
      </c>
      <c r="Z600" t="s">
        <v>41</v>
      </c>
      <c r="AA600" t="s">
        <v>37</v>
      </c>
    </row>
    <row r="601" spans="1:27" x14ac:dyDescent="0.25">
      <c r="A601" t="s">
        <v>165</v>
      </c>
      <c r="B601" t="s">
        <v>26</v>
      </c>
      <c r="C601" t="s">
        <v>27</v>
      </c>
      <c r="D601" t="s">
        <v>84</v>
      </c>
      <c r="E601">
        <v>511</v>
      </c>
      <c r="F601" t="str">
        <f t="shared" si="18"/>
        <v>A7300AF511</v>
      </c>
      <c r="G601">
        <f t="shared" si="19"/>
        <v>771000</v>
      </c>
      <c r="H601" s="2">
        <v>-771366</v>
      </c>
      <c r="I601" s="3">
        <v>-771000</v>
      </c>
      <c r="J601" t="s">
        <v>99</v>
      </c>
      <c r="K601" t="s">
        <v>154</v>
      </c>
      <c r="L601" t="s">
        <v>155</v>
      </c>
      <c r="M601" t="s">
        <v>156</v>
      </c>
      <c r="N601" t="s">
        <v>157</v>
      </c>
      <c r="O601" t="s">
        <v>814</v>
      </c>
      <c r="P601" t="s">
        <v>34</v>
      </c>
      <c r="Q601" t="s">
        <v>48</v>
      </c>
      <c r="R601" t="s">
        <v>49</v>
      </c>
      <c r="S601" t="s">
        <v>37</v>
      </c>
      <c r="T601" t="s">
        <v>38</v>
      </c>
      <c r="U601" t="s">
        <v>38</v>
      </c>
      <c r="V601" t="s">
        <v>39</v>
      </c>
      <c r="W601" t="s">
        <v>40</v>
      </c>
      <c r="X601" t="s">
        <v>40</v>
      </c>
      <c r="Y601" t="s">
        <v>41</v>
      </c>
      <c r="Z601" t="s">
        <v>41</v>
      </c>
      <c r="AA601" t="s">
        <v>37</v>
      </c>
    </row>
    <row r="602" spans="1:27" x14ac:dyDescent="0.25">
      <c r="A602" t="s">
        <v>166</v>
      </c>
      <c r="B602" t="s">
        <v>26</v>
      </c>
      <c r="C602" t="s">
        <v>27</v>
      </c>
      <c r="D602" t="s">
        <v>84</v>
      </c>
      <c r="E602">
        <v>511</v>
      </c>
      <c r="F602" t="str">
        <f t="shared" si="18"/>
        <v>A7300AF511</v>
      </c>
      <c r="G602">
        <f t="shared" si="19"/>
        <v>789000</v>
      </c>
      <c r="H602" s="2">
        <v>789444</v>
      </c>
      <c r="I602" s="3">
        <v>789000</v>
      </c>
      <c r="J602" t="s">
        <v>29</v>
      </c>
      <c r="K602" t="s">
        <v>116</v>
      </c>
      <c r="L602" t="s">
        <v>117</v>
      </c>
      <c r="M602" t="s">
        <v>118</v>
      </c>
      <c r="N602" t="s">
        <v>117</v>
      </c>
      <c r="O602" t="s">
        <v>814</v>
      </c>
      <c r="P602" t="s">
        <v>34</v>
      </c>
      <c r="Q602" t="s">
        <v>48</v>
      </c>
      <c r="R602" t="s">
        <v>49</v>
      </c>
      <c r="S602" t="s">
        <v>37</v>
      </c>
      <c r="T602" t="s">
        <v>38</v>
      </c>
      <c r="U602" t="s">
        <v>38</v>
      </c>
      <c r="V602" t="s">
        <v>39</v>
      </c>
      <c r="W602" t="s">
        <v>40</v>
      </c>
      <c r="X602" t="s">
        <v>40</v>
      </c>
      <c r="Y602" t="s">
        <v>41</v>
      </c>
      <c r="Z602" t="s">
        <v>41</v>
      </c>
      <c r="AA602" t="s">
        <v>37</v>
      </c>
    </row>
    <row r="603" spans="1:27" x14ac:dyDescent="0.25">
      <c r="A603" t="s">
        <v>167</v>
      </c>
      <c r="B603" t="s">
        <v>26</v>
      </c>
      <c r="C603" t="s">
        <v>27</v>
      </c>
      <c r="D603" t="s">
        <v>84</v>
      </c>
      <c r="E603">
        <v>511</v>
      </c>
      <c r="F603" t="str">
        <f t="shared" si="18"/>
        <v>A7300AF511</v>
      </c>
      <c r="G603">
        <f t="shared" si="19"/>
        <v>789000</v>
      </c>
      <c r="H603" s="2">
        <v>-789444</v>
      </c>
      <c r="I603" s="3">
        <v>-789000</v>
      </c>
      <c r="J603" t="s">
        <v>99</v>
      </c>
      <c r="K603" t="s">
        <v>168</v>
      </c>
      <c r="L603" t="s">
        <v>117</v>
      </c>
      <c r="M603" t="s">
        <v>169</v>
      </c>
      <c r="N603" t="s">
        <v>170</v>
      </c>
      <c r="O603" t="s">
        <v>814</v>
      </c>
      <c r="P603" t="s">
        <v>34</v>
      </c>
      <c r="Q603" t="s">
        <v>48</v>
      </c>
      <c r="R603" t="s">
        <v>49</v>
      </c>
      <c r="S603" t="s">
        <v>37</v>
      </c>
      <c r="T603" t="s">
        <v>38</v>
      </c>
      <c r="U603" t="s">
        <v>38</v>
      </c>
      <c r="V603" t="s">
        <v>39</v>
      </c>
      <c r="W603" t="s">
        <v>40</v>
      </c>
      <c r="X603" t="s">
        <v>40</v>
      </c>
      <c r="Y603" t="s">
        <v>41</v>
      </c>
      <c r="Z603" t="s">
        <v>41</v>
      </c>
      <c r="AA603" t="s">
        <v>37</v>
      </c>
    </row>
    <row r="604" spans="1:27" x14ac:dyDescent="0.25">
      <c r="A604" t="s">
        <v>823</v>
      </c>
      <c r="B604" t="s">
        <v>26</v>
      </c>
      <c r="C604" t="s">
        <v>27</v>
      </c>
      <c r="D604" t="s">
        <v>85</v>
      </c>
      <c r="E604">
        <v>511</v>
      </c>
      <c r="F604" t="str">
        <f t="shared" si="18"/>
        <v>A7320AF511</v>
      </c>
      <c r="G604">
        <f t="shared" si="19"/>
        <v>1446000</v>
      </c>
      <c r="H604" s="2">
        <v>1445630</v>
      </c>
      <c r="I604" s="3">
        <v>1446000</v>
      </c>
      <c r="J604" t="s">
        <v>29</v>
      </c>
      <c r="K604" t="s">
        <v>108</v>
      </c>
      <c r="L604" t="s">
        <v>109</v>
      </c>
      <c r="M604" t="s">
        <v>32</v>
      </c>
      <c r="N604" t="s">
        <v>33</v>
      </c>
      <c r="O604" t="s">
        <v>814</v>
      </c>
      <c r="P604" t="s">
        <v>34</v>
      </c>
      <c r="Q604" t="s">
        <v>48</v>
      </c>
      <c r="R604" t="s">
        <v>49</v>
      </c>
      <c r="S604" t="s">
        <v>37</v>
      </c>
      <c r="T604" t="s">
        <v>38</v>
      </c>
      <c r="U604" t="s">
        <v>38</v>
      </c>
      <c r="V604" t="s">
        <v>39</v>
      </c>
      <c r="W604" t="s">
        <v>40</v>
      </c>
      <c r="X604" t="s">
        <v>40</v>
      </c>
      <c r="Y604" t="s">
        <v>41</v>
      </c>
      <c r="Z604" t="s">
        <v>41</v>
      </c>
      <c r="AA604" t="s">
        <v>37</v>
      </c>
    </row>
    <row r="605" spans="1:27" x14ac:dyDescent="0.25">
      <c r="A605" t="s">
        <v>825</v>
      </c>
      <c r="B605" t="s">
        <v>26</v>
      </c>
      <c r="C605" t="s">
        <v>27</v>
      </c>
      <c r="D605" t="s">
        <v>85</v>
      </c>
      <c r="E605">
        <v>511</v>
      </c>
      <c r="F605" t="str">
        <f t="shared" si="18"/>
        <v>A7320AF511</v>
      </c>
      <c r="G605">
        <f t="shared" si="19"/>
        <v>8000</v>
      </c>
      <c r="H605" s="2">
        <v>8363</v>
      </c>
      <c r="I605" s="3">
        <v>8000</v>
      </c>
      <c r="J605" t="s">
        <v>29</v>
      </c>
      <c r="K605" t="s">
        <v>100</v>
      </c>
      <c r="L605" t="s">
        <v>101</v>
      </c>
      <c r="M605" t="s">
        <v>102</v>
      </c>
      <c r="N605" t="s">
        <v>103</v>
      </c>
      <c r="O605" t="s">
        <v>814</v>
      </c>
      <c r="P605" t="s">
        <v>34</v>
      </c>
      <c r="Q605" t="s">
        <v>48</v>
      </c>
      <c r="R605" t="s">
        <v>49</v>
      </c>
      <c r="S605" t="s">
        <v>37</v>
      </c>
      <c r="T605" t="s">
        <v>38</v>
      </c>
      <c r="U605" t="s">
        <v>38</v>
      </c>
      <c r="V605" t="s">
        <v>39</v>
      </c>
      <c r="W605" t="s">
        <v>40</v>
      </c>
      <c r="X605" t="s">
        <v>40</v>
      </c>
      <c r="Y605" t="s">
        <v>41</v>
      </c>
      <c r="Z605" t="s">
        <v>41</v>
      </c>
      <c r="AA605" t="s">
        <v>37</v>
      </c>
    </row>
    <row r="606" spans="1:27" x14ac:dyDescent="0.25">
      <c r="A606" t="s">
        <v>816</v>
      </c>
      <c r="B606" t="s">
        <v>26</v>
      </c>
      <c r="C606" t="s">
        <v>27</v>
      </c>
      <c r="D606" t="s">
        <v>85</v>
      </c>
      <c r="E606">
        <v>511</v>
      </c>
      <c r="F606" t="str">
        <f t="shared" si="18"/>
        <v>A7320AF511</v>
      </c>
      <c r="G606">
        <f t="shared" si="19"/>
        <v>846000</v>
      </c>
      <c r="H606" s="2">
        <v>-846223</v>
      </c>
      <c r="I606" s="3">
        <v>-846000</v>
      </c>
      <c r="J606" t="s">
        <v>99</v>
      </c>
      <c r="K606" t="s">
        <v>115</v>
      </c>
      <c r="L606" t="s">
        <v>111</v>
      </c>
      <c r="M606" t="s">
        <v>112</v>
      </c>
      <c r="N606" t="s">
        <v>113</v>
      </c>
      <c r="O606" t="s">
        <v>814</v>
      </c>
      <c r="P606" t="s">
        <v>34</v>
      </c>
      <c r="Q606" t="s">
        <v>48</v>
      </c>
      <c r="R606" t="s">
        <v>49</v>
      </c>
      <c r="S606" t="s">
        <v>37</v>
      </c>
      <c r="T606" t="s">
        <v>38</v>
      </c>
      <c r="U606" t="s">
        <v>38</v>
      </c>
      <c r="V606" t="s">
        <v>39</v>
      </c>
      <c r="W606" t="s">
        <v>40</v>
      </c>
      <c r="X606" t="s">
        <v>40</v>
      </c>
      <c r="Y606" t="s">
        <v>41</v>
      </c>
      <c r="Z606" t="s">
        <v>41</v>
      </c>
      <c r="AA606" t="s">
        <v>37</v>
      </c>
    </row>
    <row r="607" spans="1:27" x14ac:dyDescent="0.25">
      <c r="A607" t="s">
        <v>817</v>
      </c>
      <c r="B607" t="s">
        <v>26</v>
      </c>
      <c r="C607" t="s">
        <v>27</v>
      </c>
      <c r="D607" t="s">
        <v>85</v>
      </c>
      <c r="E607">
        <v>511</v>
      </c>
      <c r="F607" t="str">
        <f t="shared" si="18"/>
        <v>A7320AF511</v>
      </c>
      <c r="G607">
        <f t="shared" si="19"/>
        <v>608000</v>
      </c>
      <c r="H607" s="2">
        <v>-607770</v>
      </c>
      <c r="I607" s="3">
        <v>-608000</v>
      </c>
      <c r="J607" t="s">
        <v>99</v>
      </c>
      <c r="K607" t="s">
        <v>116</v>
      </c>
      <c r="L607" t="s">
        <v>117</v>
      </c>
      <c r="M607" t="s">
        <v>118</v>
      </c>
      <c r="N607" t="s">
        <v>117</v>
      </c>
      <c r="O607" t="s">
        <v>814</v>
      </c>
      <c r="P607" t="s">
        <v>34</v>
      </c>
      <c r="Q607" t="s">
        <v>48</v>
      </c>
      <c r="R607" t="s">
        <v>49</v>
      </c>
      <c r="S607" t="s">
        <v>37</v>
      </c>
      <c r="T607" t="s">
        <v>38</v>
      </c>
      <c r="U607" t="s">
        <v>38</v>
      </c>
      <c r="V607" t="s">
        <v>39</v>
      </c>
      <c r="W607" t="s">
        <v>40</v>
      </c>
      <c r="X607" t="s">
        <v>40</v>
      </c>
      <c r="Y607" t="s">
        <v>41</v>
      </c>
      <c r="Z607" t="s">
        <v>41</v>
      </c>
      <c r="AA607" t="s">
        <v>37</v>
      </c>
    </row>
    <row r="608" spans="1:27" x14ac:dyDescent="0.25">
      <c r="A608" t="s">
        <v>149</v>
      </c>
      <c r="B608" t="s">
        <v>26</v>
      </c>
      <c r="C608" t="s">
        <v>27</v>
      </c>
      <c r="D608" t="s">
        <v>85</v>
      </c>
      <c r="E608">
        <v>511</v>
      </c>
      <c r="F608" t="str">
        <f t="shared" si="18"/>
        <v>A7320AF511</v>
      </c>
      <c r="G608">
        <f t="shared" si="19"/>
        <v>423000</v>
      </c>
      <c r="H608" s="2">
        <v>423111</v>
      </c>
      <c r="I608" s="3">
        <v>423000</v>
      </c>
      <c r="J608" t="s">
        <v>29</v>
      </c>
      <c r="K608" t="s">
        <v>48</v>
      </c>
      <c r="L608" t="s">
        <v>134</v>
      </c>
      <c r="M608" t="s">
        <v>135</v>
      </c>
      <c r="N608" t="s">
        <v>136</v>
      </c>
      <c r="O608" t="s">
        <v>814</v>
      </c>
      <c r="P608" t="s">
        <v>34</v>
      </c>
      <c r="Q608" t="s">
        <v>48</v>
      </c>
      <c r="R608" t="s">
        <v>49</v>
      </c>
      <c r="S608" t="s">
        <v>37</v>
      </c>
      <c r="T608" t="s">
        <v>38</v>
      </c>
      <c r="U608" t="s">
        <v>38</v>
      </c>
      <c r="V608" t="s">
        <v>39</v>
      </c>
      <c r="W608" t="s">
        <v>40</v>
      </c>
      <c r="X608" t="s">
        <v>40</v>
      </c>
      <c r="Y608" t="s">
        <v>41</v>
      </c>
      <c r="Z608" t="s">
        <v>41</v>
      </c>
      <c r="AA608" t="s">
        <v>37</v>
      </c>
    </row>
    <row r="609" spans="1:27" x14ac:dyDescent="0.25">
      <c r="A609" t="s">
        <v>152</v>
      </c>
      <c r="B609" t="s">
        <v>26</v>
      </c>
      <c r="C609" t="s">
        <v>27</v>
      </c>
      <c r="D609" t="s">
        <v>85</v>
      </c>
      <c r="E609">
        <v>511</v>
      </c>
      <c r="F609" t="str">
        <f t="shared" si="18"/>
        <v>A7320AF511</v>
      </c>
      <c r="G609">
        <f t="shared" si="19"/>
        <v>423000</v>
      </c>
      <c r="H609" s="2">
        <v>-423111</v>
      </c>
      <c r="I609" s="3">
        <v>-423000</v>
      </c>
      <c r="J609" t="s">
        <v>99</v>
      </c>
      <c r="K609" t="s">
        <v>115</v>
      </c>
      <c r="L609" t="s">
        <v>111</v>
      </c>
      <c r="M609" t="s">
        <v>112</v>
      </c>
      <c r="N609" t="s">
        <v>113</v>
      </c>
      <c r="O609" t="s">
        <v>814</v>
      </c>
      <c r="P609" t="s">
        <v>34</v>
      </c>
      <c r="Q609" t="s">
        <v>48</v>
      </c>
      <c r="R609" t="s">
        <v>49</v>
      </c>
      <c r="S609" t="s">
        <v>37</v>
      </c>
      <c r="T609" t="s">
        <v>38</v>
      </c>
      <c r="U609" t="s">
        <v>38</v>
      </c>
      <c r="V609" t="s">
        <v>39</v>
      </c>
      <c r="W609" t="s">
        <v>40</v>
      </c>
      <c r="X609" t="s">
        <v>40</v>
      </c>
      <c r="Y609" t="s">
        <v>41</v>
      </c>
      <c r="Z609" t="s">
        <v>41</v>
      </c>
      <c r="AA609" t="s">
        <v>37</v>
      </c>
    </row>
    <row r="610" spans="1:27" x14ac:dyDescent="0.25">
      <c r="A610" t="s">
        <v>153</v>
      </c>
      <c r="B610" t="s">
        <v>120</v>
      </c>
      <c r="C610" t="s">
        <v>27</v>
      </c>
      <c r="D610" t="s">
        <v>85</v>
      </c>
      <c r="E610">
        <v>511</v>
      </c>
      <c r="F610" t="str">
        <f t="shared" si="18"/>
        <v>A7320AF511</v>
      </c>
      <c r="G610">
        <f t="shared" si="19"/>
        <v>426000</v>
      </c>
      <c r="H610" s="2">
        <v>425965</v>
      </c>
      <c r="I610" s="3">
        <v>426000</v>
      </c>
      <c r="J610" t="s">
        <v>29</v>
      </c>
      <c r="K610" t="s">
        <v>154</v>
      </c>
      <c r="L610" t="s">
        <v>155</v>
      </c>
      <c r="M610" t="s">
        <v>156</v>
      </c>
      <c r="N610" t="s">
        <v>157</v>
      </c>
      <c r="O610" t="s">
        <v>814</v>
      </c>
      <c r="P610" t="s">
        <v>34</v>
      </c>
      <c r="Q610" t="s">
        <v>48</v>
      </c>
      <c r="R610" t="s">
        <v>49</v>
      </c>
      <c r="S610" t="s">
        <v>37</v>
      </c>
      <c r="T610" t="s">
        <v>38</v>
      </c>
      <c r="U610" t="s">
        <v>38</v>
      </c>
      <c r="V610" t="s">
        <v>39</v>
      </c>
      <c r="W610" t="s">
        <v>40</v>
      </c>
      <c r="X610" t="s">
        <v>40</v>
      </c>
      <c r="Y610" t="s">
        <v>41</v>
      </c>
      <c r="Z610" t="s">
        <v>41</v>
      </c>
      <c r="AA610" t="s">
        <v>37</v>
      </c>
    </row>
    <row r="611" spans="1:27" x14ac:dyDescent="0.25">
      <c r="A611" t="s">
        <v>158</v>
      </c>
      <c r="B611" t="s">
        <v>120</v>
      </c>
      <c r="C611" t="s">
        <v>27</v>
      </c>
      <c r="D611" t="s">
        <v>85</v>
      </c>
      <c r="E611">
        <v>511</v>
      </c>
      <c r="F611" t="str">
        <f t="shared" si="18"/>
        <v>A7320AF511</v>
      </c>
      <c r="G611">
        <f t="shared" si="19"/>
        <v>1000</v>
      </c>
      <c r="H611" s="2">
        <v>826</v>
      </c>
      <c r="I611" s="3">
        <v>1000</v>
      </c>
      <c r="J611" t="s">
        <v>29</v>
      </c>
      <c r="K611" t="s">
        <v>159</v>
      </c>
      <c r="L611" t="s">
        <v>160</v>
      </c>
      <c r="M611" t="s">
        <v>161</v>
      </c>
      <c r="N611" t="s">
        <v>162</v>
      </c>
      <c r="O611" t="s">
        <v>814</v>
      </c>
      <c r="P611" t="s">
        <v>34</v>
      </c>
      <c r="Q611" t="s">
        <v>48</v>
      </c>
      <c r="R611" t="s">
        <v>49</v>
      </c>
      <c r="S611" t="s">
        <v>37</v>
      </c>
      <c r="T611" t="s">
        <v>38</v>
      </c>
      <c r="U611" t="s">
        <v>38</v>
      </c>
      <c r="V611" t="s">
        <v>39</v>
      </c>
      <c r="W611" t="s">
        <v>40</v>
      </c>
      <c r="X611" t="s">
        <v>40</v>
      </c>
      <c r="Y611" t="s">
        <v>41</v>
      </c>
      <c r="Z611" t="s">
        <v>41</v>
      </c>
      <c r="AA611" t="s">
        <v>37</v>
      </c>
    </row>
    <row r="612" spans="1:27" x14ac:dyDescent="0.25">
      <c r="A612" t="s">
        <v>163</v>
      </c>
      <c r="B612" t="s">
        <v>120</v>
      </c>
      <c r="C612" t="s">
        <v>27</v>
      </c>
      <c r="D612" t="s">
        <v>85</v>
      </c>
      <c r="E612">
        <v>511</v>
      </c>
      <c r="F612" t="str">
        <f t="shared" si="18"/>
        <v>A7320AF511</v>
      </c>
      <c r="G612">
        <f t="shared" si="19"/>
        <v>427000</v>
      </c>
      <c r="H612" s="2">
        <v>-426791</v>
      </c>
      <c r="I612" s="3">
        <v>-427000</v>
      </c>
      <c r="J612" t="s">
        <v>99</v>
      </c>
      <c r="K612" t="s">
        <v>48</v>
      </c>
      <c r="L612" t="s">
        <v>134</v>
      </c>
      <c r="M612" t="s">
        <v>135</v>
      </c>
      <c r="N612" t="s">
        <v>136</v>
      </c>
      <c r="O612" t="s">
        <v>814</v>
      </c>
      <c r="P612" t="s">
        <v>34</v>
      </c>
      <c r="Q612" t="s">
        <v>48</v>
      </c>
      <c r="R612" t="s">
        <v>49</v>
      </c>
      <c r="S612" t="s">
        <v>37</v>
      </c>
      <c r="T612" t="s">
        <v>38</v>
      </c>
      <c r="U612" t="s">
        <v>38</v>
      </c>
      <c r="V612" t="s">
        <v>39</v>
      </c>
      <c r="W612" t="s">
        <v>40</v>
      </c>
      <c r="X612" t="s">
        <v>40</v>
      </c>
      <c r="Y612" t="s">
        <v>41</v>
      </c>
      <c r="Z612" t="s">
        <v>41</v>
      </c>
      <c r="AA612" t="s">
        <v>37</v>
      </c>
    </row>
    <row r="613" spans="1:27" x14ac:dyDescent="0.25">
      <c r="A613" t="s">
        <v>164</v>
      </c>
      <c r="B613" t="s">
        <v>26</v>
      </c>
      <c r="C613" t="s">
        <v>27</v>
      </c>
      <c r="D613" t="s">
        <v>85</v>
      </c>
      <c r="E613">
        <v>511</v>
      </c>
      <c r="F613" t="str">
        <f t="shared" si="18"/>
        <v>A7320AF511</v>
      </c>
      <c r="G613">
        <f t="shared" si="19"/>
        <v>426000</v>
      </c>
      <c r="H613" s="2">
        <v>425965</v>
      </c>
      <c r="I613" s="3">
        <v>426000</v>
      </c>
      <c r="J613" t="s">
        <v>29</v>
      </c>
      <c r="K613" t="s">
        <v>116</v>
      </c>
      <c r="L613" t="s">
        <v>117</v>
      </c>
      <c r="M613" t="s">
        <v>118</v>
      </c>
      <c r="N613" t="s">
        <v>117</v>
      </c>
      <c r="O613" t="s">
        <v>814</v>
      </c>
      <c r="P613" t="s">
        <v>34</v>
      </c>
      <c r="Q613" t="s">
        <v>48</v>
      </c>
      <c r="R613" t="s">
        <v>49</v>
      </c>
      <c r="S613" t="s">
        <v>37</v>
      </c>
      <c r="T613" t="s">
        <v>38</v>
      </c>
      <c r="U613" t="s">
        <v>38</v>
      </c>
      <c r="V613" t="s">
        <v>39</v>
      </c>
      <c r="W613" t="s">
        <v>40</v>
      </c>
      <c r="X613" t="s">
        <v>40</v>
      </c>
      <c r="Y613" t="s">
        <v>41</v>
      </c>
      <c r="Z613" t="s">
        <v>41</v>
      </c>
      <c r="AA613" t="s">
        <v>37</v>
      </c>
    </row>
    <row r="614" spans="1:27" x14ac:dyDescent="0.25">
      <c r="A614" t="s">
        <v>165</v>
      </c>
      <c r="B614" t="s">
        <v>26</v>
      </c>
      <c r="C614" t="s">
        <v>27</v>
      </c>
      <c r="D614" t="s">
        <v>85</v>
      </c>
      <c r="E614">
        <v>511</v>
      </c>
      <c r="F614" t="str">
        <f t="shared" si="18"/>
        <v>A7320AF511</v>
      </c>
      <c r="G614">
        <f t="shared" si="19"/>
        <v>426000</v>
      </c>
      <c r="H614" s="2">
        <v>-425965</v>
      </c>
      <c r="I614" s="3">
        <v>-426000</v>
      </c>
      <c r="J614" t="s">
        <v>99</v>
      </c>
      <c r="K614" t="s">
        <v>154</v>
      </c>
      <c r="L614" t="s">
        <v>155</v>
      </c>
      <c r="M614" t="s">
        <v>156</v>
      </c>
      <c r="N614" t="s">
        <v>157</v>
      </c>
      <c r="O614" t="s">
        <v>814</v>
      </c>
      <c r="P614" t="s">
        <v>34</v>
      </c>
      <c r="Q614" t="s">
        <v>48</v>
      </c>
      <c r="R614" t="s">
        <v>49</v>
      </c>
      <c r="S614" t="s">
        <v>37</v>
      </c>
      <c r="T614" t="s">
        <v>38</v>
      </c>
      <c r="U614" t="s">
        <v>38</v>
      </c>
      <c r="V614" t="s">
        <v>39</v>
      </c>
      <c r="W614" t="s">
        <v>40</v>
      </c>
      <c r="X614" t="s">
        <v>40</v>
      </c>
      <c r="Y614" t="s">
        <v>41</v>
      </c>
      <c r="Z614" t="s">
        <v>41</v>
      </c>
      <c r="AA614" t="s">
        <v>37</v>
      </c>
    </row>
    <row r="615" spans="1:27" x14ac:dyDescent="0.25">
      <c r="A615" t="s">
        <v>166</v>
      </c>
      <c r="B615" t="s">
        <v>26</v>
      </c>
      <c r="C615" t="s">
        <v>27</v>
      </c>
      <c r="D615" t="s">
        <v>85</v>
      </c>
      <c r="E615">
        <v>511</v>
      </c>
      <c r="F615" t="str">
        <f t="shared" si="18"/>
        <v>A7320AF511</v>
      </c>
      <c r="G615">
        <f t="shared" si="19"/>
        <v>182000</v>
      </c>
      <c r="H615" s="2">
        <v>181805</v>
      </c>
      <c r="I615" s="3">
        <v>182000</v>
      </c>
      <c r="J615" t="s">
        <v>29</v>
      </c>
      <c r="K615" t="s">
        <v>116</v>
      </c>
      <c r="L615" t="s">
        <v>117</v>
      </c>
      <c r="M615" t="s">
        <v>118</v>
      </c>
      <c r="N615" t="s">
        <v>117</v>
      </c>
      <c r="O615" t="s">
        <v>814</v>
      </c>
      <c r="P615" t="s">
        <v>34</v>
      </c>
      <c r="Q615" t="s">
        <v>48</v>
      </c>
      <c r="R615" t="s">
        <v>49</v>
      </c>
      <c r="S615" t="s">
        <v>37</v>
      </c>
      <c r="T615" t="s">
        <v>38</v>
      </c>
      <c r="U615" t="s">
        <v>38</v>
      </c>
      <c r="V615" t="s">
        <v>39</v>
      </c>
      <c r="W615" t="s">
        <v>40</v>
      </c>
      <c r="X615" t="s">
        <v>40</v>
      </c>
      <c r="Y615" t="s">
        <v>41</v>
      </c>
      <c r="Z615" t="s">
        <v>41</v>
      </c>
      <c r="AA615" t="s">
        <v>37</v>
      </c>
    </row>
    <row r="616" spans="1:27" x14ac:dyDescent="0.25">
      <c r="A616" t="s">
        <v>167</v>
      </c>
      <c r="B616" t="s">
        <v>26</v>
      </c>
      <c r="C616" t="s">
        <v>27</v>
      </c>
      <c r="D616" t="s">
        <v>85</v>
      </c>
      <c r="E616">
        <v>511</v>
      </c>
      <c r="F616" t="str">
        <f t="shared" si="18"/>
        <v>A7320AF511</v>
      </c>
      <c r="G616">
        <f t="shared" si="19"/>
        <v>182000</v>
      </c>
      <c r="H616" s="2">
        <v>-181805</v>
      </c>
      <c r="I616" s="3">
        <v>-182000</v>
      </c>
      <c r="J616" t="s">
        <v>99</v>
      </c>
      <c r="K616" t="s">
        <v>168</v>
      </c>
      <c r="L616" t="s">
        <v>117</v>
      </c>
      <c r="M616" t="s">
        <v>169</v>
      </c>
      <c r="N616" t="s">
        <v>170</v>
      </c>
      <c r="O616" t="s">
        <v>814</v>
      </c>
      <c r="P616" t="s">
        <v>34</v>
      </c>
      <c r="Q616" t="s">
        <v>48</v>
      </c>
      <c r="R616" t="s">
        <v>49</v>
      </c>
      <c r="S616" t="s">
        <v>37</v>
      </c>
      <c r="T616" t="s">
        <v>38</v>
      </c>
      <c r="U616" t="s">
        <v>38</v>
      </c>
      <c r="V616" t="s">
        <v>39</v>
      </c>
      <c r="W616" t="s">
        <v>40</v>
      </c>
      <c r="X616" t="s">
        <v>40</v>
      </c>
      <c r="Y616" t="s">
        <v>41</v>
      </c>
      <c r="Z616" t="s">
        <v>41</v>
      </c>
      <c r="AA616" t="s">
        <v>37</v>
      </c>
    </row>
    <row r="617" spans="1:27" x14ac:dyDescent="0.25">
      <c r="A617" t="s">
        <v>823</v>
      </c>
      <c r="B617" t="s">
        <v>26</v>
      </c>
      <c r="C617" t="s">
        <v>27</v>
      </c>
      <c r="D617" t="s">
        <v>86</v>
      </c>
      <c r="E617">
        <v>511</v>
      </c>
      <c r="F617" t="str">
        <f t="shared" si="18"/>
        <v>A7350AF511</v>
      </c>
      <c r="G617">
        <f t="shared" si="19"/>
        <v>34715000</v>
      </c>
      <c r="H617" s="2">
        <v>34714945</v>
      </c>
      <c r="I617" s="3">
        <v>34715000</v>
      </c>
      <c r="J617" t="s">
        <v>29</v>
      </c>
      <c r="K617" t="s">
        <v>108</v>
      </c>
      <c r="L617" t="s">
        <v>109</v>
      </c>
      <c r="M617" t="s">
        <v>32</v>
      </c>
      <c r="N617" t="s">
        <v>33</v>
      </c>
      <c r="O617" t="s">
        <v>814</v>
      </c>
      <c r="P617" t="s">
        <v>34</v>
      </c>
      <c r="Q617" t="s">
        <v>48</v>
      </c>
      <c r="R617" t="s">
        <v>49</v>
      </c>
      <c r="S617" t="s">
        <v>37</v>
      </c>
      <c r="T617" t="s">
        <v>38</v>
      </c>
      <c r="U617" t="s">
        <v>38</v>
      </c>
      <c r="V617" t="s">
        <v>39</v>
      </c>
      <c r="W617" t="s">
        <v>40</v>
      </c>
      <c r="X617" t="s">
        <v>40</v>
      </c>
      <c r="Y617" t="s">
        <v>41</v>
      </c>
      <c r="Z617" t="s">
        <v>41</v>
      </c>
      <c r="AA617" t="s">
        <v>37</v>
      </c>
    </row>
    <row r="618" spans="1:27" x14ac:dyDescent="0.25">
      <c r="A618" t="s">
        <v>816</v>
      </c>
      <c r="B618" t="s">
        <v>26</v>
      </c>
      <c r="C618" t="s">
        <v>27</v>
      </c>
      <c r="D618" t="s">
        <v>86</v>
      </c>
      <c r="E618">
        <v>511</v>
      </c>
      <c r="F618" t="str">
        <f t="shared" si="18"/>
        <v>A7350AF511</v>
      </c>
      <c r="G618">
        <f t="shared" si="19"/>
        <v>11338000</v>
      </c>
      <c r="H618" s="2">
        <v>-11338296</v>
      </c>
      <c r="I618" s="3">
        <v>-11338000</v>
      </c>
      <c r="J618" t="s">
        <v>99</v>
      </c>
      <c r="K618" t="s">
        <v>115</v>
      </c>
      <c r="L618" t="s">
        <v>111</v>
      </c>
      <c r="M618" t="s">
        <v>112</v>
      </c>
      <c r="N618" t="s">
        <v>113</v>
      </c>
      <c r="O618" t="s">
        <v>814</v>
      </c>
      <c r="P618" t="s">
        <v>34</v>
      </c>
      <c r="Q618" t="s">
        <v>48</v>
      </c>
      <c r="R618" t="s">
        <v>49</v>
      </c>
      <c r="S618" t="s">
        <v>37</v>
      </c>
      <c r="T618" t="s">
        <v>38</v>
      </c>
      <c r="U618" t="s">
        <v>38</v>
      </c>
      <c r="V618" t="s">
        <v>39</v>
      </c>
      <c r="W618" t="s">
        <v>40</v>
      </c>
      <c r="X618" t="s">
        <v>40</v>
      </c>
      <c r="Y618" t="s">
        <v>41</v>
      </c>
      <c r="Z618" t="s">
        <v>41</v>
      </c>
      <c r="AA618" t="s">
        <v>37</v>
      </c>
    </row>
    <row r="619" spans="1:27" x14ac:dyDescent="0.25">
      <c r="A619" t="s">
        <v>817</v>
      </c>
      <c r="B619" t="s">
        <v>26</v>
      </c>
      <c r="C619" t="s">
        <v>27</v>
      </c>
      <c r="D619" t="s">
        <v>86</v>
      </c>
      <c r="E619">
        <v>511</v>
      </c>
      <c r="F619" t="str">
        <f t="shared" si="18"/>
        <v>A7350AF511</v>
      </c>
      <c r="G619">
        <f t="shared" si="19"/>
        <v>20248000</v>
      </c>
      <c r="H619" s="2">
        <v>-20248437</v>
      </c>
      <c r="I619" s="3">
        <v>-20248000</v>
      </c>
      <c r="J619" t="s">
        <v>99</v>
      </c>
      <c r="K619" t="s">
        <v>116</v>
      </c>
      <c r="L619" t="s">
        <v>117</v>
      </c>
      <c r="M619" t="s">
        <v>118</v>
      </c>
      <c r="N619" t="s">
        <v>117</v>
      </c>
      <c r="O619" t="s">
        <v>814</v>
      </c>
      <c r="P619" t="s">
        <v>34</v>
      </c>
      <c r="Q619" t="s">
        <v>48</v>
      </c>
      <c r="R619" t="s">
        <v>49</v>
      </c>
      <c r="S619" t="s">
        <v>37</v>
      </c>
      <c r="T619" t="s">
        <v>38</v>
      </c>
      <c r="U619" t="s">
        <v>38</v>
      </c>
      <c r="V619" t="s">
        <v>39</v>
      </c>
      <c r="W619" t="s">
        <v>40</v>
      </c>
      <c r="X619" t="s">
        <v>40</v>
      </c>
      <c r="Y619" t="s">
        <v>41</v>
      </c>
      <c r="Z619" t="s">
        <v>41</v>
      </c>
      <c r="AA619" t="s">
        <v>37</v>
      </c>
    </row>
    <row r="620" spans="1:27" x14ac:dyDescent="0.25">
      <c r="A620" t="s">
        <v>926</v>
      </c>
      <c r="B620" t="s">
        <v>26</v>
      </c>
      <c r="C620" t="s">
        <v>27</v>
      </c>
      <c r="D620" t="s">
        <v>86</v>
      </c>
      <c r="E620">
        <v>511</v>
      </c>
      <c r="F620" t="str">
        <f t="shared" si="18"/>
        <v>A7350AF511</v>
      </c>
      <c r="G620">
        <f t="shared" si="19"/>
        <v>3129000</v>
      </c>
      <c r="H620" s="2">
        <v>-3128212</v>
      </c>
      <c r="I620" s="3">
        <v>-3129000</v>
      </c>
      <c r="J620" t="s">
        <v>99</v>
      </c>
      <c r="K620" t="s">
        <v>100</v>
      </c>
      <c r="L620" t="s">
        <v>101</v>
      </c>
      <c r="M620" t="s">
        <v>102</v>
      </c>
      <c r="N620" t="s">
        <v>103</v>
      </c>
      <c r="O620" t="s">
        <v>814</v>
      </c>
      <c r="P620" t="s">
        <v>34</v>
      </c>
      <c r="Q620" t="s">
        <v>48</v>
      </c>
      <c r="R620" t="s">
        <v>49</v>
      </c>
      <c r="S620" t="s">
        <v>37</v>
      </c>
      <c r="T620" t="s">
        <v>38</v>
      </c>
      <c r="U620" t="s">
        <v>38</v>
      </c>
      <c r="V620" t="s">
        <v>39</v>
      </c>
      <c r="W620" t="s">
        <v>40</v>
      </c>
      <c r="X620" t="s">
        <v>40</v>
      </c>
      <c r="Y620" t="s">
        <v>41</v>
      </c>
      <c r="Z620" t="s">
        <v>41</v>
      </c>
      <c r="AA620" t="s">
        <v>37</v>
      </c>
    </row>
    <row r="621" spans="1:27" x14ac:dyDescent="0.25">
      <c r="A621" t="s">
        <v>173</v>
      </c>
      <c r="B621" t="s">
        <v>26</v>
      </c>
      <c r="C621" t="s">
        <v>27</v>
      </c>
      <c r="D621" t="s">
        <v>86</v>
      </c>
      <c r="E621">
        <v>511</v>
      </c>
      <c r="F621" t="str">
        <f t="shared" si="18"/>
        <v>A7350AF511</v>
      </c>
      <c r="G621">
        <f t="shared" si="19"/>
        <v>20248000</v>
      </c>
      <c r="H621" s="2">
        <v>20248437</v>
      </c>
      <c r="I621" s="3">
        <v>20248000</v>
      </c>
      <c r="J621" t="s">
        <v>29</v>
      </c>
      <c r="K621" t="s">
        <v>116</v>
      </c>
      <c r="L621" t="s">
        <v>117</v>
      </c>
      <c r="M621" t="s">
        <v>118</v>
      </c>
      <c r="N621" t="s">
        <v>117</v>
      </c>
      <c r="O621" t="s">
        <v>814</v>
      </c>
      <c r="P621" t="s">
        <v>34</v>
      </c>
      <c r="Q621" t="s">
        <v>48</v>
      </c>
      <c r="R621" t="s">
        <v>49</v>
      </c>
      <c r="S621" t="s">
        <v>37</v>
      </c>
      <c r="T621" t="s">
        <v>38</v>
      </c>
      <c r="U621" t="s">
        <v>38</v>
      </c>
      <c r="V621" t="s">
        <v>39</v>
      </c>
      <c r="W621" t="s">
        <v>40</v>
      </c>
      <c r="X621" t="s">
        <v>40</v>
      </c>
      <c r="Y621" t="s">
        <v>41</v>
      </c>
      <c r="Z621" t="s">
        <v>41</v>
      </c>
      <c r="AA621" t="s">
        <v>37</v>
      </c>
    </row>
    <row r="622" spans="1:27" x14ac:dyDescent="0.25">
      <c r="A622" t="s">
        <v>175</v>
      </c>
      <c r="B622" t="s">
        <v>26</v>
      </c>
      <c r="C622" t="s">
        <v>27</v>
      </c>
      <c r="D622" t="s">
        <v>86</v>
      </c>
      <c r="E622">
        <v>511</v>
      </c>
      <c r="F622" t="str">
        <f t="shared" si="18"/>
        <v>A7350AF511</v>
      </c>
      <c r="G622">
        <f t="shared" si="19"/>
        <v>11338000</v>
      </c>
      <c r="H622" s="2">
        <v>11338296</v>
      </c>
      <c r="I622" s="3">
        <v>11338000</v>
      </c>
      <c r="J622" t="s">
        <v>29</v>
      </c>
      <c r="K622" t="s">
        <v>115</v>
      </c>
      <c r="L622" t="s">
        <v>111</v>
      </c>
      <c r="M622" t="s">
        <v>112</v>
      </c>
      <c r="N622" t="s">
        <v>113</v>
      </c>
      <c r="O622" t="s">
        <v>814</v>
      </c>
      <c r="P622" t="s">
        <v>34</v>
      </c>
      <c r="Q622" t="s">
        <v>48</v>
      </c>
      <c r="R622" t="s">
        <v>49</v>
      </c>
      <c r="S622" t="s">
        <v>37</v>
      </c>
      <c r="T622" t="s">
        <v>38</v>
      </c>
      <c r="U622" t="s">
        <v>38</v>
      </c>
      <c r="V622" t="s">
        <v>39</v>
      </c>
      <c r="W622" t="s">
        <v>40</v>
      </c>
      <c r="X622" t="s">
        <v>40</v>
      </c>
      <c r="Y622" t="s">
        <v>41</v>
      </c>
      <c r="Z622" t="s">
        <v>41</v>
      </c>
      <c r="AA622" t="s">
        <v>37</v>
      </c>
    </row>
    <row r="623" spans="1:27" x14ac:dyDescent="0.25">
      <c r="A623" t="s">
        <v>176</v>
      </c>
      <c r="B623" t="s">
        <v>26</v>
      </c>
      <c r="C623" t="s">
        <v>27</v>
      </c>
      <c r="D623" t="s">
        <v>86</v>
      </c>
      <c r="E623">
        <v>511</v>
      </c>
      <c r="F623" t="str">
        <f t="shared" si="18"/>
        <v>A7350AF511</v>
      </c>
      <c r="G623">
        <f t="shared" si="19"/>
        <v>3129000</v>
      </c>
      <c r="H623" s="2">
        <v>3128212</v>
      </c>
      <c r="I623" s="3">
        <v>3129000</v>
      </c>
      <c r="J623" t="s">
        <v>29</v>
      </c>
      <c r="K623" t="s">
        <v>48</v>
      </c>
      <c r="L623" t="s">
        <v>134</v>
      </c>
      <c r="M623" t="s">
        <v>135</v>
      </c>
      <c r="N623" t="s">
        <v>136</v>
      </c>
      <c r="O623" t="s">
        <v>814</v>
      </c>
      <c r="P623" t="s">
        <v>34</v>
      </c>
      <c r="Q623" t="s">
        <v>48</v>
      </c>
      <c r="R623" t="s">
        <v>49</v>
      </c>
      <c r="S623" t="s">
        <v>37</v>
      </c>
      <c r="T623" t="s">
        <v>38</v>
      </c>
      <c r="U623" t="s">
        <v>38</v>
      </c>
      <c r="V623" t="s">
        <v>39</v>
      </c>
      <c r="W623" t="s">
        <v>40</v>
      </c>
      <c r="X623" t="s">
        <v>40</v>
      </c>
      <c r="Y623" t="s">
        <v>41</v>
      </c>
      <c r="Z623" t="s">
        <v>41</v>
      </c>
      <c r="AA623" t="s">
        <v>37</v>
      </c>
    </row>
    <row r="624" spans="1:27" x14ac:dyDescent="0.25">
      <c r="A624" t="s">
        <v>178</v>
      </c>
      <c r="B624" t="s">
        <v>26</v>
      </c>
      <c r="C624" t="s">
        <v>27</v>
      </c>
      <c r="D624" t="s">
        <v>86</v>
      </c>
      <c r="E624">
        <v>511</v>
      </c>
      <c r="F624" t="str">
        <f t="shared" si="18"/>
        <v>A7350AF511</v>
      </c>
      <c r="G624">
        <f t="shared" si="19"/>
        <v>34715000</v>
      </c>
      <c r="H624" s="2">
        <v>-34714945</v>
      </c>
      <c r="I624" s="3">
        <v>-34715000</v>
      </c>
      <c r="J624" t="s">
        <v>99</v>
      </c>
      <c r="K624" t="s">
        <v>108</v>
      </c>
      <c r="L624" t="s">
        <v>109</v>
      </c>
      <c r="M624" t="s">
        <v>32</v>
      </c>
      <c r="N624" t="s">
        <v>33</v>
      </c>
      <c r="O624" t="s">
        <v>814</v>
      </c>
      <c r="P624" t="s">
        <v>34</v>
      </c>
      <c r="Q624" t="s">
        <v>48</v>
      </c>
      <c r="R624" t="s">
        <v>49</v>
      </c>
      <c r="S624" t="s">
        <v>37</v>
      </c>
      <c r="T624" t="s">
        <v>38</v>
      </c>
      <c r="U624" t="s">
        <v>38</v>
      </c>
      <c r="V624" t="s">
        <v>39</v>
      </c>
      <c r="W624" t="s">
        <v>40</v>
      </c>
      <c r="X624" t="s">
        <v>40</v>
      </c>
      <c r="Y624" t="s">
        <v>41</v>
      </c>
      <c r="Z624" t="s">
        <v>41</v>
      </c>
      <c r="AA624" t="s">
        <v>37</v>
      </c>
    </row>
    <row r="625" spans="1:27" x14ac:dyDescent="0.25">
      <c r="A625" t="s">
        <v>823</v>
      </c>
      <c r="B625" t="s">
        <v>26</v>
      </c>
      <c r="C625" t="s">
        <v>27</v>
      </c>
      <c r="D625" t="s">
        <v>595</v>
      </c>
      <c r="E625">
        <v>511</v>
      </c>
      <c r="F625" t="str">
        <f t="shared" si="18"/>
        <v>A7501AF511</v>
      </c>
      <c r="G625">
        <f t="shared" si="19"/>
        <v>20662000</v>
      </c>
      <c r="H625" s="2">
        <v>20661538</v>
      </c>
      <c r="I625" s="3">
        <v>20662000</v>
      </c>
      <c r="J625" t="s">
        <v>29</v>
      </c>
      <c r="K625" t="s">
        <v>108</v>
      </c>
      <c r="L625" t="s">
        <v>109</v>
      </c>
      <c r="M625" t="s">
        <v>32</v>
      </c>
      <c r="N625" t="s">
        <v>33</v>
      </c>
      <c r="O625" t="s">
        <v>814</v>
      </c>
      <c r="P625" t="s">
        <v>34</v>
      </c>
      <c r="Q625" t="s">
        <v>35</v>
      </c>
      <c r="R625" t="s">
        <v>36</v>
      </c>
      <c r="S625" t="s">
        <v>37</v>
      </c>
      <c r="T625" t="s">
        <v>38</v>
      </c>
      <c r="U625" t="s">
        <v>38</v>
      </c>
      <c r="V625" t="s">
        <v>39</v>
      </c>
      <c r="W625" t="s">
        <v>40</v>
      </c>
      <c r="X625" t="s">
        <v>40</v>
      </c>
      <c r="Y625" t="s">
        <v>41</v>
      </c>
      <c r="Z625" t="s">
        <v>41</v>
      </c>
      <c r="AA625" t="s">
        <v>37</v>
      </c>
    </row>
    <row r="626" spans="1:27" x14ac:dyDescent="0.25">
      <c r="A626" t="s">
        <v>825</v>
      </c>
      <c r="B626" t="s">
        <v>26</v>
      </c>
      <c r="C626" t="s">
        <v>27</v>
      </c>
      <c r="D626" t="s">
        <v>595</v>
      </c>
      <c r="E626">
        <v>511</v>
      </c>
      <c r="F626" t="str">
        <f t="shared" si="18"/>
        <v>A7501AF511</v>
      </c>
      <c r="G626">
        <f t="shared" si="19"/>
        <v>1037000</v>
      </c>
      <c r="H626" s="2">
        <v>1037505</v>
      </c>
      <c r="I626" s="3">
        <v>1037000</v>
      </c>
      <c r="J626" t="s">
        <v>29</v>
      </c>
      <c r="K626" t="s">
        <v>100</v>
      </c>
      <c r="L626" t="s">
        <v>101</v>
      </c>
      <c r="M626" t="s">
        <v>102</v>
      </c>
      <c r="N626" t="s">
        <v>103</v>
      </c>
      <c r="O626" t="s">
        <v>814</v>
      </c>
      <c r="P626" t="s">
        <v>34</v>
      </c>
      <c r="Q626" t="s">
        <v>35</v>
      </c>
      <c r="R626" t="s">
        <v>36</v>
      </c>
      <c r="S626" t="s">
        <v>37</v>
      </c>
      <c r="T626" t="s">
        <v>38</v>
      </c>
      <c r="U626" t="s">
        <v>38</v>
      </c>
      <c r="V626" t="s">
        <v>39</v>
      </c>
      <c r="W626" t="s">
        <v>40</v>
      </c>
      <c r="X626" t="s">
        <v>40</v>
      </c>
      <c r="Y626" t="s">
        <v>41</v>
      </c>
      <c r="Z626" t="s">
        <v>41</v>
      </c>
      <c r="AA626" t="s">
        <v>37</v>
      </c>
    </row>
    <row r="627" spans="1:27" x14ac:dyDescent="0.25">
      <c r="A627" t="s">
        <v>816</v>
      </c>
      <c r="B627" t="s">
        <v>26</v>
      </c>
      <c r="C627" t="s">
        <v>27</v>
      </c>
      <c r="D627" t="s">
        <v>595</v>
      </c>
      <c r="E627">
        <v>511</v>
      </c>
      <c r="F627" t="str">
        <f t="shared" si="18"/>
        <v>A7501AF511</v>
      </c>
      <c r="G627">
        <f t="shared" si="19"/>
        <v>5390000</v>
      </c>
      <c r="H627" s="2">
        <v>-5389966</v>
      </c>
      <c r="I627" s="3">
        <v>-5390000</v>
      </c>
      <c r="J627" t="s">
        <v>99</v>
      </c>
      <c r="K627" t="s">
        <v>115</v>
      </c>
      <c r="L627" t="s">
        <v>111</v>
      </c>
      <c r="M627" t="s">
        <v>112</v>
      </c>
      <c r="N627" t="s">
        <v>113</v>
      </c>
      <c r="O627" t="s">
        <v>814</v>
      </c>
      <c r="P627" t="s">
        <v>34</v>
      </c>
      <c r="Q627" t="s">
        <v>35</v>
      </c>
      <c r="R627" t="s">
        <v>36</v>
      </c>
      <c r="S627" t="s">
        <v>37</v>
      </c>
      <c r="T627" t="s">
        <v>38</v>
      </c>
      <c r="U627" t="s">
        <v>38</v>
      </c>
      <c r="V627" t="s">
        <v>39</v>
      </c>
      <c r="W627" t="s">
        <v>40</v>
      </c>
      <c r="X627" t="s">
        <v>40</v>
      </c>
      <c r="Y627" t="s">
        <v>41</v>
      </c>
      <c r="Z627" t="s">
        <v>41</v>
      </c>
      <c r="AA627" t="s">
        <v>37</v>
      </c>
    </row>
    <row r="628" spans="1:27" x14ac:dyDescent="0.25">
      <c r="A628" t="s">
        <v>817</v>
      </c>
      <c r="B628" t="s">
        <v>26</v>
      </c>
      <c r="C628" t="s">
        <v>27</v>
      </c>
      <c r="D628" t="s">
        <v>595</v>
      </c>
      <c r="E628">
        <v>511</v>
      </c>
      <c r="F628" t="str">
        <f t="shared" si="18"/>
        <v>A7501AF511</v>
      </c>
      <c r="G628">
        <f t="shared" si="19"/>
        <v>16309000</v>
      </c>
      <c r="H628" s="2">
        <v>-16309077</v>
      </c>
      <c r="I628" s="3">
        <v>-16309000</v>
      </c>
      <c r="J628" t="s">
        <v>99</v>
      </c>
      <c r="K628" t="s">
        <v>116</v>
      </c>
      <c r="L628" t="s">
        <v>117</v>
      </c>
      <c r="M628" t="s">
        <v>118</v>
      </c>
      <c r="N628" t="s">
        <v>117</v>
      </c>
      <c r="O628" t="s">
        <v>814</v>
      </c>
      <c r="P628" t="s">
        <v>34</v>
      </c>
      <c r="Q628" t="s">
        <v>35</v>
      </c>
      <c r="R628" t="s">
        <v>36</v>
      </c>
      <c r="S628" t="s">
        <v>37</v>
      </c>
      <c r="T628" t="s">
        <v>38</v>
      </c>
      <c r="U628" t="s">
        <v>38</v>
      </c>
      <c r="V628" t="s">
        <v>39</v>
      </c>
      <c r="W628" t="s">
        <v>40</v>
      </c>
      <c r="X628" t="s">
        <v>40</v>
      </c>
      <c r="Y628" t="s">
        <v>41</v>
      </c>
      <c r="Z628" t="s">
        <v>41</v>
      </c>
      <c r="AA628" t="s">
        <v>37</v>
      </c>
    </row>
    <row r="629" spans="1:27" x14ac:dyDescent="0.25">
      <c r="A629" t="s">
        <v>149</v>
      </c>
      <c r="B629" t="s">
        <v>26</v>
      </c>
      <c r="C629" t="s">
        <v>27</v>
      </c>
      <c r="D629" t="s">
        <v>595</v>
      </c>
      <c r="E629">
        <v>511</v>
      </c>
      <c r="F629" t="str">
        <f t="shared" si="18"/>
        <v>A7501AF511</v>
      </c>
      <c r="G629">
        <f t="shared" si="19"/>
        <v>2695000</v>
      </c>
      <c r="H629" s="2">
        <v>2694983</v>
      </c>
      <c r="I629" s="3">
        <v>2695000</v>
      </c>
      <c r="J629" t="s">
        <v>29</v>
      </c>
      <c r="K629" t="s">
        <v>35</v>
      </c>
      <c r="L629" t="s">
        <v>129</v>
      </c>
      <c r="M629" t="s">
        <v>130</v>
      </c>
      <c r="N629" t="s">
        <v>131</v>
      </c>
      <c r="O629" t="s">
        <v>814</v>
      </c>
      <c r="P629" t="s">
        <v>34</v>
      </c>
      <c r="Q629" t="s">
        <v>35</v>
      </c>
      <c r="R629" t="s">
        <v>36</v>
      </c>
      <c r="S629" t="s">
        <v>37</v>
      </c>
      <c r="T629" t="s">
        <v>38</v>
      </c>
      <c r="U629" t="s">
        <v>38</v>
      </c>
      <c r="V629" t="s">
        <v>39</v>
      </c>
      <c r="W629" t="s">
        <v>40</v>
      </c>
      <c r="X629" t="s">
        <v>40</v>
      </c>
      <c r="Y629" t="s">
        <v>41</v>
      </c>
      <c r="Z629" t="s">
        <v>41</v>
      </c>
      <c r="AA629" t="s">
        <v>37</v>
      </c>
    </row>
    <row r="630" spans="1:27" x14ac:dyDescent="0.25">
      <c r="A630" t="s">
        <v>152</v>
      </c>
      <c r="B630" t="s">
        <v>26</v>
      </c>
      <c r="C630" t="s">
        <v>27</v>
      </c>
      <c r="D630" t="s">
        <v>595</v>
      </c>
      <c r="E630">
        <v>511</v>
      </c>
      <c r="F630" t="str">
        <f t="shared" si="18"/>
        <v>A7501AF511</v>
      </c>
      <c r="G630">
        <f t="shared" si="19"/>
        <v>2695000</v>
      </c>
      <c r="H630" s="2">
        <v>-2694983</v>
      </c>
      <c r="I630" s="3">
        <v>-2695000</v>
      </c>
      <c r="J630" t="s">
        <v>99</v>
      </c>
      <c r="K630" t="s">
        <v>115</v>
      </c>
      <c r="L630" t="s">
        <v>111</v>
      </c>
      <c r="M630" t="s">
        <v>112</v>
      </c>
      <c r="N630" t="s">
        <v>113</v>
      </c>
      <c r="O630" t="s">
        <v>814</v>
      </c>
      <c r="P630" t="s">
        <v>34</v>
      </c>
      <c r="Q630" t="s">
        <v>35</v>
      </c>
      <c r="R630" t="s">
        <v>36</v>
      </c>
      <c r="S630" t="s">
        <v>37</v>
      </c>
      <c r="T630" t="s">
        <v>38</v>
      </c>
      <c r="U630" t="s">
        <v>38</v>
      </c>
      <c r="V630" t="s">
        <v>39</v>
      </c>
      <c r="W630" t="s">
        <v>40</v>
      </c>
      <c r="X630" t="s">
        <v>40</v>
      </c>
      <c r="Y630" t="s">
        <v>41</v>
      </c>
      <c r="Z630" t="s">
        <v>41</v>
      </c>
      <c r="AA630" t="s">
        <v>37</v>
      </c>
    </row>
    <row r="631" spans="1:27" x14ac:dyDescent="0.25">
      <c r="A631" t="s">
        <v>153</v>
      </c>
      <c r="B631" t="s">
        <v>120</v>
      </c>
      <c r="C631" t="s">
        <v>27</v>
      </c>
      <c r="D631" t="s">
        <v>595</v>
      </c>
      <c r="E631">
        <v>511</v>
      </c>
      <c r="F631" t="str">
        <f t="shared" si="18"/>
        <v>A7501AF511</v>
      </c>
      <c r="G631">
        <f t="shared" si="19"/>
        <v>2818000</v>
      </c>
      <c r="H631" s="2">
        <v>2817990</v>
      </c>
      <c r="I631" s="3">
        <v>2818000</v>
      </c>
      <c r="J631" t="s">
        <v>29</v>
      </c>
      <c r="K631" t="s">
        <v>154</v>
      </c>
      <c r="L631" t="s">
        <v>155</v>
      </c>
      <c r="M631" t="s">
        <v>156</v>
      </c>
      <c r="N631" t="s">
        <v>157</v>
      </c>
      <c r="O631" t="s">
        <v>814</v>
      </c>
      <c r="P631" t="s">
        <v>34</v>
      </c>
      <c r="Q631" t="s">
        <v>35</v>
      </c>
      <c r="R631" t="s">
        <v>36</v>
      </c>
      <c r="S631" t="s">
        <v>37</v>
      </c>
      <c r="T631" t="s">
        <v>38</v>
      </c>
      <c r="U631" t="s">
        <v>38</v>
      </c>
      <c r="V631" t="s">
        <v>39</v>
      </c>
      <c r="W631" t="s">
        <v>40</v>
      </c>
      <c r="X631" t="s">
        <v>40</v>
      </c>
      <c r="Y631" t="s">
        <v>41</v>
      </c>
      <c r="Z631" t="s">
        <v>41</v>
      </c>
      <c r="AA631" t="s">
        <v>37</v>
      </c>
    </row>
    <row r="632" spans="1:27" x14ac:dyDescent="0.25">
      <c r="A632" t="s">
        <v>158</v>
      </c>
      <c r="B632" t="s">
        <v>120</v>
      </c>
      <c r="C632" t="s">
        <v>27</v>
      </c>
      <c r="D632" t="s">
        <v>595</v>
      </c>
      <c r="E632">
        <v>511</v>
      </c>
      <c r="F632" t="str">
        <f t="shared" si="18"/>
        <v>A7501AF511</v>
      </c>
      <c r="G632">
        <f t="shared" si="19"/>
        <v>135000</v>
      </c>
      <c r="H632" s="2">
        <v>135176</v>
      </c>
      <c r="I632" s="3">
        <v>135000</v>
      </c>
      <c r="J632" t="s">
        <v>29</v>
      </c>
      <c r="K632" t="s">
        <v>159</v>
      </c>
      <c r="L632" t="s">
        <v>160</v>
      </c>
      <c r="M632" t="s">
        <v>161</v>
      </c>
      <c r="N632" t="s">
        <v>162</v>
      </c>
      <c r="O632" t="s">
        <v>814</v>
      </c>
      <c r="P632" t="s">
        <v>34</v>
      </c>
      <c r="Q632" t="s">
        <v>35</v>
      </c>
      <c r="R632" t="s">
        <v>36</v>
      </c>
      <c r="S632" t="s">
        <v>37</v>
      </c>
      <c r="T632" t="s">
        <v>38</v>
      </c>
      <c r="U632" t="s">
        <v>38</v>
      </c>
      <c r="V632" t="s">
        <v>39</v>
      </c>
      <c r="W632" t="s">
        <v>40</v>
      </c>
      <c r="X632" t="s">
        <v>40</v>
      </c>
      <c r="Y632" t="s">
        <v>41</v>
      </c>
      <c r="Z632" t="s">
        <v>41</v>
      </c>
      <c r="AA632" t="s">
        <v>37</v>
      </c>
    </row>
    <row r="633" spans="1:27" x14ac:dyDescent="0.25">
      <c r="A633" t="s">
        <v>163</v>
      </c>
      <c r="B633" t="s">
        <v>120</v>
      </c>
      <c r="C633" t="s">
        <v>27</v>
      </c>
      <c r="D633" t="s">
        <v>595</v>
      </c>
      <c r="E633">
        <v>511</v>
      </c>
      <c r="F633" t="str">
        <f t="shared" si="18"/>
        <v>A7501AF511</v>
      </c>
      <c r="G633">
        <f t="shared" si="19"/>
        <v>2953000</v>
      </c>
      <c r="H633" s="2">
        <v>-2953166</v>
      </c>
      <c r="I633" s="3">
        <v>-2953000</v>
      </c>
      <c r="J633" t="s">
        <v>99</v>
      </c>
      <c r="K633" t="s">
        <v>35</v>
      </c>
      <c r="L633" t="s">
        <v>129</v>
      </c>
      <c r="M633" t="s">
        <v>130</v>
      </c>
      <c r="N633" t="s">
        <v>131</v>
      </c>
      <c r="O633" t="s">
        <v>814</v>
      </c>
      <c r="P633" t="s">
        <v>34</v>
      </c>
      <c r="Q633" t="s">
        <v>35</v>
      </c>
      <c r="R633" t="s">
        <v>36</v>
      </c>
      <c r="S633" t="s">
        <v>37</v>
      </c>
      <c r="T633" t="s">
        <v>38</v>
      </c>
      <c r="U633" t="s">
        <v>38</v>
      </c>
      <c r="V633" t="s">
        <v>39</v>
      </c>
      <c r="W633" t="s">
        <v>40</v>
      </c>
      <c r="X633" t="s">
        <v>40</v>
      </c>
      <c r="Y633" t="s">
        <v>41</v>
      </c>
      <c r="Z633" t="s">
        <v>41</v>
      </c>
      <c r="AA633" t="s">
        <v>37</v>
      </c>
    </row>
    <row r="634" spans="1:27" x14ac:dyDescent="0.25">
      <c r="A634" t="s">
        <v>164</v>
      </c>
      <c r="B634" t="s">
        <v>26</v>
      </c>
      <c r="C634" t="s">
        <v>27</v>
      </c>
      <c r="D634" t="s">
        <v>595</v>
      </c>
      <c r="E634">
        <v>511</v>
      </c>
      <c r="F634" t="str">
        <f t="shared" si="18"/>
        <v>A7501AF511</v>
      </c>
      <c r="G634">
        <f t="shared" si="19"/>
        <v>2818000</v>
      </c>
      <c r="H634" s="2">
        <v>2817990</v>
      </c>
      <c r="I634" s="3">
        <v>2818000</v>
      </c>
      <c r="J634" t="s">
        <v>29</v>
      </c>
      <c r="K634" t="s">
        <v>116</v>
      </c>
      <c r="L634" t="s">
        <v>117</v>
      </c>
      <c r="M634" t="s">
        <v>118</v>
      </c>
      <c r="N634" t="s">
        <v>117</v>
      </c>
      <c r="O634" t="s">
        <v>814</v>
      </c>
      <c r="P634" t="s">
        <v>34</v>
      </c>
      <c r="Q634" t="s">
        <v>35</v>
      </c>
      <c r="R634" t="s">
        <v>36</v>
      </c>
      <c r="S634" t="s">
        <v>37</v>
      </c>
      <c r="T634" t="s">
        <v>38</v>
      </c>
      <c r="U634" t="s">
        <v>38</v>
      </c>
      <c r="V634" t="s">
        <v>39</v>
      </c>
      <c r="W634" t="s">
        <v>40</v>
      </c>
      <c r="X634" t="s">
        <v>40</v>
      </c>
      <c r="Y634" t="s">
        <v>41</v>
      </c>
      <c r="Z634" t="s">
        <v>41</v>
      </c>
      <c r="AA634" t="s">
        <v>37</v>
      </c>
    </row>
    <row r="635" spans="1:27" x14ac:dyDescent="0.25">
      <c r="A635" t="s">
        <v>165</v>
      </c>
      <c r="B635" t="s">
        <v>26</v>
      </c>
      <c r="C635" t="s">
        <v>27</v>
      </c>
      <c r="D635" t="s">
        <v>595</v>
      </c>
      <c r="E635">
        <v>511</v>
      </c>
      <c r="F635" t="str">
        <f t="shared" si="18"/>
        <v>A7501AF511</v>
      </c>
      <c r="G635">
        <f t="shared" si="19"/>
        <v>2818000</v>
      </c>
      <c r="H635" s="2">
        <v>-2817990</v>
      </c>
      <c r="I635" s="3">
        <v>-2818000</v>
      </c>
      <c r="J635" t="s">
        <v>99</v>
      </c>
      <c r="K635" t="s">
        <v>154</v>
      </c>
      <c r="L635" t="s">
        <v>155</v>
      </c>
      <c r="M635" t="s">
        <v>156</v>
      </c>
      <c r="N635" t="s">
        <v>157</v>
      </c>
      <c r="O635" t="s">
        <v>814</v>
      </c>
      <c r="P635" t="s">
        <v>34</v>
      </c>
      <c r="Q635" t="s">
        <v>35</v>
      </c>
      <c r="R635" t="s">
        <v>36</v>
      </c>
      <c r="S635" t="s">
        <v>37</v>
      </c>
      <c r="T635" t="s">
        <v>38</v>
      </c>
      <c r="U635" t="s">
        <v>38</v>
      </c>
      <c r="V635" t="s">
        <v>39</v>
      </c>
      <c r="W635" t="s">
        <v>40</v>
      </c>
      <c r="X635" t="s">
        <v>40</v>
      </c>
      <c r="Y635" t="s">
        <v>41</v>
      </c>
      <c r="Z635" t="s">
        <v>41</v>
      </c>
      <c r="AA635" t="s">
        <v>37</v>
      </c>
    </row>
    <row r="636" spans="1:27" x14ac:dyDescent="0.25">
      <c r="A636" t="s">
        <v>166</v>
      </c>
      <c r="B636" t="s">
        <v>26</v>
      </c>
      <c r="C636" t="s">
        <v>27</v>
      </c>
      <c r="D636" t="s">
        <v>595</v>
      </c>
      <c r="E636">
        <v>511</v>
      </c>
      <c r="F636" t="str">
        <f t="shared" si="18"/>
        <v>A7501AF511</v>
      </c>
      <c r="G636">
        <f t="shared" si="19"/>
        <v>2843000</v>
      </c>
      <c r="H636" s="2">
        <v>2843456</v>
      </c>
      <c r="I636" s="3">
        <v>2843000</v>
      </c>
      <c r="J636" t="s">
        <v>29</v>
      </c>
      <c r="K636" t="s">
        <v>116</v>
      </c>
      <c r="L636" t="s">
        <v>117</v>
      </c>
      <c r="M636" t="s">
        <v>118</v>
      </c>
      <c r="N636" t="s">
        <v>117</v>
      </c>
      <c r="O636" t="s">
        <v>814</v>
      </c>
      <c r="P636" t="s">
        <v>34</v>
      </c>
      <c r="Q636" t="s">
        <v>35</v>
      </c>
      <c r="R636" t="s">
        <v>36</v>
      </c>
      <c r="S636" t="s">
        <v>37</v>
      </c>
      <c r="T636" t="s">
        <v>38</v>
      </c>
      <c r="U636" t="s">
        <v>38</v>
      </c>
      <c r="V636" t="s">
        <v>39</v>
      </c>
      <c r="W636" t="s">
        <v>40</v>
      </c>
      <c r="X636" t="s">
        <v>40</v>
      </c>
      <c r="Y636" t="s">
        <v>41</v>
      </c>
      <c r="Z636" t="s">
        <v>41</v>
      </c>
      <c r="AA636" t="s">
        <v>37</v>
      </c>
    </row>
    <row r="637" spans="1:27" x14ac:dyDescent="0.25">
      <c r="A637" t="s">
        <v>167</v>
      </c>
      <c r="B637" t="s">
        <v>26</v>
      </c>
      <c r="C637" t="s">
        <v>27</v>
      </c>
      <c r="D637" t="s">
        <v>595</v>
      </c>
      <c r="E637">
        <v>511</v>
      </c>
      <c r="F637" t="str">
        <f t="shared" si="18"/>
        <v>A7501AF511</v>
      </c>
      <c r="G637">
        <f t="shared" si="19"/>
        <v>2843000</v>
      </c>
      <c r="H637" s="2">
        <v>-2843456</v>
      </c>
      <c r="I637" s="3">
        <v>-2843000</v>
      </c>
      <c r="J637" t="s">
        <v>99</v>
      </c>
      <c r="K637" t="s">
        <v>168</v>
      </c>
      <c r="L637" t="s">
        <v>117</v>
      </c>
      <c r="M637" t="s">
        <v>169</v>
      </c>
      <c r="N637" t="s">
        <v>170</v>
      </c>
      <c r="O637" t="s">
        <v>814</v>
      </c>
      <c r="P637" t="s">
        <v>34</v>
      </c>
      <c r="Q637" t="s">
        <v>35</v>
      </c>
      <c r="R637" t="s">
        <v>36</v>
      </c>
      <c r="S637" t="s">
        <v>37</v>
      </c>
      <c r="T637" t="s">
        <v>38</v>
      </c>
      <c r="U637" t="s">
        <v>38</v>
      </c>
      <c r="V637" t="s">
        <v>39</v>
      </c>
      <c r="W637" t="s">
        <v>40</v>
      </c>
      <c r="X637" t="s">
        <v>40</v>
      </c>
      <c r="Y637" t="s">
        <v>41</v>
      </c>
      <c r="Z637" t="s">
        <v>41</v>
      </c>
      <c r="AA637" t="s">
        <v>37</v>
      </c>
    </row>
    <row r="638" spans="1:27" x14ac:dyDescent="0.25">
      <c r="A638" t="s">
        <v>823</v>
      </c>
      <c r="B638" t="s">
        <v>26</v>
      </c>
      <c r="C638" t="s">
        <v>27</v>
      </c>
      <c r="D638" t="s">
        <v>87</v>
      </c>
      <c r="E638">
        <v>511</v>
      </c>
      <c r="F638" t="str">
        <f t="shared" si="18"/>
        <v>A7502AF511</v>
      </c>
      <c r="G638">
        <f t="shared" si="19"/>
        <v>995000</v>
      </c>
      <c r="H638" s="2">
        <v>994711</v>
      </c>
      <c r="I638" s="3">
        <v>995000</v>
      </c>
      <c r="J638" t="s">
        <v>29</v>
      </c>
      <c r="K638" t="s">
        <v>108</v>
      </c>
      <c r="L638" t="s">
        <v>109</v>
      </c>
      <c r="M638" t="s">
        <v>32</v>
      </c>
      <c r="N638" t="s">
        <v>33</v>
      </c>
      <c r="O638" t="s">
        <v>814</v>
      </c>
      <c r="P638" t="s">
        <v>34</v>
      </c>
      <c r="Q638" t="s">
        <v>35</v>
      </c>
      <c r="R638" t="s">
        <v>36</v>
      </c>
      <c r="S638" t="s">
        <v>37</v>
      </c>
      <c r="T638" t="s">
        <v>38</v>
      </c>
      <c r="U638" t="s">
        <v>38</v>
      </c>
      <c r="V638" t="s">
        <v>39</v>
      </c>
      <c r="W638" t="s">
        <v>40</v>
      </c>
      <c r="X638" t="s">
        <v>40</v>
      </c>
      <c r="Y638" t="s">
        <v>41</v>
      </c>
      <c r="Z638" t="s">
        <v>41</v>
      </c>
      <c r="AA638" t="s">
        <v>37</v>
      </c>
    </row>
    <row r="639" spans="1:27" x14ac:dyDescent="0.25">
      <c r="A639" t="s">
        <v>825</v>
      </c>
      <c r="B639" t="s">
        <v>26</v>
      </c>
      <c r="C639" t="s">
        <v>27</v>
      </c>
      <c r="D639" t="s">
        <v>87</v>
      </c>
      <c r="E639">
        <v>511</v>
      </c>
      <c r="F639" t="str">
        <f t="shared" si="18"/>
        <v>A7502AF511</v>
      </c>
      <c r="G639">
        <f t="shared" si="19"/>
        <v>7000</v>
      </c>
      <c r="H639" s="2">
        <v>7686</v>
      </c>
      <c r="I639" s="3">
        <v>7000</v>
      </c>
      <c r="J639" t="s">
        <v>29</v>
      </c>
      <c r="K639" t="s">
        <v>100</v>
      </c>
      <c r="L639" t="s">
        <v>101</v>
      </c>
      <c r="M639" t="s">
        <v>102</v>
      </c>
      <c r="N639" t="s">
        <v>103</v>
      </c>
      <c r="O639" t="s">
        <v>814</v>
      </c>
      <c r="P639" t="s">
        <v>34</v>
      </c>
      <c r="Q639" t="s">
        <v>35</v>
      </c>
      <c r="R639" t="s">
        <v>36</v>
      </c>
      <c r="S639" t="s">
        <v>37</v>
      </c>
      <c r="T639" t="s">
        <v>38</v>
      </c>
      <c r="U639" t="s">
        <v>38</v>
      </c>
      <c r="V639" t="s">
        <v>39</v>
      </c>
      <c r="W639" t="s">
        <v>40</v>
      </c>
      <c r="X639" t="s">
        <v>40</v>
      </c>
      <c r="Y639" t="s">
        <v>41</v>
      </c>
      <c r="Z639" t="s">
        <v>41</v>
      </c>
      <c r="AA639" t="s">
        <v>37</v>
      </c>
    </row>
    <row r="640" spans="1:27" x14ac:dyDescent="0.25">
      <c r="A640" t="s">
        <v>816</v>
      </c>
      <c r="B640" t="s">
        <v>26</v>
      </c>
      <c r="C640" t="s">
        <v>27</v>
      </c>
      <c r="D640" t="s">
        <v>87</v>
      </c>
      <c r="E640">
        <v>511</v>
      </c>
      <c r="F640" t="str">
        <f t="shared" si="18"/>
        <v>A7502AF511</v>
      </c>
      <c r="G640">
        <f t="shared" si="19"/>
        <v>573000</v>
      </c>
      <c r="H640" s="2">
        <v>-573034</v>
      </c>
      <c r="I640" s="3">
        <v>-573000</v>
      </c>
      <c r="J640" t="s">
        <v>99</v>
      </c>
      <c r="K640" t="s">
        <v>115</v>
      </c>
      <c r="L640" t="s">
        <v>111</v>
      </c>
      <c r="M640" t="s">
        <v>112</v>
      </c>
      <c r="N640" t="s">
        <v>113</v>
      </c>
      <c r="O640" t="s">
        <v>814</v>
      </c>
      <c r="P640" t="s">
        <v>34</v>
      </c>
      <c r="Q640" t="s">
        <v>35</v>
      </c>
      <c r="R640" t="s">
        <v>36</v>
      </c>
      <c r="S640" t="s">
        <v>37</v>
      </c>
      <c r="T640" t="s">
        <v>38</v>
      </c>
      <c r="U640" t="s">
        <v>38</v>
      </c>
      <c r="V640" t="s">
        <v>39</v>
      </c>
      <c r="W640" t="s">
        <v>40</v>
      </c>
      <c r="X640" t="s">
        <v>40</v>
      </c>
      <c r="Y640" t="s">
        <v>41</v>
      </c>
      <c r="Z640" t="s">
        <v>41</v>
      </c>
      <c r="AA640" t="s">
        <v>37</v>
      </c>
    </row>
    <row r="641" spans="1:27" x14ac:dyDescent="0.25">
      <c r="A641" t="s">
        <v>817</v>
      </c>
      <c r="B641" t="s">
        <v>26</v>
      </c>
      <c r="C641" t="s">
        <v>27</v>
      </c>
      <c r="D641" t="s">
        <v>87</v>
      </c>
      <c r="E641">
        <v>511</v>
      </c>
      <c r="F641" t="str">
        <f t="shared" si="18"/>
        <v>A7502AF511</v>
      </c>
      <c r="G641">
        <f t="shared" si="19"/>
        <v>429000</v>
      </c>
      <c r="H641" s="2">
        <v>-429363</v>
      </c>
      <c r="I641" s="3">
        <v>-429000</v>
      </c>
      <c r="J641" t="s">
        <v>99</v>
      </c>
      <c r="K641" t="s">
        <v>116</v>
      </c>
      <c r="L641" t="s">
        <v>117</v>
      </c>
      <c r="M641" t="s">
        <v>118</v>
      </c>
      <c r="N641" t="s">
        <v>117</v>
      </c>
      <c r="O641" t="s">
        <v>814</v>
      </c>
      <c r="P641" t="s">
        <v>34</v>
      </c>
      <c r="Q641" t="s">
        <v>35</v>
      </c>
      <c r="R641" t="s">
        <v>36</v>
      </c>
      <c r="S641" t="s">
        <v>37</v>
      </c>
      <c r="T641" t="s">
        <v>38</v>
      </c>
      <c r="U641" t="s">
        <v>38</v>
      </c>
      <c r="V641" t="s">
        <v>39</v>
      </c>
      <c r="W641" t="s">
        <v>40</v>
      </c>
      <c r="X641" t="s">
        <v>40</v>
      </c>
      <c r="Y641" t="s">
        <v>41</v>
      </c>
      <c r="Z641" t="s">
        <v>41</v>
      </c>
      <c r="AA641" t="s">
        <v>37</v>
      </c>
    </row>
    <row r="642" spans="1:27" x14ac:dyDescent="0.25">
      <c r="A642" t="s">
        <v>870</v>
      </c>
      <c r="B642" t="s">
        <v>26</v>
      </c>
      <c r="C642" t="s">
        <v>27</v>
      </c>
      <c r="D642" t="s">
        <v>87</v>
      </c>
      <c r="E642">
        <v>511</v>
      </c>
      <c r="F642" t="str">
        <f t="shared" si="18"/>
        <v>A7502AF511</v>
      </c>
      <c r="G642">
        <f t="shared" si="19"/>
        <v>5000</v>
      </c>
      <c r="H642" s="2">
        <v>-4939</v>
      </c>
      <c r="I642" s="3">
        <v>-5000</v>
      </c>
      <c r="J642" t="s">
        <v>99</v>
      </c>
      <c r="K642" t="s">
        <v>108</v>
      </c>
      <c r="L642" t="s">
        <v>109</v>
      </c>
      <c r="M642" t="s">
        <v>32</v>
      </c>
      <c r="N642" t="s">
        <v>33</v>
      </c>
      <c r="O642" t="s">
        <v>814</v>
      </c>
      <c r="P642" t="s">
        <v>34</v>
      </c>
      <c r="Q642" t="s">
        <v>35</v>
      </c>
      <c r="R642" t="s">
        <v>36</v>
      </c>
      <c r="S642" t="s">
        <v>37</v>
      </c>
      <c r="T642" t="s">
        <v>38</v>
      </c>
      <c r="U642" t="s">
        <v>38</v>
      </c>
      <c r="V642" t="s">
        <v>39</v>
      </c>
      <c r="W642" t="s">
        <v>40</v>
      </c>
      <c r="X642" t="s">
        <v>40</v>
      </c>
      <c r="Y642" t="s">
        <v>41</v>
      </c>
      <c r="Z642" t="s">
        <v>41</v>
      </c>
      <c r="AA642" t="s">
        <v>37</v>
      </c>
    </row>
    <row r="643" spans="1:27" x14ac:dyDescent="0.25">
      <c r="A643" t="s">
        <v>820</v>
      </c>
      <c r="B643" t="s">
        <v>26</v>
      </c>
      <c r="C643" t="s">
        <v>27</v>
      </c>
      <c r="D643" t="s">
        <v>87</v>
      </c>
      <c r="E643">
        <v>511</v>
      </c>
      <c r="F643" t="str">
        <f t="shared" si="18"/>
        <v>A7502AF511</v>
      </c>
      <c r="G643">
        <f t="shared" si="19"/>
        <v>1000</v>
      </c>
      <c r="H643" s="2">
        <v>1105</v>
      </c>
      <c r="I643" s="3">
        <v>1000</v>
      </c>
      <c r="J643" t="s">
        <v>29</v>
      </c>
      <c r="K643" t="s">
        <v>104</v>
      </c>
      <c r="L643" t="s">
        <v>105</v>
      </c>
      <c r="M643" t="s">
        <v>102</v>
      </c>
      <c r="N643" t="s">
        <v>103</v>
      </c>
      <c r="O643" t="s">
        <v>814</v>
      </c>
      <c r="P643" t="s">
        <v>34</v>
      </c>
      <c r="Q643" t="s">
        <v>35</v>
      </c>
      <c r="R643" t="s">
        <v>36</v>
      </c>
      <c r="S643" t="s">
        <v>37</v>
      </c>
      <c r="T643" t="s">
        <v>38</v>
      </c>
      <c r="U643" t="s">
        <v>38</v>
      </c>
      <c r="V643" t="s">
        <v>39</v>
      </c>
      <c r="W643" t="s">
        <v>40</v>
      </c>
      <c r="X643" t="s">
        <v>40</v>
      </c>
      <c r="Y643" t="s">
        <v>41</v>
      </c>
      <c r="Z643" t="s">
        <v>41</v>
      </c>
      <c r="AA643" t="s">
        <v>37</v>
      </c>
    </row>
    <row r="644" spans="1:27" x14ac:dyDescent="0.25">
      <c r="A644" t="s">
        <v>822</v>
      </c>
      <c r="B644" t="s">
        <v>26</v>
      </c>
      <c r="C644" t="s">
        <v>27</v>
      </c>
      <c r="D644" t="s">
        <v>87</v>
      </c>
      <c r="E644">
        <v>511</v>
      </c>
      <c r="F644" t="str">
        <f t="shared" si="18"/>
        <v>A7502AF511</v>
      </c>
      <c r="G644">
        <f t="shared" si="19"/>
        <v>3000</v>
      </c>
      <c r="H644" s="2">
        <v>3118</v>
      </c>
      <c r="I644" s="3">
        <v>3000</v>
      </c>
      <c r="J644" t="s">
        <v>29</v>
      </c>
      <c r="K644" t="s">
        <v>115</v>
      </c>
      <c r="L644" t="s">
        <v>111</v>
      </c>
      <c r="M644" t="s">
        <v>112</v>
      </c>
      <c r="N644" t="s">
        <v>113</v>
      </c>
      <c r="O644" t="s">
        <v>814</v>
      </c>
      <c r="P644" t="s">
        <v>34</v>
      </c>
      <c r="Q644" t="s">
        <v>35</v>
      </c>
      <c r="R644" t="s">
        <v>36</v>
      </c>
      <c r="S644" t="s">
        <v>37</v>
      </c>
      <c r="T644" t="s">
        <v>38</v>
      </c>
      <c r="U644" t="s">
        <v>38</v>
      </c>
      <c r="V644" t="s">
        <v>39</v>
      </c>
      <c r="W644" t="s">
        <v>40</v>
      </c>
      <c r="X644" t="s">
        <v>40</v>
      </c>
      <c r="Y644" t="s">
        <v>41</v>
      </c>
      <c r="Z644" t="s">
        <v>41</v>
      </c>
      <c r="AA644" t="s">
        <v>37</v>
      </c>
    </row>
    <row r="645" spans="1:27" x14ac:dyDescent="0.25">
      <c r="A645" t="s">
        <v>925</v>
      </c>
      <c r="B645" t="s">
        <v>26</v>
      </c>
      <c r="C645" t="s">
        <v>27</v>
      </c>
      <c r="D645" t="s">
        <v>87</v>
      </c>
      <c r="E645">
        <v>511</v>
      </c>
      <c r="F645" t="str">
        <f t="shared" si="18"/>
        <v>A7502AF511</v>
      </c>
      <c r="G645">
        <f t="shared" si="19"/>
        <v>1000</v>
      </c>
      <c r="H645" s="2">
        <v>716</v>
      </c>
      <c r="I645" s="3">
        <v>1000</v>
      </c>
      <c r="J645" t="s">
        <v>29</v>
      </c>
      <c r="K645" t="s">
        <v>116</v>
      </c>
      <c r="L645" t="s">
        <v>117</v>
      </c>
      <c r="M645" t="s">
        <v>118</v>
      </c>
      <c r="N645" t="s">
        <v>117</v>
      </c>
      <c r="O645" t="s">
        <v>814</v>
      </c>
      <c r="P645" t="s">
        <v>34</v>
      </c>
      <c r="Q645" t="s">
        <v>35</v>
      </c>
      <c r="R645" t="s">
        <v>36</v>
      </c>
      <c r="S645" t="s">
        <v>37</v>
      </c>
      <c r="T645" t="s">
        <v>38</v>
      </c>
      <c r="U645" t="s">
        <v>38</v>
      </c>
      <c r="V645" t="s">
        <v>39</v>
      </c>
      <c r="W645" t="s">
        <v>40</v>
      </c>
      <c r="X645" t="s">
        <v>40</v>
      </c>
      <c r="Y645" t="s">
        <v>41</v>
      </c>
      <c r="Z645" t="s">
        <v>41</v>
      </c>
      <c r="AA645" t="s">
        <v>37</v>
      </c>
    </row>
    <row r="646" spans="1:27" x14ac:dyDescent="0.25">
      <c r="A646" t="s">
        <v>149</v>
      </c>
      <c r="B646" t="s">
        <v>26</v>
      </c>
      <c r="C646" t="s">
        <v>27</v>
      </c>
      <c r="D646" t="s">
        <v>87</v>
      </c>
      <c r="E646">
        <v>511</v>
      </c>
      <c r="F646" t="str">
        <f t="shared" si="18"/>
        <v>A7502AF511</v>
      </c>
      <c r="G646">
        <f t="shared" si="19"/>
        <v>285000</v>
      </c>
      <c r="H646" s="2">
        <v>284958</v>
      </c>
      <c r="I646" s="3">
        <v>285000</v>
      </c>
      <c r="J646" t="s">
        <v>29</v>
      </c>
      <c r="K646" t="s">
        <v>35</v>
      </c>
      <c r="L646" t="s">
        <v>129</v>
      </c>
      <c r="M646" t="s">
        <v>130</v>
      </c>
      <c r="N646" t="s">
        <v>131</v>
      </c>
      <c r="O646" t="s">
        <v>814</v>
      </c>
      <c r="P646" t="s">
        <v>34</v>
      </c>
      <c r="Q646" t="s">
        <v>35</v>
      </c>
      <c r="R646" t="s">
        <v>36</v>
      </c>
      <c r="S646" t="s">
        <v>37</v>
      </c>
      <c r="T646" t="s">
        <v>38</v>
      </c>
      <c r="U646" t="s">
        <v>38</v>
      </c>
      <c r="V646" t="s">
        <v>39</v>
      </c>
      <c r="W646" t="s">
        <v>40</v>
      </c>
      <c r="X646" t="s">
        <v>40</v>
      </c>
      <c r="Y646" t="s">
        <v>41</v>
      </c>
      <c r="Z646" t="s">
        <v>41</v>
      </c>
      <c r="AA646" t="s">
        <v>37</v>
      </c>
    </row>
    <row r="647" spans="1:27" x14ac:dyDescent="0.25">
      <c r="A647" t="s">
        <v>152</v>
      </c>
      <c r="B647" t="s">
        <v>26</v>
      </c>
      <c r="C647" t="s">
        <v>27</v>
      </c>
      <c r="D647" t="s">
        <v>87</v>
      </c>
      <c r="E647">
        <v>511</v>
      </c>
      <c r="F647" t="str">
        <f t="shared" si="18"/>
        <v>A7502AF511</v>
      </c>
      <c r="G647">
        <f t="shared" si="19"/>
        <v>285000</v>
      </c>
      <c r="H647" s="2">
        <v>-284958</v>
      </c>
      <c r="I647" s="3">
        <v>-285000</v>
      </c>
      <c r="J647" t="s">
        <v>99</v>
      </c>
      <c r="K647" t="s">
        <v>115</v>
      </c>
      <c r="L647" t="s">
        <v>111</v>
      </c>
      <c r="M647" t="s">
        <v>112</v>
      </c>
      <c r="N647" t="s">
        <v>113</v>
      </c>
      <c r="O647" t="s">
        <v>814</v>
      </c>
      <c r="P647" t="s">
        <v>34</v>
      </c>
      <c r="Q647" t="s">
        <v>35</v>
      </c>
      <c r="R647" t="s">
        <v>36</v>
      </c>
      <c r="S647" t="s">
        <v>37</v>
      </c>
      <c r="T647" t="s">
        <v>38</v>
      </c>
      <c r="U647" t="s">
        <v>38</v>
      </c>
      <c r="V647" t="s">
        <v>39</v>
      </c>
      <c r="W647" t="s">
        <v>40</v>
      </c>
      <c r="X647" t="s">
        <v>40</v>
      </c>
      <c r="Y647" t="s">
        <v>41</v>
      </c>
      <c r="Z647" t="s">
        <v>41</v>
      </c>
      <c r="AA647" t="s">
        <v>37</v>
      </c>
    </row>
    <row r="648" spans="1:27" x14ac:dyDescent="0.25">
      <c r="A648" t="s">
        <v>153</v>
      </c>
      <c r="B648" t="s">
        <v>120</v>
      </c>
      <c r="C648" t="s">
        <v>27</v>
      </c>
      <c r="D648" t="s">
        <v>87</v>
      </c>
      <c r="E648">
        <v>511</v>
      </c>
      <c r="F648" t="str">
        <f t="shared" ref="F648:F711" si="20">_xlfn.CONCAT("A",D648,"AF",E648)</f>
        <v>A7502AF511</v>
      </c>
      <c r="G648">
        <f t="shared" ref="G648:G711" si="21">ABS(I648)</f>
        <v>291000</v>
      </c>
      <c r="H648" s="2">
        <v>291176</v>
      </c>
      <c r="I648" s="3">
        <v>291000</v>
      </c>
      <c r="J648" t="s">
        <v>29</v>
      </c>
      <c r="K648" t="s">
        <v>154</v>
      </c>
      <c r="L648" t="s">
        <v>155</v>
      </c>
      <c r="M648" t="s">
        <v>156</v>
      </c>
      <c r="N648" t="s">
        <v>157</v>
      </c>
      <c r="O648" t="s">
        <v>814</v>
      </c>
      <c r="P648" t="s">
        <v>34</v>
      </c>
      <c r="Q648" t="s">
        <v>35</v>
      </c>
      <c r="R648" t="s">
        <v>36</v>
      </c>
      <c r="S648" t="s">
        <v>37</v>
      </c>
      <c r="T648" t="s">
        <v>38</v>
      </c>
      <c r="U648" t="s">
        <v>38</v>
      </c>
      <c r="V648" t="s">
        <v>39</v>
      </c>
      <c r="W648" t="s">
        <v>40</v>
      </c>
      <c r="X648" t="s">
        <v>40</v>
      </c>
      <c r="Y648" t="s">
        <v>41</v>
      </c>
      <c r="Z648" t="s">
        <v>41</v>
      </c>
      <c r="AA648" t="s">
        <v>37</v>
      </c>
    </row>
    <row r="649" spans="1:27" x14ac:dyDescent="0.25">
      <c r="A649" t="s">
        <v>158</v>
      </c>
      <c r="B649" t="s">
        <v>120</v>
      </c>
      <c r="C649" t="s">
        <v>27</v>
      </c>
      <c r="D649" t="s">
        <v>87</v>
      </c>
      <c r="E649">
        <v>511</v>
      </c>
      <c r="F649" t="str">
        <f t="shared" si="20"/>
        <v>A7502AF511</v>
      </c>
      <c r="G649">
        <f t="shared" si="21"/>
        <v>1000</v>
      </c>
      <c r="H649" s="2">
        <v>1286</v>
      </c>
      <c r="I649" s="3">
        <v>1000</v>
      </c>
      <c r="J649" t="s">
        <v>29</v>
      </c>
      <c r="K649" t="s">
        <v>159</v>
      </c>
      <c r="L649" t="s">
        <v>160</v>
      </c>
      <c r="M649" t="s">
        <v>161</v>
      </c>
      <c r="N649" t="s">
        <v>162</v>
      </c>
      <c r="O649" t="s">
        <v>814</v>
      </c>
      <c r="P649" t="s">
        <v>34</v>
      </c>
      <c r="Q649" t="s">
        <v>35</v>
      </c>
      <c r="R649" t="s">
        <v>36</v>
      </c>
      <c r="S649" t="s">
        <v>37</v>
      </c>
      <c r="T649" t="s">
        <v>38</v>
      </c>
      <c r="U649" t="s">
        <v>38</v>
      </c>
      <c r="V649" t="s">
        <v>39</v>
      </c>
      <c r="W649" t="s">
        <v>40</v>
      </c>
      <c r="X649" t="s">
        <v>40</v>
      </c>
      <c r="Y649" t="s">
        <v>41</v>
      </c>
      <c r="Z649" t="s">
        <v>41</v>
      </c>
      <c r="AA649" t="s">
        <v>37</v>
      </c>
    </row>
    <row r="650" spans="1:27" x14ac:dyDescent="0.25">
      <c r="A650" t="s">
        <v>163</v>
      </c>
      <c r="B650" t="s">
        <v>120</v>
      </c>
      <c r="C650" t="s">
        <v>27</v>
      </c>
      <c r="D650" t="s">
        <v>87</v>
      </c>
      <c r="E650">
        <v>511</v>
      </c>
      <c r="F650" t="str">
        <f t="shared" si="20"/>
        <v>A7502AF511</v>
      </c>
      <c r="G650">
        <f t="shared" si="21"/>
        <v>292000</v>
      </c>
      <c r="H650" s="2">
        <v>-292462</v>
      </c>
      <c r="I650" s="3">
        <v>-292000</v>
      </c>
      <c r="J650" t="s">
        <v>99</v>
      </c>
      <c r="K650" t="s">
        <v>35</v>
      </c>
      <c r="L650" t="s">
        <v>129</v>
      </c>
      <c r="M650" t="s">
        <v>130</v>
      </c>
      <c r="N650" t="s">
        <v>131</v>
      </c>
      <c r="O650" t="s">
        <v>814</v>
      </c>
      <c r="P650" t="s">
        <v>34</v>
      </c>
      <c r="Q650" t="s">
        <v>35</v>
      </c>
      <c r="R650" t="s">
        <v>36</v>
      </c>
      <c r="S650" t="s">
        <v>37</v>
      </c>
      <c r="T650" t="s">
        <v>38</v>
      </c>
      <c r="U650" t="s">
        <v>38</v>
      </c>
      <c r="V650" t="s">
        <v>39</v>
      </c>
      <c r="W650" t="s">
        <v>40</v>
      </c>
      <c r="X650" t="s">
        <v>40</v>
      </c>
      <c r="Y650" t="s">
        <v>41</v>
      </c>
      <c r="Z650" t="s">
        <v>41</v>
      </c>
      <c r="AA650" t="s">
        <v>37</v>
      </c>
    </row>
    <row r="651" spans="1:27" x14ac:dyDescent="0.25">
      <c r="A651" t="s">
        <v>164</v>
      </c>
      <c r="B651" t="s">
        <v>26</v>
      </c>
      <c r="C651" t="s">
        <v>27</v>
      </c>
      <c r="D651" t="s">
        <v>87</v>
      </c>
      <c r="E651">
        <v>511</v>
      </c>
      <c r="F651" t="str">
        <f t="shared" si="20"/>
        <v>A7502AF511</v>
      </c>
      <c r="G651">
        <f t="shared" si="21"/>
        <v>291000</v>
      </c>
      <c r="H651" s="2">
        <v>291176</v>
      </c>
      <c r="I651" s="3">
        <v>291000</v>
      </c>
      <c r="J651" t="s">
        <v>29</v>
      </c>
      <c r="K651" t="s">
        <v>116</v>
      </c>
      <c r="L651" t="s">
        <v>117</v>
      </c>
      <c r="M651" t="s">
        <v>118</v>
      </c>
      <c r="N651" t="s">
        <v>117</v>
      </c>
      <c r="O651" t="s">
        <v>814</v>
      </c>
      <c r="P651" t="s">
        <v>34</v>
      </c>
      <c r="Q651" t="s">
        <v>35</v>
      </c>
      <c r="R651" t="s">
        <v>36</v>
      </c>
      <c r="S651" t="s">
        <v>37</v>
      </c>
      <c r="T651" t="s">
        <v>38</v>
      </c>
      <c r="U651" t="s">
        <v>38</v>
      </c>
      <c r="V651" t="s">
        <v>39</v>
      </c>
      <c r="W651" t="s">
        <v>40</v>
      </c>
      <c r="X651" t="s">
        <v>40</v>
      </c>
      <c r="Y651" t="s">
        <v>41</v>
      </c>
      <c r="Z651" t="s">
        <v>41</v>
      </c>
      <c r="AA651" t="s">
        <v>37</v>
      </c>
    </row>
    <row r="652" spans="1:27" x14ac:dyDescent="0.25">
      <c r="A652" t="s">
        <v>165</v>
      </c>
      <c r="B652" t="s">
        <v>26</v>
      </c>
      <c r="C652" t="s">
        <v>27</v>
      </c>
      <c r="D652" t="s">
        <v>87</v>
      </c>
      <c r="E652">
        <v>511</v>
      </c>
      <c r="F652" t="str">
        <f t="shared" si="20"/>
        <v>A7502AF511</v>
      </c>
      <c r="G652">
        <f t="shared" si="21"/>
        <v>291000</v>
      </c>
      <c r="H652" s="2">
        <v>-291176</v>
      </c>
      <c r="I652" s="3">
        <v>-291000</v>
      </c>
      <c r="J652" t="s">
        <v>99</v>
      </c>
      <c r="K652" t="s">
        <v>154</v>
      </c>
      <c r="L652" t="s">
        <v>155</v>
      </c>
      <c r="M652" t="s">
        <v>156</v>
      </c>
      <c r="N652" t="s">
        <v>157</v>
      </c>
      <c r="O652" t="s">
        <v>814</v>
      </c>
      <c r="P652" t="s">
        <v>34</v>
      </c>
      <c r="Q652" t="s">
        <v>35</v>
      </c>
      <c r="R652" t="s">
        <v>36</v>
      </c>
      <c r="S652" t="s">
        <v>37</v>
      </c>
      <c r="T652" t="s">
        <v>38</v>
      </c>
      <c r="U652" t="s">
        <v>38</v>
      </c>
      <c r="V652" t="s">
        <v>39</v>
      </c>
      <c r="W652" t="s">
        <v>40</v>
      </c>
      <c r="X652" t="s">
        <v>40</v>
      </c>
      <c r="Y652" t="s">
        <v>41</v>
      </c>
      <c r="Z652" t="s">
        <v>41</v>
      </c>
      <c r="AA652" t="s">
        <v>37</v>
      </c>
    </row>
    <row r="653" spans="1:27" x14ac:dyDescent="0.25">
      <c r="A653" t="s">
        <v>166</v>
      </c>
      <c r="B653" t="s">
        <v>26</v>
      </c>
      <c r="C653" t="s">
        <v>27</v>
      </c>
      <c r="D653" t="s">
        <v>87</v>
      </c>
      <c r="E653">
        <v>511</v>
      </c>
      <c r="F653" t="str">
        <f t="shared" si="20"/>
        <v>A7502AF511</v>
      </c>
      <c r="G653">
        <f t="shared" si="21"/>
        <v>137000</v>
      </c>
      <c r="H653" s="2">
        <v>137471</v>
      </c>
      <c r="I653" s="3">
        <v>137000</v>
      </c>
      <c r="J653" t="s">
        <v>29</v>
      </c>
      <c r="K653" t="s">
        <v>116</v>
      </c>
      <c r="L653" t="s">
        <v>117</v>
      </c>
      <c r="M653" t="s">
        <v>118</v>
      </c>
      <c r="N653" t="s">
        <v>117</v>
      </c>
      <c r="O653" t="s">
        <v>814</v>
      </c>
      <c r="P653" t="s">
        <v>34</v>
      </c>
      <c r="Q653" t="s">
        <v>35</v>
      </c>
      <c r="R653" t="s">
        <v>36</v>
      </c>
      <c r="S653" t="s">
        <v>37</v>
      </c>
      <c r="T653" t="s">
        <v>38</v>
      </c>
      <c r="U653" t="s">
        <v>38</v>
      </c>
      <c r="V653" t="s">
        <v>39</v>
      </c>
      <c r="W653" t="s">
        <v>40</v>
      </c>
      <c r="X653" t="s">
        <v>40</v>
      </c>
      <c r="Y653" t="s">
        <v>41</v>
      </c>
      <c r="Z653" t="s">
        <v>41</v>
      </c>
      <c r="AA653" t="s">
        <v>37</v>
      </c>
    </row>
    <row r="654" spans="1:27" x14ac:dyDescent="0.25">
      <c r="A654" t="s">
        <v>167</v>
      </c>
      <c r="B654" t="s">
        <v>26</v>
      </c>
      <c r="C654" t="s">
        <v>27</v>
      </c>
      <c r="D654" t="s">
        <v>87</v>
      </c>
      <c r="E654">
        <v>511</v>
      </c>
      <c r="F654" t="str">
        <f t="shared" si="20"/>
        <v>A7502AF511</v>
      </c>
      <c r="G654">
        <f t="shared" si="21"/>
        <v>137000</v>
      </c>
      <c r="H654" s="2">
        <v>-137471</v>
      </c>
      <c r="I654" s="3">
        <v>-137000</v>
      </c>
      <c r="J654" t="s">
        <v>99</v>
      </c>
      <c r="K654" t="s">
        <v>168</v>
      </c>
      <c r="L654" t="s">
        <v>117</v>
      </c>
      <c r="M654" t="s">
        <v>169</v>
      </c>
      <c r="N654" t="s">
        <v>170</v>
      </c>
      <c r="O654" t="s">
        <v>814</v>
      </c>
      <c r="P654" t="s">
        <v>34</v>
      </c>
      <c r="Q654" t="s">
        <v>35</v>
      </c>
      <c r="R654" t="s">
        <v>36</v>
      </c>
      <c r="S654" t="s">
        <v>37</v>
      </c>
      <c r="T654" t="s">
        <v>38</v>
      </c>
      <c r="U654" t="s">
        <v>38</v>
      </c>
      <c r="V654" t="s">
        <v>39</v>
      </c>
      <c r="W654" t="s">
        <v>40</v>
      </c>
      <c r="X654" t="s">
        <v>40</v>
      </c>
      <c r="Y654" t="s">
        <v>41</v>
      </c>
      <c r="Z654" t="s">
        <v>41</v>
      </c>
      <c r="AA654" t="s">
        <v>37</v>
      </c>
    </row>
    <row r="655" spans="1:27" x14ac:dyDescent="0.25">
      <c r="A655" t="s">
        <v>823</v>
      </c>
      <c r="B655" t="s">
        <v>26</v>
      </c>
      <c r="C655" t="s">
        <v>27</v>
      </c>
      <c r="D655" t="s">
        <v>596</v>
      </c>
      <c r="E655">
        <v>511</v>
      </c>
      <c r="F655" t="str">
        <f t="shared" si="20"/>
        <v>A7503AF511</v>
      </c>
      <c r="G655">
        <f t="shared" si="21"/>
        <v>149000</v>
      </c>
      <c r="H655" s="2">
        <v>149405</v>
      </c>
      <c r="I655" s="3">
        <v>149000</v>
      </c>
      <c r="J655" t="s">
        <v>29</v>
      </c>
      <c r="K655" t="s">
        <v>108</v>
      </c>
      <c r="L655" t="s">
        <v>109</v>
      </c>
      <c r="M655" t="s">
        <v>32</v>
      </c>
      <c r="N655" t="s">
        <v>33</v>
      </c>
      <c r="O655" t="s">
        <v>814</v>
      </c>
      <c r="P655" t="s">
        <v>34</v>
      </c>
      <c r="Q655" t="s">
        <v>35</v>
      </c>
      <c r="R655" t="s">
        <v>36</v>
      </c>
      <c r="S655" t="s">
        <v>37</v>
      </c>
      <c r="T655" t="s">
        <v>38</v>
      </c>
      <c r="U655" t="s">
        <v>38</v>
      </c>
      <c r="V655" t="s">
        <v>39</v>
      </c>
      <c r="W655" t="s">
        <v>40</v>
      </c>
      <c r="X655" t="s">
        <v>40</v>
      </c>
      <c r="Y655" t="s">
        <v>41</v>
      </c>
      <c r="Z655" t="s">
        <v>41</v>
      </c>
      <c r="AA655" t="s">
        <v>37</v>
      </c>
    </row>
    <row r="656" spans="1:27" x14ac:dyDescent="0.25">
      <c r="A656" t="s">
        <v>825</v>
      </c>
      <c r="B656" t="s">
        <v>26</v>
      </c>
      <c r="C656" t="s">
        <v>27</v>
      </c>
      <c r="D656" t="s">
        <v>596</v>
      </c>
      <c r="E656">
        <v>511</v>
      </c>
      <c r="F656" t="str">
        <f t="shared" si="20"/>
        <v>A7503AF511</v>
      </c>
      <c r="G656">
        <f t="shared" si="21"/>
        <v>1000</v>
      </c>
      <c r="H656" s="2">
        <v>33</v>
      </c>
      <c r="I656" s="3">
        <v>1000</v>
      </c>
      <c r="J656" t="s">
        <v>29</v>
      </c>
      <c r="K656" t="s">
        <v>100</v>
      </c>
      <c r="L656" t="s">
        <v>101</v>
      </c>
      <c r="M656" t="s">
        <v>102</v>
      </c>
      <c r="N656" t="s">
        <v>103</v>
      </c>
      <c r="O656" t="s">
        <v>814</v>
      </c>
      <c r="P656" t="s">
        <v>34</v>
      </c>
      <c r="Q656" t="s">
        <v>35</v>
      </c>
      <c r="R656" t="s">
        <v>36</v>
      </c>
      <c r="S656" t="s">
        <v>37</v>
      </c>
      <c r="T656" t="s">
        <v>38</v>
      </c>
      <c r="U656" t="s">
        <v>38</v>
      </c>
      <c r="V656" t="s">
        <v>39</v>
      </c>
      <c r="W656" t="s">
        <v>40</v>
      </c>
      <c r="X656" t="s">
        <v>40</v>
      </c>
      <c r="Y656" t="s">
        <v>41</v>
      </c>
      <c r="Z656" t="s">
        <v>41</v>
      </c>
      <c r="AA656" t="s">
        <v>37</v>
      </c>
    </row>
    <row r="657" spans="1:27" x14ac:dyDescent="0.25">
      <c r="A657" t="s">
        <v>816</v>
      </c>
      <c r="B657" t="s">
        <v>26</v>
      </c>
      <c r="C657" t="s">
        <v>27</v>
      </c>
      <c r="D657" t="s">
        <v>596</v>
      </c>
      <c r="E657">
        <v>511</v>
      </c>
      <c r="F657" t="str">
        <f t="shared" si="20"/>
        <v>A7503AF511</v>
      </c>
      <c r="G657">
        <f t="shared" si="21"/>
        <v>133000</v>
      </c>
      <c r="H657" s="2">
        <v>-132805</v>
      </c>
      <c r="I657" s="3">
        <v>-133000</v>
      </c>
      <c r="J657" t="s">
        <v>99</v>
      </c>
      <c r="K657" t="s">
        <v>115</v>
      </c>
      <c r="L657" t="s">
        <v>111</v>
      </c>
      <c r="M657" t="s">
        <v>112</v>
      </c>
      <c r="N657" t="s">
        <v>113</v>
      </c>
      <c r="O657" t="s">
        <v>814</v>
      </c>
      <c r="P657" t="s">
        <v>34</v>
      </c>
      <c r="Q657" t="s">
        <v>35</v>
      </c>
      <c r="R657" t="s">
        <v>36</v>
      </c>
      <c r="S657" t="s">
        <v>37</v>
      </c>
      <c r="T657" t="s">
        <v>38</v>
      </c>
      <c r="U657" t="s">
        <v>38</v>
      </c>
      <c r="V657" t="s">
        <v>39</v>
      </c>
      <c r="W657" t="s">
        <v>40</v>
      </c>
      <c r="X657" t="s">
        <v>40</v>
      </c>
      <c r="Y657" t="s">
        <v>41</v>
      </c>
      <c r="Z657" t="s">
        <v>41</v>
      </c>
      <c r="AA657" t="s">
        <v>37</v>
      </c>
    </row>
    <row r="658" spans="1:27" x14ac:dyDescent="0.25">
      <c r="A658" t="s">
        <v>817</v>
      </c>
      <c r="B658" t="s">
        <v>26</v>
      </c>
      <c r="C658" t="s">
        <v>27</v>
      </c>
      <c r="D658" t="s">
        <v>596</v>
      </c>
      <c r="E658">
        <v>511</v>
      </c>
      <c r="F658" t="str">
        <f t="shared" si="20"/>
        <v>A7503AF511</v>
      </c>
      <c r="G658">
        <f t="shared" si="21"/>
        <v>17000</v>
      </c>
      <c r="H658" s="2">
        <v>-16633</v>
      </c>
      <c r="I658" s="3">
        <v>-17000</v>
      </c>
      <c r="J658" t="s">
        <v>99</v>
      </c>
      <c r="K658" t="s">
        <v>116</v>
      </c>
      <c r="L658" t="s">
        <v>117</v>
      </c>
      <c r="M658" t="s">
        <v>118</v>
      </c>
      <c r="N658" t="s">
        <v>117</v>
      </c>
      <c r="O658" t="s">
        <v>814</v>
      </c>
      <c r="P658" t="s">
        <v>34</v>
      </c>
      <c r="Q658" t="s">
        <v>35</v>
      </c>
      <c r="R658" t="s">
        <v>36</v>
      </c>
      <c r="S658" t="s">
        <v>37</v>
      </c>
      <c r="T658" t="s">
        <v>38</v>
      </c>
      <c r="U658" t="s">
        <v>38</v>
      </c>
      <c r="V658" t="s">
        <v>39</v>
      </c>
      <c r="W658" t="s">
        <v>40</v>
      </c>
      <c r="X658" t="s">
        <v>40</v>
      </c>
      <c r="Y658" t="s">
        <v>41</v>
      </c>
      <c r="Z658" t="s">
        <v>41</v>
      </c>
      <c r="AA658" t="s">
        <v>37</v>
      </c>
    </row>
    <row r="659" spans="1:27" x14ac:dyDescent="0.25">
      <c r="A659" t="s">
        <v>149</v>
      </c>
      <c r="B659" t="s">
        <v>26</v>
      </c>
      <c r="C659" t="s">
        <v>27</v>
      </c>
      <c r="D659" t="s">
        <v>596</v>
      </c>
      <c r="E659">
        <v>511</v>
      </c>
      <c r="F659" t="str">
        <f t="shared" si="20"/>
        <v>A7503AF511</v>
      </c>
      <c r="G659">
        <f t="shared" si="21"/>
        <v>17000</v>
      </c>
      <c r="H659" s="2">
        <v>16600</v>
      </c>
      <c r="I659" s="3">
        <v>17000</v>
      </c>
      <c r="J659" t="s">
        <v>29</v>
      </c>
      <c r="K659" t="s">
        <v>35</v>
      </c>
      <c r="L659" t="s">
        <v>129</v>
      </c>
      <c r="M659" t="s">
        <v>130</v>
      </c>
      <c r="N659" t="s">
        <v>131</v>
      </c>
      <c r="O659" t="s">
        <v>814</v>
      </c>
      <c r="P659" t="s">
        <v>34</v>
      </c>
      <c r="Q659" t="s">
        <v>35</v>
      </c>
      <c r="R659" t="s">
        <v>36</v>
      </c>
      <c r="S659" t="s">
        <v>37</v>
      </c>
      <c r="T659" t="s">
        <v>38</v>
      </c>
      <c r="U659" t="s">
        <v>38</v>
      </c>
      <c r="V659" t="s">
        <v>39</v>
      </c>
      <c r="W659" t="s">
        <v>40</v>
      </c>
      <c r="X659" t="s">
        <v>40</v>
      </c>
      <c r="Y659" t="s">
        <v>41</v>
      </c>
      <c r="Z659" t="s">
        <v>41</v>
      </c>
      <c r="AA659" t="s">
        <v>37</v>
      </c>
    </row>
    <row r="660" spans="1:27" x14ac:dyDescent="0.25">
      <c r="A660" t="s">
        <v>152</v>
      </c>
      <c r="B660" t="s">
        <v>26</v>
      </c>
      <c r="C660" t="s">
        <v>27</v>
      </c>
      <c r="D660" t="s">
        <v>596</v>
      </c>
      <c r="E660">
        <v>511</v>
      </c>
      <c r="F660" t="str">
        <f t="shared" si="20"/>
        <v>A7503AF511</v>
      </c>
      <c r="G660">
        <f t="shared" si="21"/>
        <v>17000</v>
      </c>
      <c r="H660" s="2">
        <v>-16600</v>
      </c>
      <c r="I660" s="3">
        <v>-17000</v>
      </c>
      <c r="J660" t="s">
        <v>99</v>
      </c>
      <c r="K660" t="s">
        <v>115</v>
      </c>
      <c r="L660" t="s">
        <v>111</v>
      </c>
      <c r="M660" t="s">
        <v>112</v>
      </c>
      <c r="N660" t="s">
        <v>113</v>
      </c>
      <c r="O660" t="s">
        <v>814</v>
      </c>
      <c r="P660" t="s">
        <v>34</v>
      </c>
      <c r="Q660" t="s">
        <v>35</v>
      </c>
      <c r="R660" t="s">
        <v>36</v>
      </c>
      <c r="S660" t="s">
        <v>37</v>
      </c>
      <c r="T660" t="s">
        <v>38</v>
      </c>
      <c r="U660" t="s">
        <v>38</v>
      </c>
      <c r="V660" t="s">
        <v>39</v>
      </c>
      <c r="W660" t="s">
        <v>40</v>
      </c>
      <c r="X660" t="s">
        <v>40</v>
      </c>
      <c r="Y660" t="s">
        <v>41</v>
      </c>
      <c r="Z660" t="s">
        <v>41</v>
      </c>
      <c r="AA660" t="s">
        <v>37</v>
      </c>
    </row>
    <row r="661" spans="1:27" x14ac:dyDescent="0.25">
      <c r="A661" t="s">
        <v>153</v>
      </c>
      <c r="B661" t="s">
        <v>120</v>
      </c>
      <c r="C661" t="s">
        <v>27</v>
      </c>
      <c r="D661" t="s">
        <v>596</v>
      </c>
      <c r="E661">
        <v>511</v>
      </c>
      <c r="F661" t="str">
        <f t="shared" si="20"/>
        <v>A7503AF511</v>
      </c>
      <c r="G661">
        <f t="shared" si="21"/>
        <v>17000</v>
      </c>
      <c r="H661" s="2">
        <v>16633</v>
      </c>
      <c r="I661" s="3">
        <v>17000</v>
      </c>
      <c r="J661" t="s">
        <v>29</v>
      </c>
      <c r="K661" t="s">
        <v>154</v>
      </c>
      <c r="L661" t="s">
        <v>155</v>
      </c>
      <c r="M661" t="s">
        <v>156</v>
      </c>
      <c r="N661" t="s">
        <v>157</v>
      </c>
      <c r="O661" t="s">
        <v>814</v>
      </c>
      <c r="P661" t="s">
        <v>34</v>
      </c>
      <c r="Q661" t="s">
        <v>35</v>
      </c>
      <c r="R661" t="s">
        <v>36</v>
      </c>
      <c r="S661" t="s">
        <v>37</v>
      </c>
      <c r="T661" t="s">
        <v>38</v>
      </c>
      <c r="U661" t="s">
        <v>38</v>
      </c>
      <c r="V661" t="s">
        <v>39</v>
      </c>
      <c r="W661" t="s">
        <v>40</v>
      </c>
      <c r="X661" t="s">
        <v>40</v>
      </c>
      <c r="Y661" t="s">
        <v>41</v>
      </c>
      <c r="Z661" t="s">
        <v>41</v>
      </c>
      <c r="AA661" t="s">
        <v>37</v>
      </c>
    </row>
    <row r="662" spans="1:27" x14ac:dyDescent="0.25">
      <c r="A662" t="s">
        <v>163</v>
      </c>
      <c r="B662" t="s">
        <v>120</v>
      </c>
      <c r="C662" t="s">
        <v>27</v>
      </c>
      <c r="D662" t="s">
        <v>596</v>
      </c>
      <c r="E662">
        <v>511</v>
      </c>
      <c r="F662" t="str">
        <f t="shared" si="20"/>
        <v>A7503AF511</v>
      </c>
      <c r="G662">
        <f t="shared" si="21"/>
        <v>17000</v>
      </c>
      <c r="H662" s="2">
        <v>-16639</v>
      </c>
      <c r="I662" s="3">
        <v>-17000</v>
      </c>
      <c r="J662" t="s">
        <v>99</v>
      </c>
      <c r="K662" t="s">
        <v>35</v>
      </c>
      <c r="L662" t="s">
        <v>129</v>
      </c>
      <c r="M662" t="s">
        <v>130</v>
      </c>
      <c r="N662" t="s">
        <v>131</v>
      </c>
      <c r="O662" t="s">
        <v>814</v>
      </c>
      <c r="P662" t="s">
        <v>34</v>
      </c>
      <c r="Q662" t="s">
        <v>35</v>
      </c>
      <c r="R662" t="s">
        <v>36</v>
      </c>
      <c r="S662" t="s">
        <v>37</v>
      </c>
      <c r="T662" t="s">
        <v>38</v>
      </c>
      <c r="U662" t="s">
        <v>38</v>
      </c>
      <c r="V662" t="s">
        <v>39</v>
      </c>
      <c r="W662" t="s">
        <v>40</v>
      </c>
      <c r="X662" t="s">
        <v>40</v>
      </c>
      <c r="Y662" t="s">
        <v>41</v>
      </c>
      <c r="Z662" t="s">
        <v>41</v>
      </c>
      <c r="AA662" t="s">
        <v>37</v>
      </c>
    </row>
    <row r="663" spans="1:27" x14ac:dyDescent="0.25">
      <c r="A663" t="s">
        <v>164</v>
      </c>
      <c r="B663" t="s">
        <v>26</v>
      </c>
      <c r="C663" t="s">
        <v>27</v>
      </c>
      <c r="D663" t="s">
        <v>596</v>
      </c>
      <c r="E663">
        <v>511</v>
      </c>
      <c r="F663" t="str">
        <f t="shared" si="20"/>
        <v>A7503AF511</v>
      </c>
      <c r="G663">
        <f t="shared" si="21"/>
        <v>17000</v>
      </c>
      <c r="H663" s="2">
        <v>16633</v>
      </c>
      <c r="I663" s="3">
        <v>17000</v>
      </c>
      <c r="J663" t="s">
        <v>29</v>
      </c>
      <c r="K663" t="s">
        <v>116</v>
      </c>
      <c r="L663" t="s">
        <v>117</v>
      </c>
      <c r="M663" t="s">
        <v>118</v>
      </c>
      <c r="N663" t="s">
        <v>117</v>
      </c>
      <c r="O663" t="s">
        <v>814</v>
      </c>
      <c r="P663" t="s">
        <v>34</v>
      </c>
      <c r="Q663" t="s">
        <v>35</v>
      </c>
      <c r="R663" t="s">
        <v>36</v>
      </c>
      <c r="S663" t="s">
        <v>37</v>
      </c>
      <c r="T663" t="s">
        <v>38</v>
      </c>
      <c r="U663" t="s">
        <v>38</v>
      </c>
      <c r="V663" t="s">
        <v>39</v>
      </c>
      <c r="W663" t="s">
        <v>40</v>
      </c>
      <c r="X663" t="s">
        <v>40</v>
      </c>
      <c r="Y663" t="s">
        <v>41</v>
      </c>
      <c r="Z663" t="s">
        <v>41</v>
      </c>
      <c r="AA663" t="s">
        <v>37</v>
      </c>
    </row>
    <row r="664" spans="1:27" x14ac:dyDescent="0.25">
      <c r="A664" t="s">
        <v>165</v>
      </c>
      <c r="B664" t="s">
        <v>26</v>
      </c>
      <c r="C664" t="s">
        <v>27</v>
      </c>
      <c r="D664" t="s">
        <v>596</v>
      </c>
      <c r="E664">
        <v>511</v>
      </c>
      <c r="F664" t="str">
        <f t="shared" si="20"/>
        <v>A7503AF511</v>
      </c>
      <c r="G664">
        <f t="shared" si="21"/>
        <v>17000</v>
      </c>
      <c r="H664" s="2">
        <v>-16633</v>
      </c>
      <c r="I664" s="3">
        <v>-17000</v>
      </c>
      <c r="J664" t="s">
        <v>99</v>
      </c>
      <c r="K664" t="s">
        <v>154</v>
      </c>
      <c r="L664" t="s">
        <v>155</v>
      </c>
      <c r="M664" t="s">
        <v>156</v>
      </c>
      <c r="N664" t="s">
        <v>157</v>
      </c>
      <c r="O664" t="s">
        <v>814</v>
      </c>
      <c r="P664" t="s">
        <v>34</v>
      </c>
      <c r="Q664" t="s">
        <v>35</v>
      </c>
      <c r="R664" t="s">
        <v>36</v>
      </c>
      <c r="S664" t="s">
        <v>37</v>
      </c>
      <c r="T664" t="s">
        <v>38</v>
      </c>
      <c r="U664" t="s">
        <v>38</v>
      </c>
      <c r="V664" t="s">
        <v>39</v>
      </c>
      <c r="W664" t="s">
        <v>40</v>
      </c>
      <c r="X664" t="s">
        <v>40</v>
      </c>
      <c r="Y664" t="s">
        <v>41</v>
      </c>
      <c r="Z664" t="s">
        <v>41</v>
      </c>
      <c r="AA664" t="s">
        <v>37</v>
      </c>
    </row>
    <row r="665" spans="1:27" x14ac:dyDescent="0.25">
      <c r="A665" t="s">
        <v>171</v>
      </c>
      <c r="B665" t="s">
        <v>26</v>
      </c>
      <c r="C665" t="s">
        <v>27</v>
      </c>
      <c r="D665" t="s">
        <v>596</v>
      </c>
      <c r="E665">
        <v>511</v>
      </c>
      <c r="F665" t="str">
        <f t="shared" si="20"/>
        <v>A7503AF511</v>
      </c>
      <c r="G665">
        <f t="shared" si="21"/>
        <v>149000</v>
      </c>
      <c r="H665" s="2">
        <v>149405</v>
      </c>
      <c r="I665" s="3">
        <v>149000</v>
      </c>
      <c r="J665" t="s">
        <v>29</v>
      </c>
      <c r="K665" t="s">
        <v>115</v>
      </c>
      <c r="L665" t="s">
        <v>111</v>
      </c>
      <c r="M665" t="s">
        <v>112</v>
      </c>
      <c r="N665" t="s">
        <v>113</v>
      </c>
      <c r="O665" t="s">
        <v>814</v>
      </c>
      <c r="P665" t="s">
        <v>34</v>
      </c>
      <c r="Q665" t="s">
        <v>35</v>
      </c>
      <c r="R665" t="s">
        <v>36</v>
      </c>
      <c r="S665" t="s">
        <v>37</v>
      </c>
      <c r="T665" t="s">
        <v>38</v>
      </c>
      <c r="U665" t="s">
        <v>38</v>
      </c>
      <c r="V665" t="s">
        <v>39</v>
      </c>
      <c r="W665" t="s">
        <v>40</v>
      </c>
      <c r="X665" t="s">
        <v>40</v>
      </c>
      <c r="Y665" t="s">
        <v>41</v>
      </c>
      <c r="Z665" t="s">
        <v>41</v>
      </c>
      <c r="AA665" t="s">
        <v>37</v>
      </c>
    </row>
    <row r="666" spans="1:27" x14ac:dyDescent="0.25">
      <c r="A666" t="s">
        <v>172</v>
      </c>
      <c r="B666" t="s">
        <v>26</v>
      </c>
      <c r="C666" t="s">
        <v>27</v>
      </c>
      <c r="D666" t="s">
        <v>596</v>
      </c>
      <c r="E666">
        <v>511</v>
      </c>
      <c r="F666" t="str">
        <f t="shared" si="20"/>
        <v>A7503AF511</v>
      </c>
      <c r="G666">
        <f t="shared" si="21"/>
        <v>149000</v>
      </c>
      <c r="H666" s="2">
        <v>-149405</v>
      </c>
      <c r="I666" s="3">
        <v>-149000</v>
      </c>
      <c r="J666" t="s">
        <v>99</v>
      </c>
      <c r="K666" t="s">
        <v>108</v>
      </c>
      <c r="L666" t="s">
        <v>109</v>
      </c>
      <c r="M666" t="s">
        <v>32</v>
      </c>
      <c r="N666" t="s">
        <v>33</v>
      </c>
      <c r="O666" t="s">
        <v>814</v>
      </c>
      <c r="P666" t="s">
        <v>34</v>
      </c>
      <c r="Q666" t="s">
        <v>35</v>
      </c>
      <c r="R666" t="s">
        <v>36</v>
      </c>
      <c r="S666" t="s">
        <v>37</v>
      </c>
      <c r="T666" t="s">
        <v>38</v>
      </c>
      <c r="U666" t="s">
        <v>38</v>
      </c>
      <c r="V666" t="s">
        <v>39</v>
      </c>
      <c r="W666" t="s">
        <v>40</v>
      </c>
      <c r="X666" t="s">
        <v>40</v>
      </c>
      <c r="Y666" t="s">
        <v>41</v>
      </c>
      <c r="Z666" t="s">
        <v>41</v>
      </c>
      <c r="AA666" t="s">
        <v>37</v>
      </c>
    </row>
    <row r="667" spans="1:27" x14ac:dyDescent="0.25">
      <c r="A667" t="s">
        <v>119</v>
      </c>
      <c r="B667" t="s">
        <v>120</v>
      </c>
      <c r="C667" t="s">
        <v>27</v>
      </c>
      <c r="D667" t="s">
        <v>929</v>
      </c>
      <c r="E667">
        <v>511</v>
      </c>
      <c r="F667" t="str">
        <f t="shared" si="20"/>
        <v>A7504AF511</v>
      </c>
      <c r="G667">
        <f t="shared" si="21"/>
        <v>1725000</v>
      </c>
      <c r="H667" s="2">
        <v>1725060</v>
      </c>
      <c r="I667" s="3">
        <v>1725000</v>
      </c>
      <c r="J667" t="s">
        <v>29</v>
      </c>
      <c r="K667" t="s">
        <v>121</v>
      </c>
      <c r="L667" t="s">
        <v>122</v>
      </c>
      <c r="M667" t="s">
        <v>123</v>
      </c>
      <c r="N667" t="s">
        <v>124</v>
      </c>
      <c r="O667" t="s">
        <v>814</v>
      </c>
      <c r="P667" t="s">
        <v>34</v>
      </c>
      <c r="Q667" t="s">
        <v>35</v>
      </c>
      <c r="R667" t="s">
        <v>36</v>
      </c>
      <c r="S667" t="s">
        <v>37</v>
      </c>
      <c r="T667" t="s">
        <v>38</v>
      </c>
      <c r="U667" t="s">
        <v>38</v>
      </c>
      <c r="V667" t="s">
        <v>39</v>
      </c>
      <c r="W667" t="s">
        <v>40</v>
      </c>
      <c r="X667" t="s">
        <v>40</v>
      </c>
      <c r="Y667" t="s">
        <v>41</v>
      </c>
      <c r="Z667" t="s">
        <v>41</v>
      </c>
      <c r="AA667" t="s">
        <v>37</v>
      </c>
    </row>
    <row r="668" spans="1:27" x14ac:dyDescent="0.25">
      <c r="A668" t="s">
        <v>125</v>
      </c>
      <c r="B668" t="s">
        <v>120</v>
      </c>
      <c r="C668" t="s">
        <v>27</v>
      </c>
      <c r="D668" t="s">
        <v>929</v>
      </c>
      <c r="E668">
        <v>511</v>
      </c>
      <c r="F668" t="str">
        <f t="shared" si="20"/>
        <v>A7504AF511</v>
      </c>
      <c r="G668">
        <f t="shared" si="21"/>
        <v>1725000</v>
      </c>
      <c r="H668" s="2">
        <v>-1725060</v>
      </c>
      <c r="I668" s="3">
        <v>-1725000</v>
      </c>
      <c r="J668" t="s">
        <v>99</v>
      </c>
      <c r="K668" t="s">
        <v>126</v>
      </c>
      <c r="L668" t="s">
        <v>927</v>
      </c>
      <c r="M668" t="s">
        <v>127</v>
      </c>
      <c r="N668" t="s">
        <v>928</v>
      </c>
      <c r="O668" t="s">
        <v>814</v>
      </c>
      <c r="P668" t="s">
        <v>34</v>
      </c>
      <c r="Q668" t="s">
        <v>35</v>
      </c>
      <c r="R668" t="s">
        <v>36</v>
      </c>
      <c r="S668" t="s">
        <v>37</v>
      </c>
      <c r="T668" t="s">
        <v>38</v>
      </c>
      <c r="U668" t="s">
        <v>38</v>
      </c>
      <c r="V668" t="s">
        <v>39</v>
      </c>
      <c r="W668" t="s">
        <v>40</v>
      </c>
      <c r="X668" t="s">
        <v>40</v>
      </c>
      <c r="Y668" t="s">
        <v>41</v>
      </c>
      <c r="Z668" t="s">
        <v>41</v>
      </c>
      <c r="AA668" t="s">
        <v>37</v>
      </c>
    </row>
    <row r="669" spans="1:27" x14ac:dyDescent="0.25">
      <c r="A669" t="s">
        <v>145</v>
      </c>
      <c r="B669" t="s">
        <v>26</v>
      </c>
      <c r="C669" t="s">
        <v>27</v>
      </c>
      <c r="D669" t="s">
        <v>929</v>
      </c>
      <c r="E669">
        <v>511</v>
      </c>
      <c r="F669" t="str">
        <f t="shared" si="20"/>
        <v>A7504AF511</v>
      </c>
      <c r="G669">
        <f t="shared" si="21"/>
        <v>1725000</v>
      </c>
      <c r="H669" s="2">
        <v>1725060</v>
      </c>
      <c r="I669" s="3">
        <v>1725000</v>
      </c>
      <c r="J669" t="s">
        <v>29</v>
      </c>
      <c r="K669" t="s">
        <v>108</v>
      </c>
      <c r="L669" t="s">
        <v>109</v>
      </c>
      <c r="M669" t="s">
        <v>32</v>
      </c>
      <c r="N669" t="s">
        <v>33</v>
      </c>
      <c r="O669" t="s">
        <v>814</v>
      </c>
      <c r="P669" t="s">
        <v>34</v>
      </c>
      <c r="Q669" t="s">
        <v>35</v>
      </c>
      <c r="R669" t="s">
        <v>36</v>
      </c>
      <c r="S669" t="s">
        <v>37</v>
      </c>
      <c r="T669" t="s">
        <v>38</v>
      </c>
      <c r="U669" t="s">
        <v>38</v>
      </c>
      <c r="V669" t="s">
        <v>39</v>
      </c>
      <c r="W669" t="s">
        <v>40</v>
      </c>
      <c r="X669" t="s">
        <v>40</v>
      </c>
      <c r="Y669" t="s">
        <v>41</v>
      </c>
      <c r="Z669" t="s">
        <v>41</v>
      </c>
      <c r="AA669" t="s">
        <v>37</v>
      </c>
    </row>
    <row r="670" spans="1:27" x14ac:dyDescent="0.25">
      <c r="A670" t="s">
        <v>146</v>
      </c>
      <c r="B670" t="s">
        <v>26</v>
      </c>
      <c r="C670" t="s">
        <v>27</v>
      </c>
      <c r="D670" t="s">
        <v>929</v>
      </c>
      <c r="E670">
        <v>511</v>
      </c>
      <c r="F670" t="str">
        <f t="shared" si="20"/>
        <v>A7504AF511</v>
      </c>
      <c r="G670">
        <f t="shared" si="21"/>
        <v>1725000</v>
      </c>
      <c r="H670" s="2">
        <v>-1725060</v>
      </c>
      <c r="I670" s="3">
        <v>-1725000</v>
      </c>
      <c r="J670" t="s">
        <v>99</v>
      </c>
      <c r="K670" t="s">
        <v>121</v>
      </c>
      <c r="L670" t="s">
        <v>122</v>
      </c>
      <c r="M670" t="s">
        <v>123</v>
      </c>
      <c r="N670" t="s">
        <v>124</v>
      </c>
      <c r="O670" t="s">
        <v>814</v>
      </c>
      <c r="P670" t="s">
        <v>34</v>
      </c>
      <c r="Q670" t="s">
        <v>35</v>
      </c>
      <c r="R670" t="s">
        <v>36</v>
      </c>
      <c r="S670" t="s">
        <v>37</v>
      </c>
      <c r="T670" t="s">
        <v>38</v>
      </c>
      <c r="U670" t="s">
        <v>38</v>
      </c>
      <c r="V670" t="s">
        <v>39</v>
      </c>
      <c r="W670" t="s">
        <v>40</v>
      </c>
      <c r="X670" t="s">
        <v>40</v>
      </c>
      <c r="Y670" t="s">
        <v>41</v>
      </c>
      <c r="Z670" t="s">
        <v>41</v>
      </c>
      <c r="AA670" t="s">
        <v>37</v>
      </c>
    </row>
    <row r="671" spans="1:27" x14ac:dyDescent="0.25">
      <c r="A671" t="s">
        <v>147</v>
      </c>
      <c r="B671" t="s">
        <v>26</v>
      </c>
      <c r="C671" t="s">
        <v>27</v>
      </c>
      <c r="D671" t="s">
        <v>929</v>
      </c>
      <c r="E671">
        <v>511</v>
      </c>
      <c r="F671" t="str">
        <f t="shared" si="20"/>
        <v>A7504AF511</v>
      </c>
      <c r="G671">
        <f t="shared" si="21"/>
        <v>1725000</v>
      </c>
      <c r="H671" s="2">
        <v>1725060</v>
      </c>
      <c r="I671" s="3">
        <v>1725000</v>
      </c>
      <c r="J671" t="s">
        <v>29</v>
      </c>
      <c r="K671" t="s">
        <v>126</v>
      </c>
      <c r="L671" t="s">
        <v>927</v>
      </c>
      <c r="M671" t="s">
        <v>127</v>
      </c>
      <c r="N671" t="s">
        <v>928</v>
      </c>
      <c r="O671" t="s">
        <v>814</v>
      </c>
      <c r="P671" t="s">
        <v>34</v>
      </c>
      <c r="Q671" t="s">
        <v>35</v>
      </c>
      <c r="R671" t="s">
        <v>36</v>
      </c>
      <c r="S671" t="s">
        <v>37</v>
      </c>
      <c r="T671" t="s">
        <v>38</v>
      </c>
      <c r="U671" t="s">
        <v>38</v>
      </c>
      <c r="V671" t="s">
        <v>39</v>
      </c>
      <c r="W671" t="s">
        <v>40</v>
      </c>
      <c r="X671" t="s">
        <v>40</v>
      </c>
      <c r="Y671" t="s">
        <v>41</v>
      </c>
      <c r="Z671" t="s">
        <v>41</v>
      </c>
      <c r="AA671" t="s">
        <v>37</v>
      </c>
    </row>
    <row r="672" spans="1:27" x14ac:dyDescent="0.25">
      <c r="A672" t="s">
        <v>148</v>
      </c>
      <c r="B672" t="s">
        <v>26</v>
      </c>
      <c r="C672" t="s">
        <v>27</v>
      </c>
      <c r="D672" t="s">
        <v>929</v>
      </c>
      <c r="E672">
        <v>511</v>
      </c>
      <c r="F672" t="str">
        <f t="shared" si="20"/>
        <v>A7504AF511</v>
      </c>
      <c r="G672">
        <f t="shared" si="21"/>
        <v>1725000</v>
      </c>
      <c r="H672" s="2">
        <v>-1725060</v>
      </c>
      <c r="I672" s="3">
        <v>-1725000</v>
      </c>
      <c r="J672" t="s">
        <v>99</v>
      </c>
      <c r="K672" t="s">
        <v>116</v>
      </c>
      <c r="L672" t="s">
        <v>117</v>
      </c>
      <c r="M672" t="s">
        <v>118</v>
      </c>
      <c r="N672" t="s">
        <v>117</v>
      </c>
      <c r="O672" t="s">
        <v>814</v>
      </c>
      <c r="P672" t="s">
        <v>34</v>
      </c>
      <c r="Q672" t="s">
        <v>35</v>
      </c>
      <c r="R672" t="s">
        <v>36</v>
      </c>
      <c r="S672" t="s">
        <v>37</v>
      </c>
      <c r="T672" t="s">
        <v>38</v>
      </c>
      <c r="U672" t="s">
        <v>38</v>
      </c>
      <c r="V672" t="s">
        <v>39</v>
      </c>
      <c r="W672" t="s">
        <v>40</v>
      </c>
      <c r="X672" t="s">
        <v>40</v>
      </c>
      <c r="Y672" t="s">
        <v>41</v>
      </c>
      <c r="Z672" t="s">
        <v>41</v>
      </c>
      <c r="AA672" t="s">
        <v>37</v>
      </c>
    </row>
    <row r="673" spans="1:27" x14ac:dyDescent="0.25">
      <c r="A673" t="s">
        <v>149</v>
      </c>
      <c r="B673" t="s">
        <v>26</v>
      </c>
      <c r="C673" t="s">
        <v>27</v>
      </c>
      <c r="D673" t="s">
        <v>929</v>
      </c>
      <c r="E673">
        <v>511</v>
      </c>
      <c r="F673" t="str">
        <f t="shared" si="20"/>
        <v>A7504AF511</v>
      </c>
      <c r="G673">
        <f t="shared" si="21"/>
        <v>244000</v>
      </c>
      <c r="H673" s="2">
        <v>243538</v>
      </c>
      <c r="I673" s="3">
        <v>244000</v>
      </c>
      <c r="J673" t="s">
        <v>29</v>
      </c>
      <c r="K673" t="s">
        <v>35</v>
      </c>
      <c r="L673" t="s">
        <v>129</v>
      </c>
      <c r="M673" t="s">
        <v>130</v>
      </c>
      <c r="N673" t="s">
        <v>131</v>
      </c>
      <c r="O673" t="s">
        <v>814</v>
      </c>
      <c r="P673" t="s">
        <v>34</v>
      </c>
      <c r="Q673" t="s">
        <v>35</v>
      </c>
      <c r="R673" t="s">
        <v>36</v>
      </c>
      <c r="S673" t="s">
        <v>37</v>
      </c>
      <c r="T673" t="s">
        <v>38</v>
      </c>
      <c r="U673" t="s">
        <v>38</v>
      </c>
      <c r="V673" t="s">
        <v>39</v>
      </c>
      <c r="W673" t="s">
        <v>40</v>
      </c>
      <c r="X673" t="s">
        <v>40</v>
      </c>
      <c r="Y673" t="s">
        <v>41</v>
      </c>
      <c r="Z673" t="s">
        <v>41</v>
      </c>
      <c r="AA673" t="s">
        <v>37</v>
      </c>
    </row>
    <row r="674" spans="1:27" x14ac:dyDescent="0.25">
      <c r="A674" t="s">
        <v>152</v>
      </c>
      <c r="B674" t="s">
        <v>26</v>
      </c>
      <c r="C674" t="s">
        <v>27</v>
      </c>
      <c r="D674" t="s">
        <v>929</v>
      </c>
      <c r="E674">
        <v>511</v>
      </c>
      <c r="F674" t="str">
        <f t="shared" si="20"/>
        <v>A7504AF511</v>
      </c>
      <c r="G674">
        <f t="shared" si="21"/>
        <v>244000</v>
      </c>
      <c r="H674" s="2">
        <v>-243538</v>
      </c>
      <c r="I674" s="3">
        <v>-244000</v>
      </c>
      <c r="J674" t="s">
        <v>99</v>
      </c>
      <c r="K674" t="s">
        <v>115</v>
      </c>
      <c r="L674" t="s">
        <v>111</v>
      </c>
      <c r="M674" t="s">
        <v>112</v>
      </c>
      <c r="N674" t="s">
        <v>113</v>
      </c>
      <c r="O674" t="s">
        <v>814</v>
      </c>
      <c r="P674" t="s">
        <v>34</v>
      </c>
      <c r="Q674" t="s">
        <v>35</v>
      </c>
      <c r="R674" t="s">
        <v>36</v>
      </c>
      <c r="S674" t="s">
        <v>37</v>
      </c>
      <c r="T674" t="s">
        <v>38</v>
      </c>
      <c r="U674" t="s">
        <v>38</v>
      </c>
      <c r="V674" t="s">
        <v>39</v>
      </c>
      <c r="W674" t="s">
        <v>40</v>
      </c>
      <c r="X674" t="s">
        <v>40</v>
      </c>
      <c r="Y674" t="s">
        <v>41</v>
      </c>
      <c r="Z674" t="s">
        <v>41</v>
      </c>
      <c r="AA674" t="s">
        <v>37</v>
      </c>
    </row>
    <row r="675" spans="1:27" x14ac:dyDescent="0.25">
      <c r="A675" t="s">
        <v>153</v>
      </c>
      <c r="B675" t="s">
        <v>120</v>
      </c>
      <c r="C675" t="s">
        <v>27</v>
      </c>
      <c r="D675" t="s">
        <v>929</v>
      </c>
      <c r="E675">
        <v>511</v>
      </c>
      <c r="F675" t="str">
        <f t="shared" si="20"/>
        <v>A7504AF511</v>
      </c>
      <c r="G675">
        <f t="shared" si="21"/>
        <v>209000</v>
      </c>
      <c r="H675" s="2">
        <v>209447</v>
      </c>
      <c r="I675" s="3">
        <v>209000</v>
      </c>
      <c r="J675" t="s">
        <v>29</v>
      </c>
      <c r="K675" t="s">
        <v>154</v>
      </c>
      <c r="L675" t="s">
        <v>155</v>
      </c>
      <c r="M675" t="s">
        <v>156</v>
      </c>
      <c r="N675" t="s">
        <v>157</v>
      </c>
      <c r="O675" t="s">
        <v>814</v>
      </c>
      <c r="P675" t="s">
        <v>34</v>
      </c>
      <c r="Q675" t="s">
        <v>35</v>
      </c>
      <c r="R675" t="s">
        <v>36</v>
      </c>
      <c r="S675" t="s">
        <v>37</v>
      </c>
      <c r="T675" t="s">
        <v>38</v>
      </c>
      <c r="U675" t="s">
        <v>38</v>
      </c>
      <c r="V675" t="s">
        <v>39</v>
      </c>
      <c r="W675" t="s">
        <v>40</v>
      </c>
      <c r="X675" t="s">
        <v>40</v>
      </c>
      <c r="Y675" t="s">
        <v>41</v>
      </c>
      <c r="Z675" t="s">
        <v>41</v>
      </c>
      <c r="AA675" t="s">
        <v>37</v>
      </c>
    </row>
    <row r="676" spans="1:27" x14ac:dyDescent="0.25">
      <c r="A676" t="s">
        <v>158</v>
      </c>
      <c r="B676" t="s">
        <v>120</v>
      </c>
      <c r="C676" t="s">
        <v>27</v>
      </c>
      <c r="D676" t="s">
        <v>929</v>
      </c>
      <c r="E676">
        <v>511</v>
      </c>
      <c r="F676" t="str">
        <f t="shared" si="20"/>
        <v>A7504AF511</v>
      </c>
      <c r="G676">
        <f t="shared" si="21"/>
        <v>39000</v>
      </c>
      <c r="H676" s="2">
        <v>39433</v>
      </c>
      <c r="I676" s="3">
        <v>39000</v>
      </c>
      <c r="J676" t="s">
        <v>29</v>
      </c>
      <c r="K676" t="s">
        <v>159</v>
      </c>
      <c r="L676" t="s">
        <v>160</v>
      </c>
      <c r="M676" t="s">
        <v>161</v>
      </c>
      <c r="N676" t="s">
        <v>162</v>
      </c>
      <c r="O676" t="s">
        <v>814</v>
      </c>
      <c r="P676" t="s">
        <v>34</v>
      </c>
      <c r="Q676" t="s">
        <v>35</v>
      </c>
      <c r="R676" t="s">
        <v>36</v>
      </c>
      <c r="S676" t="s">
        <v>37</v>
      </c>
      <c r="T676" t="s">
        <v>38</v>
      </c>
      <c r="U676" t="s">
        <v>38</v>
      </c>
      <c r="V676" t="s">
        <v>39</v>
      </c>
      <c r="W676" t="s">
        <v>40</v>
      </c>
      <c r="X676" t="s">
        <v>40</v>
      </c>
      <c r="Y676" t="s">
        <v>41</v>
      </c>
      <c r="Z676" t="s">
        <v>41</v>
      </c>
      <c r="AA676" t="s">
        <v>37</v>
      </c>
    </row>
    <row r="677" spans="1:27" x14ac:dyDescent="0.25">
      <c r="A677" t="s">
        <v>163</v>
      </c>
      <c r="B677" t="s">
        <v>120</v>
      </c>
      <c r="C677" t="s">
        <v>27</v>
      </c>
      <c r="D677" t="s">
        <v>929</v>
      </c>
      <c r="E677">
        <v>511</v>
      </c>
      <c r="F677" t="str">
        <f t="shared" si="20"/>
        <v>A7504AF511</v>
      </c>
      <c r="G677">
        <f t="shared" si="21"/>
        <v>248000</v>
      </c>
      <c r="H677" s="2">
        <v>-248880</v>
      </c>
      <c r="I677" s="3">
        <v>-248000</v>
      </c>
      <c r="J677" t="s">
        <v>99</v>
      </c>
      <c r="K677" t="s">
        <v>35</v>
      </c>
      <c r="L677" t="s">
        <v>129</v>
      </c>
      <c r="M677" t="s">
        <v>130</v>
      </c>
      <c r="N677" t="s">
        <v>131</v>
      </c>
      <c r="O677" t="s">
        <v>814</v>
      </c>
      <c r="P677" t="s">
        <v>34</v>
      </c>
      <c r="Q677" t="s">
        <v>35</v>
      </c>
      <c r="R677" t="s">
        <v>36</v>
      </c>
      <c r="S677" t="s">
        <v>37</v>
      </c>
      <c r="T677" t="s">
        <v>38</v>
      </c>
      <c r="U677" t="s">
        <v>38</v>
      </c>
      <c r="V677" t="s">
        <v>39</v>
      </c>
      <c r="W677" t="s">
        <v>40</v>
      </c>
      <c r="X677" t="s">
        <v>40</v>
      </c>
      <c r="Y677" t="s">
        <v>41</v>
      </c>
      <c r="Z677" t="s">
        <v>41</v>
      </c>
      <c r="AA677" t="s">
        <v>37</v>
      </c>
    </row>
    <row r="678" spans="1:27" x14ac:dyDescent="0.25">
      <c r="A678" t="s">
        <v>164</v>
      </c>
      <c r="B678" t="s">
        <v>26</v>
      </c>
      <c r="C678" t="s">
        <v>27</v>
      </c>
      <c r="D678" t="s">
        <v>929</v>
      </c>
      <c r="E678">
        <v>511</v>
      </c>
      <c r="F678" t="str">
        <f t="shared" si="20"/>
        <v>A7504AF511</v>
      </c>
      <c r="G678">
        <f t="shared" si="21"/>
        <v>209000</v>
      </c>
      <c r="H678" s="2">
        <v>209447</v>
      </c>
      <c r="I678" s="3">
        <v>209000</v>
      </c>
      <c r="J678" t="s">
        <v>29</v>
      </c>
      <c r="K678" t="s">
        <v>116</v>
      </c>
      <c r="L678" t="s">
        <v>117</v>
      </c>
      <c r="M678" t="s">
        <v>118</v>
      </c>
      <c r="N678" t="s">
        <v>117</v>
      </c>
      <c r="O678" t="s">
        <v>814</v>
      </c>
      <c r="P678" t="s">
        <v>34</v>
      </c>
      <c r="Q678" t="s">
        <v>35</v>
      </c>
      <c r="R678" t="s">
        <v>36</v>
      </c>
      <c r="S678" t="s">
        <v>37</v>
      </c>
      <c r="T678" t="s">
        <v>38</v>
      </c>
      <c r="U678" t="s">
        <v>38</v>
      </c>
      <c r="V678" t="s">
        <v>39</v>
      </c>
      <c r="W678" t="s">
        <v>40</v>
      </c>
      <c r="X678" t="s">
        <v>40</v>
      </c>
      <c r="Y678" t="s">
        <v>41</v>
      </c>
      <c r="Z678" t="s">
        <v>41</v>
      </c>
      <c r="AA678" t="s">
        <v>37</v>
      </c>
    </row>
    <row r="679" spans="1:27" x14ac:dyDescent="0.25">
      <c r="A679" t="s">
        <v>165</v>
      </c>
      <c r="B679" t="s">
        <v>26</v>
      </c>
      <c r="C679" t="s">
        <v>27</v>
      </c>
      <c r="D679" t="s">
        <v>929</v>
      </c>
      <c r="E679">
        <v>511</v>
      </c>
      <c r="F679" t="str">
        <f t="shared" si="20"/>
        <v>A7504AF511</v>
      </c>
      <c r="G679">
        <f t="shared" si="21"/>
        <v>209000</v>
      </c>
      <c r="H679" s="2">
        <v>-209447</v>
      </c>
      <c r="I679" s="3">
        <v>-209000</v>
      </c>
      <c r="J679" t="s">
        <v>99</v>
      </c>
      <c r="K679" t="s">
        <v>154</v>
      </c>
      <c r="L679" t="s">
        <v>155</v>
      </c>
      <c r="M679" t="s">
        <v>156</v>
      </c>
      <c r="N679" t="s">
        <v>157</v>
      </c>
      <c r="O679" t="s">
        <v>814</v>
      </c>
      <c r="P679" t="s">
        <v>34</v>
      </c>
      <c r="Q679" t="s">
        <v>35</v>
      </c>
      <c r="R679" t="s">
        <v>36</v>
      </c>
      <c r="S679" t="s">
        <v>37</v>
      </c>
      <c r="T679" t="s">
        <v>38</v>
      </c>
      <c r="U679" t="s">
        <v>38</v>
      </c>
      <c r="V679" t="s">
        <v>39</v>
      </c>
      <c r="W679" t="s">
        <v>40</v>
      </c>
      <c r="X679" t="s">
        <v>40</v>
      </c>
      <c r="Y679" t="s">
        <v>41</v>
      </c>
      <c r="Z679" t="s">
        <v>41</v>
      </c>
      <c r="AA679" t="s">
        <v>37</v>
      </c>
    </row>
    <row r="680" spans="1:27" x14ac:dyDescent="0.25">
      <c r="A680" t="s">
        <v>166</v>
      </c>
      <c r="B680" t="s">
        <v>26</v>
      </c>
      <c r="C680" t="s">
        <v>27</v>
      </c>
      <c r="D680" t="s">
        <v>929</v>
      </c>
      <c r="E680">
        <v>511</v>
      </c>
      <c r="F680" t="str">
        <f t="shared" si="20"/>
        <v>A7504AF511</v>
      </c>
      <c r="G680">
        <f t="shared" si="21"/>
        <v>224000</v>
      </c>
      <c r="H680" s="2">
        <v>223790</v>
      </c>
      <c r="I680" s="3">
        <v>224000</v>
      </c>
      <c r="J680" t="s">
        <v>29</v>
      </c>
      <c r="K680" t="s">
        <v>116</v>
      </c>
      <c r="L680" t="s">
        <v>117</v>
      </c>
      <c r="M680" t="s">
        <v>118</v>
      </c>
      <c r="N680" t="s">
        <v>117</v>
      </c>
      <c r="O680" t="s">
        <v>814</v>
      </c>
      <c r="P680" t="s">
        <v>34</v>
      </c>
      <c r="Q680" t="s">
        <v>35</v>
      </c>
      <c r="R680" t="s">
        <v>36</v>
      </c>
      <c r="S680" t="s">
        <v>37</v>
      </c>
      <c r="T680" t="s">
        <v>38</v>
      </c>
      <c r="U680" t="s">
        <v>38</v>
      </c>
      <c r="V680" t="s">
        <v>39</v>
      </c>
      <c r="W680" t="s">
        <v>40</v>
      </c>
      <c r="X680" t="s">
        <v>40</v>
      </c>
      <c r="Y680" t="s">
        <v>41</v>
      </c>
      <c r="Z680" t="s">
        <v>41</v>
      </c>
      <c r="AA680" t="s">
        <v>37</v>
      </c>
    </row>
    <row r="681" spans="1:27" x14ac:dyDescent="0.25">
      <c r="A681" t="s">
        <v>167</v>
      </c>
      <c r="B681" t="s">
        <v>26</v>
      </c>
      <c r="C681" t="s">
        <v>27</v>
      </c>
      <c r="D681" t="s">
        <v>929</v>
      </c>
      <c r="E681">
        <v>511</v>
      </c>
      <c r="F681" t="str">
        <f t="shared" si="20"/>
        <v>A7504AF511</v>
      </c>
      <c r="G681">
        <f t="shared" si="21"/>
        <v>224000</v>
      </c>
      <c r="H681" s="2">
        <v>-223790</v>
      </c>
      <c r="I681" s="3">
        <v>-224000</v>
      </c>
      <c r="J681" t="s">
        <v>99</v>
      </c>
      <c r="K681" t="s">
        <v>168</v>
      </c>
      <c r="L681" t="s">
        <v>117</v>
      </c>
      <c r="M681" t="s">
        <v>169</v>
      </c>
      <c r="N681" t="s">
        <v>170</v>
      </c>
      <c r="O681" t="s">
        <v>814</v>
      </c>
      <c r="P681" t="s">
        <v>34</v>
      </c>
      <c r="Q681" t="s">
        <v>35</v>
      </c>
      <c r="R681" t="s">
        <v>36</v>
      </c>
      <c r="S681" t="s">
        <v>37</v>
      </c>
      <c r="T681" t="s">
        <v>38</v>
      </c>
      <c r="U681" t="s">
        <v>38</v>
      </c>
      <c r="V681" t="s">
        <v>39</v>
      </c>
      <c r="W681" t="s">
        <v>40</v>
      </c>
      <c r="X681" t="s">
        <v>40</v>
      </c>
      <c r="Y681" t="s">
        <v>41</v>
      </c>
      <c r="Z681" t="s">
        <v>41</v>
      </c>
      <c r="AA681" t="s">
        <v>37</v>
      </c>
    </row>
    <row r="682" spans="1:27" x14ac:dyDescent="0.25">
      <c r="A682" t="s">
        <v>823</v>
      </c>
      <c r="B682" t="s">
        <v>26</v>
      </c>
      <c r="C682" t="s">
        <v>27</v>
      </c>
      <c r="D682" t="s">
        <v>88</v>
      </c>
      <c r="E682">
        <v>511</v>
      </c>
      <c r="F682" t="str">
        <f t="shared" si="20"/>
        <v>A7600AF511</v>
      </c>
      <c r="G682">
        <f t="shared" si="21"/>
        <v>50074000</v>
      </c>
      <c r="H682" s="2">
        <v>50074083</v>
      </c>
      <c r="I682" s="3">
        <v>50074000</v>
      </c>
      <c r="J682" t="s">
        <v>29</v>
      </c>
      <c r="K682" t="s">
        <v>108</v>
      </c>
      <c r="L682" t="s">
        <v>109</v>
      </c>
      <c r="M682" t="s">
        <v>32</v>
      </c>
      <c r="N682" t="s">
        <v>33</v>
      </c>
      <c r="O682" t="s">
        <v>814</v>
      </c>
      <c r="P682" t="s">
        <v>34</v>
      </c>
      <c r="Q682" t="s">
        <v>35</v>
      </c>
      <c r="R682" t="s">
        <v>36</v>
      </c>
      <c r="S682" t="s">
        <v>37</v>
      </c>
      <c r="T682" t="s">
        <v>38</v>
      </c>
      <c r="U682" t="s">
        <v>38</v>
      </c>
      <c r="V682" t="s">
        <v>39</v>
      </c>
      <c r="W682" t="s">
        <v>40</v>
      </c>
      <c r="X682" t="s">
        <v>40</v>
      </c>
      <c r="Y682" t="s">
        <v>41</v>
      </c>
      <c r="Z682" t="s">
        <v>41</v>
      </c>
      <c r="AA682" t="s">
        <v>37</v>
      </c>
    </row>
    <row r="683" spans="1:27" x14ac:dyDescent="0.25">
      <c r="A683" t="s">
        <v>825</v>
      </c>
      <c r="B683" t="s">
        <v>26</v>
      </c>
      <c r="C683" t="s">
        <v>27</v>
      </c>
      <c r="D683" t="s">
        <v>88</v>
      </c>
      <c r="E683">
        <v>511</v>
      </c>
      <c r="F683" t="str">
        <f t="shared" si="20"/>
        <v>A7600AF511</v>
      </c>
      <c r="G683">
        <f t="shared" si="21"/>
        <v>1271000</v>
      </c>
      <c r="H683" s="2">
        <v>1270655</v>
      </c>
      <c r="I683" s="3">
        <v>1271000</v>
      </c>
      <c r="J683" t="s">
        <v>29</v>
      </c>
      <c r="K683" t="s">
        <v>100</v>
      </c>
      <c r="L683" t="s">
        <v>101</v>
      </c>
      <c r="M683" t="s">
        <v>102</v>
      </c>
      <c r="N683" t="s">
        <v>103</v>
      </c>
      <c r="O683" t="s">
        <v>814</v>
      </c>
      <c r="P683" t="s">
        <v>34</v>
      </c>
      <c r="Q683" t="s">
        <v>35</v>
      </c>
      <c r="R683" t="s">
        <v>36</v>
      </c>
      <c r="S683" t="s">
        <v>37</v>
      </c>
      <c r="T683" t="s">
        <v>38</v>
      </c>
      <c r="U683" t="s">
        <v>38</v>
      </c>
      <c r="V683" t="s">
        <v>39</v>
      </c>
      <c r="W683" t="s">
        <v>40</v>
      </c>
      <c r="X683" t="s">
        <v>40</v>
      </c>
      <c r="Y683" t="s">
        <v>41</v>
      </c>
      <c r="Z683" t="s">
        <v>41</v>
      </c>
      <c r="AA683" t="s">
        <v>37</v>
      </c>
    </row>
    <row r="684" spans="1:27" x14ac:dyDescent="0.25">
      <c r="A684" t="s">
        <v>816</v>
      </c>
      <c r="B684" t="s">
        <v>26</v>
      </c>
      <c r="C684" t="s">
        <v>27</v>
      </c>
      <c r="D684" t="s">
        <v>88</v>
      </c>
      <c r="E684">
        <v>511</v>
      </c>
      <c r="F684" t="str">
        <f t="shared" si="20"/>
        <v>A7600AF511</v>
      </c>
      <c r="G684">
        <f t="shared" si="21"/>
        <v>15172000</v>
      </c>
      <c r="H684" s="2">
        <v>-15171776</v>
      </c>
      <c r="I684" s="3">
        <v>-15172000</v>
      </c>
      <c r="J684" t="s">
        <v>99</v>
      </c>
      <c r="K684" t="s">
        <v>115</v>
      </c>
      <c r="L684" t="s">
        <v>111</v>
      </c>
      <c r="M684" t="s">
        <v>112</v>
      </c>
      <c r="N684" t="s">
        <v>113</v>
      </c>
      <c r="O684" t="s">
        <v>814</v>
      </c>
      <c r="P684" t="s">
        <v>34</v>
      </c>
      <c r="Q684" t="s">
        <v>35</v>
      </c>
      <c r="R684" t="s">
        <v>36</v>
      </c>
      <c r="S684" t="s">
        <v>37</v>
      </c>
      <c r="T684" t="s">
        <v>38</v>
      </c>
      <c r="U684" t="s">
        <v>38</v>
      </c>
      <c r="V684" t="s">
        <v>39</v>
      </c>
      <c r="W684" t="s">
        <v>40</v>
      </c>
      <c r="X684" t="s">
        <v>40</v>
      </c>
      <c r="Y684" t="s">
        <v>41</v>
      </c>
      <c r="Z684" t="s">
        <v>41</v>
      </c>
      <c r="AA684" t="s">
        <v>37</v>
      </c>
    </row>
    <row r="685" spans="1:27" x14ac:dyDescent="0.25">
      <c r="A685" t="s">
        <v>817</v>
      </c>
      <c r="B685" t="s">
        <v>26</v>
      </c>
      <c r="C685" t="s">
        <v>27</v>
      </c>
      <c r="D685" t="s">
        <v>88</v>
      </c>
      <c r="E685">
        <v>511</v>
      </c>
      <c r="F685" t="str">
        <f t="shared" si="20"/>
        <v>A7600AF511</v>
      </c>
      <c r="G685">
        <f t="shared" si="21"/>
        <v>36173000</v>
      </c>
      <c r="H685" s="2">
        <v>-36172962</v>
      </c>
      <c r="I685" s="3">
        <v>-36173000</v>
      </c>
      <c r="J685" t="s">
        <v>99</v>
      </c>
      <c r="K685" t="s">
        <v>116</v>
      </c>
      <c r="L685" t="s">
        <v>117</v>
      </c>
      <c r="M685" t="s">
        <v>118</v>
      </c>
      <c r="N685" t="s">
        <v>117</v>
      </c>
      <c r="O685" t="s">
        <v>814</v>
      </c>
      <c r="P685" t="s">
        <v>34</v>
      </c>
      <c r="Q685" t="s">
        <v>35</v>
      </c>
      <c r="R685" t="s">
        <v>36</v>
      </c>
      <c r="S685" t="s">
        <v>37</v>
      </c>
      <c r="T685" t="s">
        <v>38</v>
      </c>
      <c r="U685" t="s">
        <v>38</v>
      </c>
      <c r="V685" t="s">
        <v>39</v>
      </c>
      <c r="W685" t="s">
        <v>40</v>
      </c>
      <c r="X685" t="s">
        <v>40</v>
      </c>
      <c r="Y685" t="s">
        <v>41</v>
      </c>
      <c r="Z685" t="s">
        <v>41</v>
      </c>
      <c r="AA685" t="s">
        <v>37</v>
      </c>
    </row>
    <row r="686" spans="1:27" x14ac:dyDescent="0.25">
      <c r="A686" t="s">
        <v>119</v>
      </c>
      <c r="B686" t="s">
        <v>120</v>
      </c>
      <c r="C686" t="s">
        <v>27</v>
      </c>
      <c r="D686" t="s">
        <v>88</v>
      </c>
      <c r="E686">
        <v>511</v>
      </c>
      <c r="F686" t="str">
        <f t="shared" si="20"/>
        <v>A7600AF511</v>
      </c>
      <c r="G686">
        <f t="shared" si="21"/>
        <v>50336000</v>
      </c>
      <c r="H686" s="2">
        <v>50336156</v>
      </c>
      <c r="I686" s="3">
        <v>50336000</v>
      </c>
      <c r="J686" t="s">
        <v>29</v>
      </c>
      <c r="K686" t="s">
        <v>121</v>
      </c>
      <c r="L686" t="s">
        <v>122</v>
      </c>
      <c r="M686" t="s">
        <v>123</v>
      </c>
      <c r="N686" t="s">
        <v>124</v>
      </c>
      <c r="O686" t="s">
        <v>814</v>
      </c>
      <c r="P686" t="s">
        <v>34</v>
      </c>
      <c r="Q686" t="s">
        <v>35</v>
      </c>
      <c r="R686" t="s">
        <v>36</v>
      </c>
      <c r="S686" t="s">
        <v>37</v>
      </c>
      <c r="T686" t="s">
        <v>38</v>
      </c>
      <c r="U686" t="s">
        <v>38</v>
      </c>
      <c r="V686" t="s">
        <v>39</v>
      </c>
      <c r="W686" t="s">
        <v>40</v>
      </c>
      <c r="X686" t="s">
        <v>40</v>
      </c>
      <c r="Y686" t="s">
        <v>41</v>
      </c>
      <c r="Z686" t="s">
        <v>41</v>
      </c>
      <c r="AA686" t="s">
        <v>37</v>
      </c>
    </row>
    <row r="687" spans="1:27" x14ac:dyDescent="0.25">
      <c r="A687" t="s">
        <v>125</v>
      </c>
      <c r="B687" t="s">
        <v>120</v>
      </c>
      <c r="C687" t="s">
        <v>27</v>
      </c>
      <c r="D687" t="s">
        <v>88</v>
      </c>
      <c r="E687">
        <v>511</v>
      </c>
      <c r="F687" t="str">
        <f t="shared" si="20"/>
        <v>A7600AF511</v>
      </c>
      <c r="G687">
        <f t="shared" si="21"/>
        <v>50336000</v>
      </c>
      <c r="H687" s="2">
        <v>-50336156</v>
      </c>
      <c r="I687" s="3">
        <v>-50336000</v>
      </c>
      <c r="J687" t="s">
        <v>99</v>
      </c>
      <c r="K687" t="s">
        <v>126</v>
      </c>
      <c r="L687" t="s">
        <v>927</v>
      </c>
      <c r="M687" t="s">
        <v>127</v>
      </c>
      <c r="N687" t="s">
        <v>928</v>
      </c>
      <c r="O687" t="s">
        <v>814</v>
      </c>
      <c r="P687" t="s">
        <v>34</v>
      </c>
      <c r="Q687" t="s">
        <v>35</v>
      </c>
      <c r="R687" t="s">
        <v>36</v>
      </c>
      <c r="S687" t="s">
        <v>37</v>
      </c>
      <c r="T687" t="s">
        <v>38</v>
      </c>
      <c r="U687" t="s">
        <v>38</v>
      </c>
      <c r="V687" t="s">
        <v>39</v>
      </c>
      <c r="W687" t="s">
        <v>40</v>
      </c>
      <c r="X687" t="s">
        <v>40</v>
      </c>
      <c r="Y687" t="s">
        <v>41</v>
      </c>
      <c r="Z687" t="s">
        <v>41</v>
      </c>
      <c r="AA687" t="s">
        <v>37</v>
      </c>
    </row>
    <row r="688" spans="1:27" x14ac:dyDescent="0.25">
      <c r="A688" t="s">
        <v>145</v>
      </c>
      <c r="B688" t="s">
        <v>26</v>
      </c>
      <c r="C688" t="s">
        <v>27</v>
      </c>
      <c r="D688" t="s">
        <v>88</v>
      </c>
      <c r="E688">
        <v>511</v>
      </c>
      <c r="F688" t="str">
        <f t="shared" si="20"/>
        <v>A7600AF511</v>
      </c>
      <c r="G688">
        <f t="shared" si="21"/>
        <v>50336000</v>
      </c>
      <c r="H688" s="2">
        <v>50336156</v>
      </c>
      <c r="I688" s="3">
        <v>50336000</v>
      </c>
      <c r="J688" t="s">
        <v>29</v>
      </c>
      <c r="K688" t="s">
        <v>108</v>
      </c>
      <c r="L688" t="s">
        <v>109</v>
      </c>
      <c r="M688" t="s">
        <v>32</v>
      </c>
      <c r="N688" t="s">
        <v>33</v>
      </c>
      <c r="O688" t="s">
        <v>814</v>
      </c>
      <c r="P688" t="s">
        <v>34</v>
      </c>
      <c r="Q688" t="s">
        <v>35</v>
      </c>
      <c r="R688" t="s">
        <v>36</v>
      </c>
      <c r="S688" t="s">
        <v>37</v>
      </c>
      <c r="T688" t="s">
        <v>38</v>
      </c>
      <c r="U688" t="s">
        <v>38</v>
      </c>
      <c r="V688" t="s">
        <v>39</v>
      </c>
      <c r="W688" t="s">
        <v>40</v>
      </c>
      <c r="X688" t="s">
        <v>40</v>
      </c>
      <c r="Y688" t="s">
        <v>41</v>
      </c>
      <c r="Z688" t="s">
        <v>41</v>
      </c>
      <c r="AA688" t="s">
        <v>37</v>
      </c>
    </row>
    <row r="689" spans="1:27" x14ac:dyDescent="0.25">
      <c r="A689" t="s">
        <v>146</v>
      </c>
      <c r="B689" t="s">
        <v>26</v>
      </c>
      <c r="C689" t="s">
        <v>27</v>
      </c>
      <c r="D689" t="s">
        <v>88</v>
      </c>
      <c r="E689">
        <v>511</v>
      </c>
      <c r="F689" t="str">
        <f t="shared" si="20"/>
        <v>A7600AF511</v>
      </c>
      <c r="G689">
        <f t="shared" si="21"/>
        <v>50336000</v>
      </c>
      <c r="H689" s="2">
        <v>-50336156</v>
      </c>
      <c r="I689" s="3">
        <v>-50336000</v>
      </c>
      <c r="J689" t="s">
        <v>99</v>
      </c>
      <c r="K689" t="s">
        <v>121</v>
      </c>
      <c r="L689" t="s">
        <v>122</v>
      </c>
      <c r="M689" t="s">
        <v>123</v>
      </c>
      <c r="N689" t="s">
        <v>124</v>
      </c>
      <c r="O689" t="s">
        <v>814</v>
      </c>
      <c r="P689" t="s">
        <v>34</v>
      </c>
      <c r="Q689" t="s">
        <v>35</v>
      </c>
      <c r="R689" t="s">
        <v>36</v>
      </c>
      <c r="S689" t="s">
        <v>37</v>
      </c>
      <c r="T689" t="s">
        <v>38</v>
      </c>
      <c r="U689" t="s">
        <v>38</v>
      </c>
      <c r="V689" t="s">
        <v>39</v>
      </c>
      <c r="W689" t="s">
        <v>40</v>
      </c>
      <c r="X689" t="s">
        <v>40</v>
      </c>
      <c r="Y689" t="s">
        <v>41</v>
      </c>
      <c r="Z689" t="s">
        <v>41</v>
      </c>
      <c r="AA689" t="s">
        <v>37</v>
      </c>
    </row>
    <row r="690" spans="1:27" x14ac:dyDescent="0.25">
      <c r="A690" t="s">
        <v>147</v>
      </c>
      <c r="B690" t="s">
        <v>26</v>
      </c>
      <c r="C690" t="s">
        <v>27</v>
      </c>
      <c r="D690" t="s">
        <v>88</v>
      </c>
      <c r="E690">
        <v>511</v>
      </c>
      <c r="F690" t="str">
        <f t="shared" si="20"/>
        <v>A7600AF511</v>
      </c>
      <c r="G690">
        <f t="shared" si="21"/>
        <v>50336000</v>
      </c>
      <c r="H690" s="2">
        <v>50336156</v>
      </c>
      <c r="I690" s="3">
        <v>50336000</v>
      </c>
      <c r="J690" t="s">
        <v>29</v>
      </c>
      <c r="K690" t="s">
        <v>126</v>
      </c>
      <c r="L690" t="s">
        <v>927</v>
      </c>
      <c r="M690" t="s">
        <v>127</v>
      </c>
      <c r="N690" t="s">
        <v>928</v>
      </c>
      <c r="O690" t="s">
        <v>814</v>
      </c>
      <c r="P690" t="s">
        <v>34</v>
      </c>
      <c r="Q690" t="s">
        <v>35</v>
      </c>
      <c r="R690" t="s">
        <v>36</v>
      </c>
      <c r="S690" t="s">
        <v>37</v>
      </c>
      <c r="T690" t="s">
        <v>38</v>
      </c>
      <c r="U690" t="s">
        <v>38</v>
      </c>
      <c r="V690" t="s">
        <v>39</v>
      </c>
      <c r="W690" t="s">
        <v>40</v>
      </c>
      <c r="X690" t="s">
        <v>40</v>
      </c>
      <c r="Y690" t="s">
        <v>41</v>
      </c>
      <c r="Z690" t="s">
        <v>41</v>
      </c>
      <c r="AA690" t="s">
        <v>37</v>
      </c>
    </row>
    <row r="691" spans="1:27" x14ac:dyDescent="0.25">
      <c r="A691" t="s">
        <v>148</v>
      </c>
      <c r="B691" t="s">
        <v>26</v>
      </c>
      <c r="C691" t="s">
        <v>27</v>
      </c>
      <c r="D691" t="s">
        <v>88</v>
      </c>
      <c r="E691">
        <v>511</v>
      </c>
      <c r="F691" t="str">
        <f t="shared" si="20"/>
        <v>A7600AF511</v>
      </c>
      <c r="G691">
        <f t="shared" si="21"/>
        <v>50336000</v>
      </c>
      <c r="H691" s="2">
        <v>-50336156</v>
      </c>
      <c r="I691" s="3">
        <v>-50336000</v>
      </c>
      <c r="J691" t="s">
        <v>99</v>
      </c>
      <c r="K691" t="s">
        <v>116</v>
      </c>
      <c r="L691" t="s">
        <v>117</v>
      </c>
      <c r="M691" t="s">
        <v>118</v>
      </c>
      <c r="N691" t="s">
        <v>117</v>
      </c>
      <c r="O691" t="s">
        <v>814</v>
      </c>
      <c r="P691" t="s">
        <v>34</v>
      </c>
      <c r="Q691" t="s">
        <v>35</v>
      </c>
      <c r="R691" t="s">
        <v>36</v>
      </c>
      <c r="S691" t="s">
        <v>37</v>
      </c>
      <c r="T691" t="s">
        <v>38</v>
      </c>
      <c r="U691" t="s">
        <v>38</v>
      </c>
      <c r="V691" t="s">
        <v>39</v>
      </c>
      <c r="W691" t="s">
        <v>40</v>
      </c>
      <c r="X691" t="s">
        <v>40</v>
      </c>
      <c r="Y691" t="s">
        <v>41</v>
      </c>
      <c r="Z691" t="s">
        <v>41</v>
      </c>
      <c r="AA691" t="s">
        <v>37</v>
      </c>
    </row>
    <row r="692" spans="1:27" x14ac:dyDescent="0.25">
      <c r="A692" t="s">
        <v>149</v>
      </c>
      <c r="B692" t="s">
        <v>26</v>
      </c>
      <c r="C692" t="s">
        <v>27</v>
      </c>
      <c r="D692" t="s">
        <v>88</v>
      </c>
      <c r="E692">
        <v>511</v>
      </c>
      <c r="F692" t="str">
        <f t="shared" si="20"/>
        <v>A7600AF511</v>
      </c>
      <c r="G692">
        <f t="shared" si="21"/>
        <v>9589000</v>
      </c>
      <c r="H692" s="2">
        <v>9588582</v>
      </c>
      <c r="I692" s="3">
        <v>9589000</v>
      </c>
      <c r="J692" t="s">
        <v>29</v>
      </c>
      <c r="K692" t="s">
        <v>35</v>
      </c>
      <c r="L692" t="s">
        <v>129</v>
      </c>
      <c r="M692" t="s">
        <v>130</v>
      </c>
      <c r="N692" t="s">
        <v>131</v>
      </c>
      <c r="O692" t="s">
        <v>814</v>
      </c>
      <c r="P692" t="s">
        <v>34</v>
      </c>
      <c r="Q692" t="s">
        <v>35</v>
      </c>
      <c r="R692" t="s">
        <v>36</v>
      </c>
      <c r="S692" t="s">
        <v>37</v>
      </c>
      <c r="T692" t="s">
        <v>38</v>
      </c>
      <c r="U692" t="s">
        <v>38</v>
      </c>
      <c r="V692" t="s">
        <v>39</v>
      </c>
      <c r="W692" t="s">
        <v>40</v>
      </c>
      <c r="X692" t="s">
        <v>40</v>
      </c>
      <c r="Y692" t="s">
        <v>41</v>
      </c>
      <c r="Z692" t="s">
        <v>41</v>
      </c>
      <c r="AA692" t="s">
        <v>37</v>
      </c>
    </row>
    <row r="693" spans="1:27" x14ac:dyDescent="0.25">
      <c r="A693" t="s">
        <v>152</v>
      </c>
      <c r="B693" t="s">
        <v>26</v>
      </c>
      <c r="C693" t="s">
        <v>27</v>
      </c>
      <c r="D693" t="s">
        <v>88</v>
      </c>
      <c r="E693">
        <v>511</v>
      </c>
      <c r="F693" t="str">
        <f t="shared" si="20"/>
        <v>A7600AF511</v>
      </c>
      <c r="G693">
        <f t="shared" si="21"/>
        <v>9589000</v>
      </c>
      <c r="H693" s="2">
        <v>-9588582</v>
      </c>
      <c r="I693" s="3">
        <v>-9589000</v>
      </c>
      <c r="J693" t="s">
        <v>99</v>
      </c>
      <c r="K693" t="s">
        <v>115</v>
      </c>
      <c r="L693" t="s">
        <v>111</v>
      </c>
      <c r="M693" t="s">
        <v>112</v>
      </c>
      <c r="N693" t="s">
        <v>113</v>
      </c>
      <c r="O693" t="s">
        <v>814</v>
      </c>
      <c r="P693" t="s">
        <v>34</v>
      </c>
      <c r="Q693" t="s">
        <v>35</v>
      </c>
      <c r="R693" t="s">
        <v>36</v>
      </c>
      <c r="S693" t="s">
        <v>37</v>
      </c>
      <c r="T693" t="s">
        <v>38</v>
      </c>
      <c r="U693" t="s">
        <v>38</v>
      </c>
      <c r="V693" t="s">
        <v>39</v>
      </c>
      <c r="W693" t="s">
        <v>40</v>
      </c>
      <c r="X693" t="s">
        <v>40</v>
      </c>
      <c r="Y693" t="s">
        <v>41</v>
      </c>
      <c r="Z693" t="s">
        <v>41</v>
      </c>
      <c r="AA693" t="s">
        <v>37</v>
      </c>
    </row>
    <row r="694" spans="1:27" x14ac:dyDescent="0.25">
      <c r="A694" t="s">
        <v>153</v>
      </c>
      <c r="B694" t="s">
        <v>120</v>
      </c>
      <c r="C694" t="s">
        <v>27</v>
      </c>
      <c r="D694" t="s">
        <v>88</v>
      </c>
      <c r="E694">
        <v>511</v>
      </c>
      <c r="F694" t="str">
        <f t="shared" si="20"/>
        <v>A7600AF511</v>
      </c>
      <c r="G694">
        <f t="shared" si="21"/>
        <v>7920000</v>
      </c>
      <c r="H694" s="2">
        <v>7919728</v>
      </c>
      <c r="I694" s="3">
        <v>7920000</v>
      </c>
      <c r="J694" t="s">
        <v>29</v>
      </c>
      <c r="K694" t="s">
        <v>154</v>
      </c>
      <c r="L694" t="s">
        <v>155</v>
      </c>
      <c r="M694" t="s">
        <v>156</v>
      </c>
      <c r="N694" t="s">
        <v>157</v>
      </c>
      <c r="O694" t="s">
        <v>814</v>
      </c>
      <c r="P694" t="s">
        <v>34</v>
      </c>
      <c r="Q694" t="s">
        <v>35</v>
      </c>
      <c r="R694" t="s">
        <v>36</v>
      </c>
      <c r="S694" t="s">
        <v>37</v>
      </c>
      <c r="T694" t="s">
        <v>38</v>
      </c>
      <c r="U694" t="s">
        <v>38</v>
      </c>
      <c r="V694" t="s">
        <v>39</v>
      </c>
      <c r="W694" t="s">
        <v>40</v>
      </c>
      <c r="X694" t="s">
        <v>40</v>
      </c>
      <c r="Y694" t="s">
        <v>41</v>
      </c>
      <c r="Z694" t="s">
        <v>41</v>
      </c>
      <c r="AA694" t="s">
        <v>37</v>
      </c>
    </row>
    <row r="695" spans="1:27" x14ac:dyDescent="0.25">
      <c r="A695" t="s">
        <v>158</v>
      </c>
      <c r="B695" t="s">
        <v>120</v>
      </c>
      <c r="C695" t="s">
        <v>27</v>
      </c>
      <c r="D695" t="s">
        <v>88</v>
      </c>
      <c r="E695">
        <v>511</v>
      </c>
      <c r="F695" t="str">
        <f t="shared" si="20"/>
        <v>A7600AF511</v>
      </c>
      <c r="G695">
        <f t="shared" si="21"/>
        <v>1232000</v>
      </c>
      <c r="H695" s="2">
        <v>1232484</v>
      </c>
      <c r="I695" s="3">
        <v>1232000</v>
      </c>
      <c r="J695" t="s">
        <v>29</v>
      </c>
      <c r="K695" t="s">
        <v>159</v>
      </c>
      <c r="L695" t="s">
        <v>160</v>
      </c>
      <c r="M695" t="s">
        <v>161</v>
      </c>
      <c r="N695" t="s">
        <v>162</v>
      </c>
      <c r="O695" t="s">
        <v>814</v>
      </c>
      <c r="P695" t="s">
        <v>34</v>
      </c>
      <c r="Q695" t="s">
        <v>35</v>
      </c>
      <c r="R695" t="s">
        <v>36</v>
      </c>
      <c r="S695" t="s">
        <v>37</v>
      </c>
      <c r="T695" t="s">
        <v>38</v>
      </c>
      <c r="U695" t="s">
        <v>38</v>
      </c>
      <c r="V695" t="s">
        <v>39</v>
      </c>
      <c r="W695" t="s">
        <v>40</v>
      </c>
      <c r="X695" t="s">
        <v>40</v>
      </c>
      <c r="Y695" t="s">
        <v>41</v>
      </c>
      <c r="Z695" t="s">
        <v>41</v>
      </c>
      <c r="AA695" t="s">
        <v>37</v>
      </c>
    </row>
    <row r="696" spans="1:27" x14ac:dyDescent="0.25">
      <c r="A696" t="s">
        <v>163</v>
      </c>
      <c r="B696" t="s">
        <v>120</v>
      </c>
      <c r="C696" t="s">
        <v>27</v>
      </c>
      <c r="D696" t="s">
        <v>88</v>
      </c>
      <c r="E696">
        <v>511</v>
      </c>
      <c r="F696" t="str">
        <f t="shared" si="20"/>
        <v>A7600AF511</v>
      </c>
      <c r="G696">
        <f t="shared" si="21"/>
        <v>9152000</v>
      </c>
      <c r="H696" s="2">
        <v>-9152212</v>
      </c>
      <c r="I696" s="3">
        <v>-9152000</v>
      </c>
      <c r="J696" t="s">
        <v>99</v>
      </c>
      <c r="K696" t="s">
        <v>35</v>
      </c>
      <c r="L696" t="s">
        <v>129</v>
      </c>
      <c r="M696" t="s">
        <v>130</v>
      </c>
      <c r="N696" t="s">
        <v>131</v>
      </c>
      <c r="O696" t="s">
        <v>814</v>
      </c>
      <c r="P696" t="s">
        <v>34</v>
      </c>
      <c r="Q696" t="s">
        <v>35</v>
      </c>
      <c r="R696" t="s">
        <v>36</v>
      </c>
      <c r="S696" t="s">
        <v>37</v>
      </c>
      <c r="T696" t="s">
        <v>38</v>
      </c>
      <c r="U696" t="s">
        <v>38</v>
      </c>
      <c r="V696" t="s">
        <v>39</v>
      </c>
      <c r="W696" t="s">
        <v>40</v>
      </c>
      <c r="X696" t="s">
        <v>40</v>
      </c>
      <c r="Y696" t="s">
        <v>41</v>
      </c>
      <c r="Z696" t="s">
        <v>41</v>
      </c>
      <c r="AA696" t="s">
        <v>37</v>
      </c>
    </row>
    <row r="697" spans="1:27" x14ac:dyDescent="0.25">
      <c r="A697" t="s">
        <v>164</v>
      </c>
      <c r="B697" t="s">
        <v>26</v>
      </c>
      <c r="C697" t="s">
        <v>27</v>
      </c>
      <c r="D697" t="s">
        <v>88</v>
      </c>
      <c r="E697">
        <v>511</v>
      </c>
      <c r="F697" t="str">
        <f t="shared" si="20"/>
        <v>A7600AF511</v>
      </c>
      <c r="G697">
        <f t="shared" si="21"/>
        <v>7920000</v>
      </c>
      <c r="H697" s="2">
        <v>7919728</v>
      </c>
      <c r="I697" s="3">
        <v>7920000</v>
      </c>
      <c r="J697" t="s">
        <v>29</v>
      </c>
      <c r="K697" t="s">
        <v>116</v>
      </c>
      <c r="L697" t="s">
        <v>117</v>
      </c>
      <c r="M697" t="s">
        <v>118</v>
      </c>
      <c r="N697" t="s">
        <v>117</v>
      </c>
      <c r="O697" t="s">
        <v>814</v>
      </c>
      <c r="P697" t="s">
        <v>34</v>
      </c>
      <c r="Q697" t="s">
        <v>35</v>
      </c>
      <c r="R697" t="s">
        <v>36</v>
      </c>
      <c r="S697" t="s">
        <v>37</v>
      </c>
      <c r="T697" t="s">
        <v>38</v>
      </c>
      <c r="U697" t="s">
        <v>38</v>
      </c>
      <c r="V697" t="s">
        <v>39</v>
      </c>
      <c r="W697" t="s">
        <v>40</v>
      </c>
      <c r="X697" t="s">
        <v>40</v>
      </c>
      <c r="Y697" t="s">
        <v>41</v>
      </c>
      <c r="Z697" t="s">
        <v>41</v>
      </c>
      <c r="AA697" t="s">
        <v>37</v>
      </c>
    </row>
    <row r="698" spans="1:27" x14ac:dyDescent="0.25">
      <c r="A698" t="s">
        <v>165</v>
      </c>
      <c r="B698" t="s">
        <v>26</v>
      </c>
      <c r="C698" t="s">
        <v>27</v>
      </c>
      <c r="D698" t="s">
        <v>88</v>
      </c>
      <c r="E698">
        <v>511</v>
      </c>
      <c r="F698" t="str">
        <f t="shared" si="20"/>
        <v>A7600AF511</v>
      </c>
      <c r="G698">
        <f t="shared" si="21"/>
        <v>7920000</v>
      </c>
      <c r="H698" s="2">
        <v>-7919728</v>
      </c>
      <c r="I698" s="3">
        <v>-7920000</v>
      </c>
      <c r="J698" t="s">
        <v>99</v>
      </c>
      <c r="K698" t="s">
        <v>154</v>
      </c>
      <c r="L698" t="s">
        <v>155</v>
      </c>
      <c r="M698" t="s">
        <v>156</v>
      </c>
      <c r="N698" t="s">
        <v>157</v>
      </c>
      <c r="O698" t="s">
        <v>814</v>
      </c>
      <c r="P698" t="s">
        <v>34</v>
      </c>
      <c r="Q698" t="s">
        <v>35</v>
      </c>
      <c r="R698" t="s">
        <v>36</v>
      </c>
      <c r="S698" t="s">
        <v>37</v>
      </c>
      <c r="T698" t="s">
        <v>38</v>
      </c>
      <c r="U698" t="s">
        <v>38</v>
      </c>
      <c r="V698" t="s">
        <v>39</v>
      </c>
      <c r="W698" t="s">
        <v>40</v>
      </c>
      <c r="X698" t="s">
        <v>40</v>
      </c>
      <c r="Y698" t="s">
        <v>41</v>
      </c>
      <c r="Z698" t="s">
        <v>41</v>
      </c>
      <c r="AA698" t="s">
        <v>37</v>
      </c>
    </row>
    <row r="699" spans="1:27" x14ac:dyDescent="0.25">
      <c r="A699" t="s">
        <v>166</v>
      </c>
      <c r="B699" t="s">
        <v>26</v>
      </c>
      <c r="C699" t="s">
        <v>27</v>
      </c>
      <c r="D699" t="s">
        <v>88</v>
      </c>
      <c r="E699">
        <v>511</v>
      </c>
      <c r="F699" t="str">
        <f t="shared" si="20"/>
        <v>A7600AF511</v>
      </c>
      <c r="G699">
        <f t="shared" si="21"/>
        <v>8532000</v>
      </c>
      <c r="H699" s="2">
        <v>8532139</v>
      </c>
      <c r="I699" s="3">
        <v>8532000</v>
      </c>
      <c r="J699" t="s">
        <v>29</v>
      </c>
      <c r="K699" t="s">
        <v>116</v>
      </c>
      <c r="L699" t="s">
        <v>117</v>
      </c>
      <c r="M699" t="s">
        <v>118</v>
      </c>
      <c r="N699" t="s">
        <v>117</v>
      </c>
      <c r="O699" t="s">
        <v>814</v>
      </c>
      <c r="P699" t="s">
        <v>34</v>
      </c>
      <c r="Q699" t="s">
        <v>35</v>
      </c>
      <c r="R699" t="s">
        <v>36</v>
      </c>
      <c r="S699" t="s">
        <v>37</v>
      </c>
      <c r="T699" t="s">
        <v>38</v>
      </c>
      <c r="U699" t="s">
        <v>38</v>
      </c>
      <c r="V699" t="s">
        <v>39</v>
      </c>
      <c r="W699" t="s">
        <v>40</v>
      </c>
      <c r="X699" t="s">
        <v>40</v>
      </c>
      <c r="Y699" t="s">
        <v>41</v>
      </c>
      <c r="Z699" t="s">
        <v>41</v>
      </c>
      <c r="AA699" t="s">
        <v>37</v>
      </c>
    </row>
    <row r="700" spans="1:27" x14ac:dyDescent="0.25">
      <c r="A700" t="s">
        <v>167</v>
      </c>
      <c r="B700" t="s">
        <v>26</v>
      </c>
      <c r="C700" t="s">
        <v>27</v>
      </c>
      <c r="D700" t="s">
        <v>88</v>
      </c>
      <c r="E700">
        <v>511</v>
      </c>
      <c r="F700" t="str">
        <f t="shared" si="20"/>
        <v>A7600AF511</v>
      </c>
      <c r="G700">
        <f t="shared" si="21"/>
        <v>8532000</v>
      </c>
      <c r="H700" s="2">
        <v>-8532139</v>
      </c>
      <c r="I700" s="3">
        <v>-8532000</v>
      </c>
      <c r="J700" t="s">
        <v>99</v>
      </c>
      <c r="K700" t="s">
        <v>168</v>
      </c>
      <c r="L700" t="s">
        <v>117</v>
      </c>
      <c r="M700" t="s">
        <v>169</v>
      </c>
      <c r="N700" t="s">
        <v>170</v>
      </c>
      <c r="O700" t="s">
        <v>814</v>
      </c>
      <c r="P700" t="s">
        <v>34</v>
      </c>
      <c r="Q700" t="s">
        <v>35</v>
      </c>
      <c r="R700" t="s">
        <v>36</v>
      </c>
      <c r="S700" t="s">
        <v>37</v>
      </c>
      <c r="T700" t="s">
        <v>38</v>
      </c>
      <c r="U700" t="s">
        <v>38</v>
      </c>
      <c r="V700" t="s">
        <v>39</v>
      </c>
      <c r="W700" t="s">
        <v>40</v>
      </c>
      <c r="X700" t="s">
        <v>40</v>
      </c>
      <c r="Y700" t="s">
        <v>41</v>
      </c>
      <c r="Z700" t="s">
        <v>41</v>
      </c>
      <c r="AA700" t="s">
        <v>37</v>
      </c>
    </row>
    <row r="701" spans="1:27" x14ac:dyDescent="0.25">
      <c r="A701" t="s">
        <v>171</v>
      </c>
      <c r="B701" t="s">
        <v>26</v>
      </c>
      <c r="C701" t="s">
        <v>27</v>
      </c>
      <c r="D701" t="s">
        <v>88</v>
      </c>
      <c r="E701">
        <v>511</v>
      </c>
      <c r="F701" t="str">
        <f t="shared" si="20"/>
        <v>A7600AF511</v>
      </c>
      <c r="G701">
        <f t="shared" si="21"/>
        <v>3106000</v>
      </c>
      <c r="H701" s="2">
        <v>3105675</v>
      </c>
      <c r="I701" s="3">
        <v>3106000</v>
      </c>
      <c r="J701" t="s">
        <v>29</v>
      </c>
      <c r="K701" t="s">
        <v>115</v>
      </c>
      <c r="L701" t="s">
        <v>111</v>
      </c>
      <c r="M701" t="s">
        <v>112</v>
      </c>
      <c r="N701" t="s">
        <v>113</v>
      </c>
      <c r="O701" t="s">
        <v>814</v>
      </c>
      <c r="P701" t="s">
        <v>34</v>
      </c>
      <c r="Q701" t="s">
        <v>35</v>
      </c>
      <c r="R701" t="s">
        <v>36</v>
      </c>
      <c r="S701" t="s">
        <v>37</v>
      </c>
      <c r="T701" t="s">
        <v>38</v>
      </c>
      <c r="U701" t="s">
        <v>38</v>
      </c>
      <c r="V701" t="s">
        <v>39</v>
      </c>
      <c r="W701" t="s">
        <v>40</v>
      </c>
      <c r="X701" t="s">
        <v>40</v>
      </c>
      <c r="Y701" t="s">
        <v>41</v>
      </c>
      <c r="Z701" t="s">
        <v>41</v>
      </c>
      <c r="AA701" t="s">
        <v>37</v>
      </c>
    </row>
    <row r="702" spans="1:27" x14ac:dyDescent="0.25">
      <c r="A702" t="s">
        <v>172</v>
      </c>
      <c r="B702" t="s">
        <v>26</v>
      </c>
      <c r="C702" t="s">
        <v>27</v>
      </c>
      <c r="D702" t="s">
        <v>88</v>
      </c>
      <c r="E702">
        <v>511</v>
      </c>
      <c r="F702" t="str">
        <f t="shared" si="20"/>
        <v>A7600AF511</v>
      </c>
      <c r="G702">
        <f t="shared" si="21"/>
        <v>3106000</v>
      </c>
      <c r="H702" s="2">
        <v>-3105675</v>
      </c>
      <c r="I702" s="3">
        <v>-3106000</v>
      </c>
      <c r="J702" t="s">
        <v>99</v>
      </c>
      <c r="K702" t="s">
        <v>108</v>
      </c>
      <c r="L702" t="s">
        <v>109</v>
      </c>
      <c r="M702" t="s">
        <v>32</v>
      </c>
      <c r="N702" t="s">
        <v>33</v>
      </c>
      <c r="O702" t="s">
        <v>814</v>
      </c>
      <c r="P702" t="s">
        <v>34</v>
      </c>
      <c r="Q702" t="s">
        <v>35</v>
      </c>
      <c r="R702" t="s">
        <v>36</v>
      </c>
      <c r="S702" t="s">
        <v>37</v>
      </c>
      <c r="T702" t="s">
        <v>38</v>
      </c>
      <c r="U702" t="s">
        <v>38</v>
      </c>
      <c r="V702" t="s">
        <v>39</v>
      </c>
      <c r="W702" t="s">
        <v>40</v>
      </c>
      <c r="X702" t="s">
        <v>40</v>
      </c>
      <c r="Y702" t="s">
        <v>41</v>
      </c>
      <c r="Z702" t="s">
        <v>41</v>
      </c>
      <c r="AA702" t="s">
        <v>37</v>
      </c>
    </row>
    <row r="703" spans="1:27" x14ac:dyDescent="0.25">
      <c r="A703" t="s">
        <v>173</v>
      </c>
      <c r="B703" t="s">
        <v>26</v>
      </c>
      <c r="C703" t="s">
        <v>27</v>
      </c>
      <c r="D703" t="s">
        <v>88</v>
      </c>
      <c r="E703">
        <v>511</v>
      </c>
      <c r="F703" t="str">
        <f t="shared" si="20"/>
        <v>A7600AF511</v>
      </c>
      <c r="G703">
        <f t="shared" si="21"/>
        <v>15641000</v>
      </c>
      <c r="H703" s="2">
        <v>15641262</v>
      </c>
      <c r="I703" s="3">
        <v>15641000</v>
      </c>
      <c r="J703" t="s">
        <v>29</v>
      </c>
      <c r="K703" t="s">
        <v>116</v>
      </c>
      <c r="L703" t="s">
        <v>117</v>
      </c>
      <c r="M703" t="s">
        <v>118</v>
      </c>
      <c r="N703" t="s">
        <v>117</v>
      </c>
      <c r="O703" t="s">
        <v>814</v>
      </c>
      <c r="P703" t="s">
        <v>34</v>
      </c>
      <c r="Q703" t="s">
        <v>35</v>
      </c>
      <c r="R703" t="s">
        <v>36</v>
      </c>
      <c r="S703" t="s">
        <v>37</v>
      </c>
      <c r="T703" t="s">
        <v>38</v>
      </c>
      <c r="U703" t="s">
        <v>38</v>
      </c>
      <c r="V703" t="s">
        <v>39</v>
      </c>
      <c r="W703" t="s">
        <v>40</v>
      </c>
      <c r="X703" t="s">
        <v>40</v>
      </c>
      <c r="Y703" t="s">
        <v>41</v>
      </c>
      <c r="Z703" t="s">
        <v>41</v>
      </c>
      <c r="AA703" t="s">
        <v>37</v>
      </c>
    </row>
    <row r="704" spans="1:27" x14ac:dyDescent="0.25">
      <c r="A704" t="s">
        <v>175</v>
      </c>
      <c r="B704" t="s">
        <v>26</v>
      </c>
      <c r="C704" t="s">
        <v>27</v>
      </c>
      <c r="D704" t="s">
        <v>88</v>
      </c>
      <c r="E704">
        <v>511</v>
      </c>
      <c r="F704" t="str">
        <f t="shared" si="20"/>
        <v>A7600AF511</v>
      </c>
      <c r="G704">
        <f t="shared" si="21"/>
        <v>8428000</v>
      </c>
      <c r="H704" s="2">
        <v>8428024</v>
      </c>
      <c r="I704" s="3">
        <v>8428000</v>
      </c>
      <c r="J704" t="s">
        <v>29</v>
      </c>
      <c r="K704" t="s">
        <v>115</v>
      </c>
      <c r="L704" t="s">
        <v>111</v>
      </c>
      <c r="M704" t="s">
        <v>112</v>
      </c>
      <c r="N704" t="s">
        <v>113</v>
      </c>
      <c r="O704" t="s">
        <v>814</v>
      </c>
      <c r="P704" t="s">
        <v>34</v>
      </c>
      <c r="Q704" t="s">
        <v>35</v>
      </c>
      <c r="R704" t="s">
        <v>36</v>
      </c>
      <c r="S704" t="s">
        <v>37</v>
      </c>
      <c r="T704" t="s">
        <v>38</v>
      </c>
      <c r="U704" t="s">
        <v>38</v>
      </c>
      <c r="V704" t="s">
        <v>39</v>
      </c>
      <c r="W704" t="s">
        <v>40</v>
      </c>
      <c r="X704" t="s">
        <v>40</v>
      </c>
      <c r="Y704" t="s">
        <v>41</v>
      </c>
      <c r="Z704" t="s">
        <v>41</v>
      </c>
      <c r="AA704" t="s">
        <v>37</v>
      </c>
    </row>
    <row r="705" spans="1:27" x14ac:dyDescent="0.25">
      <c r="A705" t="s">
        <v>178</v>
      </c>
      <c r="B705" t="s">
        <v>26</v>
      </c>
      <c r="C705" t="s">
        <v>27</v>
      </c>
      <c r="D705" t="s">
        <v>88</v>
      </c>
      <c r="E705">
        <v>511</v>
      </c>
      <c r="F705" t="str">
        <f t="shared" si="20"/>
        <v>A7600AF511</v>
      </c>
      <c r="G705">
        <f t="shared" si="21"/>
        <v>23573000</v>
      </c>
      <c r="H705" s="2">
        <v>-23573311</v>
      </c>
      <c r="I705" s="3">
        <v>-23573000</v>
      </c>
      <c r="J705" t="s">
        <v>99</v>
      </c>
      <c r="K705" t="s">
        <v>108</v>
      </c>
      <c r="L705" t="s">
        <v>109</v>
      </c>
      <c r="M705" t="s">
        <v>32</v>
      </c>
      <c r="N705" t="s">
        <v>33</v>
      </c>
      <c r="O705" t="s">
        <v>814</v>
      </c>
      <c r="P705" t="s">
        <v>34</v>
      </c>
      <c r="Q705" t="s">
        <v>35</v>
      </c>
      <c r="R705" t="s">
        <v>36</v>
      </c>
      <c r="S705" t="s">
        <v>37</v>
      </c>
      <c r="T705" t="s">
        <v>38</v>
      </c>
      <c r="U705" t="s">
        <v>38</v>
      </c>
      <c r="V705" t="s">
        <v>39</v>
      </c>
      <c r="W705" t="s">
        <v>40</v>
      </c>
      <c r="X705" t="s">
        <v>40</v>
      </c>
      <c r="Y705" t="s">
        <v>41</v>
      </c>
      <c r="Z705" t="s">
        <v>41</v>
      </c>
      <c r="AA705" t="s">
        <v>37</v>
      </c>
    </row>
    <row r="706" spans="1:27" x14ac:dyDescent="0.25">
      <c r="A706" t="s">
        <v>179</v>
      </c>
      <c r="B706" t="s">
        <v>26</v>
      </c>
      <c r="C706" t="s">
        <v>27</v>
      </c>
      <c r="D706" t="s">
        <v>88</v>
      </c>
      <c r="E706">
        <v>511</v>
      </c>
      <c r="F706" t="str">
        <f t="shared" si="20"/>
        <v>A7600AF511</v>
      </c>
      <c r="G706">
        <f t="shared" si="21"/>
        <v>496000</v>
      </c>
      <c r="H706" s="2">
        <v>-495975</v>
      </c>
      <c r="I706" s="3">
        <v>-496000</v>
      </c>
      <c r="J706" t="s">
        <v>99</v>
      </c>
      <c r="K706" t="s">
        <v>35</v>
      </c>
      <c r="L706" t="s">
        <v>129</v>
      </c>
      <c r="M706" t="s">
        <v>130</v>
      </c>
      <c r="N706" t="s">
        <v>131</v>
      </c>
      <c r="O706" t="s">
        <v>814</v>
      </c>
      <c r="P706" t="s">
        <v>34</v>
      </c>
      <c r="Q706" t="s">
        <v>35</v>
      </c>
      <c r="R706" t="s">
        <v>36</v>
      </c>
      <c r="S706" t="s">
        <v>37</v>
      </c>
      <c r="T706" t="s">
        <v>38</v>
      </c>
      <c r="U706" t="s">
        <v>38</v>
      </c>
      <c r="V706" t="s">
        <v>39</v>
      </c>
      <c r="W706" t="s">
        <v>40</v>
      </c>
      <c r="X706" t="s">
        <v>40</v>
      </c>
      <c r="Y706" t="s">
        <v>41</v>
      </c>
      <c r="Z706" t="s">
        <v>41</v>
      </c>
      <c r="AA706" t="s">
        <v>37</v>
      </c>
    </row>
    <row r="707" spans="1:27" x14ac:dyDescent="0.25">
      <c r="A707" t="s">
        <v>823</v>
      </c>
      <c r="B707" t="s">
        <v>26</v>
      </c>
      <c r="C707" t="s">
        <v>27</v>
      </c>
      <c r="D707" t="s">
        <v>89</v>
      </c>
      <c r="E707">
        <v>511</v>
      </c>
      <c r="F707" t="str">
        <f t="shared" si="20"/>
        <v>A7730AF511</v>
      </c>
      <c r="G707">
        <f t="shared" si="21"/>
        <v>17533000</v>
      </c>
      <c r="H707" s="2">
        <v>17532895</v>
      </c>
      <c r="I707" s="3">
        <v>17533000</v>
      </c>
      <c r="J707" t="s">
        <v>29</v>
      </c>
      <c r="K707" t="s">
        <v>108</v>
      </c>
      <c r="L707" t="s">
        <v>109</v>
      </c>
      <c r="M707" t="s">
        <v>32</v>
      </c>
      <c r="N707" t="s">
        <v>33</v>
      </c>
      <c r="O707" t="s">
        <v>814</v>
      </c>
      <c r="P707" t="s">
        <v>34</v>
      </c>
      <c r="Q707" t="s">
        <v>35</v>
      </c>
      <c r="R707" t="s">
        <v>36</v>
      </c>
      <c r="S707" t="s">
        <v>37</v>
      </c>
      <c r="T707" t="s">
        <v>38</v>
      </c>
      <c r="U707" t="s">
        <v>38</v>
      </c>
      <c r="V707" t="s">
        <v>39</v>
      </c>
      <c r="W707" t="s">
        <v>40</v>
      </c>
      <c r="X707" t="s">
        <v>40</v>
      </c>
      <c r="Y707" t="s">
        <v>41</v>
      </c>
      <c r="Z707" t="s">
        <v>41</v>
      </c>
      <c r="AA707" t="s">
        <v>37</v>
      </c>
    </row>
    <row r="708" spans="1:27" x14ac:dyDescent="0.25">
      <c r="A708" t="s">
        <v>825</v>
      </c>
      <c r="B708" t="s">
        <v>26</v>
      </c>
      <c r="C708" t="s">
        <v>27</v>
      </c>
      <c r="D708" t="s">
        <v>89</v>
      </c>
      <c r="E708">
        <v>511</v>
      </c>
      <c r="F708" t="str">
        <f t="shared" si="20"/>
        <v>A7730AF511</v>
      </c>
      <c r="G708">
        <f t="shared" si="21"/>
        <v>212000</v>
      </c>
      <c r="H708" s="2">
        <v>211394</v>
      </c>
      <c r="I708" s="3">
        <v>212000</v>
      </c>
      <c r="J708" t="s">
        <v>29</v>
      </c>
      <c r="K708" t="s">
        <v>100</v>
      </c>
      <c r="L708" t="s">
        <v>101</v>
      </c>
      <c r="M708" t="s">
        <v>102</v>
      </c>
      <c r="N708" t="s">
        <v>103</v>
      </c>
      <c r="O708" t="s">
        <v>814</v>
      </c>
      <c r="P708" t="s">
        <v>34</v>
      </c>
      <c r="Q708" t="s">
        <v>35</v>
      </c>
      <c r="R708" t="s">
        <v>36</v>
      </c>
      <c r="S708" t="s">
        <v>37</v>
      </c>
      <c r="T708" t="s">
        <v>38</v>
      </c>
      <c r="U708" t="s">
        <v>38</v>
      </c>
      <c r="V708" t="s">
        <v>39</v>
      </c>
      <c r="W708" t="s">
        <v>40</v>
      </c>
      <c r="X708" t="s">
        <v>40</v>
      </c>
      <c r="Y708" t="s">
        <v>41</v>
      </c>
      <c r="Z708" t="s">
        <v>41</v>
      </c>
      <c r="AA708" t="s">
        <v>37</v>
      </c>
    </row>
    <row r="709" spans="1:27" x14ac:dyDescent="0.25">
      <c r="A709" t="s">
        <v>816</v>
      </c>
      <c r="B709" t="s">
        <v>26</v>
      </c>
      <c r="C709" t="s">
        <v>27</v>
      </c>
      <c r="D709" t="s">
        <v>89</v>
      </c>
      <c r="E709">
        <v>511</v>
      </c>
      <c r="F709" t="str">
        <f t="shared" si="20"/>
        <v>A7730AF511</v>
      </c>
      <c r="G709">
        <f t="shared" si="21"/>
        <v>7419000</v>
      </c>
      <c r="H709" s="2">
        <v>-7418680</v>
      </c>
      <c r="I709" s="3">
        <v>-7419000</v>
      </c>
      <c r="J709" t="s">
        <v>99</v>
      </c>
      <c r="K709" t="s">
        <v>115</v>
      </c>
      <c r="L709" t="s">
        <v>111</v>
      </c>
      <c r="M709" t="s">
        <v>112</v>
      </c>
      <c r="N709" t="s">
        <v>113</v>
      </c>
      <c r="O709" t="s">
        <v>814</v>
      </c>
      <c r="P709" t="s">
        <v>34</v>
      </c>
      <c r="Q709" t="s">
        <v>35</v>
      </c>
      <c r="R709" t="s">
        <v>36</v>
      </c>
      <c r="S709" t="s">
        <v>37</v>
      </c>
      <c r="T709" t="s">
        <v>38</v>
      </c>
      <c r="U709" t="s">
        <v>38</v>
      </c>
      <c r="V709" t="s">
        <v>39</v>
      </c>
      <c r="W709" t="s">
        <v>40</v>
      </c>
      <c r="X709" t="s">
        <v>40</v>
      </c>
      <c r="Y709" t="s">
        <v>41</v>
      </c>
      <c r="Z709" t="s">
        <v>41</v>
      </c>
      <c r="AA709" t="s">
        <v>37</v>
      </c>
    </row>
    <row r="710" spans="1:27" x14ac:dyDescent="0.25">
      <c r="A710" t="s">
        <v>817</v>
      </c>
      <c r="B710" t="s">
        <v>26</v>
      </c>
      <c r="C710" t="s">
        <v>27</v>
      </c>
      <c r="D710" t="s">
        <v>89</v>
      </c>
      <c r="E710">
        <v>511</v>
      </c>
      <c r="F710" t="str">
        <f t="shared" si="20"/>
        <v>A7730AF511</v>
      </c>
      <c r="G710">
        <f t="shared" si="21"/>
        <v>10326000</v>
      </c>
      <c r="H710" s="2">
        <v>-10325609</v>
      </c>
      <c r="I710" s="3">
        <v>-10326000</v>
      </c>
      <c r="J710" t="s">
        <v>99</v>
      </c>
      <c r="K710" t="s">
        <v>116</v>
      </c>
      <c r="L710" t="s">
        <v>117</v>
      </c>
      <c r="M710" t="s">
        <v>118</v>
      </c>
      <c r="N710" t="s">
        <v>117</v>
      </c>
      <c r="O710" t="s">
        <v>814</v>
      </c>
      <c r="P710" t="s">
        <v>34</v>
      </c>
      <c r="Q710" t="s">
        <v>35</v>
      </c>
      <c r="R710" t="s">
        <v>36</v>
      </c>
      <c r="S710" t="s">
        <v>37</v>
      </c>
      <c r="T710" t="s">
        <v>38</v>
      </c>
      <c r="U710" t="s">
        <v>38</v>
      </c>
      <c r="V710" t="s">
        <v>39</v>
      </c>
      <c r="W710" t="s">
        <v>40</v>
      </c>
      <c r="X710" t="s">
        <v>40</v>
      </c>
      <c r="Y710" t="s">
        <v>41</v>
      </c>
      <c r="Z710" t="s">
        <v>41</v>
      </c>
      <c r="AA710" t="s">
        <v>37</v>
      </c>
    </row>
    <row r="711" spans="1:27" x14ac:dyDescent="0.25">
      <c r="A711" t="s">
        <v>870</v>
      </c>
      <c r="B711" t="s">
        <v>26</v>
      </c>
      <c r="C711" t="s">
        <v>27</v>
      </c>
      <c r="D711" t="s">
        <v>89</v>
      </c>
      <c r="E711">
        <v>511</v>
      </c>
      <c r="F711" t="str">
        <f t="shared" si="20"/>
        <v>A7730AF511</v>
      </c>
      <c r="G711">
        <f t="shared" si="21"/>
        <v>1773000</v>
      </c>
      <c r="H711" s="2">
        <v>1773169</v>
      </c>
      <c r="I711" s="3">
        <v>1773000</v>
      </c>
      <c r="J711" t="s">
        <v>29</v>
      </c>
      <c r="K711" t="s">
        <v>108</v>
      </c>
      <c r="L711" t="s">
        <v>109</v>
      </c>
      <c r="M711" t="s">
        <v>32</v>
      </c>
      <c r="N711" t="s">
        <v>33</v>
      </c>
      <c r="O711" t="s">
        <v>814</v>
      </c>
      <c r="P711" t="s">
        <v>34</v>
      </c>
      <c r="Q711" t="s">
        <v>35</v>
      </c>
      <c r="R711" t="s">
        <v>36</v>
      </c>
      <c r="S711" t="s">
        <v>37</v>
      </c>
      <c r="T711" t="s">
        <v>38</v>
      </c>
      <c r="U711" t="s">
        <v>38</v>
      </c>
      <c r="V711" t="s">
        <v>39</v>
      </c>
      <c r="W711" t="s">
        <v>40</v>
      </c>
      <c r="X711" t="s">
        <v>40</v>
      </c>
      <c r="Y711" t="s">
        <v>41</v>
      </c>
      <c r="Z711" t="s">
        <v>41</v>
      </c>
      <c r="AA711" t="s">
        <v>37</v>
      </c>
    </row>
    <row r="712" spans="1:27" x14ac:dyDescent="0.25">
      <c r="A712" t="s">
        <v>820</v>
      </c>
      <c r="B712" t="s">
        <v>26</v>
      </c>
      <c r="C712" t="s">
        <v>27</v>
      </c>
      <c r="D712" t="s">
        <v>89</v>
      </c>
      <c r="E712">
        <v>511</v>
      </c>
      <c r="F712" t="str">
        <f t="shared" ref="F712:F775" si="22">_xlfn.CONCAT("A",D712,"AF",E712)</f>
        <v>A7730AF511</v>
      </c>
      <c r="G712">
        <f t="shared" ref="G712:G775" si="23">ABS(I712)</f>
        <v>1367000</v>
      </c>
      <c r="H712" s="2">
        <v>1366581</v>
      </c>
      <c r="I712" s="3">
        <v>1367000</v>
      </c>
      <c r="J712" t="s">
        <v>29</v>
      </c>
      <c r="K712" t="s">
        <v>104</v>
      </c>
      <c r="L712" t="s">
        <v>105</v>
      </c>
      <c r="M712" t="s">
        <v>102</v>
      </c>
      <c r="N712" t="s">
        <v>103</v>
      </c>
      <c r="O712" t="s">
        <v>814</v>
      </c>
      <c r="P712" t="s">
        <v>34</v>
      </c>
      <c r="Q712" t="s">
        <v>35</v>
      </c>
      <c r="R712" t="s">
        <v>36</v>
      </c>
      <c r="S712" t="s">
        <v>37</v>
      </c>
      <c r="T712" t="s">
        <v>38</v>
      </c>
      <c r="U712" t="s">
        <v>38</v>
      </c>
      <c r="V712" t="s">
        <v>39</v>
      </c>
      <c r="W712" t="s">
        <v>40</v>
      </c>
      <c r="X712" t="s">
        <v>40</v>
      </c>
      <c r="Y712" t="s">
        <v>41</v>
      </c>
      <c r="Z712" t="s">
        <v>41</v>
      </c>
      <c r="AA712" t="s">
        <v>37</v>
      </c>
    </row>
    <row r="713" spans="1:27" x14ac:dyDescent="0.25">
      <c r="A713" t="s">
        <v>822</v>
      </c>
      <c r="B713" t="s">
        <v>26</v>
      </c>
      <c r="C713" t="s">
        <v>27</v>
      </c>
      <c r="D713" t="s">
        <v>89</v>
      </c>
      <c r="E713">
        <v>511</v>
      </c>
      <c r="F713" t="str">
        <f t="shared" si="22"/>
        <v>A7730AF511</v>
      </c>
      <c r="G713">
        <f t="shared" si="23"/>
        <v>3140000</v>
      </c>
      <c r="H713" s="2">
        <v>-3139793</v>
      </c>
      <c r="I713" s="3">
        <v>-3140000</v>
      </c>
      <c r="J713" t="s">
        <v>99</v>
      </c>
      <c r="K713" t="s">
        <v>115</v>
      </c>
      <c r="L713" t="s">
        <v>111</v>
      </c>
      <c r="M713" t="s">
        <v>112</v>
      </c>
      <c r="N713" t="s">
        <v>113</v>
      </c>
      <c r="O713" t="s">
        <v>814</v>
      </c>
      <c r="P713" t="s">
        <v>34</v>
      </c>
      <c r="Q713" t="s">
        <v>35</v>
      </c>
      <c r="R713" t="s">
        <v>36</v>
      </c>
      <c r="S713" t="s">
        <v>37</v>
      </c>
      <c r="T713" t="s">
        <v>38</v>
      </c>
      <c r="U713" t="s">
        <v>38</v>
      </c>
      <c r="V713" t="s">
        <v>39</v>
      </c>
      <c r="W713" t="s">
        <v>40</v>
      </c>
      <c r="X713" t="s">
        <v>40</v>
      </c>
      <c r="Y713" t="s">
        <v>41</v>
      </c>
      <c r="Z713" t="s">
        <v>41</v>
      </c>
      <c r="AA713" t="s">
        <v>37</v>
      </c>
    </row>
    <row r="714" spans="1:27" x14ac:dyDescent="0.25">
      <c r="A714" t="s">
        <v>149</v>
      </c>
      <c r="B714" t="s">
        <v>26</v>
      </c>
      <c r="C714" t="s">
        <v>27</v>
      </c>
      <c r="D714" t="s">
        <v>89</v>
      </c>
      <c r="E714">
        <v>511</v>
      </c>
      <c r="F714" t="str">
        <f t="shared" si="22"/>
        <v>A7730AF511</v>
      </c>
      <c r="G714">
        <f t="shared" si="23"/>
        <v>5249000</v>
      </c>
      <c r="H714" s="2">
        <v>5249449</v>
      </c>
      <c r="I714" s="3">
        <v>5249000</v>
      </c>
      <c r="J714" t="s">
        <v>29</v>
      </c>
      <c r="K714" t="s">
        <v>35</v>
      </c>
      <c r="L714" t="s">
        <v>129</v>
      </c>
      <c r="M714" t="s">
        <v>130</v>
      </c>
      <c r="N714" t="s">
        <v>131</v>
      </c>
      <c r="O714" t="s">
        <v>814</v>
      </c>
      <c r="P714" t="s">
        <v>34</v>
      </c>
      <c r="Q714" t="s">
        <v>35</v>
      </c>
      <c r="R714" t="s">
        <v>36</v>
      </c>
      <c r="S714" t="s">
        <v>37</v>
      </c>
      <c r="T714" t="s">
        <v>38</v>
      </c>
      <c r="U714" t="s">
        <v>38</v>
      </c>
      <c r="V714" t="s">
        <v>39</v>
      </c>
      <c r="W714" t="s">
        <v>40</v>
      </c>
      <c r="X714" t="s">
        <v>40</v>
      </c>
      <c r="Y714" t="s">
        <v>41</v>
      </c>
      <c r="Z714" t="s">
        <v>41</v>
      </c>
      <c r="AA714" t="s">
        <v>37</v>
      </c>
    </row>
    <row r="715" spans="1:27" x14ac:dyDescent="0.25">
      <c r="A715" t="s">
        <v>152</v>
      </c>
      <c r="B715" t="s">
        <v>26</v>
      </c>
      <c r="C715" t="s">
        <v>27</v>
      </c>
      <c r="D715" t="s">
        <v>89</v>
      </c>
      <c r="E715">
        <v>511</v>
      </c>
      <c r="F715" t="str">
        <f t="shared" si="22"/>
        <v>A7730AF511</v>
      </c>
      <c r="G715">
        <f t="shared" si="23"/>
        <v>5249000</v>
      </c>
      <c r="H715" s="2">
        <v>-5249449</v>
      </c>
      <c r="I715" s="3">
        <v>-5249000</v>
      </c>
      <c r="J715" t="s">
        <v>99</v>
      </c>
      <c r="K715" t="s">
        <v>115</v>
      </c>
      <c r="L715" t="s">
        <v>111</v>
      </c>
      <c r="M715" t="s">
        <v>112</v>
      </c>
      <c r="N715" t="s">
        <v>113</v>
      </c>
      <c r="O715" t="s">
        <v>814</v>
      </c>
      <c r="P715" t="s">
        <v>34</v>
      </c>
      <c r="Q715" t="s">
        <v>35</v>
      </c>
      <c r="R715" t="s">
        <v>36</v>
      </c>
      <c r="S715" t="s">
        <v>37</v>
      </c>
      <c r="T715" t="s">
        <v>38</v>
      </c>
      <c r="U715" t="s">
        <v>38</v>
      </c>
      <c r="V715" t="s">
        <v>39</v>
      </c>
      <c r="W715" t="s">
        <v>40</v>
      </c>
      <c r="X715" t="s">
        <v>40</v>
      </c>
      <c r="Y715" t="s">
        <v>41</v>
      </c>
      <c r="Z715" t="s">
        <v>41</v>
      </c>
      <c r="AA715" t="s">
        <v>37</v>
      </c>
    </row>
    <row r="716" spans="1:27" x14ac:dyDescent="0.25">
      <c r="A716" t="s">
        <v>153</v>
      </c>
      <c r="B716" t="s">
        <v>120</v>
      </c>
      <c r="C716" t="s">
        <v>27</v>
      </c>
      <c r="D716" t="s">
        <v>89</v>
      </c>
      <c r="E716">
        <v>511</v>
      </c>
      <c r="F716" t="str">
        <f t="shared" si="22"/>
        <v>A7730AF511</v>
      </c>
      <c r="G716">
        <f t="shared" si="23"/>
        <v>4660000</v>
      </c>
      <c r="H716" s="2">
        <v>4660441</v>
      </c>
      <c r="I716" s="3">
        <v>4660000</v>
      </c>
      <c r="J716" t="s">
        <v>29</v>
      </c>
      <c r="K716" t="s">
        <v>154</v>
      </c>
      <c r="L716" t="s">
        <v>155</v>
      </c>
      <c r="M716" t="s">
        <v>156</v>
      </c>
      <c r="N716" t="s">
        <v>157</v>
      </c>
      <c r="O716" t="s">
        <v>814</v>
      </c>
      <c r="P716" t="s">
        <v>34</v>
      </c>
      <c r="Q716" t="s">
        <v>35</v>
      </c>
      <c r="R716" t="s">
        <v>36</v>
      </c>
      <c r="S716" t="s">
        <v>37</v>
      </c>
      <c r="T716" t="s">
        <v>38</v>
      </c>
      <c r="U716" t="s">
        <v>38</v>
      </c>
      <c r="V716" t="s">
        <v>39</v>
      </c>
      <c r="W716" t="s">
        <v>40</v>
      </c>
      <c r="X716" t="s">
        <v>40</v>
      </c>
      <c r="Y716" t="s">
        <v>41</v>
      </c>
      <c r="Z716" t="s">
        <v>41</v>
      </c>
      <c r="AA716" t="s">
        <v>37</v>
      </c>
    </row>
    <row r="717" spans="1:27" x14ac:dyDescent="0.25">
      <c r="A717" t="s">
        <v>158</v>
      </c>
      <c r="B717" t="s">
        <v>120</v>
      </c>
      <c r="C717" t="s">
        <v>27</v>
      </c>
      <c r="D717" t="s">
        <v>89</v>
      </c>
      <c r="E717">
        <v>511</v>
      </c>
      <c r="F717" t="str">
        <f t="shared" si="22"/>
        <v>A7730AF511</v>
      </c>
      <c r="G717">
        <f t="shared" si="23"/>
        <v>20000</v>
      </c>
      <c r="H717" s="2">
        <v>20101</v>
      </c>
      <c r="I717" s="3">
        <v>20000</v>
      </c>
      <c r="J717" t="s">
        <v>29</v>
      </c>
      <c r="K717" t="s">
        <v>159</v>
      </c>
      <c r="L717" t="s">
        <v>160</v>
      </c>
      <c r="M717" t="s">
        <v>161</v>
      </c>
      <c r="N717" t="s">
        <v>162</v>
      </c>
      <c r="O717" t="s">
        <v>814</v>
      </c>
      <c r="P717" t="s">
        <v>34</v>
      </c>
      <c r="Q717" t="s">
        <v>35</v>
      </c>
      <c r="R717" t="s">
        <v>36</v>
      </c>
      <c r="S717" t="s">
        <v>37</v>
      </c>
      <c r="T717" t="s">
        <v>38</v>
      </c>
      <c r="U717" t="s">
        <v>38</v>
      </c>
      <c r="V717" t="s">
        <v>39</v>
      </c>
      <c r="W717" t="s">
        <v>40</v>
      </c>
      <c r="X717" t="s">
        <v>40</v>
      </c>
      <c r="Y717" t="s">
        <v>41</v>
      </c>
      <c r="Z717" t="s">
        <v>41</v>
      </c>
      <c r="AA717" t="s">
        <v>37</v>
      </c>
    </row>
    <row r="718" spans="1:27" x14ac:dyDescent="0.25">
      <c r="A718" t="s">
        <v>163</v>
      </c>
      <c r="B718" t="s">
        <v>120</v>
      </c>
      <c r="C718" t="s">
        <v>27</v>
      </c>
      <c r="D718" t="s">
        <v>89</v>
      </c>
      <c r="E718">
        <v>511</v>
      </c>
      <c r="F718" t="str">
        <f t="shared" si="22"/>
        <v>A7730AF511</v>
      </c>
      <c r="G718">
        <f t="shared" si="23"/>
        <v>4680000</v>
      </c>
      <c r="H718" s="2">
        <v>-4680542</v>
      </c>
      <c r="I718" s="3">
        <v>-4680000</v>
      </c>
      <c r="J718" t="s">
        <v>99</v>
      </c>
      <c r="K718" t="s">
        <v>35</v>
      </c>
      <c r="L718" t="s">
        <v>129</v>
      </c>
      <c r="M718" t="s">
        <v>130</v>
      </c>
      <c r="N718" t="s">
        <v>131</v>
      </c>
      <c r="O718" t="s">
        <v>814</v>
      </c>
      <c r="P718" t="s">
        <v>34</v>
      </c>
      <c r="Q718" t="s">
        <v>35</v>
      </c>
      <c r="R718" t="s">
        <v>36</v>
      </c>
      <c r="S718" t="s">
        <v>37</v>
      </c>
      <c r="T718" t="s">
        <v>38</v>
      </c>
      <c r="U718" t="s">
        <v>38</v>
      </c>
      <c r="V718" t="s">
        <v>39</v>
      </c>
      <c r="W718" t="s">
        <v>40</v>
      </c>
      <c r="X718" t="s">
        <v>40</v>
      </c>
      <c r="Y718" t="s">
        <v>41</v>
      </c>
      <c r="Z718" t="s">
        <v>41</v>
      </c>
      <c r="AA718" t="s">
        <v>37</v>
      </c>
    </row>
    <row r="719" spans="1:27" x14ac:dyDescent="0.25">
      <c r="A719" t="s">
        <v>164</v>
      </c>
      <c r="B719" t="s">
        <v>26</v>
      </c>
      <c r="C719" t="s">
        <v>27</v>
      </c>
      <c r="D719" t="s">
        <v>89</v>
      </c>
      <c r="E719">
        <v>511</v>
      </c>
      <c r="F719" t="str">
        <f t="shared" si="22"/>
        <v>A7730AF511</v>
      </c>
      <c r="G719">
        <f t="shared" si="23"/>
        <v>4660000</v>
      </c>
      <c r="H719" s="2">
        <v>4660441</v>
      </c>
      <c r="I719" s="3">
        <v>4660000</v>
      </c>
      <c r="J719" t="s">
        <v>29</v>
      </c>
      <c r="K719" t="s">
        <v>116</v>
      </c>
      <c r="L719" t="s">
        <v>117</v>
      </c>
      <c r="M719" t="s">
        <v>118</v>
      </c>
      <c r="N719" t="s">
        <v>117</v>
      </c>
      <c r="O719" t="s">
        <v>814</v>
      </c>
      <c r="P719" t="s">
        <v>34</v>
      </c>
      <c r="Q719" t="s">
        <v>35</v>
      </c>
      <c r="R719" t="s">
        <v>36</v>
      </c>
      <c r="S719" t="s">
        <v>37</v>
      </c>
      <c r="T719" t="s">
        <v>38</v>
      </c>
      <c r="U719" t="s">
        <v>38</v>
      </c>
      <c r="V719" t="s">
        <v>39</v>
      </c>
      <c r="W719" t="s">
        <v>40</v>
      </c>
      <c r="X719" t="s">
        <v>40</v>
      </c>
      <c r="Y719" t="s">
        <v>41</v>
      </c>
      <c r="Z719" t="s">
        <v>41</v>
      </c>
      <c r="AA719" t="s">
        <v>37</v>
      </c>
    </row>
    <row r="720" spans="1:27" x14ac:dyDescent="0.25">
      <c r="A720" t="s">
        <v>165</v>
      </c>
      <c r="B720" t="s">
        <v>26</v>
      </c>
      <c r="C720" t="s">
        <v>27</v>
      </c>
      <c r="D720" t="s">
        <v>89</v>
      </c>
      <c r="E720">
        <v>511</v>
      </c>
      <c r="F720" t="str">
        <f t="shared" si="22"/>
        <v>A7730AF511</v>
      </c>
      <c r="G720">
        <f t="shared" si="23"/>
        <v>4660000</v>
      </c>
      <c r="H720" s="2">
        <v>-4660441</v>
      </c>
      <c r="I720" s="3">
        <v>-4660000</v>
      </c>
      <c r="J720" t="s">
        <v>99</v>
      </c>
      <c r="K720" t="s">
        <v>154</v>
      </c>
      <c r="L720" t="s">
        <v>155</v>
      </c>
      <c r="M720" t="s">
        <v>156</v>
      </c>
      <c r="N720" t="s">
        <v>157</v>
      </c>
      <c r="O720" t="s">
        <v>814</v>
      </c>
      <c r="P720" t="s">
        <v>34</v>
      </c>
      <c r="Q720" t="s">
        <v>35</v>
      </c>
      <c r="R720" t="s">
        <v>36</v>
      </c>
      <c r="S720" t="s">
        <v>37</v>
      </c>
      <c r="T720" t="s">
        <v>38</v>
      </c>
      <c r="U720" t="s">
        <v>38</v>
      </c>
      <c r="V720" t="s">
        <v>39</v>
      </c>
      <c r="W720" t="s">
        <v>40</v>
      </c>
      <c r="X720" t="s">
        <v>40</v>
      </c>
      <c r="Y720" t="s">
        <v>41</v>
      </c>
      <c r="Z720" t="s">
        <v>41</v>
      </c>
      <c r="AA720" t="s">
        <v>37</v>
      </c>
    </row>
    <row r="721" spans="1:27" x14ac:dyDescent="0.25">
      <c r="A721" t="s">
        <v>166</v>
      </c>
      <c r="B721" t="s">
        <v>26</v>
      </c>
      <c r="C721" t="s">
        <v>27</v>
      </c>
      <c r="D721" t="s">
        <v>89</v>
      </c>
      <c r="E721">
        <v>511</v>
      </c>
      <c r="F721" t="str">
        <f t="shared" si="22"/>
        <v>A7730AF511</v>
      </c>
      <c r="G721">
        <f t="shared" si="23"/>
        <v>4383000</v>
      </c>
      <c r="H721" s="2">
        <v>4383445</v>
      </c>
      <c r="I721" s="3">
        <v>4383000</v>
      </c>
      <c r="J721" t="s">
        <v>29</v>
      </c>
      <c r="K721" t="s">
        <v>116</v>
      </c>
      <c r="L721" t="s">
        <v>117</v>
      </c>
      <c r="M721" t="s">
        <v>118</v>
      </c>
      <c r="N721" t="s">
        <v>117</v>
      </c>
      <c r="O721" t="s">
        <v>814</v>
      </c>
      <c r="P721" t="s">
        <v>34</v>
      </c>
      <c r="Q721" t="s">
        <v>35</v>
      </c>
      <c r="R721" t="s">
        <v>36</v>
      </c>
      <c r="S721" t="s">
        <v>37</v>
      </c>
      <c r="T721" t="s">
        <v>38</v>
      </c>
      <c r="U721" t="s">
        <v>38</v>
      </c>
      <c r="V721" t="s">
        <v>39</v>
      </c>
      <c r="W721" t="s">
        <v>40</v>
      </c>
      <c r="X721" t="s">
        <v>40</v>
      </c>
      <c r="Y721" t="s">
        <v>41</v>
      </c>
      <c r="Z721" t="s">
        <v>41</v>
      </c>
      <c r="AA721" t="s">
        <v>37</v>
      </c>
    </row>
    <row r="722" spans="1:27" x14ac:dyDescent="0.25">
      <c r="A722" t="s">
        <v>167</v>
      </c>
      <c r="B722" t="s">
        <v>26</v>
      </c>
      <c r="C722" t="s">
        <v>27</v>
      </c>
      <c r="D722" t="s">
        <v>89</v>
      </c>
      <c r="E722">
        <v>511</v>
      </c>
      <c r="F722" t="str">
        <f t="shared" si="22"/>
        <v>A7730AF511</v>
      </c>
      <c r="G722">
        <f t="shared" si="23"/>
        <v>4383000</v>
      </c>
      <c r="H722" s="2">
        <v>-4383445</v>
      </c>
      <c r="I722" s="3">
        <v>-4383000</v>
      </c>
      <c r="J722" t="s">
        <v>99</v>
      </c>
      <c r="K722" t="s">
        <v>168</v>
      </c>
      <c r="L722" t="s">
        <v>117</v>
      </c>
      <c r="M722" t="s">
        <v>169</v>
      </c>
      <c r="N722" t="s">
        <v>170</v>
      </c>
      <c r="O722" t="s">
        <v>814</v>
      </c>
      <c r="P722" t="s">
        <v>34</v>
      </c>
      <c r="Q722" t="s">
        <v>35</v>
      </c>
      <c r="R722" t="s">
        <v>36</v>
      </c>
      <c r="S722" t="s">
        <v>37</v>
      </c>
      <c r="T722" t="s">
        <v>38</v>
      </c>
      <c r="U722" t="s">
        <v>38</v>
      </c>
      <c r="V722" t="s">
        <v>39</v>
      </c>
      <c r="W722" t="s">
        <v>40</v>
      </c>
      <c r="X722" t="s">
        <v>40</v>
      </c>
      <c r="Y722" t="s">
        <v>41</v>
      </c>
      <c r="Z722" t="s">
        <v>41</v>
      </c>
      <c r="AA722" t="s">
        <v>37</v>
      </c>
    </row>
    <row r="723" spans="1:27" x14ac:dyDescent="0.25">
      <c r="A723" t="s">
        <v>181</v>
      </c>
      <c r="B723" t="s">
        <v>26</v>
      </c>
      <c r="C723" t="s">
        <v>27</v>
      </c>
      <c r="D723" t="s">
        <v>89</v>
      </c>
      <c r="E723">
        <v>511</v>
      </c>
      <c r="F723" t="str">
        <f t="shared" si="22"/>
        <v>A7730AF511</v>
      </c>
      <c r="G723">
        <f t="shared" si="23"/>
        <v>3383000</v>
      </c>
      <c r="H723" s="2">
        <v>3382924</v>
      </c>
      <c r="I723" s="3">
        <v>3383000</v>
      </c>
      <c r="J723" t="s">
        <v>29</v>
      </c>
      <c r="K723" t="s">
        <v>108</v>
      </c>
      <c r="L723" t="s">
        <v>109</v>
      </c>
      <c r="M723" t="s">
        <v>32</v>
      </c>
      <c r="N723" t="s">
        <v>33</v>
      </c>
      <c r="O723" t="s">
        <v>814</v>
      </c>
      <c r="P723" t="s">
        <v>34</v>
      </c>
      <c r="Q723" t="s">
        <v>35</v>
      </c>
      <c r="R723" t="s">
        <v>36</v>
      </c>
      <c r="S723" t="s">
        <v>37</v>
      </c>
      <c r="T723" t="s">
        <v>38</v>
      </c>
      <c r="U723" t="s">
        <v>38</v>
      </c>
      <c r="V723" t="s">
        <v>39</v>
      </c>
      <c r="W723" t="s">
        <v>40</v>
      </c>
      <c r="X723" t="s">
        <v>40</v>
      </c>
      <c r="Y723" t="s">
        <v>41</v>
      </c>
      <c r="Z723" t="s">
        <v>41</v>
      </c>
      <c r="AA723" t="s">
        <v>37</v>
      </c>
    </row>
    <row r="724" spans="1:27" x14ac:dyDescent="0.25">
      <c r="A724" t="s">
        <v>182</v>
      </c>
      <c r="B724" t="s">
        <v>26</v>
      </c>
      <c r="C724" t="s">
        <v>27</v>
      </c>
      <c r="D724" t="s">
        <v>89</v>
      </c>
      <c r="E724">
        <v>511</v>
      </c>
      <c r="F724" t="str">
        <f t="shared" si="22"/>
        <v>A7730AF511</v>
      </c>
      <c r="G724">
        <f t="shared" si="23"/>
        <v>3383000</v>
      </c>
      <c r="H724" s="2">
        <v>-3382924</v>
      </c>
      <c r="I724" s="3">
        <v>-3383000</v>
      </c>
      <c r="J724" t="s">
        <v>99</v>
      </c>
      <c r="K724" t="s">
        <v>116</v>
      </c>
      <c r="L724" t="s">
        <v>117</v>
      </c>
      <c r="M724" t="s">
        <v>118</v>
      </c>
      <c r="N724" t="s">
        <v>117</v>
      </c>
      <c r="O724" t="s">
        <v>814</v>
      </c>
      <c r="P724" t="s">
        <v>34</v>
      </c>
      <c r="Q724" t="s">
        <v>35</v>
      </c>
      <c r="R724" t="s">
        <v>36</v>
      </c>
      <c r="S724" t="s">
        <v>37</v>
      </c>
      <c r="T724" t="s">
        <v>38</v>
      </c>
      <c r="U724" t="s">
        <v>38</v>
      </c>
      <c r="V724" t="s">
        <v>39</v>
      </c>
      <c r="W724" t="s">
        <v>40</v>
      </c>
      <c r="X724" t="s">
        <v>40</v>
      </c>
      <c r="Y724" t="s">
        <v>41</v>
      </c>
      <c r="Z724" t="s">
        <v>41</v>
      </c>
      <c r="AA724" t="s">
        <v>37</v>
      </c>
    </row>
    <row r="725" spans="1:27" x14ac:dyDescent="0.25">
      <c r="A725" t="s">
        <v>823</v>
      </c>
      <c r="B725" t="s">
        <v>26</v>
      </c>
      <c r="C725" t="s">
        <v>27</v>
      </c>
      <c r="D725" t="s">
        <v>90</v>
      </c>
      <c r="E725">
        <v>511</v>
      </c>
      <c r="F725" t="str">
        <f t="shared" si="22"/>
        <v>A7910AF511</v>
      </c>
      <c r="G725">
        <f t="shared" si="23"/>
        <v>1414000</v>
      </c>
      <c r="H725" s="2">
        <v>1413877</v>
      </c>
      <c r="I725" s="3">
        <v>1414000</v>
      </c>
      <c r="J725" t="s">
        <v>29</v>
      </c>
      <c r="K725" t="s">
        <v>108</v>
      </c>
      <c r="L725" t="s">
        <v>109</v>
      </c>
      <c r="M725" t="s">
        <v>32</v>
      </c>
      <c r="N725" t="s">
        <v>33</v>
      </c>
      <c r="O725" t="s">
        <v>814</v>
      </c>
      <c r="P725" t="s">
        <v>34</v>
      </c>
      <c r="Q725" t="s">
        <v>35</v>
      </c>
      <c r="R725" t="s">
        <v>36</v>
      </c>
      <c r="S725" t="s">
        <v>37</v>
      </c>
      <c r="T725" t="s">
        <v>38</v>
      </c>
      <c r="U725" t="s">
        <v>38</v>
      </c>
      <c r="V725" t="s">
        <v>39</v>
      </c>
      <c r="W725" t="s">
        <v>40</v>
      </c>
      <c r="X725" t="s">
        <v>40</v>
      </c>
      <c r="Y725" t="s">
        <v>41</v>
      </c>
      <c r="Z725" t="s">
        <v>41</v>
      </c>
      <c r="AA725" t="s">
        <v>37</v>
      </c>
    </row>
    <row r="726" spans="1:27" x14ac:dyDescent="0.25">
      <c r="A726" t="s">
        <v>816</v>
      </c>
      <c r="B726" t="s">
        <v>26</v>
      </c>
      <c r="C726" t="s">
        <v>27</v>
      </c>
      <c r="D726" t="s">
        <v>90</v>
      </c>
      <c r="E726">
        <v>511</v>
      </c>
      <c r="F726" t="str">
        <f t="shared" si="22"/>
        <v>A7910AF511</v>
      </c>
      <c r="G726">
        <f t="shared" si="23"/>
        <v>386000</v>
      </c>
      <c r="H726" s="2">
        <v>-385604</v>
      </c>
      <c r="I726" s="3">
        <v>-386000</v>
      </c>
      <c r="J726" t="s">
        <v>99</v>
      </c>
      <c r="K726" t="s">
        <v>115</v>
      </c>
      <c r="L726" t="s">
        <v>111</v>
      </c>
      <c r="M726" t="s">
        <v>112</v>
      </c>
      <c r="N726" t="s">
        <v>113</v>
      </c>
      <c r="O726" t="s">
        <v>814</v>
      </c>
      <c r="P726" t="s">
        <v>34</v>
      </c>
      <c r="Q726" t="s">
        <v>35</v>
      </c>
      <c r="R726" t="s">
        <v>36</v>
      </c>
      <c r="S726" t="s">
        <v>37</v>
      </c>
      <c r="T726" t="s">
        <v>38</v>
      </c>
      <c r="U726" t="s">
        <v>38</v>
      </c>
      <c r="V726" t="s">
        <v>39</v>
      </c>
      <c r="W726" t="s">
        <v>40</v>
      </c>
      <c r="X726" t="s">
        <v>40</v>
      </c>
      <c r="Y726" t="s">
        <v>41</v>
      </c>
      <c r="Z726" t="s">
        <v>41</v>
      </c>
      <c r="AA726" t="s">
        <v>37</v>
      </c>
    </row>
    <row r="727" spans="1:27" x14ac:dyDescent="0.25">
      <c r="A727" t="s">
        <v>817</v>
      </c>
      <c r="B727" t="s">
        <v>26</v>
      </c>
      <c r="C727" t="s">
        <v>27</v>
      </c>
      <c r="D727" t="s">
        <v>90</v>
      </c>
      <c r="E727">
        <v>511</v>
      </c>
      <c r="F727" t="str">
        <f t="shared" si="22"/>
        <v>A7910AF511</v>
      </c>
      <c r="G727">
        <f t="shared" si="23"/>
        <v>963000</v>
      </c>
      <c r="H727" s="2">
        <v>-963024</v>
      </c>
      <c r="I727" s="3">
        <v>-963000</v>
      </c>
      <c r="J727" t="s">
        <v>99</v>
      </c>
      <c r="K727" t="s">
        <v>116</v>
      </c>
      <c r="L727" t="s">
        <v>117</v>
      </c>
      <c r="M727" t="s">
        <v>118</v>
      </c>
      <c r="N727" t="s">
        <v>117</v>
      </c>
      <c r="O727" t="s">
        <v>814</v>
      </c>
      <c r="P727" t="s">
        <v>34</v>
      </c>
      <c r="Q727" t="s">
        <v>35</v>
      </c>
      <c r="R727" t="s">
        <v>36</v>
      </c>
      <c r="S727" t="s">
        <v>37</v>
      </c>
      <c r="T727" t="s">
        <v>38</v>
      </c>
      <c r="U727" t="s">
        <v>38</v>
      </c>
      <c r="V727" t="s">
        <v>39</v>
      </c>
      <c r="W727" t="s">
        <v>40</v>
      </c>
      <c r="X727" t="s">
        <v>40</v>
      </c>
      <c r="Y727" t="s">
        <v>41</v>
      </c>
      <c r="Z727" t="s">
        <v>41</v>
      </c>
      <c r="AA727" t="s">
        <v>37</v>
      </c>
    </row>
    <row r="728" spans="1:27" x14ac:dyDescent="0.25">
      <c r="A728" t="s">
        <v>926</v>
      </c>
      <c r="B728" t="s">
        <v>26</v>
      </c>
      <c r="C728" t="s">
        <v>27</v>
      </c>
      <c r="D728" t="s">
        <v>90</v>
      </c>
      <c r="E728">
        <v>511</v>
      </c>
      <c r="F728" t="str">
        <f t="shared" si="22"/>
        <v>A7910AF511</v>
      </c>
      <c r="G728">
        <f t="shared" si="23"/>
        <v>65000</v>
      </c>
      <c r="H728" s="2">
        <v>-65249</v>
      </c>
      <c r="I728" s="3">
        <v>-65000</v>
      </c>
      <c r="J728" t="s">
        <v>99</v>
      </c>
      <c r="K728" t="s">
        <v>100</v>
      </c>
      <c r="L728" t="s">
        <v>101</v>
      </c>
      <c r="M728" t="s">
        <v>102</v>
      </c>
      <c r="N728" t="s">
        <v>103</v>
      </c>
      <c r="O728" t="s">
        <v>814</v>
      </c>
      <c r="P728" t="s">
        <v>34</v>
      </c>
      <c r="Q728" t="s">
        <v>35</v>
      </c>
      <c r="R728" t="s">
        <v>36</v>
      </c>
      <c r="S728" t="s">
        <v>37</v>
      </c>
      <c r="T728" t="s">
        <v>38</v>
      </c>
      <c r="U728" t="s">
        <v>38</v>
      </c>
      <c r="V728" t="s">
        <v>39</v>
      </c>
      <c r="W728" t="s">
        <v>40</v>
      </c>
      <c r="X728" t="s">
        <v>40</v>
      </c>
      <c r="Y728" t="s">
        <v>41</v>
      </c>
      <c r="Z728" t="s">
        <v>41</v>
      </c>
      <c r="AA728" t="s">
        <v>37</v>
      </c>
    </row>
    <row r="729" spans="1:27" x14ac:dyDescent="0.25">
      <c r="A729" t="s">
        <v>820</v>
      </c>
      <c r="B729" t="s">
        <v>26</v>
      </c>
      <c r="C729" t="s">
        <v>27</v>
      </c>
      <c r="D729" t="s">
        <v>90</v>
      </c>
      <c r="E729">
        <v>511</v>
      </c>
      <c r="F729" t="str">
        <f t="shared" si="22"/>
        <v>A7910AF511</v>
      </c>
      <c r="G729">
        <f t="shared" si="23"/>
        <v>166000</v>
      </c>
      <c r="H729" s="2">
        <v>165968</v>
      </c>
      <c r="I729" s="3">
        <v>166000</v>
      </c>
      <c r="J729" t="s">
        <v>29</v>
      </c>
      <c r="K729" t="s">
        <v>104</v>
      </c>
      <c r="L729" t="s">
        <v>105</v>
      </c>
      <c r="M729" t="s">
        <v>102</v>
      </c>
      <c r="N729" t="s">
        <v>103</v>
      </c>
      <c r="O729" t="s">
        <v>814</v>
      </c>
      <c r="P729" t="s">
        <v>34</v>
      </c>
      <c r="Q729" t="s">
        <v>35</v>
      </c>
      <c r="R729" t="s">
        <v>36</v>
      </c>
      <c r="S729" t="s">
        <v>37</v>
      </c>
      <c r="T729" t="s">
        <v>38</v>
      </c>
      <c r="U729" t="s">
        <v>38</v>
      </c>
      <c r="V729" t="s">
        <v>39</v>
      </c>
      <c r="W729" t="s">
        <v>40</v>
      </c>
      <c r="X729" t="s">
        <v>40</v>
      </c>
      <c r="Y729" t="s">
        <v>41</v>
      </c>
      <c r="Z729" t="s">
        <v>41</v>
      </c>
      <c r="AA729" t="s">
        <v>37</v>
      </c>
    </row>
    <row r="730" spans="1:27" x14ac:dyDescent="0.25">
      <c r="A730" t="s">
        <v>822</v>
      </c>
      <c r="B730" t="s">
        <v>26</v>
      </c>
      <c r="C730" t="s">
        <v>27</v>
      </c>
      <c r="D730" t="s">
        <v>90</v>
      </c>
      <c r="E730">
        <v>511</v>
      </c>
      <c r="F730" t="str">
        <f t="shared" si="22"/>
        <v>A7910AF511</v>
      </c>
      <c r="G730">
        <f t="shared" si="23"/>
        <v>180000</v>
      </c>
      <c r="H730" s="2">
        <v>-179947</v>
      </c>
      <c r="I730" s="3">
        <v>-180000</v>
      </c>
      <c r="J730" t="s">
        <v>99</v>
      </c>
      <c r="K730" t="s">
        <v>115</v>
      </c>
      <c r="L730" t="s">
        <v>111</v>
      </c>
      <c r="M730" t="s">
        <v>112</v>
      </c>
      <c r="N730" t="s">
        <v>113</v>
      </c>
      <c r="O730" t="s">
        <v>814</v>
      </c>
      <c r="P730" t="s">
        <v>34</v>
      </c>
      <c r="Q730" t="s">
        <v>35</v>
      </c>
      <c r="R730" t="s">
        <v>36</v>
      </c>
      <c r="S730" t="s">
        <v>37</v>
      </c>
      <c r="T730" t="s">
        <v>38</v>
      </c>
      <c r="U730" t="s">
        <v>38</v>
      </c>
      <c r="V730" t="s">
        <v>39</v>
      </c>
      <c r="W730" t="s">
        <v>40</v>
      </c>
      <c r="X730" t="s">
        <v>40</v>
      </c>
      <c r="Y730" t="s">
        <v>41</v>
      </c>
      <c r="Z730" t="s">
        <v>41</v>
      </c>
      <c r="AA730" t="s">
        <v>37</v>
      </c>
    </row>
    <row r="731" spans="1:27" x14ac:dyDescent="0.25">
      <c r="A731" t="s">
        <v>925</v>
      </c>
      <c r="B731" t="s">
        <v>26</v>
      </c>
      <c r="C731" t="s">
        <v>27</v>
      </c>
      <c r="D731" t="s">
        <v>90</v>
      </c>
      <c r="E731">
        <v>511</v>
      </c>
      <c r="F731" t="str">
        <f t="shared" si="22"/>
        <v>A7910AF511</v>
      </c>
      <c r="G731">
        <f t="shared" si="23"/>
        <v>14000</v>
      </c>
      <c r="H731" s="2">
        <v>13979</v>
      </c>
      <c r="I731" s="3">
        <v>14000</v>
      </c>
      <c r="J731" t="s">
        <v>29</v>
      </c>
      <c r="K731" t="s">
        <v>116</v>
      </c>
      <c r="L731" t="s">
        <v>117</v>
      </c>
      <c r="M731" t="s">
        <v>118</v>
      </c>
      <c r="N731" t="s">
        <v>117</v>
      </c>
      <c r="O731" t="s">
        <v>814</v>
      </c>
      <c r="P731" t="s">
        <v>34</v>
      </c>
      <c r="Q731" t="s">
        <v>35</v>
      </c>
      <c r="R731" t="s">
        <v>36</v>
      </c>
      <c r="S731" t="s">
        <v>37</v>
      </c>
      <c r="T731" t="s">
        <v>38</v>
      </c>
      <c r="U731" t="s">
        <v>38</v>
      </c>
      <c r="V731" t="s">
        <v>39</v>
      </c>
      <c r="W731" t="s">
        <v>40</v>
      </c>
      <c r="X731" t="s">
        <v>40</v>
      </c>
      <c r="Y731" t="s">
        <v>41</v>
      </c>
      <c r="Z731" t="s">
        <v>41</v>
      </c>
      <c r="AA731" t="s">
        <v>37</v>
      </c>
    </row>
    <row r="732" spans="1:27" x14ac:dyDescent="0.25">
      <c r="A732" t="s">
        <v>149</v>
      </c>
      <c r="B732" t="s">
        <v>26</v>
      </c>
      <c r="C732" t="s">
        <v>27</v>
      </c>
      <c r="D732" t="s">
        <v>90</v>
      </c>
      <c r="E732">
        <v>511</v>
      </c>
      <c r="F732" t="str">
        <f t="shared" si="22"/>
        <v>A7910AF511</v>
      </c>
      <c r="G732">
        <f t="shared" si="23"/>
        <v>283000</v>
      </c>
      <c r="H732" s="2">
        <v>282775</v>
      </c>
      <c r="I732" s="3">
        <v>283000</v>
      </c>
      <c r="J732" t="s">
        <v>29</v>
      </c>
      <c r="K732" t="s">
        <v>35</v>
      </c>
      <c r="L732" t="s">
        <v>129</v>
      </c>
      <c r="M732" t="s">
        <v>130</v>
      </c>
      <c r="N732" t="s">
        <v>131</v>
      </c>
      <c r="O732" t="s">
        <v>814</v>
      </c>
      <c r="P732" t="s">
        <v>34</v>
      </c>
      <c r="Q732" t="s">
        <v>35</v>
      </c>
      <c r="R732" t="s">
        <v>36</v>
      </c>
      <c r="S732" t="s">
        <v>37</v>
      </c>
      <c r="T732" t="s">
        <v>38</v>
      </c>
      <c r="U732" t="s">
        <v>38</v>
      </c>
      <c r="V732" t="s">
        <v>39</v>
      </c>
      <c r="W732" t="s">
        <v>40</v>
      </c>
      <c r="X732" t="s">
        <v>40</v>
      </c>
      <c r="Y732" t="s">
        <v>41</v>
      </c>
      <c r="Z732" t="s">
        <v>41</v>
      </c>
      <c r="AA732" t="s">
        <v>37</v>
      </c>
    </row>
    <row r="733" spans="1:27" x14ac:dyDescent="0.25">
      <c r="A733" t="s">
        <v>152</v>
      </c>
      <c r="B733" t="s">
        <v>26</v>
      </c>
      <c r="C733" t="s">
        <v>27</v>
      </c>
      <c r="D733" t="s">
        <v>90</v>
      </c>
      <c r="E733">
        <v>511</v>
      </c>
      <c r="F733" t="str">
        <f t="shared" si="22"/>
        <v>A7910AF511</v>
      </c>
      <c r="G733">
        <f t="shared" si="23"/>
        <v>283000</v>
      </c>
      <c r="H733" s="2">
        <v>-282775</v>
      </c>
      <c r="I733" s="3">
        <v>-283000</v>
      </c>
      <c r="J733" t="s">
        <v>99</v>
      </c>
      <c r="K733" t="s">
        <v>115</v>
      </c>
      <c r="L733" t="s">
        <v>111</v>
      </c>
      <c r="M733" t="s">
        <v>112</v>
      </c>
      <c r="N733" t="s">
        <v>113</v>
      </c>
      <c r="O733" t="s">
        <v>814</v>
      </c>
      <c r="P733" t="s">
        <v>34</v>
      </c>
      <c r="Q733" t="s">
        <v>35</v>
      </c>
      <c r="R733" t="s">
        <v>36</v>
      </c>
      <c r="S733" t="s">
        <v>37</v>
      </c>
      <c r="T733" t="s">
        <v>38</v>
      </c>
      <c r="U733" t="s">
        <v>38</v>
      </c>
      <c r="V733" t="s">
        <v>39</v>
      </c>
      <c r="W733" t="s">
        <v>40</v>
      </c>
      <c r="X733" t="s">
        <v>40</v>
      </c>
      <c r="Y733" t="s">
        <v>41</v>
      </c>
      <c r="Z733" t="s">
        <v>41</v>
      </c>
      <c r="AA733" t="s">
        <v>37</v>
      </c>
    </row>
    <row r="734" spans="1:27" x14ac:dyDescent="0.25">
      <c r="A734" t="s">
        <v>153</v>
      </c>
      <c r="B734" t="s">
        <v>120</v>
      </c>
      <c r="C734" t="s">
        <v>27</v>
      </c>
      <c r="D734" t="s">
        <v>90</v>
      </c>
      <c r="E734">
        <v>511</v>
      </c>
      <c r="F734" t="str">
        <f t="shared" si="22"/>
        <v>A7910AF511</v>
      </c>
      <c r="G734">
        <f t="shared" si="23"/>
        <v>235000</v>
      </c>
      <c r="H734" s="2">
        <v>234598</v>
      </c>
      <c r="I734" s="3">
        <v>235000</v>
      </c>
      <c r="J734" t="s">
        <v>29</v>
      </c>
      <c r="K734" t="s">
        <v>154</v>
      </c>
      <c r="L734" t="s">
        <v>155</v>
      </c>
      <c r="M734" t="s">
        <v>156</v>
      </c>
      <c r="N734" t="s">
        <v>157</v>
      </c>
      <c r="O734" t="s">
        <v>814</v>
      </c>
      <c r="P734" t="s">
        <v>34</v>
      </c>
      <c r="Q734" t="s">
        <v>35</v>
      </c>
      <c r="R734" t="s">
        <v>36</v>
      </c>
      <c r="S734" t="s">
        <v>37</v>
      </c>
      <c r="T734" t="s">
        <v>38</v>
      </c>
      <c r="U734" t="s">
        <v>38</v>
      </c>
      <c r="V734" t="s">
        <v>39</v>
      </c>
      <c r="W734" t="s">
        <v>40</v>
      </c>
      <c r="X734" t="s">
        <v>40</v>
      </c>
      <c r="Y734" t="s">
        <v>41</v>
      </c>
      <c r="Z734" t="s">
        <v>41</v>
      </c>
      <c r="AA734" t="s">
        <v>37</v>
      </c>
    </row>
    <row r="735" spans="1:27" x14ac:dyDescent="0.25">
      <c r="A735" t="s">
        <v>158</v>
      </c>
      <c r="B735" t="s">
        <v>120</v>
      </c>
      <c r="C735" t="s">
        <v>27</v>
      </c>
      <c r="D735" t="s">
        <v>90</v>
      </c>
      <c r="E735">
        <v>511</v>
      </c>
      <c r="F735" t="str">
        <f t="shared" si="22"/>
        <v>A7910AF511</v>
      </c>
      <c r="G735">
        <f t="shared" si="23"/>
        <v>6000</v>
      </c>
      <c r="H735" s="2">
        <v>6317</v>
      </c>
      <c r="I735" s="3">
        <v>6000</v>
      </c>
      <c r="J735" t="s">
        <v>29</v>
      </c>
      <c r="K735" t="s">
        <v>159</v>
      </c>
      <c r="L735" t="s">
        <v>160</v>
      </c>
      <c r="M735" t="s">
        <v>161</v>
      </c>
      <c r="N735" t="s">
        <v>162</v>
      </c>
      <c r="O735" t="s">
        <v>814</v>
      </c>
      <c r="P735" t="s">
        <v>34</v>
      </c>
      <c r="Q735" t="s">
        <v>35</v>
      </c>
      <c r="R735" t="s">
        <v>36</v>
      </c>
      <c r="S735" t="s">
        <v>37</v>
      </c>
      <c r="T735" t="s">
        <v>38</v>
      </c>
      <c r="U735" t="s">
        <v>38</v>
      </c>
      <c r="V735" t="s">
        <v>39</v>
      </c>
      <c r="W735" t="s">
        <v>40</v>
      </c>
      <c r="X735" t="s">
        <v>40</v>
      </c>
      <c r="Y735" t="s">
        <v>41</v>
      </c>
      <c r="Z735" t="s">
        <v>41</v>
      </c>
      <c r="AA735" t="s">
        <v>37</v>
      </c>
    </row>
    <row r="736" spans="1:27" x14ac:dyDescent="0.25">
      <c r="A736" t="s">
        <v>163</v>
      </c>
      <c r="B736" t="s">
        <v>120</v>
      </c>
      <c r="C736" t="s">
        <v>27</v>
      </c>
      <c r="D736" t="s">
        <v>90</v>
      </c>
      <c r="E736">
        <v>511</v>
      </c>
      <c r="F736" t="str">
        <f t="shared" si="22"/>
        <v>A7910AF511</v>
      </c>
      <c r="G736">
        <f t="shared" si="23"/>
        <v>241000</v>
      </c>
      <c r="H736" s="2">
        <v>-240915</v>
      </c>
      <c r="I736" s="3">
        <v>-241000</v>
      </c>
      <c r="J736" t="s">
        <v>99</v>
      </c>
      <c r="K736" t="s">
        <v>35</v>
      </c>
      <c r="L736" t="s">
        <v>129</v>
      </c>
      <c r="M736" t="s">
        <v>130</v>
      </c>
      <c r="N736" t="s">
        <v>131</v>
      </c>
      <c r="O736" t="s">
        <v>814</v>
      </c>
      <c r="P736" t="s">
        <v>34</v>
      </c>
      <c r="Q736" t="s">
        <v>35</v>
      </c>
      <c r="R736" t="s">
        <v>36</v>
      </c>
      <c r="S736" t="s">
        <v>37</v>
      </c>
      <c r="T736" t="s">
        <v>38</v>
      </c>
      <c r="U736" t="s">
        <v>38</v>
      </c>
      <c r="V736" t="s">
        <v>39</v>
      </c>
      <c r="W736" t="s">
        <v>40</v>
      </c>
      <c r="X736" t="s">
        <v>40</v>
      </c>
      <c r="Y736" t="s">
        <v>41</v>
      </c>
      <c r="Z736" t="s">
        <v>41</v>
      </c>
      <c r="AA736" t="s">
        <v>37</v>
      </c>
    </row>
    <row r="737" spans="1:27" x14ac:dyDescent="0.25">
      <c r="A737" t="s">
        <v>164</v>
      </c>
      <c r="B737" t="s">
        <v>26</v>
      </c>
      <c r="C737" t="s">
        <v>27</v>
      </c>
      <c r="D737" t="s">
        <v>90</v>
      </c>
      <c r="E737">
        <v>511</v>
      </c>
      <c r="F737" t="str">
        <f t="shared" si="22"/>
        <v>A7910AF511</v>
      </c>
      <c r="G737">
        <f t="shared" si="23"/>
        <v>235000</v>
      </c>
      <c r="H737" s="2">
        <v>234598</v>
      </c>
      <c r="I737" s="3">
        <v>235000</v>
      </c>
      <c r="J737" t="s">
        <v>29</v>
      </c>
      <c r="K737" t="s">
        <v>116</v>
      </c>
      <c r="L737" t="s">
        <v>117</v>
      </c>
      <c r="M737" t="s">
        <v>118</v>
      </c>
      <c r="N737" t="s">
        <v>117</v>
      </c>
      <c r="O737" t="s">
        <v>814</v>
      </c>
      <c r="P737" t="s">
        <v>34</v>
      </c>
      <c r="Q737" t="s">
        <v>35</v>
      </c>
      <c r="R737" t="s">
        <v>36</v>
      </c>
      <c r="S737" t="s">
        <v>37</v>
      </c>
      <c r="T737" t="s">
        <v>38</v>
      </c>
      <c r="U737" t="s">
        <v>38</v>
      </c>
      <c r="V737" t="s">
        <v>39</v>
      </c>
      <c r="W737" t="s">
        <v>40</v>
      </c>
      <c r="X737" t="s">
        <v>40</v>
      </c>
      <c r="Y737" t="s">
        <v>41</v>
      </c>
      <c r="Z737" t="s">
        <v>41</v>
      </c>
      <c r="AA737" t="s">
        <v>37</v>
      </c>
    </row>
    <row r="738" spans="1:27" x14ac:dyDescent="0.25">
      <c r="A738" t="s">
        <v>165</v>
      </c>
      <c r="B738" t="s">
        <v>26</v>
      </c>
      <c r="C738" t="s">
        <v>27</v>
      </c>
      <c r="D738" t="s">
        <v>90</v>
      </c>
      <c r="E738">
        <v>511</v>
      </c>
      <c r="F738" t="str">
        <f t="shared" si="22"/>
        <v>A7910AF511</v>
      </c>
      <c r="G738">
        <f t="shared" si="23"/>
        <v>235000</v>
      </c>
      <c r="H738" s="2">
        <v>-234598</v>
      </c>
      <c r="I738" s="3">
        <v>-235000</v>
      </c>
      <c r="J738" t="s">
        <v>99</v>
      </c>
      <c r="K738" t="s">
        <v>154</v>
      </c>
      <c r="L738" t="s">
        <v>155</v>
      </c>
      <c r="M738" t="s">
        <v>156</v>
      </c>
      <c r="N738" t="s">
        <v>157</v>
      </c>
      <c r="O738" t="s">
        <v>814</v>
      </c>
      <c r="P738" t="s">
        <v>34</v>
      </c>
      <c r="Q738" t="s">
        <v>35</v>
      </c>
      <c r="R738" t="s">
        <v>36</v>
      </c>
      <c r="S738" t="s">
        <v>37</v>
      </c>
      <c r="T738" t="s">
        <v>38</v>
      </c>
      <c r="U738" t="s">
        <v>38</v>
      </c>
      <c r="V738" t="s">
        <v>39</v>
      </c>
      <c r="W738" t="s">
        <v>40</v>
      </c>
      <c r="X738" t="s">
        <v>40</v>
      </c>
      <c r="Y738" t="s">
        <v>41</v>
      </c>
      <c r="Z738" t="s">
        <v>41</v>
      </c>
      <c r="AA738" t="s">
        <v>37</v>
      </c>
    </row>
    <row r="739" spans="1:27" x14ac:dyDescent="0.25">
      <c r="A739" t="s">
        <v>166</v>
      </c>
      <c r="B739" t="s">
        <v>26</v>
      </c>
      <c r="C739" t="s">
        <v>27</v>
      </c>
      <c r="D739" t="s">
        <v>90</v>
      </c>
      <c r="E739">
        <v>511</v>
      </c>
      <c r="F739" t="str">
        <f t="shared" si="22"/>
        <v>A7910AF511</v>
      </c>
      <c r="G739">
        <f t="shared" si="23"/>
        <v>236000</v>
      </c>
      <c r="H739" s="2">
        <v>236364</v>
      </c>
      <c r="I739" s="3">
        <v>236000</v>
      </c>
      <c r="J739" t="s">
        <v>29</v>
      </c>
      <c r="K739" t="s">
        <v>116</v>
      </c>
      <c r="L739" t="s">
        <v>117</v>
      </c>
      <c r="M739" t="s">
        <v>118</v>
      </c>
      <c r="N739" t="s">
        <v>117</v>
      </c>
      <c r="O739" t="s">
        <v>814</v>
      </c>
      <c r="P739" t="s">
        <v>34</v>
      </c>
      <c r="Q739" t="s">
        <v>35</v>
      </c>
      <c r="R739" t="s">
        <v>36</v>
      </c>
      <c r="S739" t="s">
        <v>37</v>
      </c>
      <c r="T739" t="s">
        <v>38</v>
      </c>
      <c r="U739" t="s">
        <v>38</v>
      </c>
      <c r="V739" t="s">
        <v>39</v>
      </c>
      <c r="W739" t="s">
        <v>40</v>
      </c>
      <c r="X739" t="s">
        <v>40</v>
      </c>
      <c r="Y739" t="s">
        <v>41</v>
      </c>
      <c r="Z739" t="s">
        <v>41</v>
      </c>
      <c r="AA739" t="s">
        <v>37</v>
      </c>
    </row>
    <row r="740" spans="1:27" x14ac:dyDescent="0.25">
      <c r="A740" t="s">
        <v>167</v>
      </c>
      <c r="B740" t="s">
        <v>26</v>
      </c>
      <c r="C740" t="s">
        <v>27</v>
      </c>
      <c r="D740" t="s">
        <v>90</v>
      </c>
      <c r="E740">
        <v>511</v>
      </c>
      <c r="F740" t="str">
        <f t="shared" si="22"/>
        <v>A7910AF511</v>
      </c>
      <c r="G740">
        <f t="shared" si="23"/>
        <v>236000</v>
      </c>
      <c r="H740" s="2">
        <v>-236364</v>
      </c>
      <c r="I740" s="3">
        <v>-236000</v>
      </c>
      <c r="J740" t="s">
        <v>99</v>
      </c>
      <c r="K740" t="s">
        <v>168</v>
      </c>
      <c r="L740" t="s">
        <v>117</v>
      </c>
      <c r="M740" t="s">
        <v>169</v>
      </c>
      <c r="N740" t="s">
        <v>170</v>
      </c>
      <c r="O740" t="s">
        <v>814</v>
      </c>
      <c r="P740" t="s">
        <v>34</v>
      </c>
      <c r="Q740" t="s">
        <v>35</v>
      </c>
      <c r="R740" t="s">
        <v>36</v>
      </c>
      <c r="S740" t="s">
        <v>37</v>
      </c>
      <c r="T740" t="s">
        <v>38</v>
      </c>
      <c r="U740" t="s">
        <v>38</v>
      </c>
      <c r="V740" t="s">
        <v>39</v>
      </c>
      <c r="W740" t="s">
        <v>40</v>
      </c>
      <c r="X740" t="s">
        <v>40</v>
      </c>
      <c r="Y740" t="s">
        <v>41</v>
      </c>
      <c r="Z740" t="s">
        <v>41</v>
      </c>
      <c r="AA740" t="s">
        <v>37</v>
      </c>
    </row>
    <row r="741" spans="1:27" x14ac:dyDescent="0.25">
      <c r="A741" t="s">
        <v>823</v>
      </c>
      <c r="B741" t="s">
        <v>26</v>
      </c>
      <c r="C741" t="s">
        <v>27</v>
      </c>
      <c r="D741" t="s">
        <v>91</v>
      </c>
      <c r="E741">
        <v>511</v>
      </c>
      <c r="F741" t="str">
        <f t="shared" si="22"/>
        <v>A8120AF511</v>
      </c>
      <c r="G741">
        <f t="shared" si="23"/>
        <v>3271000</v>
      </c>
      <c r="H741" s="2">
        <v>3271262</v>
      </c>
      <c r="I741" s="3">
        <v>3271000</v>
      </c>
      <c r="J741" t="s">
        <v>29</v>
      </c>
      <c r="K741" t="s">
        <v>108</v>
      </c>
      <c r="L741" t="s">
        <v>109</v>
      </c>
      <c r="M741" t="s">
        <v>32</v>
      </c>
      <c r="N741" t="s">
        <v>33</v>
      </c>
      <c r="O741" t="s">
        <v>814</v>
      </c>
      <c r="P741" t="s">
        <v>34</v>
      </c>
      <c r="Q741" t="s">
        <v>35</v>
      </c>
      <c r="R741" t="s">
        <v>36</v>
      </c>
      <c r="S741" t="s">
        <v>37</v>
      </c>
      <c r="T741" t="s">
        <v>38</v>
      </c>
      <c r="U741" t="s">
        <v>38</v>
      </c>
      <c r="V741" t="s">
        <v>39</v>
      </c>
      <c r="W741" t="s">
        <v>40</v>
      </c>
      <c r="X741" t="s">
        <v>40</v>
      </c>
      <c r="Y741" t="s">
        <v>41</v>
      </c>
      <c r="Z741" t="s">
        <v>41</v>
      </c>
      <c r="AA741" t="s">
        <v>37</v>
      </c>
    </row>
    <row r="742" spans="1:27" x14ac:dyDescent="0.25">
      <c r="A742" t="s">
        <v>825</v>
      </c>
      <c r="B742" t="s">
        <v>26</v>
      </c>
      <c r="C742" t="s">
        <v>27</v>
      </c>
      <c r="D742" t="s">
        <v>91</v>
      </c>
      <c r="E742">
        <v>511</v>
      </c>
      <c r="F742" t="str">
        <f t="shared" si="22"/>
        <v>A8120AF511</v>
      </c>
      <c r="G742">
        <f t="shared" si="23"/>
        <v>29000</v>
      </c>
      <c r="H742" s="2">
        <v>29225</v>
      </c>
      <c r="I742" s="3">
        <v>29000</v>
      </c>
      <c r="J742" t="s">
        <v>29</v>
      </c>
      <c r="K742" t="s">
        <v>100</v>
      </c>
      <c r="L742" t="s">
        <v>101</v>
      </c>
      <c r="M742" t="s">
        <v>102</v>
      </c>
      <c r="N742" t="s">
        <v>103</v>
      </c>
      <c r="O742" t="s">
        <v>814</v>
      </c>
      <c r="P742" t="s">
        <v>34</v>
      </c>
      <c r="Q742" t="s">
        <v>35</v>
      </c>
      <c r="R742" t="s">
        <v>36</v>
      </c>
      <c r="S742" t="s">
        <v>37</v>
      </c>
      <c r="T742" t="s">
        <v>38</v>
      </c>
      <c r="U742" t="s">
        <v>38</v>
      </c>
      <c r="V742" t="s">
        <v>39</v>
      </c>
      <c r="W742" t="s">
        <v>40</v>
      </c>
      <c r="X742" t="s">
        <v>40</v>
      </c>
      <c r="Y742" t="s">
        <v>41</v>
      </c>
      <c r="Z742" t="s">
        <v>41</v>
      </c>
      <c r="AA742" t="s">
        <v>37</v>
      </c>
    </row>
    <row r="743" spans="1:27" x14ac:dyDescent="0.25">
      <c r="A743" t="s">
        <v>816</v>
      </c>
      <c r="B743" t="s">
        <v>26</v>
      </c>
      <c r="C743" t="s">
        <v>27</v>
      </c>
      <c r="D743" t="s">
        <v>91</v>
      </c>
      <c r="E743">
        <v>511</v>
      </c>
      <c r="F743" t="str">
        <f t="shared" si="22"/>
        <v>A8120AF511</v>
      </c>
      <c r="G743">
        <f t="shared" si="23"/>
        <v>613000</v>
      </c>
      <c r="H743" s="2">
        <v>-613362</v>
      </c>
      <c r="I743" s="3">
        <v>-613000</v>
      </c>
      <c r="J743" t="s">
        <v>99</v>
      </c>
      <c r="K743" t="s">
        <v>115</v>
      </c>
      <c r="L743" t="s">
        <v>111</v>
      </c>
      <c r="M743" t="s">
        <v>112</v>
      </c>
      <c r="N743" t="s">
        <v>113</v>
      </c>
      <c r="O743" t="s">
        <v>814</v>
      </c>
      <c r="P743" t="s">
        <v>34</v>
      </c>
      <c r="Q743" t="s">
        <v>35</v>
      </c>
      <c r="R743" t="s">
        <v>36</v>
      </c>
      <c r="S743" t="s">
        <v>37</v>
      </c>
      <c r="T743" t="s">
        <v>38</v>
      </c>
      <c r="U743" t="s">
        <v>38</v>
      </c>
      <c r="V743" t="s">
        <v>39</v>
      </c>
      <c r="W743" t="s">
        <v>40</v>
      </c>
      <c r="X743" t="s">
        <v>40</v>
      </c>
      <c r="Y743" t="s">
        <v>41</v>
      </c>
      <c r="Z743" t="s">
        <v>41</v>
      </c>
      <c r="AA743" t="s">
        <v>37</v>
      </c>
    </row>
    <row r="744" spans="1:27" x14ac:dyDescent="0.25">
      <c r="A744" t="s">
        <v>817</v>
      </c>
      <c r="B744" t="s">
        <v>26</v>
      </c>
      <c r="C744" t="s">
        <v>27</v>
      </c>
      <c r="D744" t="s">
        <v>91</v>
      </c>
      <c r="E744">
        <v>511</v>
      </c>
      <c r="F744" t="str">
        <f t="shared" si="22"/>
        <v>A8120AF511</v>
      </c>
      <c r="G744">
        <f t="shared" si="23"/>
        <v>2687000</v>
      </c>
      <c r="H744" s="2">
        <v>-2687125</v>
      </c>
      <c r="I744" s="3">
        <v>-2687000</v>
      </c>
      <c r="J744" t="s">
        <v>99</v>
      </c>
      <c r="K744" t="s">
        <v>116</v>
      </c>
      <c r="L744" t="s">
        <v>117</v>
      </c>
      <c r="M744" t="s">
        <v>118</v>
      </c>
      <c r="N744" t="s">
        <v>117</v>
      </c>
      <c r="O744" t="s">
        <v>814</v>
      </c>
      <c r="P744" t="s">
        <v>34</v>
      </c>
      <c r="Q744" t="s">
        <v>35</v>
      </c>
      <c r="R744" t="s">
        <v>36</v>
      </c>
      <c r="S744" t="s">
        <v>37</v>
      </c>
      <c r="T744" t="s">
        <v>38</v>
      </c>
      <c r="U744" t="s">
        <v>38</v>
      </c>
      <c r="V744" t="s">
        <v>39</v>
      </c>
      <c r="W744" t="s">
        <v>40</v>
      </c>
      <c r="X744" t="s">
        <v>40</v>
      </c>
      <c r="Y744" t="s">
        <v>41</v>
      </c>
      <c r="Z744" t="s">
        <v>41</v>
      </c>
      <c r="AA744" t="s">
        <v>37</v>
      </c>
    </row>
    <row r="745" spans="1:27" x14ac:dyDescent="0.25">
      <c r="A745" t="s">
        <v>870</v>
      </c>
      <c r="B745" t="s">
        <v>26</v>
      </c>
      <c r="C745" t="s">
        <v>27</v>
      </c>
      <c r="D745" t="s">
        <v>91</v>
      </c>
      <c r="E745">
        <v>511</v>
      </c>
      <c r="F745" t="str">
        <f t="shared" si="22"/>
        <v>A8120AF511</v>
      </c>
      <c r="G745">
        <f t="shared" si="23"/>
        <v>485000</v>
      </c>
      <c r="H745" s="2">
        <v>484894</v>
      </c>
      <c r="I745" s="3">
        <v>485000</v>
      </c>
      <c r="J745" t="s">
        <v>29</v>
      </c>
      <c r="K745" t="s">
        <v>108</v>
      </c>
      <c r="L745" t="s">
        <v>109</v>
      </c>
      <c r="M745" t="s">
        <v>32</v>
      </c>
      <c r="N745" t="s">
        <v>33</v>
      </c>
      <c r="O745" t="s">
        <v>814</v>
      </c>
      <c r="P745" t="s">
        <v>34</v>
      </c>
      <c r="Q745" t="s">
        <v>35</v>
      </c>
      <c r="R745" t="s">
        <v>36</v>
      </c>
      <c r="S745" t="s">
        <v>37</v>
      </c>
      <c r="T745" t="s">
        <v>38</v>
      </c>
      <c r="U745" t="s">
        <v>38</v>
      </c>
      <c r="V745" t="s">
        <v>39</v>
      </c>
      <c r="W745" t="s">
        <v>40</v>
      </c>
      <c r="X745" t="s">
        <v>40</v>
      </c>
      <c r="Y745" t="s">
        <v>41</v>
      </c>
      <c r="Z745" t="s">
        <v>41</v>
      </c>
      <c r="AA745" t="s">
        <v>37</v>
      </c>
    </row>
    <row r="746" spans="1:27" x14ac:dyDescent="0.25">
      <c r="A746" t="s">
        <v>820</v>
      </c>
      <c r="B746" t="s">
        <v>26</v>
      </c>
      <c r="C746" t="s">
        <v>27</v>
      </c>
      <c r="D746" t="s">
        <v>91</v>
      </c>
      <c r="E746">
        <v>511</v>
      </c>
      <c r="F746" t="str">
        <f t="shared" si="22"/>
        <v>A8120AF511</v>
      </c>
      <c r="G746">
        <f t="shared" si="23"/>
        <v>29000</v>
      </c>
      <c r="H746" s="2">
        <v>29373</v>
      </c>
      <c r="I746" s="3">
        <v>29000</v>
      </c>
      <c r="J746" t="s">
        <v>29</v>
      </c>
      <c r="K746" t="s">
        <v>104</v>
      </c>
      <c r="L746" t="s">
        <v>105</v>
      </c>
      <c r="M746" t="s">
        <v>102</v>
      </c>
      <c r="N746" t="s">
        <v>103</v>
      </c>
      <c r="O746" t="s">
        <v>814</v>
      </c>
      <c r="P746" t="s">
        <v>34</v>
      </c>
      <c r="Q746" t="s">
        <v>35</v>
      </c>
      <c r="R746" t="s">
        <v>36</v>
      </c>
      <c r="S746" t="s">
        <v>37</v>
      </c>
      <c r="T746" t="s">
        <v>38</v>
      </c>
      <c r="U746" t="s">
        <v>38</v>
      </c>
      <c r="V746" t="s">
        <v>39</v>
      </c>
      <c r="W746" t="s">
        <v>40</v>
      </c>
      <c r="X746" t="s">
        <v>40</v>
      </c>
      <c r="Y746" t="s">
        <v>41</v>
      </c>
      <c r="Z746" t="s">
        <v>41</v>
      </c>
      <c r="AA746" t="s">
        <v>37</v>
      </c>
    </row>
    <row r="747" spans="1:27" x14ac:dyDescent="0.25">
      <c r="A747" t="s">
        <v>822</v>
      </c>
      <c r="B747" t="s">
        <v>26</v>
      </c>
      <c r="C747" t="s">
        <v>27</v>
      </c>
      <c r="D747" t="s">
        <v>91</v>
      </c>
      <c r="E747">
        <v>511</v>
      </c>
      <c r="F747" t="str">
        <f t="shared" si="22"/>
        <v>A8120AF511</v>
      </c>
      <c r="G747">
        <f t="shared" si="23"/>
        <v>101000</v>
      </c>
      <c r="H747" s="2">
        <v>-101168</v>
      </c>
      <c r="I747" s="3">
        <v>-101000</v>
      </c>
      <c r="J747" t="s">
        <v>99</v>
      </c>
      <c r="K747" t="s">
        <v>115</v>
      </c>
      <c r="L747" t="s">
        <v>111</v>
      </c>
      <c r="M747" t="s">
        <v>112</v>
      </c>
      <c r="N747" t="s">
        <v>113</v>
      </c>
      <c r="O747" t="s">
        <v>814</v>
      </c>
      <c r="P747" t="s">
        <v>34</v>
      </c>
      <c r="Q747" t="s">
        <v>35</v>
      </c>
      <c r="R747" t="s">
        <v>36</v>
      </c>
      <c r="S747" t="s">
        <v>37</v>
      </c>
      <c r="T747" t="s">
        <v>38</v>
      </c>
      <c r="U747" t="s">
        <v>38</v>
      </c>
      <c r="V747" t="s">
        <v>39</v>
      </c>
      <c r="W747" t="s">
        <v>40</v>
      </c>
      <c r="X747" t="s">
        <v>40</v>
      </c>
      <c r="Y747" t="s">
        <v>41</v>
      </c>
      <c r="Z747" t="s">
        <v>41</v>
      </c>
      <c r="AA747" t="s">
        <v>37</v>
      </c>
    </row>
    <row r="748" spans="1:27" x14ac:dyDescent="0.25">
      <c r="A748" t="s">
        <v>925</v>
      </c>
      <c r="B748" t="s">
        <v>26</v>
      </c>
      <c r="C748" t="s">
        <v>27</v>
      </c>
      <c r="D748" t="s">
        <v>91</v>
      </c>
      <c r="E748">
        <v>511</v>
      </c>
      <c r="F748" t="str">
        <f t="shared" si="22"/>
        <v>A8120AF511</v>
      </c>
      <c r="G748">
        <f t="shared" si="23"/>
        <v>413000</v>
      </c>
      <c r="H748" s="2">
        <v>-413099</v>
      </c>
      <c r="I748" s="3">
        <v>-413000</v>
      </c>
      <c r="J748" t="s">
        <v>99</v>
      </c>
      <c r="K748" t="s">
        <v>116</v>
      </c>
      <c r="L748" t="s">
        <v>117</v>
      </c>
      <c r="M748" t="s">
        <v>118</v>
      </c>
      <c r="N748" t="s">
        <v>117</v>
      </c>
      <c r="O748" t="s">
        <v>814</v>
      </c>
      <c r="P748" t="s">
        <v>34</v>
      </c>
      <c r="Q748" t="s">
        <v>35</v>
      </c>
      <c r="R748" t="s">
        <v>36</v>
      </c>
      <c r="S748" t="s">
        <v>37</v>
      </c>
      <c r="T748" t="s">
        <v>38</v>
      </c>
      <c r="U748" t="s">
        <v>38</v>
      </c>
      <c r="V748" t="s">
        <v>39</v>
      </c>
      <c r="W748" t="s">
        <v>40</v>
      </c>
      <c r="X748" t="s">
        <v>40</v>
      </c>
      <c r="Y748" t="s">
        <v>41</v>
      </c>
      <c r="Z748" t="s">
        <v>41</v>
      </c>
      <c r="AA748" t="s">
        <v>37</v>
      </c>
    </row>
    <row r="749" spans="1:27" x14ac:dyDescent="0.25">
      <c r="A749" t="s">
        <v>149</v>
      </c>
      <c r="B749" t="s">
        <v>26</v>
      </c>
      <c r="C749" t="s">
        <v>27</v>
      </c>
      <c r="D749" t="s">
        <v>91</v>
      </c>
      <c r="E749">
        <v>511</v>
      </c>
      <c r="F749" t="str">
        <f t="shared" si="22"/>
        <v>A8120AF511</v>
      </c>
      <c r="G749">
        <f t="shared" si="23"/>
        <v>1062000</v>
      </c>
      <c r="H749" s="2">
        <v>1062045</v>
      </c>
      <c r="I749" s="3">
        <v>1062000</v>
      </c>
      <c r="J749" t="s">
        <v>29</v>
      </c>
      <c r="K749" t="s">
        <v>35</v>
      </c>
      <c r="L749" t="s">
        <v>129</v>
      </c>
      <c r="M749" t="s">
        <v>130</v>
      </c>
      <c r="N749" t="s">
        <v>131</v>
      </c>
      <c r="O749" t="s">
        <v>814</v>
      </c>
      <c r="P749" t="s">
        <v>34</v>
      </c>
      <c r="Q749" t="s">
        <v>35</v>
      </c>
      <c r="R749" t="s">
        <v>36</v>
      </c>
      <c r="S749" t="s">
        <v>37</v>
      </c>
      <c r="T749" t="s">
        <v>38</v>
      </c>
      <c r="U749" t="s">
        <v>38</v>
      </c>
      <c r="V749" t="s">
        <v>39</v>
      </c>
      <c r="W749" t="s">
        <v>40</v>
      </c>
      <c r="X749" t="s">
        <v>40</v>
      </c>
      <c r="Y749" t="s">
        <v>41</v>
      </c>
      <c r="Z749" t="s">
        <v>41</v>
      </c>
      <c r="AA749" t="s">
        <v>37</v>
      </c>
    </row>
    <row r="750" spans="1:27" x14ac:dyDescent="0.25">
      <c r="A750" t="s">
        <v>152</v>
      </c>
      <c r="B750" t="s">
        <v>26</v>
      </c>
      <c r="C750" t="s">
        <v>27</v>
      </c>
      <c r="D750" t="s">
        <v>91</v>
      </c>
      <c r="E750">
        <v>511</v>
      </c>
      <c r="F750" t="str">
        <f t="shared" si="22"/>
        <v>A8120AF511</v>
      </c>
      <c r="G750">
        <f t="shared" si="23"/>
        <v>1062000</v>
      </c>
      <c r="H750" s="2">
        <v>-1062045</v>
      </c>
      <c r="I750" s="3">
        <v>-1062000</v>
      </c>
      <c r="J750" t="s">
        <v>99</v>
      </c>
      <c r="K750" t="s">
        <v>115</v>
      </c>
      <c r="L750" t="s">
        <v>111</v>
      </c>
      <c r="M750" t="s">
        <v>112</v>
      </c>
      <c r="N750" t="s">
        <v>113</v>
      </c>
      <c r="O750" t="s">
        <v>814</v>
      </c>
      <c r="P750" t="s">
        <v>34</v>
      </c>
      <c r="Q750" t="s">
        <v>35</v>
      </c>
      <c r="R750" t="s">
        <v>36</v>
      </c>
      <c r="S750" t="s">
        <v>37</v>
      </c>
      <c r="T750" t="s">
        <v>38</v>
      </c>
      <c r="U750" t="s">
        <v>38</v>
      </c>
      <c r="V750" t="s">
        <v>39</v>
      </c>
      <c r="W750" t="s">
        <v>40</v>
      </c>
      <c r="X750" t="s">
        <v>40</v>
      </c>
      <c r="Y750" t="s">
        <v>41</v>
      </c>
      <c r="Z750" t="s">
        <v>41</v>
      </c>
      <c r="AA750" t="s">
        <v>37</v>
      </c>
    </row>
    <row r="751" spans="1:27" x14ac:dyDescent="0.25">
      <c r="A751" t="s">
        <v>153</v>
      </c>
      <c r="B751" t="s">
        <v>120</v>
      </c>
      <c r="C751" t="s">
        <v>27</v>
      </c>
      <c r="D751" t="s">
        <v>91</v>
      </c>
      <c r="E751">
        <v>511</v>
      </c>
      <c r="F751" t="str">
        <f t="shared" si="22"/>
        <v>A8120AF511</v>
      </c>
      <c r="G751">
        <f t="shared" si="23"/>
        <v>1014000</v>
      </c>
      <c r="H751" s="2">
        <v>1014363</v>
      </c>
      <c r="I751" s="3">
        <v>1014000</v>
      </c>
      <c r="J751" t="s">
        <v>29</v>
      </c>
      <c r="K751" t="s">
        <v>154</v>
      </c>
      <c r="L751" t="s">
        <v>155</v>
      </c>
      <c r="M751" t="s">
        <v>156</v>
      </c>
      <c r="N751" t="s">
        <v>157</v>
      </c>
      <c r="O751" t="s">
        <v>814</v>
      </c>
      <c r="P751" t="s">
        <v>34</v>
      </c>
      <c r="Q751" t="s">
        <v>35</v>
      </c>
      <c r="R751" t="s">
        <v>36</v>
      </c>
      <c r="S751" t="s">
        <v>37</v>
      </c>
      <c r="T751" t="s">
        <v>38</v>
      </c>
      <c r="U751" t="s">
        <v>38</v>
      </c>
      <c r="V751" t="s">
        <v>39</v>
      </c>
      <c r="W751" t="s">
        <v>40</v>
      </c>
      <c r="X751" t="s">
        <v>40</v>
      </c>
      <c r="Y751" t="s">
        <v>41</v>
      </c>
      <c r="Z751" t="s">
        <v>41</v>
      </c>
      <c r="AA751" t="s">
        <v>37</v>
      </c>
    </row>
    <row r="752" spans="1:27" x14ac:dyDescent="0.25">
      <c r="A752" t="s">
        <v>158</v>
      </c>
      <c r="B752" t="s">
        <v>120</v>
      </c>
      <c r="C752" t="s">
        <v>27</v>
      </c>
      <c r="D752" t="s">
        <v>91</v>
      </c>
      <c r="E752">
        <v>511</v>
      </c>
      <c r="F752" t="str">
        <f t="shared" si="22"/>
        <v>A8120AF511</v>
      </c>
      <c r="G752">
        <f t="shared" si="23"/>
        <v>71000</v>
      </c>
      <c r="H752" s="2">
        <v>71317</v>
      </c>
      <c r="I752" s="3">
        <v>71000</v>
      </c>
      <c r="J752" t="s">
        <v>29</v>
      </c>
      <c r="K752" t="s">
        <v>159</v>
      </c>
      <c r="L752" t="s">
        <v>160</v>
      </c>
      <c r="M752" t="s">
        <v>161</v>
      </c>
      <c r="N752" t="s">
        <v>162</v>
      </c>
      <c r="O752" t="s">
        <v>814</v>
      </c>
      <c r="P752" t="s">
        <v>34</v>
      </c>
      <c r="Q752" t="s">
        <v>35</v>
      </c>
      <c r="R752" t="s">
        <v>36</v>
      </c>
      <c r="S752" t="s">
        <v>37</v>
      </c>
      <c r="T752" t="s">
        <v>38</v>
      </c>
      <c r="U752" t="s">
        <v>38</v>
      </c>
      <c r="V752" t="s">
        <v>39</v>
      </c>
      <c r="W752" t="s">
        <v>40</v>
      </c>
      <c r="X752" t="s">
        <v>40</v>
      </c>
      <c r="Y752" t="s">
        <v>41</v>
      </c>
      <c r="Z752" t="s">
        <v>41</v>
      </c>
      <c r="AA752" t="s">
        <v>37</v>
      </c>
    </row>
    <row r="753" spans="1:27" x14ac:dyDescent="0.25">
      <c r="A753" t="s">
        <v>163</v>
      </c>
      <c r="B753" t="s">
        <v>120</v>
      </c>
      <c r="C753" t="s">
        <v>27</v>
      </c>
      <c r="D753" t="s">
        <v>91</v>
      </c>
      <c r="E753">
        <v>511</v>
      </c>
      <c r="F753" t="str">
        <f t="shared" si="22"/>
        <v>A8120AF511</v>
      </c>
      <c r="G753">
        <f t="shared" si="23"/>
        <v>1085000</v>
      </c>
      <c r="H753" s="2">
        <v>-1085680</v>
      </c>
      <c r="I753" s="3">
        <v>-1085000</v>
      </c>
      <c r="J753" t="s">
        <v>99</v>
      </c>
      <c r="K753" t="s">
        <v>35</v>
      </c>
      <c r="L753" t="s">
        <v>129</v>
      </c>
      <c r="M753" t="s">
        <v>130</v>
      </c>
      <c r="N753" t="s">
        <v>131</v>
      </c>
      <c r="O753" t="s">
        <v>814</v>
      </c>
      <c r="P753" t="s">
        <v>34</v>
      </c>
      <c r="Q753" t="s">
        <v>35</v>
      </c>
      <c r="R753" t="s">
        <v>36</v>
      </c>
      <c r="S753" t="s">
        <v>37</v>
      </c>
      <c r="T753" t="s">
        <v>38</v>
      </c>
      <c r="U753" t="s">
        <v>38</v>
      </c>
      <c r="V753" t="s">
        <v>39</v>
      </c>
      <c r="W753" t="s">
        <v>40</v>
      </c>
      <c r="X753" t="s">
        <v>40</v>
      </c>
      <c r="Y753" t="s">
        <v>41</v>
      </c>
      <c r="Z753" t="s">
        <v>41</v>
      </c>
      <c r="AA753" t="s">
        <v>37</v>
      </c>
    </row>
    <row r="754" spans="1:27" x14ac:dyDescent="0.25">
      <c r="A754" t="s">
        <v>164</v>
      </c>
      <c r="B754" t="s">
        <v>26</v>
      </c>
      <c r="C754" t="s">
        <v>27</v>
      </c>
      <c r="D754" t="s">
        <v>91</v>
      </c>
      <c r="E754">
        <v>511</v>
      </c>
      <c r="F754" t="str">
        <f t="shared" si="22"/>
        <v>A8120AF511</v>
      </c>
      <c r="G754">
        <f t="shared" si="23"/>
        <v>1014000</v>
      </c>
      <c r="H754" s="2">
        <v>1014363</v>
      </c>
      <c r="I754" s="3">
        <v>1014000</v>
      </c>
      <c r="J754" t="s">
        <v>29</v>
      </c>
      <c r="K754" t="s">
        <v>116</v>
      </c>
      <c r="L754" t="s">
        <v>117</v>
      </c>
      <c r="M754" t="s">
        <v>118</v>
      </c>
      <c r="N754" t="s">
        <v>117</v>
      </c>
      <c r="O754" t="s">
        <v>814</v>
      </c>
      <c r="P754" t="s">
        <v>34</v>
      </c>
      <c r="Q754" t="s">
        <v>35</v>
      </c>
      <c r="R754" t="s">
        <v>36</v>
      </c>
      <c r="S754" t="s">
        <v>37</v>
      </c>
      <c r="T754" t="s">
        <v>38</v>
      </c>
      <c r="U754" t="s">
        <v>38</v>
      </c>
      <c r="V754" t="s">
        <v>39</v>
      </c>
      <c r="W754" t="s">
        <v>40</v>
      </c>
      <c r="X754" t="s">
        <v>40</v>
      </c>
      <c r="Y754" t="s">
        <v>41</v>
      </c>
      <c r="Z754" t="s">
        <v>41</v>
      </c>
      <c r="AA754" t="s">
        <v>37</v>
      </c>
    </row>
    <row r="755" spans="1:27" x14ac:dyDescent="0.25">
      <c r="A755" t="s">
        <v>165</v>
      </c>
      <c r="B755" t="s">
        <v>26</v>
      </c>
      <c r="C755" t="s">
        <v>27</v>
      </c>
      <c r="D755" t="s">
        <v>91</v>
      </c>
      <c r="E755">
        <v>511</v>
      </c>
      <c r="F755" t="str">
        <f t="shared" si="22"/>
        <v>A8120AF511</v>
      </c>
      <c r="G755">
        <f t="shared" si="23"/>
        <v>1014000</v>
      </c>
      <c r="H755" s="2">
        <v>-1014363</v>
      </c>
      <c r="I755" s="3">
        <v>-1014000</v>
      </c>
      <c r="J755" t="s">
        <v>99</v>
      </c>
      <c r="K755" t="s">
        <v>154</v>
      </c>
      <c r="L755" t="s">
        <v>155</v>
      </c>
      <c r="M755" t="s">
        <v>156</v>
      </c>
      <c r="N755" t="s">
        <v>157</v>
      </c>
      <c r="O755" t="s">
        <v>814</v>
      </c>
      <c r="P755" t="s">
        <v>34</v>
      </c>
      <c r="Q755" t="s">
        <v>35</v>
      </c>
      <c r="R755" t="s">
        <v>36</v>
      </c>
      <c r="S755" t="s">
        <v>37</v>
      </c>
      <c r="T755" t="s">
        <v>38</v>
      </c>
      <c r="U755" t="s">
        <v>38</v>
      </c>
      <c r="V755" t="s">
        <v>39</v>
      </c>
      <c r="W755" t="s">
        <v>40</v>
      </c>
      <c r="X755" t="s">
        <v>40</v>
      </c>
      <c r="Y755" t="s">
        <v>41</v>
      </c>
      <c r="Z755" t="s">
        <v>41</v>
      </c>
      <c r="AA755" t="s">
        <v>37</v>
      </c>
    </row>
    <row r="756" spans="1:27" x14ac:dyDescent="0.25">
      <c r="A756" t="s">
        <v>166</v>
      </c>
      <c r="B756" t="s">
        <v>26</v>
      </c>
      <c r="C756" t="s">
        <v>27</v>
      </c>
      <c r="D756" t="s">
        <v>91</v>
      </c>
      <c r="E756">
        <v>511</v>
      </c>
      <c r="F756" t="str">
        <f t="shared" si="22"/>
        <v>A8120AF511</v>
      </c>
      <c r="G756">
        <f t="shared" si="23"/>
        <v>917000</v>
      </c>
      <c r="H756" s="2">
        <v>916604</v>
      </c>
      <c r="I756" s="3">
        <v>917000</v>
      </c>
      <c r="J756" t="s">
        <v>29</v>
      </c>
      <c r="K756" t="s">
        <v>116</v>
      </c>
      <c r="L756" t="s">
        <v>117</v>
      </c>
      <c r="M756" t="s">
        <v>118</v>
      </c>
      <c r="N756" t="s">
        <v>117</v>
      </c>
      <c r="O756" t="s">
        <v>814</v>
      </c>
      <c r="P756" t="s">
        <v>34</v>
      </c>
      <c r="Q756" t="s">
        <v>35</v>
      </c>
      <c r="R756" t="s">
        <v>36</v>
      </c>
      <c r="S756" t="s">
        <v>37</v>
      </c>
      <c r="T756" t="s">
        <v>38</v>
      </c>
      <c r="U756" t="s">
        <v>38</v>
      </c>
      <c r="V756" t="s">
        <v>39</v>
      </c>
      <c r="W756" t="s">
        <v>40</v>
      </c>
      <c r="X756" t="s">
        <v>40</v>
      </c>
      <c r="Y756" t="s">
        <v>41</v>
      </c>
      <c r="Z756" t="s">
        <v>41</v>
      </c>
      <c r="AA756" t="s">
        <v>37</v>
      </c>
    </row>
    <row r="757" spans="1:27" x14ac:dyDescent="0.25">
      <c r="A757" t="s">
        <v>167</v>
      </c>
      <c r="B757" t="s">
        <v>26</v>
      </c>
      <c r="C757" t="s">
        <v>27</v>
      </c>
      <c r="D757" t="s">
        <v>91</v>
      </c>
      <c r="E757">
        <v>511</v>
      </c>
      <c r="F757" t="str">
        <f t="shared" si="22"/>
        <v>A8120AF511</v>
      </c>
      <c r="G757">
        <f t="shared" si="23"/>
        <v>917000</v>
      </c>
      <c r="H757" s="2">
        <v>-916604</v>
      </c>
      <c r="I757" s="3">
        <v>-917000</v>
      </c>
      <c r="J757" t="s">
        <v>99</v>
      </c>
      <c r="K757" t="s">
        <v>168</v>
      </c>
      <c r="L757" t="s">
        <v>117</v>
      </c>
      <c r="M757" t="s">
        <v>169</v>
      </c>
      <c r="N757" t="s">
        <v>170</v>
      </c>
      <c r="O757" t="s">
        <v>814</v>
      </c>
      <c r="P757" t="s">
        <v>34</v>
      </c>
      <c r="Q757" t="s">
        <v>35</v>
      </c>
      <c r="R757" t="s">
        <v>36</v>
      </c>
      <c r="S757" t="s">
        <v>37</v>
      </c>
      <c r="T757" t="s">
        <v>38</v>
      </c>
      <c r="U757" t="s">
        <v>38</v>
      </c>
      <c r="V757" t="s">
        <v>39</v>
      </c>
      <c r="W757" t="s">
        <v>40</v>
      </c>
      <c r="X757" t="s">
        <v>40</v>
      </c>
      <c r="Y757" t="s">
        <v>41</v>
      </c>
      <c r="Z757" t="s">
        <v>41</v>
      </c>
      <c r="AA757" t="s">
        <v>37</v>
      </c>
    </row>
    <row r="758" spans="1:27" x14ac:dyDescent="0.25">
      <c r="A758" t="s">
        <v>823</v>
      </c>
      <c r="B758" t="s">
        <v>26</v>
      </c>
      <c r="C758" t="s">
        <v>27</v>
      </c>
      <c r="D758" t="s">
        <v>92</v>
      </c>
      <c r="E758">
        <v>511</v>
      </c>
      <c r="F758" t="str">
        <f t="shared" si="22"/>
        <v>A8140AF511</v>
      </c>
      <c r="G758">
        <f t="shared" si="23"/>
        <v>9791000</v>
      </c>
      <c r="H758" s="2">
        <v>9791063</v>
      </c>
      <c r="I758" s="3">
        <v>9791000</v>
      </c>
      <c r="J758" t="s">
        <v>29</v>
      </c>
      <c r="K758" t="s">
        <v>108</v>
      </c>
      <c r="L758" t="s">
        <v>109</v>
      </c>
      <c r="M758" t="s">
        <v>32</v>
      </c>
      <c r="N758" t="s">
        <v>33</v>
      </c>
      <c r="O758" t="s">
        <v>814</v>
      </c>
      <c r="P758" t="s">
        <v>34</v>
      </c>
      <c r="Q758" t="s">
        <v>35</v>
      </c>
      <c r="R758" t="s">
        <v>36</v>
      </c>
      <c r="S758" t="s">
        <v>37</v>
      </c>
      <c r="T758" t="s">
        <v>38</v>
      </c>
      <c r="U758" t="s">
        <v>38</v>
      </c>
      <c r="V758" t="s">
        <v>39</v>
      </c>
      <c r="W758" t="s">
        <v>40</v>
      </c>
      <c r="X758" t="s">
        <v>40</v>
      </c>
      <c r="Y758" t="s">
        <v>41</v>
      </c>
      <c r="Z758" t="s">
        <v>41</v>
      </c>
      <c r="AA758" t="s">
        <v>37</v>
      </c>
    </row>
    <row r="759" spans="1:27" x14ac:dyDescent="0.25">
      <c r="A759" t="s">
        <v>825</v>
      </c>
      <c r="B759" t="s">
        <v>26</v>
      </c>
      <c r="C759" t="s">
        <v>27</v>
      </c>
      <c r="D759" t="s">
        <v>92</v>
      </c>
      <c r="E759">
        <v>511</v>
      </c>
      <c r="F759" t="str">
        <f t="shared" si="22"/>
        <v>A8140AF511</v>
      </c>
      <c r="G759">
        <f t="shared" si="23"/>
        <v>189000</v>
      </c>
      <c r="H759" s="2">
        <v>188741</v>
      </c>
      <c r="I759" s="3">
        <v>189000</v>
      </c>
      <c r="J759" t="s">
        <v>29</v>
      </c>
      <c r="K759" t="s">
        <v>100</v>
      </c>
      <c r="L759" t="s">
        <v>101</v>
      </c>
      <c r="M759" t="s">
        <v>102</v>
      </c>
      <c r="N759" t="s">
        <v>103</v>
      </c>
      <c r="O759" t="s">
        <v>814</v>
      </c>
      <c r="P759" t="s">
        <v>34</v>
      </c>
      <c r="Q759" t="s">
        <v>35</v>
      </c>
      <c r="R759" t="s">
        <v>36</v>
      </c>
      <c r="S759" t="s">
        <v>37</v>
      </c>
      <c r="T759" t="s">
        <v>38</v>
      </c>
      <c r="U759" t="s">
        <v>38</v>
      </c>
      <c r="V759" t="s">
        <v>39</v>
      </c>
      <c r="W759" t="s">
        <v>40</v>
      </c>
      <c r="X759" t="s">
        <v>40</v>
      </c>
      <c r="Y759" t="s">
        <v>41</v>
      </c>
      <c r="Z759" t="s">
        <v>41</v>
      </c>
      <c r="AA759" t="s">
        <v>37</v>
      </c>
    </row>
    <row r="760" spans="1:27" x14ac:dyDescent="0.25">
      <c r="A760" t="s">
        <v>816</v>
      </c>
      <c r="B760" t="s">
        <v>26</v>
      </c>
      <c r="C760" t="s">
        <v>27</v>
      </c>
      <c r="D760" t="s">
        <v>92</v>
      </c>
      <c r="E760">
        <v>511</v>
      </c>
      <c r="F760" t="str">
        <f t="shared" si="22"/>
        <v>A8140AF511</v>
      </c>
      <c r="G760">
        <f t="shared" si="23"/>
        <v>919000</v>
      </c>
      <c r="H760" s="2">
        <v>-918539</v>
      </c>
      <c r="I760" s="3">
        <v>-919000</v>
      </c>
      <c r="J760" t="s">
        <v>99</v>
      </c>
      <c r="K760" t="s">
        <v>115</v>
      </c>
      <c r="L760" t="s">
        <v>111</v>
      </c>
      <c r="M760" t="s">
        <v>112</v>
      </c>
      <c r="N760" t="s">
        <v>113</v>
      </c>
      <c r="O760" t="s">
        <v>814</v>
      </c>
      <c r="P760" t="s">
        <v>34</v>
      </c>
      <c r="Q760" t="s">
        <v>35</v>
      </c>
      <c r="R760" t="s">
        <v>36</v>
      </c>
      <c r="S760" t="s">
        <v>37</v>
      </c>
      <c r="T760" t="s">
        <v>38</v>
      </c>
      <c r="U760" t="s">
        <v>38</v>
      </c>
      <c r="V760" t="s">
        <v>39</v>
      </c>
      <c r="W760" t="s">
        <v>40</v>
      </c>
      <c r="X760" t="s">
        <v>40</v>
      </c>
      <c r="Y760" t="s">
        <v>41</v>
      </c>
      <c r="Z760" t="s">
        <v>41</v>
      </c>
      <c r="AA760" t="s">
        <v>37</v>
      </c>
    </row>
    <row r="761" spans="1:27" x14ac:dyDescent="0.25">
      <c r="A761" t="s">
        <v>817</v>
      </c>
      <c r="B761" t="s">
        <v>26</v>
      </c>
      <c r="C761" t="s">
        <v>27</v>
      </c>
      <c r="D761" t="s">
        <v>92</v>
      </c>
      <c r="E761">
        <v>511</v>
      </c>
      <c r="F761" t="str">
        <f t="shared" si="22"/>
        <v>A8140AF511</v>
      </c>
      <c r="G761">
        <f t="shared" si="23"/>
        <v>9061000</v>
      </c>
      <c r="H761" s="2">
        <v>-9061265</v>
      </c>
      <c r="I761" s="3">
        <v>-9061000</v>
      </c>
      <c r="J761" t="s">
        <v>99</v>
      </c>
      <c r="K761" t="s">
        <v>116</v>
      </c>
      <c r="L761" t="s">
        <v>117</v>
      </c>
      <c r="M761" t="s">
        <v>118</v>
      </c>
      <c r="N761" t="s">
        <v>117</v>
      </c>
      <c r="O761" t="s">
        <v>814</v>
      </c>
      <c r="P761" t="s">
        <v>34</v>
      </c>
      <c r="Q761" t="s">
        <v>35</v>
      </c>
      <c r="R761" t="s">
        <v>36</v>
      </c>
      <c r="S761" t="s">
        <v>37</v>
      </c>
      <c r="T761" t="s">
        <v>38</v>
      </c>
      <c r="U761" t="s">
        <v>38</v>
      </c>
      <c r="V761" t="s">
        <v>39</v>
      </c>
      <c r="W761" t="s">
        <v>40</v>
      </c>
      <c r="X761" t="s">
        <v>40</v>
      </c>
      <c r="Y761" t="s">
        <v>41</v>
      </c>
      <c r="Z761" t="s">
        <v>41</v>
      </c>
      <c r="AA761" t="s">
        <v>37</v>
      </c>
    </row>
    <row r="762" spans="1:27" x14ac:dyDescent="0.25">
      <c r="A762" t="s">
        <v>149</v>
      </c>
      <c r="B762" t="s">
        <v>26</v>
      </c>
      <c r="C762" t="s">
        <v>27</v>
      </c>
      <c r="D762" t="s">
        <v>92</v>
      </c>
      <c r="E762">
        <v>511</v>
      </c>
      <c r="F762" t="str">
        <f t="shared" si="22"/>
        <v>A8140AF511</v>
      </c>
      <c r="G762">
        <f t="shared" si="23"/>
        <v>1852000</v>
      </c>
      <c r="H762" s="2">
        <v>1851888</v>
      </c>
      <c r="I762" s="3">
        <v>1852000</v>
      </c>
      <c r="J762" t="s">
        <v>29</v>
      </c>
      <c r="K762" t="s">
        <v>35</v>
      </c>
      <c r="L762" t="s">
        <v>129</v>
      </c>
      <c r="M762" t="s">
        <v>130</v>
      </c>
      <c r="N762" t="s">
        <v>131</v>
      </c>
      <c r="O762" t="s">
        <v>814</v>
      </c>
      <c r="P762" t="s">
        <v>34</v>
      </c>
      <c r="Q762" t="s">
        <v>35</v>
      </c>
      <c r="R762" t="s">
        <v>36</v>
      </c>
      <c r="S762" t="s">
        <v>37</v>
      </c>
      <c r="T762" t="s">
        <v>38</v>
      </c>
      <c r="U762" t="s">
        <v>38</v>
      </c>
      <c r="V762" t="s">
        <v>39</v>
      </c>
      <c r="W762" t="s">
        <v>40</v>
      </c>
      <c r="X762" t="s">
        <v>40</v>
      </c>
      <c r="Y762" t="s">
        <v>41</v>
      </c>
      <c r="Z762" t="s">
        <v>41</v>
      </c>
      <c r="AA762" t="s">
        <v>37</v>
      </c>
    </row>
    <row r="763" spans="1:27" x14ac:dyDescent="0.25">
      <c r="A763" t="s">
        <v>152</v>
      </c>
      <c r="B763" t="s">
        <v>26</v>
      </c>
      <c r="C763" t="s">
        <v>27</v>
      </c>
      <c r="D763" t="s">
        <v>92</v>
      </c>
      <c r="E763">
        <v>511</v>
      </c>
      <c r="F763" t="str">
        <f t="shared" si="22"/>
        <v>A8140AF511</v>
      </c>
      <c r="G763">
        <f t="shared" si="23"/>
        <v>1852000</v>
      </c>
      <c r="H763" s="2">
        <v>-1851888</v>
      </c>
      <c r="I763" s="3">
        <v>-1852000</v>
      </c>
      <c r="J763" t="s">
        <v>99</v>
      </c>
      <c r="K763" t="s">
        <v>115</v>
      </c>
      <c r="L763" t="s">
        <v>111</v>
      </c>
      <c r="M763" t="s">
        <v>112</v>
      </c>
      <c r="N763" t="s">
        <v>113</v>
      </c>
      <c r="O763" t="s">
        <v>814</v>
      </c>
      <c r="P763" t="s">
        <v>34</v>
      </c>
      <c r="Q763" t="s">
        <v>35</v>
      </c>
      <c r="R763" t="s">
        <v>36</v>
      </c>
      <c r="S763" t="s">
        <v>37</v>
      </c>
      <c r="T763" t="s">
        <v>38</v>
      </c>
      <c r="U763" t="s">
        <v>38</v>
      </c>
      <c r="V763" t="s">
        <v>39</v>
      </c>
      <c r="W763" t="s">
        <v>40</v>
      </c>
      <c r="X763" t="s">
        <v>40</v>
      </c>
      <c r="Y763" t="s">
        <v>41</v>
      </c>
      <c r="Z763" t="s">
        <v>41</v>
      </c>
      <c r="AA763" t="s">
        <v>37</v>
      </c>
    </row>
    <row r="764" spans="1:27" x14ac:dyDescent="0.25">
      <c r="A764" t="s">
        <v>153</v>
      </c>
      <c r="B764" t="s">
        <v>120</v>
      </c>
      <c r="C764" t="s">
        <v>27</v>
      </c>
      <c r="D764" t="s">
        <v>92</v>
      </c>
      <c r="E764">
        <v>511</v>
      </c>
      <c r="F764" t="str">
        <f t="shared" si="22"/>
        <v>A8140AF511</v>
      </c>
      <c r="G764">
        <f t="shared" si="23"/>
        <v>954000</v>
      </c>
      <c r="H764" s="2">
        <v>953917</v>
      </c>
      <c r="I764" s="3">
        <v>954000</v>
      </c>
      <c r="J764" t="s">
        <v>29</v>
      </c>
      <c r="K764" t="s">
        <v>154</v>
      </c>
      <c r="L764" t="s">
        <v>155</v>
      </c>
      <c r="M764" t="s">
        <v>156</v>
      </c>
      <c r="N764" t="s">
        <v>157</v>
      </c>
      <c r="O764" t="s">
        <v>814</v>
      </c>
      <c r="P764" t="s">
        <v>34</v>
      </c>
      <c r="Q764" t="s">
        <v>35</v>
      </c>
      <c r="R764" t="s">
        <v>36</v>
      </c>
      <c r="S764" t="s">
        <v>37</v>
      </c>
      <c r="T764" t="s">
        <v>38</v>
      </c>
      <c r="U764" t="s">
        <v>38</v>
      </c>
      <c r="V764" t="s">
        <v>39</v>
      </c>
      <c r="W764" t="s">
        <v>40</v>
      </c>
      <c r="X764" t="s">
        <v>40</v>
      </c>
      <c r="Y764" t="s">
        <v>41</v>
      </c>
      <c r="Z764" t="s">
        <v>41</v>
      </c>
      <c r="AA764" t="s">
        <v>37</v>
      </c>
    </row>
    <row r="765" spans="1:27" x14ac:dyDescent="0.25">
      <c r="A765" t="s">
        <v>158</v>
      </c>
      <c r="B765" t="s">
        <v>120</v>
      </c>
      <c r="C765" t="s">
        <v>27</v>
      </c>
      <c r="D765" t="s">
        <v>92</v>
      </c>
      <c r="E765">
        <v>511</v>
      </c>
      <c r="F765" t="str">
        <f t="shared" si="22"/>
        <v>A8140AF511</v>
      </c>
      <c r="G765">
        <f t="shared" si="23"/>
        <v>247000</v>
      </c>
      <c r="H765" s="2">
        <v>246894</v>
      </c>
      <c r="I765" s="3">
        <v>247000</v>
      </c>
      <c r="J765" t="s">
        <v>29</v>
      </c>
      <c r="K765" t="s">
        <v>159</v>
      </c>
      <c r="L765" t="s">
        <v>160</v>
      </c>
      <c r="M765" t="s">
        <v>161</v>
      </c>
      <c r="N765" t="s">
        <v>162</v>
      </c>
      <c r="O765" t="s">
        <v>814</v>
      </c>
      <c r="P765" t="s">
        <v>34</v>
      </c>
      <c r="Q765" t="s">
        <v>35</v>
      </c>
      <c r="R765" t="s">
        <v>36</v>
      </c>
      <c r="S765" t="s">
        <v>37</v>
      </c>
      <c r="T765" t="s">
        <v>38</v>
      </c>
      <c r="U765" t="s">
        <v>38</v>
      </c>
      <c r="V765" t="s">
        <v>39</v>
      </c>
      <c r="W765" t="s">
        <v>40</v>
      </c>
      <c r="X765" t="s">
        <v>40</v>
      </c>
      <c r="Y765" t="s">
        <v>41</v>
      </c>
      <c r="Z765" t="s">
        <v>41</v>
      </c>
      <c r="AA765" t="s">
        <v>37</v>
      </c>
    </row>
    <row r="766" spans="1:27" x14ac:dyDescent="0.25">
      <c r="A766" t="s">
        <v>163</v>
      </c>
      <c r="B766" t="s">
        <v>120</v>
      </c>
      <c r="C766" t="s">
        <v>27</v>
      </c>
      <c r="D766" t="s">
        <v>92</v>
      </c>
      <c r="E766">
        <v>511</v>
      </c>
      <c r="F766" t="str">
        <f t="shared" si="22"/>
        <v>A8140AF511</v>
      </c>
      <c r="G766">
        <f t="shared" si="23"/>
        <v>1201000</v>
      </c>
      <c r="H766" s="2">
        <v>-1200811</v>
      </c>
      <c r="I766" s="3">
        <v>-1201000</v>
      </c>
      <c r="J766" t="s">
        <v>99</v>
      </c>
      <c r="K766" t="s">
        <v>35</v>
      </c>
      <c r="L766" t="s">
        <v>129</v>
      </c>
      <c r="M766" t="s">
        <v>130</v>
      </c>
      <c r="N766" t="s">
        <v>131</v>
      </c>
      <c r="O766" t="s">
        <v>814</v>
      </c>
      <c r="P766" t="s">
        <v>34</v>
      </c>
      <c r="Q766" t="s">
        <v>35</v>
      </c>
      <c r="R766" t="s">
        <v>36</v>
      </c>
      <c r="S766" t="s">
        <v>37</v>
      </c>
      <c r="T766" t="s">
        <v>38</v>
      </c>
      <c r="U766" t="s">
        <v>38</v>
      </c>
      <c r="V766" t="s">
        <v>39</v>
      </c>
      <c r="W766" t="s">
        <v>40</v>
      </c>
      <c r="X766" t="s">
        <v>40</v>
      </c>
      <c r="Y766" t="s">
        <v>41</v>
      </c>
      <c r="Z766" t="s">
        <v>41</v>
      </c>
      <c r="AA766" t="s">
        <v>37</v>
      </c>
    </row>
    <row r="767" spans="1:27" x14ac:dyDescent="0.25">
      <c r="A767" t="s">
        <v>164</v>
      </c>
      <c r="B767" t="s">
        <v>26</v>
      </c>
      <c r="C767" t="s">
        <v>27</v>
      </c>
      <c r="D767" t="s">
        <v>92</v>
      </c>
      <c r="E767">
        <v>511</v>
      </c>
      <c r="F767" t="str">
        <f t="shared" si="22"/>
        <v>A8140AF511</v>
      </c>
      <c r="G767">
        <f t="shared" si="23"/>
        <v>954000</v>
      </c>
      <c r="H767" s="2">
        <v>953917</v>
      </c>
      <c r="I767" s="3">
        <v>954000</v>
      </c>
      <c r="J767" t="s">
        <v>29</v>
      </c>
      <c r="K767" t="s">
        <v>116</v>
      </c>
      <c r="L767" t="s">
        <v>117</v>
      </c>
      <c r="M767" t="s">
        <v>118</v>
      </c>
      <c r="N767" t="s">
        <v>117</v>
      </c>
      <c r="O767" t="s">
        <v>814</v>
      </c>
      <c r="P767" t="s">
        <v>34</v>
      </c>
      <c r="Q767" t="s">
        <v>35</v>
      </c>
      <c r="R767" t="s">
        <v>36</v>
      </c>
      <c r="S767" t="s">
        <v>37</v>
      </c>
      <c r="T767" t="s">
        <v>38</v>
      </c>
      <c r="U767" t="s">
        <v>38</v>
      </c>
      <c r="V767" t="s">
        <v>39</v>
      </c>
      <c r="W767" t="s">
        <v>40</v>
      </c>
      <c r="X767" t="s">
        <v>40</v>
      </c>
      <c r="Y767" t="s">
        <v>41</v>
      </c>
      <c r="Z767" t="s">
        <v>41</v>
      </c>
      <c r="AA767" t="s">
        <v>37</v>
      </c>
    </row>
    <row r="768" spans="1:27" x14ac:dyDescent="0.25">
      <c r="A768" t="s">
        <v>165</v>
      </c>
      <c r="B768" t="s">
        <v>26</v>
      </c>
      <c r="C768" t="s">
        <v>27</v>
      </c>
      <c r="D768" t="s">
        <v>92</v>
      </c>
      <c r="E768">
        <v>511</v>
      </c>
      <c r="F768" t="str">
        <f t="shared" si="22"/>
        <v>A8140AF511</v>
      </c>
      <c r="G768">
        <f t="shared" si="23"/>
        <v>954000</v>
      </c>
      <c r="H768" s="2">
        <v>-953917</v>
      </c>
      <c r="I768" s="3">
        <v>-954000</v>
      </c>
      <c r="J768" t="s">
        <v>99</v>
      </c>
      <c r="K768" t="s">
        <v>154</v>
      </c>
      <c r="L768" t="s">
        <v>155</v>
      </c>
      <c r="M768" t="s">
        <v>156</v>
      </c>
      <c r="N768" t="s">
        <v>157</v>
      </c>
      <c r="O768" t="s">
        <v>814</v>
      </c>
      <c r="P768" t="s">
        <v>34</v>
      </c>
      <c r="Q768" t="s">
        <v>35</v>
      </c>
      <c r="R768" t="s">
        <v>36</v>
      </c>
      <c r="S768" t="s">
        <v>37</v>
      </c>
      <c r="T768" t="s">
        <v>38</v>
      </c>
      <c r="U768" t="s">
        <v>38</v>
      </c>
      <c r="V768" t="s">
        <v>39</v>
      </c>
      <c r="W768" t="s">
        <v>40</v>
      </c>
      <c r="X768" t="s">
        <v>40</v>
      </c>
      <c r="Y768" t="s">
        <v>41</v>
      </c>
      <c r="Z768" t="s">
        <v>41</v>
      </c>
      <c r="AA768" t="s">
        <v>37</v>
      </c>
    </row>
    <row r="769" spans="1:27" x14ac:dyDescent="0.25">
      <c r="A769" t="s">
        <v>166</v>
      </c>
      <c r="B769" t="s">
        <v>26</v>
      </c>
      <c r="C769" t="s">
        <v>27</v>
      </c>
      <c r="D769" t="s">
        <v>92</v>
      </c>
      <c r="E769">
        <v>511</v>
      </c>
      <c r="F769" t="str">
        <f t="shared" si="22"/>
        <v>A8140AF511</v>
      </c>
      <c r="G769">
        <f t="shared" si="23"/>
        <v>1935000</v>
      </c>
      <c r="H769" s="2">
        <v>1935339</v>
      </c>
      <c r="I769" s="3">
        <v>1935000</v>
      </c>
      <c r="J769" t="s">
        <v>29</v>
      </c>
      <c r="K769" t="s">
        <v>116</v>
      </c>
      <c r="L769" t="s">
        <v>117</v>
      </c>
      <c r="M769" t="s">
        <v>118</v>
      </c>
      <c r="N769" t="s">
        <v>117</v>
      </c>
      <c r="O769" t="s">
        <v>814</v>
      </c>
      <c r="P769" t="s">
        <v>34</v>
      </c>
      <c r="Q769" t="s">
        <v>35</v>
      </c>
      <c r="R769" t="s">
        <v>36</v>
      </c>
      <c r="S769" t="s">
        <v>37</v>
      </c>
      <c r="T769" t="s">
        <v>38</v>
      </c>
      <c r="U769" t="s">
        <v>38</v>
      </c>
      <c r="V769" t="s">
        <v>39</v>
      </c>
      <c r="W769" t="s">
        <v>40</v>
      </c>
      <c r="X769" t="s">
        <v>40</v>
      </c>
      <c r="Y769" t="s">
        <v>41</v>
      </c>
      <c r="Z769" t="s">
        <v>41</v>
      </c>
      <c r="AA769" t="s">
        <v>37</v>
      </c>
    </row>
    <row r="770" spans="1:27" x14ac:dyDescent="0.25">
      <c r="A770" t="s">
        <v>167</v>
      </c>
      <c r="B770" t="s">
        <v>26</v>
      </c>
      <c r="C770" t="s">
        <v>27</v>
      </c>
      <c r="D770" t="s">
        <v>92</v>
      </c>
      <c r="E770">
        <v>511</v>
      </c>
      <c r="F770" t="str">
        <f t="shared" si="22"/>
        <v>A8140AF511</v>
      </c>
      <c r="G770">
        <f t="shared" si="23"/>
        <v>1935000</v>
      </c>
      <c r="H770" s="2">
        <v>-1935339</v>
      </c>
      <c r="I770" s="3">
        <v>-1935000</v>
      </c>
      <c r="J770" t="s">
        <v>99</v>
      </c>
      <c r="K770" t="s">
        <v>168</v>
      </c>
      <c r="L770" t="s">
        <v>117</v>
      </c>
      <c r="M770" t="s">
        <v>169</v>
      </c>
      <c r="N770" t="s">
        <v>170</v>
      </c>
      <c r="O770" t="s">
        <v>814</v>
      </c>
      <c r="P770" t="s">
        <v>34</v>
      </c>
      <c r="Q770" t="s">
        <v>35</v>
      </c>
      <c r="R770" t="s">
        <v>36</v>
      </c>
      <c r="S770" t="s">
        <v>37</v>
      </c>
      <c r="T770" t="s">
        <v>38</v>
      </c>
      <c r="U770" t="s">
        <v>38</v>
      </c>
      <c r="V770" t="s">
        <v>39</v>
      </c>
      <c r="W770" t="s">
        <v>40</v>
      </c>
      <c r="X770" t="s">
        <v>40</v>
      </c>
      <c r="Y770" t="s">
        <v>41</v>
      </c>
      <c r="Z770" t="s">
        <v>41</v>
      </c>
      <c r="AA770" t="s">
        <v>37</v>
      </c>
    </row>
    <row r="771" spans="1:27" x14ac:dyDescent="0.25">
      <c r="A771" t="s">
        <v>823</v>
      </c>
      <c r="B771" t="s">
        <v>26</v>
      </c>
      <c r="C771" t="s">
        <v>27</v>
      </c>
      <c r="D771" t="s">
        <v>93</v>
      </c>
      <c r="E771">
        <v>511</v>
      </c>
      <c r="F771" t="str">
        <f t="shared" si="22"/>
        <v>A8260AF511</v>
      </c>
      <c r="G771">
        <f t="shared" si="23"/>
        <v>1923000</v>
      </c>
      <c r="H771" s="2">
        <v>1923038</v>
      </c>
      <c r="I771" s="3">
        <v>1923000</v>
      </c>
      <c r="J771" t="s">
        <v>29</v>
      </c>
      <c r="K771" t="s">
        <v>108</v>
      </c>
      <c r="L771" t="s">
        <v>109</v>
      </c>
      <c r="M771" t="s">
        <v>32</v>
      </c>
      <c r="N771" t="s">
        <v>33</v>
      </c>
      <c r="O771" t="s">
        <v>814</v>
      </c>
      <c r="P771" t="s">
        <v>34</v>
      </c>
      <c r="Q771" t="s">
        <v>35</v>
      </c>
      <c r="R771" t="s">
        <v>36</v>
      </c>
      <c r="S771" t="s">
        <v>37</v>
      </c>
      <c r="T771" t="s">
        <v>38</v>
      </c>
      <c r="U771" t="s">
        <v>38</v>
      </c>
      <c r="V771" t="s">
        <v>39</v>
      </c>
      <c r="W771" t="s">
        <v>40</v>
      </c>
      <c r="X771" t="s">
        <v>40</v>
      </c>
      <c r="Y771" t="s">
        <v>41</v>
      </c>
      <c r="Z771" t="s">
        <v>41</v>
      </c>
      <c r="AA771" t="s">
        <v>37</v>
      </c>
    </row>
    <row r="772" spans="1:27" x14ac:dyDescent="0.25">
      <c r="A772" t="s">
        <v>825</v>
      </c>
      <c r="B772" t="s">
        <v>26</v>
      </c>
      <c r="C772" t="s">
        <v>27</v>
      </c>
      <c r="D772" t="s">
        <v>93</v>
      </c>
      <c r="E772">
        <v>511</v>
      </c>
      <c r="F772" t="str">
        <f t="shared" si="22"/>
        <v>A8260AF511</v>
      </c>
      <c r="G772">
        <f t="shared" si="23"/>
        <v>49000</v>
      </c>
      <c r="H772" s="2">
        <v>48619</v>
      </c>
      <c r="I772" s="3">
        <v>49000</v>
      </c>
      <c r="J772" t="s">
        <v>29</v>
      </c>
      <c r="K772" t="s">
        <v>100</v>
      </c>
      <c r="L772" t="s">
        <v>101</v>
      </c>
      <c r="M772" t="s">
        <v>102</v>
      </c>
      <c r="N772" t="s">
        <v>103</v>
      </c>
      <c r="O772" t="s">
        <v>814</v>
      </c>
      <c r="P772" t="s">
        <v>34</v>
      </c>
      <c r="Q772" t="s">
        <v>35</v>
      </c>
      <c r="R772" t="s">
        <v>36</v>
      </c>
      <c r="S772" t="s">
        <v>37</v>
      </c>
      <c r="T772" t="s">
        <v>38</v>
      </c>
      <c r="U772" t="s">
        <v>38</v>
      </c>
      <c r="V772" t="s">
        <v>39</v>
      </c>
      <c r="W772" t="s">
        <v>40</v>
      </c>
      <c r="X772" t="s">
        <v>40</v>
      </c>
      <c r="Y772" t="s">
        <v>41</v>
      </c>
      <c r="Z772" t="s">
        <v>41</v>
      </c>
      <c r="AA772" t="s">
        <v>37</v>
      </c>
    </row>
    <row r="773" spans="1:27" x14ac:dyDescent="0.25">
      <c r="A773" t="s">
        <v>816</v>
      </c>
      <c r="B773" t="s">
        <v>26</v>
      </c>
      <c r="C773" t="s">
        <v>27</v>
      </c>
      <c r="D773" t="s">
        <v>93</v>
      </c>
      <c r="E773">
        <v>511</v>
      </c>
      <c r="F773" t="str">
        <f t="shared" si="22"/>
        <v>A8260AF511</v>
      </c>
      <c r="G773">
        <f t="shared" si="23"/>
        <v>321000</v>
      </c>
      <c r="H773" s="2">
        <v>-320506</v>
      </c>
      <c r="I773" s="3">
        <v>-321000</v>
      </c>
      <c r="J773" t="s">
        <v>99</v>
      </c>
      <c r="K773" t="s">
        <v>115</v>
      </c>
      <c r="L773" t="s">
        <v>111</v>
      </c>
      <c r="M773" t="s">
        <v>112</v>
      </c>
      <c r="N773" t="s">
        <v>113</v>
      </c>
      <c r="O773" t="s">
        <v>814</v>
      </c>
      <c r="P773" t="s">
        <v>34</v>
      </c>
      <c r="Q773" t="s">
        <v>35</v>
      </c>
      <c r="R773" t="s">
        <v>36</v>
      </c>
      <c r="S773" t="s">
        <v>37</v>
      </c>
      <c r="T773" t="s">
        <v>38</v>
      </c>
      <c r="U773" t="s">
        <v>38</v>
      </c>
      <c r="V773" t="s">
        <v>39</v>
      </c>
      <c r="W773" t="s">
        <v>40</v>
      </c>
      <c r="X773" t="s">
        <v>40</v>
      </c>
      <c r="Y773" t="s">
        <v>41</v>
      </c>
      <c r="Z773" t="s">
        <v>41</v>
      </c>
      <c r="AA773" t="s">
        <v>37</v>
      </c>
    </row>
    <row r="774" spans="1:27" x14ac:dyDescent="0.25">
      <c r="A774" t="s">
        <v>817</v>
      </c>
      <c r="B774" t="s">
        <v>26</v>
      </c>
      <c r="C774" t="s">
        <v>27</v>
      </c>
      <c r="D774" t="s">
        <v>93</v>
      </c>
      <c r="E774">
        <v>511</v>
      </c>
      <c r="F774" t="str">
        <f t="shared" si="22"/>
        <v>A8260AF511</v>
      </c>
      <c r="G774">
        <f t="shared" si="23"/>
        <v>1651000</v>
      </c>
      <c r="H774" s="2">
        <v>-1651151</v>
      </c>
      <c r="I774" s="3">
        <v>-1651000</v>
      </c>
      <c r="J774" t="s">
        <v>99</v>
      </c>
      <c r="K774" t="s">
        <v>116</v>
      </c>
      <c r="L774" t="s">
        <v>117</v>
      </c>
      <c r="M774" t="s">
        <v>118</v>
      </c>
      <c r="N774" t="s">
        <v>117</v>
      </c>
      <c r="O774" t="s">
        <v>814</v>
      </c>
      <c r="P774" t="s">
        <v>34</v>
      </c>
      <c r="Q774" t="s">
        <v>35</v>
      </c>
      <c r="R774" t="s">
        <v>36</v>
      </c>
      <c r="S774" t="s">
        <v>37</v>
      </c>
      <c r="T774" t="s">
        <v>38</v>
      </c>
      <c r="U774" t="s">
        <v>38</v>
      </c>
      <c r="V774" t="s">
        <v>39</v>
      </c>
      <c r="W774" t="s">
        <v>40</v>
      </c>
      <c r="X774" t="s">
        <v>40</v>
      </c>
      <c r="Y774" t="s">
        <v>41</v>
      </c>
      <c r="Z774" t="s">
        <v>41</v>
      </c>
      <c r="AA774" t="s">
        <v>37</v>
      </c>
    </row>
    <row r="775" spans="1:27" x14ac:dyDescent="0.25">
      <c r="A775" t="s">
        <v>149</v>
      </c>
      <c r="B775" t="s">
        <v>26</v>
      </c>
      <c r="C775" t="s">
        <v>27</v>
      </c>
      <c r="D775" t="s">
        <v>93</v>
      </c>
      <c r="E775">
        <v>511</v>
      </c>
      <c r="F775" t="str">
        <f t="shared" si="22"/>
        <v>A8260AF511</v>
      </c>
      <c r="G775">
        <f t="shared" si="23"/>
        <v>240000</v>
      </c>
      <c r="H775" s="2">
        <v>240380</v>
      </c>
      <c r="I775" s="3">
        <v>240000</v>
      </c>
      <c r="J775" t="s">
        <v>29</v>
      </c>
      <c r="K775" t="s">
        <v>35</v>
      </c>
      <c r="L775" t="s">
        <v>129</v>
      </c>
      <c r="M775" t="s">
        <v>130</v>
      </c>
      <c r="N775" t="s">
        <v>131</v>
      </c>
      <c r="O775" t="s">
        <v>814</v>
      </c>
      <c r="P775" t="s">
        <v>34</v>
      </c>
      <c r="Q775" t="s">
        <v>35</v>
      </c>
      <c r="R775" t="s">
        <v>36</v>
      </c>
      <c r="S775" t="s">
        <v>37</v>
      </c>
      <c r="T775" t="s">
        <v>38</v>
      </c>
      <c r="U775" t="s">
        <v>38</v>
      </c>
      <c r="V775" t="s">
        <v>39</v>
      </c>
      <c r="W775" t="s">
        <v>40</v>
      </c>
      <c r="X775" t="s">
        <v>40</v>
      </c>
      <c r="Y775" t="s">
        <v>41</v>
      </c>
      <c r="Z775" t="s">
        <v>41</v>
      </c>
      <c r="AA775" t="s">
        <v>37</v>
      </c>
    </row>
    <row r="776" spans="1:27" x14ac:dyDescent="0.25">
      <c r="A776" t="s">
        <v>152</v>
      </c>
      <c r="B776" t="s">
        <v>26</v>
      </c>
      <c r="C776" t="s">
        <v>27</v>
      </c>
      <c r="D776" t="s">
        <v>93</v>
      </c>
      <c r="E776">
        <v>511</v>
      </c>
      <c r="F776" t="str">
        <f t="shared" ref="F776:F839" si="24">_xlfn.CONCAT("A",D776,"AF",E776)</f>
        <v>A8260AF511</v>
      </c>
      <c r="G776">
        <f t="shared" ref="G776:G839" si="25">ABS(I776)</f>
        <v>240000</v>
      </c>
      <c r="H776" s="2">
        <v>-240380</v>
      </c>
      <c r="I776" s="3">
        <v>-240000</v>
      </c>
      <c r="J776" t="s">
        <v>99</v>
      </c>
      <c r="K776" t="s">
        <v>115</v>
      </c>
      <c r="L776" t="s">
        <v>111</v>
      </c>
      <c r="M776" t="s">
        <v>112</v>
      </c>
      <c r="N776" t="s">
        <v>113</v>
      </c>
      <c r="O776" t="s">
        <v>814</v>
      </c>
      <c r="P776" t="s">
        <v>34</v>
      </c>
      <c r="Q776" t="s">
        <v>35</v>
      </c>
      <c r="R776" t="s">
        <v>36</v>
      </c>
      <c r="S776" t="s">
        <v>37</v>
      </c>
      <c r="T776" t="s">
        <v>38</v>
      </c>
      <c r="U776" t="s">
        <v>38</v>
      </c>
      <c r="V776" t="s">
        <v>39</v>
      </c>
      <c r="W776" t="s">
        <v>40</v>
      </c>
      <c r="X776" t="s">
        <v>40</v>
      </c>
      <c r="Y776" t="s">
        <v>41</v>
      </c>
      <c r="Z776" t="s">
        <v>41</v>
      </c>
      <c r="AA776" t="s">
        <v>37</v>
      </c>
    </row>
    <row r="777" spans="1:27" x14ac:dyDescent="0.25">
      <c r="A777" t="s">
        <v>153</v>
      </c>
      <c r="B777" t="s">
        <v>120</v>
      </c>
      <c r="C777" t="s">
        <v>27</v>
      </c>
      <c r="D777" t="s">
        <v>93</v>
      </c>
      <c r="E777">
        <v>511</v>
      </c>
      <c r="F777" t="str">
        <f t="shared" si="24"/>
        <v>A8260AF511</v>
      </c>
      <c r="G777">
        <f t="shared" si="25"/>
        <v>227000</v>
      </c>
      <c r="H777" s="2">
        <v>226569</v>
      </c>
      <c r="I777" s="3">
        <v>227000</v>
      </c>
      <c r="J777" t="s">
        <v>29</v>
      </c>
      <c r="K777" t="s">
        <v>154</v>
      </c>
      <c r="L777" t="s">
        <v>155</v>
      </c>
      <c r="M777" t="s">
        <v>156</v>
      </c>
      <c r="N777" t="s">
        <v>157</v>
      </c>
      <c r="O777" t="s">
        <v>814</v>
      </c>
      <c r="P777" t="s">
        <v>34</v>
      </c>
      <c r="Q777" t="s">
        <v>35</v>
      </c>
      <c r="R777" t="s">
        <v>36</v>
      </c>
      <c r="S777" t="s">
        <v>37</v>
      </c>
      <c r="T777" t="s">
        <v>38</v>
      </c>
      <c r="U777" t="s">
        <v>38</v>
      </c>
      <c r="V777" t="s">
        <v>39</v>
      </c>
      <c r="W777" t="s">
        <v>40</v>
      </c>
      <c r="X777" t="s">
        <v>40</v>
      </c>
      <c r="Y777" t="s">
        <v>41</v>
      </c>
      <c r="Z777" t="s">
        <v>41</v>
      </c>
      <c r="AA777" t="s">
        <v>37</v>
      </c>
    </row>
    <row r="778" spans="1:27" x14ac:dyDescent="0.25">
      <c r="A778" t="s">
        <v>158</v>
      </c>
      <c r="B778" t="s">
        <v>120</v>
      </c>
      <c r="C778" t="s">
        <v>27</v>
      </c>
      <c r="D778" t="s">
        <v>93</v>
      </c>
      <c r="E778">
        <v>511</v>
      </c>
      <c r="F778" t="str">
        <f t="shared" si="24"/>
        <v>A8260AF511</v>
      </c>
      <c r="G778">
        <f t="shared" si="25"/>
        <v>14000</v>
      </c>
      <c r="H778" s="2">
        <v>13933</v>
      </c>
      <c r="I778" s="3">
        <v>14000</v>
      </c>
      <c r="J778" t="s">
        <v>29</v>
      </c>
      <c r="K778" t="s">
        <v>159</v>
      </c>
      <c r="L778" t="s">
        <v>160</v>
      </c>
      <c r="M778" t="s">
        <v>161</v>
      </c>
      <c r="N778" t="s">
        <v>162</v>
      </c>
      <c r="O778" t="s">
        <v>814</v>
      </c>
      <c r="P778" t="s">
        <v>34</v>
      </c>
      <c r="Q778" t="s">
        <v>35</v>
      </c>
      <c r="R778" t="s">
        <v>36</v>
      </c>
      <c r="S778" t="s">
        <v>37</v>
      </c>
      <c r="T778" t="s">
        <v>38</v>
      </c>
      <c r="U778" t="s">
        <v>38</v>
      </c>
      <c r="V778" t="s">
        <v>39</v>
      </c>
      <c r="W778" t="s">
        <v>40</v>
      </c>
      <c r="X778" t="s">
        <v>40</v>
      </c>
      <c r="Y778" t="s">
        <v>41</v>
      </c>
      <c r="Z778" t="s">
        <v>41</v>
      </c>
      <c r="AA778" t="s">
        <v>37</v>
      </c>
    </row>
    <row r="779" spans="1:27" x14ac:dyDescent="0.25">
      <c r="A779" t="s">
        <v>163</v>
      </c>
      <c r="B779" t="s">
        <v>120</v>
      </c>
      <c r="C779" t="s">
        <v>27</v>
      </c>
      <c r="D779" t="s">
        <v>93</v>
      </c>
      <c r="E779">
        <v>511</v>
      </c>
      <c r="F779" t="str">
        <f t="shared" si="24"/>
        <v>A8260AF511</v>
      </c>
      <c r="G779">
        <f t="shared" si="25"/>
        <v>241000</v>
      </c>
      <c r="H779" s="2">
        <v>-240502</v>
      </c>
      <c r="I779" s="3">
        <v>-241000</v>
      </c>
      <c r="J779" t="s">
        <v>99</v>
      </c>
      <c r="K779" t="s">
        <v>35</v>
      </c>
      <c r="L779" t="s">
        <v>129</v>
      </c>
      <c r="M779" t="s">
        <v>130</v>
      </c>
      <c r="N779" t="s">
        <v>131</v>
      </c>
      <c r="O779" t="s">
        <v>814</v>
      </c>
      <c r="P779" t="s">
        <v>34</v>
      </c>
      <c r="Q779" t="s">
        <v>35</v>
      </c>
      <c r="R779" t="s">
        <v>36</v>
      </c>
      <c r="S779" t="s">
        <v>37</v>
      </c>
      <c r="T779" t="s">
        <v>38</v>
      </c>
      <c r="U779" t="s">
        <v>38</v>
      </c>
      <c r="V779" t="s">
        <v>39</v>
      </c>
      <c r="W779" t="s">
        <v>40</v>
      </c>
      <c r="X779" t="s">
        <v>40</v>
      </c>
      <c r="Y779" t="s">
        <v>41</v>
      </c>
      <c r="Z779" t="s">
        <v>41</v>
      </c>
      <c r="AA779" t="s">
        <v>37</v>
      </c>
    </row>
    <row r="780" spans="1:27" x14ac:dyDescent="0.25">
      <c r="A780" t="s">
        <v>164</v>
      </c>
      <c r="B780" t="s">
        <v>26</v>
      </c>
      <c r="C780" t="s">
        <v>27</v>
      </c>
      <c r="D780" t="s">
        <v>93</v>
      </c>
      <c r="E780">
        <v>511</v>
      </c>
      <c r="F780" t="str">
        <f t="shared" si="24"/>
        <v>A8260AF511</v>
      </c>
      <c r="G780">
        <f t="shared" si="25"/>
        <v>227000</v>
      </c>
      <c r="H780" s="2">
        <v>226569</v>
      </c>
      <c r="I780" s="3">
        <v>227000</v>
      </c>
      <c r="J780" t="s">
        <v>29</v>
      </c>
      <c r="K780" t="s">
        <v>116</v>
      </c>
      <c r="L780" t="s">
        <v>117</v>
      </c>
      <c r="M780" t="s">
        <v>118</v>
      </c>
      <c r="N780" t="s">
        <v>117</v>
      </c>
      <c r="O780" t="s">
        <v>814</v>
      </c>
      <c r="P780" t="s">
        <v>34</v>
      </c>
      <c r="Q780" t="s">
        <v>35</v>
      </c>
      <c r="R780" t="s">
        <v>36</v>
      </c>
      <c r="S780" t="s">
        <v>37</v>
      </c>
      <c r="T780" t="s">
        <v>38</v>
      </c>
      <c r="U780" t="s">
        <v>38</v>
      </c>
      <c r="V780" t="s">
        <v>39</v>
      </c>
      <c r="W780" t="s">
        <v>40</v>
      </c>
      <c r="X780" t="s">
        <v>40</v>
      </c>
      <c r="Y780" t="s">
        <v>41</v>
      </c>
      <c r="Z780" t="s">
        <v>41</v>
      </c>
      <c r="AA780" t="s">
        <v>37</v>
      </c>
    </row>
    <row r="781" spans="1:27" x14ac:dyDescent="0.25">
      <c r="A781" t="s">
        <v>165</v>
      </c>
      <c r="B781" t="s">
        <v>26</v>
      </c>
      <c r="C781" t="s">
        <v>27</v>
      </c>
      <c r="D781" t="s">
        <v>93</v>
      </c>
      <c r="E781">
        <v>511</v>
      </c>
      <c r="F781" t="str">
        <f t="shared" si="24"/>
        <v>A8260AF511</v>
      </c>
      <c r="G781">
        <f t="shared" si="25"/>
        <v>227000</v>
      </c>
      <c r="H781" s="2">
        <v>-226569</v>
      </c>
      <c r="I781" s="3">
        <v>-227000</v>
      </c>
      <c r="J781" t="s">
        <v>99</v>
      </c>
      <c r="K781" t="s">
        <v>154</v>
      </c>
      <c r="L781" t="s">
        <v>155</v>
      </c>
      <c r="M781" t="s">
        <v>156</v>
      </c>
      <c r="N781" t="s">
        <v>157</v>
      </c>
      <c r="O781" t="s">
        <v>814</v>
      </c>
      <c r="P781" t="s">
        <v>34</v>
      </c>
      <c r="Q781" t="s">
        <v>35</v>
      </c>
      <c r="R781" t="s">
        <v>36</v>
      </c>
      <c r="S781" t="s">
        <v>37</v>
      </c>
      <c r="T781" t="s">
        <v>38</v>
      </c>
      <c r="U781" t="s">
        <v>38</v>
      </c>
      <c r="V781" t="s">
        <v>39</v>
      </c>
      <c r="W781" t="s">
        <v>40</v>
      </c>
      <c r="X781" t="s">
        <v>40</v>
      </c>
      <c r="Y781" t="s">
        <v>41</v>
      </c>
      <c r="Z781" t="s">
        <v>41</v>
      </c>
      <c r="AA781" t="s">
        <v>37</v>
      </c>
    </row>
    <row r="782" spans="1:27" x14ac:dyDescent="0.25">
      <c r="A782" t="s">
        <v>166</v>
      </c>
      <c r="B782" t="s">
        <v>26</v>
      </c>
      <c r="C782" t="s">
        <v>27</v>
      </c>
      <c r="D782" t="s">
        <v>93</v>
      </c>
      <c r="E782">
        <v>511</v>
      </c>
      <c r="F782" t="str">
        <f t="shared" si="24"/>
        <v>A8260AF511</v>
      </c>
      <c r="G782">
        <f t="shared" si="25"/>
        <v>234000</v>
      </c>
      <c r="H782" s="2">
        <v>233945</v>
      </c>
      <c r="I782" s="3">
        <v>234000</v>
      </c>
      <c r="J782" t="s">
        <v>29</v>
      </c>
      <c r="K782" t="s">
        <v>116</v>
      </c>
      <c r="L782" t="s">
        <v>117</v>
      </c>
      <c r="M782" t="s">
        <v>118</v>
      </c>
      <c r="N782" t="s">
        <v>117</v>
      </c>
      <c r="O782" t="s">
        <v>814</v>
      </c>
      <c r="P782" t="s">
        <v>34</v>
      </c>
      <c r="Q782" t="s">
        <v>35</v>
      </c>
      <c r="R782" t="s">
        <v>36</v>
      </c>
      <c r="S782" t="s">
        <v>37</v>
      </c>
      <c r="T782" t="s">
        <v>38</v>
      </c>
      <c r="U782" t="s">
        <v>38</v>
      </c>
      <c r="V782" t="s">
        <v>39</v>
      </c>
      <c r="W782" t="s">
        <v>40</v>
      </c>
      <c r="X782" t="s">
        <v>40</v>
      </c>
      <c r="Y782" t="s">
        <v>41</v>
      </c>
      <c r="Z782" t="s">
        <v>41</v>
      </c>
      <c r="AA782" t="s">
        <v>37</v>
      </c>
    </row>
    <row r="783" spans="1:27" x14ac:dyDescent="0.25">
      <c r="A783" t="s">
        <v>167</v>
      </c>
      <c r="B783" t="s">
        <v>26</v>
      </c>
      <c r="C783" t="s">
        <v>27</v>
      </c>
      <c r="D783" t="s">
        <v>93</v>
      </c>
      <c r="E783">
        <v>511</v>
      </c>
      <c r="F783" t="str">
        <f t="shared" si="24"/>
        <v>A8260AF511</v>
      </c>
      <c r="G783">
        <f t="shared" si="25"/>
        <v>234000</v>
      </c>
      <c r="H783" s="2">
        <v>-233945</v>
      </c>
      <c r="I783" s="3">
        <v>-234000</v>
      </c>
      <c r="J783" t="s">
        <v>99</v>
      </c>
      <c r="K783" t="s">
        <v>168</v>
      </c>
      <c r="L783" t="s">
        <v>117</v>
      </c>
      <c r="M783" t="s">
        <v>169</v>
      </c>
      <c r="N783" t="s">
        <v>170</v>
      </c>
      <c r="O783" t="s">
        <v>814</v>
      </c>
      <c r="P783" t="s">
        <v>34</v>
      </c>
      <c r="Q783" t="s">
        <v>35</v>
      </c>
      <c r="R783" t="s">
        <v>36</v>
      </c>
      <c r="S783" t="s">
        <v>37</v>
      </c>
      <c r="T783" t="s">
        <v>38</v>
      </c>
      <c r="U783" t="s">
        <v>38</v>
      </c>
      <c r="V783" t="s">
        <v>39</v>
      </c>
      <c r="W783" t="s">
        <v>40</v>
      </c>
      <c r="X783" t="s">
        <v>40</v>
      </c>
      <c r="Y783" t="s">
        <v>41</v>
      </c>
      <c r="Z783" t="s">
        <v>41</v>
      </c>
      <c r="AA783" t="s">
        <v>37</v>
      </c>
    </row>
    <row r="784" spans="1:27" x14ac:dyDescent="0.25">
      <c r="A784" t="s">
        <v>823</v>
      </c>
      <c r="B784" t="s">
        <v>26</v>
      </c>
      <c r="C784" t="s">
        <v>27</v>
      </c>
      <c r="D784" t="s">
        <v>94</v>
      </c>
      <c r="E784">
        <v>511</v>
      </c>
      <c r="F784" t="str">
        <f t="shared" si="24"/>
        <v>A8570AF511</v>
      </c>
      <c r="G784">
        <f t="shared" si="25"/>
        <v>8115000</v>
      </c>
      <c r="H784" s="2">
        <v>8114740</v>
      </c>
      <c r="I784" s="3">
        <v>8115000</v>
      </c>
      <c r="J784" t="s">
        <v>29</v>
      </c>
      <c r="K784" t="s">
        <v>108</v>
      </c>
      <c r="L784" t="s">
        <v>109</v>
      </c>
      <c r="M784" t="s">
        <v>32</v>
      </c>
      <c r="N784" t="s">
        <v>33</v>
      </c>
      <c r="O784" t="s">
        <v>814</v>
      </c>
      <c r="P784" t="s">
        <v>34</v>
      </c>
      <c r="Q784" t="s">
        <v>35</v>
      </c>
      <c r="R784" t="s">
        <v>36</v>
      </c>
      <c r="S784" t="s">
        <v>37</v>
      </c>
      <c r="T784" t="s">
        <v>38</v>
      </c>
      <c r="U784" t="s">
        <v>38</v>
      </c>
      <c r="V784" t="s">
        <v>39</v>
      </c>
      <c r="W784" t="s">
        <v>40</v>
      </c>
      <c r="X784" t="s">
        <v>40</v>
      </c>
      <c r="Y784" t="s">
        <v>41</v>
      </c>
      <c r="Z784" t="s">
        <v>41</v>
      </c>
      <c r="AA784" t="s">
        <v>37</v>
      </c>
    </row>
    <row r="785" spans="1:27" x14ac:dyDescent="0.25">
      <c r="A785" t="s">
        <v>825</v>
      </c>
      <c r="B785" t="s">
        <v>26</v>
      </c>
      <c r="C785" t="s">
        <v>27</v>
      </c>
      <c r="D785" t="s">
        <v>94</v>
      </c>
      <c r="E785">
        <v>511</v>
      </c>
      <c r="F785" t="str">
        <f t="shared" si="24"/>
        <v>A8570AF511</v>
      </c>
      <c r="G785">
        <f t="shared" si="25"/>
        <v>41000</v>
      </c>
      <c r="H785" s="2">
        <v>40576</v>
      </c>
      <c r="I785" s="3">
        <v>41000</v>
      </c>
      <c r="J785" t="s">
        <v>29</v>
      </c>
      <c r="K785" t="s">
        <v>100</v>
      </c>
      <c r="L785" t="s">
        <v>101</v>
      </c>
      <c r="M785" t="s">
        <v>102</v>
      </c>
      <c r="N785" t="s">
        <v>103</v>
      </c>
      <c r="O785" t="s">
        <v>814</v>
      </c>
      <c r="P785" t="s">
        <v>34</v>
      </c>
      <c r="Q785" t="s">
        <v>35</v>
      </c>
      <c r="R785" t="s">
        <v>36</v>
      </c>
      <c r="S785" t="s">
        <v>37</v>
      </c>
      <c r="T785" t="s">
        <v>38</v>
      </c>
      <c r="U785" t="s">
        <v>38</v>
      </c>
      <c r="V785" t="s">
        <v>39</v>
      </c>
      <c r="W785" t="s">
        <v>40</v>
      </c>
      <c r="X785" t="s">
        <v>40</v>
      </c>
      <c r="Y785" t="s">
        <v>41</v>
      </c>
      <c r="Z785" t="s">
        <v>41</v>
      </c>
      <c r="AA785" t="s">
        <v>37</v>
      </c>
    </row>
    <row r="786" spans="1:27" x14ac:dyDescent="0.25">
      <c r="A786" t="s">
        <v>816</v>
      </c>
      <c r="B786" t="s">
        <v>26</v>
      </c>
      <c r="C786" t="s">
        <v>27</v>
      </c>
      <c r="D786" t="s">
        <v>94</v>
      </c>
      <c r="E786">
        <v>511</v>
      </c>
      <c r="F786" t="str">
        <f t="shared" si="24"/>
        <v>A8570AF511</v>
      </c>
      <c r="G786">
        <f t="shared" si="25"/>
        <v>3504000</v>
      </c>
      <c r="H786" s="2">
        <v>-3503583</v>
      </c>
      <c r="I786" s="3">
        <v>-3504000</v>
      </c>
      <c r="J786" t="s">
        <v>99</v>
      </c>
      <c r="K786" t="s">
        <v>115</v>
      </c>
      <c r="L786" t="s">
        <v>111</v>
      </c>
      <c r="M786" t="s">
        <v>112</v>
      </c>
      <c r="N786" t="s">
        <v>113</v>
      </c>
      <c r="O786" t="s">
        <v>814</v>
      </c>
      <c r="P786" t="s">
        <v>34</v>
      </c>
      <c r="Q786" t="s">
        <v>35</v>
      </c>
      <c r="R786" t="s">
        <v>36</v>
      </c>
      <c r="S786" t="s">
        <v>37</v>
      </c>
      <c r="T786" t="s">
        <v>38</v>
      </c>
      <c r="U786" t="s">
        <v>38</v>
      </c>
      <c r="V786" t="s">
        <v>39</v>
      </c>
      <c r="W786" t="s">
        <v>40</v>
      </c>
      <c r="X786" t="s">
        <v>40</v>
      </c>
      <c r="Y786" t="s">
        <v>41</v>
      </c>
      <c r="Z786" t="s">
        <v>41</v>
      </c>
      <c r="AA786" t="s">
        <v>37</v>
      </c>
    </row>
    <row r="787" spans="1:27" x14ac:dyDescent="0.25">
      <c r="A787" t="s">
        <v>817</v>
      </c>
      <c r="B787" t="s">
        <v>26</v>
      </c>
      <c r="C787" t="s">
        <v>27</v>
      </c>
      <c r="D787" t="s">
        <v>94</v>
      </c>
      <c r="E787">
        <v>511</v>
      </c>
      <c r="F787" t="str">
        <f t="shared" si="24"/>
        <v>A8570AF511</v>
      </c>
      <c r="G787">
        <f t="shared" si="25"/>
        <v>4652000</v>
      </c>
      <c r="H787" s="2">
        <v>-4651733</v>
      </c>
      <c r="I787" s="3">
        <v>-4652000</v>
      </c>
      <c r="J787" t="s">
        <v>99</v>
      </c>
      <c r="K787" t="s">
        <v>116</v>
      </c>
      <c r="L787" t="s">
        <v>117</v>
      </c>
      <c r="M787" t="s">
        <v>118</v>
      </c>
      <c r="N787" t="s">
        <v>117</v>
      </c>
      <c r="O787" t="s">
        <v>814</v>
      </c>
      <c r="P787" t="s">
        <v>34</v>
      </c>
      <c r="Q787" t="s">
        <v>35</v>
      </c>
      <c r="R787" t="s">
        <v>36</v>
      </c>
      <c r="S787" t="s">
        <v>37</v>
      </c>
      <c r="T787" t="s">
        <v>38</v>
      </c>
      <c r="U787" t="s">
        <v>38</v>
      </c>
      <c r="V787" t="s">
        <v>39</v>
      </c>
      <c r="W787" t="s">
        <v>40</v>
      </c>
      <c r="X787" t="s">
        <v>40</v>
      </c>
      <c r="Y787" t="s">
        <v>41</v>
      </c>
      <c r="Z787" t="s">
        <v>41</v>
      </c>
      <c r="AA787" t="s">
        <v>37</v>
      </c>
    </row>
    <row r="788" spans="1:27" x14ac:dyDescent="0.25">
      <c r="A788" t="s">
        <v>119</v>
      </c>
      <c r="B788" t="s">
        <v>120</v>
      </c>
      <c r="C788" t="s">
        <v>27</v>
      </c>
      <c r="D788" t="s">
        <v>94</v>
      </c>
      <c r="E788">
        <v>511</v>
      </c>
      <c r="F788" t="str">
        <f t="shared" si="24"/>
        <v>A8570AF511</v>
      </c>
      <c r="G788">
        <f t="shared" si="25"/>
        <v>1510000</v>
      </c>
      <c r="H788" s="2">
        <v>1510380</v>
      </c>
      <c r="I788" s="3">
        <v>1510000</v>
      </c>
      <c r="J788" t="s">
        <v>29</v>
      </c>
      <c r="K788" t="s">
        <v>121</v>
      </c>
      <c r="L788" t="s">
        <v>122</v>
      </c>
      <c r="M788" t="s">
        <v>123</v>
      </c>
      <c r="N788" t="s">
        <v>124</v>
      </c>
      <c r="O788" t="s">
        <v>814</v>
      </c>
      <c r="P788" t="s">
        <v>34</v>
      </c>
      <c r="Q788" t="s">
        <v>35</v>
      </c>
      <c r="R788" t="s">
        <v>36</v>
      </c>
      <c r="S788" t="s">
        <v>37</v>
      </c>
      <c r="T788" t="s">
        <v>38</v>
      </c>
      <c r="U788" t="s">
        <v>38</v>
      </c>
      <c r="V788" t="s">
        <v>39</v>
      </c>
      <c r="W788" t="s">
        <v>40</v>
      </c>
      <c r="X788" t="s">
        <v>40</v>
      </c>
      <c r="Y788" t="s">
        <v>41</v>
      </c>
      <c r="Z788" t="s">
        <v>41</v>
      </c>
      <c r="AA788" t="s">
        <v>37</v>
      </c>
    </row>
    <row r="789" spans="1:27" x14ac:dyDescent="0.25">
      <c r="A789" t="s">
        <v>125</v>
      </c>
      <c r="B789" t="s">
        <v>120</v>
      </c>
      <c r="C789" t="s">
        <v>27</v>
      </c>
      <c r="D789" t="s">
        <v>94</v>
      </c>
      <c r="E789">
        <v>511</v>
      </c>
      <c r="F789" t="str">
        <f t="shared" si="24"/>
        <v>A8570AF511</v>
      </c>
      <c r="G789">
        <f t="shared" si="25"/>
        <v>1510000</v>
      </c>
      <c r="H789" s="2">
        <v>-1510380</v>
      </c>
      <c r="I789" s="3">
        <v>-1510000</v>
      </c>
      <c r="J789" t="s">
        <v>99</v>
      </c>
      <c r="K789" t="s">
        <v>126</v>
      </c>
      <c r="L789" t="s">
        <v>927</v>
      </c>
      <c r="M789" t="s">
        <v>127</v>
      </c>
      <c r="N789" t="s">
        <v>928</v>
      </c>
      <c r="O789" t="s">
        <v>814</v>
      </c>
      <c r="P789" t="s">
        <v>34</v>
      </c>
      <c r="Q789" t="s">
        <v>35</v>
      </c>
      <c r="R789" t="s">
        <v>36</v>
      </c>
      <c r="S789" t="s">
        <v>37</v>
      </c>
      <c r="T789" t="s">
        <v>38</v>
      </c>
      <c r="U789" t="s">
        <v>38</v>
      </c>
      <c r="V789" t="s">
        <v>39</v>
      </c>
      <c r="W789" t="s">
        <v>40</v>
      </c>
      <c r="X789" t="s">
        <v>40</v>
      </c>
      <c r="Y789" t="s">
        <v>41</v>
      </c>
      <c r="Z789" t="s">
        <v>41</v>
      </c>
      <c r="AA789" t="s">
        <v>37</v>
      </c>
    </row>
    <row r="790" spans="1:27" x14ac:dyDescent="0.25">
      <c r="A790" t="s">
        <v>145</v>
      </c>
      <c r="B790" t="s">
        <v>26</v>
      </c>
      <c r="C790" t="s">
        <v>27</v>
      </c>
      <c r="D790" t="s">
        <v>94</v>
      </c>
      <c r="E790">
        <v>511</v>
      </c>
      <c r="F790" t="str">
        <f t="shared" si="24"/>
        <v>A8570AF511</v>
      </c>
      <c r="G790">
        <f t="shared" si="25"/>
        <v>1510000</v>
      </c>
      <c r="H790" s="2">
        <v>1510380</v>
      </c>
      <c r="I790" s="3">
        <v>1510000</v>
      </c>
      <c r="J790" t="s">
        <v>29</v>
      </c>
      <c r="K790" t="s">
        <v>108</v>
      </c>
      <c r="L790" t="s">
        <v>109</v>
      </c>
      <c r="M790" t="s">
        <v>32</v>
      </c>
      <c r="N790" t="s">
        <v>33</v>
      </c>
      <c r="O790" t="s">
        <v>814</v>
      </c>
      <c r="P790" t="s">
        <v>34</v>
      </c>
      <c r="Q790" t="s">
        <v>35</v>
      </c>
      <c r="R790" t="s">
        <v>36</v>
      </c>
      <c r="S790" t="s">
        <v>37</v>
      </c>
      <c r="T790" t="s">
        <v>38</v>
      </c>
      <c r="U790" t="s">
        <v>38</v>
      </c>
      <c r="V790" t="s">
        <v>39</v>
      </c>
      <c r="W790" t="s">
        <v>40</v>
      </c>
      <c r="X790" t="s">
        <v>40</v>
      </c>
      <c r="Y790" t="s">
        <v>41</v>
      </c>
      <c r="Z790" t="s">
        <v>41</v>
      </c>
      <c r="AA790" t="s">
        <v>37</v>
      </c>
    </row>
    <row r="791" spans="1:27" x14ac:dyDescent="0.25">
      <c r="A791" t="s">
        <v>146</v>
      </c>
      <c r="B791" t="s">
        <v>26</v>
      </c>
      <c r="C791" t="s">
        <v>27</v>
      </c>
      <c r="D791" t="s">
        <v>94</v>
      </c>
      <c r="E791">
        <v>511</v>
      </c>
      <c r="F791" t="str">
        <f t="shared" si="24"/>
        <v>A8570AF511</v>
      </c>
      <c r="G791">
        <f t="shared" si="25"/>
        <v>1510000</v>
      </c>
      <c r="H791" s="2">
        <v>-1510380</v>
      </c>
      <c r="I791" s="3">
        <v>-1510000</v>
      </c>
      <c r="J791" t="s">
        <v>99</v>
      </c>
      <c r="K791" t="s">
        <v>121</v>
      </c>
      <c r="L791" t="s">
        <v>122</v>
      </c>
      <c r="M791" t="s">
        <v>123</v>
      </c>
      <c r="N791" t="s">
        <v>124</v>
      </c>
      <c r="O791" t="s">
        <v>814</v>
      </c>
      <c r="P791" t="s">
        <v>34</v>
      </c>
      <c r="Q791" t="s">
        <v>35</v>
      </c>
      <c r="R791" t="s">
        <v>36</v>
      </c>
      <c r="S791" t="s">
        <v>37</v>
      </c>
      <c r="T791" t="s">
        <v>38</v>
      </c>
      <c r="U791" t="s">
        <v>38</v>
      </c>
      <c r="V791" t="s">
        <v>39</v>
      </c>
      <c r="W791" t="s">
        <v>40</v>
      </c>
      <c r="X791" t="s">
        <v>40</v>
      </c>
      <c r="Y791" t="s">
        <v>41</v>
      </c>
      <c r="Z791" t="s">
        <v>41</v>
      </c>
      <c r="AA791" t="s">
        <v>37</v>
      </c>
    </row>
    <row r="792" spans="1:27" x14ac:dyDescent="0.25">
      <c r="A792" t="s">
        <v>147</v>
      </c>
      <c r="B792" t="s">
        <v>26</v>
      </c>
      <c r="C792" t="s">
        <v>27</v>
      </c>
      <c r="D792" t="s">
        <v>94</v>
      </c>
      <c r="E792">
        <v>511</v>
      </c>
      <c r="F792" t="str">
        <f t="shared" si="24"/>
        <v>A8570AF511</v>
      </c>
      <c r="G792">
        <f t="shared" si="25"/>
        <v>1510000</v>
      </c>
      <c r="H792" s="2">
        <v>1510380</v>
      </c>
      <c r="I792" s="3">
        <v>1510000</v>
      </c>
      <c r="J792" t="s">
        <v>29</v>
      </c>
      <c r="K792" t="s">
        <v>126</v>
      </c>
      <c r="L792" t="s">
        <v>927</v>
      </c>
      <c r="M792" t="s">
        <v>127</v>
      </c>
      <c r="N792" t="s">
        <v>928</v>
      </c>
      <c r="O792" t="s">
        <v>814</v>
      </c>
      <c r="P792" t="s">
        <v>34</v>
      </c>
      <c r="Q792" t="s">
        <v>35</v>
      </c>
      <c r="R792" t="s">
        <v>36</v>
      </c>
      <c r="S792" t="s">
        <v>37</v>
      </c>
      <c r="T792" t="s">
        <v>38</v>
      </c>
      <c r="U792" t="s">
        <v>38</v>
      </c>
      <c r="V792" t="s">
        <v>39</v>
      </c>
      <c r="W792" t="s">
        <v>40</v>
      </c>
      <c r="X792" t="s">
        <v>40</v>
      </c>
      <c r="Y792" t="s">
        <v>41</v>
      </c>
      <c r="Z792" t="s">
        <v>41</v>
      </c>
      <c r="AA792" t="s">
        <v>37</v>
      </c>
    </row>
    <row r="793" spans="1:27" x14ac:dyDescent="0.25">
      <c r="A793" t="s">
        <v>148</v>
      </c>
      <c r="B793" t="s">
        <v>26</v>
      </c>
      <c r="C793" t="s">
        <v>27</v>
      </c>
      <c r="D793" t="s">
        <v>94</v>
      </c>
      <c r="E793">
        <v>511</v>
      </c>
      <c r="F793" t="str">
        <f t="shared" si="24"/>
        <v>A8570AF511</v>
      </c>
      <c r="G793">
        <f t="shared" si="25"/>
        <v>1510000</v>
      </c>
      <c r="H793" s="2">
        <v>-1510380</v>
      </c>
      <c r="I793" s="3">
        <v>-1510000</v>
      </c>
      <c r="J793" t="s">
        <v>99</v>
      </c>
      <c r="K793" t="s">
        <v>116</v>
      </c>
      <c r="L793" t="s">
        <v>117</v>
      </c>
      <c r="M793" t="s">
        <v>118</v>
      </c>
      <c r="N793" t="s">
        <v>117</v>
      </c>
      <c r="O793" t="s">
        <v>814</v>
      </c>
      <c r="P793" t="s">
        <v>34</v>
      </c>
      <c r="Q793" t="s">
        <v>35</v>
      </c>
      <c r="R793" t="s">
        <v>36</v>
      </c>
      <c r="S793" t="s">
        <v>37</v>
      </c>
      <c r="T793" t="s">
        <v>38</v>
      </c>
      <c r="U793" t="s">
        <v>38</v>
      </c>
      <c r="V793" t="s">
        <v>39</v>
      </c>
      <c r="W793" t="s">
        <v>40</v>
      </c>
      <c r="X793" t="s">
        <v>40</v>
      </c>
      <c r="Y793" t="s">
        <v>41</v>
      </c>
      <c r="Z793" t="s">
        <v>41</v>
      </c>
      <c r="AA793" t="s">
        <v>37</v>
      </c>
    </row>
    <row r="794" spans="1:27" x14ac:dyDescent="0.25">
      <c r="A794" t="s">
        <v>149</v>
      </c>
      <c r="B794" t="s">
        <v>26</v>
      </c>
      <c r="C794" t="s">
        <v>27</v>
      </c>
      <c r="D794" t="s">
        <v>94</v>
      </c>
      <c r="E794">
        <v>511</v>
      </c>
      <c r="F794" t="str">
        <f t="shared" si="24"/>
        <v>A8570AF511</v>
      </c>
      <c r="G794">
        <f t="shared" si="25"/>
        <v>1819000</v>
      </c>
      <c r="H794" s="2">
        <v>1819498</v>
      </c>
      <c r="I794" s="3">
        <v>1819000</v>
      </c>
      <c r="J794" t="s">
        <v>29</v>
      </c>
      <c r="K794" t="s">
        <v>35</v>
      </c>
      <c r="L794" t="s">
        <v>129</v>
      </c>
      <c r="M794" t="s">
        <v>130</v>
      </c>
      <c r="N794" t="s">
        <v>131</v>
      </c>
      <c r="O794" t="s">
        <v>814</v>
      </c>
      <c r="P794" t="s">
        <v>34</v>
      </c>
      <c r="Q794" t="s">
        <v>35</v>
      </c>
      <c r="R794" t="s">
        <v>36</v>
      </c>
      <c r="S794" t="s">
        <v>37</v>
      </c>
      <c r="T794" t="s">
        <v>38</v>
      </c>
      <c r="U794" t="s">
        <v>38</v>
      </c>
      <c r="V794" t="s">
        <v>39</v>
      </c>
      <c r="W794" t="s">
        <v>40</v>
      </c>
      <c r="X794" t="s">
        <v>40</v>
      </c>
      <c r="Y794" t="s">
        <v>41</v>
      </c>
      <c r="Z794" t="s">
        <v>41</v>
      </c>
      <c r="AA794" t="s">
        <v>37</v>
      </c>
    </row>
    <row r="795" spans="1:27" x14ac:dyDescent="0.25">
      <c r="A795" t="s">
        <v>152</v>
      </c>
      <c r="B795" t="s">
        <v>26</v>
      </c>
      <c r="C795" t="s">
        <v>27</v>
      </c>
      <c r="D795" t="s">
        <v>94</v>
      </c>
      <c r="E795">
        <v>511</v>
      </c>
      <c r="F795" t="str">
        <f t="shared" si="24"/>
        <v>A8570AF511</v>
      </c>
      <c r="G795">
        <f t="shared" si="25"/>
        <v>1819000</v>
      </c>
      <c r="H795" s="2">
        <v>-1819498</v>
      </c>
      <c r="I795" s="3">
        <v>-1819000</v>
      </c>
      <c r="J795" t="s">
        <v>99</v>
      </c>
      <c r="K795" t="s">
        <v>115</v>
      </c>
      <c r="L795" t="s">
        <v>111</v>
      </c>
      <c r="M795" t="s">
        <v>112</v>
      </c>
      <c r="N795" t="s">
        <v>113</v>
      </c>
      <c r="O795" t="s">
        <v>814</v>
      </c>
      <c r="P795" t="s">
        <v>34</v>
      </c>
      <c r="Q795" t="s">
        <v>35</v>
      </c>
      <c r="R795" t="s">
        <v>36</v>
      </c>
      <c r="S795" t="s">
        <v>37</v>
      </c>
      <c r="T795" t="s">
        <v>38</v>
      </c>
      <c r="U795" t="s">
        <v>38</v>
      </c>
      <c r="V795" t="s">
        <v>39</v>
      </c>
      <c r="W795" t="s">
        <v>40</v>
      </c>
      <c r="X795" t="s">
        <v>40</v>
      </c>
      <c r="Y795" t="s">
        <v>41</v>
      </c>
      <c r="Z795" t="s">
        <v>41</v>
      </c>
      <c r="AA795" t="s">
        <v>37</v>
      </c>
    </row>
    <row r="796" spans="1:27" x14ac:dyDescent="0.25">
      <c r="A796" t="s">
        <v>153</v>
      </c>
      <c r="B796" t="s">
        <v>120</v>
      </c>
      <c r="C796" t="s">
        <v>27</v>
      </c>
      <c r="D796" t="s">
        <v>94</v>
      </c>
      <c r="E796">
        <v>511</v>
      </c>
      <c r="F796" t="str">
        <f t="shared" si="24"/>
        <v>A8570AF511</v>
      </c>
      <c r="G796">
        <f t="shared" si="25"/>
        <v>1819000</v>
      </c>
      <c r="H796" s="2">
        <v>1819498</v>
      </c>
      <c r="I796" s="3">
        <v>1819000</v>
      </c>
      <c r="J796" t="s">
        <v>29</v>
      </c>
      <c r="K796" t="s">
        <v>154</v>
      </c>
      <c r="L796" t="s">
        <v>155</v>
      </c>
      <c r="M796" t="s">
        <v>156</v>
      </c>
      <c r="N796" t="s">
        <v>157</v>
      </c>
      <c r="O796" t="s">
        <v>814</v>
      </c>
      <c r="P796" t="s">
        <v>34</v>
      </c>
      <c r="Q796" t="s">
        <v>35</v>
      </c>
      <c r="R796" t="s">
        <v>36</v>
      </c>
      <c r="S796" t="s">
        <v>37</v>
      </c>
      <c r="T796" t="s">
        <v>38</v>
      </c>
      <c r="U796" t="s">
        <v>38</v>
      </c>
      <c r="V796" t="s">
        <v>39</v>
      </c>
      <c r="W796" t="s">
        <v>40</v>
      </c>
      <c r="X796" t="s">
        <v>40</v>
      </c>
      <c r="Y796" t="s">
        <v>41</v>
      </c>
      <c r="Z796" t="s">
        <v>41</v>
      </c>
      <c r="AA796" t="s">
        <v>37</v>
      </c>
    </row>
    <row r="797" spans="1:27" x14ac:dyDescent="0.25">
      <c r="A797" t="s">
        <v>158</v>
      </c>
      <c r="B797" t="s">
        <v>120</v>
      </c>
      <c r="C797" t="s">
        <v>27</v>
      </c>
      <c r="D797" t="s">
        <v>94</v>
      </c>
      <c r="E797">
        <v>511</v>
      </c>
      <c r="F797" t="str">
        <f t="shared" si="24"/>
        <v>A8570AF511</v>
      </c>
      <c r="G797">
        <f t="shared" si="25"/>
        <v>4000</v>
      </c>
      <c r="H797" s="2">
        <v>3531</v>
      </c>
      <c r="I797" s="3">
        <v>4000</v>
      </c>
      <c r="J797" t="s">
        <v>29</v>
      </c>
      <c r="K797" t="s">
        <v>159</v>
      </c>
      <c r="L797" t="s">
        <v>160</v>
      </c>
      <c r="M797" t="s">
        <v>161</v>
      </c>
      <c r="N797" t="s">
        <v>162</v>
      </c>
      <c r="O797" t="s">
        <v>814</v>
      </c>
      <c r="P797" t="s">
        <v>34</v>
      </c>
      <c r="Q797" t="s">
        <v>35</v>
      </c>
      <c r="R797" t="s">
        <v>36</v>
      </c>
      <c r="S797" t="s">
        <v>37</v>
      </c>
      <c r="T797" t="s">
        <v>38</v>
      </c>
      <c r="U797" t="s">
        <v>38</v>
      </c>
      <c r="V797" t="s">
        <v>39</v>
      </c>
      <c r="W797" t="s">
        <v>40</v>
      </c>
      <c r="X797" t="s">
        <v>40</v>
      </c>
      <c r="Y797" t="s">
        <v>41</v>
      </c>
      <c r="Z797" t="s">
        <v>41</v>
      </c>
      <c r="AA797" t="s">
        <v>37</v>
      </c>
    </row>
    <row r="798" spans="1:27" x14ac:dyDescent="0.25">
      <c r="A798" t="s">
        <v>163</v>
      </c>
      <c r="B798" t="s">
        <v>120</v>
      </c>
      <c r="C798" t="s">
        <v>27</v>
      </c>
      <c r="D798" t="s">
        <v>94</v>
      </c>
      <c r="E798">
        <v>511</v>
      </c>
      <c r="F798" t="str">
        <f t="shared" si="24"/>
        <v>A8570AF511</v>
      </c>
      <c r="G798">
        <f t="shared" si="25"/>
        <v>1823000</v>
      </c>
      <c r="H798" s="2">
        <v>-1823029</v>
      </c>
      <c r="I798" s="3">
        <v>-1823000</v>
      </c>
      <c r="J798" t="s">
        <v>99</v>
      </c>
      <c r="K798" t="s">
        <v>35</v>
      </c>
      <c r="L798" t="s">
        <v>129</v>
      </c>
      <c r="M798" t="s">
        <v>130</v>
      </c>
      <c r="N798" t="s">
        <v>131</v>
      </c>
      <c r="O798" t="s">
        <v>814</v>
      </c>
      <c r="P798" t="s">
        <v>34</v>
      </c>
      <c r="Q798" t="s">
        <v>35</v>
      </c>
      <c r="R798" t="s">
        <v>36</v>
      </c>
      <c r="S798" t="s">
        <v>37</v>
      </c>
      <c r="T798" t="s">
        <v>38</v>
      </c>
      <c r="U798" t="s">
        <v>38</v>
      </c>
      <c r="V798" t="s">
        <v>39</v>
      </c>
      <c r="W798" t="s">
        <v>40</v>
      </c>
      <c r="X798" t="s">
        <v>40</v>
      </c>
      <c r="Y798" t="s">
        <v>41</v>
      </c>
      <c r="Z798" t="s">
        <v>41</v>
      </c>
      <c r="AA798" t="s">
        <v>37</v>
      </c>
    </row>
    <row r="799" spans="1:27" x14ac:dyDescent="0.25">
      <c r="A799" t="s">
        <v>164</v>
      </c>
      <c r="B799" t="s">
        <v>26</v>
      </c>
      <c r="C799" t="s">
        <v>27</v>
      </c>
      <c r="D799" t="s">
        <v>94</v>
      </c>
      <c r="E799">
        <v>511</v>
      </c>
      <c r="F799" t="str">
        <f t="shared" si="24"/>
        <v>A8570AF511</v>
      </c>
      <c r="G799">
        <f t="shared" si="25"/>
        <v>1819000</v>
      </c>
      <c r="H799" s="2">
        <v>1819498</v>
      </c>
      <c r="I799" s="3">
        <v>1819000</v>
      </c>
      <c r="J799" t="s">
        <v>29</v>
      </c>
      <c r="K799" t="s">
        <v>116</v>
      </c>
      <c r="L799" t="s">
        <v>117</v>
      </c>
      <c r="M799" t="s">
        <v>118</v>
      </c>
      <c r="N799" t="s">
        <v>117</v>
      </c>
      <c r="O799" t="s">
        <v>814</v>
      </c>
      <c r="P799" t="s">
        <v>34</v>
      </c>
      <c r="Q799" t="s">
        <v>35</v>
      </c>
      <c r="R799" t="s">
        <v>36</v>
      </c>
      <c r="S799" t="s">
        <v>37</v>
      </c>
      <c r="T799" t="s">
        <v>38</v>
      </c>
      <c r="U799" t="s">
        <v>38</v>
      </c>
      <c r="V799" t="s">
        <v>39</v>
      </c>
      <c r="W799" t="s">
        <v>40</v>
      </c>
      <c r="X799" t="s">
        <v>40</v>
      </c>
      <c r="Y799" t="s">
        <v>41</v>
      </c>
      <c r="Z799" t="s">
        <v>41</v>
      </c>
      <c r="AA799" t="s">
        <v>37</v>
      </c>
    </row>
    <row r="800" spans="1:27" x14ac:dyDescent="0.25">
      <c r="A800" t="s">
        <v>165</v>
      </c>
      <c r="B800" t="s">
        <v>26</v>
      </c>
      <c r="C800" t="s">
        <v>27</v>
      </c>
      <c r="D800" t="s">
        <v>94</v>
      </c>
      <c r="E800">
        <v>511</v>
      </c>
      <c r="F800" t="str">
        <f t="shared" si="24"/>
        <v>A8570AF511</v>
      </c>
      <c r="G800">
        <f t="shared" si="25"/>
        <v>1819000</v>
      </c>
      <c r="H800" s="2">
        <v>-1819498</v>
      </c>
      <c r="I800" s="3">
        <v>-1819000</v>
      </c>
      <c r="J800" t="s">
        <v>99</v>
      </c>
      <c r="K800" t="s">
        <v>154</v>
      </c>
      <c r="L800" t="s">
        <v>155</v>
      </c>
      <c r="M800" t="s">
        <v>156</v>
      </c>
      <c r="N800" t="s">
        <v>157</v>
      </c>
      <c r="O800" t="s">
        <v>814</v>
      </c>
      <c r="P800" t="s">
        <v>34</v>
      </c>
      <c r="Q800" t="s">
        <v>35</v>
      </c>
      <c r="R800" t="s">
        <v>36</v>
      </c>
      <c r="S800" t="s">
        <v>37</v>
      </c>
      <c r="T800" t="s">
        <v>38</v>
      </c>
      <c r="U800" t="s">
        <v>38</v>
      </c>
      <c r="V800" t="s">
        <v>39</v>
      </c>
      <c r="W800" t="s">
        <v>40</v>
      </c>
      <c r="X800" t="s">
        <v>40</v>
      </c>
      <c r="Y800" t="s">
        <v>41</v>
      </c>
      <c r="Z800" t="s">
        <v>41</v>
      </c>
      <c r="AA800" t="s">
        <v>37</v>
      </c>
    </row>
    <row r="801" spans="1:27" x14ac:dyDescent="0.25">
      <c r="A801" t="s">
        <v>166</v>
      </c>
      <c r="B801" t="s">
        <v>26</v>
      </c>
      <c r="C801" t="s">
        <v>27</v>
      </c>
      <c r="D801" t="s">
        <v>94</v>
      </c>
      <c r="E801">
        <v>511</v>
      </c>
      <c r="F801" t="str">
        <f t="shared" si="24"/>
        <v>A8570AF511</v>
      </c>
      <c r="G801">
        <f t="shared" si="25"/>
        <v>1719000</v>
      </c>
      <c r="H801" s="2">
        <v>1718629</v>
      </c>
      <c r="I801" s="3">
        <v>1719000</v>
      </c>
      <c r="J801" t="s">
        <v>29</v>
      </c>
      <c r="K801" t="s">
        <v>116</v>
      </c>
      <c r="L801" t="s">
        <v>117</v>
      </c>
      <c r="M801" t="s">
        <v>118</v>
      </c>
      <c r="N801" t="s">
        <v>117</v>
      </c>
      <c r="O801" t="s">
        <v>814</v>
      </c>
      <c r="P801" t="s">
        <v>34</v>
      </c>
      <c r="Q801" t="s">
        <v>35</v>
      </c>
      <c r="R801" t="s">
        <v>36</v>
      </c>
      <c r="S801" t="s">
        <v>37</v>
      </c>
      <c r="T801" t="s">
        <v>38</v>
      </c>
      <c r="U801" t="s">
        <v>38</v>
      </c>
      <c r="V801" t="s">
        <v>39</v>
      </c>
      <c r="W801" t="s">
        <v>40</v>
      </c>
      <c r="X801" t="s">
        <v>40</v>
      </c>
      <c r="Y801" t="s">
        <v>41</v>
      </c>
      <c r="Z801" t="s">
        <v>41</v>
      </c>
      <c r="AA801" t="s">
        <v>37</v>
      </c>
    </row>
    <row r="802" spans="1:27" x14ac:dyDescent="0.25">
      <c r="A802" t="s">
        <v>167</v>
      </c>
      <c r="B802" t="s">
        <v>26</v>
      </c>
      <c r="C802" t="s">
        <v>27</v>
      </c>
      <c r="D802" t="s">
        <v>94</v>
      </c>
      <c r="E802">
        <v>511</v>
      </c>
      <c r="F802" t="str">
        <f t="shared" si="24"/>
        <v>A8570AF511</v>
      </c>
      <c r="G802">
        <f t="shared" si="25"/>
        <v>1719000</v>
      </c>
      <c r="H802" s="2">
        <v>-1718629</v>
      </c>
      <c r="I802" s="3">
        <v>-1719000</v>
      </c>
      <c r="J802" t="s">
        <v>99</v>
      </c>
      <c r="K802" t="s">
        <v>168</v>
      </c>
      <c r="L802" t="s">
        <v>117</v>
      </c>
      <c r="M802" t="s">
        <v>169</v>
      </c>
      <c r="N802" t="s">
        <v>170</v>
      </c>
      <c r="O802" t="s">
        <v>814</v>
      </c>
      <c r="P802" t="s">
        <v>34</v>
      </c>
      <c r="Q802" t="s">
        <v>35</v>
      </c>
      <c r="R802" t="s">
        <v>36</v>
      </c>
      <c r="S802" t="s">
        <v>37</v>
      </c>
      <c r="T802" t="s">
        <v>38</v>
      </c>
      <c r="U802" t="s">
        <v>38</v>
      </c>
      <c r="V802" t="s">
        <v>39</v>
      </c>
      <c r="W802" t="s">
        <v>40</v>
      </c>
      <c r="X802" t="s">
        <v>40</v>
      </c>
      <c r="Y802" t="s">
        <v>41</v>
      </c>
      <c r="Z802" t="s">
        <v>41</v>
      </c>
      <c r="AA802" t="s">
        <v>37</v>
      </c>
    </row>
    <row r="803" spans="1:27" x14ac:dyDescent="0.25">
      <c r="A803" t="s">
        <v>171</v>
      </c>
      <c r="B803" t="s">
        <v>26</v>
      </c>
      <c r="C803" t="s">
        <v>27</v>
      </c>
      <c r="D803" t="s">
        <v>94</v>
      </c>
      <c r="E803">
        <v>511</v>
      </c>
      <c r="F803" t="str">
        <f t="shared" si="24"/>
        <v>A8570AF511</v>
      </c>
      <c r="G803">
        <f t="shared" si="25"/>
        <v>177000</v>
      </c>
      <c r="H803" s="2">
        <v>176894</v>
      </c>
      <c r="I803" s="3">
        <v>177000</v>
      </c>
      <c r="J803" t="s">
        <v>29</v>
      </c>
      <c r="K803" t="s">
        <v>115</v>
      </c>
      <c r="L803" t="s">
        <v>111</v>
      </c>
      <c r="M803" t="s">
        <v>112</v>
      </c>
      <c r="N803" t="s">
        <v>113</v>
      </c>
      <c r="O803" t="s">
        <v>814</v>
      </c>
      <c r="P803" t="s">
        <v>34</v>
      </c>
      <c r="Q803" t="s">
        <v>35</v>
      </c>
      <c r="R803" t="s">
        <v>36</v>
      </c>
      <c r="S803" t="s">
        <v>37</v>
      </c>
      <c r="T803" t="s">
        <v>38</v>
      </c>
      <c r="U803" t="s">
        <v>38</v>
      </c>
      <c r="V803" t="s">
        <v>39</v>
      </c>
      <c r="W803" t="s">
        <v>40</v>
      </c>
      <c r="X803" t="s">
        <v>40</v>
      </c>
      <c r="Y803" t="s">
        <v>41</v>
      </c>
      <c r="Z803" t="s">
        <v>41</v>
      </c>
      <c r="AA803" t="s">
        <v>37</v>
      </c>
    </row>
    <row r="804" spans="1:27" x14ac:dyDescent="0.25">
      <c r="A804" t="s">
        <v>172</v>
      </c>
      <c r="B804" t="s">
        <v>26</v>
      </c>
      <c r="C804" t="s">
        <v>27</v>
      </c>
      <c r="D804" t="s">
        <v>94</v>
      </c>
      <c r="E804">
        <v>511</v>
      </c>
      <c r="F804" t="str">
        <f t="shared" si="24"/>
        <v>A8570AF511</v>
      </c>
      <c r="G804">
        <f t="shared" si="25"/>
        <v>177000</v>
      </c>
      <c r="H804" s="2">
        <v>-176894</v>
      </c>
      <c r="I804" s="3">
        <v>-177000</v>
      </c>
      <c r="J804" t="s">
        <v>99</v>
      </c>
      <c r="K804" t="s">
        <v>108</v>
      </c>
      <c r="L804" t="s">
        <v>109</v>
      </c>
      <c r="M804" t="s">
        <v>32</v>
      </c>
      <c r="N804" t="s">
        <v>33</v>
      </c>
      <c r="O804" t="s">
        <v>814</v>
      </c>
      <c r="P804" t="s">
        <v>34</v>
      </c>
      <c r="Q804" t="s">
        <v>35</v>
      </c>
      <c r="R804" t="s">
        <v>36</v>
      </c>
      <c r="S804" t="s">
        <v>37</v>
      </c>
      <c r="T804" t="s">
        <v>38</v>
      </c>
      <c r="U804" t="s">
        <v>38</v>
      </c>
      <c r="V804" t="s">
        <v>39</v>
      </c>
      <c r="W804" t="s">
        <v>40</v>
      </c>
      <c r="X804" t="s">
        <v>40</v>
      </c>
      <c r="Y804" t="s">
        <v>41</v>
      </c>
      <c r="Z804" t="s">
        <v>41</v>
      </c>
      <c r="AA804" t="s">
        <v>37</v>
      </c>
    </row>
    <row r="805" spans="1:27" x14ac:dyDescent="0.25">
      <c r="A805" t="s">
        <v>823</v>
      </c>
      <c r="B805" t="s">
        <v>26</v>
      </c>
      <c r="C805" t="s">
        <v>27</v>
      </c>
      <c r="D805" t="s">
        <v>95</v>
      </c>
      <c r="E805">
        <v>511</v>
      </c>
      <c r="F805" t="str">
        <f t="shared" si="24"/>
        <v>A8620AF511</v>
      </c>
      <c r="G805">
        <f t="shared" si="25"/>
        <v>1953000</v>
      </c>
      <c r="H805" s="2">
        <v>1953493</v>
      </c>
      <c r="I805" s="3">
        <v>1953000</v>
      </c>
      <c r="J805" t="s">
        <v>29</v>
      </c>
      <c r="K805" t="s">
        <v>108</v>
      </c>
      <c r="L805" t="s">
        <v>109</v>
      </c>
      <c r="M805" t="s">
        <v>32</v>
      </c>
      <c r="N805" t="s">
        <v>33</v>
      </c>
      <c r="O805" t="s">
        <v>814</v>
      </c>
      <c r="P805" t="s">
        <v>34</v>
      </c>
      <c r="Q805" t="s">
        <v>35</v>
      </c>
      <c r="R805" t="s">
        <v>36</v>
      </c>
      <c r="S805" t="s">
        <v>37</v>
      </c>
      <c r="T805" t="s">
        <v>38</v>
      </c>
      <c r="U805" t="s">
        <v>38</v>
      </c>
      <c r="V805" t="s">
        <v>39</v>
      </c>
      <c r="W805" t="s">
        <v>40</v>
      </c>
      <c r="X805" t="s">
        <v>40</v>
      </c>
      <c r="Y805" t="s">
        <v>41</v>
      </c>
      <c r="Z805" t="s">
        <v>41</v>
      </c>
      <c r="AA805" t="s">
        <v>37</v>
      </c>
    </row>
    <row r="806" spans="1:27" x14ac:dyDescent="0.25">
      <c r="A806" t="s">
        <v>825</v>
      </c>
      <c r="B806" t="s">
        <v>26</v>
      </c>
      <c r="C806" t="s">
        <v>27</v>
      </c>
      <c r="D806" t="s">
        <v>95</v>
      </c>
      <c r="E806">
        <v>511</v>
      </c>
      <c r="F806" t="str">
        <f t="shared" si="24"/>
        <v>A8620AF511</v>
      </c>
      <c r="G806">
        <f t="shared" si="25"/>
        <v>6000</v>
      </c>
      <c r="H806" s="2">
        <v>6169</v>
      </c>
      <c r="I806" s="3">
        <v>6000</v>
      </c>
      <c r="J806" t="s">
        <v>29</v>
      </c>
      <c r="K806" t="s">
        <v>100</v>
      </c>
      <c r="L806" t="s">
        <v>101</v>
      </c>
      <c r="M806" t="s">
        <v>102</v>
      </c>
      <c r="N806" t="s">
        <v>103</v>
      </c>
      <c r="O806" t="s">
        <v>814</v>
      </c>
      <c r="P806" t="s">
        <v>34</v>
      </c>
      <c r="Q806" t="s">
        <v>35</v>
      </c>
      <c r="R806" t="s">
        <v>36</v>
      </c>
      <c r="S806" t="s">
        <v>37</v>
      </c>
      <c r="T806" t="s">
        <v>38</v>
      </c>
      <c r="U806" t="s">
        <v>38</v>
      </c>
      <c r="V806" t="s">
        <v>39</v>
      </c>
      <c r="W806" t="s">
        <v>40</v>
      </c>
      <c r="X806" t="s">
        <v>40</v>
      </c>
      <c r="Y806" t="s">
        <v>41</v>
      </c>
      <c r="Z806" t="s">
        <v>41</v>
      </c>
      <c r="AA806" t="s">
        <v>37</v>
      </c>
    </row>
    <row r="807" spans="1:27" x14ac:dyDescent="0.25">
      <c r="A807" t="s">
        <v>816</v>
      </c>
      <c r="B807" t="s">
        <v>26</v>
      </c>
      <c r="C807" t="s">
        <v>27</v>
      </c>
      <c r="D807" t="s">
        <v>95</v>
      </c>
      <c r="E807">
        <v>511</v>
      </c>
      <c r="F807" t="str">
        <f t="shared" si="24"/>
        <v>A8620AF511</v>
      </c>
      <c r="G807">
        <f t="shared" si="25"/>
        <v>72000</v>
      </c>
      <c r="H807" s="2">
        <v>-72352</v>
      </c>
      <c r="I807" s="3">
        <v>-72000</v>
      </c>
      <c r="J807" t="s">
        <v>99</v>
      </c>
      <c r="K807" t="s">
        <v>115</v>
      </c>
      <c r="L807" t="s">
        <v>111</v>
      </c>
      <c r="M807" t="s">
        <v>112</v>
      </c>
      <c r="N807" t="s">
        <v>113</v>
      </c>
      <c r="O807" t="s">
        <v>814</v>
      </c>
      <c r="P807" t="s">
        <v>34</v>
      </c>
      <c r="Q807" t="s">
        <v>35</v>
      </c>
      <c r="R807" t="s">
        <v>36</v>
      </c>
      <c r="S807" t="s">
        <v>37</v>
      </c>
      <c r="T807" t="s">
        <v>38</v>
      </c>
      <c r="U807" t="s">
        <v>38</v>
      </c>
      <c r="V807" t="s">
        <v>39</v>
      </c>
      <c r="W807" t="s">
        <v>40</v>
      </c>
      <c r="X807" t="s">
        <v>40</v>
      </c>
      <c r="Y807" t="s">
        <v>41</v>
      </c>
      <c r="Z807" t="s">
        <v>41</v>
      </c>
      <c r="AA807" t="s">
        <v>37</v>
      </c>
    </row>
    <row r="808" spans="1:27" x14ac:dyDescent="0.25">
      <c r="A808" t="s">
        <v>817</v>
      </c>
      <c r="B808" t="s">
        <v>26</v>
      </c>
      <c r="C808" t="s">
        <v>27</v>
      </c>
      <c r="D808" t="s">
        <v>95</v>
      </c>
      <c r="E808">
        <v>511</v>
      </c>
      <c r="F808" t="str">
        <f t="shared" si="24"/>
        <v>A8620AF511</v>
      </c>
      <c r="G808">
        <f t="shared" si="25"/>
        <v>1887000</v>
      </c>
      <c r="H808" s="2">
        <v>-1887310</v>
      </c>
      <c r="I808" s="3">
        <v>-1887000</v>
      </c>
      <c r="J808" t="s">
        <v>99</v>
      </c>
      <c r="K808" t="s">
        <v>116</v>
      </c>
      <c r="L808" t="s">
        <v>117</v>
      </c>
      <c r="M808" t="s">
        <v>118</v>
      </c>
      <c r="N808" t="s">
        <v>117</v>
      </c>
      <c r="O808" t="s">
        <v>814</v>
      </c>
      <c r="P808" t="s">
        <v>34</v>
      </c>
      <c r="Q808" t="s">
        <v>35</v>
      </c>
      <c r="R808" t="s">
        <v>36</v>
      </c>
      <c r="S808" t="s">
        <v>37</v>
      </c>
      <c r="T808" t="s">
        <v>38</v>
      </c>
      <c r="U808" t="s">
        <v>38</v>
      </c>
      <c r="V808" t="s">
        <v>39</v>
      </c>
      <c r="W808" t="s">
        <v>40</v>
      </c>
      <c r="X808" t="s">
        <v>40</v>
      </c>
      <c r="Y808" t="s">
        <v>41</v>
      </c>
      <c r="Z808" t="s">
        <v>41</v>
      </c>
      <c r="AA808" t="s">
        <v>37</v>
      </c>
    </row>
    <row r="809" spans="1:27" x14ac:dyDescent="0.25">
      <c r="A809" t="s">
        <v>149</v>
      </c>
      <c r="B809" t="s">
        <v>26</v>
      </c>
      <c r="C809" t="s">
        <v>27</v>
      </c>
      <c r="D809" t="s">
        <v>95</v>
      </c>
      <c r="E809">
        <v>511</v>
      </c>
      <c r="F809" t="str">
        <f t="shared" si="24"/>
        <v>A8620AF511</v>
      </c>
      <c r="G809">
        <f t="shared" si="25"/>
        <v>398000</v>
      </c>
      <c r="H809" s="2">
        <v>397934</v>
      </c>
      <c r="I809" s="3">
        <v>398000</v>
      </c>
      <c r="J809" t="s">
        <v>29</v>
      </c>
      <c r="K809" t="s">
        <v>35</v>
      </c>
      <c r="L809" t="s">
        <v>129</v>
      </c>
      <c r="M809" t="s">
        <v>130</v>
      </c>
      <c r="N809" t="s">
        <v>131</v>
      </c>
      <c r="O809" t="s">
        <v>814</v>
      </c>
      <c r="P809" t="s">
        <v>34</v>
      </c>
      <c r="Q809" t="s">
        <v>35</v>
      </c>
      <c r="R809" t="s">
        <v>36</v>
      </c>
      <c r="S809" t="s">
        <v>37</v>
      </c>
      <c r="T809" t="s">
        <v>38</v>
      </c>
      <c r="U809" t="s">
        <v>38</v>
      </c>
      <c r="V809" t="s">
        <v>39</v>
      </c>
      <c r="W809" t="s">
        <v>40</v>
      </c>
      <c r="X809" t="s">
        <v>40</v>
      </c>
      <c r="Y809" t="s">
        <v>41</v>
      </c>
      <c r="Z809" t="s">
        <v>41</v>
      </c>
      <c r="AA809" t="s">
        <v>37</v>
      </c>
    </row>
    <row r="810" spans="1:27" x14ac:dyDescent="0.25">
      <c r="A810" t="s">
        <v>150</v>
      </c>
      <c r="B810" t="s">
        <v>26</v>
      </c>
      <c r="C810" t="s">
        <v>27</v>
      </c>
      <c r="D810" t="s">
        <v>95</v>
      </c>
      <c r="E810">
        <v>511</v>
      </c>
      <c r="F810" t="str">
        <f t="shared" si="24"/>
        <v>A8620AF511</v>
      </c>
      <c r="G810">
        <f t="shared" si="25"/>
        <v>398000</v>
      </c>
      <c r="H810" s="2">
        <v>-397934</v>
      </c>
      <c r="I810" s="3">
        <v>-398000</v>
      </c>
      <c r="J810" t="s">
        <v>99</v>
      </c>
      <c r="K810" t="s">
        <v>110</v>
      </c>
      <c r="L810" t="s">
        <v>111</v>
      </c>
      <c r="M810" t="s">
        <v>112</v>
      </c>
      <c r="N810" t="s">
        <v>113</v>
      </c>
      <c r="O810" t="s">
        <v>814</v>
      </c>
      <c r="P810" t="s">
        <v>34</v>
      </c>
      <c r="Q810" t="s">
        <v>35</v>
      </c>
      <c r="R810" t="s">
        <v>36</v>
      </c>
      <c r="S810" t="s">
        <v>37</v>
      </c>
      <c r="T810" t="s">
        <v>38</v>
      </c>
      <c r="U810" t="s">
        <v>38</v>
      </c>
      <c r="V810" t="s">
        <v>39</v>
      </c>
      <c r="W810" t="s">
        <v>40</v>
      </c>
      <c r="X810" t="s">
        <v>40</v>
      </c>
      <c r="Y810" t="s">
        <v>41</v>
      </c>
      <c r="Z810" t="s">
        <v>41</v>
      </c>
      <c r="AA810" t="s">
        <v>37</v>
      </c>
    </row>
    <row r="811" spans="1:27" x14ac:dyDescent="0.25">
      <c r="A811" t="s">
        <v>153</v>
      </c>
      <c r="B811" t="s">
        <v>120</v>
      </c>
      <c r="C811" t="s">
        <v>27</v>
      </c>
      <c r="D811" t="s">
        <v>95</v>
      </c>
      <c r="E811">
        <v>511</v>
      </c>
      <c r="F811" t="str">
        <f t="shared" si="24"/>
        <v>A8620AF511</v>
      </c>
      <c r="G811">
        <f t="shared" si="25"/>
        <v>404000</v>
      </c>
      <c r="H811" s="2">
        <v>404120</v>
      </c>
      <c r="I811" s="3">
        <v>404000</v>
      </c>
      <c r="J811" t="s">
        <v>29</v>
      </c>
      <c r="K811" t="s">
        <v>154</v>
      </c>
      <c r="L811" t="s">
        <v>155</v>
      </c>
      <c r="M811" t="s">
        <v>156</v>
      </c>
      <c r="N811" t="s">
        <v>157</v>
      </c>
      <c r="O811" t="s">
        <v>814</v>
      </c>
      <c r="P811" t="s">
        <v>34</v>
      </c>
      <c r="Q811" t="s">
        <v>35</v>
      </c>
      <c r="R811" t="s">
        <v>36</v>
      </c>
      <c r="S811" t="s">
        <v>37</v>
      </c>
      <c r="T811" t="s">
        <v>38</v>
      </c>
      <c r="U811" t="s">
        <v>38</v>
      </c>
      <c r="V811" t="s">
        <v>39</v>
      </c>
      <c r="W811" t="s">
        <v>40</v>
      </c>
      <c r="X811" t="s">
        <v>40</v>
      </c>
      <c r="Y811" t="s">
        <v>41</v>
      </c>
      <c r="Z811" t="s">
        <v>41</v>
      </c>
      <c r="AA811" t="s">
        <v>37</v>
      </c>
    </row>
    <row r="812" spans="1:27" x14ac:dyDescent="0.25">
      <c r="A812" t="s">
        <v>158</v>
      </c>
      <c r="B812" t="s">
        <v>120</v>
      </c>
      <c r="C812" t="s">
        <v>27</v>
      </c>
      <c r="D812" t="s">
        <v>95</v>
      </c>
      <c r="E812">
        <v>511</v>
      </c>
      <c r="F812" t="str">
        <f t="shared" si="24"/>
        <v>A8620AF511</v>
      </c>
      <c r="G812">
        <f t="shared" si="25"/>
        <v>40000</v>
      </c>
      <c r="H812" s="2">
        <v>39995</v>
      </c>
      <c r="I812" s="3">
        <v>40000</v>
      </c>
      <c r="J812" t="s">
        <v>29</v>
      </c>
      <c r="K812" t="s">
        <v>159</v>
      </c>
      <c r="L812" t="s">
        <v>160</v>
      </c>
      <c r="M812" t="s">
        <v>161</v>
      </c>
      <c r="N812" t="s">
        <v>162</v>
      </c>
      <c r="O812" t="s">
        <v>814</v>
      </c>
      <c r="P812" t="s">
        <v>34</v>
      </c>
      <c r="Q812" t="s">
        <v>35</v>
      </c>
      <c r="R812" t="s">
        <v>36</v>
      </c>
      <c r="S812" t="s">
        <v>37</v>
      </c>
      <c r="T812" t="s">
        <v>38</v>
      </c>
      <c r="U812" t="s">
        <v>38</v>
      </c>
      <c r="V812" t="s">
        <v>39</v>
      </c>
      <c r="W812" t="s">
        <v>40</v>
      </c>
      <c r="X812" t="s">
        <v>40</v>
      </c>
      <c r="Y812" t="s">
        <v>41</v>
      </c>
      <c r="Z812" t="s">
        <v>41</v>
      </c>
      <c r="AA812" t="s">
        <v>37</v>
      </c>
    </row>
    <row r="813" spans="1:27" x14ac:dyDescent="0.25">
      <c r="A813" t="s">
        <v>163</v>
      </c>
      <c r="B813" t="s">
        <v>120</v>
      </c>
      <c r="C813" t="s">
        <v>27</v>
      </c>
      <c r="D813" t="s">
        <v>95</v>
      </c>
      <c r="E813">
        <v>511</v>
      </c>
      <c r="F813" t="str">
        <f t="shared" si="24"/>
        <v>A8620AF511</v>
      </c>
      <c r="G813">
        <f t="shared" si="25"/>
        <v>444000</v>
      </c>
      <c r="H813" s="2">
        <v>-444115</v>
      </c>
      <c r="I813" s="3">
        <v>-444000</v>
      </c>
      <c r="J813" t="s">
        <v>99</v>
      </c>
      <c r="K813" t="s">
        <v>35</v>
      </c>
      <c r="L813" t="s">
        <v>129</v>
      </c>
      <c r="M813" t="s">
        <v>130</v>
      </c>
      <c r="N813" t="s">
        <v>131</v>
      </c>
      <c r="O813" t="s">
        <v>814</v>
      </c>
      <c r="P813" t="s">
        <v>34</v>
      </c>
      <c r="Q813" t="s">
        <v>35</v>
      </c>
      <c r="R813" t="s">
        <v>36</v>
      </c>
      <c r="S813" t="s">
        <v>37</v>
      </c>
      <c r="T813" t="s">
        <v>38</v>
      </c>
      <c r="U813" t="s">
        <v>38</v>
      </c>
      <c r="V813" t="s">
        <v>39</v>
      </c>
      <c r="W813" t="s">
        <v>40</v>
      </c>
      <c r="X813" t="s">
        <v>40</v>
      </c>
      <c r="Y813" t="s">
        <v>41</v>
      </c>
      <c r="Z813" t="s">
        <v>41</v>
      </c>
      <c r="AA813" t="s">
        <v>37</v>
      </c>
    </row>
    <row r="814" spans="1:27" x14ac:dyDescent="0.25">
      <c r="A814" t="s">
        <v>164</v>
      </c>
      <c r="B814" t="s">
        <v>26</v>
      </c>
      <c r="C814" t="s">
        <v>27</v>
      </c>
      <c r="D814" t="s">
        <v>95</v>
      </c>
      <c r="E814">
        <v>511</v>
      </c>
      <c r="F814" t="str">
        <f t="shared" si="24"/>
        <v>A8620AF511</v>
      </c>
      <c r="G814">
        <f t="shared" si="25"/>
        <v>404000</v>
      </c>
      <c r="H814" s="2">
        <v>404120</v>
      </c>
      <c r="I814" s="3">
        <v>404000</v>
      </c>
      <c r="J814" t="s">
        <v>29</v>
      </c>
      <c r="K814" t="s">
        <v>116</v>
      </c>
      <c r="L814" t="s">
        <v>117</v>
      </c>
      <c r="M814" t="s">
        <v>118</v>
      </c>
      <c r="N814" t="s">
        <v>117</v>
      </c>
      <c r="O814" t="s">
        <v>814</v>
      </c>
      <c r="P814" t="s">
        <v>34</v>
      </c>
      <c r="Q814" t="s">
        <v>35</v>
      </c>
      <c r="R814" t="s">
        <v>36</v>
      </c>
      <c r="S814" t="s">
        <v>37</v>
      </c>
      <c r="T814" t="s">
        <v>38</v>
      </c>
      <c r="U814" t="s">
        <v>38</v>
      </c>
      <c r="V814" t="s">
        <v>39</v>
      </c>
      <c r="W814" t="s">
        <v>40</v>
      </c>
      <c r="X814" t="s">
        <v>40</v>
      </c>
      <c r="Y814" t="s">
        <v>41</v>
      </c>
      <c r="Z814" t="s">
        <v>41</v>
      </c>
      <c r="AA814" t="s">
        <v>37</v>
      </c>
    </row>
    <row r="815" spans="1:27" x14ac:dyDescent="0.25">
      <c r="A815" t="s">
        <v>165</v>
      </c>
      <c r="B815" t="s">
        <v>26</v>
      </c>
      <c r="C815" t="s">
        <v>27</v>
      </c>
      <c r="D815" t="s">
        <v>95</v>
      </c>
      <c r="E815">
        <v>511</v>
      </c>
      <c r="F815" t="str">
        <f t="shared" si="24"/>
        <v>A8620AF511</v>
      </c>
      <c r="G815">
        <f t="shared" si="25"/>
        <v>404000</v>
      </c>
      <c r="H815" s="2">
        <v>-404120</v>
      </c>
      <c r="I815" s="3">
        <v>-404000</v>
      </c>
      <c r="J815" t="s">
        <v>99</v>
      </c>
      <c r="K815" t="s">
        <v>154</v>
      </c>
      <c r="L815" t="s">
        <v>155</v>
      </c>
      <c r="M815" t="s">
        <v>156</v>
      </c>
      <c r="N815" t="s">
        <v>157</v>
      </c>
      <c r="O815" t="s">
        <v>814</v>
      </c>
      <c r="P815" t="s">
        <v>34</v>
      </c>
      <c r="Q815" t="s">
        <v>35</v>
      </c>
      <c r="R815" t="s">
        <v>36</v>
      </c>
      <c r="S815" t="s">
        <v>37</v>
      </c>
      <c r="T815" t="s">
        <v>38</v>
      </c>
      <c r="U815" t="s">
        <v>38</v>
      </c>
      <c r="V815" t="s">
        <v>39</v>
      </c>
      <c r="W815" t="s">
        <v>40</v>
      </c>
      <c r="X815" t="s">
        <v>40</v>
      </c>
      <c r="Y815" t="s">
        <v>41</v>
      </c>
      <c r="Z815" t="s">
        <v>41</v>
      </c>
      <c r="AA815" t="s">
        <v>37</v>
      </c>
    </row>
    <row r="816" spans="1:27" x14ac:dyDescent="0.25">
      <c r="A816" t="s">
        <v>166</v>
      </c>
      <c r="B816" t="s">
        <v>26</v>
      </c>
      <c r="C816" t="s">
        <v>27</v>
      </c>
      <c r="D816" t="s">
        <v>95</v>
      </c>
      <c r="E816">
        <v>511</v>
      </c>
      <c r="F816" t="str">
        <f t="shared" si="24"/>
        <v>A8620AF511</v>
      </c>
      <c r="G816">
        <f t="shared" si="25"/>
        <v>423000</v>
      </c>
      <c r="H816" s="2">
        <v>422552</v>
      </c>
      <c r="I816" s="3">
        <v>423000</v>
      </c>
      <c r="J816" t="s">
        <v>29</v>
      </c>
      <c r="K816" t="s">
        <v>116</v>
      </c>
      <c r="L816" t="s">
        <v>117</v>
      </c>
      <c r="M816" t="s">
        <v>118</v>
      </c>
      <c r="N816" t="s">
        <v>117</v>
      </c>
      <c r="O816" t="s">
        <v>814</v>
      </c>
      <c r="P816" t="s">
        <v>34</v>
      </c>
      <c r="Q816" t="s">
        <v>35</v>
      </c>
      <c r="R816" t="s">
        <v>36</v>
      </c>
      <c r="S816" t="s">
        <v>37</v>
      </c>
      <c r="T816" t="s">
        <v>38</v>
      </c>
      <c r="U816" t="s">
        <v>38</v>
      </c>
      <c r="V816" t="s">
        <v>39</v>
      </c>
      <c r="W816" t="s">
        <v>40</v>
      </c>
      <c r="X816" t="s">
        <v>40</v>
      </c>
      <c r="Y816" t="s">
        <v>41</v>
      </c>
      <c r="Z816" t="s">
        <v>41</v>
      </c>
      <c r="AA816" t="s">
        <v>37</v>
      </c>
    </row>
    <row r="817" spans="1:27" x14ac:dyDescent="0.25">
      <c r="A817" t="s">
        <v>167</v>
      </c>
      <c r="B817" t="s">
        <v>26</v>
      </c>
      <c r="C817" t="s">
        <v>27</v>
      </c>
      <c r="D817" t="s">
        <v>95</v>
      </c>
      <c r="E817">
        <v>511</v>
      </c>
      <c r="F817" t="str">
        <f t="shared" si="24"/>
        <v>A8620AF511</v>
      </c>
      <c r="G817">
        <f t="shared" si="25"/>
        <v>423000</v>
      </c>
      <c r="H817" s="2">
        <v>-422552</v>
      </c>
      <c r="I817" s="3">
        <v>-423000</v>
      </c>
      <c r="J817" t="s">
        <v>99</v>
      </c>
      <c r="K817" t="s">
        <v>168</v>
      </c>
      <c r="L817" t="s">
        <v>117</v>
      </c>
      <c r="M817" t="s">
        <v>169</v>
      </c>
      <c r="N817" t="s">
        <v>170</v>
      </c>
      <c r="O817" t="s">
        <v>814</v>
      </c>
      <c r="P817" t="s">
        <v>34</v>
      </c>
      <c r="Q817" t="s">
        <v>35</v>
      </c>
      <c r="R817" t="s">
        <v>36</v>
      </c>
      <c r="S817" t="s">
        <v>37</v>
      </c>
      <c r="T817" t="s">
        <v>38</v>
      </c>
      <c r="U817" t="s">
        <v>38</v>
      </c>
      <c r="V817" t="s">
        <v>39</v>
      </c>
      <c r="W817" t="s">
        <v>40</v>
      </c>
      <c r="X817" t="s">
        <v>40</v>
      </c>
      <c r="Y817" t="s">
        <v>41</v>
      </c>
      <c r="Z817" t="s">
        <v>41</v>
      </c>
      <c r="AA817" t="s">
        <v>37</v>
      </c>
    </row>
    <row r="818" spans="1:27" x14ac:dyDescent="0.25">
      <c r="A818" t="s">
        <v>823</v>
      </c>
      <c r="B818" t="s">
        <v>26</v>
      </c>
      <c r="C818" t="s">
        <v>27</v>
      </c>
      <c r="D818" t="s">
        <v>96</v>
      </c>
      <c r="E818">
        <v>511</v>
      </c>
      <c r="F818" t="str">
        <f t="shared" si="24"/>
        <v>A8820AF511</v>
      </c>
      <c r="G818">
        <f t="shared" si="25"/>
        <v>186000</v>
      </c>
      <c r="H818" s="2">
        <v>185794</v>
      </c>
      <c r="I818" s="3">
        <v>186000</v>
      </c>
      <c r="J818" t="s">
        <v>29</v>
      </c>
      <c r="K818" t="s">
        <v>108</v>
      </c>
      <c r="L818" t="s">
        <v>109</v>
      </c>
      <c r="M818" t="s">
        <v>32</v>
      </c>
      <c r="N818" t="s">
        <v>33</v>
      </c>
      <c r="O818" t="s">
        <v>814</v>
      </c>
      <c r="P818" t="s">
        <v>34</v>
      </c>
      <c r="Q818" t="s">
        <v>35</v>
      </c>
      <c r="R818" t="s">
        <v>36</v>
      </c>
      <c r="S818" t="s">
        <v>37</v>
      </c>
      <c r="T818" t="s">
        <v>38</v>
      </c>
      <c r="U818" t="s">
        <v>38</v>
      </c>
      <c r="V818" t="s">
        <v>39</v>
      </c>
      <c r="W818" t="s">
        <v>40</v>
      </c>
      <c r="X818" t="s">
        <v>40</v>
      </c>
      <c r="Y818" t="s">
        <v>41</v>
      </c>
      <c r="Z818" t="s">
        <v>41</v>
      </c>
      <c r="AA818" t="s">
        <v>37</v>
      </c>
    </row>
    <row r="819" spans="1:27" x14ac:dyDescent="0.25">
      <c r="A819" t="s">
        <v>825</v>
      </c>
      <c r="B819" t="s">
        <v>26</v>
      </c>
      <c r="C819" t="s">
        <v>27</v>
      </c>
      <c r="D819" t="s">
        <v>96</v>
      </c>
      <c r="E819">
        <v>511</v>
      </c>
      <c r="F819" t="str">
        <f t="shared" si="24"/>
        <v>A8820AF511</v>
      </c>
      <c r="G819">
        <f t="shared" si="25"/>
        <v>2000</v>
      </c>
      <c r="H819" s="2">
        <v>1512</v>
      </c>
      <c r="I819" s="3">
        <v>2000</v>
      </c>
      <c r="J819" t="s">
        <v>29</v>
      </c>
      <c r="K819" t="s">
        <v>100</v>
      </c>
      <c r="L819" t="s">
        <v>101</v>
      </c>
      <c r="M819" t="s">
        <v>102</v>
      </c>
      <c r="N819" t="s">
        <v>103</v>
      </c>
      <c r="O819" t="s">
        <v>814</v>
      </c>
      <c r="P819" t="s">
        <v>34</v>
      </c>
      <c r="Q819" t="s">
        <v>35</v>
      </c>
      <c r="R819" t="s">
        <v>36</v>
      </c>
      <c r="S819" t="s">
        <v>37</v>
      </c>
      <c r="T819" t="s">
        <v>38</v>
      </c>
      <c r="U819" t="s">
        <v>38</v>
      </c>
      <c r="V819" t="s">
        <v>39</v>
      </c>
      <c r="W819" t="s">
        <v>40</v>
      </c>
      <c r="X819" t="s">
        <v>40</v>
      </c>
      <c r="Y819" t="s">
        <v>41</v>
      </c>
      <c r="Z819" t="s">
        <v>41</v>
      </c>
      <c r="AA819" t="s">
        <v>37</v>
      </c>
    </row>
    <row r="820" spans="1:27" x14ac:dyDescent="0.25">
      <c r="A820" t="s">
        <v>816</v>
      </c>
      <c r="B820" t="s">
        <v>26</v>
      </c>
      <c r="C820" t="s">
        <v>27</v>
      </c>
      <c r="D820" t="s">
        <v>96</v>
      </c>
      <c r="E820">
        <v>511</v>
      </c>
      <c r="F820" t="str">
        <f t="shared" si="24"/>
        <v>A8820AF511</v>
      </c>
      <c r="G820">
        <f t="shared" si="25"/>
        <v>63000</v>
      </c>
      <c r="H820" s="2">
        <v>-61930</v>
      </c>
      <c r="I820" s="3">
        <v>-63000</v>
      </c>
      <c r="J820" t="s">
        <v>99</v>
      </c>
      <c r="K820" t="s">
        <v>115</v>
      </c>
      <c r="L820" t="s">
        <v>111</v>
      </c>
      <c r="M820" t="s">
        <v>112</v>
      </c>
      <c r="N820" t="s">
        <v>113</v>
      </c>
      <c r="O820" t="s">
        <v>814</v>
      </c>
      <c r="P820" t="s">
        <v>34</v>
      </c>
      <c r="Q820" t="s">
        <v>35</v>
      </c>
      <c r="R820" t="s">
        <v>36</v>
      </c>
      <c r="S820" t="s">
        <v>37</v>
      </c>
      <c r="T820" t="s">
        <v>38</v>
      </c>
      <c r="U820" t="s">
        <v>38</v>
      </c>
      <c r="V820" t="s">
        <v>39</v>
      </c>
      <c r="W820" t="s">
        <v>40</v>
      </c>
      <c r="X820" t="s">
        <v>40</v>
      </c>
      <c r="Y820" t="s">
        <v>41</v>
      </c>
      <c r="Z820" t="s">
        <v>41</v>
      </c>
      <c r="AA820" t="s">
        <v>37</v>
      </c>
    </row>
    <row r="821" spans="1:27" x14ac:dyDescent="0.25">
      <c r="A821" t="s">
        <v>817</v>
      </c>
      <c r="B821" t="s">
        <v>26</v>
      </c>
      <c r="C821" t="s">
        <v>27</v>
      </c>
      <c r="D821" t="s">
        <v>96</v>
      </c>
      <c r="E821">
        <v>511</v>
      </c>
      <c r="F821" t="str">
        <f t="shared" si="24"/>
        <v>A8820AF511</v>
      </c>
      <c r="G821">
        <f t="shared" si="25"/>
        <v>125000</v>
      </c>
      <c r="H821" s="2">
        <v>-125376</v>
      </c>
      <c r="I821" s="3">
        <v>-125000</v>
      </c>
      <c r="J821" t="s">
        <v>99</v>
      </c>
      <c r="K821" t="s">
        <v>116</v>
      </c>
      <c r="L821" t="s">
        <v>117</v>
      </c>
      <c r="M821" t="s">
        <v>118</v>
      </c>
      <c r="N821" t="s">
        <v>117</v>
      </c>
      <c r="O821" t="s">
        <v>814</v>
      </c>
      <c r="P821" t="s">
        <v>34</v>
      </c>
      <c r="Q821" t="s">
        <v>35</v>
      </c>
      <c r="R821" t="s">
        <v>36</v>
      </c>
      <c r="S821" t="s">
        <v>37</v>
      </c>
      <c r="T821" t="s">
        <v>38</v>
      </c>
      <c r="U821" t="s">
        <v>38</v>
      </c>
      <c r="V821" t="s">
        <v>39</v>
      </c>
      <c r="W821" t="s">
        <v>40</v>
      </c>
      <c r="X821" t="s">
        <v>40</v>
      </c>
      <c r="Y821" t="s">
        <v>41</v>
      </c>
      <c r="Z821" t="s">
        <v>41</v>
      </c>
      <c r="AA821" t="s">
        <v>37</v>
      </c>
    </row>
    <row r="822" spans="1:27" x14ac:dyDescent="0.25">
      <c r="A822" t="s">
        <v>149</v>
      </c>
      <c r="B822" t="s">
        <v>26</v>
      </c>
      <c r="C822" t="s">
        <v>27</v>
      </c>
      <c r="D822" t="s">
        <v>96</v>
      </c>
      <c r="E822">
        <v>511</v>
      </c>
      <c r="F822" t="str">
        <f t="shared" si="24"/>
        <v>A8820AF511</v>
      </c>
      <c r="G822">
        <f t="shared" si="25"/>
        <v>83000</v>
      </c>
      <c r="H822" s="2">
        <v>82575</v>
      </c>
      <c r="I822" s="3">
        <v>83000</v>
      </c>
      <c r="J822" t="s">
        <v>29</v>
      </c>
      <c r="K822" t="s">
        <v>35</v>
      </c>
      <c r="L822" t="s">
        <v>129</v>
      </c>
      <c r="M822" t="s">
        <v>130</v>
      </c>
      <c r="N822" t="s">
        <v>131</v>
      </c>
      <c r="O822" t="s">
        <v>814</v>
      </c>
      <c r="P822" t="s">
        <v>34</v>
      </c>
      <c r="Q822" t="s">
        <v>35</v>
      </c>
      <c r="R822" t="s">
        <v>36</v>
      </c>
      <c r="S822" t="s">
        <v>37</v>
      </c>
      <c r="T822" t="s">
        <v>38</v>
      </c>
      <c r="U822" t="s">
        <v>38</v>
      </c>
      <c r="V822" t="s">
        <v>39</v>
      </c>
      <c r="W822" t="s">
        <v>40</v>
      </c>
      <c r="X822" t="s">
        <v>40</v>
      </c>
      <c r="Y822" t="s">
        <v>41</v>
      </c>
      <c r="Z822" t="s">
        <v>41</v>
      </c>
      <c r="AA822" t="s">
        <v>37</v>
      </c>
    </row>
    <row r="823" spans="1:27" x14ac:dyDescent="0.25">
      <c r="A823" t="s">
        <v>152</v>
      </c>
      <c r="B823" t="s">
        <v>26</v>
      </c>
      <c r="C823" t="s">
        <v>27</v>
      </c>
      <c r="D823" t="s">
        <v>96</v>
      </c>
      <c r="E823">
        <v>511</v>
      </c>
      <c r="F823" t="str">
        <f t="shared" si="24"/>
        <v>A8820AF511</v>
      </c>
      <c r="G823">
        <f t="shared" si="25"/>
        <v>83000</v>
      </c>
      <c r="H823" s="2">
        <v>-82575</v>
      </c>
      <c r="I823" s="3">
        <v>-83000</v>
      </c>
      <c r="J823" t="s">
        <v>99</v>
      </c>
      <c r="K823" t="s">
        <v>115</v>
      </c>
      <c r="L823" t="s">
        <v>111</v>
      </c>
      <c r="M823" t="s">
        <v>112</v>
      </c>
      <c r="N823" t="s">
        <v>113</v>
      </c>
      <c r="O823" t="s">
        <v>814</v>
      </c>
      <c r="P823" t="s">
        <v>34</v>
      </c>
      <c r="Q823" t="s">
        <v>35</v>
      </c>
      <c r="R823" t="s">
        <v>36</v>
      </c>
      <c r="S823" t="s">
        <v>37</v>
      </c>
      <c r="T823" t="s">
        <v>38</v>
      </c>
      <c r="U823" t="s">
        <v>38</v>
      </c>
      <c r="V823" t="s">
        <v>39</v>
      </c>
      <c r="W823" t="s">
        <v>40</v>
      </c>
      <c r="X823" t="s">
        <v>40</v>
      </c>
      <c r="Y823" t="s">
        <v>41</v>
      </c>
      <c r="Z823" t="s">
        <v>41</v>
      </c>
      <c r="AA823" t="s">
        <v>37</v>
      </c>
    </row>
    <row r="824" spans="1:27" x14ac:dyDescent="0.25">
      <c r="A824" t="s">
        <v>153</v>
      </c>
      <c r="B824" t="s">
        <v>120</v>
      </c>
      <c r="C824" t="s">
        <v>27</v>
      </c>
      <c r="D824" t="s">
        <v>96</v>
      </c>
      <c r="E824">
        <v>511</v>
      </c>
      <c r="F824" t="str">
        <f t="shared" si="24"/>
        <v>A8820AF511</v>
      </c>
      <c r="G824">
        <f t="shared" si="25"/>
        <v>83000</v>
      </c>
      <c r="H824" s="2">
        <v>83082</v>
      </c>
      <c r="I824" s="3">
        <v>83000</v>
      </c>
      <c r="J824" t="s">
        <v>29</v>
      </c>
      <c r="K824" t="s">
        <v>154</v>
      </c>
      <c r="L824" t="s">
        <v>155</v>
      </c>
      <c r="M824" t="s">
        <v>156</v>
      </c>
      <c r="N824" t="s">
        <v>157</v>
      </c>
      <c r="O824" t="s">
        <v>814</v>
      </c>
      <c r="P824" t="s">
        <v>34</v>
      </c>
      <c r="Q824" t="s">
        <v>35</v>
      </c>
      <c r="R824" t="s">
        <v>36</v>
      </c>
      <c r="S824" t="s">
        <v>37</v>
      </c>
      <c r="T824" t="s">
        <v>38</v>
      </c>
      <c r="U824" t="s">
        <v>38</v>
      </c>
      <c r="V824" t="s">
        <v>39</v>
      </c>
      <c r="W824" t="s">
        <v>40</v>
      </c>
      <c r="X824" t="s">
        <v>40</v>
      </c>
      <c r="Y824" t="s">
        <v>41</v>
      </c>
      <c r="Z824" t="s">
        <v>41</v>
      </c>
      <c r="AA824" t="s">
        <v>37</v>
      </c>
    </row>
    <row r="825" spans="1:27" x14ac:dyDescent="0.25">
      <c r="A825" t="s">
        <v>158</v>
      </c>
      <c r="B825" t="s">
        <v>120</v>
      </c>
      <c r="C825" t="s">
        <v>27</v>
      </c>
      <c r="D825" t="s">
        <v>96</v>
      </c>
      <c r="E825">
        <v>511</v>
      </c>
      <c r="F825" t="str">
        <f t="shared" si="24"/>
        <v>A8820AF511</v>
      </c>
      <c r="G825">
        <f t="shared" si="25"/>
        <v>2000</v>
      </c>
      <c r="H825" s="2">
        <v>2099</v>
      </c>
      <c r="I825" s="3">
        <v>2000</v>
      </c>
      <c r="J825" t="s">
        <v>29</v>
      </c>
      <c r="K825" t="s">
        <v>159</v>
      </c>
      <c r="L825" t="s">
        <v>160</v>
      </c>
      <c r="M825" t="s">
        <v>161</v>
      </c>
      <c r="N825" t="s">
        <v>162</v>
      </c>
      <c r="O825" t="s">
        <v>814</v>
      </c>
      <c r="P825" t="s">
        <v>34</v>
      </c>
      <c r="Q825" t="s">
        <v>35</v>
      </c>
      <c r="R825" t="s">
        <v>36</v>
      </c>
      <c r="S825" t="s">
        <v>37</v>
      </c>
      <c r="T825" t="s">
        <v>38</v>
      </c>
      <c r="U825" t="s">
        <v>38</v>
      </c>
      <c r="V825" t="s">
        <v>39</v>
      </c>
      <c r="W825" t="s">
        <v>40</v>
      </c>
      <c r="X825" t="s">
        <v>40</v>
      </c>
      <c r="Y825" t="s">
        <v>41</v>
      </c>
      <c r="Z825" t="s">
        <v>41</v>
      </c>
      <c r="AA825" t="s">
        <v>37</v>
      </c>
    </row>
    <row r="826" spans="1:27" x14ac:dyDescent="0.25">
      <c r="A826" t="s">
        <v>163</v>
      </c>
      <c r="B826" t="s">
        <v>120</v>
      </c>
      <c r="C826" t="s">
        <v>27</v>
      </c>
      <c r="D826" t="s">
        <v>96</v>
      </c>
      <c r="E826">
        <v>511</v>
      </c>
      <c r="F826" t="str">
        <f t="shared" si="24"/>
        <v>A8820AF511</v>
      </c>
      <c r="G826">
        <f t="shared" si="25"/>
        <v>85000</v>
      </c>
      <c r="H826" s="2">
        <v>-85181</v>
      </c>
      <c r="I826" s="3">
        <v>-85000</v>
      </c>
      <c r="J826" t="s">
        <v>99</v>
      </c>
      <c r="K826" t="s">
        <v>35</v>
      </c>
      <c r="L826" t="s">
        <v>129</v>
      </c>
      <c r="M826" t="s">
        <v>130</v>
      </c>
      <c r="N826" t="s">
        <v>131</v>
      </c>
      <c r="O826" t="s">
        <v>814</v>
      </c>
      <c r="P826" t="s">
        <v>34</v>
      </c>
      <c r="Q826" t="s">
        <v>35</v>
      </c>
      <c r="R826" t="s">
        <v>36</v>
      </c>
      <c r="S826" t="s">
        <v>37</v>
      </c>
      <c r="T826" t="s">
        <v>38</v>
      </c>
      <c r="U826" t="s">
        <v>38</v>
      </c>
      <c r="V826" t="s">
        <v>39</v>
      </c>
      <c r="W826" t="s">
        <v>40</v>
      </c>
      <c r="X826" t="s">
        <v>40</v>
      </c>
      <c r="Y826" t="s">
        <v>41</v>
      </c>
      <c r="Z826" t="s">
        <v>41</v>
      </c>
      <c r="AA826" t="s">
        <v>37</v>
      </c>
    </row>
    <row r="827" spans="1:27" x14ac:dyDescent="0.25">
      <c r="A827" t="s">
        <v>164</v>
      </c>
      <c r="B827" t="s">
        <v>26</v>
      </c>
      <c r="C827" t="s">
        <v>27</v>
      </c>
      <c r="D827" t="s">
        <v>96</v>
      </c>
      <c r="E827">
        <v>511</v>
      </c>
      <c r="F827" t="str">
        <f t="shared" si="24"/>
        <v>A8820AF511</v>
      </c>
      <c r="G827">
        <f t="shared" si="25"/>
        <v>83000</v>
      </c>
      <c r="H827" s="2">
        <v>83082</v>
      </c>
      <c r="I827" s="3">
        <v>83000</v>
      </c>
      <c r="J827" t="s">
        <v>29</v>
      </c>
      <c r="K827" t="s">
        <v>116</v>
      </c>
      <c r="L827" t="s">
        <v>117</v>
      </c>
      <c r="M827" t="s">
        <v>118</v>
      </c>
      <c r="N827" t="s">
        <v>117</v>
      </c>
      <c r="O827" t="s">
        <v>814</v>
      </c>
      <c r="P827" t="s">
        <v>34</v>
      </c>
      <c r="Q827" t="s">
        <v>35</v>
      </c>
      <c r="R827" t="s">
        <v>36</v>
      </c>
      <c r="S827" t="s">
        <v>37</v>
      </c>
      <c r="T827" t="s">
        <v>38</v>
      </c>
      <c r="U827" t="s">
        <v>38</v>
      </c>
      <c r="V827" t="s">
        <v>39</v>
      </c>
      <c r="W827" t="s">
        <v>40</v>
      </c>
      <c r="X827" t="s">
        <v>40</v>
      </c>
      <c r="Y827" t="s">
        <v>41</v>
      </c>
      <c r="Z827" t="s">
        <v>41</v>
      </c>
      <c r="AA827" t="s">
        <v>37</v>
      </c>
    </row>
    <row r="828" spans="1:27" x14ac:dyDescent="0.25">
      <c r="A828" t="s">
        <v>165</v>
      </c>
      <c r="B828" t="s">
        <v>26</v>
      </c>
      <c r="C828" t="s">
        <v>27</v>
      </c>
      <c r="D828" t="s">
        <v>96</v>
      </c>
      <c r="E828">
        <v>511</v>
      </c>
      <c r="F828" t="str">
        <f t="shared" si="24"/>
        <v>A8820AF511</v>
      </c>
      <c r="G828">
        <f t="shared" si="25"/>
        <v>83000</v>
      </c>
      <c r="H828" s="2">
        <v>-83082</v>
      </c>
      <c r="I828" s="3">
        <v>-83000</v>
      </c>
      <c r="J828" t="s">
        <v>99</v>
      </c>
      <c r="K828" t="s">
        <v>154</v>
      </c>
      <c r="L828" t="s">
        <v>155</v>
      </c>
      <c r="M828" t="s">
        <v>156</v>
      </c>
      <c r="N828" t="s">
        <v>157</v>
      </c>
      <c r="O828" t="s">
        <v>814</v>
      </c>
      <c r="P828" t="s">
        <v>34</v>
      </c>
      <c r="Q828" t="s">
        <v>35</v>
      </c>
      <c r="R828" t="s">
        <v>36</v>
      </c>
      <c r="S828" t="s">
        <v>37</v>
      </c>
      <c r="T828" t="s">
        <v>38</v>
      </c>
      <c r="U828" t="s">
        <v>38</v>
      </c>
      <c r="V828" t="s">
        <v>39</v>
      </c>
      <c r="W828" t="s">
        <v>40</v>
      </c>
      <c r="X828" t="s">
        <v>40</v>
      </c>
      <c r="Y828" t="s">
        <v>41</v>
      </c>
      <c r="Z828" t="s">
        <v>41</v>
      </c>
      <c r="AA828" t="s">
        <v>37</v>
      </c>
    </row>
    <row r="829" spans="1:27" x14ac:dyDescent="0.25">
      <c r="A829" t="s">
        <v>166</v>
      </c>
      <c r="B829" t="s">
        <v>26</v>
      </c>
      <c r="C829" t="s">
        <v>27</v>
      </c>
      <c r="D829" t="s">
        <v>96</v>
      </c>
      <c r="E829">
        <v>511</v>
      </c>
      <c r="F829" t="str">
        <f t="shared" si="24"/>
        <v>A8820AF511</v>
      </c>
      <c r="G829">
        <f t="shared" si="25"/>
        <v>42000</v>
      </c>
      <c r="H829" s="2">
        <v>42294</v>
      </c>
      <c r="I829" s="3">
        <v>42000</v>
      </c>
      <c r="J829" t="s">
        <v>29</v>
      </c>
      <c r="K829" t="s">
        <v>116</v>
      </c>
      <c r="L829" t="s">
        <v>117</v>
      </c>
      <c r="M829" t="s">
        <v>118</v>
      </c>
      <c r="N829" t="s">
        <v>117</v>
      </c>
      <c r="O829" t="s">
        <v>814</v>
      </c>
      <c r="P829" t="s">
        <v>34</v>
      </c>
      <c r="Q829" t="s">
        <v>35</v>
      </c>
      <c r="R829" t="s">
        <v>36</v>
      </c>
      <c r="S829" t="s">
        <v>37</v>
      </c>
      <c r="T829" t="s">
        <v>38</v>
      </c>
      <c r="U829" t="s">
        <v>38</v>
      </c>
      <c r="V829" t="s">
        <v>39</v>
      </c>
      <c r="W829" t="s">
        <v>40</v>
      </c>
      <c r="X829" t="s">
        <v>40</v>
      </c>
      <c r="Y829" t="s">
        <v>41</v>
      </c>
      <c r="Z829" t="s">
        <v>41</v>
      </c>
      <c r="AA829" t="s">
        <v>37</v>
      </c>
    </row>
    <row r="830" spans="1:27" x14ac:dyDescent="0.25">
      <c r="A830" t="s">
        <v>167</v>
      </c>
      <c r="B830" t="s">
        <v>26</v>
      </c>
      <c r="C830" t="s">
        <v>27</v>
      </c>
      <c r="D830" t="s">
        <v>96</v>
      </c>
      <c r="E830">
        <v>511</v>
      </c>
      <c r="F830" t="str">
        <f t="shared" si="24"/>
        <v>A8820AF511</v>
      </c>
      <c r="G830">
        <f t="shared" si="25"/>
        <v>42000</v>
      </c>
      <c r="H830" s="2">
        <v>-42294</v>
      </c>
      <c r="I830" s="3">
        <v>-42000</v>
      </c>
      <c r="J830" t="s">
        <v>99</v>
      </c>
      <c r="K830" t="s">
        <v>168</v>
      </c>
      <c r="L830" t="s">
        <v>117</v>
      </c>
      <c r="M830" t="s">
        <v>169</v>
      </c>
      <c r="N830" t="s">
        <v>170</v>
      </c>
      <c r="O830" t="s">
        <v>814</v>
      </c>
      <c r="P830" t="s">
        <v>34</v>
      </c>
      <c r="Q830" t="s">
        <v>35</v>
      </c>
      <c r="R830" t="s">
        <v>36</v>
      </c>
      <c r="S830" t="s">
        <v>37</v>
      </c>
      <c r="T830" t="s">
        <v>38</v>
      </c>
      <c r="U830" t="s">
        <v>38</v>
      </c>
      <c r="V830" t="s">
        <v>39</v>
      </c>
      <c r="W830" t="s">
        <v>40</v>
      </c>
      <c r="X830" t="s">
        <v>40</v>
      </c>
      <c r="Y830" t="s">
        <v>41</v>
      </c>
      <c r="Z830" t="s">
        <v>41</v>
      </c>
      <c r="AA830" t="s">
        <v>37</v>
      </c>
    </row>
    <row r="831" spans="1:27" x14ac:dyDescent="0.25">
      <c r="A831" t="s">
        <v>823</v>
      </c>
      <c r="B831" t="s">
        <v>26</v>
      </c>
      <c r="C831" t="s">
        <v>27</v>
      </c>
      <c r="D831" t="s">
        <v>97</v>
      </c>
      <c r="E831">
        <v>511</v>
      </c>
      <c r="F831" t="str">
        <f t="shared" si="24"/>
        <v>A8860AF511</v>
      </c>
      <c r="G831">
        <f t="shared" si="25"/>
        <v>11520000</v>
      </c>
      <c r="H831" s="2">
        <v>11519797</v>
      </c>
      <c r="I831" s="3">
        <v>11520000</v>
      </c>
      <c r="J831" t="s">
        <v>29</v>
      </c>
      <c r="K831" t="s">
        <v>108</v>
      </c>
      <c r="L831" t="s">
        <v>109</v>
      </c>
      <c r="M831" t="s">
        <v>32</v>
      </c>
      <c r="N831" t="s">
        <v>33</v>
      </c>
      <c r="O831" t="s">
        <v>814</v>
      </c>
      <c r="P831" t="s">
        <v>34</v>
      </c>
      <c r="Q831" t="s">
        <v>35</v>
      </c>
      <c r="R831" t="s">
        <v>36</v>
      </c>
      <c r="S831" t="s">
        <v>37</v>
      </c>
      <c r="T831" t="s">
        <v>38</v>
      </c>
      <c r="U831" t="s">
        <v>38</v>
      </c>
      <c r="V831" t="s">
        <v>39</v>
      </c>
      <c r="W831" t="s">
        <v>40</v>
      </c>
      <c r="X831" t="s">
        <v>40</v>
      </c>
      <c r="Y831" t="s">
        <v>41</v>
      </c>
      <c r="Z831" t="s">
        <v>41</v>
      </c>
      <c r="AA831" t="s">
        <v>37</v>
      </c>
    </row>
    <row r="832" spans="1:27" x14ac:dyDescent="0.25">
      <c r="A832" t="s">
        <v>825</v>
      </c>
      <c r="B832" t="s">
        <v>26</v>
      </c>
      <c r="C832" t="s">
        <v>27</v>
      </c>
      <c r="D832" t="s">
        <v>97</v>
      </c>
      <c r="E832">
        <v>511</v>
      </c>
      <c r="F832" t="str">
        <f t="shared" si="24"/>
        <v>A8860AF511</v>
      </c>
      <c r="G832">
        <f t="shared" si="25"/>
        <v>76000</v>
      </c>
      <c r="H832" s="2">
        <v>76351</v>
      </c>
      <c r="I832" s="3">
        <v>76000</v>
      </c>
      <c r="J832" t="s">
        <v>29</v>
      </c>
      <c r="K832" t="s">
        <v>100</v>
      </c>
      <c r="L832" t="s">
        <v>101</v>
      </c>
      <c r="M832" t="s">
        <v>102</v>
      </c>
      <c r="N832" t="s">
        <v>103</v>
      </c>
      <c r="O832" t="s">
        <v>814</v>
      </c>
      <c r="P832" t="s">
        <v>34</v>
      </c>
      <c r="Q832" t="s">
        <v>35</v>
      </c>
      <c r="R832" t="s">
        <v>36</v>
      </c>
      <c r="S832" t="s">
        <v>37</v>
      </c>
      <c r="T832" t="s">
        <v>38</v>
      </c>
      <c r="U832" t="s">
        <v>38</v>
      </c>
      <c r="V832" t="s">
        <v>39</v>
      </c>
      <c r="W832" t="s">
        <v>40</v>
      </c>
      <c r="X832" t="s">
        <v>40</v>
      </c>
      <c r="Y832" t="s">
        <v>41</v>
      </c>
      <c r="Z832" t="s">
        <v>41</v>
      </c>
      <c r="AA832" t="s">
        <v>37</v>
      </c>
    </row>
    <row r="833" spans="1:27" x14ac:dyDescent="0.25">
      <c r="A833" t="s">
        <v>816</v>
      </c>
      <c r="B833" t="s">
        <v>26</v>
      </c>
      <c r="C833" t="s">
        <v>27</v>
      </c>
      <c r="D833" t="s">
        <v>97</v>
      </c>
      <c r="E833">
        <v>511</v>
      </c>
      <c r="F833" t="str">
        <f t="shared" si="24"/>
        <v>A8860AF511</v>
      </c>
      <c r="G833">
        <f t="shared" si="25"/>
        <v>7089000</v>
      </c>
      <c r="H833" s="2">
        <v>-7089106</v>
      </c>
      <c r="I833" s="3">
        <v>-7089000</v>
      </c>
      <c r="J833" t="s">
        <v>99</v>
      </c>
      <c r="K833" t="s">
        <v>115</v>
      </c>
      <c r="L833" t="s">
        <v>111</v>
      </c>
      <c r="M833" t="s">
        <v>112</v>
      </c>
      <c r="N833" t="s">
        <v>113</v>
      </c>
      <c r="O833" t="s">
        <v>814</v>
      </c>
      <c r="P833" t="s">
        <v>34</v>
      </c>
      <c r="Q833" t="s">
        <v>35</v>
      </c>
      <c r="R833" t="s">
        <v>36</v>
      </c>
      <c r="S833" t="s">
        <v>37</v>
      </c>
      <c r="T833" t="s">
        <v>38</v>
      </c>
      <c r="U833" t="s">
        <v>38</v>
      </c>
      <c r="V833" t="s">
        <v>39</v>
      </c>
      <c r="W833" t="s">
        <v>40</v>
      </c>
      <c r="X833" t="s">
        <v>40</v>
      </c>
      <c r="Y833" t="s">
        <v>41</v>
      </c>
      <c r="Z833" t="s">
        <v>41</v>
      </c>
      <c r="AA833" t="s">
        <v>37</v>
      </c>
    </row>
    <row r="834" spans="1:27" x14ac:dyDescent="0.25">
      <c r="A834" t="s">
        <v>817</v>
      </c>
      <c r="B834" t="s">
        <v>26</v>
      </c>
      <c r="C834" t="s">
        <v>27</v>
      </c>
      <c r="D834" t="s">
        <v>97</v>
      </c>
      <c r="E834">
        <v>511</v>
      </c>
      <c r="F834" t="str">
        <f t="shared" si="24"/>
        <v>A8860AF511</v>
      </c>
      <c r="G834">
        <f t="shared" si="25"/>
        <v>4507000</v>
      </c>
      <c r="H834" s="2">
        <v>-4507042</v>
      </c>
      <c r="I834" s="3">
        <v>-4507000</v>
      </c>
      <c r="J834" t="s">
        <v>99</v>
      </c>
      <c r="K834" t="s">
        <v>116</v>
      </c>
      <c r="L834" t="s">
        <v>117</v>
      </c>
      <c r="M834" t="s">
        <v>118</v>
      </c>
      <c r="N834" t="s">
        <v>117</v>
      </c>
      <c r="O834" t="s">
        <v>814</v>
      </c>
      <c r="P834" t="s">
        <v>34</v>
      </c>
      <c r="Q834" t="s">
        <v>35</v>
      </c>
      <c r="R834" t="s">
        <v>36</v>
      </c>
      <c r="S834" t="s">
        <v>37</v>
      </c>
      <c r="T834" t="s">
        <v>38</v>
      </c>
      <c r="U834" t="s">
        <v>38</v>
      </c>
      <c r="V834" t="s">
        <v>39</v>
      </c>
      <c r="W834" t="s">
        <v>40</v>
      </c>
      <c r="X834" t="s">
        <v>40</v>
      </c>
      <c r="Y834" t="s">
        <v>41</v>
      </c>
      <c r="Z834" t="s">
        <v>41</v>
      </c>
      <c r="AA834" t="s">
        <v>37</v>
      </c>
    </row>
    <row r="835" spans="1:27" x14ac:dyDescent="0.25">
      <c r="A835" t="s">
        <v>119</v>
      </c>
      <c r="B835" t="s">
        <v>120</v>
      </c>
      <c r="C835" t="s">
        <v>27</v>
      </c>
      <c r="D835" t="s">
        <v>97</v>
      </c>
      <c r="E835">
        <v>511</v>
      </c>
      <c r="F835" t="str">
        <f t="shared" si="24"/>
        <v>A8860AF511</v>
      </c>
      <c r="G835">
        <f t="shared" si="25"/>
        <v>27307000</v>
      </c>
      <c r="H835" s="2">
        <v>27306783</v>
      </c>
      <c r="I835" s="3">
        <v>27307000</v>
      </c>
      <c r="J835" t="s">
        <v>29</v>
      </c>
      <c r="K835" t="s">
        <v>121</v>
      </c>
      <c r="L835" t="s">
        <v>122</v>
      </c>
      <c r="M835" t="s">
        <v>123</v>
      </c>
      <c r="N835" t="s">
        <v>124</v>
      </c>
      <c r="O835" t="s">
        <v>814</v>
      </c>
      <c r="P835" t="s">
        <v>34</v>
      </c>
      <c r="Q835" t="s">
        <v>35</v>
      </c>
      <c r="R835" t="s">
        <v>36</v>
      </c>
      <c r="S835" t="s">
        <v>37</v>
      </c>
      <c r="T835" t="s">
        <v>38</v>
      </c>
      <c r="U835" t="s">
        <v>38</v>
      </c>
      <c r="V835" t="s">
        <v>39</v>
      </c>
      <c r="W835" t="s">
        <v>40</v>
      </c>
      <c r="X835" t="s">
        <v>40</v>
      </c>
      <c r="Y835" t="s">
        <v>41</v>
      </c>
      <c r="Z835" t="s">
        <v>41</v>
      </c>
      <c r="AA835" t="s">
        <v>37</v>
      </c>
    </row>
    <row r="836" spans="1:27" x14ac:dyDescent="0.25">
      <c r="A836" t="s">
        <v>125</v>
      </c>
      <c r="B836" t="s">
        <v>120</v>
      </c>
      <c r="C836" t="s">
        <v>27</v>
      </c>
      <c r="D836" t="s">
        <v>97</v>
      </c>
      <c r="E836">
        <v>511</v>
      </c>
      <c r="F836" t="str">
        <f t="shared" si="24"/>
        <v>A8860AF511</v>
      </c>
      <c r="G836">
        <f t="shared" si="25"/>
        <v>27307000</v>
      </c>
      <c r="H836" s="2">
        <v>-27306783</v>
      </c>
      <c r="I836" s="3">
        <v>-27307000</v>
      </c>
      <c r="J836" t="s">
        <v>99</v>
      </c>
      <c r="K836" t="s">
        <v>126</v>
      </c>
      <c r="L836" t="s">
        <v>927</v>
      </c>
      <c r="M836" t="s">
        <v>127</v>
      </c>
      <c r="N836" t="s">
        <v>928</v>
      </c>
      <c r="O836" t="s">
        <v>814</v>
      </c>
      <c r="P836" t="s">
        <v>34</v>
      </c>
      <c r="Q836" t="s">
        <v>35</v>
      </c>
      <c r="R836" t="s">
        <v>36</v>
      </c>
      <c r="S836" t="s">
        <v>37</v>
      </c>
      <c r="T836" t="s">
        <v>38</v>
      </c>
      <c r="U836" t="s">
        <v>38</v>
      </c>
      <c r="V836" t="s">
        <v>39</v>
      </c>
      <c r="W836" t="s">
        <v>40</v>
      </c>
      <c r="X836" t="s">
        <v>40</v>
      </c>
      <c r="Y836" t="s">
        <v>41</v>
      </c>
      <c r="Z836" t="s">
        <v>41</v>
      </c>
      <c r="AA836" t="s">
        <v>37</v>
      </c>
    </row>
    <row r="837" spans="1:27" x14ac:dyDescent="0.25">
      <c r="A837" t="s">
        <v>145</v>
      </c>
      <c r="B837" t="s">
        <v>26</v>
      </c>
      <c r="C837" t="s">
        <v>27</v>
      </c>
      <c r="D837" t="s">
        <v>97</v>
      </c>
      <c r="E837">
        <v>511</v>
      </c>
      <c r="F837" t="str">
        <f t="shared" si="24"/>
        <v>A8860AF511</v>
      </c>
      <c r="G837">
        <f t="shared" si="25"/>
        <v>27307000</v>
      </c>
      <c r="H837" s="2">
        <v>27306783</v>
      </c>
      <c r="I837" s="3">
        <v>27307000</v>
      </c>
      <c r="J837" t="s">
        <v>29</v>
      </c>
      <c r="K837" t="s">
        <v>108</v>
      </c>
      <c r="L837" t="s">
        <v>109</v>
      </c>
      <c r="M837" t="s">
        <v>32</v>
      </c>
      <c r="N837" t="s">
        <v>33</v>
      </c>
      <c r="O837" t="s">
        <v>814</v>
      </c>
      <c r="P837" t="s">
        <v>34</v>
      </c>
      <c r="Q837" t="s">
        <v>35</v>
      </c>
      <c r="R837" t="s">
        <v>36</v>
      </c>
      <c r="S837" t="s">
        <v>37</v>
      </c>
      <c r="T837" t="s">
        <v>38</v>
      </c>
      <c r="U837" t="s">
        <v>38</v>
      </c>
      <c r="V837" t="s">
        <v>39</v>
      </c>
      <c r="W837" t="s">
        <v>40</v>
      </c>
      <c r="X837" t="s">
        <v>40</v>
      </c>
      <c r="Y837" t="s">
        <v>41</v>
      </c>
      <c r="Z837" t="s">
        <v>41</v>
      </c>
      <c r="AA837" t="s">
        <v>37</v>
      </c>
    </row>
    <row r="838" spans="1:27" x14ac:dyDescent="0.25">
      <c r="A838" t="s">
        <v>146</v>
      </c>
      <c r="B838" t="s">
        <v>26</v>
      </c>
      <c r="C838" t="s">
        <v>27</v>
      </c>
      <c r="D838" t="s">
        <v>97</v>
      </c>
      <c r="E838">
        <v>511</v>
      </c>
      <c r="F838" t="str">
        <f t="shared" si="24"/>
        <v>A8860AF511</v>
      </c>
      <c r="G838">
        <f t="shared" si="25"/>
        <v>27307000</v>
      </c>
      <c r="H838" s="2">
        <v>-27306783</v>
      </c>
      <c r="I838" s="3">
        <v>-27307000</v>
      </c>
      <c r="J838" t="s">
        <v>99</v>
      </c>
      <c r="K838" t="s">
        <v>121</v>
      </c>
      <c r="L838" t="s">
        <v>122</v>
      </c>
      <c r="M838" t="s">
        <v>123</v>
      </c>
      <c r="N838" t="s">
        <v>124</v>
      </c>
      <c r="O838" t="s">
        <v>814</v>
      </c>
      <c r="P838" t="s">
        <v>34</v>
      </c>
      <c r="Q838" t="s">
        <v>35</v>
      </c>
      <c r="R838" t="s">
        <v>36</v>
      </c>
      <c r="S838" t="s">
        <v>37</v>
      </c>
      <c r="T838" t="s">
        <v>38</v>
      </c>
      <c r="U838" t="s">
        <v>38</v>
      </c>
      <c r="V838" t="s">
        <v>39</v>
      </c>
      <c r="W838" t="s">
        <v>40</v>
      </c>
      <c r="X838" t="s">
        <v>40</v>
      </c>
      <c r="Y838" t="s">
        <v>41</v>
      </c>
      <c r="Z838" t="s">
        <v>41</v>
      </c>
      <c r="AA838" t="s">
        <v>37</v>
      </c>
    </row>
    <row r="839" spans="1:27" x14ac:dyDescent="0.25">
      <c r="A839" t="s">
        <v>147</v>
      </c>
      <c r="B839" t="s">
        <v>26</v>
      </c>
      <c r="C839" t="s">
        <v>27</v>
      </c>
      <c r="D839" t="s">
        <v>97</v>
      </c>
      <c r="E839">
        <v>511</v>
      </c>
      <c r="F839" t="str">
        <f t="shared" si="24"/>
        <v>A8860AF511</v>
      </c>
      <c r="G839">
        <f t="shared" si="25"/>
        <v>27307000</v>
      </c>
      <c r="H839" s="2">
        <v>27306783</v>
      </c>
      <c r="I839" s="3">
        <v>27307000</v>
      </c>
      <c r="J839" t="s">
        <v>29</v>
      </c>
      <c r="K839" t="s">
        <v>126</v>
      </c>
      <c r="L839" t="s">
        <v>927</v>
      </c>
      <c r="M839" t="s">
        <v>127</v>
      </c>
      <c r="N839" t="s">
        <v>928</v>
      </c>
      <c r="O839" t="s">
        <v>814</v>
      </c>
      <c r="P839" t="s">
        <v>34</v>
      </c>
      <c r="Q839" t="s">
        <v>35</v>
      </c>
      <c r="R839" t="s">
        <v>36</v>
      </c>
      <c r="S839" t="s">
        <v>37</v>
      </c>
      <c r="T839" t="s">
        <v>38</v>
      </c>
      <c r="U839" t="s">
        <v>38</v>
      </c>
      <c r="V839" t="s">
        <v>39</v>
      </c>
      <c r="W839" t="s">
        <v>40</v>
      </c>
      <c r="X839" t="s">
        <v>40</v>
      </c>
      <c r="Y839" t="s">
        <v>41</v>
      </c>
      <c r="Z839" t="s">
        <v>41</v>
      </c>
      <c r="AA839" t="s">
        <v>37</v>
      </c>
    </row>
    <row r="840" spans="1:27" x14ac:dyDescent="0.25">
      <c r="A840" t="s">
        <v>148</v>
      </c>
      <c r="B840" t="s">
        <v>26</v>
      </c>
      <c r="C840" t="s">
        <v>27</v>
      </c>
      <c r="D840" t="s">
        <v>97</v>
      </c>
      <c r="E840">
        <v>511</v>
      </c>
      <c r="F840" t="str">
        <f t="shared" ref="F840:F903" si="26">_xlfn.CONCAT("A",D840,"AF",E840)</f>
        <v>A8860AF511</v>
      </c>
      <c r="G840">
        <f t="shared" ref="G840:G903" si="27">ABS(I840)</f>
        <v>27307000</v>
      </c>
      <c r="H840" s="2">
        <v>-27306783</v>
      </c>
      <c r="I840" s="3">
        <v>-27307000</v>
      </c>
      <c r="J840" t="s">
        <v>99</v>
      </c>
      <c r="K840" t="s">
        <v>116</v>
      </c>
      <c r="L840" t="s">
        <v>117</v>
      </c>
      <c r="M840" t="s">
        <v>118</v>
      </c>
      <c r="N840" t="s">
        <v>117</v>
      </c>
      <c r="O840" t="s">
        <v>814</v>
      </c>
      <c r="P840" t="s">
        <v>34</v>
      </c>
      <c r="Q840" t="s">
        <v>35</v>
      </c>
      <c r="R840" t="s">
        <v>36</v>
      </c>
      <c r="S840" t="s">
        <v>37</v>
      </c>
      <c r="T840" t="s">
        <v>38</v>
      </c>
      <c r="U840" t="s">
        <v>38</v>
      </c>
      <c r="V840" t="s">
        <v>39</v>
      </c>
      <c r="W840" t="s">
        <v>40</v>
      </c>
      <c r="X840" t="s">
        <v>40</v>
      </c>
      <c r="Y840" t="s">
        <v>41</v>
      </c>
      <c r="Z840" t="s">
        <v>41</v>
      </c>
      <c r="AA840" t="s">
        <v>37</v>
      </c>
    </row>
    <row r="841" spans="1:27" x14ac:dyDescent="0.25">
      <c r="A841" t="s">
        <v>149</v>
      </c>
      <c r="B841" t="s">
        <v>26</v>
      </c>
      <c r="C841" t="s">
        <v>27</v>
      </c>
      <c r="D841" t="s">
        <v>97</v>
      </c>
      <c r="E841">
        <v>511</v>
      </c>
      <c r="F841" t="str">
        <f t="shared" si="26"/>
        <v>A8860AF511</v>
      </c>
      <c r="G841">
        <f t="shared" si="27"/>
        <v>3129000</v>
      </c>
      <c r="H841" s="2">
        <v>3128902</v>
      </c>
      <c r="I841" s="3">
        <v>3129000</v>
      </c>
      <c r="J841" t="s">
        <v>29</v>
      </c>
      <c r="K841" t="s">
        <v>35</v>
      </c>
      <c r="L841" t="s">
        <v>129</v>
      </c>
      <c r="M841" t="s">
        <v>130</v>
      </c>
      <c r="N841" t="s">
        <v>131</v>
      </c>
      <c r="O841" t="s">
        <v>814</v>
      </c>
      <c r="P841" t="s">
        <v>34</v>
      </c>
      <c r="Q841" t="s">
        <v>35</v>
      </c>
      <c r="R841" t="s">
        <v>36</v>
      </c>
      <c r="S841" t="s">
        <v>37</v>
      </c>
      <c r="T841" t="s">
        <v>38</v>
      </c>
      <c r="U841" t="s">
        <v>38</v>
      </c>
      <c r="V841" t="s">
        <v>39</v>
      </c>
      <c r="W841" t="s">
        <v>40</v>
      </c>
      <c r="X841" t="s">
        <v>40</v>
      </c>
      <c r="Y841" t="s">
        <v>41</v>
      </c>
      <c r="Z841" t="s">
        <v>41</v>
      </c>
      <c r="AA841" t="s">
        <v>37</v>
      </c>
    </row>
    <row r="842" spans="1:27" x14ac:dyDescent="0.25">
      <c r="A842" t="s">
        <v>152</v>
      </c>
      <c r="B842" t="s">
        <v>26</v>
      </c>
      <c r="C842" t="s">
        <v>27</v>
      </c>
      <c r="D842" t="s">
        <v>97</v>
      </c>
      <c r="E842">
        <v>511</v>
      </c>
      <c r="F842" t="str">
        <f t="shared" si="26"/>
        <v>A8860AF511</v>
      </c>
      <c r="G842">
        <f t="shared" si="27"/>
        <v>3129000</v>
      </c>
      <c r="H842" s="2">
        <v>-3128902</v>
      </c>
      <c r="I842" s="3">
        <v>-3129000</v>
      </c>
      <c r="J842" t="s">
        <v>99</v>
      </c>
      <c r="K842" t="s">
        <v>115</v>
      </c>
      <c r="L842" t="s">
        <v>111</v>
      </c>
      <c r="M842" t="s">
        <v>112</v>
      </c>
      <c r="N842" t="s">
        <v>113</v>
      </c>
      <c r="O842" t="s">
        <v>814</v>
      </c>
      <c r="P842" t="s">
        <v>34</v>
      </c>
      <c r="Q842" t="s">
        <v>35</v>
      </c>
      <c r="R842" t="s">
        <v>36</v>
      </c>
      <c r="S842" t="s">
        <v>37</v>
      </c>
      <c r="T842" t="s">
        <v>38</v>
      </c>
      <c r="U842" t="s">
        <v>38</v>
      </c>
      <c r="V842" t="s">
        <v>39</v>
      </c>
      <c r="W842" t="s">
        <v>40</v>
      </c>
      <c r="X842" t="s">
        <v>40</v>
      </c>
      <c r="Y842" t="s">
        <v>41</v>
      </c>
      <c r="Z842" t="s">
        <v>41</v>
      </c>
      <c r="AA842" t="s">
        <v>37</v>
      </c>
    </row>
    <row r="843" spans="1:27" x14ac:dyDescent="0.25">
      <c r="A843" t="s">
        <v>153</v>
      </c>
      <c r="B843" t="s">
        <v>120</v>
      </c>
      <c r="C843" t="s">
        <v>27</v>
      </c>
      <c r="D843" t="s">
        <v>97</v>
      </c>
      <c r="E843">
        <v>511</v>
      </c>
      <c r="F843" t="str">
        <f t="shared" si="26"/>
        <v>A8860AF511</v>
      </c>
      <c r="G843">
        <f t="shared" si="27"/>
        <v>2585000</v>
      </c>
      <c r="H843" s="2">
        <v>2584536</v>
      </c>
      <c r="I843" s="3">
        <v>2585000</v>
      </c>
      <c r="J843" t="s">
        <v>29</v>
      </c>
      <c r="K843" t="s">
        <v>154</v>
      </c>
      <c r="L843" t="s">
        <v>155</v>
      </c>
      <c r="M843" t="s">
        <v>156</v>
      </c>
      <c r="N843" t="s">
        <v>157</v>
      </c>
      <c r="O843" t="s">
        <v>814</v>
      </c>
      <c r="P843" t="s">
        <v>34</v>
      </c>
      <c r="Q843" t="s">
        <v>35</v>
      </c>
      <c r="R843" t="s">
        <v>36</v>
      </c>
      <c r="S843" t="s">
        <v>37</v>
      </c>
      <c r="T843" t="s">
        <v>38</v>
      </c>
      <c r="U843" t="s">
        <v>38</v>
      </c>
      <c r="V843" t="s">
        <v>39</v>
      </c>
      <c r="W843" t="s">
        <v>40</v>
      </c>
      <c r="X843" t="s">
        <v>40</v>
      </c>
      <c r="Y843" t="s">
        <v>41</v>
      </c>
      <c r="Z843" t="s">
        <v>41</v>
      </c>
      <c r="AA843" t="s">
        <v>37</v>
      </c>
    </row>
    <row r="844" spans="1:27" x14ac:dyDescent="0.25">
      <c r="A844" t="s">
        <v>158</v>
      </c>
      <c r="B844" t="s">
        <v>120</v>
      </c>
      <c r="C844" t="s">
        <v>27</v>
      </c>
      <c r="D844" t="s">
        <v>97</v>
      </c>
      <c r="E844">
        <v>511</v>
      </c>
      <c r="F844" t="str">
        <f t="shared" si="26"/>
        <v>A8860AF511</v>
      </c>
      <c r="G844">
        <f t="shared" si="27"/>
        <v>580000</v>
      </c>
      <c r="H844" s="2">
        <v>579800</v>
      </c>
      <c r="I844" s="3">
        <v>580000</v>
      </c>
      <c r="J844" t="s">
        <v>29</v>
      </c>
      <c r="K844" t="s">
        <v>159</v>
      </c>
      <c r="L844" t="s">
        <v>160</v>
      </c>
      <c r="M844" t="s">
        <v>161</v>
      </c>
      <c r="N844" t="s">
        <v>162</v>
      </c>
      <c r="O844" t="s">
        <v>814</v>
      </c>
      <c r="P844" t="s">
        <v>34</v>
      </c>
      <c r="Q844" t="s">
        <v>35</v>
      </c>
      <c r="R844" t="s">
        <v>36</v>
      </c>
      <c r="S844" t="s">
        <v>37</v>
      </c>
      <c r="T844" t="s">
        <v>38</v>
      </c>
      <c r="U844" t="s">
        <v>38</v>
      </c>
      <c r="V844" t="s">
        <v>39</v>
      </c>
      <c r="W844" t="s">
        <v>40</v>
      </c>
      <c r="X844" t="s">
        <v>40</v>
      </c>
      <c r="Y844" t="s">
        <v>41</v>
      </c>
      <c r="Z844" t="s">
        <v>41</v>
      </c>
      <c r="AA844" t="s">
        <v>37</v>
      </c>
    </row>
    <row r="845" spans="1:27" x14ac:dyDescent="0.25">
      <c r="A845" t="s">
        <v>163</v>
      </c>
      <c r="B845" t="s">
        <v>120</v>
      </c>
      <c r="C845" t="s">
        <v>27</v>
      </c>
      <c r="D845" t="s">
        <v>97</v>
      </c>
      <c r="E845">
        <v>511</v>
      </c>
      <c r="F845" t="str">
        <f t="shared" si="26"/>
        <v>A8860AF511</v>
      </c>
      <c r="G845">
        <f t="shared" si="27"/>
        <v>3165000</v>
      </c>
      <c r="H845" s="2">
        <v>-3164336</v>
      </c>
      <c r="I845" s="3">
        <v>-3165000</v>
      </c>
      <c r="J845" t="s">
        <v>99</v>
      </c>
      <c r="K845" t="s">
        <v>35</v>
      </c>
      <c r="L845" t="s">
        <v>129</v>
      </c>
      <c r="M845" t="s">
        <v>130</v>
      </c>
      <c r="N845" t="s">
        <v>131</v>
      </c>
      <c r="O845" t="s">
        <v>814</v>
      </c>
      <c r="P845" t="s">
        <v>34</v>
      </c>
      <c r="Q845" t="s">
        <v>35</v>
      </c>
      <c r="R845" t="s">
        <v>36</v>
      </c>
      <c r="S845" t="s">
        <v>37</v>
      </c>
      <c r="T845" t="s">
        <v>38</v>
      </c>
      <c r="U845" t="s">
        <v>38</v>
      </c>
      <c r="V845" t="s">
        <v>39</v>
      </c>
      <c r="W845" t="s">
        <v>40</v>
      </c>
      <c r="X845" t="s">
        <v>40</v>
      </c>
      <c r="Y845" t="s">
        <v>41</v>
      </c>
      <c r="Z845" t="s">
        <v>41</v>
      </c>
      <c r="AA845" t="s">
        <v>37</v>
      </c>
    </row>
    <row r="846" spans="1:27" x14ac:dyDescent="0.25">
      <c r="A846" t="s">
        <v>164</v>
      </c>
      <c r="B846" t="s">
        <v>26</v>
      </c>
      <c r="C846" t="s">
        <v>27</v>
      </c>
      <c r="D846" t="s">
        <v>97</v>
      </c>
      <c r="E846">
        <v>511</v>
      </c>
      <c r="F846" t="str">
        <f t="shared" si="26"/>
        <v>A8860AF511</v>
      </c>
      <c r="G846">
        <f t="shared" si="27"/>
        <v>2585000</v>
      </c>
      <c r="H846" s="2">
        <v>2584536</v>
      </c>
      <c r="I846" s="3">
        <v>2585000</v>
      </c>
      <c r="J846" t="s">
        <v>29</v>
      </c>
      <c r="K846" t="s">
        <v>116</v>
      </c>
      <c r="L846" t="s">
        <v>117</v>
      </c>
      <c r="M846" t="s">
        <v>118</v>
      </c>
      <c r="N846" t="s">
        <v>117</v>
      </c>
      <c r="O846" t="s">
        <v>814</v>
      </c>
      <c r="P846" t="s">
        <v>34</v>
      </c>
      <c r="Q846" t="s">
        <v>35</v>
      </c>
      <c r="R846" t="s">
        <v>36</v>
      </c>
      <c r="S846" t="s">
        <v>37</v>
      </c>
      <c r="T846" t="s">
        <v>38</v>
      </c>
      <c r="U846" t="s">
        <v>38</v>
      </c>
      <c r="V846" t="s">
        <v>39</v>
      </c>
      <c r="W846" t="s">
        <v>40</v>
      </c>
      <c r="X846" t="s">
        <v>40</v>
      </c>
      <c r="Y846" t="s">
        <v>41</v>
      </c>
      <c r="Z846" t="s">
        <v>41</v>
      </c>
      <c r="AA846" t="s">
        <v>37</v>
      </c>
    </row>
    <row r="847" spans="1:27" x14ac:dyDescent="0.25">
      <c r="A847" t="s">
        <v>165</v>
      </c>
      <c r="B847" t="s">
        <v>26</v>
      </c>
      <c r="C847" t="s">
        <v>27</v>
      </c>
      <c r="D847" t="s">
        <v>97</v>
      </c>
      <c r="E847">
        <v>511</v>
      </c>
      <c r="F847" t="str">
        <f t="shared" si="26"/>
        <v>A8860AF511</v>
      </c>
      <c r="G847">
        <f t="shared" si="27"/>
        <v>2585000</v>
      </c>
      <c r="H847" s="2">
        <v>-2584536</v>
      </c>
      <c r="I847" s="3">
        <v>-2585000</v>
      </c>
      <c r="J847" t="s">
        <v>99</v>
      </c>
      <c r="K847" t="s">
        <v>154</v>
      </c>
      <c r="L847" t="s">
        <v>155</v>
      </c>
      <c r="M847" t="s">
        <v>156</v>
      </c>
      <c r="N847" t="s">
        <v>157</v>
      </c>
      <c r="O847" t="s">
        <v>814</v>
      </c>
      <c r="P847" t="s">
        <v>34</v>
      </c>
      <c r="Q847" t="s">
        <v>35</v>
      </c>
      <c r="R847" t="s">
        <v>36</v>
      </c>
      <c r="S847" t="s">
        <v>37</v>
      </c>
      <c r="T847" t="s">
        <v>38</v>
      </c>
      <c r="U847" t="s">
        <v>38</v>
      </c>
      <c r="V847" t="s">
        <v>39</v>
      </c>
      <c r="W847" t="s">
        <v>40</v>
      </c>
      <c r="X847" t="s">
        <v>40</v>
      </c>
      <c r="Y847" t="s">
        <v>41</v>
      </c>
      <c r="Z847" t="s">
        <v>41</v>
      </c>
      <c r="AA847" t="s">
        <v>37</v>
      </c>
    </row>
    <row r="848" spans="1:27" x14ac:dyDescent="0.25">
      <c r="A848" t="s">
        <v>166</v>
      </c>
      <c r="B848" t="s">
        <v>26</v>
      </c>
      <c r="C848" t="s">
        <v>27</v>
      </c>
      <c r="D848" t="s">
        <v>97</v>
      </c>
      <c r="E848">
        <v>511</v>
      </c>
      <c r="F848" t="str">
        <f t="shared" si="26"/>
        <v>A8860AF511</v>
      </c>
      <c r="G848">
        <f t="shared" si="27"/>
        <v>2966000</v>
      </c>
      <c r="H848" s="2">
        <v>2965501</v>
      </c>
      <c r="I848" s="3">
        <v>2966000</v>
      </c>
      <c r="J848" t="s">
        <v>29</v>
      </c>
      <c r="K848" t="s">
        <v>116</v>
      </c>
      <c r="L848" t="s">
        <v>117</v>
      </c>
      <c r="M848" t="s">
        <v>118</v>
      </c>
      <c r="N848" t="s">
        <v>117</v>
      </c>
      <c r="O848" t="s">
        <v>814</v>
      </c>
      <c r="P848" t="s">
        <v>34</v>
      </c>
      <c r="Q848" t="s">
        <v>35</v>
      </c>
      <c r="R848" t="s">
        <v>36</v>
      </c>
      <c r="S848" t="s">
        <v>37</v>
      </c>
      <c r="T848" t="s">
        <v>38</v>
      </c>
      <c r="U848" t="s">
        <v>38</v>
      </c>
      <c r="V848" t="s">
        <v>39</v>
      </c>
      <c r="W848" t="s">
        <v>40</v>
      </c>
      <c r="X848" t="s">
        <v>40</v>
      </c>
      <c r="Y848" t="s">
        <v>41</v>
      </c>
      <c r="Z848" t="s">
        <v>41</v>
      </c>
      <c r="AA848" t="s">
        <v>37</v>
      </c>
    </row>
    <row r="849" spans="1:27" x14ac:dyDescent="0.25">
      <c r="A849" t="s">
        <v>167</v>
      </c>
      <c r="B849" t="s">
        <v>26</v>
      </c>
      <c r="C849" t="s">
        <v>27</v>
      </c>
      <c r="D849" t="s">
        <v>97</v>
      </c>
      <c r="E849">
        <v>511</v>
      </c>
      <c r="F849" t="str">
        <f t="shared" si="26"/>
        <v>A8860AF511</v>
      </c>
      <c r="G849">
        <f t="shared" si="27"/>
        <v>2966000</v>
      </c>
      <c r="H849" s="2">
        <v>-2965501</v>
      </c>
      <c r="I849" s="3">
        <v>-2966000</v>
      </c>
      <c r="J849" t="s">
        <v>99</v>
      </c>
      <c r="K849" t="s">
        <v>168</v>
      </c>
      <c r="L849" t="s">
        <v>117</v>
      </c>
      <c r="M849" t="s">
        <v>169</v>
      </c>
      <c r="N849" t="s">
        <v>170</v>
      </c>
      <c r="O849" t="s">
        <v>814</v>
      </c>
      <c r="P849" t="s">
        <v>34</v>
      </c>
      <c r="Q849" t="s">
        <v>35</v>
      </c>
      <c r="R849" t="s">
        <v>36</v>
      </c>
      <c r="S849" t="s">
        <v>37</v>
      </c>
      <c r="T849" t="s">
        <v>38</v>
      </c>
      <c r="U849" t="s">
        <v>38</v>
      </c>
      <c r="V849" t="s">
        <v>39</v>
      </c>
      <c r="W849" t="s">
        <v>40</v>
      </c>
      <c r="X849" t="s">
        <v>40</v>
      </c>
      <c r="Y849" t="s">
        <v>41</v>
      </c>
      <c r="Z849" t="s">
        <v>41</v>
      </c>
      <c r="AA849" t="s">
        <v>37</v>
      </c>
    </row>
    <row r="850" spans="1:27" x14ac:dyDescent="0.25">
      <c r="A850" t="s">
        <v>173</v>
      </c>
      <c r="B850" t="s">
        <v>26</v>
      </c>
      <c r="C850" t="s">
        <v>27</v>
      </c>
      <c r="D850" t="s">
        <v>97</v>
      </c>
      <c r="E850">
        <v>511</v>
      </c>
      <c r="F850" t="str">
        <f t="shared" si="26"/>
        <v>A8860AF511</v>
      </c>
      <c r="G850">
        <f t="shared" si="27"/>
        <v>4507000</v>
      </c>
      <c r="H850" s="2">
        <v>4507042</v>
      </c>
      <c r="I850" s="3">
        <v>4507000</v>
      </c>
      <c r="J850" t="s">
        <v>29</v>
      </c>
      <c r="K850" t="s">
        <v>116</v>
      </c>
      <c r="L850" t="s">
        <v>117</v>
      </c>
      <c r="M850" t="s">
        <v>118</v>
      </c>
      <c r="N850" t="s">
        <v>117</v>
      </c>
      <c r="O850" t="s">
        <v>814</v>
      </c>
      <c r="P850" t="s">
        <v>34</v>
      </c>
      <c r="Q850" t="s">
        <v>35</v>
      </c>
      <c r="R850" t="s">
        <v>36</v>
      </c>
      <c r="S850" t="s">
        <v>37</v>
      </c>
      <c r="T850" t="s">
        <v>38</v>
      </c>
      <c r="U850" t="s">
        <v>38</v>
      </c>
      <c r="V850" t="s">
        <v>39</v>
      </c>
      <c r="W850" t="s">
        <v>40</v>
      </c>
      <c r="X850" t="s">
        <v>40</v>
      </c>
      <c r="Y850" t="s">
        <v>41</v>
      </c>
      <c r="Z850" t="s">
        <v>41</v>
      </c>
      <c r="AA850" t="s">
        <v>37</v>
      </c>
    </row>
    <row r="851" spans="1:27" x14ac:dyDescent="0.25">
      <c r="A851" t="s">
        <v>175</v>
      </c>
      <c r="B851" t="s">
        <v>26</v>
      </c>
      <c r="C851" t="s">
        <v>27</v>
      </c>
      <c r="D851" t="s">
        <v>97</v>
      </c>
      <c r="E851">
        <v>511</v>
      </c>
      <c r="F851" t="str">
        <f t="shared" si="26"/>
        <v>A8860AF511</v>
      </c>
      <c r="G851">
        <f t="shared" si="27"/>
        <v>7089000</v>
      </c>
      <c r="H851" s="2">
        <v>7089106</v>
      </c>
      <c r="I851" s="3">
        <v>7089000</v>
      </c>
      <c r="J851" t="s">
        <v>29</v>
      </c>
      <c r="K851" t="s">
        <v>115</v>
      </c>
      <c r="L851" t="s">
        <v>111</v>
      </c>
      <c r="M851" t="s">
        <v>112</v>
      </c>
      <c r="N851" t="s">
        <v>113</v>
      </c>
      <c r="O851" t="s">
        <v>814</v>
      </c>
      <c r="P851" t="s">
        <v>34</v>
      </c>
      <c r="Q851" t="s">
        <v>35</v>
      </c>
      <c r="R851" t="s">
        <v>36</v>
      </c>
      <c r="S851" t="s">
        <v>37</v>
      </c>
      <c r="T851" t="s">
        <v>38</v>
      </c>
      <c r="U851" t="s">
        <v>38</v>
      </c>
      <c r="V851" t="s">
        <v>39</v>
      </c>
      <c r="W851" t="s">
        <v>40</v>
      </c>
      <c r="X851" t="s">
        <v>40</v>
      </c>
      <c r="Y851" t="s">
        <v>41</v>
      </c>
      <c r="Z851" t="s">
        <v>41</v>
      </c>
      <c r="AA851" t="s">
        <v>37</v>
      </c>
    </row>
    <row r="852" spans="1:27" x14ac:dyDescent="0.25">
      <c r="A852" t="s">
        <v>178</v>
      </c>
      <c r="B852" t="s">
        <v>26</v>
      </c>
      <c r="C852" t="s">
        <v>27</v>
      </c>
      <c r="D852" t="s">
        <v>97</v>
      </c>
      <c r="E852">
        <v>511</v>
      </c>
      <c r="F852" t="str">
        <f t="shared" si="26"/>
        <v>A8860AF511</v>
      </c>
      <c r="G852">
        <f t="shared" si="27"/>
        <v>11520000</v>
      </c>
      <c r="H852" s="2">
        <v>-11519797</v>
      </c>
      <c r="I852" s="3">
        <v>-11520000</v>
      </c>
      <c r="J852" t="s">
        <v>99</v>
      </c>
      <c r="K852" t="s">
        <v>108</v>
      </c>
      <c r="L852" t="s">
        <v>109</v>
      </c>
      <c r="M852" t="s">
        <v>32</v>
      </c>
      <c r="N852" t="s">
        <v>33</v>
      </c>
      <c r="O852" t="s">
        <v>814</v>
      </c>
      <c r="P852" t="s">
        <v>34</v>
      </c>
      <c r="Q852" t="s">
        <v>35</v>
      </c>
      <c r="R852" t="s">
        <v>36</v>
      </c>
      <c r="S852" t="s">
        <v>37</v>
      </c>
      <c r="T852" t="s">
        <v>38</v>
      </c>
      <c r="U852" t="s">
        <v>38</v>
      </c>
      <c r="V852" t="s">
        <v>39</v>
      </c>
      <c r="W852" t="s">
        <v>40</v>
      </c>
      <c r="X852" t="s">
        <v>40</v>
      </c>
      <c r="Y852" t="s">
        <v>41</v>
      </c>
      <c r="Z852" t="s">
        <v>41</v>
      </c>
      <c r="AA852" t="s">
        <v>37</v>
      </c>
    </row>
    <row r="853" spans="1:27" x14ac:dyDescent="0.25">
      <c r="A853" t="s">
        <v>179</v>
      </c>
      <c r="B853" t="s">
        <v>26</v>
      </c>
      <c r="C853" t="s">
        <v>27</v>
      </c>
      <c r="D853" t="s">
        <v>97</v>
      </c>
      <c r="E853">
        <v>511</v>
      </c>
      <c r="F853" t="str">
        <f t="shared" si="26"/>
        <v>A8860AF511</v>
      </c>
      <c r="G853">
        <f t="shared" si="27"/>
        <v>76000</v>
      </c>
      <c r="H853" s="2">
        <v>-76351</v>
      </c>
      <c r="I853" s="3">
        <v>-76000</v>
      </c>
      <c r="J853" t="s">
        <v>99</v>
      </c>
      <c r="K853" t="s">
        <v>35</v>
      </c>
      <c r="L853" t="s">
        <v>129</v>
      </c>
      <c r="M853" t="s">
        <v>130</v>
      </c>
      <c r="N853" t="s">
        <v>131</v>
      </c>
      <c r="O853" t="s">
        <v>814</v>
      </c>
      <c r="P853" t="s">
        <v>34</v>
      </c>
      <c r="Q853" t="s">
        <v>35</v>
      </c>
      <c r="R853" t="s">
        <v>36</v>
      </c>
      <c r="S853" t="s">
        <v>37</v>
      </c>
      <c r="T853" t="s">
        <v>38</v>
      </c>
      <c r="U853" t="s">
        <v>38</v>
      </c>
      <c r="V853" t="s">
        <v>39</v>
      </c>
      <c r="W853" t="s">
        <v>40</v>
      </c>
      <c r="X853" t="s">
        <v>40</v>
      </c>
      <c r="Y853" t="s">
        <v>41</v>
      </c>
      <c r="Z853" t="s">
        <v>41</v>
      </c>
      <c r="AA853" t="s">
        <v>37</v>
      </c>
    </row>
    <row r="854" spans="1:27" x14ac:dyDescent="0.25">
      <c r="A854" t="s">
        <v>823</v>
      </c>
      <c r="B854" t="s">
        <v>26</v>
      </c>
      <c r="C854" t="s">
        <v>27</v>
      </c>
      <c r="D854" t="s">
        <v>98</v>
      </c>
      <c r="E854">
        <v>511</v>
      </c>
      <c r="F854" t="str">
        <f t="shared" si="26"/>
        <v>A8880AF511</v>
      </c>
      <c r="G854">
        <f t="shared" si="27"/>
        <v>2431000</v>
      </c>
      <c r="H854" s="2">
        <v>2430707</v>
      </c>
      <c r="I854" s="3">
        <v>2431000</v>
      </c>
      <c r="J854" t="s">
        <v>29</v>
      </c>
      <c r="K854" t="s">
        <v>108</v>
      </c>
      <c r="L854" t="s">
        <v>109</v>
      </c>
      <c r="M854" t="s">
        <v>32</v>
      </c>
      <c r="N854" t="s">
        <v>33</v>
      </c>
      <c r="O854" t="s">
        <v>814</v>
      </c>
      <c r="P854" t="s">
        <v>34</v>
      </c>
      <c r="Q854" t="s">
        <v>35</v>
      </c>
      <c r="R854" t="s">
        <v>36</v>
      </c>
      <c r="S854" t="s">
        <v>37</v>
      </c>
      <c r="T854" t="s">
        <v>38</v>
      </c>
      <c r="U854" t="s">
        <v>38</v>
      </c>
      <c r="V854" t="s">
        <v>39</v>
      </c>
      <c r="W854" t="s">
        <v>40</v>
      </c>
      <c r="X854" t="s">
        <v>40</v>
      </c>
      <c r="Y854" t="s">
        <v>41</v>
      </c>
      <c r="Z854" t="s">
        <v>41</v>
      </c>
      <c r="AA854" t="s">
        <v>37</v>
      </c>
    </row>
    <row r="855" spans="1:27" x14ac:dyDescent="0.25">
      <c r="A855" t="s">
        <v>816</v>
      </c>
      <c r="B855" t="s">
        <v>26</v>
      </c>
      <c r="C855" t="s">
        <v>27</v>
      </c>
      <c r="D855" t="s">
        <v>98</v>
      </c>
      <c r="E855">
        <v>511</v>
      </c>
      <c r="F855" t="str">
        <f t="shared" si="26"/>
        <v>A8880AF511</v>
      </c>
      <c r="G855">
        <f t="shared" si="27"/>
        <v>2330000</v>
      </c>
      <c r="H855" s="2">
        <v>-2329444</v>
      </c>
      <c r="I855" s="3">
        <v>-2330000</v>
      </c>
      <c r="J855" t="s">
        <v>99</v>
      </c>
      <c r="K855" t="s">
        <v>115</v>
      </c>
      <c r="L855" t="s">
        <v>111</v>
      </c>
      <c r="M855" t="s">
        <v>112</v>
      </c>
      <c r="N855" t="s">
        <v>113</v>
      </c>
      <c r="O855" t="s">
        <v>814</v>
      </c>
      <c r="P855" t="s">
        <v>34</v>
      </c>
      <c r="Q855" t="s">
        <v>35</v>
      </c>
      <c r="R855" t="s">
        <v>36</v>
      </c>
      <c r="S855" t="s">
        <v>37</v>
      </c>
      <c r="T855" t="s">
        <v>38</v>
      </c>
      <c r="U855" t="s">
        <v>38</v>
      </c>
      <c r="V855" t="s">
        <v>39</v>
      </c>
      <c r="W855" t="s">
        <v>40</v>
      </c>
      <c r="X855" t="s">
        <v>40</v>
      </c>
      <c r="Y855" t="s">
        <v>41</v>
      </c>
      <c r="Z855" t="s">
        <v>41</v>
      </c>
      <c r="AA855" t="s">
        <v>37</v>
      </c>
    </row>
    <row r="856" spans="1:27" x14ac:dyDescent="0.25">
      <c r="A856" t="s">
        <v>926</v>
      </c>
      <c r="B856" t="s">
        <v>26</v>
      </c>
      <c r="C856" t="s">
        <v>27</v>
      </c>
      <c r="D856" t="s">
        <v>98</v>
      </c>
      <c r="E856">
        <v>511</v>
      </c>
      <c r="F856" t="str">
        <f t="shared" si="26"/>
        <v>A8880AF511</v>
      </c>
      <c r="G856">
        <f t="shared" si="27"/>
        <v>101000</v>
      </c>
      <c r="H856" s="2">
        <v>-101263</v>
      </c>
      <c r="I856" s="3">
        <v>-101000</v>
      </c>
      <c r="J856" t="s">
        <v>99</v>
      </c>
      <c r="K856" t="s">
        <v>100</v>
      </c>
      <c r="L856" t="s">
        <v>101</v>
      </c>
      <c r="M856" t="s">
        <v>102</v>
      </c>
      <c r="N856" t="s">
        <v>103</v>
      </c>
      <c r="O856" t="s">
        <v>814</v>
      </c>
      <c r="P856" t="s">
        <v>34</v>
      </c>
      <c r="Q856" t="s">
        <v>35</v>
      </c>
      <c r="R856" t="s">
        <v>36</v>
      </c>
      <c r="S856" t="s">
        <v>37</v>
      </c>
      <c r="T856" t="s">
        <v>38</v>
      </c>
      <c r="U856" t="s">
        <v>38</v>
      </c>
      <c r="V856" t="s">
        <v>39</v>
      </c>
      <c r="W856" t="s">
        <v>40</v>
      </c>
      <c r="X856" t="s">
        <v>40</v>
      </c>
      <c r="Y856" t="s">
        <v>41</v>
      </c>
      <c r="Z856" t="s">
        <v>41</v>
      </c>
      <c r="AA856" t="s">
        <v>37</v>
      </c>
    </row>
    <row r="857" spans="1:27" x14ac:dyDescent="0.25">
      <c r="A857" t="s">
        <v>119</v>
      </c>
      <c r="B857" t="s">
        <v>120</v>
      </c>
      <c r="C857" t="s">
        <v>27</v>
      </c>
      <c r="D857" t="s">
        <v>98</v>
      </c>
      <c r="E857">
        <v>511</v>
      </c>
      <c r="F857" t="str">
        <f t="shared" si="26"/>
        <v>A8880AF511</v>
      </c>
      <c r="G857">
        <f t="shared" si="27"/>
        <v>7444000</v>
      </c>
      <c r="H857" s="2">
        <v>7443516</v>
      </c>
      <c r="I857" s="3">
        <v>7444000</v>
      </c>
      <c r="J857" t="s">
        <v>29</v>
      </c>
      <c r="K857" t="s">
        <v>121</v>
      </c>
      <c r="L857" t="s">
        <v>122</v>
      </c>
      <c r="M857" t="s">
        <v>123</v>
      </c>
      <c r="N857" t="s">
        <v>124</v>
      </c>
      <c r="O857" t="s">
        <v>814</v>
      </c>
      <c r="P857" t="s">
        <v>34</v>
      </c>
      <c r="Q857" t="s">
        <v>35</v>
      </c>
      <c r="R857" t="s">
        <v>36</v>
      </c>
      <c r="S857" t="s">
        <v>37</v>
      </c>
      <c r="T857" t="s">
        <v>38</v>
      </c>
      <c r="U857" t="s">
        <v>38</v>
      </c>
      <c r="V857" t="s">
        <v>39</v>
      </c>
      <c r="W857" t="s">
        <v>40</v>
      </c>
      <c r="X857" t="s">
        <v>40</v>
      </c>
      <c r="Y857" t="s">
        <v>41</v>
      </c>
      <c r="Z857" t="s">
        <v>41</v>
      </c>
      <c r="AA857" t="s">
        <v>37</v>
      </c>
    </row>
    <row r="858" spans="1:27" x14ac:dyDescent="0.25">
      <c r="A858" t="s">
        <v>125</v>
      </c>
      <c r="B858" t="s">
        <v>120</v>
      </c>
      <c r="C858" t="s">
        <v>27</v>
      </c>
      <c r="D858" t="s">
        <v>98</v>
      </c>
      <c r="E858">
        <v>511</v>
      </c>
      <c r="F858" t="str">
        <f t="shared" si="26"/>
        <v>A8880AF511</v>
      </c>
      <c r="G858">
        <f t="shared" si="27"/>
        <v>7355000</v>
      </c>
      <c r="H858" s="2">
        <v>-7355358</v>
      </c>
      <c r="I858" s="3">
        <v>-7355000</v>
      </c>
      <c r="J858" t="s">
        <v>99</v>
      </c>
      <c r="K858" t="s">
        <v>126</v>
      </c>
      <c r="L858" t="s">
        <v>927</v>
      </c>
      <c r="M858" t="s">
        <v>127</v>
      </c>
      <c r="N858" t="s">
        <v>928</v>
      </c>
      <c r="O858" t="s">
        <v>814</v>
      </c>
      <c r="P858" t="s">
        <v>34</v>
      </c>
      <c r="Q858" t="s">
        <v>35</v>
      </c>
      <c r="R858" t="s">
        <v>36</v>
      </c>
      <c r="S858" t="s">
        <v>37</v>
      </c>
      <c r="T858" t="s">
        <v>38</v>
      </c>
      <c r="U858" t="s">
        <v>38</v>
      </c>
      <c r="V858" t="s">
        <v>39</v>
      </c>
      <c r="W858" t="s">
        <v>40</v>
      </c>
      <c r="X858" t="s">
        <v>40</v>
      </c>
      <c r="Y858" t="s">
        <v>41</v>
      </c>
      <c r="Z858" t="s">
        <v>41</v>
      </c>
      <c r="AA858" t="s">
        <v>37</v>
      </c>
    </row>
    <row r="859" spans="1:27" x14ac:dyDescent="0.25">
      <c r="A859" t="s">
        <v>128</v>
      </c>
      <c r="B859" t="s">
        <v>120</v>
      </c>
      <c r="C859" t="s">
        <v>27</v>
      </c>
      <c r="D859" t="s">
        <v>98</v>
      </c>
      <c r="E859">
        <v>511</v>
      </c>
      <c r="F859" t="str">
        <f t="shared" si="26"/>
        <v>A8880AF511</v>
      </c>
      <c r="G859">
        <f t="shared" si="27"/>
        <v>89000</v>
      </c>
      <c r="H859" s="2">
        <v>-88158</v>
      </c>
      <c r="I859" s="3">
        <v>-89000</v>
      </c>
      <c r="J859" t="s">
        <v>99</v>
      </c>
      <c r="K859" t="s">
        <v>35</v>
      </c>
      <c r="L859" t="s">
        <v>129</v>
      </c>
      <c r="M859" t="s">
        <v>130</v>
      </c>
      <c r="N859" t="s">
        <v>131</v>
      </c>
      <c r="O859" t="s">
        <v>814</v>
      </c>
      <c r="P859" t="s">
        <v>34</v>
      </c>
      <c r="Q859" t="s">
        <v>35</v>
      </c>
      <c r="R859" t="s">
        <v>36</v>
      </c>
      <c r="S859" t="s">
        <v>37</v>
      </c>
      <c r="T859" t="s">
        <v>38</v>
      </c>
      <c r="U859" t="s">
        <v>38</v>
      </c>
      <c r="V859" t="s">
        <v>39</v>
      </c>
      <c r="W859" t="s">
        <v>40</v>
      </c>
      <c r="X859" t="s">
        <v>40</v>
      </c>
      <c r="Y859" t="s">
        <v>41</v>
      </c>
      <c r="Z859" t="s">
        <v>41</v>
      </c>
      <c r="AA859" t="s">
        <v>37</v>
      </c>
    </row>
    <row r="860" spans="1:27" x14ac:dyDescent="0.25">
      <c r="A860" t="s">
        <v>145</v>
      </c>
      <c r="B860" t="s">
        <v>26</v>
      </c>
      <c r="C860" t="s">
        <v>27</v>
      </c>
      <c r="D860" t="s">
        <v>98</v>
      </c>
      <c r="E860">
        <v>511</v>
      </c>
      <c r="F860" t="str">
        <f t="shared" si="26"/>
        <v>A8880AF511</v>
      </c>
      <c r="G860">
        <f t="shared" si="27"/>
        <v>7444000</v>
      </c>
      <c r="H860" s="2">
        <v>7443516</v>
      </c>
      <c r="I860" s="3">
        <v>7444000</v>
      </c>
      <c r="J860" t="s">
        <v>29</v>
      </c>
      <c r="K860" t="s">
        <v>108</v>
      </c>
      <c r="L860" t="s">
        <v>109</v>
      </c>
      <c r="M860" t="s">
        <v>32</v>
      </c>
      <c r="N860" t="s">
        <v>33</v>
      </c>
      <c r="O860" t="s">
        <v>814</v>
      </c>
      <c r="P860" t="s">
        <v>34</v>
      </c>
      <c r="Q860" t="s">
        <v>35</v>
      </c>
      <c r="R860" t="s">
        <v>36</v>
      </c>
      <c r="S860" t="s">
        <v>37</v>
      </c>
      <c r="T860" t="s">
        <v>38</v>
      </c>
      <c r="U860" t="s">
        <v>38</v>
      </c>
      <c r="V860" t="s">
        <v>39</v>
      </c>
      <c r="W860" t="s">
        <v>40</v>
      </c>
      <c r="X860" t="s">
        <v>40</v>
      </c>
      <c r="Y860" t="s">
        <v>41</v>
      </c>
      <c r="Z860" t="s">
        <v>41</v>
      </c>
      <c r="AA860" t="s">
        <v>37</v>
      </c>
    </row>
    <row r="861" spans="1:27" x14ac:dyDescent="0.25">
      <c r="A861" t="s">
        <v>146</v>
      </c>
      <c r="B861" t="s">
        <v>26</v>
      </c>
      <c r="C861" t="s">
        <v>27</v>
      </c>
      <c r="D861" t="s">
        <v>98</v>
      </c>
      <c r="E861">
        <v>511</v>
      </c>
      <c r="F861" t="str">
        <f t="shared" si="26"/>
        <v>A8880AF511</v>
      </c>
      <c r="G861">
        <f t="shared" si="27"/>
        <v>7444000</v>
      </c>
      <c r="H861" s="2">
        <v>-7443516</v>
      </c>
      <c r="I861" s="3">
        <v>-7444000</v>
      </c>
      <c r="J861" t="s">
        <v>99</v>
      </c>
      <c r="K861" t="s">
        <v>121</v>
      </c>
      <c r="L861" t="s">
        <v>122</v>
      </c>
      <c r="M861" t="s">
        <v>123</v>
      </c>
      <c r="N861" t="s">
        <v>124</v>
      </c>
      <c r="O861" t="s">
        <v>814</v>
      </c>
      <c r="P861" t="s">
        <v>34</v>
      </c>
      <c r="Q861" t="s">
        <v>35</v>
      </c>
      <c r="R861" t="s">
        <v>36</v>
      </c>
      <c r="S861" t="s">
        <v>37</v>
      </c>
      <c r="T861" t="s">
        <v>38</v>
      </c>
      <c r="U861" t="s">
        <v>38</v>
      </c>
      <c r="V861" t="s">
        <v>39</v>
      </c>
      <c r="W861" t="s">
        <v>40</v>
      </c>
      <c r="X861" t="s">
        <v>40</v>
      </c>
      <c r="Y861" t="s">
        <v>41</v>
      </c>
      <c r="Z861" t="s">
        <v>41</v>
      </c>
      <c r="AA861" t="s">
        <v>37</v>
      </c>
    </row>
    <row r="862" spans="1:27" x14ac:dyDescent="0.25">
      <c r="A862" t="s">
        <v>147</v>
      </c>
      <c r="B862" t="s">
        <v>26</v>
      </c>
      <c r="C862" t="s">
        <v>27</v>
      </c>
      <c r="D862" t="s">
        <v>98</v>
      </c>
      <c r="E862">
        <v>511</v>
      </c>
      <c r="F862" t="str">
        <f t="shared" si="26"/>
        <v>A8880AF511</v>
      </c>
      <c r="G862">
        <f t="shared" si="27"/>
        <v>7355000</v>
      </c>
      <c r="H862" s="2">
        <v>7355358</v>
      </c>
      <c r="I862" s="3">
        <v>7355000</v>
      </c>
      <c r="J862" t="s">
        <v>29</v>
      </c>
      <c r="K862" t="s">
        <v>126</v>
      </c>
      <c r="L862" t="s">
        <v>927</v>
      </c>
      <c r="M862" t="s">
        <v>127</v>
      </c>
      <c r="N862" t="s">
        <v>928</v>
      </c>
      <c r="O862" t="s">
        <v>814</v>
      </c>
      <c r="P862" t="s">
        <v>34</v>
      </c>
      <c r="Q862" t="s">
        <v>35</v>
      </c>
      <c r="R862" t="s">
        <v>36</v>
      </c>
      <c r="S862" t="s">
        <v>37</v>
      </c>
      <c r="T862" t="s">
        <v>38</v>
      </c>
      <c r="U862" t="s">
        <v>38</v>
      </c>
      <c r="V862" t="s">
        <v>39</v>
      </c>
      <c r="W862" t="s">
        <v>40</v>
      </c>
      <c r="X862" t="s">
        <v>40</v>
      </c>
      <c r="Y862" t="s">
        <v>41</v>
      </c>
      <c r="Z862" t="s">
        <v>41</v>
      </c>
      <c r="AA862" t="s">
        <v>37</v>
      </c>
    </row>
    <row r="863" spans="1:27" x14ac:dyDescent="0.25">
      <c r="A863" t="s">
        <v>148</v>
      </c>
      <c r="B863" t="s">
        <v>26</v>
      </c>
      <c r="C863" t="s">
        <v>27</v>
      </c>
      <c r="D863" t="s">
        <v>98</v>
      </c>
      <c r="E863">
        <v>511</v>
      </c>
      <c r="F863" t="str">
        <f t="shared" si="26"/>
        <v>A8880AF511</v>
      </c>
      <c r="G863">
        <f t="shared" si="27"/>
        <v>7355000</v>
      </c>
      <c r="H863" s="2">
        <v>-7355358</v>
      </c>
      <c r="I863" s="3">
        <v>-7355000</v>
      </c>
      <c r="J863" t="s">
        <v>99</v>
      </c>
      <c r="K863" t="s">
        <v>116</v>
      </c>
      <c r="L863" t="s">
        <v>117</v>
      </c>
      <c r="M863" t="s">
        <v>118</v>
      </c>
      <c r="N863" t="s">
        <v>117</v>
      </c>
      <c r="O863" t="s">
        <v>814</v>
      </c>
      <c r="P863" t="s">
        <v>34</v>
      </c>
      <c r="Q863" t="s">
        <v>35</v>
      </c>
      <c r="R863" t="s">
        <v>36</v>
      </c>
      <c r="S863" t="s">
        <v>37</v>
      </c>
      <c r="T863" t="s">
        <v>38</v>
      </c>
      <c r="U863" t="s">
        <v>38</v>
      </c>
      <c r="V863" t="s">
        <v>39</v>
      </c>
      <c r="W863" t="s">
        <v>40</v>
      </c>
      <c r="X863" t="s">
        <v>40</v>
      </c>
      <c r="Y863" t="s">
        <v>41</v>
      </c>
      <c r="Z863" t="s">
        <v>41</v>
      </c>
      <c r="AA863" t="s">
        <v>37</v>
      </c>
    </row>
    <row r="864" spans="1:27" x14ac:dyDescent="0.25">
      <c r="A864" t="s">
        <v>149</v>
      </c>
      <c r="B864" t="s">
        <v>26</v>
      </c>
      <c r="C864" t="s">
        <v>27</v>
      </c>
      <c r="D864" t="s">
        <v>98</v>
      </c>
      <c r="E864">
        <v>511</v>
      </c>
      <c r="F864" t="str">
        <f t="shared" si="26"/>
        <v>A8880AF511</v>
      </c>
      <c r="G864">
        <f t="shared" si="27"/>
        <v>1063000</v>
      </c>
      <c r="H864" s="2">
        <v>1063359</v>
      </c>
      <c r="I864" s="3">
        <v>1063000</v>
      </c>
      <c r="J864" t="s">
        <v>29</v>
      </c>
      <c r="K864" t="s">
        <v>35</v>
      </c>
      <c r="L864" t="s">
        <v>129</v>
      </c>
      <c r="M864" t="s">
        <v>130</v>
      </c>
      <c r="N864" t="s">
        <v>131</v>
      </c>
      <c r="O864" t="s">
        <v>814</v>
      </c>
      <c r="P864" t="s">
        <v>34</v>
      </c>
      <c r="Q864" t="s">
        <v>35</v>
      </c>
      <c r="R864" t="s">
        <v>36</v>
      </c>
      <c r="S864" t="s">
        <v>37</v>
      </c>
      <c r="T864" t="s">
        <v>38</v>
      </c>
      <c r="U864" t="s">
        <v>38</v>
      </c>
      <c r="V864" t="s">
        <v>39</v>
      </c>
      <c r="W864" t="s">
        <v>40</v>
      </c>
      <c r="X864" t="s">
        <v>40</v>
      </c>
      <c r="Y864" t="s">
        <v>41</v>
      </c>
      <c r="Z864" t="s">
        <v>41</v>
      </c>
      <c r="AA864" t="s">
        <v>37</v>
      </c>
    </row>
    <row r="865" spans="1:27" x14ac:dyDescent="0.25">
      <c r="A865" t="s">
        <v>152</v>
      </c>
      <c r="B865" t="s">
        <v>26</v>
      </c>
      <c r="C865" t="s">
        <v>27</v>
      </c>
      <c r="D865" t="s">
        <v>98</v>
      </c>
      <c r="E865">
        <v>511</v>
      </c>
      <c r="F865" t="str">
        <f t="shared" si="26"/>
        <v>A8880AF511</v>
      </c>
      <c r="G865">
        <f t="shared" si="27"/>
        <v>1063000</v>
      </c>
      <c r="H865" s="2">
        <v>-1063359</v>
      </c>
      <c r="I865" s="3">
        <v>-1063000</v>
      </c>
      <c r="J865" t="s">
        <v>99</v>
      </c>
      <c r="K865" t="s">
        <v>115</v>
      </c>
      <c r="L865" t="s">
        <v>111</v>
      </c>
      <c r="M865" t="s">
        <v>112</v>
      </c>
      <c r="N865" t="s">
        <v>113</v>
      </c>
      <c r="O865" t="s">
        <v>814</v>
      </c>
      <c r="P865" t="s">
        <v>34</v>
      </c>
      <c r="Q865" t="s">
        <v>35</v>
      </c>
      <c r="R865" t="s">
        <v>36</v>
      </c>
      <c r="S865" t="s">
        <v>37</v>
      </c>
      <c r="T865" t="s">
        <v>38</v>
      </c>
      <c r="U865" t="s">
        <v>38</v>
      </c>
      <c r="V865" t="s">
        <v>39</v>
      </c>
      <c r="W865" t="s">
        <v>40</v>
      </c>
      <c r="X865" t="s">
        <v>40</v>
      </c>
      <c r="Y865" t="s">
        <v>41</v>
      </c>
      <c r="Z865" t="s">
        <v>41</v>
      </c>
      <c r="AA865" t="s">
        <v>37</v>
      </c>
    </row>
    <row r="866" spans="1:27" x14ac:dyDescent="0.25">
      <c r="A866" t="s">
        <v>153</v>
      </c>
      <c r="B866" t="s">
        <v>120</v>
      </c>
      <c r="C866" t="s">
        <v>27</v>
      </c>
      <c r="D866" t="s">
        <v>98</v>
      </c>
      <c r="E866">
        <v>511</v>
      </c>
      <c r="F866" t="str">
        <f t="shared" si="26"/>
        <v>A8880AF511</v>
      </c>
      <c r="G866">
        <f t="shared" si="27"/>
        <v>802000</v>
      </c>
      <c r="H866" s="2">
        <v>801564</v>
      </c>
      <c r="I866" s="3">
        <v>802000</v>
      </c>
      <c r="J866" t="s">
        <v>29</v>
      </c>
      <c r="K866" t="s">
        <v>154</v>
      </c>
      <c r="L866" t="s">
        <v>155</v>
      </c>
      <c r="M866" t="s">
        <v>156</v>
      </c>
      <c r="N866" t="s">
        <v>157</v>
      </c>
      <c r="O866" t="s">
        <v>814</v>
      </c>
      <c r="P866" t="s">
        <v>34</v>
      </c>
      <c r="Q866" t="s">
        <v>35</v>
      </c>
      <c r="R866" t="s">
        <v>36</v>
      </c>
      <c r="S866" t="s">
        <v>37</v>
      </c>
      <c r="T866" t="s">
        <v>38</v>
      </c>
      <c r="U866" t="s">
        <v>38</v>
      </c>
      <c r="V866" t="s">
        <v>39</v>
      </c>
      <c r="W866" t="s">
        <v>40</v>
      </c>
      <c r="X866" t="s">
        <v>40</v>
      </c>
      <c r="Y866" t="s">
        <v>41</v>
      </c>
      <c r="Z866" t="s">
        <v>41</v>
      </c>
      <c r="AA866" t="s">
        <v>37</v>
      </c>
    </row>
    <row r="867" spans="1:27" x14ac:dyDescent="0.25">
      <c r="A867" t="s">
        <v>158</v>
      </c>
      <c r="B867" t="s">
        <v>120</v>
      </c>
      <c r="C867" t="s">
        <v>27</v>
      </c>
      <c r="D867" t="s">
        <v>98</v>
      </c>
      <c r="E867">
        <v>511</v>
      </c>
      <c r="F867" t="str">
        <f t="shared" si="26"/>
        <v>A8880AF511</v>
      </c>
      <c r="G867">
        <f t="shared" si="27"/>
        <v>168000</v>
      </c>
      <c r="H867" s="2">
        <v>168174</v>
      </c>
      <c r="I867" s="3">
        <v>168000</v>
      </c>
      <c r="J867" t="s">
        <v>29</v>
      </c>
      <c r="K867" t="s">
        <v>159</v>
      </c>
      <c r="L867" t="s">
        <v>160</v>
      </c>
      <c r="M867" t="s">
        <v>161</v>
      </c>
      <c r="N867" t="s">
        <v>162</v>
      </c>
      <c r="O867" t="s">
        <v>814</v>
      </c>
      <c r="P867" t="s">
        <v>34</v>
      </c>
      <c r="Q867" t="s">
        <v>35</v>
      </c>
      <c r="R867" t="s">
        <v>36</v>
      </c>
      <c r="S867" t="s">
        <v>37</v>
      </c>
      <c r="T867" t="s">
        <v>38</v>
      </c>
      <c r="U867" t="s">
        <v>38</v>
      </c>
      <c r="V867" t="s">
        <v>39</v>
      </c>
      <c r="W867" t="s">
        <v>40</v>
      </c>
      <c r="X867" t="s">
        <v>40</v>
      </c>
      <c r="Y867" t="s">
        <v>41</v>
      </c>
      <c r="Z867" t="s">
        <v>41</v>
      </c>
      <c r="AA867" t="s">
        <v>37</v>
      </c>
    </row>
    <row r="868" spans="1:27" x14ac:dyDescent="0.25">
      <c r="A868" t="s">
        <v>163</v>
      </c>
      <c r="B868" t="s">
        <v>120</v>
      </c>
      <c r="C868" t="s">
        <v>27</v>
      </c>
      <c r="D868" t="s">
        <v>98</v>
      </c>
      <c r="E868">
        <v>511</v>
      </c>
      <c r="F868" t="str">
        <f t="shared" si="26"/>
        <v>A8880AF511</v>
      </c>
      <c r="G868">
        <f t="shared" si="27"/>
        <v>970000</v>
      </c>
      <c r="H868" s="2">
        <v>-969738</v>
      </c>
      <c r="I868" s="3">
        <v>-970000</v>
      </c>
      <c r="J868" t="s">
        <v>99</v>
      </c>
      <c r="K868" t="s">
        <v>35</v>
      </c>
      <c r="L868" t="s">
        <v>129</v>
      </c>
      <c r="M868" t="s">
        <v>130</v>
      </c>
      <c r="N868" t="s">
        <v>131</v>
      </c>
      <c r="O868" t="s">
        <v>814</v>
      </c>
      <c r="P868" t="s">
        <v>34</v>
      </c>
      <c r="Q868" t="s">
        <v>35</v>
      </c>
      <c r="R868" t="s">
        <v>36</v>
      </c>
      <c r="S868" t="s">
        <v>37</v>
      </c>
      <c r="T868" t="s">
        <v>38</v>
      </c>
      <c r="U868" t="s">
        <v>38</v>
      </c>
      <c r="V868" t="s">
        <v>39</v>
      </c>
      <c r="W868" t="s">
        <v>40</v>
      </c>
      <c r="X868" t="s">
        <v>40</v>
      </c>
      <c r="Y868" t="s">
        <v>41</v>
      </c>
      <c r="Z868" t="s">
        <v>41</v>
      </c>
      <c r="AA868" t="s">
        <v>37</v>
      </c>
    </row>
    <row r="869" spans="1:27" x14ac:dyDescent="0.25">
      <c r="A869" t="s">
        <v>164</v>
      </c>
      <c r="B869" t="s">
        <v>26</v>
      </c>
      <c r="C869" t="s">
        <v>27</v>
      </c>
      <c r="D869" t="s">
        <v>98</v>
      </c>
      <c r="E869">
        <v>511</v>
      </c>
      <c r="F869" t="str">
        <f t="shared" si="26"/>
        <v>A8880AF511</v>
      </c>
      <c r="G869">
        <f t="shared" si="27"/>
        <v>802000</v>
      </c>
      <c r="H869" s="2">
        <v>801564</v>
      </c>
      <c r="I869" s="3">
        <v>802000</v>
      </c>
      <c r="J869" t="s">
        <v>29</v>
      </c>
      <c r="K869" t="s">
        <v>116</v>
      </c>
      <c r="L869" t="s">
        <v>117</v>
      </c>
      <c r="M869" t="s">
        <v>118</v>
      </c>
      <c r="N869" t="s">
        <v>117</v>
      </c>
      <c r="O869" t="s">
        <v>814</v>
      </c>
      <c r="P869" t="s">
        <v>34</v>
      </c>
      <c r="Q869" t="s">
        <v>35</v>
      </c>
      <c r="R869" t="s">
        <v>36</v>
      </c>
      <c r="S869" t="s">
        <v>37</v>
      </c>
      <c r="T869" t="s">
        <v>38</v>
      </c>
      <c r="U869" t="s">
        <v>38</v>
      </c>
      <c r="V869" t="s">
        <v>39</v>
      </c>
      <c r="W869" t="s">
        <v>40</v>
      </c>
      <c r="X869" t="s">
        <v>40</v>
      </c>
      <c r="Y869" t="s">
        <v>41</v>
      </c>
      <c r="Z869" t="s">
        <v>41</v>
      </c>
      <c r="AA869" t="s">
        <v>37</v>
      </c>
    </row>
    <row r="870" spans="1:27" x14ac:dyDescent="0.25">
      <c r="A870" t="s">
        <v>165</v>
      </c>
      <c r="B870" t="s">
        <v>26</v>
      </c>
      <c r="C870" t="s">
        <v>27</v>
      </c>
      <c r="D870" t="s">
        <v>98</v>
      </c>
      <c r="E870">
        <v>511</v>
      </c>
      <c r="F870" t="str">
        <f t="shared" si="26"/>
        <v>A8880AF511</v>
      </c>
      <c r="G870">
        <f t="shared" si="27"/>
        <v>802000</v>
      </c>
      <c r="H870" s="2">
        <v>-801564</v>
      </c>
      <c r="I870" s="3">
        <v>-802000</v>
      </c>
      <c r="J870" t="s">
        <v>99</v>
      </c>
      <c r="K870" t="s">
        <v>154</v>
      </c>
      <c r="L870" t="s">
        <v>155</v>
      </c>
      <c r="M870" t="s">
        <v>156</v>
      </c>
      <c r="N870" t="s">
        <v>157</v>
      </c>
      <c r="O870" t="s">
        <v>814</v>
      </c>
      <c r="P870" t="s">
        <v>34</v>
      </c>
      <c r="Q870" t="s">
        <v>35</v>
      </c>
      <c r="R870" t="s">
        <v>36</v>
      </c>
      <c r="S870" t="s">
        <v>37</v>
      </c>
      <c r="T870" t="s">
        <v>38</v>
      </c>
      <c r="U870" t="s">
        <v>38</v>
      </c>
      <c r="V870" t="s">
        <v>39</v>
      </c>
      <c r="W870" t="s">
        <v>40</v>
      </c>
      <c r="X870" t="s">
        <v>40</v>
      </c>
      <c r="Y870" t="s">
        <v>41</v>
      </c>
      <c r="Z870" t="s">
        <v>41</v>
      </c>
      <c r="AA870" t="s">
        <v>37</v>
      </c>
    </row>
    <row r="871" spans="1:27" x14ac:dyDescent="0.25">
      <c r="A871" t="s">
        <v>166</v>
      </c>
      <c r="B871" t="s">
        <v>26</v>
      </c>
      <c r="C871" t="s">
        <v>27</v>
      </c>
      <c r="D871" t="s">
        <v>98</v>
      </c>
      <c r="E871">
        <v>511</v>
      </c>
      <c r="F871" t="str">
        <f t="shared" si="26"/>
        <v>A8880AF511</v>
      </c>
      <c r="G871">
        <f t="shared" si="27"/>
        <v>944000</v>
      </c>
      <c r="H871" s="2">
        <v>943649</v>
      </c>
      <c r="I871" s="3">
        <v>944000</v>
      </c>
      <c r="J871" t="s">
        <v>29</v>
      </c>
      <c r="K871" t="s">
        <v>116</v>
      </c>
      <c r="L871" t="s">
        <v>117</v>
      </c>
      <c r="M871" t="s">
        <v>118</v>
      </c>
      <c r="N871" t="s">
        <v>117</v>
      </c>
      <c r="O871" t="s">
        <v>814</v>
      </c>
      <c r="P871" t="s">
        <v>34</v>
      </c>
      <c r="Q871" t="s">
        <v>35</v>
      </c>
      <c r="R871" t="s">
        <v>36</v>
      </c>
      <c r="S871" t="s">
        <v>37</v>
      </c>
      <c r="T871" t="s">
        <v>38</v>
      </c>
      <c r="U871" t="s">
        <v>38</v>
      </c>
      <c r="V871" t="s">
        <v>39</v>
      </c>
      <c r="W871" t="s">
        <v>40</v>
      </c>
      <c r="X871" t="s">
        <v>40</v>
      </c>
      <c r="Y871" t="s">
        <v>41</v>
      </c>
      <c r="Z871" t="s">
        <v>41</v>
      </c>
      <c r="AA871" t="s">
        <v>37</v>
      </c>
    </row>
    <row r="872" spans="1:27" x14ac:dyDescent="0.25">
      <c r="A872" t="s">
        <v>167</v>
      </c>
      <c r="B872" t="s">
        <v>26</v>
      </c>
      <c r="C872" t="s">
        <v>27</v>
      </c>
      <c r="D872" t="s">
        <v>98</v>
      </c>
      <c r="E872">
        <v>511</v>
      </c>
      <c r="F872" t="str">
        <f t="shared" si="26"/>
        <v>A8880AF511</v>
      </c>
      <c r="G872">
        <f t="shared" si="27"/>
        <v>944000</v>
      </c>
      <c r="H872" s="2">
        <v>-943649</v>
      </c>
      <c r="I872" s="3">
        <v>-944000</v>
      </c>
      <c r="J872" t="s">
        <v>99</v>
      </c>
      <c r="K872" t="s">
        <v>168</v>
      </c>
      <c r="L872" t="s">
        <v>117</v>
      </c>
      <c r="M872" t="s">
        <v>169</v>
      </c>
      <c r="N872" t="s">
        <v>170</v>
      </c>
      <c r="O872" t="s">
        <v>814</v>
      </c>
      <c r="P872" t="s">
        <v>34</v>
      </c>
      <c r="Q872" t="s">
        <v>35</v>
      </c>
      <c r="R872" t="s">
        <v>36</v>
      </c>
      <c r="S872" t="s">
        <v>37</v>
      </c>
      <c r="T872" t="s">
        <v>38</v>
      </c>
      <c r="U872" t="s">
        <v>38</v>
      </c>
      <c r="V872" t="s">
        <v>39</v>
      </c>
      <c r="W872" t="s">
        <v>40</v>
      </c>
      <c r="X872" t="s">
        <v>40</v>
      </c>
      <c r="Y872" t="s">
        <v>41</v>
      </c>
      <c r="Z872" t="s">
        <v>41</v>
      </c>
      <c r="AA872" t="s">
        <v>37</v>
      </c>
    </row>
    <row r="873" spans="1:27" x14ac:dyDescent="0.25">
      <c r="A873" t="s">
        <v>171</v>
      </c>
      <c r="B873" t="s">
        <v>26</v>
      </c>
      <c r="C873" t="s">
        <v>27</v>
      </c>
      <c r="D873" t="s">
        <v>98</v>
      </c>
      <c r="E873">
        <v>511</v>
      </c>
      <c r="F873" t="str">
        <f t="shared" si="26"/>
        <v>A8880AF511</v>
      </c>
      <c r="G873">
        <f t="shared" si="27"/>
        <v>2431000</v>
      </c>
      <c r="H873" s="2">
        <v>2430707</v>
      </c>
      <c r="I873" s="3">
        <v>2431000</v>
      </c>
      <c r="J873" t="s">
        <v>29</v>
      </c>
      <c r="K873" t="s">
        <v>115</v>
      </c>
      <c r="L873" t="s">
        <v>111</v>
      </c>
      <c r="M873" t="s">
        <v>112</v>
      </c>
      <c r="N873" t="s">
        <v>113</v>
      </c>
      <c r="O873" t="s">
        <v>814</v>
      </c>
      <c r="P873" t="s">
        <v>34</v>
      </c>
      <c r="Q873" t="s">
        <v>35</v>
      </c>
      <c r="R873" t="s">
        <v>36</v>
      </c>
      <c r="S873" t="s">
        <v>37</v>
      </c>
      <c r="T873" t="s">
        <v>38</v>
      </c>
      <c r="U873" t="s">
        <v>38</v>
      </c>
      <c r="V873" t="s">
        <v>39</v>
      </c>
      <c r="W873" t="s">
        <v>40</v>
      </c>
      <c r="X873" t="s">
        <v>40</v>
      </c>
      <c r="Y873" t="s">
        <v>41</v>
      </c>
      <c r="Z873" t="s">
        <v>41</v>
      </c>
      <c r="AA873" t="s">
        <v>37</v>
      </c>
    </row>
    <row r="874" spans="1:27" x14ac:dyDescent="0.25">
      <c r="A874" t="s">
        <v>172</v>
      </c>
      <c r="B874" t="s">
        <v>26</v>
      </c>
      <c r="C874" t="s">
        <v>27</v>
      </c>
      <c r="D874" t="s">
        <v>98</v>
      </c>
      <c r="E874">
        <v>511</v>
      </c>
      <c r="F874" t="str">
        <f t="shared" si="26"/>
        <v>A8880AF511</v>
      </c>
      <c r="G874">
        <f t="shared" si="27"/>
        <v>2431000</v>
      </c>
      <c r="H874" s="2">
        <v>-2430707</v>
      </c>
      <c r="I874" s="3">
        <v>-2431000</v>
      </c>
      <c r="J874" t="s">
        <v>99</v>
      </c>
      <c r="K874" t="s">
        <v>108</v>
      </c>
      <c r="L874" t="s">
        <v>109</v>
      </c>
      <c r="M874" t="s">
        <v>32</v>
      </c>
      <c r="N874" t="s">
        <v>33</v>
      </c>
      <c r="O874" t="s">
        <v>814</v>
      </c>
      <c r="P874" t="s">
        <v>34</v>
      </c>
      <c r="Q874" t="s">
        <v>35</v>
      </c>
      <c r="R874" t="s">
        <v>36</v>
      </c>
      <c r="S874" t="s">
        <v>37</v>
      </c>
      <c r="T874" t="s">
        <v>38</v>
      </c>
      <c r="U874" t="s">
        <v>38</v>
      </c>
      <c r="V874" t="s">
        <v>39</v>
      </c>
      <c r="W874" t="s">
        <v>40</v>
      </c>
      <c r="X874" t="s">
        <v>40</v>
      </c>
      <c r="Y874" t="s">
        <v>41</v>
      </c>
      <c r="Z874" t="s">
        <v>41</v>
      </c>
      <c r="AA874" t="s">
        <v>37</v>
      </c>
    </row>
    <row r="875" spans="1:27" x14ac:dyDescent="0.25">
      <c r="A875" t="s">
        <v>870</v>
      </c>
      <c r="B875" t="s">
        <v>26</v>
      </c>
      <c r="C875" t="s">
        <v>27</v>
      </c>
      <c r="D875" t="s">
        <v>930</v>
      </c>
      <c r="E875">
        <v>511</v>
      </c>
      <c r="F875" t="str">
        <f t="shared" si="26"/>
        <v>A8885AF511</v>
      </c>
      <c r="G875">
        <f t="shared" si="27"/>
        <v>801000</v>
      </c>
      <c r="H875" s="2">
        <v>800974</v>
      </c>
      <c r="I875" s="3">
        <v>801000</v>
      </c>
      <c r="J875" t="s">
        <v>29</v>
      </c>
      <c r="K875" t="s">
        <v>108</v>
      </c>
      <c r="L875" t="s">
        <v>109</v>
      </c>
      <c r="M875" t="s">
        <v>32</v>
      </c>
      <c r="N875" t="s">
        <v>33</v>
      </c>
      <c r="O875" t="s">
        <v>814</v>
      </c>
      <c r="P875" t="s">
        <v>34</v>
      </c>
      <c r="Q875" t="s">
        <v>35</v>
      </c>
      <c r="R875" t="s">
        <v>36</v>
      </c>
      <c r="S875" t="s">
        <v>37</v>
      </c>
      <c r="T875" t="s">
        <v>38</v>
      </c>
      <c r="U875" t="s">
        <v>38</v>
      </c>
      <c r="V875" t="s">
        <v>39</v>
      </c>
      <c r="W875" t="s">
        <v>40</v>
      </c>
      <c r="X875" t="s">
        <v>40</v>
      </c>
      <c r="Y875" t="s">
        <v>41</v>
      </c>
      <c r="Z875" t="s">
        <v>41</v>
      </c>
      <c r="AA875" t="s">
        <v>37</v>
      </c>
    </row>
    <row r="876" spans="1:27" x14ac:dyDescent="0.25">
      <c r="A876" t="s">
        <v>820</v>
      </c>
      <c r="B876" t="s">
        <v>26</v>
      </c>
      <c r="C876" t="s">
        <v>27</v>
      </c>
      <c r="D876" t="s">
        <v>930</v>
      </c>
      <c r="E876">
        <v>511</v>
      </c>
      <c r="F876" t="str">
        <f t="shared" si="26"/>
        <v>A8885AF511</v>
      </c>
      <c r="G876">
        <f t="shared" si="27"/>
        <v>10000</v>
      </c>
      <c r="H876" s="2">
        <v>10541</v>
      </c>
      <c r="I876" s="3">
        <v>10000</v>
      </c>
      <c r="J876" t="s">
        <v>29</v>
      </c>
      <c r="K876" t="s">
        <v>104</v>
      </c>
      <c r="L876" t="s">
        <v>105</v>
      </c>
      <c r="M876" t="s">
        <v>102</v>
      </c>
      <c r="N876" t="s">
        <v>103</v>
      </c>
      <c r="O876" t="s">
        <v>814</v>
      </c>
      <c r="P876" t="s">
        <v>34</v>
      </c>
      <c r="Q876" t="s">
        <v>35</v>
      </c>
      <c r="R876" t="s">
        <v>36</v>
      </c>
      <c r="S876" t="s">
        <v>37</v>
      </c>
      <c r="T876" t="s">
        <v>38</v>
      </c>
      <c r="U876" t="s">
        <v>38</v>
      </c>
      <c r="V876" t="s">
        <v>39</v>
      </c>
      <c r="W876" t="s">
        <v>40</v>
      </c>
      <c r="X876" t="s">
        <v>40</v>
      </c>
      <c r="Y876" t="s">
        <v>41</v>
      </c>
      <c r="Z876" t="s">
        <v>41</v>
      </c>
      <c r="AA876" t="s">
        <v>37</v>
      </c>
    </row>
    <row r="877" spans="1:27" x14ac:dyDescent="0.25">
      <c r="A877" t="s">
        <v>822</v>
      </c>
      <c r="B877" t="s">
        <v>26</v>
      </c>
      <c r="C877" t="s">
        <v>27</v>
      </c>
      <c r="D877" t="s">
        <v>930</v>
      </c>
      <c r="E877">
        <v>511</v>
      </c>
      <c r="F877" t="str">
        <f t="shared" si="26"/>
        <v>A8885AF511</v>
      </c>
      <c r="G877">
        <f t="shared" si="27"/>
        <v>400000</v>
      </c>
      <c r="H877" s="2">
        <v>-400487</v>
      </c>
      <c r="I877" s="3">
        <v>-400000</v>
      </c>
      <c r="J877" t="s">
        <v>99</v>
      </c>
      <c r="K877" t="s">
        <v>115</v>
      </c>
      <c r="L877" t="s">
        <v>111</v>
      </c>
      <c r="M877" t="s">
        <v>112</v>
      </c>
      <c r="N877" t="s">
        <v>113</v>
      </c>
      <c r="O877" t="s">
        <v>814</v>
      </c>
      <c r="P877" t="s">
        <v>34</v>
      </c>
      <c r="Q877" t="s">
        <v>35</v>
      </c>
      <c r="R877" t="s">
        <v>36</v>
      </c>
      <c r="S877" t="s">
        <v>37</v>
      </c>
      <c r="T877" t="s">
        <v>38</v>
      </c>
      <c r="U877" t="s">
        <v>38</v>
      </c>
      <c r="V877" t="s">
        <v>39</v>
      </c>
      <c r="W877" t="s">
        <v>40</v>
      </c>
      <c r="X877" t="s">
        <v>40</v>
      </c>
      <c r="Y877" t="s">
        <v>41</v>
      </c>
      <c r="Z877" t="s">
        <v>41</v>
      </c>
      <c r="AA877" t="s">
        <v>37</v>
      </c>
    </row>
    <row r="878" spans="1:27" x14ac:dyDescent="0.25">
      <c r="A878" t="s">
        <v>925</v>
      </c>
      <c r="B878" t="s">
        <v>26</v>
      </c>
      <c r="C878" t="s">
        <v>27</v>
      </c>
      <c r="D878" t="s">
        <v>930</v>
      </c>
      <c r="E878">
        <v>511</v>
      </c>
      <c r="F878" t="str">
        <f t="shared" si="26"/>
        <v>A8885AF511</v>
      </c>
      <c r="G878">
        <f t="shared" si="27"/>
        <v>411000</v>
      </c>
      <c r="H878" s="2">
        <v>-411028</v>
      </c>
      <c r="I878" s="3">
        <v>-411000</v>
      </c>
      <c r="J878" t="s">
        <v>99</v>
      </c>
      <c r="K878" t="s">
        <v>116</v>
      </c>
      <c r="L878" t="s">
        <v>117</v>
      </c>
      <c r="M878" t="s">
        <v>118</v>
      </c>
      <c r="N878" t="s">
        <v>117</v>
      </c>
      <c r="O878" t="s">
        <v>814</v>
      </c>
      <c r="P878" t="s">
        <v>34</v>
      </c>
      <c r="Q878" t="s">
        <v>35</v>
      </c>
      <c r="R878" t="s">
        <v>36</v>
      </c>
      <c r="S878" t="s">
        <v>37</v>
      </c>
      <c r="T878" t="s">
        <v>38</v>
      </c>
      <c r="U878" t="s">
        <v>38</v>
      </c>
      <c r="V878" t="s">
        <v>39</v>
      </c>
      <c r="W878" t="s">
        <v>40</v>
      </c>
      <c r="X878" t="s">
        <v>40</v>
      </c>
      <c r="Y878" t="s">
        <v>41</v>
      </c>
      <c r="Z878" t="s">
        <v>41</v>
      </c>
      <c r="AA878" t="s">
        <v>37</v>
      </c>
    </row>
    <row r="879" spans="1:27" x14ac:dyDescent="0.25">
      <c r="A879" t="s">
        <v>149</v>
      </c>
      <c r="B879" t="s">
        <v>26</v>
      </c>
      <c r="C879" t="s">
        <v>27</v>
      </c>
      <c r="D879" t="s">
        <v>930</v>
      </c>
      <c r="E879">
        <v>511</v>
      </c>
      <c r="F879" t="str">
        <f t="shared" si="26"/>
        <v>A8885AF511</v>
      </c>
      <c r="G879">
        <f t="shared" si="27"/>
        <v>200000</v>
      </c>
      <c r="H879" s="2">
        <v>200243</v>
      </c>
      <c r="I879" s="3">
        <v>200000</v>
      </c>
      <c r="J879" t="s">
        <v>29</v>
      </c>
      <c r="K879" t="s">
        <v>35</v>
      </c>
      <c r="L879" t="s">
        <v>129</v>
      </c>
      <c r="M879" t="s">
        <v>130</v>
      </c>
      <c r="N879" t="s">
        <v>131</v>
      </c>
      <c r="O879" t="s">
        <v>814</v>
      </c>
      <c r="P879" t="s">
        <v>34</v>
      </c>
      <c r="Q879" t="s">
        <v>35</v>
      </c>
      <c r="R879" t="s">
        <v>36</v>
      </c>
      <c r="S879" t="s">
        <v>37</v>
      </c>
      <c r="T879" t="s">
        <v>38</v>
      </c>
      <c r="U879" t="s">
        <v>38</v>
      </c>
      <c r="V879" t="s">
        <v>39</v>
      </c>
      <c r="W879" t="s">
        <v>40</v>
      </c>
      <c r="X879" t="s">
        <v>40</v>
      </c>
      <c r="Y879" t="s">
        <v>41</v>
      </c>
      <c r="Z879" t="s">
        <v>41</v>
      </c>
      <c r="AA879" t="s">
        <v>37</v>
      </c>
    </row>
    <row r="880" spans="1:27" x14ac:dyDescent="0.25">
      <c r="A880" t="s">
        <v>152</v>
      </c>
      <c r="B880" t="s">
        <v>26</v>
      </c>
      <c r="C880" t="s">
        <v>27</v>
      </c>
      <c r="D880" t="s">
        <v>930</v>
      </c>
      <c r="E880">
        <v>511</v>
      </c>
      <c r="F880" t="str">
        <f t="shared" si="26"/>
        <v>A8885AF511</v>
      </c>
      <c r="G880">
        <f t="shared" si="27"/>
        <v>200000</v>
      </c>
      <c r="H880" s="2">
        <v>-200243</v>
      </c>
      <c r="I880" s="3">
        <v>-200000</v>
      </c>
      <c r="J880" t="s">
        <v>99</v>
      </c>
      <c r="K880" t="s">
        <v>115</v>
      </c>
      <c r="L880" t="s">
        <v>111</v>
      </c>
      <c r="M880" t="s">
        <v>112</v>
      </c>
      <c r="N880" t="s">
        <v>113</v>
      </c>
      <c r="O880" t="s">
        <v>814</v>
      </c>
      <c r="P880" t="s">
        <v>34</v>
      </c>
      <c r="Q880" t="s">
        <v>35</v>
      </c>
      <c r="R880" t="s">
        <v>36</v>
      </c>
      <c r="S880" t="s">
        <v>37</v>
      </c>
      <c r="T880" t="s">
        <v>38</v>
      </c>
      <c r="U880" t="s">
        <v>38</v>
      </c>
      <c r="V880" t="s">
        <v>39</v>
      </c>
      <c r="W880" t="s">
        <v>40</v>
      </c>
      <c r="X880" t="s">
        <v>40</v>
      </c>
      <c r="Y880" t="s">
        <v>41</v>
      </c>
      <c r="Z880" t="s">
        <v>41</v>
      </c>
      <c r="AA880" t="s">
        <v>37</v>
      </c>
    </row>
    <row r="881" spans="1:27" x14ac:dyDescent="0.25">
      <c r="A881" t="s">
        <v>153</v>
      </c>
      <c r="B881" t="s">
        <v>120</v>
      </c>
      <c r="C881" t="s">
        <v>27</v>
      </c>
      <c r="D881" t="s">
        <v>930</v>
      </c>
      <c r="E881">
        <v>511</v>
      </c>
      <c r="F881" t="str">
        <f t="shared" si="26"/>
        <v>A8885AF511</v>
      </c>
      <c r="G881">
        <f t="shared" si="27"/>
        <v>204000</v>
      </c>
      <c r="H881" s="2">
        <v>203661</v>
      </c>
      <c r="I881" s="3">
        <v>204000</v>
      </c>
      <c r="J881" t="s">
        <v>29</v>
      </c>
      <c r="K881" t="s">
        <v>154</v>
      </c>
      <c r="L881" t="s">
        <v>155</v>
      </c>
      <c r="M881" t="s">
        <v>156</v>
      </c>
      <c r="N881" t="s">
        <v>157</v>
      </c>
      <c r="O881" t="s">
        <v>814</v>
      </c>
      <c r="P881" t="s">
        <v>34</v>
      </c>
      <c r="Q881" t="s">
        <v>35</v>
      </c>
      <c r="R881" t="s">
        <v>36</v>
      </c>
      <c r="S881" t="s">
        <v>37</v>
      </c>
      <c r="T881" t="s">
        <v>38</v>
      </c>
      <c r="U881" t="s">
        <v>38</v>
      </c>
      <c r="V881" t="s">
        <v>39</v>
      </c>
      <c r="W881" t="s">
        <v>40</v>
      </c>
      <c r="X881" t="s">
        <v>40</v>
      </c>
      <c r="Y881" t="s">
        <v>41</v>
      </c>
      <c r="Z881" t="s">
        <v>41</v>
      </c>
      <c r="AA881" t="s">
        <v>37</v>
      </c>
    </row>
    <row r="882" spans="1:27" x14ac:dyDescent="0.25">
      <c r="A882" t="s">
        <v>158</v>
      </c>
      <c r="B882" t="s">
        <v>120</v>
      </c>
      <c r="C882" t="s">
        <v>27</v>
      </c>
      <c r="D882" t="s">
        <v>930</v>
      </c>
      <c r="E882">
        <v>511</v>
      </c>
      <c r="F882" t="str">
        <f t="shared" si="26"/>
        <v>A8885AF511</v>
      </c>
      <c r="G882">
        <f t="shared" si="27"/>
        <v>1000</v>
      </c>
      <c r="H882" s="2">
        <v>653</v>
      </c>
      <c r="I882" s="3">
        <v>1000</v>
      </c>
      <c r="J882" t="s">
        <v>29</v>
      </c>
      <c r="K882" t="s">
        <v>159</v>
      </c>
      <c r="L882" t="s">
        <v>160</v>
      </c>
      <c r="M882" t="s">
        <v>161</v>
      </c>
      <c r="N882" t="s">
        <v>162</v>
      </c>
      <c r="O882" t="s">
        <v>814</v>
      </c>
      <c r="P882" t="s">
        <v>34</v>
      </c>
      <c r="Q882" t="s">
        <v>35</v>
      </c>
      <c r="R882" t="s">
        <v>36</v>
      </c>
      <c r="S882" t="s">
        <v>37</v>
      </c>
      <c r="T882" t="s">
        <v>38</v>
      </c>
      <c r="U882" t="s">
        <v>38</v>
      </c>
      <c r="V882" t="s">
        <v>39</v>
      </c>
      <c r="W882" t="s">
        <v>40</v>
      </c>
      <c r="X882" t="s">
        <v>40</v>
      </c>
      <c r="Y882" t="s">
        <v>41</v>
      </c>
      <c r="Z882" t="s">
        <v>41</v>
      </c>
      <c r="AA882" t="s">
        <v>37</v>
      </c>
    </row>
    <row r="883" spans="1:27" x14ac:dyDescent="0.25">
      <c r="A883" t="s">
        <v>163</v>
      </c>
      <c r="B883" t="s">
        <v>120</v>
      </c>
      <c r="C883" t="s">
        <v>27</v>
      </c>
      <c r="D883" t="s">
        <v>930</v>
      </c>
      <c r="E883">
        <v>511</v>
      </c>
      <c r="F883" t="str">
        <f t="shared" si="26"/>
        <v>A8885AF511</v>
      </c>
      <c r="G883">
        <f t="shared" si="27"/>
        <v>205000</v>
      </c>
      <c r="H883" s="2">
        <v>-204314</v>
      </c>
      <c r="I883" s="3">
        <v>-205000</v>
      </c>
      <c r="J883" t="s">
        <v>99</v>
      </c>
      <c r="K883" t="s">
        <v>35</v>
      </c>
      <c r="L883" t="s">
        <v>129</v>
      </c>
      <c r="M883" t="s">
        <v>130</v>
      </c>
      <c r="N883" t="s">
        <v>131</v>
      </c>
      <c r="O883" t="s">
        <v>814</v>
      </c>
      <c r="P883" t="s">
        <v>34</v>
      </c>
      <c r="Q883" t="s">
        <v>35</v>
      </c>
      <c r="R883" t="s">
        <v>36</v>
      </c>
      <c r="S883" t="s">
        <v>37</v>
      </c>
      <c r="T883" t="s">
        <v>38</v>
      </c>
      <c r="U883" t="s">
        <v>38</v>
      </c>
      <c r="V883" t="s">
        <v>39</v>
      </c>
      <c r="W883" t="s">
        <v>40</v>
      </c>
      <c r="X883" t="s">
        <v>40</v>
      </c>
      <c r="Y883" t="s">
        <v>41</v>
      </c>
      <c r="Z883" t="s">
        <v>41</v>
      </c>
      <c r="AA883" t="s">
        <v>37</v>
      </c>
    </row>
    <row r="884" spans="1:27" x14ac:dyDescent="0.25">
      <c r="A884" t="s">
        <v>164</v>
      </c>
      <c r="B884" t="s">
        <v>26</v>
      </c>
      <c r="C884" t="s">
        <v>27</v>
      </c>
      <c r="D884" t="s">
        <v>930</v>
      </c>
      <c r="E884">
        <v>511</v>
      </c>
      <c r="F884" t="str">
        <f t="shared" si="26"/>
        <v>A8885AF511</v>
      </c>
      <c r="G884">
        <f t="shared" si="27"/>
        <v>204000</v>
      </c>
      <c r="H884" s="2">
        <v>203661</v>
      </c>
      <c r="I884" s="3">
        <v>204000</v>
      </c>
      <c r="J884" t="s">
        <v>29</v>
      </c>
      <c r="K884" t="s">
        <v>116</v>
      </c>
      <c r="L884" t="s">
        <v>117</v>
      </c>
      <c r="M884" t="s">
        <v>118</v>
      </c>
      <c r="N884" t="s">
        <v>117</v>
      </c>
      <c r="O884" t="s">
        <v>814</v>
      </c>
      <c r="P884" t="s">
        <v>34</v>
      </c>
      <c r="Q884" t="s">
        <v>35</v>
      </c>
      <c r="R884" t="s">
        <v>36</v>
      </c>
      <c r="S884" t="s">
        <v>37</v>
      </c>
      <c r="T884" t="s">
        <v>38</v>
      </c>
      <c r="U884" t="s">
        <v>38</v>
      </c>
      <c r="V884" t="s">
        <v>39</v>
      </c>
      <c r="W884" t="s">
        <v>40</v>
      </c>
      <c r="X884" t="s">
        <v>40</v>
      </c>
      <c r="Y884" t="s">
        <v>41</v>
      </c>
      <c r="Z884" t="s">
        <v>41</v>
      </c>
      <c r="AA884" t="s">
        <v>37</v>
      </c>
    </row>
    <row r="885" spans="1:27" x14ac:dyDescent="0.25">
      <c r="A885" t="s">
        <v>165</v>
      </c>
      <c r="B885" t="s">
        <v>26</v>
      </c>
      <c r="C885" t="s">
        <v>27</v>
      </c>
      <c r="D885" t="s">
        <v>930</v>
      </c>
      <c r="E885">
        <v>511</v>
      </c>
      <c r="F885" t="str">
        <f t="shared" si="26"/>
        <v>A8885AF511</v>
      </c>
      <c r="G885">
        <f t="shared" si="27"/>
        <v>204000</v>
      </c>
      <c r="H885" s="2">
        <v>-203661</v>
      </c>
      <c r="I885" s="3">
        <v>-204000</v>
      </c>
      <c r="J885" t="s">
        <v>99</v>
      </c>
      <c r="K885" t="s">
        <v>154</v>
      </c>
      <c r="L885" t="s">
        <v>155</v>
      </c>
      <c r="M885" t="s">
        <v>156</v>
      </c>
      <c r="N885" t="s">
        <v>157</v>
      </c>
      <c r="O885" t="s">
        <v>814</v>
      </c>
      <c r="P885" t="s">
        <v>34</v>
      </c>
      <c r="Q885" t="s">
        <v>35</v>
      </c>
      <c r="R885" t="s">
        <v>36</v>
      </c>
      <c r="S885" t="s">
        <v>37</v>
      </c>
      <c r="T885" t="s">
        <v>38</v>
      </c>
      <c r="U885" t="s">
        <v>38</v>
      </c>
      <c r="V885" t="s">
        <v>39</v>
      </c>
      <c r="W885" t="s">
        <v>40</v>
      </c>
      <c r="X885" t="s">
        <v>40</v>
      </c>
      <c r="Y885" t="s">
        <v>41</v>
      </c>
      <c r="Z885" t="s">
        <v>41</v>
      </c>
      <c r="AA885" t="s">
        <v>37</v>
      </c>
    </row>
    <row r="886" spans="1:27" x14ac:dyDescent="0.25">
      <c r="A886" t="s">
        <v>166</v>
      </c>
      <c r="B886" t="s">
        <v>26</v>
      </c>
      <c r="C886" t="s">
        <v>27</v>
      </c>
      <c r="D886" t="s">
        <v>930</v>
      </c>
      <c r="E886">
        <v>511</v>
      </c>
      <c r="F886" t="str">
        <f t="shared" si="26"/>
        <v>A8885AF511</v>
      </c>
      <c r="G886">
        <f t="shared" si="27"/>
        <v>207000</v>
      </c>
      <c r="H886" s="2">
        <v>207367</v>
      </c>
      <c r="I886" s="3">
        <v>207000</v>
      </c>
      <c r="J886" t="s">
        <v>29</v>
      </c>
      <c r="K886" t="s">
        <v>116</v>
      </c>
      <c r="L886" t="s">
        <v>117</v>
      </c>
      <c r="M886" t="s">
        <v>118</v>
      </c>
      <c r="N886" t="s">
        <v>117</v>
      </c>
      <c r="O886" t="s">
        <v>814</v>
      </c>
      <c r="P886" t="s">
        <v>34</v>
      </c>
      <c r="Q886" t="s">
        <v>35</v>
      </c>
      <c r="R886" t="s">
        <v>36</v>
      </c>
      <c r="S886" t="s">
        <v>37</v>
      </c>
      <c r="T886" t="s">
        <v>38</v>
      </c>
      <c r="U886" t="s">
        <v>38</v>
      </c>
      <c r="V886" t="s">
        <v>39</v>
      </c>
      <c r="W886" t="s">
        <v>40</v>
      </c>
      <c r="X886" t="s">
        <v>40</v>
      </c>
      <c r="Y886" t="s">
        <v>41</v>
      </c>
      <c r="Z886" t="s">
        <v>41</v>
      </c>
      <c r="AA886" t="s">
        <v>37</v>
      </c>
    </row>
    <row r="887" spans="1:27" x14ac:dyDescent="0.25">
      <c r="A887" t="s">
        <v>167</v>
      </c>
      <c r="B887" t="s">
        <v>26</v>
      </c>
      <c r="C887" t="s">
        <v>27</v>
      </c>
      <c r="D887" t="s">
        <v>930</v>
      </c>
      <c r="E887">
        <v>511</v>
      </c>
      <c r="F887" t="str">
        <f t="shared" si="26"/>
        <v>A8885AF511</v>
      </c>
      <c r="G887">
        <f t="shared" si="27"/>
        <v>207000</v>
      </c>
      <c r="H887" s="2">
        <v>-207367</v>
      </c>
      <c r="I887" s="3">
        <v>-207000</v>
      </c>
      <c r="J887" t="s">
        <v>99</v>
      </c>
      <c r="K887" t="s">
        <v>168</v>
      </c>
      <c r="L887" t="s">
        <v>117</v>
      </c>
      <c r="M887" t="s">
        <v>169</v>
      </c>
      <c r="N887" t="s">
        <v>170</v>
      </c>
      <c r="O887" t="s">
        <v>814</v>
      </c>
      <c r="P887" t="s">
        <v>34</v>
      </c>
      <c r="Q887" t="s">
        <v>35</v>
      </c>
      <c r="R887" t="s">
        <v>36</v>
      </c>
      <c r="S887" t="s">
        <v>37</v>
      </c>
      <c r="T887" t="s">
        <v>38</v>
      </c>
      <c r="U887" t="s">
        <v>38</v>
      </c>
      <c r="V887" t="s">
        <v>39</v>
      </c>
      <c r="W887" t="s">
        <v>40</v>
      </c>
      <c r="X887" t="s">
        <v>40</v>
      </c>
      <c r="Y887" t="s">
        <v>41</v>
      </c>
      <c r="Z887" t="s">
        <v>41</v>
      </c>
      <c r="AA887" t="s">
        <v>37</v>
      </c>
    </row>
    <row r="888" spans="1:27" x14ac:dyDescent="0.25">
      <c r="A888" t="s">
        <v>823</v>
      </c>
      <c r="B888" t="s">
        <v>26</v>
      </c>
      <c r="C888" t="s">
        <v>27</v>
      </c>
      <c r="D888" t="s">
        <v>594</v>
      </c>
      <c r="E888">
        <v>511</v>
      </c>
      <c r="F888" t="str">
        <f t="shared" si="26"/>
        <v>A8940AF511</v>
      </c>
      <c r="G888">
        <f t="shared" si="27"/>
        <v>24244000</v>
      </c>
      <c r="H888" s="2">
        <v>24243635</v>
      </c>
      <c r="I888" s="3">
        <v>24244000</v>
      </c>
      <c r="J888" t="s">
        <v>29</v>
      </c>
      <c r="K888" t="s">
        <v>108</v>
      </c>
      <c r="L888" t="s">
        <v>109</v>
      </c>
      <c r="M888" t="s">
        <v>32</v>
      </c>
      <c r="N888" t="s">
        <v>33</v>
      </c>
      <c r="O888" t="s">
        <v>814</v>
      </c>
      <c r="P888" t="s">
        <v>34</v>
      </c>
      <c r="Q888" t="s">
        <v>35</v>
      </c>
      <c r="R888" t="s">
        <v>36</v>
      </c>
      <c r="S888" t="s">
        <v>37</v>
      </c>
      <c r="T888" t="s">
        <v>38</v>
      </c>
      <c r="U888" t="s">
        <v>38</v>
      </c>
      <c r="V888" t="s">
        <v>39</v>
      </c>
      <c r="W888" t="s">
        <v>40</v>
      </c>
      <c r="X888" t="s">
        <v>40</v>
      </c>
      <c r="Y888" t="s">
        <v>41</v>
      </c>
      <c r="Z888" t="s">
        <v>41</v>
      </c>
      <c r="AA888" t="s">
        <v>37</v>
      </c>
    </row>
    <row r="889" spans="1:27" x14ac:dyDescent="0.25">
      <c r="A889" t="s">
        <v>825</v>
      </c>
      <c r="B889" t="s">
        <v>26</v>
      </c>
      <c r="C889" t="s">
        <v>27</v>
      </c>
      <c r="D889" t="s">
        <v>594</v>
      </c>
      <c r="E889">
        <v>511</v>
      </c>
      <c r="F889" t="str">
        <f t="shared" si="26"/>
        <v>A8940AF511</v>
      </c>
      <c r="G889">
        <f t="shared" si="27"/>
        <v>163000</v>
      </c>
      <c r="H889" s="2">
        <v>163097</v>
      </c>
      <c r="I889" s="3">
        <v>163000</v>
      </c>
      <c r="J889" t="s">
        <v>29</v>
      </c>
      <c r="K889" t="s">
        <v>100</v>
      </c>
      <c r="L889" t="s">
        <v>101</v>
      </c>
      <c r="M889" t="s">
        <v>102</v>
      </c>
      <c r="N889" t="s">
        <v>103</v>
      </c>
      <c r="O889" t="s">
        <v>814</v>
      </c>
      <c r="P889" t="s">
        <v>34</v>
      </c>
      <c r="Q889" t="s">
        <v>35</v>
      </c>
      <c r="R889" t="s">
        <v>36</v>
      </c>
      <c r="S889" t="s">
        <v>37</v>
      </c>
      <c r="T889" t="s">
        <v>38</v>
      </c>
      <c r="U889" t="s">
        <v>38</v>
      </c>
      <c r="V889" t="s">
        <v>39</v>
      </c>
      <c r="W889" t="s">
        <v>40</v>
      </c>
      <c r="X889" t="s">
        <v>40</v>
      </c>
      <c r="Y889" t="s">
        <v>41</v>
      </c>
      <c r="Z889" t="s">
        <v>41</v>
      </c>
      <c r="AA889" t="s">
        <v>37</v>
      </c>
    </row>
    <row r="890" spans="1:27" x14ac:dyDescent="0.25">
      <c r="A890" t="s">
        <v>816</v>
      </c>
      <c r="B890" t="s">
        <v>26</v>
      </c>
      <c r="C890" t="s">
        <v>27</v>
      </c>
      <c r="D890" t="s">
        <v>594</v>
      </c>
      <c r="E890">
        <v>511</v>
      </c>
      <c r="F890" t="str">
        <f t="shared" si="26"/>
        <v>A8940AF511</v>
      </c>
      <c r="G890">
        <f t="shared" si="27"/>
        <v>8334000</v>
      </c>
      <c r="H890" s="2">
        <v>-8334058</v>
      </c>
      <c r="I890" s="3">
        <v>-8334000</v>
      </c>
      <c r="J890" t="s">
        <v>99</v>
      </c>
      <c r="K890" t="s">
        <v>115</v>
      </c>
      <c r="L890" t="s">
        <v>111</v>
      </c>
      <c r="M890" t="s">
        <v>112</v>
      </c>
      <c r="N890" t="s">
        <v>113</v>
      </c>
      <c r="O890" t="s">
        <v>814</v>
      </c>
      <c r="P890" t="s">
        <v>34</v>
      </c>
      <c r="Q890" t="s">
        <v>35</v>
      </c>
      <c r="R890" t="s">
        <v>36</v>
      </c>
      <c r="S890" t="s">
        <v>37</v>
      </c>
      <c r="T890" t="s">
        <v>38</v>
      </c>
      <c r="U890" t="s">
        <v>38</v>
      </c>
      <c r="V890" t="s">
        <v>39</v>
      </c>
      <c r="W890" t="s">
        <v>40</v>
      </c>
      <c r="X890" t="s">
        <v>40</v>
      </c>
      <c r="Y890" t="s">
        <v>41</v>
      </c>
      <c r="Z890" t="s">
        <v>41</v>
      </c>
      <c r="AA890" t="s">
        <v>37</v>
      </c>
    </row>
    <row r="891" spans="1:27" x14ac:dyDescent="0.25">
      <c r="A891" t="s">
        <v>817</v>
      </c>
      <c r="B891" t="s">
        <v>26</v>
      </c>
      <c r="C891" t="s">
        <v>27</v>
      </c>
      <c r="D891" t="s">
        <v>594</v>
      </c>
      <c r="E891">
        <v>511</v>
      </c>
      <c r="F891" t="str">
        <f t="shared" si="26"/>
        <v>A8940AF511</v>
      </c>
      <c r="G891">
        <f t="shared" si="27"/>
        <v>16073000</v>
      </c>
      <c r="H891" s="2">
        <v>-16072674</v>
      </c>
      <c r="I891" s="3">
        <v>-16073000</v>
      </c>
      <c r="J891" t="s">
        <v>99</v>
      </c>
      <c r="K891" t="s">
        <v>116</v>
      </c>
      <c r="L891" t="s">
        <v>117</v>
      </c>
      <c r="M891" t="s">
        <v>118</v>
      </c>
      <c r="N891" t="s">
        <v>117</v>
      </c>
      <c r="O891" t="s">
        <v>814</v>
      </c>
      <c r="P891" t="s">
        <v>34</v>
      </c>
      <c r="Q891" t="s">
        <v>35</v>
      </c>
      <c r="R891" t="s">
        <v>36</v>
      </c>
      <c r="S891" t="s">
        <v>37</v>
      </c>
      <c r="T891" t="s">
        <v>38</v>
      </c>
      <c r="U891" t="s">
        <v>38</v>
      </c>
      <c r="V891" t="s">
        <v>39</v>
      </c>
      <c r="W891" t="s">
        <v>40</v>
      </c>
      <c r="X891" t="s">
        <v>40</v>
      </c>
      <c r="Y891" t="s">
        <v>41</v>
      </c>
      <c r="Z891" t="s">
        <v>41</v>
      </c>
      <c r="AA891" t="s">
        <v>37</v>
      </c>
    </row>
    <row r="892" spans="1:27" x14ac:dyDescent="0.25">
      <c r="A892" t="s">
        <v>870</v>
      </c>
      <c r="B892" t="s">
        <v>26</v>
      </c>
      <c r="C892" t="s">
        <v>27</v>
      </c>
      <c r="D892" t="s">
        <v>594</v>
      </c>
      <c r="E892">
        <v>511</v>
      </c>
      <c r="F892" t="str">
        <f t="shared" si="26"/>
        <v>A8940AF511</v>
      </c>
      <c r="G892">
        <f t="shared" si="27"/>
        <v>1312000</v>
      </c>
      <c r="H892" s="2">
        <v>-1312210</v>
      </c>
      <c r="I892" s="3">
        <v>-1312000</v>
      </c>
      <c r="J892" t="s">
        <v>99</v>
      </c>
      <c r="K892" t="s">
        <v>108</v>
      </c>
      <c r="L892" t="s">
        <v>109</v>
      </c>
      <c r="M892" t="s">
        <v>32</v>
      </c>
      <c r="N892" t="s">
        <v>33</v>
      </c>
      <c r="O892" t="s">
        <v>814</v>
      </c>
      <c r="P892" t="s">
        <v>34</v>
      </c>
      <c r="Q892" t="s">
        <v>35</v>
      </c>
      <c r="R892" t="s">
        <v>36</v>
      </c>
      <c r="S892" t="s">
        <v>37</v>
      </c>
      <c r="T892" t="s">
        <v>38</v>
      </c>
      <c r="U892" t="s">
        <v>38</v>
      </c>
      <c r="V892" t="s">
        <v>39</v>
      </c>
      <c r="W892" t="s">
        <v>40</v>
      </c>
      <c r="X892" t="s">
        <v>40</v>
      </c>
      <c r="Y892" t="s">
        <v>41</v>
      </c>
      <c r="Z892" t="s">
        <v>41</v>
      </c>
      <c r="AA892" t="s">
        <v>37</v>
      </c>
    </row>
    <row r="893" spans="1:27" x14ac:dyDescent="0.25">
      <c r="A893" t="s">
        <v>820</v>
      </c>
      <c r="B893" t="s">
        <v>26</v>
      </c>
      <c r="C893" t="s">
        <v>27</v>
      </c>
      <c r="D893" t="s">
        <v>594</v>
      </c>
      <c r="E893">
        <v>511</v>
      </c>
      <c r="F893" t="str">
        <f t="shared" si="26"/>
        <v>A8940AF511</v>
      </c>
      <c r="G893">
        <f t="shared" si="27"/>
        <v>209000</v>
      </c>
      <c r="H893" s="2">
        <v>209099</v>
      </c>
      <c r="I893" s="3">
        <v>209000</v>
      </c>
      <c r="J893" t="s">
        <v>29</v>
      </c>
      <c r="K893" t="s">
        <v>104</v>
      </c>
      <c r="L893" t="s">
        <v>105</v>
      </c>
      <c r="M893" t="s">
        <v>102</v>
      </c>
      <c r="N893" t="s">
        <v>103</v>
      </c>
      <c r="O893" t="s">
        <v>814</v>
      </c>
      <c r="P893" t="s">
        <v>34</v>
      </c>
      <c r="Q893" t="s">
        <v>35</v>
      </c>
      <c r="R893" t="s">
        <v>36</v>
      </c>
      <c r="S893" t="s">
        <v>37</v>
      </c>
      <c r="T893" t="s">
        <v>38</v>
      </c>
      <c r="U893" t="s">
        <v>38</v>
      </c>
      <c r="V893" t="s">
        <v>39</v>
      </c>
      <c r="W893" t="s">
        <v>40</v>
      </c>
      <c r="X893" t="s">
        <v>40</v>
      </c>
      <c r="Y893" t="s">
        <v>41</v>
      </c>
      <c r="Z893" t="s">
        <v>41</v>
      </c>
      <c r="AA893" t="s">
        <v>37</v>
      </c>
    </row>
    <row r="894" spans="1:27" x14ac:dyDescent="0.25">
      <c r="A894" t="s">
        <v>822</v>
      </c>
      <c r="B894" t="s">
        <v>26</v>
      </c>
      <c r="C894" t="s">
        <v>27</v>
      </c>
      <c r="D894" t="s">
        <v>594</v>
      </c>
      <c r="E894">
        <v>511</v>
      </c>
      <c r="F894" t="str">
        <f t="shared" si="26"/>
        <v>A8940AF511</v>
      </c>
      <c r="G894">
        <f t="shared" si="27"/>
        <v>80000</v>
      </c>
      <c r="H894" s="2">
        <v>-80124</v>
      </c>
      <c r="I894" s="3">
        <v>-80000</v>
      </c>
      <c r="J894" t="s">
        <v>99</v>
      </c>
      <c r="K894" t="s">
        <v>115</v>
      </c>
      <c r="L894" t="s">
        <v>111</v>
      </c>
      <c r="M894" t="s">
        <v>112</v>
      </c>
      <c r="N894" t="s">
        <v>113</v>
      </c>
      <c r="O894" t="s">
        <v>814</v>
      </c>
      <c r="P894" t="s">
        <v>34</v>
      </c>
      <c r="Q894" t="s">
        <v>35</v>
      </c>
      <c r="R894" t="s">
        <v>36</v>
      </c>
      <c r="S894" t="s">
        <v>37</v>
      </c>
      <c r="T894" t="s">
        <v>38</v>
      </c>
      <c r="U894" t="s">
        <v>38</v>
      </c>
      <c r="V894" t="s">
        <v>39</v>
      </c>
      <c r="W894" t="s">
        <v>40</v>
      </c>
      <c r="X894" t="s">
        <v>40</v>
      </c>
      <c r="Y894" t="s">
        <v>41</v>
      </c>
      <c r="Z894" t="s">
        <v>41</v>
      </c>
      <c r="AA894" t="s">
        <v>37</v>
      </c>
    </row>
    <row r="895" spans="1:27" x14ac:dyDescent="0.25">
      <c r="A895" t="s">
        <v>925</v>
      </c>
      <c r="B895" t="s">
        <v>26</v>
      </c>
      <c r="C895" t="s">
        <v>27</v>
      </c>
      <c r="D895" t="s">
        <v>594</v>
      </c>
      <c r="E895">
        <v>511</v>
      </c>
      <c r="F895" t="str">
        <f t="shared" si="26"/>
        <v>A8940AF511</v>
      </c>
      <c r="G895">
        <f t="shared" si="27"/>
        <v>1183000</v>
      </c>
      <c r="H895" s="2">
        <v>1183235</v>
      </c>
      <c r="I895" s="3">
        <v>1183000</v>
      </c>
      <c r="J895" t="s">
        <v>29</v>
      </c>
      <c r="K895" t="s">
        <v>116</v>
      </c>
      <c r="L895" t="s">
        <v>117</v>
      </c>
      <c r="M895" t="s">
        <v>118</v>
      </c>
      <c r="N895" t="s">
        <v>117</v>
      </c>
      <c r="O895" t="s">
        <v>814</v>
      </c>
      <c r="P895" t="s">
        <v>34</v>
      </c>
      <c r="Q895" t="s">
        <v>35</v>
      </c>
      <c r="R895" t="s">
        <v>36</v>
      </c>
      <c r="S895" t="s">
        <v>37</v>
      </c>
      <c r="T895" t="s">
        <v>38</v>
      </c>
      <c r="U895" t="s">
        <v>38</v>
      </c>
      <c r="V895" t="s">
        <v>39</v>
      </c>
      <c r="W895" t="s">
        <v>40</v>
      </c>
      <c r="X895" t="s">
        <v>40</v>
      </c>
      <c r="Y895" t="s">
        <v>41</v>
      </c>
      <c r="Z895" t="s">
        <v>41</v>
      </c>
      <c r="AA895" t="s">
        <v>37</v>
      </c>
    </row>
    <row r="896" spans="1:27" x14ac:dyDescent="0.25">
      <c r="A896" t="s">
        <v>119</v>
      </c>
      <c r="B896" t="s">
        <v>120</v>
      </c>
      <c r="C896" t="s">
        <v>27</v>
      </c>
      <c r="D896" t="s">
        <v>594</v>
      </c>
      <c r="E896">
        <v>511</v>
      </c>
      <c r="F896" t="str">
        <f t="shared" si="26"/>
        <v>A8940AF511</v>
      </c>
      <c r="G896">
        <f t="shared" si="27"/>
        <v>6486000</v>
      </c>
      <c r="H896" s="2">
        <v>6485963</v>
      </c>
      <c r="I896" s="3">
        <v>6486000</v>
      </c>
      <c r="J896" t="s">
        <v>29</v>
      </c>
      <c r="K896" t="s">
        <v>121</v>
      </c>
      <c r="L896" t="s">
        <v>122</v>
      </c>
      <c r="M896" t="s">
        <v>123</v>
      </c>
      <c r="N896" t="s">
        <v>124</v>
      </c>
      <c r="O896" t="s">
        <v>814</v>
      </c>
      <c r="P896" t="s">
        <v>34</v>
      </c>
      <c r="Q896" t="s">
        <v>35</v>
      </c>
      <c r="R896" t="s">
        <v>36</v>
      </c>
      <c r="S896" t="s">
        <v>37</v>
      </c>
      <c r="T896" t="s">
        <v>38</v>
      </c>
      <c r="U896" t="s">
        <v>38</v>
      </c>
      <c r="V896" t="s">
        <v>39</v>
      </c>
      <c r="W896" t="s">
        <v>40</v>
      </c>
      <c r="X896" t="s">
        <v>40</v>
      </c>
      <c r="Y896" t="s">
        <v>41</v>
      </c>
      <c r="Z896" t="s">
        <v>41</v>
      </c>
      <c r="AA896" t="s">
        <v>37</v>
      </c>
    </row>
    <row r="897" spans="1:27" x14ac:dyDescent="0.25">
      <c r="A897" t="s">
        <v>125</v>
      </c>
      <c r="B897" t="s">
        <v>120</v>
      </c>
      <c r="C897" t="s">
        <v>27</v>
      </c>
      <c r="D897" t="s">
        <v>594</v>
      </c>
      <c r="E897">
        <v>511</v>
      </c>
      <c r="F897" t="str">
        <f t="shared" si="26"/>
        <v>A8940AF511</v>
      </c>
      <c r="G897">
        <f t="shared" si="27"/>
        <v>6486000</v>
      </c>
      <c r="H897" s="2">
        <v>-6485963</v>
      </c>
      <c r="I897" s="3">
        <v>-6486000</v>
      </c>
      <c r="J897" t="s">
        <v>99</v>
      </c>
      <c r="K897" t="s">
        <v>126</v>
      </c>
      <c r="L897" t="s">
        <v>927</v>
      </c>
      <c r="M897" t="s">
        <v>127</v>
      </c>
      <c r="N897" t="s">
        <v>928</v>
      </c>
      <c r="O897" t="s">
        <v>814</v>
      </c>
      <c r="P897" t="s">
        <v>34</v>
      </c>
      <c r="Q897" t="s">
        <v>35</v>
      </c>
      <c r="R897" t="s">
        <v>36</v>
      </c>
      <c r="S897" t="s">
        <v>37</v>
      </c>
      <c r="T897" t="s">
        <v>38</v>
      </c>
      <c r="U897" t="s">
        <v>38</v>
      </c>
      <c r="V897" t="s">
        <v>39</v>
      </c>
      <c r="W897" t="s">
        <v>40</v>
      </c>
      <c r="X897" t="s">
        <v>40</v>
      </c>
      <c r="Y897" t="s">
        <v>41</v>
      </c>
      <c r="Z897" t="s">
        <v>41</v>
      </c>
      <c r="AA897" t="s">
        <v>37</v>
      </c>
    </row>
    <row r="898" spans="1:27" x14ac:dyDescent="0.25">
      <c r="A898" t="s">
        <v>145</v>
      </c>
      <c r="B898" t="s">
        <v>26</v>
      </c>
      <c r="C898" t="s">
        <v>27</v>
      </c>
      <c r="D898" t="s">
        <v>594</v>
      </c>
      <c r="E898">
        <v>511</v>
      </c>
      <c r="F898" t="str">
        <f t="shared" si="26"/>
        <v>A8940AF511</v>
      </c>
      <c r="G898">
        <f t="shared" si="27"/>
        <v>6486000</v>
      </c>
      <c r="H898" s="2">
        <v>6485963</v>
      </c>
      <c r="I898" s="3">
        <v>6486000</v>
      </c>
      <c r="J898" t="s">
        <v>29</v>
      </c>
      <c r="K898" t="s">
        <v>108</v>
      </c>
      <c r="L898" t="s">
        <v>109</v>
      </c>
      <c r="M898" t="s">
        <v>32</v>
      </c>
      <c r="N898" t="s">
        <v>33</v>
      </c>
      <c r="O898" t="s">
        <v>814</v>
      </c>
      <c r="P898" t="s">
        <v>34</v>
      </c>
      <c r="Q898" t="s">
        <v>35</v>
      </c>
      <c r="R898" t="s">
        <v>36</v>
      </c>
      <c r="S898" t="s">
        <v>37</v>
      </c>
      <c r="T898" t="s">
        <v>38</v>
      </c>
      <c r="U898" t="s">
        <v>38</v>
      </c>
      <c r="V898" t="s">
        <v>39</v>
      </c>
      <c r="W898" t="s">
        <v>40</v>
      </c>
      <c r="X898" t="s">
        <v>40</v>
      </c>
      <c r="Y898" t="s">
        <v>41</v>
      </c>
      <c r="Z898" t="s">
        <v>41</v>
      </c>
      <c r="AA898" t="s">
        <v>37</v>
      </c>
    </row>
    <row r="899" spans="1:27" x14ac:dyDescent="0.25">
      <c r="A899" t="s">
        <v>146</v>
      </c>
      <c r="B899" t="s">
        <v>26</v>
      </c>
      <c r="C899" t="s">
        <v>27</v>
      </c>
      <c r="D899" t="s">
        <v>594</v>
      </c>
      <c r="E899">
        <v>511</v>
      </c>
      <c r="F899" t="str">
        <f t="shared" si="26"/>
        <v>A8940AF511</v>
      </c>
      <c r="G899">
        <f t="shared" si="27"/>
        <v>6486000</v>
      </c>
      <c r="H899" s="2">
        <v>-6485963</v>
      </c>
      <c r="I899" s="3">
        <v>-6486000</v>
      </c>
      <c r="J899" t="s">
        <v>99</v>
      </c>
      <c r="K899" t="s">
        <v>121</v>
      </c>
      <c r="L899" t="s">
        <v>122</v>
      </c>
      <c r="M899" t="s">
        <v>123</v>
      </c>
      <c r="N899" t="s">
        <v>124</v>
      </c>
      <c r="O899" t="s">
        <v>814</v>
      </c>
      <c r="P899" t="s">
        <v>34</v>
      </c>
      <c r="Q899" t="s">
        <v>35</v>
      </c>
      <c r="R899" t="s">
        <v>36</v>
      </c>
      <c r="S899" t="s">
        <v>37</v>
      </c>
      <c r="T899" t="s">
        <v>38</v>
      </c>
      <c r="U899" t="s">
        <v>38</v>
      </c>
      <c r="V899" t="s">
        <v>39</v>
      </c>
      <c r="W899" t="s">
        <v>40</v>
      </c>
      <c r="X899" t="s">
        <v>40</v>
      </c>
      <c r="Y899" t="s">
        <v>41</v>
      </c>
      <c r="Z899" t="s">
        <v>41</v>
      </c>
      <c r="AA899" t="s">
        <v>37</v>
      </c>
    </row>
    <row r="900" spans="1:27" x14ac:dyDescent="0.25">
      <c r="A900" t="s">
        <v>147</v>
      </c>
      <c r="B900" t="s">
        <v>26</v>
      </c>
      <c r="C900" t="s">
        <v>27</v>
      </c>
      <c r="D900" t="s">
        <v>594</v>
      </c>
      <c r="E900">
        <v>511</v>
      </c>
      <c r="F900" t="str">
        <f t="shared" si="26"/>
        <v>A8940AF511</v>
      </c>
      <c r="G900">
        <f t="shared" si="27"/>
        <v>6486000</v>
      </c>
      <c r="H900" s="2">
        <v>6485963</v>
      </c>
      <c r="I900" s="3">
        <v>6486000</v>
      </c>
      <c r="J900" t="s">
        <v>29</v>
      </c>
      <c r="K900" t="s">
        <v>126</v>
      </c>
      <c r="L900" t="s">
        <v>927</v>
      </c>
      <c r="M900" t="s">
        <v>127</v>
      </c>
      <c r="N900" t="s">
        <v>928</v>
      </c>
      <c r="O900" t="s">
        <v>814</v>
      </c>
      <c r="P900" t="s">
        <v>34</v>
      </c>
      <c r="Q900" t="s">
        <v>35</v>
      </c>
      <c r="R900" t="s">
        <v>36</v>
      </c>
      <c r="S900" t="s">
        <v>37</v>
      </c>
      <c r="T900" t="s">
        <v>38</v>
      </c>
      <c r="U900" t="s">
        <v>38</v>
      </c>
      <c r="V900" t="s">
        <v>39</v>
      </c>
      <c r="W900" t="s">
        <v>40</v>
      </c>
      <c r="X900" t="s">
        <v>40</v>
      </c>
      <c r="Y900" t="s">
        <v>41</v>
      </c>
      <c r="Z900" t="s">
        <v>41</v>
      </c>
      <c r="AA900" t="s">
        <v>37</v>
      </c>
    </row>
    <row r="901" spans="1:27" x14ac:dyDescent="0.25">
      <c r="A901" t="s">
        <v>148</v>
      </c>
      <c r="B901" t="s">
        <v>26</v>
      </c>
      <c r="C901" t="s">
        <v>27</v>
      </c>
      <c r="D901" t="s">
        <v>594</v>
      </c>
      <c r="E901">
        <v>511</v>
      </c>
      <c r="F901" t="str">
        <f t="shared" si="26"/>
        <v>A8940AF511</v>
      </c>
      <c r="G901">
        <f t="shared" si="27"/>
        <v>6486000</v>
      </c>
      <c r="H901" s="2">
        <v>-6485963</v>
      </c>
      <c r="I901" s="3">
        <v>-6486000</v>
      </c>
      <c r="J901" t="s">
        <v>99</v>
      </c>
      <c r="K901" t="s">
        <v>116</v>
      </c>
      <c r="L901" t="s">
        <v>117</v>
      </c>
      <c r="M901" t="s">
        <v>118</v>
      </c>
      <c r="N901" t="s">
        <v>117</v>
      </c>
      <c r="O901" t="s">
        <v>814</v>
      </c>
      <c r="P901" t="s">
        <v>34</v>
      </c>
      <c r="Q901" t="s">
        <v>35</v>
      </c>
      <c r="R901" t="s">
        <v>36</v>
      </c>
      <c r="S901" t="s">
        <v>37</v>
      </c>
      <c r="T901" t="s">
        <v>38</v>
      </c>
      <c r="U901" t="s">
        <v>38</v>
      </c>
      <c r="V901" t="s">
        <v>39</v>
      </c>
      <c r="W901" t="s">
        <v>40</v>
      </c>
      <c r="X901" t="s">
        <v>40</v>
      </c>
      <c r="Y901" t="s">
        <v>41</v>
      </c>
      <c r="Z901" t="s">
        <v>41</v>
      </c>
      <c r="AA901" t="s">
        <v>37</v>
      </c>
    </row>
    <row r="902" spans="1:27" x14ac:dyDescent="0.25">
      <c r="A902" t="s">
        <v>149</v>
      </c>
      <c r="B902" t="s">
        <v>26</v>
      </c>
      <c r="C902" t="s">
        <v>27</v>
      </c>
      <c r="D902" t="s">
        <v>594</v>
      </c>
      <c r="E902">
        <v>511</v>
      </c>
      <c r="F902" t="str">
        <f t="shared" si="26"/>
        <v>A8940AF511</v>
      </c>
      <c r="G902">
        <f t="shared" si="27"/>
        <v>2946000</v>
      </c>
      <c r="H902" s="2">
        <v>2946118</v>
      </c>
      <c r="I902" s="3">
        <v>2946000</v>
      </c>
      <c r="J902" t="s">
        <v>29</v>
      </c>
      <c r="K902" t="s">
        <v>35</v>
      </c>
      <c r="L902" t="s">
        <v>129</v>
      </c>
      <c r="M902" t="s">
        <v>130</v>
      </c>
      <c r="N902" t="s">
        <v>131</v>
      </c>
      <c r="O902" t="s">
        <v>814</v>
      </c>
      <c r="P902" t="s">
        <v>34</v>
      </c>
      <c r="Q902" t="s">
        <v>35</v>
      </c>
      <c r="R902" t="s">
        <v>36</v>
      </c>
      <c r="S902" t="s">
        <v>37</v>
      </c>
      <c r="T902" t="s">
        <v>38</v>
      </c>
      <c r="U902" t="s">
        <v>38</v>
      </c>
      <c r="V902" t="s">
        <v>39</v>
      </c>
      <c r="W902" t="s">
        <v>40</v>
      </c>
      <c r="X902" t="s">
        <v>40</v>
      </c>
      <c r="Y902" t="s">
        <v>41</v>
      </c>
      <c r="Z902" t="s">
        <v>41</v>
      </c>
      <c r="AA902" t="s">
        <v>37</v>
      </c>
    </row>
    <row r="903" spans="1:27" x14ac:dyDescent="0.25">
      <c r="A903" t="s">
        <v>152</v>
      </c>
      <c r="B903" t="s">
        <v>26</v>
      </c>
      <c r="C903" t="s">
        <v>27</v>
      </c>
      <c r="D903" t="s">
        <v>594</v>
      </c>
      <c r="E903">
        <v>511</v>
      </c>
      <c r="F903" t="str">
        <f t="shared" si="26"/>
        <v>A8940AF511</v>
      </c>
      <c r="G903">
        <f t="shared" si="27"/>
        <v>2946000</v>
      </c>
      <c r="H903" s="2">
        <v>-2946118</v>
      </c>
      <c r="I903" s="3">
        <v>-2946000</v>
      </c>
      <c r="J903" t="s">
        <v>99</v>
      </c>
      <c r="K903" t="s">
        <v>115</v>
      </c>
      <c r="L903" t="s">
        <v>111</v>
      </c>
      <c r="M903" t="s">
        <v>112</v>
      </c>
      <c r="N903" t="s">
        <v>113</v>
      </c>
      <c r="O903" t="s">
        <v>814</v>
      </c>
      <c r="P903" t="s">
        <v>34</v>
      </c>
      <c r="Q903" t="s">
        <v>35</v>
      </c>
      <c r="R903" t="s">
        <v>36</v>
      </c>
      <c r="S903" t="s">
        <v>37</v>
      </c>
      <c r="T903" t="s">
        <v>38</v>
      </c>
      <c r="U903" t="s">
        <v>38</v>
      </c>
      <c r="V903" t="s">
        <v>39</v>
      </c>
      <c r="W903" t="s">
        <v>40</v>
      </c>
      <c r="X903" t="s">
        <v>40</v>
      </c>
      <c r="Y903" t="s">
        <v>41</v>
      </c>
      <c r="Z903" t="s">
        <v>41</v>
      </c>
      <c r="AA903" t="s">
        <v>37</v>
      </c>
    </row>
    <row r="904" spans="1:27" x14ac:dyDescent="0.25">
      <c r="A904" t="s">
        <v>153</v>
      </c>
      <c r="B904" t="s">
        <v>120</v>
      </c>
      <c r="C904" t="s">
        <v>27</v>
      </c>
      <c r="D904" t="s">
        <v>594</v>
      </c>
      <c r="E904">
        <v>511</v>
      </c>
      <c r="F904" t="str">
        <f t="shared" ref="F904:F967" si="28">_xlfn.CONCAT("A",D904,"AF",E904)</f>
        <v>A8940AF511</v>
      </c>
      <c r="G904">
        <f t="shared" ref="G904:G967" si="29">ABS(I904)</f>
        <v>2697000</v>
      </c>
      <c r="H904" s="2">
        <v>2697345</v>
      </c>
      <c r="I904" s="3">
        <v>2697000</v>
      </c>
      <c r="J904" t="s">
        <v>29</v>
      </c>
      <c r="K904" t="s">
        <v>154</v>
      </c>
      <c r="L904" t="s">
        <v>155</v>
      </c>
      <c r="M904" t="s">
        <v>156</v>
      </c>
      <c r="N904" t="s">
        <v>157</v>
      </c>
      <c r="O904" t="s">
        <v>814</v>
      </c>
      <c r="P904" t="s">
        <v>34</v>
      </c>
      <c r="Q904" t="s">
        <v>35</v>
      </c>
      <c r="R904" t="s">
        <v>36</v>
      </c>
      <c r="S904" t="s">
        <v>37</v>
      </c>
      <c r="T904" t="s">
        <v>38</v>
      </c>
      <c r="U904" t="s">
        <v>38</v>
      </c>
      <c r="V904" t="s">
        <v>39</v>
      </c>
      <c r="W904" t="s">
        <v>40</v>
      </c>
      <c r="X904" t="s">
        <v>40</v>
      </c>
      <c r="Y904" t="s">
        <v>41</v>
      </c>
      <c r="Z904" t="s">
        <v>41</v>
      </c>
      <c r="AA904" t="s">
        <v>37</v>
      </c>
    </row>
    <row r="905" spans="1:27" x14ac:dyDescent="0.25">
      <c r="A905" t="s">
        <v>158</v>
      </c>
      <c r="B905" t="s">
        <v>120</v>
      </c>
      <c r="C905" t="s">
        <v>27</v>
      </c>
      <c r="D905" t="s">
        <v>594</v>
      </c>
      <c r="E905">
        <v>511</v>
      </c>
      <c r="F905" t="str">
        <f t="shared" si="28"/>
        <v>A8940AF511</v>
      </c>
      <c r="G905">
        <f t="shared" si="29"/>
        <v>453000</v>
      </c>
      <c r="H905" s="2">
        <v>453006</v>
      </c>
      <c r="I905" s="3">
        <v>453000</v>
      </c>
      <c r="J905" t="s">
        <v>29</v>
      </c>
      <c r="K905" t="s">
        <v>159</v>
      </c>
      <c r="L905" t="s">
        <v>160</v>
      </c>
      <c r="M905" t="s">
        <v>161</v>
      </c>
      <c r="N905" t="s">
        <v>162</v>
      </c>
      <c r="O905" t="s">
        <v>814</v>
      </c>
      <c r="P905" t="s">
        <v>34</v>
      </c>
      <c r="Q905" t="s">
        <v>35</v>
      </c>
      <c r="R905" t="s">
        <v>36</v>
      </c>
      <c r="S905" t="s">
        <v>37</v>
      </c>
      <c r="T905" t="s">
        <v>38</v>
      </c>
      <c r="U905" t="s">
        <v>38</v>
      </c>
      <c r="V905" t="s">
        <v>39</v>
      </c>
      <c r="W905" t="s">
        <v>40</v>
      </c>
      <c r="X905" t="s">
        <v>40</v>
      </c>
      <c r="Y905" t="s">
        <v>41</v>
      </c>
      <c r="Z905" t="s">
        <v>41</v>
      </c>
      <c r="AA905" t="s">
        <v>37</v>
      </c>
    </row>
    <row r="906" spans="1:27" x14ac:dyDescent="0.25">
      <c r="A906" t="s">
        <v>163</v>
      </c>
      <c r="B906" t="s">
        <v>120</v>
      </c>
      <c r="C906" t="s">
        <v>27</v>
      </c>
      <c r="D906" t="s">
        <v>594</v>
      </c>
      <c r="E906">
        <v>511</v>
      </c>
      <c r="F906" t="str">
        <f t="shared" si="28"/>
        <v>A8940AF511</v>
      </c>
      <c r="G906">
        <f t="shared" si="29"/>
        <v>3150000</v>
      </c>
      <c r="H906" s="2">
        <v>-3150351</v>
      </c>
      <c r="I906" s="3">
        <v>-3150000</v>
      </c>
      <c r="J906" t="s">
        <v>99</v>
      </c>
      <c r="K906" t="s">
        <v>35</v>
      </c>
      <c r="L906" t="s">
        <v>129</v>
      </c>
      <c r="M906" t="s">
        <v>130</v>
      </c>
      <c r="N906" t="s">
        <v>131</v>
      </c>
      <c r="O906" t="s">
        <v>814</v>
      </c>
      <c r="P906" t="s">
        <v>34</v>
      </c>
      <c r="Q906" t="s">
        <v>35</v>
      </c>
      <c r="R906" t="s">
        <v>36</v>
      </c>
      <c r="S906" t="s">
        <v>37</v>
      </c>
      <c r="T906" t="s">
        <v>38</v>
      </c>
      <c r="U906" t="s">
        <v>38</v>
      </c>
      <c r="V906" t="s">
        <v>39</v>
      </c>
      <c r="W906" t="s">
        <v>40</v>
      </c>
      <c r="X906" t="s">
        <v>40</v>
      </c>
      <c r="Y906" t="s">
        <v>41</v>
      </c>
      <c r="Z906" t="s">
        <v>41</v>
      </c>
      <c r="AA906" t="s">
        <v>37</v>
      </c>
    </row>
    <row r="907" spans="1:27" x14ac:dyDescent="0.25">
      <c r="A907" t="s">
        <v>164</v>
      </c>
      <c r="B907" t="s">
        <v>26</v>
      </c>
      <c r="C907" t="s">
        <v>27</v>
      </c>
      <c r="D907" t="s">
        <v>594</v>
      </c>
      <c r="E907">
        <v>511</v>
      </c>
      <c r="F907" t="str">
        <f t="shared" si="28"/>
        <v>A8940AF511</v>
      </c>
      <c r="G907">
        <f t="shared" si="29"/>
        <v>2697000</v>
      </c>
      <c r="H907" s="2">
        <v>2697345</v>
      </c>
      <c r="I907" s="3">
        <v>2697000</v>
      </c>
      <c r="J907" t="s">
        <v>29</v>
      </c>
      <c r="K907" t="s">
        <v>116</v>
      </c>
      <c r="L907" t="s">
        <v>117</v>
      </c>
      <c r="M907" t="s">
        <v>118</v>
      </c>
      <c r="N907" t="s">
        <v>117</v>
      </c>
      <c r="O907" t="s">
        <v>814</v>
      </c>
      <c r="P907" t="s">
        <v>34</v>
      </c>
      <c r="Q907" t="s">
        <v>35</v>
      </c>
      <c r="R907" t="s">
        <v>36</v>
      </c>
      <c r="S907" t="s">
        <v>37</v>
      </c>
      <c r="T907" t="s">
        <v>38</v>
      </c>
      <c r="U907" t="s">
        <v>38</v>
      </c>
      <c r="V907" t="s">
        <v>39</v>
      </c>
      <c r="W907" t="s">
        <v>40</v>
      </c>
      <c r="X907" t="s">
        <v>40</v>
      </c>
      <c r="Y907" t="s">
        <v>41</v>
      </c>
      <c r="Z907" t="s">
        <v>41</v>
      </c>
      <c r="AA907" t="s">
        <v>37</v>
      </c>
    </row>
    <row r="908" spans="1:27" x14ac:dyDescent="0.25">
      <c r="A908" t="s">
        <v>165</v>
      </c>
      <c r="B908" t="s">
        <v>26</v>
      </c>
      <c r="C908" t="s">
        <v>27</v>
      </c>
      <c r="D908" t="s">
        <v>594</v>
      </c>
      <c r="E908">
        <v>511</v>
      </c>
      <c r="F908" t="str">
        <f t="shared" si="28"/>
        <v>A8940AF511</v>
      </c>
      <c r="G908">
        <f t="shared" si="29"/>
        <v>2697000</v>
      </c>
      <c r="H908" s="2">
        <v>-2697345</v>
      </c>
      <c r="I908" s="3">
        <v>-2697000</v>
      </c>
      <c r="J908" t="s">
        <v>99</v>
      </c>
      <c r="K908" t="s">
        <v>154</v>
      </c>
      <c r="L908" t="s">
        <v>155</v>
      </c>
      <c r="M908" t="s">
        <v>156</v>
      </c>
      <c r="N908" t="s">
        <v>157</v>
      </c>
      <c r="O908" t="s">
        <v>814</v>
      </c>
      <c r="P908" t="s">
        <v>34</v>
      </c>
      <c r="Q908" t="s">
        <v>35</v>
      </c>
      <c r="R908" t="s">
        <v>36</v>
      </c>
      <c r="S908" t="s">
        <v>37</v>
      </c>
      <c r="T908" t="s">
        <v>38</v>
      </c>
      <c r="U908" t="s">
        <v>38</v>
      </c>
      <c r="V908" t="s">
        <v>39</v>
      </c>
      <c r="W908" t="s">
        <v>40</v>
      </c>
      <c r="X908" t="s">
        <v>40</v>
      </c>
      <c r="Y908" t="s">
        <v>41</v>
      </c>
      <c r="Z908" t="s">
        <v>41</v>
      </c>
      <c r="AA908" t="s">
        <v>37</v>
      </c>
    </row>
    <row r="909" spans="1:27" x14ac:dyDescent="0.25">
      <c r="A909" t="s">
        <v>166</v>
      </c>
      <c r="B909" t="s">
        <v>26</v>
      </c>
      <c r="C909" t="s">
        <v>27</v>
      </c>
      <c r="D909" t="s">
        <v>594</v>
      </c>
      <c r="E909">
        <v>511</v>
      </c>
      <c r="F909" t="str">
        <f t="shared" si="28"/>
        <v>A8940AF511</v>
      </c>
      <c r="G909">
        <f t="shared" si="29"/>
        <v>1206000</v>
      </c>
      <c r="H909" s="2">
        <v>1206005</v>
      </c>
      <c r="I909" s="3">
        <v>1206000</v>
      </c>
      <c r="J909" t="s">
        <v>29</v>
      </c>
      <c r="K909" t="s">
        <v>116</v>
      </c>
      <c r="L909" t="s">
        <v>117</v>
      </c>
      <c r="M909" t="s">
        <v>118</v>
      </c>
      <c r="N909" t="s">
        <v>117</v>
      </c>
      <c r="O909" t="s">
        <v>814</v>
      </c>
      <c r="P909" t="s">
        <v>34</v>
      </c>
      <c r="Q909" t="s">
        <v>35</v>
      </c>
      <c r="R909" t="s">
        <v>36</v>
      </c>
      <c r="S909" t="s">
        <v>37</v>
      </c>
      <c r="T909" t="s">
        <v>38</v>
      </c>
      <c r="U909" t="s">
        <v>38</v>
      </c>
      <c r="V909" t="s">
        <v>39</v>
      </c>
      <c r="W909" t="s">
        <v>40</v>
      </c>
      <c r="X909" t="s">
        <v>40</v>
      </c>
      <c r="Y909" t="s">
        <v>41</v>
      </c>
      <c r="Z909" t="s">
        <v>41</v>
      </c>
      <c r="AA909" t="s">
        <v>37</v>
      </c>
    </row>
    <row r="910" spans="1:27" x14ac:dyDescent="0.25">
      <c r="A910" t="s">
        <v>167</v>
      </c>
      <c r="B910" t="s">
        <v>26</v>
      </c>
      <c r="C910" t="s">
        <v>27</v>
      </c>
      <c r="D910" t="s">
        <v>594</v>
      </c>
      <c r="E910">
        <v>511</v>
      </c>
      <c r="F910" t="str">
        <f t="shared" si="28"/>
        <v>A8940AF511</v>
      </c>
      <c r="G910">
        <f t="shared" si="29"/>
        <v>1206000</v>
      </c>
      <c r="H910" s="2">
        <v>-1206005</v>
      </c>
      <c r="I910" s="3">
        <v>-1206000</v>
      </c>
      <c r="J910" t="s">
        <v>99</v>
      </c>
      <c r="K910" t="s">
        <v>168</v>
      </c>
      <c r="L910" t="s">
        <v>117</v>
      </c>
      <c r="M910" t="s">
        <v>169</v>
      </c>
      <c r="N910" t="s">
        <v>170</v>
      </c>
      <c r="O910" t="s">
        <v>814</v>
      </c>
      <c r="P910" t="s">
        <v>34</v>
      </c>
      <c r="Q910" t="s">
        <v>35</v>
      </c>
      <c r="R910" t="s">
        <v>36</v>
      </c>
      <c r="S910" t="s">
        <v>37</v>
      </c>
      <c r="T910" t="s">
        <v>38</v>
      </c>
      <c r="U910" t="s">
        <v>38</v>
      </c>
      <c r="V910" t="s">
        <v>39</v>
      </c>
      <c r="W910" t="s">
        <v>40</v>
      </c>
      <c r="X910" t="s">
        <v>40</v>
      </c>
      <c r="Y910" t="s">
        <v>41</v>
      </c>
      <c r="Z910" t="s">
        <v>41</v>
      </c>
      <c r="AA910" t="s">
        <v>37</v>
      </c>
    </row>
    <row r="911" spans="1:27" x14ac:dyDescent="0.25">
      <c r="A911" t="s">
        <v>171</v>
      </c>
      <c r="B911" t="s">
        <v>26</v>
      </c>
      <c r="C911" t="s">
        <v>27</v>
      </c>
      <c r="D911" t="s">
        <v>594</v>
      </c>
      <c r="E911">
        <v>511</v>
      </c>
      <c r="F911" t="str">
        <f t="shared" si="28"/>
        <v>A8940AF511</v>
      </c>
      <c r="G911">
        <f t="shared" si="29"/>
        <v>8347000</v>
      </c>
      <c r="H911" s="2">
        <v>8346666</v>
      </c>
      <c r="I911" s="3">
        <v>8347000</v>
      </c>
      <c r="J911" t="s">
        <v>29</v>
      </c>
      <c r="K911" t="s">
        <v>115</v>
      </c>
      <c r="L911" t="s">
        <v>111</v>
      </c>
      <c r="M911" t="s">
        <v>112</v>
      </c>
      <c r="N911" t="s">
        <v>113</v>
      </c>
      <c r="O911" t="s">
        <v>814</v>
      </c>
      <c r="P911" t="s">
        <v>34</v>
      </c>
      <c r="Q911" t="s">
        <v>35</v>
      </c>
      <c r="R911" t="s">
        <v>36</v>
      </c>
      <c r="S911" t="s">
        <v>37</v>
      </c>
      <c r="T911" t="s">
        <v>38</v>
      </c>
      <c r="U911" t="s">
        <v>38</v>
      </c>
      <c r="V911" t="s">
        <v>39</v>
      </c>
      <c r="W911" t="s">
        <v>40</v>
      </c>
      <c r="X911" t="s">
        <v>40</v>
      </c>
      <c r="Y911" t="s">
        <v>41</v>
      </c>
      <c r="Z911" t="s">
        <v>41</v>
      </c>
      <c r="AA911" t="s">
        <v>37</v>
      </c>
    </row>
    <row r="912" spans="1:27" x14ac:dyDescent="0.25">
      <c r="A912" t="s">
        <v>172</v>
      </c>
      <c r="B912" t="s">
        <v>26</v>
      </c>
      <c r="C912" t="s">
        <v>27</v>
      </c>
      <c r="D912" t="s">
        <v>594</v>
      </c>
      <c r="E912">
        <v>511</v>
      </c>
      <c r="F912" t="str">
        <f t="shared" si="28"/>
        <v>A8940AF511</v>
      </c>
      <c r="G912">
        <f t="shared" si="29"/>
        <v>8347000</v>
      </c>
      <c r="H912" s="2">
        <v>-8346666</v>
      </c>
      <c r="I912" s="3">
        <v>-8347000</v>
      </c>
      <c r="J912" t="s">
        <v>99</v>
      </c>
      <c r="K912" t="s">
        <v>108</v>
      </c>
      <c r="L912" t="s">
        <v>109</v>
      </c>
      <c r="M912" t="s">
        <v>32</v>
      </c>
      <c r="N912" t="s">
        <v>33</v>
      </c>
      <c r="O912" t="s">
        <v>814</v>
      </c>
      <c r="P912" t="s">
        <v>34</v>
      </c>
      <c r="Q912" t="s">
        <v>35</v>
      </c>
      <c r="R912" t="s">
        <v>36</v>
      </c>
      <c r="S912" t="s">
        <v>37</v>
      </c>
      <c r="T912" t="s">
        <v>38</v>
      </c>
      <c r="U912" t="s">
        <v>38</v>
      </c>
      <c r="V912" t="s">
        <v>39</v>
      </c>
      <c r="W912" t="s">
        <v>40</v>
      </c>
      <c r="X912" t="s">
        <v>40</v>
      </c>
      <c r="Y912" t="s">
        <v>41</v>
      </c>
      <c r="Z912" t="s">
        <v>41</v>
      </c>
      <c r="AA912" t="s">
        <v>37</v>
      </c>
    </row>
    <row r="913" spans="1:28" x14ac:dyDescent="0.25">
      <c r="A913" t="s">
        <v>181</v>
      </c>
      <c r="B913" t="s">
        <v>26</v>
      </c>
      <c r="C913" t="s">
        <v>27</v>
      </c>
      <c r="D913" t="s">
        <v>594</v>
      </c>
      <c r="E913">
        <v>511</v>
      </c>
      <c r="F913" t="str">
        <f t="shared" si="28"/>
        <v>A8940AF511</v>
      </c>
      <c r="G913">
        <f t="shared" si="29"/>
        <v>2333000</v>
      </c>
      <c r="H913" s="2">
        <v>2333189</v>
      </c>
      <c r="I913" s="3">
        <v>2333000</v>
      </c>
      <c r="J913" t="s">
        <v>29</v>
      </c>
      <c r="K913" t="s">
        <v>108</v>
      </c>
      <c r="L913" t="s">
        <v>109</v>
      </c>
      <c r="M913" t="s">
        <v>32</v>
      </c>
      <c r="N913" t="s">
        <v>33</v>
      </c>
      <c r="O913" t="s">
        <v>814</v>
      </c>
      <c r="P913" t="s">
        <v>34</v>
      </c>
      <c r="Q913" t="s">
        <v>35</v>
      </c>
      <c r="R913" t="s">
        <v>36</v>
      </c>
      <c r="S913" t="s">
        <v>37</v>
      </c>
      <c r="T913" t="s">
        <v>38</v>
      </c>
      <c r="U913" t="s">
        <v>38</v>
      </c>
      <c r="V913" t="s">
        <v>39</v>
      </c>
      <c r="W913" t="s">
        <v>40</v>
      </c>
      <c r="X913" t="s">
        <v>40</v>
      </c>
      <c r="Y913" t="s">
        <v>41</v>
      </c>
      <c r="Z913" t="s">
        <v>41</v>
      </c>
      <c r="AA913" t="s">
        <v>37</v>
      </c>
    </row>
    <row r="914" spans="1:28" x14ac:dyDescent="0.25">
      <c r="A914" t="s">
        <v>182</v>
      </c>
      <c r="B914" t="s">
        <v>26</v>
      </c>
      <c r="C914" t="s">
        <v>27</v>
      </c>
      <c r="D914" t="s">
        <v>594</v>
      </c>
      <c r="E914">
        <v>511</v>
      </c>
      <c r="F914" t="str">
        <f t="shared" si="28"/>
        <v>A8940AF511</v>
      </c>
      <c r="G914">
        <f t="shared" si="29"/>
        <v>2333000</v>
      </c>
      <c r="H914" s="2">
        <v>-2333189</v>
      </c>
      <c r="I914" s="3">
        <v>-2333000</v>
      </c>
      <c r="J914" t="s">
        <v>99</v>
      </c>
      <c r="K914" t="s">
        <v>116</v>
      </c>
      <c r="L914" t="s">
        <v>117</v>
      </c>
      <c r="M914" t="s">
        <v>118</v>
      </c>
      <c r="N914" t="s">
        <v>117</v>
      </c>
      <c r="O914" t="s">
        <v>814</v>
      </c>
      <c r="P914" t="s">
        <v>34</v>
      </c>
      <c r="Q914" t="s">
        <v>35</v>
      </c>
      <c r="R914" t="s">
        <v>36</v>
      </c>
      <c r="S914" t="s">
        <v>37</v>
      </c>
      <c r="T914" t="s">
        <v>38</v>
      </c>
      <c r="U914" t="s">
        <v>38</v>
      </c>
      <c r="V914" t="s">
        <v>39</v>
      </c>
      <c r="W914" t="s">
        <v>40</v>
      </c>
      <c r="X914" t="s">
        <v>40</v>
      </c>
      <c r="Y914" t="s">
        <v>41</v>
      </c>
      <c r="Z914" t="s">
        <v>41</v>
      </c>
      <c r="AA914" t="s">
        <v>37</v>
      </c>
    </row>
    <row r="915" spans="1:28" x14ac:dyDescent="0.25">
      <c r="A915" t="s">
        <v>823</v>
      </c>
      <c r="B915" t="s">
        <v>26</v>
      </c>
      <c r="C915" t="s">
        <v>183</v>
      </c>
      <c r="D915" t="s">
        <v>51</v>
      </c>
      <c r="E915">
        <v>511</v>
      </c>
      <c r="F915" t="str">
        <f t="shared" si="28"/>
        <v>A0820AF511</v>
      </c>
      <c r="G915">
        <f t="shared" si="29"/>
        <v>33000</v>
      </c>
      <c r="H915" s="2">
        <v>33418</v>
      </c>
      <c r="I915" s="3">
        <v>33000</v>
      </c>
      <c r="J915" t="s">
        <v>29</v>
      </c>
      <c r="K915" t="s">
        <v>108</v>
      </c>
      <c r="L915" t="s">
        <v>109</v>
      </c>
      <c r="M915" t="s">
        <v>32</v>
      </c>
      <c r="N915" t="s">
        <v>33</v>
      </c>
      <c r="O915" t="s">
        <v>814</v>
      </c>
      <c r="P915" t="s">
        <v>34</v>
      </c>
      <c r="Q915" t="s">
        <v>35</v>
      </c>
      <c r="R915" t="s">
        <v>36</v>
      </c>
      <c r="S915" t="s">
        <v>184</v>
      </c>
      <c r="T915" t="s">
        <v>185</v>
      </c>
      <c r="U915" t="s">
        <v>186</v>
      </c>
      <c r="V915" t="s">
        <v>39</v>
      </c>
      <c r="W915" t="s">
        <v>40</v>
      </c>
      <c r="X915" t="s">
        <v>187</v>
      </c>
      <c r="Y915" t="s">
        <v>41</v>
      </c>
      <c r="Z915" t="s">
        <v>41</v>
      </c>
      <c r="AA915" t="s">
        <v>188</v>
      </c>
      <c r="AB915" t="s">
        <v>189</v>
      </c>
    </row>
    <row r="916" spans="1:28" x14ac:dyDescent="0.25">
      <c r="A916" t="s">
        <v>825</v>
      </c>
      <c r="B916" t="s">
        <v>26</v>
      </c>
      <c r="C916" t="s">
        <v>183</v>
      </c>
      <c r="D916" t="s">
        <v>51</v>
      </c>
      <c r="E916">
        <v>511</v>
      </c>
      <c r="F916" t="str">
        <f t="shared" si="28"/>
        <v>A0820AF511</v>
      </c>
      <c r="G916">
        <f t="shared" si="29"/>
        <v>1000</v>
      </c>
      <c r="H916" s="2">
        <v>271</v>
      </c>
      <c r="I916" s="3">
        <v>1000</v>
      </c>
      <c r="J916" t="s">
        <v>29</v>
      </c>
      <c r="K916" t="s">
        <v>100</v>
      </c>
      <c r="L916" t="s">
        <v>101</v>
      </c>
      <c r="M916" t="s">
        <v>102</v>
      </c>
      <c r="N916" t="s">
        <v>103</v>
      </c>
      <c r="O916" t="s">
        <v>814</v>
      </c>
      <c r="P916" t="s">
        <v>34</v>
      </c>
      <c r="Q916" t="s">
        <v>35</v>
      </c>
      <c r="R916" t="s">
        <v>36</v>
      </c>
      <c r="S916" t="s">
        <v>184</v>
      </c>
      <c r="T916" t="s">
        <v>185</v>
      </c>
      <c r="U916" t="s">
        <v>186</v>
      </c>
      <c r="V916" t="s">
        <v>39</v>
      </c>
      <c r="W916" t="s">
        <v>40</v>
      </c>
      <c r="X916" t="s">
        <v>187</v>
      </c>
      <c r="Y916" t="s">
        <v>41</v>
      </c>
      <c r="Z916" t="s">
        <v>41</v>
      </c>
      <c r="AA916" t="s">
        <v>188</v>
      </c>
      <c r="AB916" t="s">
        <v>189</v>
      </c>
    </row>
    <row r="917" spans="1:28" x14ac:dyDescent="0.25">
      <c r="A917" t="s">
        <v>816</v>
      </c>
      <c r="B917" t="s">
        <v>26</v>
      </c>
      <c r="C917" t="s">
        <v>183</v>
      </c>
      <c r="D917" t="s">
        <v>51</v>
      </c>
      <c r="E917">
        <v>511</v>
      </c>
      <c r="F917" t="str">
        <f t="shared" si="28"/>
        <v>A0820AF511</v>
      </c>
      <c r="G917">
        <f t="shared" si="29"/>
        <v>11000</v>
      </c>
      <c r="H917" s="2">
        <v>-10660</v>
      </c>
      <c r="I917" s="3">
        <v>-11000</v>
      </c>
      <c r="J917" t="s">
        <v>99</v>
      </c>
      <c r="K917" t="s">
        <v>115</v>
      </c>
      <c r="L917" t="s">
        <v>111</v>
      </c>
      <c r="M917" t="s">
        <v>112</v>
      </c>
      <c r="N917" t="s">
        <v>113</v>
      </c>
      <c r="O917" t="s">
        <v>814</v>
      </c>
      <c r="P917" t="s">
        <v>34</v>
      </c>
      <c r="Q917" t="s">
        <v>35</v>
      </c>
      <c r="R917" t="s">
        <v>36</v>
      </c>
      <c r="S917" t="s">
        <v>184</v>
      </c>
      <c r="T917" t="s">
        <v>185</v>
      </c>
      <c r="U917" t="s">
        <v>186</v>
      </c>
      <c r="V917" t="s">
        <v>39</v>
      </c>
      <c r="W917" t="s">
        <v>40</v>
      </c>
      <c r="X917" t="s">
        <v>187</v>
      </c>
      <c r="Y917" t="s">
        <v>41</v>
      </c>
      <c r="Z917" t="s">
        <v>41</v>
      </c>
      <c r="AA917" t="s">
        <v>188</v>
      </c>
      <c r="AB917" t="s">
        <v>189</v>
      </c>
    </row>
    <row r="918" spans="1:28" x14ac:dyDescent="0.25">
      <c r="A918" t="s">
        <v>817</v>
      </c>
      <c r="B918" t="s">
        <v>26</v>
      </c>
      <c r="C918" t="s">
        <v>183</v>
      </c>
      <c r="D918" t="s">
        <v>51</v>
      </c>
      <c r="E918">
        <v>511</v>
      </c>
      <c r="F918" t="str">
        <f t="shared" si="28"/>
        <v>A0820AF511</v>
      </c>
      <c r="G918">
        <f t="shared" si="29"/>
        <v>23000</v>
      </c>
      <c r="H918" s="2">
        <v>-23029</v>
      </c>
      <c r="I918" s="3">
        <v>-23000</v>
      </c>
      <c r="J918" t="s">
        <v>99</v>
      </c>
      <c r="K918" t="s">
        <v>116</v>
      </c>
      <c r="L918" t="s">
        <v>117</v>
      </c>
      <c r="M918" t="s">
        <v>118</v>
      </c>
      <c r="N918" t="s">
        <v>117</v>
      </c>
      <c r="O918" t="s">
        <v>814</v>
      </c>
      <c r="P918" t="s">
        <v>34</v>
      </c>
      <c r="Q918" t="s">
        <v>35</v>
      </c>
      <c r="R918" t="s">
        <v>36</v>
      </c>
      <c r="S918" t="s">
        <v>184</v>
      </c>
      <c r="T918" t="s">
        <v>185</v>
      </c>
      <c r="U918" t="s">
        <v>186</v>
      </c>
      <c r="V918" t="s">
        <v>39</v>
      </c>
      <c r="W918" t="s">
        <v>40</v>
      </c>
      <c r="X918" t="s">
        <v>187</v>
      </c>
      <c r="Y918" t="s">
        <v>41</v>
      </c>
      <c r="Z918" t="s">
        <v>41</v>
      </c>
      <c r="AA918" t="s">
        <v>188</v>
      </c>
      <c r="AB918" t="s">
        <v>189</v>
      </c>
    </row>
    <row r="919" spans="1:28" x14ac:dyDescent="0.25">
      <c r="A919" t="s">
        <v>149</v>
      </c>
      <c r="B919" t="s">
        <v>26</v>
      </c>
      <c r="C919" t="s">
        <v>183</v>
      </c>
      <c r="D919" t="s">
        <v>51</v>
      </c>
      <c r="E919">
        <v>511</v>
      </c>
      <c r="F919" t="str">
        <f t="shared" si="28"/>
        <v>A0820AF511</v>
      </c>
      <c r="G919">
        <f t="shared" si="29"/>
        <v>5000</v>
      </c>
      <c r="H919" s="2">
        <v>5455</v>
      </c>
      <c r="I919" s="3">
        <v>5000</v>
      </c>
      <c r="J919" t="s">
        <v>29</v>
      </c>
      <c r="K919" t="s">
        <v>35</v>
      </c>
      <c r="L919" t="s">
        <v>129</v>
      </c>
      <c r="M919" t="s">
        <v>130</v>
      </c>
      <c r="N919" t="s">
        <v>131</v>
      </c>
      <c r="O919" t="s">
        <v>814</v>
      </c>
      <c r="P919" t="s">
        <v>34</v>
      </c>
      <c r="Q919" t="s">
        <v>35</v>
      </c>
      <c r="R919" t="s">
        <v>36</v>
      </c>
      <c r="S919" t="s">
        <v>184</v>
      </c>
      <c r="T919" t="s">
        <v>185</v>
      </c>
      <c r="U919" t="s">
        <v>186</v>
      </c>
      <c r="V919" t="s">
        <v>39</v>
      </c>
      <c r="W919" t="s">
        <v>40</v>
      </c>
      <c r="X919" t="s">
        <v>187</v>
      </c>
      <c r="Y919" t="s">
        <v>41</v>
      </c>
      <c r="Z919" t="s">
        <v>41</v>
      </c>
      <c r="AA919" t="s">
        <v>188</v>
      </c>
      <c r="AB919" t="s">
        <v>189</v>
      </c>
    </row>
    <row r="920" spans="1:28" x14ac:dyDescent="0.25">
      <c r="A920" t="s">
        <v>152</v>
      </c>
      <c r="B920" t="s">
        <v>26</v>
      </c>
      <c r="C920" t="s">
        <v>183</v>
      </c>
      <c r="D920" t="s">
        <v>51</v>
      </c>
      <c r="E920">
        <v>511</v>
      </c>
      <c r="F920" t="str">
        <f t="shared" si="28"/>
        <v>A0820AF511</v>
      </c>
      <c r="G920">
        <f t="shared" si="29"/>
        <v>5000</v>
      </c>
      <c r="H920" s="2">
        <v>-5455</v>
      </c>
      <c r="I920" s="3">
        <v>-5000</v>
      </c>
      <c r="J920" t="s">
        <v>99</v>
      </c>
      <c r="K920" t="s">
        <v>115</v>
      </c>
      <c r="L920" t="s">
        <v>111</v>
      </c>
      <c r="M920" t="s">
        <v>112</v>
      </c>
      <c r="N920" t="s">
        <v>113</v>
      </c>
      <c r="O920" t="s">
        <v>814</v>
      </c>
      <c r="P920" t="s">
        <v>34</v>
      </c>
      <c r="Q920" t="s">
        <v>35</v>
      </c>
      <c r="R920" t="s">
        <v>36</v>
      </c>
      <c r="S920" t="s">
        <v>184</v>
      </c>
      <c r="T920" t="s">
        <v>185</v>
      </c>
      <c r="U920" t="s">
        <v>186</v>
      </c>
      <c r="V920" t="s">
        <v>39</v>
      </c>
      <c r="W920" t="s">
        <v>40</v>
      </c>
      <c r="X920" t="s">
        <v>187</v>
      </c>
      <c r="Y920" t="s">
        <v>41</v>
      </c>
      <c r="Z920" t="s">
        <v>41</v>
      </c>
      <c r="AA920" t="s">
        <v>188</v>
      </c>
      <c r="AB920" t="s">
        <v>189</v>
      </c>
    </row>
    <row r="921" spans="1:28" x14ac:dyDescent="0.25">
      <c r="A921" t="s">
        <v>153</v>
      </c>
      <c r="B921" t="s">
        <v>190</v>
      </c>
      <c r="C921" t="s">
        <v>183</v>
      </c>
      <c r="D921" t="s">
        <v>51</v>
      </c>
      <c r="E921">
        <v>511</v>
      </c>
      <c r="F921" t="str">
        <f t="shared" si="28"/>
        <v>A0820AF511</v>
      </c>
      <c r="G921">
        <f t="shared" si="29"/>
        <v>5000</v>
      </c>
      <c r="H921" s="2">
        <v>5414</v>
      </c>
      <c r="I921" s="3">
        <v>5000</v>
      </c>
      <c r="J921" t="s">
        <v>29</v>
      </c>
      <c r="K921" t="s">
        <v>154</v>
      </c>
      <c r="L921" t="s">
        <v>155</v>
      </c>
      <c r="M921" t="s">
        <v>156</v>
      </c>
      <c r="N921" t="s">
        <v>157</v>
      </c>
      <c r="O921" t="s">
        <v>814</v>
      </c>
      <c r="P921" t="s">
        <v>34</v>
      </c>
      <c r="Q921" t="s">
        <v>35</v>
      </c>
      <c r="R921" t="s">
        <v>36</v>
      </c>
      <c r="S921" t="s">
        <v>184</v>
      </c>
      <c r="T921" t="s">
        <v>185</v>
      </c>
      <c r="U921" t="s">
        <v>186</v>
      </c>
      <c r="V921" t="s">
        <v>39</v>
      </c>
      <c r="W921" t="s">
        <v>40</v>
      </c>
      <c r="X921" t="s">
        <v>187</v>
      </c>
      <c r="Y921" t="s">
        <v>41</v>
      </c>
      <c r="Z921" t="s">
        <v>41</v>
      </c>
      <c r="AA921" t="s">
        <v>188</v>
      </c>
      <c r="AB921" t="s">
        <v>189</v>
      </c>
    </row>
    <row r="922" spans="1:28" x14ac:dyDescent="0.25">
      <c r="A922" t="s">
        <v>163</v>
      </c>
      <c r="B922" t="s">
        <v>190</v>
      </c>
      <c r="C922" t="s">
        <v>183</v>
      </c>
      <c r="D922" t="s">
        <v>51</v>
      </c>
      <c r="E922">
        <v>511</v>
      </c>
      <c r="F922" t="str">
        <f t="shared" si="28"/>
        <v>A0820AF511</v>
      </c>
      <c r="G922">
        <f t="shared" si="29"/>
        <v>5000</v>
      </c>
      <c r="H922" s="2">
        <v>-5591</v>
      </c>
      <c r="I922" s="3">
        <v>-5000</v>
      </c>
      <c r="J922" t="s">
        <v>99</v>
      </c>
      <c r="K922" t="s">
        <v>35</v>
      </c>
      <c r="L922" t="s">
        <v>129</v>
      </c>
      <c r="M922" t="s">
        <v>130</v>
      </c>
      <c r="N922" t="s">
        <v>131</v>
      </c>
      <c r="O922" t="s">
        <v>814</v>
      </c>
      <c r="P922" t="s">
        <v>34</v>
      </c>
      <c r="Q922" t="s">
        <v>35</v>
      </c>
      <c r="R922" t="s">
        <v>36</v>
      </c>
      <c r="S922" t="s">
        <v>184</v>
      </c>
      <c r="T922" t="s">
        <v>185</v>
      </c>
      <c r="U922" t="s">
        <v>186</v>
      </c>
      <c r="V922" t="s">
        <v>39</v>
      </c>
      <c r="W922" t="s">
        <v>40</v>
      </c>
      <c r="X922" t="s">
        <v>187</v>
      </c>
      <c r="Y922" t="s">
        <v>41</v>
      </c>
      <c r="Z922" t="s">
        <v>41</v>
      </c>
      <c r="AA922" t="s">
        <v>188</v>
      </c>
      <c r="AB922" t="s">
        <v>189</v>
      </c>
    </row>
    <row r="923" spans="1:28" x14ac:dyDescent="0.25">
      <c r="A923" t="s">
        <v>164</v>
      </c>
      <c r="B923" t="s">
        <v>26</v>
      </c>
      <c r="C923" t="s">
        <v>183</v>
      </c>
      <c r="D923" t="s">
        <v>51</v>
      </c>
      <c r="E923">
        <v>511</v>
      </c>
      <c r="F923" t="str">
        <f t="shared" si="28"/>
        <v>A0820AF511</v>
      </c>
      <c r="G923">
        <f t="shared" si="29"/>
        <v>5000</v>
      </c>
      <c r="H923" s="2">
        <v>5414</v>
      </c>
      <c r="I923" s="3">
        <v>5000</v>
      </c>
      <c r="J923" t="s">
        <v>29</v>
      </c>
      <c r="K923" t="s">
        <v>116</v>
      </c>
      <c r="L923" t="s">
        <v>117</v>
      </c>
      <c r="M923" t="s">
        <v>118</v>
      </c>
      <c r="N923" t="s">
        <v>117</v>
      </c>
      <c r="O923" t="s">
        <v>814</v>
      </c>
      <c r="P923" t="s">
        <v>34</v>
      </c>
      <c r="Q923" t="s">
        <v>35</v>
      </c>
      <c r="R923" t="s">
        <v>36</v>
      </c>
      <c r="S923" t="s">
        <v>184</v>
      </c>
      <c r="T923" t="s">
        <v>185</v>
      </c>
      <c r="U923" t="s">
        <v>186</v>
      </c>
      <c r="V923" t="s">
        <v>39</v>
      </c>
      <c r="W923" t="s">
        <v>40</v>
      </c>
      <c r="X923" t="s">
        <v>187</v>
      </c>
      <c r="Y923" t="s">
        <v>41</v>
      </c>
      <c r="Z923" t="s">
        <v>41</v>
      </c>
      <c r="AA923" t="s">
        <v>188</v>
      </c>
      <c r="AB923" t="s">
        <v>189</v>
      </c>
    </row>
    <row r="924" spans="1:28" x14ac:dyDescent="0.25">
      <c r="A924" t="s">
        <v>165</v>
      </c>
      <c r="B924" t="s">
        <v>26</v>
      </c>
      <c r="C924" t="s">
        <v>183</v>
      </c>
      <c r="D924" t="s">
        <v>51</v>
      </c>
      <c r="E924">
        <v>511</v>
      </c>
      <c r="F924" t="str">
        <f t="shared" si="28"/>
        <v>A0820AF511</v>
      </c>
      <c r="G924">
        <f t="shared" si="29"/>
        <v>5000</v>
      </c>
      <c r="H924" s="2">
        <v>-5414</v>
      </c>
      <c r="I924" s="3">
        <v>-5000</v>
      </c>
      <c r="J924" t="s">
        <v>99</v>
      </c>
      <c r="K924" t="s">
        <v>154</v>
      </c>
      <c r="L924" t="s">
        <v>155</v>
      </c>
      <c r="M924" t="s">
        <v>156</v>
      </c>
      <c r="N924" t="s">
        <v>157</v>
      </c>
      <c r="O924" t="s">
        <v>814</v>
      </c>
      <c r="P924" t="s">
        <v>34</v>
      </c>
      <c r="Q924" t="s">
        <v>35</v>
      </c>
      <c r="R924" t="s">
        <v>36</v>
      </c>
      <c r="S924" t="s">
        <v>184</v>
      </c>
      <c r="T924" t="s">
        <v>185</v>
      </c>
      <c r="U924" t="s">
        <v>186</v>
      </c>
      <c r="V924" t="s">
        <v>39</v>
      </c>
      <c r="W924" t="s">
        <v>40</v>
      </c>
      <c r="X924" t="s">
        <v>187</v>
      </c>
      <c r="Y924" t="s">
        <v>41</v>
      </c>
      <c r="Z924" t="s">
        <v>41</v>
      </c>
      <c r="AA924" t="s">
        <v>188</v>
      </c>
      <c r="AB924" t="s">
        <v>189</v>
      </c>
    </row>
    <row r="925" spans="1:28" x14ac:dyDescent="0.25">
      <c r="A925" t="s">
        <v>166</v>
      </c>
      <c r="B925" t="s">
        <v>26</v>
      </c>
      <c r="C925" t="s">
        <v>183</v>
      </c>
      <c r="D925" t="s">
        <v>51</v>
      </c>
      <c r="E925">
        <v>511</v>
      </c>
      <c r="F925" t="str">
        <f t="shared" si="28"/>
        <v>A0820AF511</v>
      </c>
      <c r="G925">
        <f t="shared" si="29"/>
        <v>5000</v>
      </c>
      <c r="H925" s="2">
        <v>5315</v>
      </c>
      <c r="I925" s="3">
        <v>5000</v>
      </c>
      <c r="J925" t="s">
        <v>29</v>
      </c>
      <c r="K925" t="s">
        <v>116</v>
      </c>
      <c r="L925" t="s">
        <v>117</v>
      </c>
      <c r="M925" t="s">
        <v>118</v>
      </c>
      <c r="N925" t="s">
        <v>117</v>
      </c>
      <c r="O925" t="s">
        <v>814</v>
      </c>
      <c r="P925" t="s">
        <v>34</v>
      </c>
      <c r="Q925" t="s">
        <v>35</v>
      </c>
      <c r="R925" t="s">
        <v>36</v>
      </c>
      <c r="S925" t="s">
        <v>184</v>
      </c>
      <c r="T925" t="s">
        <v>185</v>
      </c>
      <c r="U925" t="s">
        <v>186</v>
      </c>
      <c r="V925" t="s">
        <v>39</v>
      </c>
      <c r="W925" t="s">
        <v>40</v>
      </c>
      <c r="X925" t="s">
        <v>187</v>
      </c>
      <c r="Y925" t="s">
        <v>41</v>
      </c>
      <c r="Z925" t="s">
        <v>41</v>
      </c>
      <c r="AA925" t="s">
        <v>188</v>
      </c>
      <c r="AB925" t="s">
        <v>189</v>
      </c>
    </row>
    <row r="926" spans="1:28" x14ac:dyDescent="0.25">
      <c r="A926" t="s">
        <v>167</v>
      </c>
      <c r="B926" t="s">
        <v>26</v>
      </c>
      <c r="C926" t="s">
        <v>183</v>
      </c>
      <c r="D926" t="s">
        <v>51</v>
      </c>
      <c r="E926">
        <v>511</v>
      </c>
      <c r="F926" t="str">
        <f t="shared" si="28"/>
        <v>A0820AF511</v>
      </c>
      <c r="G926">
        <f t="shared" si="29"/>
        <v>5000</v>
      </c>
      <c r="H926" s="2">
        <v>-5315</v>
      </c>
      <c r="I926" s="3">
        <v>-5000</v>
      </c>
      <c r="J926" t="s">
        <v>99</v>
      </c>
      <c r="K926" t="s">
        <v>168</v>
      </c>
      <c r="L926" t="s">
        <v>117</v>
      </c>
      <c r="M926" t="s">
        <v>169</v>
      </c>
      <c r="N926" t="s">
        <v>170</v>
      </c>
      <c r="O926" t="s">
        <v>814</v>
      </c>
      <c r="P926" t="s">
        <v>34</v>
      </c>
      <c r="Q926" t="s">
        <v>35</v>
      </c>
      <c r="R926" t="s">
        <v>36</v>
      </c>
      <c r="S926" t="s">
        <v>184</v>
      </c>
      <c r="T926" t="s">
        <v>185</v>
      </c>
      <c r="U926" t="s">
        <v>186</v>
      </c>
      <c r="V926" t="s">
        <v>39</v>
      </c>
      <c r="W926" t="s">
        <v>40</v>
      </c>
      <c r="X926" t="s">
        <v>187</v>
      </c>
      <c r="Y926" t="s">
        <v>41</v>
      </c>
      <c r="Z926" t="s">
        <v>41</v>
      </c>
      <c r="AA926" t="s">
        <v>188</v>
      </c>
      <c r="AB926" t="s">
        <v>189</v>
      </c>
    </row>
    <row r="927" spans="1:28" x14ac:dyDescent="0.25">
      <c r="A927" t="s">
        <v>171</v>
      </c>
      <c r="B927" t="s">
        <v>26</v>
      </c>
      <c r="C927" t="s">
        <v>183</v>
      </c>
      <c r="D927" t="s">
        <v>51</v>
      </c>
      <c r="E927">
        <v>511</v>
      </c>
      <c r="F927" t="str">
        <f t="shared" si="28"/>
        <v>A0820AF511</v>
      </c>
      <c r="G927">
        <f t="shared" si="29"/>
        <v>1000</v>
      </c>
      <c r="H927" s="2">
        <v>500</v>
      </c>
      <c r="I927" s="3">
        <v>1000</v>
      </c>
      <c r="J927" t="s">
        <v>29</v>
      </c>
      <c r="K927" t="s">
        <v>115</v>
      </c>
      <c r="L927" t="s">
        <v>111</v>
      </c>
      <c r="M927" t="s">
        <v>112</v>
      </c>
      <c r="N927" t="s">
        <v>113</v>
      </c>
      <c r="O927" t="s">
        <v>814</v>
      </c>
      <c r="P927" t="s">
        <v>34</v>
      </c>
      <c r="Q927" t="s">
        <v>35</v>
      </c>
      <c r="R927" t="s">
        <v>36</v>
      </c>
      <c r="S927" t="s">
        <v>184</v>
      </c>
      <c r="T927" t="s">
        <v>185</v>
      </c>
      <c r="U927" t="s">
        <v>186</v>
      </c>
      <c r="V927" t="s">
        <v>39</v>
      </c>
      <c r="W927" t="s">
        <v>40</v>
      </c>
      <c r="X927" t="s">
        <v>187</v>
      </c>
      <c r="Y927" t="s">
        <v>41</v>
      </c>
      <c r="Z927" t="s">
        <v>41</v>
      </c>
      <c r="AA927" t="s">
        <v>188</v>
      </c>
      <c r="AB927" t="s">
        <v>189</v>
      </c>
    </row>
    <row r="928" spans="1:28" x14ac:dyDescent="0.25">
      <c r="A928" t="s">
        <v>172</v>
      </c>
      <c r="B928" t="s">
        <v>26</v>
      </c>
      <c r="C928" t="s">
        <v>183</v>
      </c>
      <c r="D928" t="s">
        <v>51</v>
      </c>
      <c r="E928">
        <v>511</v>
      </c>
      <c r="F928" t="str">
        <f t="shared" si="28"/>
        <v>A0820AF511</v>
      </c>
      <c r="G928">
        <f t="shared" si="29"/>
        <v>1000</v>
      </c>
      <c r="H928" s="2">
        <v>-500</v>
      </c>
      <c r="I928" s="3">
        <v>-1000</v>
      </c>
      <c r="J928" t="s">
        <v>99</v>
      </c>
      <c r="K928" t="s">
        <v>108</v>
      </c>
      <c r="L928" t="s">
        <v>109</v>
      </c>
      <c r="M928" t="s">
        <v>32</v>
      </c>
      <c r="N928" t="s">
        <v>33</v>
      </c>
      <c r="O928" t="s">
        <v>814</v>
      </c>
      <c r="P928" t="s">
        <v>34</v>
      </c>
      <c r="Q928" t="s">
        <v>35</v>
      </c>
      <c r="R928" t="s">
        <v>36</v>
      </c>
      <c r="S928" t="s">
        <v>184</v>
      </c>
      <c r="T928" t="s">
        <v>185</v>
      </c>
      <c r="U928" t="s">
        <v>186</v>
      </c>
      <c r="V928" t="s">
        <v>39</v>
      </c>
      <c r="W928" t="s">
        <v>40</v>
      </c>
      <c r="X928" t="s">
        <v>187</v>
      </c>
      <c r="Y928" t="s">
        <v>41</v>
      </c>
      <c r="Z928" t="s">
        <v>41</v>
      </c>
      <c r="AA928" t="s">
        <v>188</v>
      </c>
      <c r="AB928" t="s">
        <v>189</v>
      </c>
    </row>
    <row r="929" spans="1:29" x14ac:dyDescent="0.25">
      <c r="A929" t="s">
        <v>823</v>
      </c>
      <c r="B929" t="s">
        <v>26</v>
      </c>
      <c r="C929" t="s">
        <v>191</v>
      </c>
      <c r="D929" t="s">
        <v>192</v>
      </c>
      <c r="E929">
        <v>511</v>
      </c>
      <c r="F929" t="str">
        <f t="shared" si="28"/>
        <v>A3960AF511</v>
      </c>
      <c r="G929">
        <f t="shared" si="29"/>
        <v>79860000</v>
      </c>
      <c r="H929" s="2">
        <v>79860107</v>
      </c>
      <c r="I929" s="3">
        <v>79860000</v>
      </c>
      <c r="J929" t="s">
        <v>29</v>
      </c>
      <c r="K929" t="s">
        <v>108</v>
      </c>
      <c r="L929" t="s">
        <v>109</v>
      </c>
      <c r="M929" t="s">
        <v>32</v>
      </c>
      <c r="N929" t="s">
        <v>33</v>
      </c>
      <c r="O929" t="s">
        <v>814</v>
      </c>
      <c r="P929" t="s">
        <v>34</v>
      </c>
      <c r="Q929" t="s">
        <v>51</v>
      </c>
      <c r="R929" t="s">
        <v>58</v>
      </c>
      <c r="S929" t="s">
        <v>193</v>
      </c>
      <c r="T929" t="s">
        <v>185</v>
      </c>
      <c r="U929" t="s">
        <v>194</v>
      </c>
      <c r="V929" t="s">
        <v>39</v>
      </c>
      <c r="W929" t="s">
        <v>40</v>
      </c>
      <c r="X929" t="s">
        <v>40</v>
      </c>
      <c r="Y929" t="s">
        <v>41</v>
      </c>
      <c r="Z929" t="s">
        <v>41</v>
      </c>
      <c r="AA929" t="s">
        <v>188</v>
      </c>
      <c r="AB929" t="s">
        <v>195</v>
      </c>
      <c r="AC929" t="s">
        <v>196</v>
      </c>
    </row>
    <row r="930" spans="1:29" x14ac:dyDescent="0.25">
      <c r="A930" t="s">
        <v>825</v>
      </c>
      <c r="B930" t="s">
        <v>26</v>
      </c>
      <c r="C930" t="s">
        <v>191</v>
      </c>
      <c r="D930" t="s">
        <v>192</v>
      </c>
      <c r="E930">
        <v>511</v>
      </c>
      <c r="F930" t="str">
        <f t="shared" si="28"/>
        <v>A3960AF511</v>
      </c>
      <c r="G930">
        <f t="shared" si="29"/>
        <v>924000</v>
      </c>
      <c r="H930" s="2">
        <v>923619</v>
      </c>
      <c r="I930" s="3">
        <v>924000</v>
      </c>
      <c r="J930" t="s">
        <v>29</v>
      </c>
      <c r="K930" t="s">
        <v>100</v>
      </c>
      <c r="L930" t="s">
        <v>101</v>
      </c>
      <c r="M930" t="s">
        <v>102</v>
      </c>
      <c r="N930" t="s">
        <v>103</v>
      </c>
      <c r="O930" t="s">
        <v>814</v>
      </c>
      <c r="P930" t="s">
        <v>34</v>
      </c>
      <c r="Q930" t="s">
        <v>51</v>
      </c>
      <c r="R930" t="s">
        <v>58</v>
      </c>
      <c r="S930" t="s">
        <v>193</v>
      </c>
      <c r="T930" t="s">
        <v>185</v>
      </c>
      <c r="U930" t="s">
        <v>194</v>
      </c>
      <c r="V930" t="s">
        <v>39</v>
      </c>
      <c r="W930" t="s">
        <v>40</v>
      </c>
      <c r="X930" t="s">
        <v>40</v>
      </c>
      <c r="Y930" t="s">
        <v>41</v>
      </c>
      <c r="Z930" t="s">
        <v>41</v>
      </c>
      <c r="AA930" t="s">
        <v>188</v>
      </c>
      <c r="AB930" t="s">
        <v>195</v>
      </c>
      <c r="AC930" t="s">
        <v>196</v>
      </c>
    </row>
    <row r="931" spans="1:29" x14ac:dyDescent="0.25">
      <c r="A931" t="s">
        <v>816</v>
      </c>
      <c r="B931" t="s">
        <v>26</v>
      </c>
      <c r="C931" t="s">
        <v>191</v>
      </c>
      <c r="D931" t="s">
        <v>192</v>
      </c>
      <c r="E931">
        <v>511</v>
      </c>
      <c r="F931" t="str">
        <f t="shared" si="28"/>
        <v>A3960AF511</v>
      </c>
      <c r="G931">
        <f t="shared" si="29"/>
        <v>20190000</v>
      </c>
      <c r="H931" s="2">
        <v>-20189870</v>
      </c>
      <c r="I931" s="3">
        <v>-20190000</v>
      </c>
      <c r="J931" t="s">
        <v>99</v>
      </c>
      <c r="K931" t="s">
        <v>115</v>
      </c>
      <c r="L931" t="s">
        <v>111</v>
      </c>
      <c r="M931" t="s">
        <v>112</v>
      </c>
      <c r="N931" t="s">
        <v>113</v>
      </c>
      <c r="O931" t="s">
        <v>814</v>
      </c>
      <c r="P931" t="s">
        <v>34</v>
      </c>
      <c r="Q931" t="s">
        <v>51</v>
      </c>
      <c r="R931" t="s">
        <v>58</v>
      </c>
      <c r="S931" t="s">
        <v>193</v>
      </c>
      <c r="T931" t="s">
        <v>185</v>
      </c>
      <c r="U931" t="s">
        <v>194</v>
      </c>
      <c r="V931" t="s">
        <v>39</v>
      </c>
      <c r="W931" t="s">
        <v>40</v>
      </c>
      <c r="X931" t="s">
        <v>40</v>
      </c>
      <c r="Y931" t="s">
        <v>41</v>
      </c>
      <c r="Z931" t="s">
        <v>41</v>
      </c>
      <c r="AA931" t="s">
        <v>188</v>
      </c>
      <c r="AB931" t="s">
        <v>195</v>
      </c>
      <c r="AC931" t="s">
        <v>196</v>
      </c>
    </row>
    <row r="932" spans="1:29" x14ac:dyDescent="0.25">
      <c r="A932" t="s">
        <v>817</v>
      </c>
      <c r="B932" t="s">
        <v>26</v>
      </c>
      <c r="C932" t="s">
        <v>191</v>
      </c>
      <c r="D932" t="s">
        <v>192</v>
      </c>
      <c r="E932">
        <v>511</v>
      </c>
      <c r="F932" t="str">
        <f t="shared" si="28"/>
        <v>A3960AF511</v>
      </c>
      <c r="G932">
        <f t="shared" si="29"/>
        <v>60594000</v>
      </c>
      <c r="H932" s="2">
        <v>-60593856</v>
      </c>
      <c r="I932" s="3">
        <v>-60594000</v>
      </c>
      <c r="J932" t="s">
        <v>99</v>
      </c>
      <c r="K932" t="s">
        <v>116</v>
      </c>
      <c r="L932" t="s">
        <v>117</v>
      </c>
      <c r="M932" t="s">
        <v>118</v>
      </c>
      <c r="N932" t="s">
        <v>117</v>
      </c>
      <c r="O932" t="s">
        <v>814</v>
      </c>
      <c r="P932" t="s">
        <v>34</v>
      </c>
      <c r="Q932" t="s">
        <v>51</v>
      </c>
      <c r="R932" t="s">
        <v>58</v>
      </c>
      <c r="S932" t="s">
        <v>193</v>
      </c>
      <c r="T932" t="s">
        <v>185</v>
      </c>
      <c r="U932" t="s">
        <v>194</v>
      </c>
      <c r="V932" t="s">
        <v>39</v>
      </c>
      <c r="W932" t="s">
        <v>40</v>
      </c>
      <c r="X932" t="s">
        <v>40</v>
      </c>
      <c r="Y932" t="s">
        <v>41</v>
      </c>
      <c r="Z932" t="s">
        <v>41</v>
      </c>
      <c r="AA932" t="s">
        <v>188</v>
      </c>
      <c r="AB932" t="s">
        <v>195</v>
      </c>
      <c r="AC932" t="s">
        <v>196</v>
      </c>
    </row>
    <row r="933" spans="1:29" x14ac:dyDescent="0.25">
      <c r="A933" t="s">
        <v>149</v>
      </c>
      <c r="B933" t="s">
        <v>26</v>
      </c>
      <c r="C933" t="s">
        <v>191</v>
      </c>
      <c r="D933" t="s">
        <v>192</v>
      </c>
      <c r="E933">
        <v>511</v>
      </c>
      <c r="F933" t="str">
        <f t="shared" si="28"/>
        <v>A3960AF511</v>
      </c>
      <c r="G933">
        <f t="shared" si="29"/>
        <v>10393000</v>
      </c>
      <c r="H933" s="2">
        <v>10393485</v>
      </c>
      <c r="I933" s="3">
        <v>10393000</v>
      </c>
      <c r="J933" t="s">
        <v>29</v>
      </c>
      <c r="K933" t="s">
        <v>51</v>
      </c>
      <c r="L933" t="s">
        <v>137</v>
      </c>
      <c r="M933" t="s">
        <v>138</v>
      </c>
      <c r="N933" t="s">
        <v>139</v>
      </c>
      <c r="O933" t="s">
        <v>814</v>
      </c>
      <c r="P933" t="s">
        <v>34</v>
      </c>
      <c r="Q933" t="s">
        <v>51</v>
      </c>
      <c r="R933" t="s">
        <v>58</v>
      </c>
      <c r="S933" t="s">
        <v>193</v>
      </c>
      <c r="T933" t="s">
        <v>185</v>
      </c>
      <c r="U933" t="s">
        <v>194</v>
      </c>
      <c r="V933" t="s">
        <v>39</v>
      </c>
      <c r="W933" t="s">
        <v>40</v>
      </c>
      <c r="X933" t="s">
        <v>40</v>
      </c>
      <c r="Y933" t="s">
        <v>41</v>
      </c>
      <c r="Z933" t="s">
        <v>41</v>
      </c>
      <c r="AA933" t="s">
        <v>188</v>
      </c>
      <c r="AB933" t="s">
        <v>195</v>
      </c>
      <c r="AC933" t="s">
        <v>196</v>
      </c>
    </row>
    <row r="934" spans="1:29" x14ac:dyDescent="0.25">
      <c r="A934" t="s">
        <v>152</v>
      </c>
      <c r="B934" t="s">
        <v>26</v>
      </c>
      <c r="C934" t="s">
        <v>191</v>
      </c>
      <c r="D934" t="s">
        <v>192</v>
      </c>
      <c r="E934">
        <v>511</v>
      </c>
      <c r="F934" t="str">
        <f t="shared" si="28"/>
        <v>A3960AF511</v>
      </c>
      <c r="G934">
        <f t="shared" si="29"/>
        <v>10393000</v>
      </c>
      <c r="H934" s="2">
        <v>-10393485</v>
      </c>
      <c r="I934" s="3">
        <v>-10393000</v>
      </c>
      <c r="J934" t="s">
        <v>99</v>
      </c>
      <c r="K934" t="s">
        <v>115</v>
      </c>
      <c r="L934" t="s">
        <v>111</v>
      </c>
      <c r="M934" t="s">
        <v>112</v>
      </c>
      <c r="N934" t="s">
        <v>113</v>
      </c>
      <c r="O934" t="s">
        <v>814</v>
      </c>
      <c r="P934" t="s">
        <v>34</v>
      </c>
      <c r="Q934" t="s">
        <v>51</v>
      </c>
      <c r="R934" t="s">
        <v>58</v>
      </c>
      <c r="S934" t="s">
        <v>193</v>
      </c>
      <c r="T934" t="s">
        <v>185</v>
      </c>
      <c r="U934" t="s">
        <v>194</v>
      </c>
      <c r="V934" t="s">
        <v>39</v>
      </c>
      <c r="W934" t="s">
        <v>40</v>
      </c>
      <c r="X934" t="s">
        <v>40</v>
      </c>
      <c r="Y934" t="s">
        <v>41</v>
      </c>
      <c r="Z934" t="s">
        <v>41</v>
      </c>
      <c r="AA934" t="s">
        <v>188</v>
      </c>
      <c r="AB934" t="s">
        <v>195</v>
      </c>
      <c r="AC934" t="s">
        <v>196</v>
      </c>
    </row>
    <row r="935" spans="1:29" x14ac:dyDescent="0.25">
      <c r="A935" t="s">
        <v>153</v>
      </c>
      <c r="B935" t="s">
        <v>197</v>
      </c>
      <c r="C935" t="s">
        <v>191</v>
      </c>
      <c r="D935" t="s">
        <v>192</v>
      </c>
      <c r="E935">
        <v>511</v>
      </c>
      <c r="F935" t="str">
        <f t="shared" si="28"/>
        <v>A3960AF511</v>
      </c>
      <c r="G935">
        <f t="shared" si="29"/>
        <v>9991000</v>
      </c>
      <c r="H935" s="2">
        <v>9990689</v>
      </c>
      <c r="I935" s="3">
        <v>9991000</v>
      </c>
      <c r="J935" t="s">
        <v>29</v>
      </c>
      <c r="K935" t="s">
        <v>154</v>
      </c>
      <c r="L935" t="s">
        <v>155</v>
      </c>
      <c r="M935" t="s">
        <v>156</v>
      </c>
      <c r="N935" t="s">
        <v>157</v>
      </c>
      <c r="O935" t="s">
        <v>814</v>
      </c>
      <c r="P935" t="s">
        <v>34</v>
      </c>
      <c r="Q935" t="s">
        <v>51</v>
      </c>
      <c r="R935" t="s">
        <v>58</v>
      </c>
      <c r="S935" t="s">
        <v>193</v>
      </c>
      <c r="T935" t="s">
        <v>185</v>
      </c>
      <c r="U935" t="s">
        <v>194</v>
      </c>
      <c r="V935" t="s">
        <v>39</v>
      </c>
      <c r="W935" t="s">
        <v>40</v>
      </c>
      <c r="X935" t="s">
        <v>40</v>
      </c>
      <c r="Y935" t="s">
        <v>41</v>
      </c>
      <c r="Z935" t="s">
        <v>41</v>
      </c>
      <c r="AA935" t="s">
        <v>188</v>
      </c>
      <c r="AB935" t="s">
        <v>195</v>
      </c>
      <c r="AC935" t="s">
        <v>196</v>
      </c>
    </row>
    <row r="936" spans="1:29" x14ac:dyDescent="0.25">
      <c r="A936" t="s">
        <v>158</v>
      </c>
      <c r="B936" t="s">
        <v>197</v>
      </c>
      <c r="C936" t="s">
        <v>191</v>
      </c>
      <c r="D936" t="s">
        <v>192</v>
      </c>
      <c r="E936">
        <v>511</v>
      </c>
      <c r="F936" t="str">
        <f t="shared" si="28"/>
        <v>A3960AF511</v>
      </c>
      <c r="G936">
        <f t="shared" si="29"/>
        <v>50000</v>
      </c>
      <c r="H936" s="2">
        <v>50438</v>
      </c>
      <c r="I936" s="3">
        <v>50000</v>
      </c>
      <c r="J936" t="s">
        <v>29</v>
      </c>
      <c r="K936" t="s">
        <v>159</v>
      </c>
      <c r="L936" t="s">
        <v>160</v>
      </c>
      <c r="M936" t="s">
        <v>161</v>
      </c>
      <c r="N936" t="s">
        <v>162</v>
      </c>
      <c r="O936" t="s">
        <v>814</v>
      </c>
      <c r="P936" t="s">
        <v>34</v>
      </c>
      <c r="Q936" t="s">
        <v>51</v>
      </c>
      <c r="R936" t="s">
        <v>58</v>
      </c>
      <c r="S936" t="s">
        <v>193</v>
      </c>
      <c r="T936" t="s">
        <v>185</v>
      </c>
      <c r="U936" t="s">
        <v>194</v>
      </c>
      <c r="V936" t="s">
        <v>39</v>
      </c>
      <c r="W936" t="s">
        <v>40</v>
      </c>
      <c r="X936" t="s">
        <v>40</v>
      </c>
      <c r="Y936" t="s">
        <v>41</v>
      </c>
      <c r="Z936" t="s">
        <v>41</v>
      </c>
      <c r="AA936" t="s">
        <v>188</v>
      </c>
      <c r="AB936" t="s">
        <v>195</v>
      </c>
      <c r="AC936" t="s">
        <v>196</v>
      </c>
    </row>
    <row r="937" spans="1:29" x14ac:dyDescent="0.25">
      <c r="A937" t="s">
        <v>163</v>
      </c>
      <c r="B937" t="s">
        <v>197</v>
      </c>
      <c r="C937" t="s">
        <v>191</v>
      </c>
      <c r="D937" t="s">
        <v>192</v>
      </c>
      <c r="E937">
        <v>511</v>
      </c>
      <c r="F937" t="str">
        <f t="shared" si="28"/>
        <v>A3960AF511</v>
      </c>
      <c r="G937">
        <f t="shared" si="29"/>
        <v>10041000</v>
      </c>
      <c r="H937" s="2">
        <v>-10041127</v>
      </c>
      <c r="I937" s="3">
        <v>-10041000</v>
      </c>
      <c r="J937" t="s">
        <v>99</v>
      </c>
      <c r="K937" t="s">
        <v>51</v>
      </c>
      <c r="L937" t="s">
        <v>137</v>
      </c>
      <c r="M937" t="s">
        <v>138</v>
      </c>
      <c r="N937" t="s">
        <v>139</v>
      </c>
      <c r="O937" t="s">
        <v>814</v>
      </c>
      <c r="P937" t="s">
        <v>34</v>
      </c>
      <c r="Q937" t="s">
        <v>51</v>
      </c>
      <c r="R937" t="s">
        <v>58</v>
      </c>
      <c r="S937" t="s">
        <v>193</v>
      </c>
      <c r="T937" t="s">
        <v>185</v>
      </c>
      <c r="U937" t="s">
        <v>194</v>
      </c>
      <c r="V937" t="s">
        <v>39</v>
      </c>
      <c r="W937" t="s">
        <v>40</v>
      </c>
      <c r="X937" t="s">
        <v>40</v>
      </c>
      <c r="Y937" t="s">
        <v>41</v>
      </c>
      <c r="Z937" t="s">
        <v>41</v>
      </c>
      <c r="AA937" t="s">
        <v>188</v>
      </c>
      <c r="AB937" t="s">
        <v>195</v>
      </c>
      <c r="AC937" t="s">
        <v>196</v>
      </c>
    </row>
    <row r="938" spans="1:29" x14ac:dyDescent="0.25">
      <c r="A938" t="s">
        <v>164</v>
      </c>
      <c r="B938" t="s">
        <v>26</v>
      </c>
      <c r="C938" t="s">
        <v>191</v>
      </c>
      <c r="D938" t="s">
        <v>192</v>
      </c>
      <c r="E938">
        <v>511</v>
      </c>
      <c r="F938" t="str">
        <f t="shared" si="28"/>
        <v>A3960AF511</v>
      </c>
      <c r="G938">
        <f t="shared" si="29"/>
        <v>9991000</v>
      </c>
      <c r="H938" s="2">
        <v>9990689</v>
      </c>
      <c r="I938" s="3">
        <v>9991000</v>
      </c>
      <c r="J938" t="s">
        <v>29</v>
      </c>
      <c r="K938" t="s">
        <v>116</v>
      </c>
      <c r="L938" t="s">
        <v>117</v>
      </c>
      <c r="M938" t="s">
        <v>118</v>
      </c>
      <c r="N938" t="s">
        <v>117</v>
      </c>
      <c r="O938" t="s">
        <v>814</v>
      </c>
      <c r="P938" t="s">
        <v>34</v>
      </c>
      <c r="Q938" t="s">
        <v>51</v>
      </c>
      <c r="R938" t="s">
        <v>58</v>
      </c>
      <c r="S938" t="s">
        <v>193</v>
      </c>
      <c r="T938" t="s">
        <v>185</v>
      </c>
      <c r="U938" t="s">
        <v>194</v>
      </c>
      <c r="V938" t="s">
        <v>39</v>
      </c>
      <c r="W938" t="s">
        <v>40</v>
      </c>
      <c r="X938" t="s">
        <v>40</v>
      </c>
      <c r="Y938" t="s">
        <v>41</v>
      </c>
      <c r="Z938" t="s">
        <v>41</v>
      </c>
      <c r="AA938" t="s">
        <v>188</v>
      </c>
      <c r="AB938" t="s">
        <v>195</v>
      </c>
      <c r="AC938" t="s">
        <v>196</v>
      </c>
    </row>
    <row r="939" spans="1:29" x14ac:dyDescent="0.25">
      <c r="A939" t="s">
        <v>165</v>
      </c>
      <c r="B939" t="s">
        <v>26</v>
      </c>
      <c r="C939" t="s">
        <v>191</v>
      </c>
      <c r="D939" t="s">
        <v>192</v>
      </c>
      <c r="E939">
        <v>511</v>
      </c>
      <c r="F939" t="str">
        <f t="shared" si="28"/>
        <v>A3960AF511</v>
      </c>
      <c r="G939">
        <f t="shared" si="29"/>
        <v>9991000</v>
      </c>
      <c r="H939" s="2">
        <v>-9990689</v>
      </c>
      <c r="I939" s="3">
        <v>-9991000</v>
      </c>
      <c r="J939" t="s">
        <v>99</v>
      </c>
      <c r="K939" t="s">
        <v>154</v>
      </c>
      <c r="L939" t="s">
        <v>155</v>
      </c>
      <c r="M939" t="s">
        <v>156</v>
      </c>
      <c r="N939" t="s">
        <v>157</v>
      </c>
      <c r="O939" t="s">
        <v>814</v>
      </c>
      <c r="P939" t="s">
        <v>34</v>
      </c>
      <c r="Q939" t="s">
        <v>51</v>
      </c>
      <c r="R939" t="s">
        <v>58</v>
      </c>
      <c r="S939" t="s">
        <v>193</v>
      </c>
      <c r="T939" t="s">
        <v>185</v>
      </c>
      <c r="U939" t="s">
        <v>194</v>
      </c>
      <c r="V939" t="s">
        <v>39</v>
      </c>
      <c r="W939" t="s">
        <v>40</v>
      </c>
      <c r="X939" t="s">
        <v>40</v>
      </c>
      <c r="Y939" t="s">
        <v>41</v>
      </c>
      <c r="Z939" t="s">
        <v>41</v>
      </c>
      <c r="AA939" t="s">
        <v>188</v>
      </c>
      <c r="AB939" t="s">
        <v>195</v>
      </c>
      <c r="AC939" t="s">
        <v>196</v>
      </c>
    </row>
    <row r="940" spans="1:29" x14ac:dyDescent="0.25">
      <c r="A940" t="s">
        <v>166</v>
      </c>
      <c r="B940" t="s">
        <v>26</v>
      </c>
      <c r="C940" t="s">
        <v>191</v>
      </c>
      <c r="D940" t="s">
        <v>192</v>
      </c>
      <c r="E940">
        <v>511</v>
      </c>
      <c r="F940" t="str">
        <f t="shared" si="28"/>
        <v>A3960AF511</v>
      </c>
      <c r="G940">
        <f t="shared" si="29"/>
        <v>10263000</v>
      </c>
      <c r="H940" s="2">
        <v>10263173</v>
      </c>
      <c r="I940" s="3">
        <v>10263000</v>
      </c>
      <c r="J940" t="s">
        <v>29</v>
      </c>
      <c r="K940" t="s">
        <v>116</v>
      </c>
      <c r="L940" t="s">
        <v>117</v>
      </c>
      <c r="M940" t="s">
        <v>118</v>
      </c>
      <c r="N940" t="s">
        <v>117</v>
      </c>
      <c r="O940" t="s">
        <v>814</v>
      </c>
      <c r="P940" t="s">
        <v>34</v>
      </c>
      <c r="Q940" t="s">
        <v>51</v>
      </c>
      <c r="R940" t="s">
        <v>58</v>
      </c>
      <c r="S940" t="s">
        <v>193</v>
      </c>
      <c r="T940" t="s">
        <v>185</v>
      </c>
      <c r="U940" t="s">
        <v>194</v>
      </c>
      <c r="V940" t="s">
        <v>39</v>
      </c>
      <c r="W940" t="s">
        <v>40</v>
      </c>
      <c r="X940" t="s">
        <v>40</v>
      </c>
      <c r="Y940" t="s">
        <v>41</v>
      </c>
      <c r="Z940" t="s">
        <v>41</v>
      </c>
      <c r="AA940" t="s">
        <v>188</v>
      </c>
      <c r="AB940" t="s">
        <v>195</v>
      </c>
      <c r="AC940" t="s">
        <v>196</v>
      </c>
    </row>
    <row r="941" spans="1:29" x14ac:dyDescent="0.25">
      <c r="A941" t="s">
        <v>167</v>
      </c>
      <c r="B941" t="s">
        <v>26</v>
      </c>
      <c r="C941" t="s">
        <v>191</v>
      </c>
      <c r="D941" t="s">
        <v>192</v>
      </c>
      <c r="E941">
        <v>511</v>
      </c>
      <c r="F941" t="str">
        <f t="shared" si="28"/>
        <v>A3960AF511</v>
      </c>
      <c r="G941">
        <f t="shared" si="29"/>
        <v>10263000</v>
      </c>
      <c r="H941" s="2">
        <v>-10263173</v>
      </c>
      <c r="I941" s="3">
        <v>-10263000</v>
      </c>
      <c r="J941" t="s">
        <v>99</v>
      </c>
      <c r="K941" t="s">
        <v>168</v>
      </c>
      <c r="L941" t="s">
        <v>117</v>
      </c>
      <c r="M941" t="s">
        <v>169</v>
      </c>
      <c r="N941" t="s">
        <v>170</v>
      </c>
      <c r="O941" t="s">
        <v>814</v>
      </c>
      <c r="P941" t="s">
        <v>34</v>
      </c>
      <c r="Q941" t="s">
        <v>51</v>
      </c>
      <c r="R941" t="s">
        <v>58</v>
      </c>
      <c r="S941" t="s">
        <v>193</v>
      </c>
      <c r="T941" t="s">
        <v>185</v>
      </c>
      <c r="U941" t="s">
        <v>194</v>
      </c>
      <c r="V941" t="s">
        <v>39</v>
      </c>
      <c r="W941" t="s">
        <v>40</v>
      </c>
      <c r="X941" t="s">
        <v>40</v>
      </c>
      <c r="Y941" t="s">
        <v>41</v>
      </c>
      <c r="Z941" t="s">
        <v>41</v>
      </c>
      <c r="AA941" t="s">
        <v>188</v>
      </c>
      <c r="AB941" t="s">
        <v>195</v>
      </c>
      <c r="AC941" t="s">
        <v>196</v>
      </c>
    </row>
    <row r="942" spans="1:29" x14ac:dyDescent="0.25">
      <c r="A942" t="s">
        <v>823</v>
      </c>
      <c r="B942" t="s">
        <v>26</v>
      </c>
      <c r="C942" t="s">
        <v>198</v>
      </c>
      <c r="D942" t="s">
        <v>51</v>
      </c>
      <c r="E942">
        <v>511</v>
      </c>
      <c r="F942" t="str">
        <f t="shared" si="28"/>
        <v>A0820AF511</v>
      </c>
      <c r="G942">
        <f t="shared" si="29"/>
        <v>9284000</v>
      </c>
      <c r="H942" s="2">
        <v>9284225</v>
      </c>
      <c r="I942" s="3">
        <v>9284000</v>
      </c>
      <c r="J942" t="s">
        <v>29</v>
      </c>
      <c r="K942" t="s">
        <v>108</v>
      </c>
      <c r="L942" t="s">
        <v>109</v>
      </c>
      <c r="M942" t="s">
        <v>32</v>
      </c>
      <c r="N942" t="s">
        <v>33</v>
      </c>
      <c r="O942" t="s">
        <v>814</v>
      </c>
      <c r="P942" t="s">
        <v>34</v>
      </c>
      <c r="Q942" t="s">
        <v>35</v>
      </c>
      <c r="R942" t="s">
        <v>36</v>
      </c>
      <c r="S942" t="s">
        <v>199</v>
      </c>
      <c r="T942" t="s">
        <v>185</v>
      </c>
      <c r="U942" t="s">
        <v>186</v>
      </c>
      <c r="V942" t="s">
        <v>39</v>
      </c>
      <c r="W942" t="s">
        <v>40</v>
      </c>
      <c r="X942" t="s">
        <v>187</v>
      </c>
      <c r="Y942" t="s">
        <v>41</v>
      </c>
      <c r="Z942" t="s">
        <v>41</v>
      </c>
      <c r="AA942" t="s">
        <v>188</v>
      </c>
      <c r="AB942" t="s">
        <v>200</v>
      </c>
    </row>
    <row r="943" spans="1:29" x14ac:dyDescent="0.25">
      <c r="A943" t="s">
        <v>825</v>
      </c>
      <c r="B943" t="s">
        <v>26</v>
      </c>
      <c r="C943" t="s">
        <v>198</v>
      </c>
      <c r="D943" t="s">
        <v>51</v>
      </c>
      <c r="E943">
        <v>511</v>
      </c>
      <c r="F943" t="str">
        <f t="shared" si="28"/>
        <v>A0820AF511</v>
      </c>
      <c r="G943">
        <f t="shared" si="29"/>
        <v>246000</v>
      </c>
      <c r="H943" s="2">
        <v>246109</v>
      </c>
      <c r="I943" s="3">
        <v>246000</v>
      </c>
      <c r="J943" t="s">
        <v>29</v>
      </c>
      <c r="K943" t="s">
        <v>100</v>
      </c>
      <c r="L943" t="s">
        <v>101</v>
      </c>
      <c r="M943" t="s">
        <v>102</v>
      </c>
      <c r="N943" t="s">
        <v>103</v>
      </c>
      <c r="O943" t="s">
        <v>814</v>
      </c>
      <c r="P943" t="s">
        <v>34</v>
      </c>
      <c r="Q943" t="s">
        <v>35</v>
      </c>
      <c r="R943" t="s">
        <v>36</v>
      </c>
      <c r="S943" t="s">
        <v>199</v>
      </c>
      <c r="T943" t="s">
        <v>185</v>
      </c>
      <c r="U943" t="s">
        <v>186</v>
      </c>
      <c r="V943" t="s">
        <v>39</v>
      </c>
      <c r="W943" t="s">
        <v>40</v>
      </c>
      <c r="X943" t="s">
        <v>187</v>
      </c>
      <c r="Y943" t="s">
        <v>41</v>
      </c>
      <c r="Z943" t="s">
        <v>41</v>
      </c>
      <c r="AA943" t="s">
        <v>188</v>
      </c>
      <c r="AB943" t="s">
        <v>200</v>
      </c>
    </row>
    <row r="944" spans="1:29" x14ac:dyDescent="0.25">
      <c r="A944" t="s">
        <v>816</v>
      </c>
      <c r="B944" t="s">
        <v>26</v>
      </c>
      <c r="C944" t="s">
        <v>198</v>
      </c>
      <c r="D944" t="s">
        <v>51</v>
      </c>
      <c r="E944">
        <v>511</v>
      </c>
      <c r="F944" t="str">
        <f t="shared" si="28"/>
        <v>A0820AF511</v>
      </c>
      <c r="G944">
        <f t="shared" si="29"/>
        <v>1849000</v>
      </c>
      <c r="H944" s="2">
        <v>-1848938</v>
      </c>
      <c r="I944" s="3">
        <v>-1849000</v>
      </c>
      <c r="J944" t="s">
        <v>99</v>
      </c>
      <c r="K944" t="s">
        <v>115</v>
      </c>
      <c r="L944" t="s">
        <v>111</v>
      </c>
      <c r="M944" t="s">
        <v>112</v>
      </c>
      <c r="N944" t="s">
        <v>113</v>
      </c>
      <c r="O944" t="s">
        <v>814</v>
      </c>
      <c r="P944" t="s">
        <v>34</v>
      </c>
      <c r="Q944" t="s">
        <v>35</v>
      </c>
      <c r="R944" t="s">
        <v>36</v>
      </c>
      <c r="S944" t="s">
        <v>199</v>
      </c>
      <c r="T944" t="s">
        <v>185</v>
      </c>
      <c r="U944" t="s">
        <v>186</v>
      </c>
      <c r="V944" t="s">
        <v>39</v>
      </c>
      <c r="W944" t="s">
        <v>40</v>
      </c>
      <c r="X944" t="s">
        <v>187</v>
      </c>
      <c r="Y944" t="s">
        <v>41</v>
      </c>
      <c r="Z944" t="s">
        <v>41</v>
      </c>
      <c r="AA944" t="s">
        <v>188</v>
      </c>
      <c r="AB944" t="s">
        <v>200</v>
      </c>
    </row>
    <row r="945" spans="1:28" x14ac:dyDescent="0.25">
      <c r="A945" t="s">
        <v>817</v>
      </c>
      <c r="B945" t="s">
        <v>26</v>
      </c>
      <c r="C945" t="s">
        <v>198</v>
      </c>
      <c r="D945" t="s">
        <v>51</v>
      </c>
      <c r="E945">
        <v>511</v>
      </c>
      <c r="F945" t="str">
        <f t="shared" si="28"/>
        <v>A0820AF511</v>
      </c>
      <c r="G945">
        <f t="shared" si="29"/>
        <v>7681000</v>
      </c>
      <c r="H945" s="2">
        <v>-7681396</v>
      </c>
      <c r="I945" s="3">
        <v>-7681000</v>
      </c>
      <c r="J945" t="s">
        <v>99</v>
      </c>
      <c r="K945" t="s">
        <v>116</v>
      </c>
      <c r="L945" t="s">
        <v>117</v>
      </c>
      <c r="M945" t="s">
        <v>118</v>
      </c>
      <c r="N945" t="s">
        <v>117</v>
      </c>
      <c r="O945" t="s">
        <v>814</v>
      </c>
      <c r="P945" t="s">
        <v>34</v>
      </c>
      <c r="Q945" t="s">
        <v>35</v>
      </c>
      <c r="R945" t="s">
        <v>36</v>
      </c>
      <c r="S945" t="s">
        <v>199</v>
      </c>
      <c r="T945" t="s">
        <v>185</v>
      </c>
      <c r="U945" t="s">
        <v>186</v>
      </c>
      <c r="V945" t="s">
        <v>39</v>
      </c>
      <c r="W945" t="s">
        <v>40</v>
      </c>
      <c r="X945" t="s">
        <v>187</v>
      </c>
      <c r="Y945" t="s">
        <v>41</v>
      </c>
      <c r="Z945" t="s">
        <v>41</v>
      </c>
      <c r="AA945" t="s">
        <v>188</v>
      </c>
      <c r="AB945" t="s">
        <v>200</v>
      </c>
    </row>
    <row r="946" spans="1:28" x14ac:dyDescent="0.25">
      <c r="A946" t="s">
        <v>149</v>
      </c>
      <c r="B946" t="s">
        <v>26</v>
      </c>
      <c r="C946" t="s">
        <v>198</v>
      </c>
      <c r="D946" t="s">
        <v>51</v>
      </c>
      <c r="E946">
        <v>511</v>
      </c>
      <c r="F946" t="str">
        <f t="shared" si="28"/>
        <v>A0820AF511</v>
      </c>
      <c r="G946">
        <f t="shared" si="29"/>
        <v>924000</v>
      </c>
      <c r="H946" s="2">
        <v>924469</v>
      </c>
      <c r="I946" s="3">
        <v>924000</v>
      </c>
      <c r="J946" t="s">
        <v>29</v>
      </c>
      <c r="K946" t="s">
        <v>35</v>
      </c>
      <c r="L946" t="s">
        <v>129</v>
      </c>
      <c r="M946" t="s">
        <v>130</v>
      </c>
      <c r="N946" t="s">
        <v>131</v>
      </c>
      <c r="O946" t="s">
        <v>814</v>
      </c>
      <c r="P946" t="s">
        <v>34</v>
      </c>
      <c r="Q946" t="s">
        <v>35</v>
      </c>
      <c r="R946" t="s">
        <v>36</v>
      </c>
      <c r="S946" t="s">
        <v>199</v>
      </c>
      <c r="T946" t="s">
        <v>185</v>
      </c>
      <c r="U946" t="s">
        <v>186</v>
      </c>
      <c r="V946" t="s">
        <v>39</v>
      </c>
      <c r="W946" t="s">
        <v>40</v>
      </c>
      <c r="X946" t="s">
        <v>187</v>
      </c>
      <c r="Y946" t="s">
        <v>41</v>
      </c>
      <c r="Z946" t="s">
        <v>41</v>
      </c>
      <c r="AA946" t="s">
        <v>188</v>
      </c>
      <c r="AB946" t="s">
        <v>200</v>
      </c>
    </row>
    <row r="947" spans="1:28" x14ac:dyDescent="0.25">
      <c r="A947" t="s">
        <v>152</v>
      </c>
      <c r="B947" t="s">
        <v>26</v>
      </c>
      <c r="C947" t="s">
        <v>198</v>
      </c>
      <c r="D947" t="s">
        <v>51</v>
      </c>
      <c r="E947">
        <v>511</v>
      </c>
      <c r="F947" t="str">
        <f t="shared" si="28"/>
        <v>A0820AF511</v>
      </c>
      <c r="G947">
        <f t="shared" si="29"/>
        <v>924000</v>
      </c>
      <c r="H947" s="2">
        <v>-924469</v>
      </c>
      <c r="I947" s="3">
        <v>-924000</v>
      </c>
      <c r="J947" t="s">
        <v>99</v>
      </c>
      <c r="K947" t="s">
        <v>115</v>
      </c>
      <c r="L947" t="s">
        <v>111</v>
      </c>
      <c r="M947" t="s">
        <v>112</v>
      </c>
      <c r="N947" t="s">
        <v>113</v>
      </c>
      <c r="O947" t="s">
        <v>814</v>
      </c>
      <c r="P947" t="s">
        <v>34</v>
      </c>
      <c r="Q947" t="s">
        <v>35</v>
      </c>
      <c r="R947" t="s">
        <v>36</v>
      </c>
      <c r="S947" t="s">
        <v>199</v>
      </c>
      <c r="T947" t="s">
        <v>185</v>
      </c>
      <c r="U947" t="s">
        <v>186</v>
      </c>
      <c r="V947" t="s">
        <v>39</v>
      </c>
      <c r="W947" t="s">
        <v>40</v>
      </c>
      <c r="X947" t="s">
        <v>187</v>
      </c>
      <c r="Y947" t="s">
        <v>41</v>
      </c>
      <c r="Z947" t="s">
        <v>41</v>
      </c>
      <c r="AA947" t="s">
        <v>188</v>
      </c>
      <c r="AB947" t="s">
        <v>200</v>
      </c>
    </row>
    <row r="948" spans="1:28" x14ac:dyDescent="0.25">
      <c r="A948" t="s">
        <v>153</v>
      </c>
      <c r="B948" t="s">
        <v>201</v>
      </c>
      <c r="C948" t="s">
        <v>198</v>
      </c>
      <c r="D948" t="s">
        <v>51</v>
      </c>
      <c r="E948">
        <v>511</v>
      </c>
      <c r="F948" t="str">
        <f t="shared" si="28"/>
        <v>A0820AF511</v>
      </c>
      <c r="G948">
        <f t="shared" si="29"/>
        <v>844000</v>
      </c>
      <c r="H948" s="2">
        <v>843782</v>
      </c>
      <c r="I948" s="3">
        <v>844000</v>
      </c>
      <c r="J948" t="s">
        <v>29</v>
      </c>
      <c r="K948" t="s">
        <v>154</v>
      </c>
      <c r="L948" t="s">
        <v>155</v>
      </c>
      <c r="M948" t="s">
        <v>156</v>
      </c>
      <c r="N948" t="s">
        <v>157</v>
      </c>
      <c r="O948" t="s">
        <v>814</v>
      </c>
      <c r="P948" t="s">
        <v>34</v>
      </c>
      <c r="Q948" t="s">
        <v>35</v>
      </c>
      <c r="R948" t="s">
        <v>36</v>
      </c>
      <c r="S948" t="s">
        <v>199</v>
      </c>
      <c r="T948" t="s">
        <v>185</v>
      </c>
      <c r="U948" t="s">
        <v>186</v>
      </c>
      <c r="V948" t="s">
        <v>39</v>
      </c>
      <c r="W948" t="s">
        <v>40</v>
      </c>
      <c r="X948" t="s">
        <v>187</v>
      </c>
      <c r="Y948" t="s">
        <v>41</v>
      </c>
      <c r="Z948" t="s">
        <v>41</v>
      </c>
      <c r="AA948" t="s">
        <v>188</v>
      </c>
      <c r="AB948" t="s">
        <v>200</v>
      </c>
    </row>
    <row r="949" spans="1:28" x14ac:dyDescent="0.25">
      <c r="A949" t="s">
        <v>158</v>
      </c>
      <c r="B949" t="s">
        <v>201</v>
      </c>
      <c r="C949" t="s">
        <v>198</v>
      </c>
      <c r="D949" t="s">
        <v>51</v>
      </c>
      <c r="E949">
        <v>511</v>
      </c>
      <c r="F949" t="str">
        <f t="shared" si="28"/>
        <v>A0820AF511</v>
      </c>
      <c r="G949">
        <f t="shared" si="29"/>
        <v>108000</v>
      </c>
      <c r="H949" s="2">
        <v>107924</v>
      </c>
      <c r="I949" s="3">
        <v>108000</v>
      </c>
      <c r="J949" t="s">
        <v>29</v>
      </c>
      <c r="K949" t="s">
        <v>159</v>
      </c>
      <c r="L949" t="s">
        <v>160</v>
      </c>
      <c r="M949" t="s">
        <v>161</v>
      </c>
      <c r="N949" t="s">
        <v>162</v>
      </c>
      <c r="O949" t="s">
        <v>814</v>
      </c>
      <c r="P949" t="s">
        <v>34</v>
      </c>
      <c r="Q949" t="s">
        <v>35</v>
      </c>
      <c r="R949" t="s">
        <v>36</v>
      </c>
      <c r="S949" t="s">
        <v>199</v>
      </c>
      <c r="T949" t="s">
        <v>185</v>
      </c>
      <c r="U949" t="s">
        <v>186</v>
      </c>
      <c r="V949" t="s">
        <v>39</v>
      </c>
      <c r="W949" t="s">
        <v>40</v>
      </c>
      <c r="X949" t="s">
        <v>187</v>
      </c>
      <c r="Y949" t="s">
        <v>41</v>
      </c>
      <c r="Z949" t="s">
        <v>41</v>
      </c>
      <c r="AA949" t="s">
        <v>188</v>
      </c>
      <c r="AB949" t="s">
        <v>200</v>
      </c>
    </row>
    <row r="950" spans="1:28" x14ac:dyDescent="0.25">
      <c r="A950" t="s">
        <v>163</v>
      </c>
      <c r="B950" t="s">
        <v>201</v>
      </c>
      <c r="C950" t="s">
        <v>198</v>
      </c>
      <c r="D950" t="s">
        <v>51</v>
      </c>
      <c r="E950">
        <v>511</v>
      </c>
      <c r="F950" t="str">
        <f t="shared" si="28"/>
        <v>A0820AF511</v>
      </c>
      <c r="G950">
        <f t="shared" si="29"/>
        <v>952000</v>
      </c>
      <c r="H950" s="2">
        <v>-951706</v>
      </c>
      <c r="I950" s="3">
        <v>-952000</v>
      </c>
      <c r="J950" t="s">
        <v>99</v>
      </c>
      <c r="K950" t="s">
        <v>35</v>
      </c>
      <c r="L950" t="s">
        <v>129</v>
      </c>
      <c r="M950" t="s">
        <v>130</v>
      </c>
      <c r="N950" t="s">
        <v>131</v>
      </c>
      <c r="O950" t="s">
        <v>814</v>
      </c>
      <c r="P950" t="s">
        <v>34</v>
      </c>
      <c r="Q950" t="s">
        <v>35</v>
      </c>
      <c r="R950" t="s">
        <v>36</v>
      </c>
      <c r="S950" t="s">
        <v>199</v>
      </c>
      <c r="T950" t="s">
        <v>185</v>
      </c>
      <c r="U950" t="s">
        <v>186</v>
      </c>
      <c r="V950" t="s">
        <v>39</v>
      </c>
      <c r="W950" t="s">
        <v>40</v>
      </c>
      <c r="X950" t="s">
        <v>187</v>
      </c>
      <c r="Y950" t="s">
        <v>41</v>
      </c>
      <c r="Z950" t="s">
        <v>41</v>
      </c>
      <c r="AA950" t="s">
        <v>188</v>
      </c>
      <c r="AB950" t="s">
        <v>200</v>
      </c>
    </row>
    <row r="951" spans="1:28" x14ac:dyDescent="0.25">
      <c r="A951" t="s">
        <v>164</v>
      </c>
      <c r="B951" t="s">
        <v>26</v>
      </c>
      <c r="C951" t="s">
        <v>198</v>
      </c>
      <c r="D951" t="s">
        <v>51</v>
      </c>
      <c r="E951">
        <v>511</v>
      </c>
      <c r="F951" t="str">
        <f t="shared" si="28"/>
        <v>A0820AF511</v>
      </c>
      <c r="G951">
        <f t="shared" si="29"/>
        <v>844000</v>
      </c>
      <c r="H951" s="2">
        <v>843782</v>
      </c>
      <c r="I951" s="3">
        <v>844000</v>
      </c>
      <c r="J951" t="s">
        <v>29</v>
      </c>
      <c r="K951" t="s">
        <v>116</v>
      </c>
      <c r="L951" t="s">
        <v>117</v>
      </c>
      <c r="M951" t="s">
        <v>118</v>
      </c>
      <c r="N951" t="s">
        <v>117</v>
      </c>
      <c r="O951" t="s">
        <v>814</v>
      </c>
      <c r="P951" t="s">
        <v>34</v>
      </c>
      <c r="Q951" t="s">
        <v>35</v>
      </c>
      <c r="R951" t="s">
        <v>36</v>
      </c>
      <c r="S951" t="s">
        <v>199</v>
      </c>
      <c r="T951" t="s">
        <v>185</v>
      </c>
      <c r="U951" t="s">
        <v>186</v>
      </c>
      <c r="V951" t="s">
        <v>39</v>
      </c>
      <c r="W951" t="s">
        <v>40</v>
      </c>
      <c r="X951" t="s">
        <v>187</v>
      </c>
      <c r="Y951" t="s">
        <v>41</v>
      </c>
      <c r="Z951" t="s">
        <v>41</v>
      </c>
      <c r="AA951" t="s">
        <v>188</v>
      </c>
      <c r="AB951" t="s">
        <v>200</v>
      </c>
    </row>
    <row r="952" spans="1:28" x14ac:dyDescent="0.25">
      <c r="A952" t="s">
        <v>165</v>
      </c>
      <c r="B952" t="s">
        <v>26</v>
      </c>
      <c r="C952" t="s">
        <v>198</v>
      </c>
      <c r="D952" t="s">
        <v>51</v>
      </c>
      <c r="E952">
        <v>511</v>
      </c>
      <c r="F952" t="str">
        <f t="shared" si="28"/>
        <v>A0820AF511</v>
      </c>
      <c r="G952">
        <f t="shared" si="29"/>
        <v>844000</v>
      </c>
      <c r="H952" s="2">
        <v>-843782</v>
      </c>
      <c r="I952" s="3">
        <v>-844000</v>
      </c>
      <c r="J952" t="s">
        <v>99</v>
      </c>
      <c r="K952" t="s">
        <v>154</v>
      </c>
      <c r="L952" t="s">
        <v>155</v>
      </c>
      <c r="M952" t="s">
        <v>156</v>
      </c>
      <c r="N952" t="s">
        <v>157</v>
      </c>
      <c r="O952" t="s">
        <v>814</v>
      </c>
      <c r="P952" t="s">
        <v>34</v>
      </c>
      <c r="Q952" t="s">
        <v>35</v>
      </c>
      <c r="R952" t="s">
        <v>36</v>
      </c>
      <c r="S952" t="s">
        <v>199</v>
      </c>
      <c r="T952" t="s">
        <v>185</v>
      </c>
      <c r="U952" t="s">
        <v>186</v>
      </c>
      <c r="V952" t="s">
        <v>39</v>
      </c>
      <c r="W952" t="s">
        <v>40</v>
      </c>
      <c r="X952" t="s">
        <v>187</v>
      </c>
      <c r="Y952" t="s">
        <v>41</v>
      </c>
      <c r="Z952" t="s">
        <v>41</v>
      </c>
      <c r="AA952" t="s">
        <v>188</v>
      </c>
      <c r="AB952" t="s">
        <v>200</v>
      </c>
    </row>
    <row r="953" spans="1:28" x14ac:dyDescent="0.25">
      <c r="A953" t="s">
        <v>166</v>
      </c>
      <c r="B953" t="s">
        <v>26</v>
      </c>
      <c r="C953" t="s">
        <v>198</v>
      </c>
      <c r="D953" t="s">
        <v>51</v>
      </c>
      <c r="E953">
        <v>511</v>
      </c>
      <c r="F953" t="str">
        <f t="shared" si="28"/>
        <v>A0820AF511</v>
      </c>
      <c r="G953">
        <f t="shared" si="29"/>
        <v>873000</v>
      </c>
      <c r="H953" s="2">
        <v>873444</v>
      </c>
      <c r="I953" s="3">
        <v>873000</v>
      </c>
      <c r="J953" t="s">
        <v>29</v>
      </c>
      <c r="K953" t="s">
        <v>116</v>
      </c>
      <c r="L953" t="s">
        <v>117</v>
      </c>
      <c r="M953" t="s">
        <v>118</v>
      </c>
      <c r="N953" t="s">
        <v>117</v>
      </c>
      <c r="O953" t="s">
        <v>814</v>
      </c>
      <c r="P953" t="s">
        <v>34</v>
      </c>
      <c r="Q953" t="s">
        <v>35</v>
      </c>
      <c r="R953" t="s">
        <v>36</v>
      </c>
      <c r="S953" t="s">
        <v>199</v>
      </c>
      <c r="T953" t="s">
        <v>185</v>
      </c>
      <c r="U953" t="s">
        <v>186</v>
      </c>
      <c r="V953" t="s">
        <v>39</v>
      </c>
      <c r="W953" t="s">
        <v>40</v>
      </c>
      <c r="X953" t="s">
        <v>187</v>
      </c>
      <c r="Y953" t="s">
        <v>41</v>
      </c>
      <c r="Z953" t="s">
        <v>41</v>
      </c>
      <c r="AA953" t="s">
        <v>188</v>
      </c>
      <c r="AB953" t="s">
        <v>200</v>
      </c>
    </row>
    <row r="954" spans="1:28" x14ac:dyDescent="0.25">
      <c r="A954" t="s">
        <v>167</v>
      </c>
      <c r="B954" t="s">
        <v>26</v>
      </c>
      <c r="C954" t="s">
        <v>198</v>
      </c>
      <c r="D954" t="s">
        <v>51</v>
      </c>
      <c r="E954">
        <v>511</v>
      </c>
      <c r="F954" t="str">
        <f t="shared" si="28"/>
        <v>A0820AF511</v>
      </c>
      <c r="G954">
        <f t="shared" si="29"/>
        <v>873000</v>
      </c>
      <c r="H954" s="2">
        <v>-873444</v>
      </c>
      <c r="I954" s="3">
        <v>-873000</v>
      </c>
      <c r="J954" t="s">
        <v>99</v>
      </c>
      <c r="K954" t="s">
        <v>168</v>
      </c>
      <c r="L954" t="s">
        <v>117</v>
      </c>
      <c r="M954" t="s">
        <v>169</v>
      </c>
      <c r="N954" t="s">
        <v>170</v>
      </c>
      <c r="O954" t="s">
        <v>814</v>
      </c>
      <c r="P954" t="s">
        <v>34</v>
      </c>
      <c r="Q954" t="s">
        <v>35</v>
      </c>
      <c r="R954" t="s">
        <v>36</v>
      </c>
      <c r="S954" t="s">
        <v>199</v>
      </c>
      <c r="T954" t="s">
        <v>185</v>
      </c>
      <c r="U954" t="s">
        <v>186</v>
      </c>
      <c r="V954" t="s">
        <v>39</v>
      </c>
      <c r="W954" t="s">
        <v>40</v>
      </c>
      <c r="X954" t="s">
        <v>187</v>
      </c>
      <c r="Y954" t="s">
        <v>41</v>
      </c>
      <c r="Z954" t="s">
        <v>41</v>
      </c>
      <c r="AA954" t="s">
        <v>188</v>
      </c>
      <c r="AB954" t="s">
        <v>200</v>
      </c>
    </row>
    <row r="955" spans="1:28" x14ac:dyDescent="0.25">
      <c r="A955" t="s">
        <v>823</v>
      </c>
      <c r="B955" t="s">
        <v>26</v>
      </c>
      <c r="C955" t="s">
        <v>202</v>
      </c>
      <c r="D955" t="s">
        <v>203</v>
      </c>
      <c r="E955">
        <v>511</v>
      </c>
      <c r="F955" t="str">
        <f t="shared" si="28"/>
        <v>A0521AF511</v>
      </c>
      <c r="G955">
        <f t="shared" si="29"/>
        <v>2254000</v>
      </c>
      <c r="H955" s="2">
        <v>2254138</v>
      </c>
      <c r="I955" s="3">
        <v>2254000</v>
      </c>
      <c r="J955" t="s">
        <v>29</v>
      </c>
      <c r="K955" t="s">
        <v>108</v>
      </c>
      <c r="L955" t="s">
        <v>109</v>
      </c>
      <c r="M955" t="s">
        <v>32</v>
      </c>
      <c r="N955" t="s">
        <v>33</v>
      </c>
      <c r="O955" t="s">
        <v>814</v>
      </c>
      <c r="P955" t="s">
        <v>34</v>
      </c>
      <c r="Q955" t="s">
        <v>204</v>
      </c>
      <c r="R955" t="s">
        <v>205</v>
      </c>
      <c r="S955" t="s">
        <v>206</v>
      </c>
      <c r="T955" t="s">
        <v>185</v>
      </c>
      <c r="U955" t="s">
        <v>207</v>
      </c>
      <c r="V955" t="s">
        <v>39</v>
      </c>
      <c r="W955" t="s">
        <v>40</v>
      </c>
      <c r="X955" t="s">
        <v>40</v>
      </c>
      <c r="Y955" t="s">
        <v>41</v>
      </c>
      <c r="Z955" t="s">
        <v>41</v>
      </c>
      <c r="AA955" t="s">
        <v>208</v>
      </c>
      <c r="AB955" t="s">
        <v>209</v>
      </c>
    </row>
    <row r="956" spans="1:28" x14ac:dyDescent="0.25">
      <c r="A956" t="s">
        <v>825</v>
      </c>
      <c r="B956" t="s">
        <v>26</v>
      </c>
      <c r="C956" t="s">
        <v>202</v>
      </c>
      <c r="D956" t="s">
        <v>203</v>
      </c>
      <c r="E956">
        <v>511</v>
      </c>
      <c r="F956" t="str">
        <f t="shared" si="28"/>
        <v>A0521AF511</v>
      </c>
      <c r="G956">
        <f t="shared" si="29"/>
        <v>34000</v>
      </c>
      <c r="H956" s="2">
        <v>33838</v>
      </c>
      <c r="I956" s="3">
        <v>34000</v>
      </c>
      <c r="J956" t="s">
        <v>29</v>
      </c>
      <c r="K956" t="s">
        <v>100</v>
      </c>
      <c r="L956" t="s">
        <v>101</v>
      </c>
      <c r="M956" t="s">
        <v>102</v>
      </c>
      <c r="N956" t="s">
        <v>103</v>
      </c>
      <c r="O956" t="s">
        <v>814</v>
      </c>
      <c r="P956" t="s">
        <v>34</v>
      </c>
      <c r="Q956" t="s">
        <v>204</v>
      </c>
      <c r="R956" t="s">
        <v>205</v>
      </c>
      <c r="S956" t="s">
        <v>206</v>
      </c>
      <c r="T956" t="s">
        <v>185</v>
      </c>
      <c r="U956" t="s">
        <v>207</v>
      </c>
      <c r="V956" t="s">
        <v>39</v>
      </c>
      <c r="W956" t="s">
        <v>40</v>
      </c>
      <c r="X956" t="s">
        <v>40</v>
      </c>
      <c r="Y956" t="s">
        <v>41</v>
      </c>
      <c r="Z956" t="s">
        <v>41</v>
      </c>
      <c r="AA956" t="s">
        <v>208</v>
      </c>
      <c r="AB956" t="s">
        <v>209</v>
      </c>
    </row>
    <row r="957" spans="1:28" x14ac:dyDescent="0.25">
      <c r="A957" t="s">
        <v>816</v>
      </c>
      <c r="B957" t="s">
        <v>26</v>
      </c>
      <c r="C957" t="s">
        <v>202</v>
      </c>
      <c r="D957" t="s">
        <v>203</v>
      </c>
      <c r="E957">
        <v>511</v>
      </c>
      <c r="F957" t="str">
        <f t="shared" si="28"/>
        <v>A0521AF511</v>
      </c>
      <c r="G957">
        <f t="shared" si="29"/>
        <v>235000</v>
      </c>
      <c r="H957" s="2">
        <v>-235214</v>
      </c>
      <c r="I957" s="3">
        <v>-235000</v>
      </c>
      <c r="J957" t="s">
        <v>99</v>
      </c>
      <c r="K957" t="s">
        <v>115</v>
      </c>
      <c r="L957" t="s">
        <v>111</v>
      </c>
      <c r="M957" t="s">
        <v>112</v>
      </c>
      <c r="N957" t="s">
        <v>113</v>
      </c>
      <c r="O957" t="s">
        <v>814</v>
      </c>
      <c r="P957" t="s">
        <v>34</v>
      </c>
      <c r="Q957" t="s">
        <v>204</v>
      </c>
      <c r="R957" t="s">
        <v>205</v>
      </c>
      <c r="S957" t="s">
        <v>206</v>
      </c>
      <c r="T957" t="s">
        <v>185</v>
      </c>
      <c r="U957" t="s">
        <v>207</v>
      </c>
      <c r="V957" t="s">
        <v>39</v>
      </c>
      <c r="W957" t="s">
        <v>40</v>
      </c>
      <c r="X957" t="s">
        <v>40</v>
      </c>
      <c r="Y957" t="s">
        <v>41</v>
      </c>
      <c r="Z957" t="s">
        <v>41</v>
      </c>
      <c r="AA957" t="s">
        <v>208</v>
      </c>
      <c r="AB957" t="s">
        <v>209</v>
      </c>
    </row>
    <row r="958" spans="1:28" x14ac:dyDescent="0.25">
      <c r="A958" t="s">
        <v>817</v>
      </c>
      <c r="B958" t="s">
        <v>26</v>
      </c>
      <c r="C958" t="s">
        <v>202</v>
      </c>
      <c r="D958" t="s">
        <v>203</v>
      </c>
      <c r="E958">
        <v>511</v>
      </c>
      <c r="F958" t="str">
        <f t="shared" si="28"/>
        <v>A0521AF511</v>
      </c>
      <c r="G958">
        <f t="shared" si="29"/>
        <v>2053000</v>
      </c>
      <c r="H958" s="2">
        <v>-2052762</v>
      </c>
      <c r="I958" s="3">
        <v>-2053000</v>
      </c>
      <c r="J958" t="s">
        <v>99</v>
      </c>
      <c r="K958" t="s">
        <v>116</v>
      </c>
      <c r="L958" t="s">
        <v>117</v>
      </c>
      <c r="M958" t="s">
        <v>118</v>
      </c>
      <c r="N958" t="s">
        <v>117</v>
      </c>
      <c r="O958" t="s">
        <v>814</v>
      </c>
      <c r="P958" t="s">
        <v>34</v>
      </c>
      <c r="Q958" t="s">
        <v>204</v>
      </c>
      <c r="R958" t="s">
        <v>205</v>
      </c>
      <c r="S958" t="s">
        <v>206</v>
      </c>
      <c r="T958" t="s">
        <v>185</v>
      </c>
      <c r="U958" t="s">
        <v>207</v>
      </c>
      <c r="V958" t="s">
        <v>39</v>
      </c>
      <c r="W958" t="s">
        <v>40</v>
      </c>
      <c r="X958" t="s">
        <v>40</v>
      </c>
      <c r="Y958" t="s">
        <v>41</v>
      </c>
      <c r="Z958" t="s">
        <v>41</v>
      </c>
      <c r="AA958" t="s">
        <v>208</v>
      </c>
      <c r="AB958" t="s">
        <v>209</v>
      </c>
    </row>
    <row r="959" spans="1:28" x14ac:dyDescent="0.25">
      <c r="A959" t="s">
        <v>870</v>
      </c>
      <c r="B959" t="s">
        <v>26</v>
      </c>
      <c r="C959" t="s">
        <v>202</v>
      </c>
      <c r="D959" t="s">
        <v>203</v>
      </c>
      <c r="E959">
        <v>511</v>
      </c>
      <c r="F959" t="str">
        <f t="shared" si="28"/>
        <v>A0521AF511</v>
      </c>
      <c r="G959">
        <f t="shared" si="29"/>
        <v>2254000</v>
      </c>
      <c r="H959" s="2">
        <v>-2254138</v>
      </c>
      <c r="I959" s="3">
        <v>-2254000</v>
      </c>
      <c r="J959" t="s">
        <v>99</v>
      </c>
      <c r="K959" t="s">
        <v>108</v>
      </c>
      <c r="L959" t="s">
        <v>109</v>
      </c>
      <c r="M959" t="s">
        <v>32</v>
      </c>
      <c r="N959" t="s">
        <v>33</v>
      </c>
      <c r="O959" t="s">
        <v>814</v>
      </c>
      <c r="P959" t="s">
        <v>34</v>
      </c>
      <c r="Q959" t="s">
        <v>204</v>
      </c>
      <c r="R959" t="s">
        <v>205</v>
      </c>
      <c r="S959" t="s">
        <v>206</v>
      </c>
      <c r="T959" t="s">
        <v>185</v>
      </c>
      <c r="U959" t="s">
        <v>207</v>
      </c>
      <c r="V959" t="s">
        <v>39</v>
      </c>
      <c r="W959" t="s">
        <v>40</v>
      </c>
      <c r="X959" t="s">
        <v>40</v>
      </c>
      <c r="Y959" t="s">
        <v>41</v>
      </c>
      <c r="Z959" t="s">
        <v>41</v>
      </c>
      <c r="AA959" t="s">
        <v>208</v>
      </c>
      <c r="AB959" t="s">
        <v>209</v>
      </c>
    </row>
    <row r="960" spans="1:28" x14ac:dyDescent="0.25">
      <c r="A960" t="s">
        <v>822</v>
      </c>
      <c r="B960" t="s">
        <v>26</v>
      </c>
      <c r="C960" t="s">
        <v>202</v>
      </c>
      <c r="D960" t="s">
        <v>203</v>
      </c>
      <c r="E960">
        <v>511</v>
      </c>
      <c r="F960" t="str">
        <f t="shared" si="28"/>
        <v>A0521AF511</v>
      </c>
      <c r="G960">
        <f t="shared" si="29"/>
        <v>235000</v>
      </c>
      <c r="H960" s="2">
        <v>235214</v>
      </c>
      <c r="I960" s="3">
        <v>235000</v>
      </c>
      <c r="J960" t="s">
        <v>29</v>
      </c>
      <c r="K960" t="s">
        <v>115</v>
      </c>
      <c r="L960" t="s">
        <v>111</v>
      </c>
      <c r="M960" t="s">
        <v>112</v>
      </c>
      <c r="N960" t="s">
        <v>113</v>
      </c>
      <c r="O960" t="s">
        <v>814</v>
      </c>
      <c r="P960" t="s">
        <v>34</v>
      </c>
      <c r="Q960" t="s">
        <v>204</v>
      </c>
      <c r="R960" t="s">
        <v>205</v>
      </c>
      <c r="S960" t="s">
        <v>206</v>
      </c>
      <c r="T960" t="s">
        <v>185</v>
      </c>
      <c r="U960" t="s">
        <v>207</v>
      </c>
      <c r="V960" t="s">
        <v>39</v>
      </c>
      <c r="W960" t="s">
        <v>40</v>
      </c>
      <c r="X960" t="s">
        <v>40</v>
      </c>
      <c r="Y960" t="s">
        <v>41</v>
      </c>
      <c r="Z960" t="s">
        <v>41</v>
      </c>
      <c r="AA960" t="s">
        <v>208</v>
      </c>
      <c r="AB960" t="s">
        <v>209</v>
      </c>
    </row>
    <row r="961" spans="1:28" x14ac:dyDescent="0.25">
      <c r="A961" t="s">
        <v>925</v>
      </c>
      <c r="B961" t="s">
        <v>26</v>
      </c>
      <c r="C961" t="s">
        <v>202</v>
      </c>
      <c r="D961" t="s">
        <v>203</v>
      </c>
      <c r="E961">
        <v>511</v>
      </c>
      <c r="F961" t="str">
        <f t="shared" si="28"/>
        <v>A0521AF511</v>
      </c>
      <c r="G961">
        <f t="shared" si="29"/>
        <v>2053000</v>
      </c>
      <c r="H961" s="2">
        <v>2052762</v>
      </c>
      <c r="I961" s="3">
        <v>2053000</v>
      </c>
      <c r="J961" t="s">
        <v>29</v>
      </c>
      <c r="K961" t="s">
        <v>116</v>
      </c>
      <c r="L961" t="s">
        <v>117</v>
      </c>
      <c r="M961" t="s">
        <v>118</v>
      </c>
      <c r="N961" t="s">
        <v>117</v>
      </c>
      <c r="O961" t="s">
        <v>814</v>
      </c>
      <c r="P961" t="s">
        <v>34</v>
      </c>
      <c r="Q961" t="s">
        <v>204</v>
      </c>
      <c r="R961" t="s">
        <v>205</v>
      </c>
      <c r="S961" t="s">
        <v>206</v>
      </c>
      <c r="T961" t="s">
        <v>185</v>
      </c>
      <c r="U961" t="s">
        <v>207</v>
      </c>
      <c r="V961" t="s">
        <v>39</v>
      </c>
      <c r="W961" t="s">
        <v>40</v>
      </c>
      <c r="X961" t="s">
        <v>40</v>
      </c>
      <c r="Y961" t="s">
        <v>41</v>
      </c>
      <c r="Z961" t="s">
        <v>41</v>
      </c>
      <c r="AA961" t="s">
        <v>208</v>
      </c>
      <c r="AB961" t="s">
        <v>209</v>
      </c>
    </row>
    <row r="962" spans="1:28" x14ac:dyDescent="0.25">
      <c r="A962" t="s">
        <v>931</v>
      </c>
      <c r="B962" t="s">
        <v>26</v>
      </c>
      <c r="C962" t="s">
        <v>202</v>
      </c>
      <c r="D962" t="s">
        <v>203</v>
      </c>
      <c r="E962">
        <v>511</v>
      </c>
      <c r="F962" t="str">
        <f t="shared" si="28"/>
        <v>A0521AF511</v>
      </c>
      <c r="G962">
        <f t="shared" si="29"/>
        <v>34000</v>
      </c>
      <c r="H962" s="2">
        <v>-33838</v>
      </c>
      <c r="I962" s="3">
        <v>-34000</v>
      </c>
      <c r="J962" t="s">
        <v>99</v>
      </c>
      <c r="K962" t="s">
        <v>104</v>
      </c>
      <c r="L962" t="s">
        <v>105</v>
      </c>
      <c r="M962" t="s">
        <v>102</v>
      </c>
      <c r="N962" t="s">
        <v>103</v>
      </c>
      <c r="O962" t="s">
        <v>814</v>
      </c>
      <c r="P962" t="s">
        <v>34</v>
      </c>
      <c r="Q962" t="s">
        <v>204</v>
      </c>
      <c r="R962" t="s">
        <v>205</v>
      </c>
      <c r="S962" t="s">
        <v>206</v>
      </c>
      <c r="T962" t="s">
        <v>185</v>
      </c>
      <c r="U962" t="s">
        <v>207</v>
      </c>
      <c r="V962" t="s">
        <v>39</v>
      </c>
      <c r="W962" t="s">
        <v>40</v>
      </c>
      <c r="X962" t="s">
        <v>40</v>
      </c>
      <c r="Y962" t="s">
        <v>41</v>
      </c>
      <c r="Z962" t="s">
        <v>41</v>
      </c>
      <c r="AA962" t="s">
        <v>208</v>
      </c>
      <c r="AB962" t="s">
        <v>209</v>
      </c>
    </row>
    <row r="963" spans="1:28" x14ac:dyDescent="0.25">
      <c r="A963" t="s">
        <v>823</v>
      </c>
      <c r="B963" t="s">
        <v>26</v>
      </c>
      <c r="C963" t="s">
        <v>202</v>
      </c>
      <c r="D963" t="s">
        <v>210</v>
      </c>
      <c r="E963">
        <v>511</v>
      </c>
      <c r="F963" t="str">
        <f t="shared" si="28"/>
        <v>A2660AF511</v>
      </c>
      <c r="G963">
        <f t="shared" si="29"/>
        <v>91517000</v>
      </c>
      <c r="H963" s="2">
        <v>91516505</v>
      </c>
      <c r="I963" s="3">
        <v>91517000</v>
      </c>
      <c r="J963" t="s">
        <v>29</v>
      </c>
      <c r="K963" t="s">
        <v>108</v>
      </c>
      <c r="L963" t="s">
        <v>109</v>
      </c>
      <c r="M963" t="s">
        <v>32</v>
      </c>
      <c r="N963" t="s">
        <v>33</v>
      </c>
      <c r="O963" t="s">
        <v>814</v>
      </c>
      <c r="P963" t="s">
        <v>34</v>
      </c>
      <c r="Q963" t="s">
        <v>204</v>
      </c>
      <c r="R963" t="s">
        <v>205</v>
      </c>
      <c r="S963" t="s">
        <v>206</v>
      </c>
      <c r="T963" t="s">
        <v>185</v>
      </c>
      <c r="U963" t="s">
        <v>207</v>
      </c>
      <c r="V963" t="s">
        <v>39</v>
      </c>
      <c r="W963" t="s">
        <v>40</v>
      </c>
      <c r="X963" t="s">
        <v>40</v>
      </c>
      <c r="Y963" t="s">
        <v>41</v>
      </c>
      <c r="Z963" t="s">
        <v>41</v>
      </c>
      <c r="AA963" t="s">
        <v>208</v>
      </c>
      <c r="AB963" t="s">
        <v>209</v>
      </c>
    </row>
    <row r="964" spans="1:28" x14ac:dyDescent="0.25">
      <c r="A964" t="s">
        <v>825</v>
      </c>
      <c r="B964" t="s">
        <v>26</v>
      </c>
      <c r="C964" t="s">
        <v>202</v>
      </c>
      <c r="D964" t="s">
        <v>210</v>
      </c>
      <c r="E964">
        <v>511</v>
      </c>
      <c r="F964" t="str">
        <f t="shared" si="28"/>
        <v>A2660AF511</v>
      </c>
      <c r="G964">
        <f t="shared" si="29"/>
        <v>350000</v>
      </c>
      <c r="H964" s="2">
        <v>349545</v>
      </c>
      <c r="I964" s="3">
        <v>350000</v>
      </c>
      <c r="J964" t="s">
        <v>29</v>
      </c>
      <c r="K964" t="s">
        <v>100</v>
      </c>
      <c r="L964" t="s">
        <v>101</v>
      </c>
      <c r="M964" t="s">
        <v>102</v>
      </c>
      <c r="N964" t="s">
        <v>103</v>
      </c>
      <c r="O964" t="s">
        <v>814</v>
      </c>
      <c r="P964" t="s">
        <v>34</v>
      </c>
      <c r="Q964" t="s">
        <v>204</v>
      </c>
      <c r="R964" t="s">
        <v>205</v>
      </c>
      <c r="S964" t="s">
        <v>206</v>
      </c>
      <c r="T964" t="s">
        <v>185</v>
      </c>
      <c r="U964" t="s">
        <v>207</v>
      </c>
      <c r="V964" t="s">
        <v>39</v>
      </c>
      <c r="W964" t="s">
        <v>40</v>
      </c>
      <c r="X964" t="s">
        <v>40</v>
      </c>
      <c r="Y964" t="s">
        <v>41</v>
      </c>
      <c r="Z964" t="s">
        <v>41</v>
      </c>
      <c r="AA964" t="s">
        <v>208</v>
      </c>
      <c r="AB964" t="s">
        <v>209</v>
      </c>
    </row>
    <row r="965" spans="1:28" x14ac:dyDescent="0.25">
      <c r="A965" t="s">
        <v>816</v>
      </c>
      <c r="B965" t="s">
        <v>26</v>
      </c>
      <c r="C965" t="s">
        <v>202</v>
      </c>
      <c r="D965" t="s">
        <v>210</v>
      </c>
      <c r="E965">
        <v>511</v>
      </c>
      <c r="F965" t="str">
        <f t="shared" si="28"/>
        <v>A2660AF511</v>
      </c>
      <c r="G965">
        <f t="shared" si="29"/>
        <v>37365000</v>
      </c>
      <c r="H965" s="2">
        <v>-37365048</v>
      </c>
      <c r="I965" s="3">
        <v>-37365000</v>
      </c>
      <c r="J965" t="s">
        <v>99</v>
      </c>
      <c r="K965" t="s">
        <v>115</v>
      </c>
      <c r="L965" t="s">
        <v>111</v>
      </c>
      <c r="M965" t="s">
        <v>112</v>
      </c>
      <c r="N965" t="s">
        <v>113</v>
      </c>
      <c r="O965" t="s">
        <v>814</v>
      </c>
      <c r="P965" t="s">
        <v>34</v>
      </c>
      <c r="Q965" t="s">
        <v>204</v>
      </c>
      <c r="R965" t="s">
        <v>205</v>
      </c>
      <c r="S965" t="s">
        <v>206</v>
      </c>
      <c r="T965" t="s">
        <v>185</v>
      </c>
      <c r="U965" t="s">
        <v>207</v>
      </c>
      <c r="V965" t="s">
        <v>39</v>
      </c>
      <c r="W965" t="s">
        <v>40</v>
      </c>
      <c r="X965" t="s">
        <v>40</v>
      </c>
      <c r="Y965" t="s">
        <v>41</v>
      </c>
      <c r="Z965" t="s">
        <v>41</v>
      </c>
      <c r="AA965" t="s">
        <v>208</v>
      </c>
      <c r="AB965" t="s">
        <v>209</v>
      </c>
    </row>
    <row r="966" spans="1:28" x14ac:dyDescent="0.25">
      <c r="A966" t="s">
        <v>817</v>
      </c>
      <c r="B966" t="s">
        <v>26</v>
      </c>
      <c r="C966" t="s">
        <v>202</v>
      </c>
      <c r="D966" t="s">
        <v>210</v>
      </c>
      <c r="E966">
        <v>511</v>
      </c>
      <c r="F966" t="str">
        <f t="shared" si="28"/>
        <v>A2660AF511</v>
      </c>
      <c r="G966">
        <f t="shared" si="29"/>
        <v>54502000</v>
      </c>
      <c r="H966" s="2">
        <v>-54501002</v>
      </c>
      <c r="I966" s="3">
        <v>-54502000</v>
      </c>
      <c r="J966" t="s">
        <v>99</v>
      </c>
      <c r="K966" t="s">
        <v>116</v>
      </c>
      <c r="L966" t="s">
        <v>117</v>
      </c>
      <c r="M966" t="s">
        <v>118</v>
      </c>
      <c r="N966" t="s">
        <v>117</v>
      </c>
      <c r="O966" t="s">
        <v>814</v>
      </c>
      <c r="P966" t="s">
        <v>34</v>
      </c>
      <c r="Q966" t="s">
        <v>204</v>
      </c>
      <c r="R966" t="s">
        <v>205</v>
      </c>
      <c r="S966" t="s">
        <v>206</v>
      </c>
      <c r="T966" t="s">
        <v>185</v>
      </c>
      <c r="U966" t="s">
        <v>207</v>
      </c>
      <c r="V966" t="s">
        <v>39</v>
      </c>
      <c r="W966" t="s">
        <v>40</v>
      </c>
      <c r="X966" t="s">
        <v>40</v>
      </c>
      <c r="Y966" t="s">
        <v>41</v>
      </c>
      <c r="Z966" t="s">
        <v>41</v>
      </c>
      <c r="AA966" t="s">
        <v>208</v>
      </c>
      <c r="AB966" t="s">
        <v>209</v>
      </c>
    </row>
    <row r="967" spans="1:28" x14ac:dyDescent="0.25">
      <c r="A967" t="s">
        <v>119</v>
      </c>
      <c r="B967" t="s">
        <v>211</v>
      </c>
      <c r="C967" t="s">
        <v>202</v>
      </c>
      <c r="D967" t="s">
        <v>210</v>
      </c>
      <c r="E967">
        <v>511</v>
      </c>
      <c r="F967" t="str">
        <f t="shared" si="28"/>
        <v>A2660AF511</v>
      </c>
      <c r="G967">
        <f t="shared" si="29"/>
        <v>22461000</v>
      </c>
      <c r="H967" s="2">
        <v>22460939</v>
      </c>
      <c r="I967" s="3">
        <v>22461000</v>
      </c>
      <c r="J967" t="s">
        <v>29</v>
      </c>
      <c r="K967" t="s">
        <v>121</v>
      </c>
      <c r="L967" t="s">
        <v>122</v>
      </c>
      <c r="M967" t="s">
        <v>123</v>
      </c>
      <c r="N967" t="s">
        <v>124</v>
      </c>
      <c r="O967" t="s">
        <v>814</v>
      </c>
      <c r="P967" t="s">
        <v>34</v>
      </c>
      <c r="Q967" t="s">
        <v>204</v>
      </c>
      <c r="R967" t="s">
        <v>205</v>
      </c>
      <c r="S967" t="s">
        <v>206</v>
      </c>
      <c r="T967" t="s">
        <v>185</v>
      </c>
      <c r="U967" t="s">
        <v>207</v>
      </c>
      <c r="V967" t="s">
        <v>39</v>
      </c>
      <c r="W967" t="s">
        <v>40</v>
      </c>
      <c r="X967" t="s">
        <v>40</v>
      </c>
      <c r="Y967" t="s">
        <v>41</v>
      </c>
      <c r="Z967" t="s">
        <v>41</v>
      </c>
      <c r="AA967" t="s">
        <v>208</v>
      </c>
      <c r="AB967" t="s">
        <v>209</v>
      </c>
    </row>
    <row r="968" spans="1:28" x14ac:dyDescent="0.25">
      <c r="A968" t="s">
        <v>125</v>
      </c>
      <c r="B968" t="s">
        <v>211</v>
      </c>
      <c r="C968" t="s">
        <v>202</v>
      </c>
      <c r="D968" t="s">
        <v>210</v>
      </c>
      <c r="E968">
        <v>511</v>
      </c>
      <c r="F968" t="str">
        <f t="shared" ref="F968:F1031" si="30">_xlfn.CONCAT("A",D968,"AF",E968)</f>
        <v>A2660AF511</v>
      </c>
      <c r="G968">
        <f t="shared" ref="G968:G1031" si="31">ABS(I968)</f>
        <v>22400000</v>
      </c>
      <c r="H968" s="2">
        <v>-22400435</v>
      </c>
      <c r="I968" s="3">
        <v>-22400000</v>
      </c>
      <c r="J968" t="s">
        <v>99</v>
      </c>
      <c r="K968" t="s">
        <v>126</v>
      </c>
      <c r="L968" t="s">
        <v>927</v>
      </c>
      <c r="M968" t="s">
        <v>127</v>
      </c>
      <c r="N968" t="s">
        <v>928</v>
      </c>
      <c r="O968" t="s">
        <v>814</v>
      </c>
      <c r="P968" t="s">
        <v>34</v>
      </c>
      <c r="Q968" t="s">
        <v>204</v>
      </c>
      <c r="R968" t="s">
        <v>205</v>
      </c>
      <c r="S968" t="s">
        <v>206</v>
      </c>
      <c r="T968" t="s">
        <v>185</v>
      </c>
      <c r="U968" t="s">
        <v>207</v>
      </c>
      <c r="V968" t="s">
        <v>39</v>
      </c>
      <c r="W968" t="s">
        <v>40</v>
      </c>
      <c r="X968" t="s">
        <v>40</v>
      </c>
      <c r="Y968" t="s">
        <v>41</v>
      </c>
      <c r="Z968" t="s">
        <v>41</v>
      </c>
      <c r="AA968" t="s">
        <v>208</v>
      </c>
      <c r="AB968" t="s">
        <v>209</v>
      </c>
    </row>
    <row r="969" spans="1:28" x14ac:dyDescent="0.25">
      <c r="A969" t="s">
        <v>128</v>
      </c>
      <c r="B969" t="s">
        <v>211</v>
      </c>
      <c r="C969" t="s">
        <v>202</v>
      </c>
      <c r="D969" t="s">
        <v>210</v>
      </c>
      <c r="E969">
        <v>511</v>
      </c>
      <c r="F969" t="str">
        <f t="shared" si="30"/>
        <v>A2660AF511</v>
      </c>
      <c r="G969">
        <f t="shared" si="31"/>
        <v>61000</v>
      </c>
      <c r="H969" s="2">
        <v>-60503</v>
      </c>
      <c r="I969" s="3">
        <v>-61000</v>
      </c>
      <c r="J969" t="s">
        <v>99</v>
      </c>
      <c r="K969" t="s">
        <v>204</v>
      </c>
      <c r="L969" t="s">
        <v>212</v>
      </c>
      <c r="M969" t="s">
        <v>213</v>
      </c>
      <c r="N969" t="s">
        <v>205</v>
      </c>
      <c r="O969" t="s">
        <v>814</v>
      </c>
      <c r="P969" t="s">
        <v>34</v>
      </c>
      <c r="Q969" t="s">
        <v>204</v>
      </c>
      <c r="R969" t="s">
        <v>205</v>
      </c>
      <c r="S969" t="s">
        <v>206</v>
      </c>
      <c r="T969" t="s">
        <v>185</v>
      </c>
      <c r="U969" t="s">
        <v>207</v>
      </c>
      <c r="V969" t="s">
        <v>39</v>
      </c>
      <c r="W969" t="s">
        <v>40</v>
      </c>
      <c r="X969" t="s">
        <v>40</v>
      </c>
      <c r="Y969" t="s">
        <v>41</v>
      </c>
      <c r="Z969" t="s">
        <v>41</v>
      </c>
      <c r="AA969" t="s">
        <v>208</v>
      </c>
      <c r="AB969" t="s">
        <v>209</v>
      </c>
    </row>
    <row r="970" spans="1:28" x14ac:dyDescent="0.25">
      <c r="A970" t="s">
        <v>145</v>
      </c>
      <c r="B970" t="s">
        <v>26</v>
      </c>
      <c r="C970" t="s">
        <v>202</v>
      </c>
      <c r="D970" t="s">
        <v>210</v>
      </c>
      <c r="E970">
        <v>511</v>
      </c>
      <c r="F970" t="str">
        <f t="shared" si="30"/>
        <v>A2660AF511</v>
      </c>
      <c r="G970">
        <f t="shared" si="31"/>
        <v>22461000</v>
      </c>
      <c r="H970" s="2">
        <v>22460939</v>
      </c>
      <c r="I970" s="3">
        <v>22461000</v>
      </c>
      <c r="J970" t="s">
        <v>29</v>
      </c>
      <c r="K970" t="s">
        <v>108</v>
      </c>
      <c r="L970" t="s">
        <v>109</v>
      </c>
      <c r="M970" t="s">
        <v>32</v>
      </c>
      <c r="N970" t="s">
        <v>33</v>
      </c>
      <c r="O970" t="s">
        <v>814</v>
      </c>
      <c r="P970" t="s">
        <v>34</v>
      </c>
      <c r="Q970" t="s">
        <v>204</v>
      </c>
      <c r="R970" t="s">
        <v>205</v>
      </c>
      <c r="S970" t="s">
        <v>206</v>
      </c>
      <c r="T970" t="s">
        <v>185</v>
      </c>
      <c r="U970" t="s">
        <v>207</v>
      </c>
      <c r="V970" t="s">
        <v>39</v>
      </c>
      <c r="W970" t="s">
        <v>40</v>
      </c>
      <c r="X970" t="s">
        <v>40</v>
      </c>
      <c r="Y970" t="s">
        <v>41</v>
      </c>
      <c r="Z970" t="s">
        <v>41</v>
      </c>
      <c r="AA970" t="s">
        <v>208</v>
      </c>
      <c r="AB970" t="s">
        <v>209</v>
      </c>
    </row>
    <row r="971" spans="1:28" x14ac:dyDescent="0.25">
      <c r="A971" t="s">
        <v>146</v>
      </c>
      <c r="B971" t="s">
        <v>26</v>
      </c>
      <c r="C971" t="s">
        <v>202</v>
      </c>
      <c r="D971" t="s">
        <v>210</v>
      </c>
      <c r="E971">
        <v>511</v>
      </c>
      <c r="F971" t="str">
        <f t="shared" si="30"/>
        <v>A2660AF511</v>
      </c>
      <c r="G971">
        <f t="shared" si="31"/>
        <v>22461000</v>
      </c>
      <c r="H971" s="2">
        <v>-22460939</v>
      </c>
      <c r="I971" s="3">
        <v>-22461000</v>
      </c>
      <c r="J971" t="s">
        <v>99</v>
      </c>
      <c r="K971" t="s">
        <v>121</v>
      </c>
      <c r="L971" t="s">
        <v>122</v>
      </c>
      <c r="M971" t="s">
        <v>123</v>
      </c>
      <c r="N971" t="s">
        <v>124</v>
      </c>
      <c r="O971" t="s">
        <v>814</v>
      </c>
      <c r="P971" t="s">
        <v>34</v>
      </c>
      <c r="Q971" t="s">
        <v>204</v>
      </c>
      <c r="R971" t="s">
        <v>205</v>
      </c>
      <c r="S971" t="s">
        <v>206</v>
      </c>
      <c r="T971" t="s">
        <v>185</v>
      </c>
      <c r="U971" t="s">
        <v>207</v>
      </c>
      <c r="V971" t="s">
        <v>39</v>
      </c>
      <c r="W971" t="s">
        <v>40</v>
      </c>
      <c r="X971" t="s">
        <v>40</v>
      </c>
      <c r="Y971" t="s">
        <v>41</v>
      </c>
      <c r="Z971" t="s">
        <v>41</v>
      </c>
      <c r="AA971" t="s">
        <v>208</v>
      </c>
      <c r="AB971" t="s">
        <v>209</v>
      </c>
    </row>
    <row r="972" spans="1:28" x14ac:dyDescent="0.25">
      <c r="A972" t="s">
        <v>147</v>
      </c>
      <c r="B972" t="s">
        <v>26</v>
      </c>
      <c r="C972" t="s">
        <v>202</v>
      </c>
      <c r="D972" t="s">
        <v>210</v>
      </c>
      <c r="E972">
        <v>511</v>
      </c>
      <c r="F972" t="str">
        <f t="shared" si="30"/>
        <v>A2660AF511</v>
      </c>
      <c r="G972">
        <f t="shared" si="31"/>
        <v>22400000</v>
      </c>
      <c r="H972" s="2">
        <v>22400435</v>
      </c>
      <c r="I972" s="3">
        <v>22400000</v>
      </c>
      <c r="J972" t="s">
        <v>29</v>
      </c>
      <c r="K972" t="s">
        <v>126</v>
      </c>
      <c r="L972" t="s">
        <v>927</v>
      </c>
      <c r="M972" t="s">
        <v>127</v>
      </c>
      <c r="N972" t="s">
        <v>928</v>
      </c>
      <c r="O972" t="s">
        <v>814</v>
      </c>
      <c r="P972" t="s">
        <v>34</v>
      </c>
      <c r="Q972" t="s">
        <v>204</v>
      </c>
      <c r="R972" t="s">
        <v>205</v>
      </c>
      <c r="S972" t="s">
        <v>206</v>
      </c>
      <c r="T972" t="s">
        <v>185</v>
      </c>
      <c r="U972" t="s">
        <v>207</v>
      </c>
      <c r="V972" t="s">
        <v>39</v>
      </c>
      <c r="W972" t="s">
        <v>40</v>
      </c>
      <c r="X972" t="s">
        <v>40</v>
      </c>
      <c r="Y972" t="s">
        <v>41</v>
      </c>
      <c r="Z972" t="s">
        <v>41</v>
      </c>
      <c r="AA972" t="s">
        <v>208</v>
      </c>
      <c r="AB972" t="s">
        <v>209</v>
      </c>
    </row>
    <row r="973" spans="1:28" x14ac:dyDescent="0.25">
      <c r="A973" t="s">
        <v>148</v>
      </c>
      <c r="B973" t="s">
        <v>26</v>
      </c>
      <c r="C973" t="s">
        <v>202</v>
      </c>
      <c r="D973" t="s">
        <v>210</v>
      </c>
      <c r="E973">
        <v>511</v>
      </c>
      <c r="F973" t="str">
        <f t="shared" si="30"/>
        <v>A2660AF511</v>
      </c>
      <c r="G973">
        <f t="shared" si="31"/>
        <v>22400000</v>
      </c>
      <c r="H973" s="2">
        <v>-22400435</v>
      </c>
      <c r="I973" s="3">
        <v>-22400000</v>
      </c>
      <c r="J973" t="s">
        <v>99</v>
      </c>
      <c r="K973" t="s">
        <v>116</v>
      </c>
      <c r="L973" t="s">
        <v>117</v>
      </c>
      <c r="M973" t="s">
        <v>118</v>
      </c>
      <c r="N973" t="s">
        <v>117</v>
      </c>
      <c r="O973" t="s">
        <v>814</v>
      </c>
      <c r="P973" t="s">
        <v>34</v>
      </c>
      <c r="Q973" t="s">
        <v>204</v>
      </c>
      <c r="R973" t="s">
        <v>205</v>
      </c>
      <c r="S973" t="s">
        <v>206</v>
      </c>
      <c r="T973" t="s">
        <v>185</v>
      </c>
      <c r="U973" t="s">
        <v>207</v>
      </c>
      <c r="V973" t="s">
        <v>39</v>
      </c>
      <c r="W973" t="s">
        <v>40</v>
      </c>
      <c r="X973" t="s">
        <v>40</v>
      </c>
      <c r="Y973" t="s">
        <v>41</v>
      </c>
      <c r="Z973" t="s">
        <v>41</v>
      </c>
      <c r="AA973" t="s">
        <v>208</v>
      </c>
      <c r="AB973" t="s">
        <v>209</v>
      </c>
    </row>
    <row r="974" spans="1:28" x14ac:dyDescent="0.25">
      <c r="A974" t="s">
        <v>149</v>
      </c>
      <c r="B974" t="s">
        <v>26</v>
      </c>
      <c r="C974" t="s">
        <v>202</v>
      </c>
      <c r="D974" t="s">
        <v>210</v>
      </c>
      <c r="E974">
        <v>511</v>
      </c>
      <c r="F974" t="str">
        <f t="shared" si="30"/>
        <v>A2660AF511</v>
      </c>
      <c r="G974">
        <f t="shared" si="31"/>
        <v>20113000</v>
      </c>
      <c r="H974" s="2">
        <v>20113220</v>
      </c>
      <c r="I974" s="3">
        <v>20113000</v>
      </c>
      <c r="J974" t="s">
        <v>29</v>
      </c>
      <c r="K974" t="s">
        <v>204</v>
      </c>
      <c r="L974" t="s">
        <v>212</v>
      </c>
      <c r="M974" t="s">
        <v>213</v>
      </c>
      <c r="N974" t="s">
        <v>205</v>
      </c>
      <c r="O974" t="s">
        <v>814</v>
      </c>
      <c r="P974" t="s">
        <v>34</v>
      </c>
      <c r="Q974" t="s">
        <v>204</v>
      </c>
      <c r="R974" t="s">
        <v>205</v>
      </c>
      <c r="S974" t="s">
        <v>206</v>
      </c>
      <c r="T974" t="s">
        <v>185</v>
      </c>
      <c r="U974" t="s">
        <v>207</v>
      </c>
      <c r="V974" t="s">
        <v>39</v>
      </c>
      <c r="W974" t="s">
        <v>40</v>
      </c>
      <c r="X974" t="s">
        <v>40</v>
      </c>
      <c r="Y974" t="s">
        <v>41</v>
      </c>
      <c r="Z974" t="s">
        <v>41</v>
      </c>
      <c r="AA974" t="s">
        <v>208</v>
      </c>
      <c r="AB974" t="s">
        <v>209</v>
      </c>
    </row>
    <row r="975" spans="1:28" x14ac:dyDescent="0.25">
      <c r="A975" t="s">
        <v>152</v>
      </c>
      <c r="B975" t="s">
        <v>26</v>
      </c>
      <c r="C975" t="s">
        <v>202</v>
      </c>
      <c r="D975" t="s">
        <v>210</v>
      </c>
      <c r="E975">
        <v>511</v>
      </c>
      <c r="F975" t="str">
        <f t="shared" si="30"/>
        <v>A2660AF511</v>
      </c>
      <c r="G975">
        <f t="shared" si="31"/>
        <v>20113000</v>
      </c>
      <c r="H975" s="2">
        <v>-20113220</v>
      </c>
      <c r="I975" s="3">
        <v>-20113000</v>
      </c>
      <c r="J975" t="s">
        <v>99</v>
      </c>
      <c r="K975" t="s">
        <v>115</v>
      </c>
      <c r="L975" t="s">
        <v>111</v>
      </c>
      <c r="M975" t="s">
        <v>112</v>
      </c>
      <c r="N975" t="s">
        <v>113</v>
      </c>
      <c r="O975" t="s">
        <v>814</v>
      </c>
      <c r="P975" t="s">
        <v>34</v>
      </c>
      <c r="Q975" t="s">
        <v>204</v>
      </c>
      <c r="R975" t="s">
        <v>205</v>
      </c>
      <c r="S975" t="s">
        <v>206</v>
      </c>
      <c r="T975" t="s">
        <v>185</v>
      </c>
      <c r="U975" t="s">
        <v>207</v>
      </c>
      <c r="V975" t="s">
        <v>39</v>
      </c>
      <c r="W975" t="s">
        <v>40</v>
      </c>
      <c r="X975" t="s">
        <v>40</v>
      </c>
      <c r="Y975" t="s">
        <v>41</v>
      </c>
      <c r="Z975" t="s">
        <v>41</v>
      </c>
      <c r="AA975" t="s">
        <v>208</v>
      </c>
      <c r="AB975" t="s">
        <v>209</v>
      </c>
    </row>
    <row r="976" spans="1:28" x14ac:dyDescent="0.25">
      <c r="A976" t="s">
        <v>153</v>
      </c>
      <c r="B976" t="s">
        <v>211</v>
      </c>
      <c r="C976" t="s">
        <v>202</v>
      </c>
      <c r="D976" t="s">
        <v>210</v>
      </c>
      <c r="E976">
        <v>511</v>
      </c>
      <c r="F976" t="str">
        <f t="shared" si="30"/>
        <v>A2660AF511</v>
      </c>
      <c r="G976">
        <f t="shared" si="31"/>
        <v>19938000</v>
      </c>
      <c r="H976" s="2">
        <v>19938325</v>
      </c>
      <c r="I976" s="3">
        <v>19938000</v>
      </c>
      <c r="J976" t="s">
        <v>29</v>
      </c>
      <c r="K976" t="s">
        <v>154</v>
      </c>
      <c r="L976" t="s">
        <v>155</v>
      </c>
      <c r="M976" t="s">
        <v>156</v>
      </c>
      <c r="N976" t="s">
        <v>157</v>
      </c>
      <c r="O976" t="s">
        <v>814</v>
      </c>
      <c r="P976" t="s">
        <v>34</v>
      </c>
      <c r="Q976" t="s">
        <v>204</v>
      </c>
      <c r="R976" t="s">
        <v>205</v>
      </c>
      <c r="S976" t="s">
        <v>206</v>
      </c>
      <c r="T976" t="s">
        <v>185</v>
      </c>
      <c r="U976" t="s">
        <v>207</v>
      </c>
      <c r="V976" t="s">
        <v>39</v>
      </c>
      <c r="W976" t="s">
        <v>40</v>
      </c>
      <c r="X976" t="s">
        <v>40</v>
      </c>
      <c r="Y976" t="s">
        <v>41</v>
      </c>
      <c r="Z976" t="s">
        <v>41</v>
      </c>
      <c r="AA976" t="s">
        <v>208</v>
      </c>
      <c r="AB976" t="s">
        <v>209</v>
      </c>
    </row>
    <row r="977" spans="1:28" x14ac:dyDescent="0.25">
      <c r="A977" t="s">
        <v>158</v>
      </c>
      <c r="B977" t="s">
        <v>211</v>
      </c>
      <c r="C977" t="s">
        <v>202</v>
      </c>
      <c r="D977" t="s">
        <v>210</v>
      </c>
      <c r="E977">
        <v>511</v>
      </c>
      <c r="F977" t="str">
        <f t="shared" si="30"/>
        <v>A2660AF511</v>
      </c>
      <c r="G977">
        <f t="shared" si="31"/>
        <v>304000</v>
      </c>
      <c r="H977" s="2">
        <v>304299</v>
      </c>
      <c r="I977" s="3">
        <v>304000</v>
      </c>
      <c r="J977" t="s">
        <v>29</v>
      </c>
      <c r="K977" t="s">
        <v>159</v>
      </c>
      <c r="L977" t="s">
        <v>160</v>
      </c>
      <c r="M977" t="s">
        <v>161</v>
      </c>
      <c r="N977" t="s">
        <v>162</v>
      </c>
      <c r="O977" t="s">
        <v>814</v>
      </c>
      <c r="P977" t="s">
        <v>34</v>
      </c>
      <c r="Q977" t="s">
        <v>204</v>
      </c>
      <c r="R977" t="s">
        <v>205</v>
      </c>
      <c r="S977" t="s">
        <v>206</v>
      </c>
      <c r="T977" t="s">
        <v>185</v>
      </c>
      <c r="U977" t="s">
        <v>207</v>
      </c>
      <c r="V977" t="s">
        <v>39</v>
      </c>
      <c r="W977" t="s">
        <v>40</v>
      </c>
      <c r="X977" t="s">
        <v>40</v>
      </c>
      <c r="Y977" t="s">
        <v>41</v>
      </c>
      <c r="Z977" t="s">
        <v>41</v>
      </c>
      <c r="AA977" t="s">
        <v>208</v>
      </c>
      <c r="AB977" t="s">
        <v>209</v>
      </c>
    </row>
    <row r="978" spans="1:28" x14ac:dyDescent="0.25">
      <c r="A978" t="s">
        <v>163</v>
      </c>
      <c r="B978" t="s">
        <v>211</v>
      </c>
      <c r="C978" t="s">
        <v>202</v>
      </c>
      <c r="D978" t="s">
        <v>210</v>
      </c>
      <c r="E978">
        <v>511</v>
      </c>
      <c r="F978" t="str">
        <f t="shared" si="30"/>
        <v>A2660AF511</v>
      </c>
      <c r="G978">
        <f t="shared" si="31"/>
        <v>20242000</v>
      </c>
      <c r="H978" s="2">
        <v>-20242624</v>
      </c>
      <c r="I978" s="3">
        <v>-20242000</v>
      </c>
      <c r="J978" t="s">
        <v>99</v>
      </c>
      <c r="K978" t="s">
        <v>204</v>
      </c>
      <c r="L978" t="s">
        <v>212</v>
      </c>
      <c r="M978" t="s">
        <v>213</v>
      </c>
      <c r="N978" t="s">
        <v>205</v>
      </c>
      <c r="O978" t="s">
        <v>814</v>
      </c>
      <c r="P978" t="s">
        <v>34</v>
      </c>
      <c r="Q978" t="s">
        <v>204</v>
      </c>
      <c r="R978" t="s">
        <v>205</v>
      </c>
      <c r="S978" t="s">
        <v>206</v>
      </c>
      <c r="T978" t="s">
        <v>185</v>
      </c>
      <c r="U978" t="s">
        <v>207</v>
      </c>
      <c r="V978" t="s">
        <v>39</v>
      </c>
      <c r="W978" t="s">
        <v>40</v>
      </c>
      <c r="X978" t="s">
        <v>40</v>
      </c>
      <c r="Y978" t="s">
        <v>41</v>
      </c>
      <c r="Z978" t="s">
        <v>41</v>
      </c>
      <c r="AA978" t="s">
        <v>208</v>
      </c>
      <c r="AB978" t="s">
        <v>209</v>
      </c>
    </row>
    <row r="979" spans="1:28" x14ac:dyDescent="0.25">
      <c r="A979" t="s">
        <v>164</v>
      </c>
      <c r="B979" t="s">
        <v>26</v>
      </c>
      <c r="C979" t="s">
        <v>202</v>
      </c>
      <c r="D979" t="s">
        <v>210</v>
      </c>
      <c r="E979">
        <v>511</v>
      </c>
      <c r="F979" t="str">
        <f t="shared" si="30"/>
        <v>A2660AF511</v>
      </c>
      <c r="G979">
        <f t="shared" si="31"/>
        <v>19938000</v>
      </c>
      <c r="H979" s="2">
        <v>19938325</v>
      </c>
      <c r="I979" s="3">
        <v>19938000</v>
      </c>
      <c r="J979" t="s">
        <v>29</v>
      </c>
      <c r="K979" t="s">
        <v>116</v>
      </c>
      <c r="L979" t="s">
        <v>117</v>
      </c>
      <c r="M979" t="s">
        <v>118</v>
      </c>
      <c r="N979" t="s">
        <v>117</v>
      </c>
      <c r="O979" t="s">
        <v>814</v>
      </c>
      <c r="P979" t="s">
        <v>34</v>
      </c>
      <c r="Q979" t="s">
        <v>204</v>
      </c>
      <c r="R979" t="s">
        <v>205</v>
      </c>
      <c r="S979" t="s">
        <v>206</v>
      </c>
      <c r="T979" t="s">
        <v>185</v>
      </c>
      <c r="U979" t="s">
        <v>207</v>
      </c>
      <c r="V979" t="s">
        <v>39</v>
      </c>
      <c r="W979" t="s">
        <v>40</v>
      </c>
      <c r="X979" t="s">
        <v>40</v>
      </c>
      <c r="Y979" t="s">
        <v>41</v>
      </c>
      <c r="Z979" t="s">
        <v>41</v>
      </c>
      <c r="AA979" t="s">
        <v>208</v>
      </c>
      <c r="AB979" t="s">
        <v>209</v>
      </c>
    </row>
    <row r="980" spans="1:28" x14ac:dyDescent="0.25">
      <c r="A980" t="s">
        <v>165</v>
      </c>
      <c r="B980" t="s">
        <v>26</v>
      </c>
      <c r="C980" t="s">
        <v>202</v>
      </c>
      <c r="D980" t="s">
        <v>210</v>
      </c>
      <c r="E980">
        <v>511</v>
      </c>
      <c r="F980" t="str">
        <f t="shared" si="30"/>
        <v>A2660AF511</v>
      </c>
      <c r="G980">
        <f t="shared" si="31"/>
        <v>19938000</v>
      </c>
      <c r="H980" s="2">
        <v>-19938325</v>
      </c>
      <c r="I980" s="3">
        <v>-19938000</v>
      </c>
      <c r="J980" t="s">
        <v>99</v>
      </c>
      <c r="K980" t="s">
        <v>154</v>
      </c>
      <c r="L980" t="s">
        <v>155</v>
      </c>
      <c r="M980" t="s">
        <v>156</v>
      </c>
      <c r="N980" t="s">
        <v>157</v>
      </c>
      <c r="O980" t="s">
        <v>814</v>
      </c>
      <c r="P980" t="s">
        <v>34</v>
      </c>
      <c r="Q980" t="s">
        <v>204</v>
      </c>
      <c r="R980" t="s">
        <v>205</v>
      </c>
      <c r="S980" t="s">
        <v>206</v>
      </c>
      <c r="T980" t="s">
        <v>185</v>
      </c>
      <c r="U980" t="s">
        <v>207</v>
      </c>
      <c r="V980" t="s">
        <v>39</v>
      </c>
      <c r="W980" t="s">
        <v>40</v>
      </c>
      <c r="X980" t="s">
        <v>40</v>
      </c>
      <c r="Y980" t="s">
        <v>41</v>
      </c>
      <c r="Z980" t="s">
        <v>41</v>
      </c>
      <c r="AA980" t="s">
        <v>208</v>
      </c>
      <c r="AB980" t="s">
        <v>209</v>
      </c>
    </row>
    <row r="981" spans="1:28" x14ac:dyDescent="0.25">
      <c r="A981" t="s">
        <v>166</v>
      </c>
      <c r="B981" t="s">
        <v>26</v>
      </c>
      <c r="C981" t="s">
        <v>202</v>
      </c>
      <c r="D981" t="s">
        <v>210</v>
      </c>
      <c r="E981">
        <v>511</v>
      </c>
      <c r="F981" t="str">
        <f t="shared" si="30"/>
        <v>A2660AF511</v>
      </c>
      <c r="G981">
        <f t="shared" si="31"/>
        <v>20973000</v>
      </c>
      <c r="H981" s="2">
        <v>20973205</v>
      </c>
      <c r="I981" s="3">
        <v>20973000</v>
      </c>
      <c r="J981" t="s">
        <v>29</v>
      </c>
      <c r="K981" t="s">
        <v>116</v>
      </c>
      <c r="L981" t="s">
        <v>117</v>
      </c>
      <c r="M981" t="s">
        <v>118</v>
      </c>
      <c r="N981" t="s">
        <v>117</v>
      </c>
      <c r="O981" t="s">
        <v>814</v>
      </c>
      <c r="P981" t="s">
        <v>34</v>
      </c>
      <c r="Q981" t="s">
        <v>204</v>
      </c>
      <c r="R981" t="s">
        <v>205</v>
      </c>
      <c r="S981" t="s">
        <v>206</v>
      </c>
      <c r="T981" t="s">
        <v>185</v>
      </c>
      <c r="U981" t="s">
        <v>207</v>
      </c>
      <c r="V981" t="s">
        <v>39</v>
      </c>
      <c r="W981" t="s">
        <v>40</v>
      </c>
      <c r="X981" t="s">
        <v>40</v>
      </c>
      <c r="Y981" t="s">
        <v>41</v>
      </c>
      <c r="Z981" t="s">
        <v>41</v>
      </c>
      <c r="AA981" t="s">
        <v>208</v>
      </c>
      <c r="AB981" t="s">
        <v>209</v>
      </c>
    </row>
    <row r="982" spans="1:28" x14ac:dyDescent="0.25">
      <c r="A982" t="s">
        <v>167</v>
      </c>
      <c r="B982" t="s">
        <v>26</v>
      </c>
      <c r="C982" t="s">
        <v>202</v>
      </c>
      <c r="D982" t="s">
        <v>210</v>
      </c>
      <c r="E982">
        <v>511</v>
      </c>
      <c r="F982" t="str">
        <f t="shared" si="30"/>
        <v>A2660AF511</v>
      </c>
      <c r="G982">
        <f t="shared" si="31"/>
        <v>20973000</v>
      </c>
      <c r="H982" s="2">
        <v>-20973205</v>
      </c>
      <c r="I982" s="3">
        <v>-20973000</v>
      </c>
      <c r="J982" t="s">
        <v>99</v>
      </c>
      <c r="K982" t="s">
        <v>168</v>
      </c>
      <c r="L982" t="s">
        <v>117</v>
      </c>
      <c r="M982" t="s">
        <v>169</v>
      </c>
      <c r="N982" t="s">
        <v>170</v>
      </c>
      <c r="O982" t="s">
        <v>814</v>
      </c>
      <c r="P982" t="s">
        <v>34</v>
      </c>
      <c r="Q982" t="s">
        <v>204</v>
      </c>
      <c r="R982" t="s">
        <v>205</v>
      </c>
      <c r="S982" t="s">
        <v>206</v>
      </c>
      <c r="T982" t="s">
        <v>185</v>
      </c>
      <c r="U982" t="s">
        <v>207</v>
      </c>
      <c r="V982" t="s">
        <v>39</v>
      </c>
      <c r="W982" t="s">
        <v>40</v>
      </c>
      <c r="X982" t="s">
        <v>40</v>
      </c>
      <c r="Y982" t="s">
        <v>41</v>
      </c>
      <c r="Z982" t="s">
        <v>41</v>
      </c>
      <c r="AA982" t="s">
        <v>208</v>
      </c>
      <c r="AB982" t="s">
        <v>209</v>
      </c>
    </row>
    <row r="983" spans="1:28" x14ac:dyDescent="0.25">
      <c r="A983" t="s">
        <v>171</v>
      </c>
      <c r="B983" t="s">
        <v>26</v>
      </c>
      <c r="C983" t="s">
        <v>202</v>
      </c>
      <c r="D983" t="s">
        <v>210</v>
      </c>
      <c r="E983">
        <v>511</v>
      </c>
      <c r="F983" t="str">
        <f t="shared" si="30"/>
        <v>A2660AF511</v>
      </c>
      <c r="G983">
        <f t="shared" si="31"/>
        <v>4765000</v>
      </c>
      <c r="H983" s="2">
        <v>4765378</v>
      </c>
      <c r="I983" s="3">
        <v>4765000</v>
      </c>
      <c r="J983" t="s">
        <v>29</v>
      </c>
      <c r="K983" t="s">
        <v>115</v>
      </c>
      <c r="L983" t="s">
        <v>111</v>
      </c>
      <c r="M983" t="s">
        <v>112</v>
      </c>
      <c r="N983" t="s">
        <v>113</v>
      </c>
      <c r="O983" t="s">
        <v>814</v>
      </c>
      <c r="P983" t="s">
        <v>34</v>
      </c>
      <c r="Q983" t="s">
        <v>204</v>
      </c>
      <c r="R983" t="s">
        <v>205</v>
      </c>
      <c r="S983" t="s">
        <v>206</v>
      </c>
      <c r="T983" t="s">
        <v>185</v>
      </c>
      <c r="U983" t="s">
        <v>207</v>
      </c>
      <c r="V983" t="s">
        <v>39</v>
      </c>
      <c r="W983" t="s">
        <v>40</v>
      </c>
      <c r="X983" t="s">
        <v>40</v>
      </c>
      <c r="Y983" t="s">
        <v>41</v>
      </c>
      <c r="Z983" t="s">
        <v>41</v>
      </c>
      <c r="AA983" t="s">
        <v>208</v>
      </c>
      <c r="AB983" t="s">
        <v>209</v>
      </c>
    </row>
    <row r="984" spans="1:28" x14ac:dyDescent="0.25">
      <c r="A984" t="s">
        <v>172</v>
      </c>
      <c r="B984" t="s">
        <v>26</v>
      </c>
      <c r="C984" t="s">
        <v>202</v>
      </c>
      <c r="D984" t="s">
        <v>210</v>
      </c>
      <c r="E984">
        <v>511</v>
      </c>
      <c r="F984" t="str">
        <f t="shared" si="30"/>
        <v>A2660AF511</v>
      </c>
      <c r="G984">
        <f t="shared" si="31"/>
        <v>4765000</v>
      </c>
      <c r="H984" s="2">
        <v>-4765378</v>
      </c>
      <c r="I984" s="3">
        <v>-4765000</v>
      </c>
      <c r="J984" t="s">
        <v>99</v>
      </c>
      <c r="K984" t="s">
        <v>108</v>
      </c>
      <c r="L984" t="s">
        <v>109</v>
      </c>
      <c r="M984" t="s">
        <v>32</v>
      </c>
      <c r="N984" t="s">
        <v>33</v>
      </c>
      <c r="O984" t="s">
        <v>814</v>
      </c>
      <c r="P984" t="s">
        <v>34</v>
      </c>
      <c r="Q984" t="s">
        <v>204</v>
      </c>
      <c r="R984" t="s">
        <v>205</v>
      </c>
      <c r="S984" t="s">
        <v>206</v>
      </c>
      <c r="T984" t="s">
        <v>185</v>
      </c>
      <c r="U984" t="s">
        <v>207</v>
      </c>
      <c r="V984" t="s">
        <v>39</v>
      </c>
      <c r="W984" t="s">
        <v>40</v>
      </c>
      <c r="X984" t="s">
        <v>40</v>
      </c>
      <c r="Y984" t="s">
        <v>41</v>
      </c>
      <c r="Z984" t="s">
        <v>41</v>
      </c>
      <c r="AA984" t="s">
        <v>208</v>
      </c>
      <c r="AB984" t="s">
        <v>209</v>
      </c>
    </row>
    <row r="985" spans="1:28" x14ac:dyDescent="0.25">
      <c r="A985" t="s">
        <v>173</v>
      </c>
      <c r="B985" t="s">
        <v>26</v>
      </c>
      <c r="C985" t="s">
        <v>202</v>
      </c>
      <c r="D985" t="s">
        <v>210</v>
      </c>
      <c r="E985">
        <v>511</v>
      </c>
      <c r="F985" t="str">
        <f t="shared" si="30"/>
        <v>A2660AF511</v>
      </c>
      <c r="G985">
        <f t="shared" si="31"/>
        <v>2032000</v>
      </c>
      <c r="H985" s="2">
        <v>2031617</v>
      </c>
      <c r="I985" s="3">
        <v>2032000</v>
      </c>
      <c r="J985" t="s">
        <v>29</v>
      </c>
      <c r="K985" t="s">
        <v>116</v>
      </c>
      <c r="L985" t="s">
        <v>117</v>
      </c>
      <c r="M985" t="s">
        <v>118</v>
      </c>
      <c r="N985" t="s">
        <v>117</v>
      </c>
      <c r="O985" t="s">
        <v>814</v>
      </c>
      <c r="P985" t="s">
        <v>34</v>
      </c>
      <c r="Q985" t="s">
        <v>204</v>
      </c>
      <c r="R985" t="s">
        <v>205</v>
      </c>
      <c r="S985" t="s">
        <v>206</v>
      </c>
      <c r="T985" t="s">
        <v>185</v>
      </c>
      <c r="U985" t="s">
        <v>207</v>
      </c>
      <c r="V985" t="s">
        <v>39</v>
      </c>
      <c r="W985" t="s">
        <v>40</v>
      </c>
      <c r="X985" t="s">
        <v>40</v>
      </c>
      <c r="Y985" t="s">
        <v>41</v>
      </c>
      <c r="Z985" t="s">
        <v>41</v>
      </c>
      <c r="AA985" t="s">
        <v>208</v>
      </c>
      <c r="AB985" t="s">
        <v>209</v>
      </c>
    </row>
    <row r="986" spans="1:28" x14ac:dyDescent="0.25">
      <c r="A986" t="s">
        <v>175</v>
      </c>
      <c r="B986" t="s">
        <v>26</v>
      </c>
      <c r="C986" t="s">
        <v>202</v>
      </c>
      <c r="D986" t="s">
        <v>210</v>
      </c>
      <c r="E986">
        <v>511</v>
      </c>
      <c r="F986" t="str">
        <f t="shared" si="30"/>
        <v>A2660AF511</v>
      </c>
      <c r="G986">
        <f t="shared" si="31"/>
        <v>548000</v>
      </c>
      <c r="H986" s="2">
        <v>548353</v>
      </c>
      <c r="I986" s="3">
        <v>548000</v>
      </c>
      <c r="J986" t="s">
        <v>29</v>
      </c>
      <c r="K986" t="s">
        <v>115</v>
      </c>
      <c r="L986" t="s">
        <v>111</v>
      </c>
      <c r="M986" t="s">
        <v>112</v>
      </c>
      <c r="N986" t="s">
        <v>113</v>
      </c>
      <c r="O986" t="s">
        <v>814</v>
      </c>
      <c r="P986" t="s">
        <v>34</v>
      </c>
      <c r="Q986" t="s">
        <v>204</v>
      </c>
      <c r="R986" t="s">
        <v>205</v>
      </c>
      <c r="S986" t="s">
        <v>206</v>
      </c>
      <c r="T986" t="s">
        <v>185</v>
      </c>
      <c r="U986" t="s">
        <v>207</v>
      </c>
      <c r="V986" t="s">
        <v>39</v>
      </c>
      <c r="W986" t="s">
        <v>40</v>
      </c>
      <c r="X986" t="s">
        <v>40</v>
      </c>
      <c r="Y986" t="s">
        <v>41</v>
      </c>
      <c r="Z986" t="s">
        <v>41</v>
      </c>
      <c r="AA986" t="s">
        <v>208</v>
      </c>
      <c r="AB986" t="s">
        <v>209</v>
      </c>
    </row>
    <row r="987" spans="1:28" x14ac:dyDescent="0.25">
      <c r="A987" t="s">
        <v>178</v>
      </c>
      <c r="B987" t="s">
        <v>26</v>
      </c>
      <c r="C987" t="s">
        <v>202</v>
      </c>
      <c r="D987" t="s">
        <v>210</v>
      </c>
      <c r="E987">
        <v>511</v>
      </c>
      <c r="F987" t="str">
        <f t="shared" si="30"/>
        <v>A2660AF511</v>
      </c>
      <c r="G987">
        <f t="shared" si="31"/>
        <v>2546000</v>
      </c>
      <c r="H987" s="2">
        <v>-2545927</v>
      </c>
      <c r="I987" s="3">
        <v>-2546000</v>
      </c>
      <c r="J987" t="s">
        <v>99</v>
      </c>
      <c r="K987" t="s">
        <v>108</v>
      </c>
      <c r="L987" t="s">
        <v>109</v>
      </c>
      <c r="M987" t="s">
        <v>32</v>
      </c>
      <c r="N987" t="s">
        <v>33</v>
      </c>
      <c r="O987" t="s">
        <v>814</v>
      </c>
      <c r="P987" t="s">
        <v>34</v>
      </c>
      <c r="Q987" t="s">
        <v>204</v>
      </c>
      <c r="R987" t="s">
        <v>205</v>
      </c>
      <c r="S987" t="s">
        <v>206</v>
      </c>
      <c r="T987" t="s">
        <v>185</v>
      </c>
      <c r="U987" t="s">
        <v>207</v>
      </c>
      <c r="V987" t="s">
        <v>39</v>
      </c>
      <c r="W987" t="s">
        <v>40</v>
      </c>
      <c r="X987" t="s">
        <v>40</v>
      </c>
      <c r="Y987" t="s">
        <v>41</v>
      </c>
      <c r="Z987" t="s">
        <v>41</v>
      </c>
      <c r="AA987" t="s">
        <v>208</v>
      </c>
      <c r="AB987" t="s">
        <v>209</v>
      </c>
    </row>
    <row r="988" spans="1:28" x14ac:dyDescent="0.25">
      <c r="A988" t="s">
        <v>179</v>
      </c>
      <c r="B988" t="s">
        <v>26</v>
      </c>
      <c r="C988" t="s">
        <v>202</v>
      </c>
      <c r="D988" t="s">
        <v>210</v>
      </c>
      <c r="E988">
        <v>511</v>
      </c>
      <c r="F988" t="str">
        <f t="shared" si="30"/>
        <v>A2660AF511</v>
      </c>
      <c r="G988">
        <f t="shared" si="31"/>
        <v>34000</v>
      </c>
      <c r="H988" s="2">
        <v>-34044</v>
      </c>
      <c r="I988" s="3">
        <v>-34000</v>
      </c>
      <c r="J988" t="s">
        <v>99</v>
      </c>
      <c r="K988" t="s">
        <v>204</v>
      </c>
      <c r="L988" t="s">
        <v>212</v>
      </c>
      <c r="M988" t="s">
        <v>213</v>
      </c>
      <c r="N988" t="s">
        <v>205</v>
      </c>
      <c r="O988" t="s">
        <v>814</v>
      </c>
      <c r="P988" t="s">
        <v>34</v>
      </c>
      <c r="Q988" t="s">
        <v>204</v>
      </c>
      <c r="R988" t="s">
        <v>205</v>
      </c>
      <c r="S988" t="s">
        <v>206</v>
      </c>
      <c r="T988" t="s">
        <v>185</v>
      </c>
      <c r="U988" t="s">
        <v>207</v>
      </c>
      <c r="V988" t="s">
        <v>39</v>
      </c>
      <c r="W988" t="s">
        <v>40</v>
      </c>
      <c r="X988" t="s">
        <v>40</v>
      </c>
      <c r="Y988" t="s">
        <v>41</v>
      </c>
      <c r="Z988" t="s">
        <v>41</v>
      </c>
      <c r="AA988" t="s">
        <v>208</v>
      </c>
      <c r="AB988" t="s">
        <v>209</v>
      </c>
    </row>
    <row r="989" spans="1:28" x14ac:dyDescent="0.25">
      <c r="A989" t="s">
        <v>823</v>
      </c>
      <c r="B989" t="s">
        <v>26</v>
      </c>
      <c r="C989" t="s">
        <v>214</v>
      </c>
      <c r="D989" t="s">
        <v>203</v>
      </c>
      <c r="E989">
        <v>511</v>
      </c>
      <c r="F989" t="str">
        <f t="shared" si="30"/>
        <v>A0521AF511</v>
      </c>
      <c r="G989">
        <f t="shared" si="31"/>
        <v>2702000</v>
      </c>
      <c r="H989" s="2">
        <v>2701752</v>
      </c>
      <c r="I989" s="3">
        <v>2702000</v>
      </c>
      <c r="J989" t="s">
        <v>29</v>
      </c>
      <c r="K989" t="s">
        <v>108</v>
      </c>
      <c r="L989" t="s">
        <v>109</v>
      </c>
      <c r="M989" t="s">
        <v>32</v>
      </c>
      <c r="N989" t="s">
        <v>33</v>
      </c>
      <c r="O989" t="s">
        <v>814</v>
      </c>
      <c r="P989" t="s">
        <v>34</v>
      </c>
      <c r="Q989" t="s">
        <v>204</v>
      </c>
      <c r="R989" t="s">
        <v>205</v>
      </c>
      <c r="S989" t="s">
        <v>215</v>
      </c>
      <c r="T989" t="s">
        <v>185</v>
      </c>
      <c r="U989" t="s">
        <v>207</v>
      </c>
      <c r="V989" t="s">
        <v>39</v>
      </c>
      <c r="W989" t="s">
        <v>40</v>
      </c>
      <c r="X989" t="s">
        <v>40</v>
      </c>
      <c r="Y989" t="s">
        <v>41</v>
      </c>
      <c r="Z989" t="s">
        <v>41</v>
      </c>
      <c r="AA989" t="s">
        <v>188</v>
      </c>
      <c r="AB989" t="s">
        <v>209</v>
      </c>
    </row>
    <row r="990" spans="1:28" x14ac:dyDescent="0.25">
      <c r="A990" t="s">
        <v>816</v>
      </c>
      <c r="B990" t="s">
        <v>26</v>
      </c>
      <c r="C990" t="s">
        <v>214</v>
      </c>
      <c r="D990" t="s">
        <v>203</v>
      </c>
      <c r="E990">
        <v>511</v>
      </c>
      <c r="F990" t="str">
        <f t="shared" si="30"/>
        <v>A0521AF511</v>
      </c>
      <c r="G990">
        <f t="shared" si="31"/>
        <v>314000</v>
      </c>
      <c r="H990" s="2">
        <v>-313961</v>
      </c>
      <c r="I990" s="3">
        <v>-314000</v>
      </c>
      <c r="J990" t="s">
        <v>99</v>
      </c>
      <c r="K990" t="s">
        <v>115</v>
      </c>
      <c r="L990" t="s">
        <v>111</v>
      </c>
      <c r="M990" t="s">
        <v>112</v>
      </c>
      <c r="N990" t="s">
        <v>113</v>
      </c>
      <c r="O990" t="s">
        <v>814</v>
      </c>
      <c r="P990" t="s">
        <v>34</v>
      </c>
      <c r="Q990" t="s">
        <v>204</v>
      </c>
      <c r="R990" t="s">
        <v>205</v>
      </c>
      <c r="S990" t="s">
        <v>215</v>
      </c>
      <c r="T990" t="s">
        <v>185</v>
      </c>
      <c r="U990" t="s">
        <v>207</v>
      </c>
      <c r="V990" t="s">
        <v>39</v>
      </c>
      <c r="W990" t="s">
        <v>40</v>
      </c>
      <c r="X990" t="s">
        <v>40</v>
      </c>
      <c r="Y990" t="s">
        <v>41</v>
      </c>
      <c r="Z990" t="s">
        <v>41</v>
      </c>
      <c r="AA990" t="s">
        <v>188</v>
      </c>
      <c r="AB990" t="s">
        <v>209</v>
      </c>
    </row>
    <row r="991" spans="1:28" x14ac:dyDescent="0.25">
      <c r="A991" t="s">
        <v>817</v>
      </c>
      <c r="B991" t="s">
        <v>26</v>
      </c>
      <c r="C991" t="s">
        <v>214</v>
      </c>
      <c r="D991" t="s">
        <v>203</v>
      </c>
      <c r="E991">
        <v>511</v>
      </c>
      <c r="F991" t="str">
        <f t="shared" si="30"/>
        <v>A0521AF511</v>
      </c>
      <c r="G991">
        <f t="shared" si="31"/>
        <v>2216000</v>
      </c>
      <c r="H991" s="2">
        <v>-2215813</v>
      </c>
      <c r="I991" s="3">
        <v>-2216000</v>
      </c>
      <c r="J991" t="s">
        <v>99</v>
      </c>
      <c r="K991" t="s">
        <v>116</v>
      </c>
      <c r="L991" t="s">
        <v>117</v>
      </c>
      <c r="M991" t="s">
        <v>118</v>
      </c>
      <c r="N991" t="s">
        <v>117</v>
      </c>
      <c r="O991" t="s">
        <v>814</v>
      </c>
      <c r="P991" t="s">
        <v>34</v>
      </c>
      <c r="Q991" t="s">
        <v>204</v>
      </c>
      <c r="R991" t="s">
        <v>205</v>
      </c>
      <c r="S991" t="s">
        <v>215</v>
      </c>
      <c r="T991" t="s">
        <v>185</v>
      </c>
      <c r="U991" t="s">
        <v>207</v>
      </c>
      <c r="V991" t="s">
        <v>39</v>
      </c>
      <c r="W991" t="s">
        <v>40</v>
      </c>
      <c r="X991" t="s">
        <v>40</v>
      </c>
      <c r="Y991" t="s">
        <v>41</v>
      </c>
      <c r="Z991" t="s">
        <v>41</v>
      </c>
      <c r="AA991" t="s">
        <v>188</v>
      </c>
      <c r="AB991" t="s">
        <v>209</v>
      </c>
    </row>
    <row r="992" spans="1:28" x14ac:dyDescent="0.25">
      <c r="A992" t="s">
        <v>926</v>
      </c>
      <c r="B992" t="s">
        <v>26</v>
      </c>
      <c r="C992" t="s">
        <v>214</v>
      </c>
      <c r="D992" t="s">
        <v>203</v>
      </c>
      <c r="E992">
        <v>511</v>
      </c>
      <c r="F992" t="str">
        <f t="shared" si="30"/>
        <v>A0521AF511</v>
      </c>
      <c r="G992">
        <f t="shared" si="31"/>
        <v>172000</v>
      </c>
      <c r="H992" s="2">
        <v>-171978</v>
      </c>
      <c r="I992" s="3">
        <v>-172000</v>
      </c>
      <c r="J992" t="s">
        <v>99</v>
      </c>
      <c r="K992" t="s">
        <v>100</v>
      </c>
      <c r="L992" t="s">
        <v>101</v>
      </c>
      <c r="M992" t="s">
        <v>102</v>
      </c>
      <c r="N992" t="s">
        <v>103</v>
      </c>
      <c r="O992" t="s">
        <v>814</v>
      </c>
      <c r="P992" t="s">
        <v>34</v>
      </c>
      <c r="Q992" t="s">
        <v>204</v>
      </c>
      <c r="R992" t="s">
        <v>205</v>
      </c>
      <c r="S992" t="s">
        <v>215</v>
      </c>
      <c r="T992" t="s">
        <v>185</v>
      </c>
      <c r="U992" t="s">
        <v>207</v>
      </c>
      <c r="V992" t="s">
        <v>39</v>
      </c>
      <c r="W992" t="s">
        <v>40</v>
      </c>
      <c r="X992" t="s">
        <v>40</v>
      </c>
      <c r="Y992" t="s">
        <v>41</v>
      </c>
      <c r="Z992" t="s">
        <v>41</v>
      </c>
      <c r="AA992" t="s">
        <v>188</v>
      </c>
      <c r="AB992" t="s">
        <v>209</v>
      </c>
    </row>
    <row r="993" spans="1:28" x14ac:dyDescent="0.25">
      <c r="A993" t="s">
        <v>870</v>
      </c>
      <c r="B993" t="s">
        <v>26</v>
      </c>
      <c r="C993" t="s">
        <v>214</v>
      </c>
      <c r="D993" t="s">
        <v>203</v>
      </c>
      <c r="E993">
        <v>511</v>
      </c>
      <c r="F993" t="str">
        <f t="shared" si="30"/>
        <v>A0521AF511</v>
      </c>
      <c r="G993">
        <f t="shared" si="31"/>
        <v>2999000</v>
      </c>
      <c r="H993" s="2">
        <v>2999342</v>
      </c>
      <c r="I993" s="3">
        <v>2999000</v>
      </c>
      <c r="J993" t="s">
        <v>29</v>
      </c>
      <c r="K993" t="s">
        <v>108</v>
      </c>
      <c r="L993" t="s">
        <v>109</v>
      </c>
      <c r="M993" t="s">
        <v>32</v>
      </c>
      <c r="N993" t="s">
        <v>33</v>
      </c>
      <c r="O993" t="s">
        <v>814</v>
      </c>
      <c r="P993" t="s">
        <v>34</v>
      </c>
      <c r="Q993" t="s">
        <v>204</v>
      </c>
      <c r="R993" t="s">
        <v>205</v>
      </c>
      <c r="S993" t="s">
        <v>215</v>
      </c>
      <c r="T993" t="s">
        <v>185</v>
      </c>
      <c r="U993" t="s">
        <v>207</v>
      </c>
      <c r="V993" t="s">
        <v>39</v>
      </c>
      <c r="W993" t="s">
        <v>40</v>
      </c>
      <c r="X993" t="s">
        <v>40</v>
      </c>
      <c r="Y993" t="s">
        <v>41</v>
      </c>
      <c r="Z993" t="s">
        <v>41</v>
      </c>
      <c r="AA993" t="s">
        <v>188</v>
      </c>
      <c r="AB993" t="s">
        <v>209</v>
      </c>
    </row>
    <row r="994" spans="1:28" x14ac:dyDescent="0.25">
      <c r="A994" t="s">
        <v>820</v>
      </c>
      <c r="B994" t="s">
        <v>26</v>
      </c>
      <c r="C994" t="s">
        <v>214</v>
      </c>
      <c r="D994" t="s">
        <v>203</v>
      </c>
      <c r="E994">
        <v>511</v>
      </c>
      <c r="F994" t="str">
        <f t="shared" si="30"/>
        <v>A0521AF511</v>
      </c>
      <c r="G994">
        <f t="shared" si="31"/>
        <v>263000</v>
      </c>
      <c r="H994" s="2">
        <v>262955</v>
      </c>
      <c r="I994" s="3">
        <v>263000</v>
      </c>
      <c r="J994" t="s">
        <v>29</v>
      </c>
      <c r="K994" t="s">
        <v>104</v>
      </c>
      <c r="L994" t="s">
        <v>105</v>
      </c>
      <c r="M994" t="s">
        <v>102</v>
      </c>
      <c r="N994" t="s">
        <v>103</v>
      </c>
      <c r="O994" t="s">
        <v>814</v>
      </c>
      <c r="P994" t="s">
        <v>34</v>
      </c>
      <c r="Q994" t="s">
        <v>204</v>
      </c>
      <c r="R994" t="s">
        <v>205</v>
      </c>
      <c r="S994" t="s">
        <v>215</v>
      </c>
      <c r="T994" t="s">
        <v>185</v>
      </c>
      <c r="U994" t="s">
        <v>207</v>
      </c>
      <c r="V994" t="s">
        <v>39</v>
      </c>
      <c r="W994" t="s">
        <v>40</v>
      </c>
      <c r="X994" t="s">
        <v>40</v>
      </c>
      <c r="Y994" t="s">
        <v>41</v>
      </c>
      <c r="Z994" t="s">
        <v>41</v>
      </c>
      <c r="AA994" t="s">
        <v>188</v>
      </c>
      <c r="AB994" t="s">
        <v>209</v>
      </c>
    </row>
    <row r="995" spans="1:28" x14ac:dyDescent="0.25">
      <c r="A995" t="s">
        <v>822</v>
      </c>
      <c r="B995" t="s">
        <v>26</v>
      </c>
      <c r="C995" t="s">
        <v>214</v>
      </c>
      <c r="D995" t="s">
        <v>203</v>
      </c>
      <c r="E995">
        <v>511</v>
      </c>
      <c r="F995" t="str">
        <f t="shared" si="30"/>
        <v>A0521AF511</v>
      </c>
      <c r="G995">
        <f t="shared" si="31"/>
        <v>531000</v>
      </c>
      <c r="H995" s="2">
        <v>-530905</v>
      </c>
      <c r="I995" s="3">
        <v>-531000</v>
      </c>
      <c r="J995" t="s">
        <v>99</v>
      </c>
      <c r="K995" t="s">
        <v>115</v>
      </c>
      <c r="L995" t="s">
        <v>111</v>
      </c>
      <c r="M995" t="s">
        <v>112</v>
      </c>
      <c r="N995" t="s">
        <v>113</v>
      </c>
      <c r="O995" t="s">
        <v>814</v>
      </c>
      <c r="P995" t="s">
        <v>34</v>
      </c>
      <c r="Q995" t="s">
        <v>204</v>
      </c>
      <c r="R995" t="s">
        <v>205</v>
      </c>
      <c r="S995" t="s">
        <v>215</v>
      </c>
      <c r="T995" t="s">
        <v>185</v>
      </c>
      <c r="U995" t="s">
        <v>207</v>
      </c>
      <c r="V995" t="s">
        <v>39</v>
      </c>
      <c r="W995" t="s">
        <v>40</v>
      </c>
      <c r="X995" t="s">
        <v>40</v>
      </c>
      <c r="Y995" t="s">
        <v>41</v>
      </c>
      <c r="Z995" t="s">
        <v>41</v>
      </c>
      <c r="AA995" t="s">
        <v>188</v>
      </c>
      <c r="AB995" t="s">
        <v>209</v>
      </c>
    </row>
    <row r="996" spans="1:28" x14ac:dyDescent="0.25">
      <c r="A996" t="s">
        <v>925</v>
      </c>
      <c r="B996" t="s">
        <v>26</v>
      </c>
      <c r="C996" t="s">
        <v>214</v>
      </c>
      <c r="D996" t="s">
        <v>203</v>
      </c>
      <c r="E996">
        <v>511</v>
      </c>
      <c r="F996" t="str">
        <f t="shared" si="30"/>
        <v>A0521AF511</v>
      </c>
      <c r="G996">
        <f t="shared" si="31"/>
        <v>2731000</v>
      </c>
      <c r="H996" s="2">
        <v>-2731392</v>
      </c>
      <c r="I996" s="3">
        <v>-2731000</v>
      </c>
      <c r="J996" t="s">
        <v>99</v>
      </c>
      <c r="K996" t="s">
        <v>116</v>
      </c>
      <c r="L996" t="s">
        <v>117</v>
      </c>
      <c r="M996" t="s">
        <v>118</v>
      </c>
      <c r="N996" t="s">
        <v>117</v>
      </c>
      <c r="O996" t="s">
        <v>814</v>
      </c>
      <c r="P996" t="s">
        <v>34</v>
      </c>
      <c r="Q996" t="s">
        <v>204</v>
      </c>
      <c r="R996" t="s">
        <v>205</v>
      </c>
      <c r="S996" t="s">
        <v>215</v>
      </c>
      <c r="T996" t="s">
        <v>185</v>
      </c>
      <c r="U996" t="s">
        <v>207</v>
      </c>
      <c r="V996" t="s">
        <v>39</v>
      </c>
      <c r="W996" t="s">
        <v>40</v>
      </c>
      <c r="X996" t="s">
        <v>40</v>
      </c>
      <c r="Y996" t="s">
        <v>41</v>
      </c>
      <c r="Z996" t="s">
        <v>41</v>
      </c>
      <c r="AA996" t="s">
        <v>188</v>
      </c>
      <c r="AB996" t="s">
        <v>209</v>
      </c>
    </row>
    <row r="997" spans="1:28" x14ac:dyDescent="0.25">
      <c r="A997" t="s">
        <v>149</v>
      </c>
      <c r="B997" t="s">
        <v>26</v>
      </c>
      <c r="C997" t="s">
        <v>214</v>
      </c>
      <c r="D997" t="s">
        <v>203</v>
      </c>
      <c r="E997">
        <v>511</v>
      </c>
      <c r="F997" t="str">
        <f t="shared" si="30"/>
        <v>A0521AF511</v>
      </c>
      <c r="G997">
        <f t="shared" si="31"/>
        <v>643000</v>
      </c>
      <c r="H997" s="2">
        <v>642886</v>
      </c>
      <c r="I997" s="3">
        <v>643000</v>
      </c>
      <c r="J997" t="s">
        <v>29</v>
      </c>
      <c r="K997" t="s">
        <v>204</v>
      </c>
      <c r="L997" t="s">
        <v>212</v>
      </c>
      <c r="M997" t="s">
        <v>213</v>
      </c>
      <c r="N997" t="s">
        <v>205</v>
      </c>
      <c r="O997" t="s">
        <v>814</v>
      </c>
      <c r="P997" t="s">
        <v>34</v>
      </c>
      <c r="Q997" t="s">
        <v>204</v>
      </c>
      <c r="R997" t="s">
        <v>205</v>
      </c>
      <c r="S997" t="s">
        <v>215</v>
      </c>
      <c r="T997" t="s">
        <v>185</v>
      </c>
      <c r="U997" t="s">
        <v>207</v>
      </c>
      <c r="V997" t="s">
        <v>39</v>
      </c>
      <c r="W997" t="s">
        <v>40</v>
      </c>
      <c r="X997" t="s">
        <v>40</v>
      </c>
      <c r="Y997" t="s">
        <v>41</v>
      </c>
      <c r="Z997" t="s">
        <v>41</v>
      </c>
      <c r="AA997" t="s">
        <v>188</v>
      </c>
      <c r="AB997" t="s">
        <v>209</v>
      </c>
    </row>
    <row r="998" spans="1:28" x14ac:dyDescent="0.25">
      <c r="A998" t="s">
        <v>152</v>
      </c>
      <c r="B998" t="s">
        <v>26</v>
      </c>
      <c r="C998" t="s">
        <v>214</v>
      </c>
      <c r="D998" t="s">
        <v>203</v>
      </c>
      <c r="E998">
        <v>511</v>
      </c>
      <c r="F998" t="str">
        <f t="shared" si="30"/>
        <v>A0521AF511</v>
      </c>
      <c r="G998">
        <f t="shared" si="31"/>
        <v>643000</v>
      </c>
      <c r="H998" s="2">
        <v>-642886</v>
      </c>
      <c r="I998" s="3">
        <v>-643000</v>
      </c>
      <c r="J998" t="s">
        <v>99</v>
      </c>
      <c r="K998" t="s">
        <v>115</v>
      </c>
      <c r="L998" t="s">
        <v>111</v>
      </c>
      <c r="M998" t="s">
        <v>112</v>
      </c>
      <c r="N998" t="s">
        <v>113</v>
      </c>
      <c r="O998" t="s">
        <v>814</v>
      </c>
      <c r="P998" t="s">
        <v>34</v>
      </c>
      <c r="Q998" t="s">
        <v>204</v>
      </c>
      <c r="R998" t="s">
        <v>205</v>
      </c>
      <c r="S998" t="s">
        <v>215</v>
      </c>
      <c r="T998" t="s">
        <v>185</v>
      </c>
      <c r="U998" t="s">
        <v>207</v>
      </c>
      <c r="V998" t="s">
        <v>39</v>
      </c>
      <c r="W998" t="s">
        <v>40</v>
      </c>
      <c r="X998" t="s">
        <v>40</v>
      </c>
      <c r="Y998" t="s">
        <v>41</v>
      </c>
      <c r="Z998" t="s">
        <v>41</v>
      </c>
      <c r="AA998" t="s">
        <v>188</v>
      </c>
      <c r="AB998" t="s">
        <v>209</v>
      </c>
    </row>
    <row r="999" spans="1:28" x14ac:dyDescent="0.25">
      <c r="A999" t="s">
        <v>153</v>
      </c>
      <c r="B999" t="s">
        <v>219</v>
      </c>
      <c r="C999" t="s">
        <v>214</v>
      </c>
      <c r="D999" t="s">
        <v>203</v>
      </c>
      <c r="E999">
        <v>511</v>
      </c>
      <c r="F999" t="str">
        <f t="shared" si="30"/>
        <v>A0521AF511</v>
      </c>
      <c r="G999">
        <f t="shared" si="31"/>
        <v>558000</v>
      </c>
      <c r="H999" s="2">
        <v>557665</v>
      </c>
      <c r="I999" s="3">
        <v>558000</v>
      </c>
      <c r="J999" t="s">
        <v>29</v>
      </c>
      <c r="K999" t="s">
        <v>154</v>
      </c>
      <c r="L999" t="s">
        <v>155</v>
      </c>
      <c r="M999" t="s">
        <v>156</v>
      </c>
      <c r="N999" t="s">
        <v>157</v>
      </c>
      <c r="O999" t="s">
        <v>814</v>
      </c>
      <c r="P999" t="s">
        <v>34</v>
      </c>
      <c r="Q999" t="s">
        <v>204</v>
      </c>
      <c r="R999" t="s">
        <v>205</v>
      </c>
      <c r="S999" t="s">
        <v>215</v>
      </c>
      <c r="T999" t="s">
        <v>185</v>
      </c>
      <c r="U999" t="s">
        <v>207</v>
      </c>
      <c r="V999" t="s">
        <v>39</v>
      </c>
      <c r="W999" t="s">
        <v>40</v>
      </c>
      <c r="X999" t="s">
        <v>40</v>
      </c>
      <c r="Y999" t="s">
        <v>41</v>
      </c>
      <c r="Z999" t="s">
        <v>41</v>
      </c>
      <c r="AA999" t="s">
        <v>188</v>
      </c>
      <c r="AB999" t="s">
        <v>209</v>
      </c>
    </row>
    <row r="1000" spans="1:28" x14ac:dyDescent="0.25">
      <c r="A1000" t="s">
        <v>158</v>
      </c>
      <c r="B1000" t="s">
        <v>219</v>
      </c>
      <c r="C1000" t="s">
        <v>214</v>
      </c>
      <c r="D1000" t="s">
        <v>203</v>
      </c>
      <c r="E1000">
        <v>511</v>
      </c>
      <c r="F1000" t="str">
        <f t="shared" si="30"/>
        <v>A0521AF511</v>
      </c>
      <c r="G1000">
        <f t="shared" si="31"/>
        <v>42000</v>
      </c>
      <c r="H1000" s="2">
        <v>42244</v>
      </c>
      <c r="I1000" s="3">
        <v>42000</v>
      </c>
      <c r="J1000" t="s">
        <v>29</v>
      </c>
      <c r="K1000" t="s">
        <v>159</v>
      </c>
      <c r="L1000" t="s">
        <v>160</v>
      </c>
      <c r="M1000" t="s">
        <v>161</v>
      </c>
      <c r="N1000" t="s">
        <v>162</v>
      </c>
      <c r="O1000" t="s">
        <v>814</v>
      </c>
      <c r="P1000" t="s">
        <v>34</v>
      </c>
      <c r="Q1000" t="s">
        <v>204</v>
      </c>
      <c r="R1000" t="s">
        <v>205</v>
      </c>
      <c r="S1000" t="s">
        <v>215</v>
      </c>
      <c r="T1000" t="s">
        <v>185</v>
      </c>
      <c r="U1000" t="s">
        <v>207</v>
      </c>
      <c r="V1000" t="s">
        <v>39</v>
      </c>
      <c r="W1000" t="s">
        <v>40</v>
      </c>
      <c r="X1000" t="s">
        <v>40</v>
      </c>
      <c r="Y1000" t="s">
        <v>41</v>
      </c>
      <c r="Z1000" t="s">
        <v>41</v>
      </c>
      <c r="AA1000" t="s">
        <v>188</v>
      </c>
      <c r="AB1000" t="s">
        <v>209</v>
      </c>
    </row>
    <row r="1001" spans="1:28" x14ac:dyDescent="0.25">
      <c r="A1001" t="s">
        <v>163</v>
      </c>
      <c r="B1001" t="s">
        <v>219</v>
      </c>
      <c r="C1001" t="s">
        <v>214</v>
      </c>
      <c r="D1001" t="s">
        <v>203</v>
      </c>
      <c r="E1001">
        <v>511</v>
      </c>
      <c r="F1001" t="str">
        <f t="shared" si="30"/>
        <v>A0521AF511</v>
      </c>
      <c r="G1001">
        <f t="shared" si="31"/>
        <v>600000</v>
      </c>
      <c r="H1001" s="2">
        <v>-599909</v>
      </c>
      <c r="I1001" s="3">
        <v>-600000</v>
      </c>
      <c r="J1001" t="s">
        <v>99</v>
      </c>
      <c r="K1001" t="s">
        <v>204</v>
      </c>
      <c r="L1001" t="s">
        <v>212</v>
      </c>
      <c r="M1001" t="s">
        <v>213</v>
      </c>
      <c r="N1001" t="s">
        <v>205</v>
      </c>
      <c r="O1001" t="s">
        <v>814</v>
      </c>
      <c r="P1001" t="s">
        <v>34</v>
      </c>
      <c r="Q1001" t="s">
        <v>204</v>
      </c>
      <c r="R1001" t="s">
        <v>205</v>
      </c>
      <c r="S1001" t="s">
        <v>215</v>
      </c>
      <c r="T1001" t="s">
        <v>185</v>
      </c>
      <c r="U1001" t="s">
        <v>207</v>
      </c>
      <c r="V1001" t="s">
        <v>39</v>
      </c>
      <c r="W1001" t="s">
        <v>40</v>
      </c>
      <c r="X1001" t="s">
        <v>40</v>
      </c>
      <c r="Y1001" t="s">
        <v>41</v>
      </c>
      <c r="Z1001" t="s">
        <v>41</v>
      </c>
      <c r="AA1001" t="s">
        <v>188</v>
      </c>
      <c r="AB1001" t="s">
        <v>209</v>
      </c>
    </row>
    <row r="1002" spans="1:28" x14ac:dyDescent="0.25">
      <c r="A1002" t="s">
        <v>164</v>
      </c>
      <c r="B1002" t="s">
        <v>26</v>
      </c>
      <c r="C1002" t="s">
        <v>214</v>
      </c>
      <c r="D1002" t="s">
        <v>203</v>
      </c>
      <c r="E1002">
        <v>511</v>
      </c>
      <c r="F1002" t="str">
        <f t="shared" si="30"/>
        <v>A0521AF511</v>
      </c>
      <c r="G1002">
        <f t="shared" si="31"/>
        <v>558000</v>
      </c>
      <c r="H1002" s="2">
        <v>557665</v>
      </c>
      <c r="I1002" s="3">
        <v>558000</v>
      </c>
      <c r="J1002" t="s">
        <v>29</v>
      </c>
      <c r="K1002" t="s">
        <v>116</v>
      </c>
      <c r="L1002" t="s">
        <v>117</v>
      </c>
      <c r="M1002" t="s">
        <v>118</v>
      </c>
      <c r="N1002" t="s">
        <v>117</v>
      </c>
      <c r="O1002" t="s">
        <v>814</v>
      </c>
      <c r="P1002" t="s">
        <v>34</v>
      </c>
      <c r="Q1002" t="s">
        <v>204</v>
      </c>
      <c r="R1002" t="s">
        <v>205</v>
      </c>
      <c r="S1002" t="s">
        <v>215</v>
      </c>
      <c r="T1002" t="s">
        <v>185</v>
      </c>
      <c r="U1002" t="s">
        <v>207</v>
      </c>
      <c r="V1002" t="s">
        <v>39</v>
      </c>
      <c r="W1002" t="s">
        <v>40</v>
      </c>
      <c r="X1002" t="s">
        <v>40</v>
      </c>
      <c r="Y1002" t="s">
        <v>41</v>
      </c>
      <c r="Z1002" t="s">
        <v>41</v>
      </c>
      <c r="AA1002" t="s">
        <v>188</v>
      </c>
      <c r="AB1002" t="s">
        <v>209</v>
      </c>
    </row>
    <row r="1003" spans="1:28" x14ac:dyDescent="0.25">
      <c r="A1003" t="s">
        <v>165</v>
      </c>
      <c r="B1003" t="s">
        <v>26</v>
      </c>
      <c r="C1003" t="s">
        <v>214</v>
      </c>
      <c r="D1003" t="s">
        <v>203</v>
      </c>
      <c r="E1003">
        <v>511</v>
      </c>
      <c r="F1003" t="str">
        <f t="shared" si="30"/>
        <v>A0521AF511</v>
      </c>
      <c r="G1003">
        <f t="shared" si="31"/>
        <v>558000</v>
      </c>
      <c r="H1003" s="2">
        <v>-557665</v>
      </c>
      <c r="I1003" s="3">
        <v>-558000</v>
      </c>
      <c r="J1003" t="s">
        <v>99</v>
      </c>
      <c r="K1003" t="s">
        <v>154</v>
      </c>
      <c r="L1003" t="s">
        <v>155</v>
      </c>
      <c r="M1003" t="s">
        <v>156</v>
      </c>
      <c r="N1003" t="s">
        <v>157</v>
      </c>
      <c r="O1003" t="s">
        <v>814</v>
      </c>
      <c r="P1003" t="s">
        <v>34</v>
      </c>
      <c r="Q1003" t="s">
        <v>204</v>
      </c>
      <c r="R1003" t="s">
        <v>205</v>
      </c>
      <c r="S1003" t="s">
        <v>215</v>
      </c>
      <c r="T1003" t="s">
        <v>185</v>
      </c>
      <c r="U1003" t="s">
        <v>207</v>
      </c>
      <c r="V1003" t="s">
        <v>39</v>
      </c>
      <c r="W1003" t="s">
        <v>40</v>
      </c>
      <c r="X1003" t="s">
        <v>40</v>
      </c>
      <c r="Y1003" t="s">
        <v>41</v>
      </c>
      <c r="Z1003" t="s">
        <v>41</v>
      </c>
      <c r="AA1003" t="s">
        <v>188</v>
      </c>
      <c r="AB1003" t="s">
        <v>209</v>
      </c>
    </row>
    <row r="1004" spans="1:28" x14ac:dyDescent="0.25">
      <c r="A1004" t="s">
        <v>166</v>
      </c>
      <c r="B1004" t="s">
        <v>26</v>
      </c>
      <c r="C1004" t="s">
        <v>214</v>
      </c>
      <c r="D1004" t="s">
        <v>203</v>
      </c>
      <c r="E1004">
        <v>511</v>
      </c>
      <c r="F1004" t="str">
        <f t="shared" si="30"/>
        <v>A0521AF511</v>
      </c>
      <c r="G1004">
        <f t="shared" si="31"/>
        <v>578000</v>
      </c>
      <c r="H1004" s="2">
        <v>577579</v>
      </c>
      <c r="I1004" s="3">
        <v>578000</v>
      </c>
      <c r="J1004" t="s">
        <v>29</v>
      </c>
      <c r="K1004" t="s">
        <v>116</v>
      </c>
      <c r="L1004" t="s">
        <v>117</v>
      </c>
      <c r="M1004" t="s">
        <v>118</v>
      </c>
      <c r="N1004" t="s">
        <v>117</v>
      </c>
      <c r="O1004" t="s">
        <v>814</v>
      </c>
      <c r="P1004" t="s">
        <v>34</v>
      </c>
      <c r="Q1004" t="s">
        <v>204</v>
      </c>
      <c r="R1004" t="s">
        <v>205</v>
      </c>
      <c r="S1004" t="s">
        <v>215</v>
      </c>
      <c r="T1004" t="s">
        <v>185</v>
      </c>
      <c r="U1004" t="s">
        <v>207</v>
      </c>
      <c r="V1004" t="s">
        <v>39</v>
      </c>
      <c r="W1004" t="s">
        <v>40</v>
      </c>
      <c r="X1004" t="s">
        <v>40</v>
      </c>
      <c r="Y1004" t="s">
        <v>41</v>
      </c>
      <c r="Z1004" t="s">
        <v>41</v>
      </c>
      <c r="AA1004" t="s">
        <v>188</v>
      </c>
      <c r="AB1004" t="s">
        <v>209</v>
      </c>
    </row>
    <row r="1005" spans="1:28" x14ac:dyDescent="0.25">
      <c r="A1005" t="s">
        <v>167</v>
      </c>
      <c r="B1005" t="s">
        <v>26</v>
      </c>
      <c r="C1005" t="s">
        <v>214</v>
      </c>
      <c r="D1005" t="s">
        <v>203</v>
      </c>
      <c r="E1005">
        <v>511</v>
      </c>
      <c r="F1005" t="str">
        <f t="shared" si="30"/>
        <v>A0521AF511</v>
      </c>
      <c r="G1005">
        <f t="shared" si="31"/>
        <v>578000</v>
      </c>
      <c r="H1005" s="2">
        <v>-577579</v>
      </c>
      <c r="I1005" s="3">
        <v>-578000</v>
      </c>
      <c r="J1005" t="s">
        <v>99</v>
      </c>
      <c r="K1005" t="s">
        <v>168</v>
      </c>
      <c r="L1005" t="s">
        <v>117</v>
      </c>
      <c r="M1005" t="s">
        <v>169</v>
      </c>
      <c r="N1005" t="s">
        <v>170</v>
      </c>
      <c r="O1005" t="s">
        <v>814</v>
      </c>
      <c r="P1005" t="s">
        <v>34</v>
      </c>
      <c r="Q1005" t="s">
        <v>204</v>
      </c>
      <c r="R1005" t="s">
        <v>205</v>
      </c>
      <c r="S1005" t="s">
        <v>215</v>
      </c>
      <c r="T1005" t="s">
        <v>185</v>
      </c>
      <c r="U1005" t="s">
        <v>207</v>
      </c>
      <c r="V1005" t="s">
        <v>39</v>
      </c>
      <c r="W1005" t="s">
        <v>40</v>
      </c>
      <c r="X1005" t="s">
        <v>40</v>
      </c>
      <c r="Y1005" t="s">
        <v>41</v>
      </c>
      <c r="Z1005" t="s">
        <v>41</v>
      </c>
      <c r="AA1005" t="s">
        <v>188</v>
      </c>
      <c r="AB1005" t="s">
        <v>209</v>
      </c>
    </row>
    <row r="1006" spans="1:28" x14ac:dyDescent="0.25">
      <c r="A1006" t="s">
        <v>823</v>
      </c>
      <c r="B1006" t="s">
        <v>26</v>
      </c>
      <c r="C1006" t="s">
        <v>214</v>
      </c>
      <c r="D1006" t="s">
        <v>51</v>
      </c>
      <c r="E1006">
        <v>511</v>
      </c>
      <c r="F1006" t="str">
        <f t="shared" si="30"/>
        <v>A0820AF511</v>
      </c>
      <c r="G1006">
        <f t="shared" si="31"/>
        <v>4099000</v>
      </c>
      <c r="H1006" s="2">
        <v>4099348</v>
      </c>
      <c r="I1006" s="3">
        <v>4099000</v>
      </c>
      <c r="J1006" t="s">
        <v>29</v>
      </c>
      <c r="K1006" t="s">
        <v>108</v>
      </c>
      <c r="L1006" t="s">
        <v>109</v>
      </c>
      <c r="M1006" t="s">
        <v>32</v>
      </c>
      <c r="N1006" t="s">
        <v>33</v>
      </c>
      <c r="O1006" t="s">
        <v>814</v>
      </c>
      <c r="P1006" t="s">
        <v>34</v>
      </c>
      <c r="Q1006" t="s">
        <v>35</v>
      </c>
      <c r="R1006" t="s">
        <v>36</v>
      </c>
      <c r="S1006" t="s">
        <v>215</v>
      </c>
      <c r="T1006" t="s">
        <v>185</v>
      </c>
      <c r="U1006" t="s">
        <v>207</v>
      </c>
      <c r="V1006" t="s">
        <v>39</v>
      </c>
      <c r="W1006" t="s">
        <v>40</v>
      </c>
      <c r="X1006" t="s">
        <v>40</v>
      </c>
      <c r="Y1006" t="s">
        <v>41</v>
      </c>
      <c r="Z1006" t="s">
        <v>41</v>
      </c>
      <c r="AA1006" t="s">
        <v>188</v>
      </c>
      <c r="AB1006" t="s">
        <v>209</v>
      </c>
    </row>
    <row r="1007" spans="1:28" x14ac:dyDescent="0.25">
      <c r="A1007" t="s">
        <v>825</v>
      </c>
      <c r="B1007" t="s">
        <v>26</v>
      </c>
      <c r="C1007" t="s">
        <v>214</v>
      </c>
      <c r="D1007" t="s">
        <v>51</v>
      </c>
      <c r="E1007">
        <v>511</v>
      </c>
      <c r="F1007" t="str">
        <f t="shared" si="30"/>
        <v>A0820AF511</v>
      </c>
      <c r="G1007">
        <f t="shared" si="31"/>
        <v>109000</v>
      </c>
      <c r="H1007" s="2">
        <v>108667</v>
      </c>
      <c r="I1007" s="3">
        <v>109000</v>
      </c>
      <c r="J1007" t="s">
        <v>29</v>
      </c>
      <c r="K1007" t="s">
        <v>100</v>
      </c>
      <c r="L1007" t="s">
        <v>101</v>
      </c>
      <c r="M1007" t="s">
        <v>102</v>
      </c>
      <c r="N1007" t="s">
        <v>103</v>
      </c>
      <c r="O1007" t="s">
        <v>814</v>
      </c>
      <c r="P1007" t="s">
        <v>34</v>
      </c>
      <c r="Q1007" t="s">
        <v>35</v>
      </c>
      <c r="R1007" t="s">
        <v>36</v>
      </c>
      <c r="S1007" t="s">
        <v>215</v>
      </c>
      <c r="T1007" t="s">
        <v>185</v>
      </c>
      <c r="U1007" t="s">
        <v>207</v>
      </c>
      <c r="V1007" t="s">
        <v>39</v>
      </c>
      <c r="W1007" t="s">
        <v>40</v>
      </c>
      <c r="X1007" t="s">
        <v>40</v>
      </c>
      <c r="Y1007" t="s">
        <v>41</v>
      </c>
      <c r="Z1007" t="s">
        <v>41</v>
      </c>
      <c r="AA1007" t="s">
        <v>188</v>
      </c>
      <c r="AB1007" t="s">
        <v>209</v>
      </c>
    </row>
    <row r="1008" spans="1:28" x14ac:dyDescent="0.25">
      <c r="A1008" t="s">
        <v>816</v>
      </c>
      <c r="B1008" t="s">
        <v>26</v>
      </c>
      <c r="C1008" t="s">
        <v>214</v>
      </c>
      <c r="D1008" t="s">
        <v>51</v>
      </c>
      <c r="E1008">
        <v>511</v>
      </c>
      <c r="F1008" t="str">
        <f t="shared" si="30"/>
        <v>A0820AF511</v>
      </c>
      <c r="G1008">
        <f t="shared" si="31"/>
        <v>816000</v>
      </c>
      <c r="H1008" s="2">
        <v>-816378</v>
      </c>
      <c r="I1008" s="3">
        <v>-816000</v>
      </c>
      <c r="J1008" t="s">
        <v>99</v>
      </c>
      <c r="K1008" t="s">
        <v>115</v>
      </c>
      <c r="L1008" t="s">
        <v>111</v>
      </c>
      <c r="M1008" t="s">
        <v>112</v>
      </c>
      <c r="N1008" t="s">
        <v>113</v>
      </c>
      <c r="O1008" t="s">
        <v>814</v>
      </c>
      <c r="P1008" t="s">
        <v>34</v>
      </c>
      <c r="Q1008" t="s">
        <v>35</v>
      </c>
      <c r="R1008" t="s">
        <v>36</v>
      </c>
      <c r="S1008" t="s">
        <v>215</v>
      </c>
      <c r="T1008" t="s">
        <v>185</v>
      </c>
      <c r="U1008" t="s">
        <v>207</v>
      </c>
      <c r="V1008" t="s">
        <v>39</v>
      </c>
      <c r="W1008" t="s">
        <v>40</v>
      </c>
      <c r="X1008" t="s">
        <v>40</v>
      </c>
      <c r="Y1008" t="s">
        <v>41</v>
      </c>
      <c r="Z1008" t="s">
        <v>41</v>
      </c>
      <c r="AA1008" t="s">
        <v>188</v>
      </c>
      <c r="AB1008" t="s">
        <v>209</v>
      </c>
    </row>
    <row r="1009" spans="1:28" x14ac:dyDescent="0.25">
      <c r="A1009" t="s">
        <v>817</v>
      </c>
      <c r="B1009" t="s">
        <v>26</v>
      </c>
      <c r="C1009" t="s">
        <v>214</v>
      </c>
      <c r="D1009" t="s">
        <v>51</v>
      </c>
      <c r="E1009">
        <v>511</v>
      </c>
      <c r="F1009" t="str">
        <f t="shared" si="30"/>
        <v>A0820AF511</v>
      </c>
      <c r="G1009">
        <f t="shared" si="31"/>
        <v>3392000</v>
      </c>
      <c r="H1009" s="2">
        <v>-3391637</v>
      </c>
      <c r="I1009" s="3">
        <v>-3392000</v>
      </c>
      <c r="J1009" t="s">
        <v>99</v>
      </c>
      <c r="K1009" t="s">
        <v>116</v>
      </c>
      <c r="L1009" t="s">
        <v>117</v>
      </c>
      <c r="M1009" t="s">
        <v>118</v>
      </c>
      <c r="N1009" t="s">
        <v>117</v>
      </c>
      <c r="O1009" t="s">
        <v>814</v>
      </c>
      <c r="P1009" t="s">
        <v>34</v>
      </c>
      <c r="Q1009" t="s">
        <v>35</v>
      </c>
      <c r="R1009" t="s">
        <v>36</v>
      </c>
      <c r="S1009" t="s">
        <v>215</v>
      </c>
      <c r="T1009" t="s">
        <v>185</v>
      </c>
      <c r="U1009" t="s">
        <v>207</v>
      </c>
      <c r="V1009" t="s">
        <v>39</v>
      </c>
      <c r="W1009" t="s">
        <v>40</v>
      </c>
      <c r="X1009" t="s">
        <v>40</v>
      </c>
      <c r="Y1009" t="s">
        <v>41</v>
      </c>
      <c r="Z1009" t="s">
        <v>41</v>
      </c>
      <c r="AA1009" t="s">
        <v>188</v>
      </c>
      <c r="AB1009" t="s">
        <v>209</v>
      </c>
    </row>
    <row r="1010" spans="1:28" x14ac:dyDescent="0.25">
      <c r="A1010" t="s">
        <v>149</v>
      </c>
      <c r="B1010" t="s">
        <v>26</v>
      </c>
      <c r="C1010" t="s">
        <v>214</v>
      </c>
      <c r="D1010" t="s">
        <v>51</v>
      </c>
      <c r="E1010">
        <v>511</v>
      </c>
      <c r="F1010" t="str">
        <f t="shared" si="30"/>
        <v>A0820AF511</v>
      </c>
      <c r="G1010">
        <f t="shared" si="31"/>
        <v>408000</v>
      </c>
      <c r="H1010" s="2">
        <v>408189</v>
      </c>
      <c r="I1010" s="3">
        <v>408000</v>
      </c>
      <c r="J1010" t="s">
        <v>29</v>
      </c>
      <c r="K1010" t="s">
        <v>35</v>
      </c>
      <c r="L1010" t="s">
        <v>129</v>
      </c>
      <c r="M1010" t="s">
        <v>130</v>
      </c>
      <c r="N1010" t="s">
        <v>131</v>
      </c>
      <c r="O1010" t="s">
        <v>814</v>
      </c>
      <c r="P1010" t="s">
        <v>34</v>
      </c>
      <c r="Q1010" t="s">
        <v>35</v>
      </c>
      <c r="R1010" t="s">
        <v>36</v>
      </c>
      <c r="S1010" t="s">
        <v>215</v>
      </c>
      <c r="T1010" t="s">
        <v>185</v>
      </c>
      <c r="U1010" t="s">
        <v>207</v>
      </c>
      <c r="V1010" t="s">
        <v>39</v>
      </c>
      <c r="W1010" t="s">
        <v>40</v>
      </c>
      <c r="X1010" t="s">
        <v>40</v>
      </c>
      <c r="Y1010" t="s">
        <v>41</v>
      </c>
      <c r="Z1010" t="s">
        <v>41</v>
      </c>
      <c r="AA1010" t="s">
        <v>188</v>
      </c>
      <c r="AB1010" t="s">
        <v>209</v>
      </c>
    </row>
    <row r="1011" spans="1:28" x14ac:dyDescent="0.25">
      <c r="A1011" t="s">
        <v>152</v>
      </c>
      <c r="B1011" t="s">
        <v>26</v>
      </c>
      <c r="C1011" t="s">
        <v>214</v>
      </c>
      <c r="D1011" t="s">
        <v>51</v>
      </c>
      <c r="E1011">
        <v>511</v>
      </c>
      <c r="F1011" t="str">
        <f t="shared" si="30"/>
        <v>A0820AF511</v>
      </c>
      <c r="G1011">
        <f t="shared" si="31"/>
        <v>408000</v>
      </c>
      <c r="H1011" s="2">
        <v>-408189</v>
      </c>
      <c r="I1011" s="3">
        <v>-408000</v>
      </c>
      <c r="J1011" t="s">
        <v>99</v>
      </c>
      <c r="K1011" t="s">
        <v>115</v>
      </c>
      <c r="L1011" t="s">
        <v>111</v>
      </c>
      <c r="M1011" t="s">
        <v>112</v>
      </c>
      <c r="N1011" t="s">
        <v>113</v>
      </c>
      <c r="O1011" t="s">
        <v>814</v>
      </c>
      <c r="P1011" t="s">
        <v>34</v>
      </c>
      <c r="Q1011" t="s">
        <v>35</v>
      </c>
      <c r="R1011" t="s">
        <v>36</v>
      </c>
      <c r="S1011" t="s">
        <v>215</v>
      </c>
      <c r="T1011" t="s">
        <v>185</v>
      </c>
      <c r="U1011" t="s">
        <v>207</v>
      </c>
      <c r="V1011" t="s">
        <v>39</v>
      </c>
      <c r="W1011" t="s">
        <v>40</v>
      </c>
      <c r="X1011" t="s">
        <v>40</v>
      </c>
      <c r="Y1011" t="s">
        <v>41</v>
      </c>
      <c r="Z1011" t="s">
        <v>41</v>
      </c>
      <c r="AA1011" t="s">
        <v>188</v>
      </c>
      <c r="AB1011" t="s">
        <v>209</v>
      </c>
    </row>
    <row r="1012" spans="1:28" x14ac:dyDescent="0.25">
      <c r="A1012" t="s">
        <v>153</v>
      </c>
      <c r="B1012" t="s">
        <v>219</v>
      </c>
      <c r="C1012" t="s">
        <v>214</v>
      </c>
      <c r="D1012" t="s">
        <v>51</v>
      </c>
      <c r="E1012">
        <v>511</v>
      </c>
      <c r="F1012" t="str">
        <f t="shared" si="30"/>
        <v>A0820AF511</v>
      </c>
      <c r="G1012">
        <f t="shared" si="31"/>
        <v>373000</v>
      </c>
      <c r="H1012" s="2">
        <v>372563</v>
      </c>
      <c r="I1012" s="3">
        <v>373000</v>
      </c>
      <c r="J1012" t="s">
        <v>29</v>
      </c>
      <c r="K1012" t="s">
        <v>154</v>
      </c>
      <c r="L1012" t="s">
        <v>155</v>
      </c>
      <c r="M1012" t="s">
        <v>156</v>
      </c>
      <c r="N1012" t="s">
        <v>157</v>
      </c>
      <c r="O1012" t="s">
        <v>814</v>
      </c>
      <c r="P1012" t="s">
        <v>34</v>
      </c>
      <c r="Q1012" t="s">
        <v>35</v>
      </c>
      <c r="R1012" t="s">
        <v>36</v>
      </c>
      <c r="S1012" t="s">
        <v>215</v>
      </c>
      <c r="T1012" t="s">
        <v>185</v>
      </c>
      <c r="U1012" t="s">
        <v>207</v>
      </c>
      <c r="V1012" t="s">
        <v>39</v>
      </c>
      <c r="W1012" t="s">
        <v>40</v>
      </c>
      <c r="X1012" t="s">
        <v>40</v>
      </c>
      <c r="Y1012" t="s">
        <v>41</v>
      </c>
      <c r="Z1012" t="s">
        <v>41</v>
      </c>
      <c r="AA1012" t="s">
        <v>188</v>
      </c>
      <c r="AB1012" t="s">
        <v>209</v>
      </c>
    </row>
    <row r="1013" spans="1:28" x14ac:dyDescent="0.25">
      <c r="A1013" t="s">
        <v>158</v>
      </c>
      <c r="B1013" t="s">
        <v>219</v>
      </c>
      <c r="C1013" t="s">
        <v>214</v>
      </c>
      <c r="D1013" t="s">
        <v>51</v>
      </c>
      <c r="E1013">
        <v>511</v>
      </c>
      <c r="F1013" t="str">
        <f t="shared" si="30"/>
        <v>A0820AF511</v>
      </c>
      <c r="G1013">
        <f t="shared" si="31"/>
        <v>48000</v>
      </c>
      <c r="H1013" s="2">
        <v>47652</v>
      </c>
      <c r="I1013" s="3">
        <v>48000</v>
      </c>
      <c r="J1013" t="s">
        <v>29</v>
      </c>
      <c r="K1013" t="s">
        <v>159</v>
      </c>
      <c r="L1013" t="s">
        <v>160</v>
      </c>
      <c r="M1013" t="s">
        <v>161</v>
      </c>
      <c r="N1013" t="s">
        <v>162</v>
      </c>
      <c r="O1013" t="s">
        <v>814</v>
      </c>
      <c r="P1013" t="s">
        <v>34</v>
      </c>
      <c r="Q1013" t="s">
        <v>35</v>
      </c>
      <c r="R1013" t="s">
        <v>36</v>
      </c>
      <c r="S1013" t="s">
        <v>215</v>
      </c>
      <c r="T1013" t="s">
        <v>185</v>
      </c>
      <c r="U1013" t="s">
        <v>207</v>
      </c>
      <c r="V1013" t="s">
        <v>39</v>
      </c>
      <c r="W1013" t="s">
        <v>40</v>
      </c>
      <c r="X1013" t="s">
        <v>40</v>
      </c>
      <c r="Y1013" t="s">
        <v>41</v>
      </c>
      <c r="Z1013" t="s">
        <v>41</v>
      </c>
      <c r="AA1013" t="s">
        <v>188</v>
      </c>
      <c r="AB1013" t="s">
        <v>209</v>
      </c>
    </row>
    <row r="1014" spans="1:28" x14ac:dyDescent="0.25">
      <c r="A1014" t="s">
        <v>163</v>
      </c>
      <c r="B1014" t="s">
        <v>219</v>
      </c>
      <c r="C1014" t="s">
        <v>214</v>
      </c>
      <c r="D1014" t="s">
        <v>51</v>
      </c>
      <c r="E1014">
        <v>511</v>
      </c>
      <c r="F1014" t="str">
        <f t="shared" si="30"/>
        <v>A0820AF511</v>
      </c>
      <c r="G1014">
        <f t="shared" si="31"/>
        <v>421000</v>
      </c>
      <c r="H1014" s="2">
        <v>-420215</v>
      </c>
      <c r="I1014" s="3">
        <v>-421000</v>
      </c>
      <c r="J1014" t="s">
        <v>99</v>
      </c>
      <c r="K1014" t="s">
        <v>35</v>
      </c>
      <c r="L1014" t="s">
        <v>129</v>
      </c>
      <c r="M1014" t="s">
        <v>130</v>
      </c>
      <c r="N1014" t="s">
        <v>131</v>
      </c>
      <c r="O1014" t="s">
        <v>814</v>
      </c>
      <c r="P1014" t="s">
        <v>34</v>
      </c>
      <c r="Q1014" t="s">
        <v>35</v>
      </c>
      <c r="R1014" t="s">
        <v>36</v>
      </c>
      <c r="S1014" t="s">
        <v>215</v>
      </c>
      <c r="T1014" t="s">
        <v>185</v>
      </c>
      <c r="U1014" t="s">
        <v>207</v>
      </c>
      <c r="V1014" t="s">
        <v>39</v>
      </c>
      <c r="W1014" t="s">
        <v>40</v>
      </c>
      <c r="X1014" t="s">
        <v>40</v>
      </c>
      <c r="Y1014" t="s">
        <v>41</v>
      </c>
      <c r="Z1014" t="s">
        <v>41</v>
      </c>
      <c r="AA1014" t="s">
        <v>188</v>
      </c>
      <c r="AB1014" t="s">
        <v>209</v>
      </c>
    </row>
    <row r="1015" spans="1:28" x14ac:dyDescent="0.25">
      <c r="A1015" t="s">
        <v>164</v>
      </c>
      <c r="B1015" t="s">
        <v>26</v>
      </c>
      <c r="C1015" t="s">
        <v>214</v>
      </c>
      <c r="D1015" t="s">
        <v>51</v>
      </c>
      <c r="E1015">
        <v>511</v>
      </c>
      <c r="F1015" t="str">
        <f t="shared" si="30"/>
        <v>A0820AF511</v>
      </c>
      <c r="G1015">
        <f t="shared" si="31"/>
        <v>373000</v>
      </c>
      <c r="H1015" s="2">
        <v>372563</v>
      </c>
      <c r="I1015" s="3">
        <v>373000</v>
      </c>
      <c r="J1015" t="s">
        <v>29</v>
      </c>
      <c r="K1015" t="s">
        <v>116</v>
      </c>
      <c r="L1015" t="s">
        <v>117</v>
      </c>
      <c r="M1015" t="s">
        <v>118</v>
      </c>
      <c r="N1015" t="s">
        <v>117</v>
      </c>
      <c r="O1015" t="s">
        <v>814</v>
      </c>
      <c r="P1015" t="s">
        <v>34</v>
      </c>
      <c r="Q1015" t="s">
        <v>35</v>
      </c>
      <c r="R1015" t="s">
        <v>36</v>
      </c>
      <c r="S1015" t="s">
        <v>215</v>
      </c>
      <c r="T1015" t="s">
        <v>185</v>
      </c>
      <c r="U1015" t="s">
        <v>207</v>
      </c>
      <c r="V1015" t="s">
        <v>39</v>
      </c>
      <c r="W1015" t="s">
        <v>40</v>
      </c>
      <c r="X1015" t="s">
        <v>40</v>
      </c>
      <c r="Y1015" t="s">
        <v>41</v>
      </c>
      <c r="Z1015" t="s">
        <v>41</v>
      </c>
      <c r="AA1015" t="s">
        <v>188</v>
      </c>
      <c r="AB1015" t="s">
        <v>209</v>
      </c>
    </row>
    <row r="1016" spans="1:28" x14ac:dyDescent="0.25">
      <c r="A1016" t="s">
        <v>165</v>
      </c>
      <c r="B1016" t="s">
        <v>26</v>
      </c>
      <c r="C1016" t="s">
        <v>214</v>
      </c>
      <c r="D1016" t="s">
        <v>51</v>
      </c>
      <c r="E1016">
        <v>511</v>
      </c>
      <c r="F1016" t="str">
        <f t="shared" si="30"/>
        <v>A0820AF511</v>
      </c>
      <c r="G1016">
        <f t="shared" si="31"/>
        <v>373000</v>
      </c>
      <c r="H1016" s="2">
        <v>-372563</v>
      </c>
      <c r="I1016" s="3">
        <v>-373000</v>
      </c>
      <c r="J1016" t="s">
        <v>99</v>
      </c>
      <c r="K1016" t="s">
        <v>154</v>
      </c>
      <c r="L1016" t="s">
        <v>155</v>
      </c>
      <c r="M1016" t="s">
        <v>156</v>
      </c>
      <c r="N1016" t="s">
        <v>157</v>
      </c>
      <c r="O1016" t="s">
        <v>814</v>
      </c>
      <c r="P1016" t="s">
        <v>34</v>
      </c>
      <c r="Q1016" t="s">
        <v>35</v>
      </c>
      <c r="R1016" t="s">
        <v>36</v>
      </c>
      <c r="S1016" t="s">
        <v>215</v>
      </c>
      <c r="T1016" t="s">
        <v>185</v>
      </c>
      <c r="U1016" t="s">
        <v>207</v>
      </c>
      <c r="V1016" t="s">
        <v>39</v>
      </c>
      <c r="W1016" t="s">
        <v>40</v>
      </c>
      <c r="X1016" t="s">
        <v>40</v>
      </c>
      <c r="Y1016" t="s">
        <v>41</v>
      </c>
      <c r="Z1016" t="s">
        <v>41</v>
      </c>
      <c r="AA1016" t="s">
        <v>188</v>
      </c>
      <c r="AB1016" t="s">
        <v>209</v>
      </c>
    </row>
    <row r="1017" spans="1:28" x14ac:dyDescent="0.25">
      <c r="A1017" t="s">
        <v>166</v>
      </c>
      <c r="B1017" t="s">
        <v>26</v>
      </c>
      <c r="C1017" t="s">
        <v>214</v>
      </c>
      <c r="D1017" t="s">
        <v>51</v>
      </c>
      <c r="E1017">
        <v>511</v>
      </c>
      <c r="F1017" t="str">
        <f t="shared" si="30"/>
        <v>A0820AF511</v>
      </c>
      <c r="G1017">
        <f t="shared" si="31"/>
        <v>386000</v>
      </c>
      <c r="H1017" s="2">
        <v>385660</v>
      </c>
      <c r="I1017" s="3">
        <v>386000</v>
      </c>
      <c r="J1017" t="s">
        <v>29</v>
      </c>
      <c r="K1017" t="s">
        <v>116</v>
      </c>
      <c r="L1017" t="s">
        <v>117</v>
      </c>
      <c r="M1017" t="s">
        <v>118</v>
      </c>
      <c r="N1017" t="s">
        <v>117</v>
      </c>
      <c r="O1017" t="s">
        <v>814</v>
      </c>
      <c r="P1017" t="s">
        <v>34</v>
      </c>
      <c r="Q1017" t="s">
        <v>35</v>
      </c>
      <c r="R1017" t="s">
        <v>36</v>
      </c>
      <c r="S1017" t="s">
        <v>215</v>
      </c>
      <c r="T1017" t="s">
        <v>185</v>
      </c>
      <c r="U1017" t="s">
        <v>207</v>
      </c>
      <c r="V1017" t="s">
        <v>39</v>
      </c>
      <c r="W1017" t="s">
        <v>40</v>
      </c>
      <c r="X1017" t="s">
        <v>40</v>
      </c>
      <c r="Y1017" t="s">
        <v>41</v>
      </c>
      <c r="Z1017" t="s">
        <v>41</v>
      </c>
      <c r="AA1017" t="s">
        <v>188</v>
      </c>
      <c r="AB1017" t="s">
        <v>209</v>
      </c>
    </row>
    <row r="1018" spans="1:28" x14ac:dyDescent="0.25">
      <c r="A1018" t="s">
        <v>167</v>
      </c>
      <c r="B1018" t="s">
        <v>26</v>
      </c>
      <c r="C1018" t="s">
        <v>214</v>
      </c>
      <c r="D1018" t="s">
        <v>51</v>
      </c>
      <c r="E1018">
        <v>511</v>
      </c>
      <c r="F1018" t="str">
        <f t="shared" si="30"/>
        <v>A0820AF511</v>
      </c>
      <c r="G1018">
        <f t="shared" si="31"/>
        <v>386000</v>
      </c>
      <c r="H1018" s="2">
        <v>-385660</v>
      </c>
      <c r="I1018" s="3">
        <v>-386000</v>
      </c>
      <c r="J1018" t="s">
        <v>99</v>
      </c>
      <c r="K1018" t="s">
        <v>168</v>
      </c>
      <c r="L1018" t="s">
        <v>117</v>
      </c>
      <c r="M1018" t="s">
        <v>169</v>
      </c>
      <c r="N1018" t="s">
        <v>170</v>
      </c>
      <c r="O1018" t="s">
        <v>814</v>
      </c>
      <c r="P1018" t="s">
        <v>34</v>
      </c>
      <c r="Q1018" t="s">
        <v>35</v>
      </c>
      <c r="R1018" t="s">
        <v>36</v>
      </c>
      <c r="S1018" t="s">
        <v>215</v>
      </c>
      <c r="T1018" t="s">
        <v>185</v>
      </c>
      <c r="U1018" t="s">
        <v>207</v>
      </c>
      <c r="V1018" t="s">
        <v>39</v>
      </c>
      <c r="W1018" t="s">
        <v>40</v>
      </c>
      <c r="X1018" t="s">
        <v>40</v>
      </c>
      <c r="Y1018" t="s">
        <v>41</v>
      </c>
      <c r="Z1018" t="s">
        <v>41</v>
      </c>
      <c r="AA1018" t="s">
        <v>188</v>
      </c>
      <c r="AB1018" t="s">
        <v>209</v>
      </c>
    </row>
    <row r="1019" spans="1:28" x14ac:dyDescent="0.25">
      <c r="A1019" t="s">
        <v>849</v>
      </c>
      <c r="B1019" t="s">
        <v>26</v>
      </c>
      <c r="C1019" t="s">
        <v>214</v>
      </c>
      <c r="D1019" t="s">
        <v>216</v>
      </c>
      <c r="E1019">
        <v>511</v>
      </c>
      <c r="F1019" t="str">
        <f t="shared" si="30"/>
        <v>A2720AF511</v>
      </c>
      <c r="G1019">
        <f t="shared" si="31"/>
        <v>24821000</v>
      </c>
      <c r="H1019" s="2">
        <v>24821892</v>
      </c>
      <c r="I1019" s="3">
        <v>24821000</v>
      </c>
      <c r="J1019" t="s">
        <v>29</v>
      </c>
      <c r="K1019" t="s">
        <v>30</v>
      </c>
      <c r="L1019" t="s">
        <v>31</v>
      </c>
      <c r="M1019" t="s">
        <v>32</v>
      </c>
      <c r="N1019" t="s">
        <v>33</v>
      </c>
      <c r="O1019" t="s">
        <v>814</v>
      </c>
      <c r="P1019" t="s">
        <v>34</v>
      </c>
      <c r="Q1019" t="s">
        <v>204</v>
      </c>
      <c r="R1019" t="s">
        <v>205</v>
      </c>
      <c r="S1019" t="s">
        <v>215</v>
      </c>
      <c r="T1019" t="s">
        <v>185</v>
      </c>
      <c r="U1019" t="s">
        <v>207</v>
      </c>
      <c r="V1019" t="s">
        <v>39</v>
      </c>
      <c r="W1019" t="s">
        <v>40</v>
      </c>
      <c r="X1019" t="s">
        <v>40</v>
      </c>
      <c r="Y1019" t="s">
        <v>41</v>
      </c>
      <c r="Z1019" t="s">
        <v>41</v>
      </c>
      <c r="AA1019" t="s">
        <v>188</v>
      </c>
      <c r="AB1019" t="s">
        <v>209</v>
      </c>
    </row>
    <row r="1020" spans="1:28" x14ac:dyDescent="0.25">
      <c r="A1020" t="s">
        <v>823</v>
      </c>
      <c r="B1020" t="s">
        <v>26</v>
      </c>
      <c r="C1020" t="s">
        <v>214</v>
      </c>
      <c r="D1020" t="s">
        <v>216</v>
      </c>
      <c r="E1020">
        <v>511</v>
      </c>
      <c r="F1020" t="str">
        <f t="shared" si="30"/>
        <v>A2720AF511</v>
      </c>
      <c r="G1020">
        <f t="shared" si="31"/>
        <v>356133000</v>
      </c>
      <c r="H1020" s="2">
        <v>356133662</v>
      </c>
      <c r="I1020" s="3">
        <v>356133000</v>
      </c>
      <c r="J1020" t="s">
        <v>29</v>
      </c>
      <c r="K1020" t="s">
        <v>108</v>
      </c>
      <c r="L1020" t="s">
        <v>109</v>
      </c>
      <c r="M1020" t="s">
        <v>32</v>
      </c>
      <c r="N1020" t="s">
        <v>33</v>
      </c>
      <c r="O1020" t="s">
        <v>814</v>
      </c>
      <c r="P1020" t="s">
        <v>34</v>
      </c>
      <c r="Q1020" t="s">
        <v>204</v>
      </c>
      <c r="R1020" t="s">
        <v>205</v>
      </c>
      <c r="S1020" t="s">
        <v>215</v>
      </c>
      <c r="T1020" t="s">
        <v>185</v>
      </c>
      <c r="U1020" t="s">
        <v>207</v>
      </c>
      <c r="V1020" t="s">
        <v>39</v>
      </c>
      <c r="W1020" t="s">
        <v>40</v>
      </c>
      <c r="X1020" t="s">
        <v>40</v>
      </c>
      <c r="Y1020" t="s">
        <v>41</v>
      </c>
      <c r="Z1020" t="s">
        <v>41</v>
      </c>
      <c r="AA1020" t="s">
        <v>188</v>
      </c>
      <c r="AB1020" t="s">
        <v>209</v>
      </c>
    </row>
    <row r="1021" spans="1:28" x14ac:dyDescent="0.25">
      <c r="A1021" t="s">
        <v>825</v>
      </c>
      <c r="B1021" t="s">
        <v>26</v>
      </c>
      <c r="C1021" t="s">
        <v>214</v>
      </c>
      <c r="D1021" t="s">
        <v>216</v>
      </c>
      <c r="E1021">
        <v>511</v>
      </c>
      <c r="F1021" t="str">
        <f t="shared" si="30"/>
        <v>A2720AF511</v>
      </c>
      <c r="G1021">
        <f t="shared" si="31"/>
        <v>1004000</v>
      </c>
      <c r="H1021" s="2">
        <v>1001448</v>
      </c>
      <c r="I1021" s="3">
        <v>1004000</v>
      </c>
      <c r="J1021" t="s">
        <v>29</v>
      </c>
      <c r="K1021" t="s">
        <v>100</v>
      </c>
      <c r="L1021" t="s">
        <v>101</v>
      </c>
      <c r="M1021" t="s">
        <v>102</v>
      </c>
      <c r="N1021" t="s">
        <v>103</v>
      </c>
      <c r="O1021" t="s">
        <v>814</v>
      </c>
      <c r="P1021" t="s">
        <v>34</v>
      </c>
      <c r="Q1021" t="s">
        <v>204</v>
      </c>
      <c r="R1021" t="s">
        <v>205</v>
      </c>
      <c r="S1021" t="s">
        <v>215</v>
      </c>
      <c r="T1021" t="s">
        <v>185</v>
      </c>
      <c r="U1021" t="s">
        <v>207</v>
      </c>
      <c r="V1021" t="s">
        <v>39</v>
      </c>
      <c r="W1021" t="s">
        <v>40</v>
      </c>
      <c r="X1021" t="s">
        <v>40</v>
      </c>
      <c r="Y1021" t="s">
        <v>41</v>
      </c>
      <c r="Z1021" t="s">
        <v>41</v>
      </c>
      <c r="AA1021" t="s">
        <v>188</v>
      </c>
      <c r="AB1021" t="s">
        <v>209</v>
      </c>
    </row>
    <row r="1022" spans="1:28" x14ac:dyDescent="0.25">
      <c r="A1022" t="s">
        <v>826</v>
      </c>
      <c r="B1022" t="s">
        <v>26</v>
      </c>
      <c r="C1022" t="s">
        <v>214</v>
      </c>
      <c r="D1022" t="s">
        <v>216</v>
      </c>
      <c r="E1022">
        <v>511</v>
      </c>
      <c r="F1022" t="str">
        <f t="shared" si="30"/>
        <v>A2720AF511</v>
      </c>
      <c r="G1022">
        <f t="shared" si="31"/>
        <v>4183000</v>
      </c>
      <c r="H1022" s="2">
        <v>-4182480</v>
      </c>
      <c r="I1022" s="3">
        <v>-4183000</v>
      </c>
      <c r="J1022" t="s">
        <v>99</v>
      </c>
      <c r="K1022" t="s">
        <v>110</v>
      </c>
      <c r="L1022" t="s">
        <v>111</v>
      </c>
      <c r="M1022" t="s">
        <v>112</v>
      </c>
      <c r="N1022" t="s">
        <v>113</v>
      </c>
      <c r="O1022" t="s">
        <v>814</v>
      </c>
      <c r="P1022" t="s">
        <v>34</v>
      </c>
      <c r="Q1022" t="s">
        <v>204</v>
      </c>
      <c r="R1022" t="s">
        <v>205</v>
      </c>
      <c r="S1022" t="s">
        <v>215</v>
      </c>
      <c r="T1022" t="s">
        <v>185</v>
      </c>
      <c r="U1022" t="s">
        <v>207</v>
      </c>
      <c r="V1022" t="s">
        <v>39</v>
      </c>
      <c r="W1022" t="s">
        <v>40</v>
      </c>
      <c r="X1022" t="s">
        <v>40</v>
      </c>
      <c r="Y1022" t="s">
        <v>41</v>
      </c>
      <c r="Z1022" t="s">
        <v>41</v>
      </c>
      <c r="AA1022" t="s">
        <v>188</v>
      </c>
      <c r="AB1022" t="s">
        <v>209</v>
      </c>
    </row>
    <row r="1023" spans="1:28" x14ac:dyDescent="0.25">
      <c r="A1023" t="s">
        <v>816</v>
      </c>
      <c r="B1023" t="s">
        <v>26</v>
      </c>
      <c r="C1023" t="s">
        <v>214</v>
      </c>
      <c r="D1023" t="s">
        <v>216</v>
      </c>
      <c r="E1023">
        <v>511</v>
      </c>
      <c r="F1023" t="str">
        <f t="shared" si="30"/>
        <v>A2720AF511</v>
      </c>
      <c r="G1023">
        <f t="shared" si="31"/>
        <v>53890000</v>
      </c>
      <c r="H1023" s="2">
        <v>-53889015</v>
      </c>
      <c r="I1023" s="3">
        <v>-53890000</v>
      </c>
      <c r="J1023" t="s">
        <v>99</v>
      </c>
      <c r="K1023" t="s">
        <v>115</v>
      </c>
      <c r="L1023" t="s">
        <v>111</v>
      </c>
      <c r="M1023" t="s">
        <v>112</v>
      </c>
      <c r="N1023" t="s">
        <v>113</v>
      </c>
      <c r="O1023" t="s">
        <v>814</v>
      </c>
      <c r="P1023" t="s">
        <v>34</v>
      </c>
      <c r="Q1023" t="s">
        <v>204</v>
      </c>
      <c r="R1023" t="s">
        <v>205</v>
      </c>
      <c r="S1023" t="s">
        <v>215</v>
      </c>
      <c r="T1023" t="s">
        <v>185</v>
      </c>
      <c r="U1023" t="s">
        <v>207</v>
      </c>
      <c r="V1023" t="s">
        <v>39</v>
      </c>
      <c r="W1023" t="s">
        <v>40</v>
      </c>
      <c r="X1023" t="s">
        <v>40</v>
      </c>
      <c r="Y1023" t="s">
        <v>41</v>
      </c>
      <c r="Z1023" t="s">
        <v>41</v>
      </c>
      <c r="AA1023" t="s">
        <v>188</v>
      </c>
      <c r="AB1023" t="s">
        <v>209</v>
      </c>
    </row>
    <row r="1024" spans="1:28" x14ac:dyDescent="0.25">
      <c r="A1024" t="s">
        <v>817</v>
      </c>
      <c r="B1024" t="s">
        <v>26</v>
      </c>
      <c r="C1024" t="s">
        <v>214</v>
      </c>
      <c r="D1024" t="s">
        <v>216</v>
      </c>
      <c r="E1024">
        <v>511</v>
      </c>
      <c r="F1024" t="str">
        <f t="shared" si="30"/>
        <v>A2720AF511</v>
      </c>
      <c r="G1024">
        <f t="shared" si="31"/>
        <v>323885000</v>
      </c>
      <c r="H1024" s="2">
        <v>-323885507</v>
      </c>
      <c r="I1024" s="3">
        <v>-323885000</v>
      </c>
      <c r="J1024" t="s">
        <v>99</v>
      </c>
      <c r="K1024" t="s">
        <v>116</v>
      </c>
      <c r="L1024" t="s">
        <v>117</v>
      </c>
      <c r="M1024" t="s">
        <v>118</v>
      </c>
      <c r="N1024" t="s">
        <v>117</v>
      </c>
      <c r="O1024" t="s">
        <v>814</v>
      </c>
      <c r="P1024" t="s">
        <v>34</v>
      </c>
      <c r="Q1024" t="s">
        <v>204</v>
      </c>
      <c r="R1024" t="s">
        <v>205</v>
      </c>
      <c r="S1024" t="s">
        <v>215</v>
      </c>
      <c r="T1024" t="s">
        <v>185</v>
      </c>
      <c r="U1024" t="s">
        <v>207</v>
      </c>
      <c r="V1024" t="s">
        <v>39</v>
      </c>
      <c r="W1024" t="s">
        <v>40</v>
      </c>
      <c r="X1024" t="s">
        <v>40</v>
      </c>
      <c r="Y1024" t="s">
        <v>41</v>
      </c>
      <c r="Z1024" t="s">
        <v>41</v>
      </c>
      <c r="AA1024" t="s">
        <v>188</v>
      </c>
      <c r="AB1024" t="s">
        <v>209</v>
      </c>
    </row>
    <row r="1025" spans="1:28" x14ac:dyDescent="0.25">
      <c r="A1025" t="s">
        <v>865</v>
      </c>
      <c r="B1025" t="s">
        <v>26</v>
      </c>
      <c r="C1025" t="s">
        <v>214</v>
      </c>
      <c r="D1025" t="s">
        <v>216</v>
      </c>
      <c r="E1025">
        <v>511</v>
      </c>
      <c r="F1025" t="str">
        <f t="shared" si="30"/>
        <v>A2720AF511</v>
      </c>
      <c r="G1025">
        <f t="shared" si="31"/>
        <v>1000</v>
      </c>
      <c r="H1025" s="2">
        <v>0</v>
      </c>
      <c r="I1025" s="3">
        <v>1000</v>
      </c>
      <c r="J1025" t="s">
        <v>29</v>
      </c>
      <c r="K1025" t="s">
        <v>30</v>
      </c>
      <c r="L1025" t="s">
        <v>31</v>
      </c>
      <c r="M1025" t="s">
        <v>32</v>
      </c>
      <c r="N1025" t="s">
        <v>33</v>
      </c>
      <c r="O1025" t="s">
        <v>814</v>
      </c>
      <c r="P1025" t="s">
        <v>34</v>
      </c>
      <c r="Q1025" t="s">
        <v>204</v>
      </c>
      <c r="R1025" t="s">
        <v>205</v>
      </c>
      <c r="S1025" t="s">
        <v>215</v>
      </c>
      <c r="T1025" t="s">
        <v>185</v>
      </c>
      <c r="U1025" t="s">
        <v>207</v>
      </c>
      <c r="V1025" t="s">
        <v>39</v>
      </c>
      <c r="W1025" t="s">
        <v>40</v>
      </c>
      <c r="X1025" t="s">
        <v>40</v>
      </c>
      <c r="Y1025" t="s">
        <v>41</v>
      </c>
      <c r="Z1025" t="s">
        <v>41</v>
      </c>
      <c r="AA1025" t="s">
        <v>188</v>
      </c>
      <c r="AB1025" t="s">
        <v>209</v>
      </c>
    </row>
    <row r="1026" spans="1:28" x14ac:dyDescent="0.25">
      <c r="A1026" t="s">
        <v>820</v>
      </c>
      <c r="B1026" t="s">
        <v>26</v>
      </c>
      <c r="C1026" t="s">
        <v>214</v>
      </c>
      <c r="D1026" t="s">
        <v>216</v>
      </c>
      <c r="E1026">
        <v>511</v>
      </c>
      <c r="F1026" t="str">
        <f t="shared" si="30"/>
        <v>A2720AF511</v>
      </c>
      <c r="G1026">
        <f t="shared" si="31"/>
        <v>1266000</v>
      </c>
      <c r="H1026" s="2">
        <v>1267122</v>
      </c>
      <c r="I1026" s="3">
        <v>1266000</v>
      </c>
      <c r="J1026" t="s">
        <v>29</v>
      </c>
      <c r="K1026" t="s">
        <v>104</v>
      </c>
      <c r="L1026" t="s">
        <v>105</v>
      </c>
      <c r="M1026" t="s">
        <v>102</v>
      </c>
      <c r="N1026" t="s">
        <v>103</v>
      </c>
      <c r="O1026" t="s">
        <v>814</v>
      </c>
      <c r="P1026" t="s">
        <v>34</v>
      </c>
      <c r="Q1026" t="s">
        <v>204</v>
      </c>
      <c r="R1026" t="s">
        <v>205</v>
      </c>
      <c r="S1026" t="s">
        <v>215</v>
      </c>
      <c r="T1026" t="s">
        <v>185</v>
      </c>
      <c r="U1026" t="s">
        <v>207</v>
      </c>
      <c r="V1026" t="s">
        <v>39</v>
      </c>
      <c r="W1026" t="s">
        <v>40</v>
      </c>
      <c r="X1026" t="s">
        <v>40</v>
      </c>
      <c r="Y1026" t="s">
        <v>41</v>
      </c>
      <c r="Z1026" t="s">
        <v>41</v>
      </c>
      <c r="AA1026" t="s">
        <v>188</v>
      </c>
      <c r="AB1026" t="s">
        <v>209</v>
      </c>
    </row>
    <row r="1027" spans="1:28" x14ac:dyDescent="0.25">
      <c r="A1027" t="s">
        <v>864</v>
      </c>
      <c r="B1027" t="s">
        <v>26</v>
      </c>
      <c r="C1027" t="s">
        <v>214</v>
      </c>
      <c r="D1027" t="s">
        <v>216</v>
      </c>
      <c r="E1027">
        <v>511</v>
      </c>
      <c r="F1027" t="str">
        <f t="shared" si="30"/>
        <v>A2720AF511</v>
      </c>
      <c r="G1027">
        <f t="shared" si="31"/>
        <v>1369000</v>
      </c>
      <c r="H1027" s="2">
        <v>-1369342</v>
      </c>
      <c r="I1027" s="3">
        <v>-1369000</v>
      </c>
      <c r="J1027" t="s">
        <v>99</v>
      </c>
      <c r="K1027" t="s">
        <v>110</v>
      </c>
      <c r="L1027" t="s">
        <v>111</v>
      </c>
      <c r="M1027" t="s">
        <v>112</v>
      </c>
      <c r="N1027" t="s">
        <v>113</v>
      </c>
      <c r="O1027" t="s">
        <v>814</v>
      </c>
      <c r="P1027" t="s">
        <v>34</v>
      </c>
      <c r="Q1027" t="s">
        <v>204</v>
      </c>
      <c r="R1027" t="s">
        <v>205</v>
      </c>
      <c r="S1027" t="s">
        <v>215</v>
      </c>
      <c r="T1027" t="s">
        <v>185</v>
      </c>
      <c r="U1027" t="s">
        <v>207</v>
      </c>
      <c r="V1027" t="s">
        <v>39</v>
      </c>
      <c r="W1027" t="s">
        <v>40</v>
      </c>
      <c r="X1027" t="s">
        <v>40</v>
      </c>
      <c r="Y1027" t="s">
        <v>41</v>
      </c>
      <c r="Z1027" t="s">
        <v>41</v>
      </c>
      <c r="AA1027" t="s">
        <v>188</v>
      </c>
      <c r="AB1027" t="s">
        <v>209</v>
      </c>
    </row>
    <row r="1028" spans="1:28" x14ac:dyDescent="0.25">
      <c r="A1028" t="s">
        <v>822</v>
      </c>
      <c r="B1028" t="s">
        <v>26</v>
      </c>
      <c r="C1028" t="s">
        <v>214</v>
      </c>
      <c r="D1028" t="s">
        <v>216</v>
      </c>
      <c r="E1028">
        <v>511</v>
      </c>
      <c r="F1028" t="str">
        <f t="shared" si="30"/>
        <v>A2720AF511</v>
      </c>
      <c r="G1028">
        <f t="shared" si="31"/>
        <v>102000</v>
      </c>
      <c r="H1028" s="2">
        <v>102220</v>
      </c>
      <c r="I1028" s="3">
        <v>102000</v>
      </c>
      <c r="J1028" t="s">
        <v>29</v>
      </c>
      <c r="K1028" t="s">
        <v>115</v>
      </c>
      <c r="L1028" t="s">
        <v>111</v>
      </c>
      <c r="M1028" t="s">
        <v>112</v>
      </c>
      <c r="N1028" t="s">
        <v>113</v>
      </c>
      <c r="O1028" t="s">
        <v>814</v>
      </c>
      <c r="P1028" t="s">
        <v>34</v>
      </c>
      <c r="Q1028" t="s">
        <v>204</v>
      </c>
      <c r="R1028" t="s">
        <v>205</v>
      </c>
      <c r="S1028" t="s">
        <v>215</v>
      </c>
      <c r="T1028" t="s">
        <v>185</v>
      </c>
      <c r="U1028" t="s">
        <v>207</v>
      </c>
      <c r="V1028" t="s">
        <v>39</v>
      </c>
      <c r="W1028" t="s">
        <v>40</v>
      </c>
      <c r="X1028" t="s">
        <v>40</v>
      </c>
      <c r="Y1028" t="s">
        <v>41</v>
      </c>
      <c r="Z1028" t="s">
        <v>41</v>
      </c>
      <c r="AA1028" t="s">
        <v>188</v>
      </c>
      <c r="AB1028" t="s">
        <v>209</v>
      </c>
    </row>
    <row r="1029" spans="1:28" x14ac:dyDescent="0.25">
      <c r="A1029" t="s">
        <v>119</v>
      </c>
      <c r="B1029" t="s">
        <v>219</v>
      </c>
      <c r="C1029" t="s">
        <v>214</v>
      </c>
      <c r="D1029" t="s">
        <v>216</v>
      </c>
      <c r="E1029">
        <v>511</v>
      </c>
      <c r="F1029" t="str">
        <f t="shared" si="30"/>
        <v>A2720AF511</v>
      </c>
      <c r="G1029">
        <f t="shared" si="31"/>
        <v>107937000</v>
      </c>
      <c r="H1029" s="2">
        <v>107936510</v>
      </c>
      <c r="I1029" s="3">
        <v>107937000</v>
      </c>
      <c r="J1029" t="s">
        <v>29</v>
      </c>
      <c r="K1029" t="s">
        <v>121</v>
      </c>
      <c r="L1029" t="s">
        <v>122</v>
      </c>
      <c r="M1029" t="s">
        <v>123</v>
      </c>
      <c r="N1029" t="s">
        <v>124</v>
      </c>
      <c r="O1029" t="s">
        <v>814</v>
      </c>
      <c r="P1029" t="s">
        <v>34</v>
      </c>
      <c r="Q1029" t="s">
        <v>204</v>
      </c>
      <c r="R1029" t="s">
        <v>205</v>
      </c>
      <c r="S1029" t="s">
        <v>215</v>
      </c>
      <c r="T1029" t="s">
        <v>185</v>
      </c>
      <c r="U1029" t="s">
        <v>207</v>
      </c>
      <c r="V1029" t="s">
        <v>39</v>
      </c>
      <c r="W1029" t="s">
        <v>40</v>
      </c>
      <c r="X1029" t="s">
        <v>40</v>
      </c>
      <c r="Y1029" t="s">
        <v>41</v>
      </c>
      <c r="Z1029" t="s">
        <v>41</v>
      </c>
      <c r="AA1029" t="s">
        <v>188</v>
      </c>
      <c r="AB1029" t="s">
        <v>209</v>
      </c>
    </row>
    <row r="1030" spans="1:28" x14ac:dyDescent="0.25">
      <c r="A1030" t="s">
        <v>125</v>
      </c>
      <c r="B1030" t="s">
        <v>219</v>
      </c>
      <c r="C1030" t="s">
        <v>214</v>
      </c>
      <c r="D1030" t="s">
        <v>216</v>
      </c>
      <c r="E1030">
        <v>511</v>
      </c>
      <c r="F1030" t="str">
        <f t="shared" si="30"/>
        <v>A2720AF511</v>
      </c>
      <c r="G1030">
        <f t="shared" si="31"/>
        <v>104890000</v>
      </c>
      <c r="H1030" s="2">
        <v>-104890086</v>
      </c>
      <c r="I1030" s="3">
        <v>-104890000</v>
      </c>
      <c r="J1030" t="s">
        <v>99</v>
      </c>
      <c r="K1030" t="s">
        <v>126</v>
      </c>
      <c r="L1030" t="s">
        <v>927</v>
      </c>
      <c r="M1030" t="s">
        <v>127</v>
      </c>
      <c r="N1030" t="s">
        <v>928</v>
      </c>
      <c r="O1030" t="s">
        <v>814</v>
      </c>
      <c r="P1030" t="s">
        <v>34</v>
      </c>
      <c r="Q1030" t="s">
        <v>204</v>
      </c>
      <c r="R1030" t="s">
        <v>205</v>
      </c>
      <c r="S1030" t="s">
        <v>215</v>
      </c>
      <c r="T1030" t="s">
        <v>185</v>
      </c>
      <c r="U1030" t="s">
        <v>207</v>
      </c>
      <c r="V1030" t="s">
        <v>39</v>
      </c>
      <c r="W1030" t="s">
        <v>40</v>
      </c>
      <c r="X1030" t="s">
        <v>40</v>
      </c>
      <c r="Y1030" t="s">
        <v>41</v>
      </c>
      <c r="Z1030" t="s">
        <v>41</v>
      </c>
      <c r="AA1030" t="s">
        <v>188</v>
      </c>
      <c r="AB1030" t="s">
        <v>209</v>
      </c>
    </row>
    <row r="1031" spans="1:28" x14ac:dyDescent="0.25">
      <c r="A1031" t="s">
        <v>128</v>
      </c>
      <c r="B1031" t="s">
        <v>219</v>
      </c>
      <c r="C1031" t="s">
        <v>214</v>
      </c>
      <c r="D1031" t="s">
        <v>216</v>
      </c>
      <c r="E1031">
        <v>511</v>
      </c>
      <c r="F1031" t="str">
        <f t="shared" si="30"/>
        <v>A2720AF511</v>
      </c>
      <c r="G1031">
        <f t="shared" si="31"/>
        <v>3047000</v>
      </c>
      <c r="H1031" s="2">
        <v>-3046424</v>
      </c>
      <c r="I1031" s="3">
        <v>-3047000</v>
      </c>
      <c r="J1031" t="s">
        <v>99</v>
      </c>
      <c r="K1031" t="s">
        <v>204</v>
      </c>
      <c r="L1031" t="s">
        <v>212</v>
      </c>
      <c r="M1031" t="s">
        <v>213</v>
      </c>
      <c r="N1031" t="s">
        <v>205</v>
      </c>
      <c r="O1031" t="s">
        <v>814</v>
      </c>
      <c r="P1031" t="s">
        <v>34</v>
      </c>
      <c r="Q1031" t="s">
        <v>204</v>
      </c>
      <c r="R1031" t="s">
        <v>205</v>
      </c>
      <c r="S1031" t="s">
        <v>215</v>
      </c>
      <c r="T1031" t="s">
        <v>185</v>
      </c>
      <c r="U1031" t="s">
        <v>207</v>
      </c>
      <c r="V1031" t="s">
        <v>39</v>
      </c>
      <c r="W1031" t="s">
        <v>40</v>
      </c>
      <c r="X1031" t="s">
        <v>40</v>
      </c>
      <c r="Y1031" t="s">
        <v>41</v>
      </c>
      <c r="Z1031" t="s">
        <v>41</v>
      </c>
      <c r="AA1031" t="s">
        <v>188</v>
      </c>
      <c r="AB1031" t="s">
        <v>209</v>
      </c>
    </row>
    <row r="1032" spans="1:28" x14ac:dyDescent="0.25">
      <c r="A1032" t="s">
        <v>143</v>
      </c>
      <c r="B1032" t="s">
        <v>26</v>
      </c>
      <c r="C1032" t="s">
        <v>214</v>
      </c>
      <c r="D1032" t="s">
        <v>216</v>
      </c>
      <c r="E1032">
        <v>511</v>
      </c>
      <c r="F1032" t="str">
        <f t="shared" ref="F1032:F1095" si="32">_xlfn.CONCAT("A",D1032,"AF",E1032)</f>
        <v>A2720AF511</v>
      </c>
      <c r="G1032">
        <f t="shared" ref="G1032:G1095" si="33">ABS(I1032)</f>
        <v>5278000</v>
      </c>
      <c r="H1032" s="2">
        <v>5278004</v>
      </c>
      <c r="I1032" s="3">
        <v>5278000</v>
      </c>
      <c r="J1032" t="s">
        <v>29</v>
      </c>
      <c r="K1032" t="s">
        <v>30</v>
      </c>
      <c r="L1032" t="s">
        <v>31</v>
      </c>
      <c r="M1032" t="s">
        <v>32</v>
      </c>
      <c r="N1032" t="s">
        <v>33</v>
      </c>
      <c r="O1032" t="s">
        <v>814</v>
      </c>
      <c r="P1032" t="s">
        <v>34</v>
      </c>
      <c r="Q1032" t="s">
        <v>204</v>
      </c>
      <c r="R1032" t="s">
        <v>205</v>
      </c>
      <c r="S1032" t="s">
        <v>215</v>
      </c>
      <c r="T1032" t="s">
        <v>185</v>
      </c>
      <c r="U1032" t="s">
        <v>207</v>
      </c>
      <c r="V1032" t="s">
        <v>39</v>
      </c>
      <c r="W1032" t="s">
        <v>40</v>
      </c>
      <c r="X1032" t="s">
        <v>40</v>
      </c>
      <c r="Y1032" t="s">
        <v>41</v>
      </c>
      <c r="Z1032" t="s">
        <v>41</v>
      </c>
      <c r="AA1032" t="s">
        <v>188</v>
      </c>
      <c r="AB1032" t="s">
        <v>209</v>
      </c>
    </row>
    <row r="1033" spans="1:28" x14ac:dyDescent="0.25">
      <c r="A1033" t="s">
        <v>145</v>
      </c>
      <c r="B1033" t="s">
        <v>26</v>
      </c>
      <c r="C1033" t="s">
        <v>214</v>
      </c>
      <c r="D1033" t="s">
        <v>216</v>
      </c>
      <c r="E1033">
        <v>511</v>
      </c>
      <c r="F1033" t="str">
        <f t="shared" si="32"/>
        <v>A2720AF511</v>
      </c>
      <c r="G1033">
        <f t="shared" si="33"/>
        <v>102659000</v>
      </c>
      <c r="H1033" s="2">
        <v>102658506</v>
      </c>
      <c r="I1033" s="3">
        <v>102659000</v>
      </c>
      <c r="J1033" t="s">
        <v>29</v>
      </c>
      <c r="K1033" t="s">
        <v>108</v>
      </c>
      <c r="L1033" t="s">
        <v>109</v>
      </c>
      <c r="M1033" t="s">
        <v>32</v>
      </c>
      <c r="N1033" t="s">
        <v>33</v>
      </c>
      <c r="O1033" t="s">
        <v>814</v>
      </c>
      <c r="P1033" t="s">
        <v>34</v>
      </c>
      <c r="Q1033" t="s">
        <v>204</v>
      </c>
      <c r="R1033" t="s">
        <v>205</v>
      </c>
      <c r="S1033" t="s">
        <v>215</v>
      </c>
      <c r="T1033" t="s">
        <v>185</v>
      </c>
      <c r="U1033" t="s">
        <v>207</v>
      </c>
      <c r="V1033" t="s">
        <v>39</v>
      </c>
      <c r="W1033" t="s">
        <v>40</v>
      </c>
      <c r="X1033" t="s">
        <v>40</v>
      </c>
      <c r="Y1033" t="s">
        <v>41</v>
      </c>
      <c r="Z1033" t="s">
        <v>41</v>
      </c>
      <c r="AA1033" t="s">
        <v>188</v>
      </c>
      <c r="AB1033" t="s">
        <v>209</v>
      </c>
    </row>
    <row r="1034" spans="1:28" x14ac:dyDescent="0.25">
      <c r="A1034" t="s">
        <v>146</v>
      </c>
      <c r="B1034" t="s">
        <v>26</v>
      </c>
      <c r="C1034" t="s">
        <v>214</v>
      </c>
      <c r="D1034" t="s">
        <v>216</v>
      </c>
      <c r="E1034">
        <v>511</v>
      </c>
      <c r="F1034" t="str">
        <f t="shared" si="32"/>
        <v>A2720AF511</v>
      </c>
      <c r="G1034">
        <f t="shared" si="33"/>
        <v>107937000</v>
      </c>
      <c r="H1034" s="2">
        <v>-107936510</v>
      </c>
      <c r="I1034" s="3">
        <v>-107937000</v>
      </c>
      <c r="J1034" t="s">
        <v>99</v>
      </c>
      <c r="K1034" t="s">
        <v>121</v>
      </c>
      <c r="L1034" t="s">
        <v>122</v>
      </c>
      <c r="M1034" t="s">
        <v>123</v>
      </c>
      <c r="N1034" t="s">
        <v>124</v>
      </c>
      <c r="O1034" t="s">
        <v>814</v>
      </c>
      <c r="P1034" t="s">
        <v>34</v>
      </c>
      <c r="Q1034" t="s">
        <v>204</v>
      </c>
      <c r="R1034" t="s">
        <v>205</v>
      </c>
      <c r="S1034" t="s">
        <v>215</v>
      </c>
      <c r="T1034" t="s">
        <v>185</v>
      </c>
      <c r="U1034" t="s">
        <v>207</v>
      </c>
      <c r="V1034" t="s">
        <v>39</v>
      </c>
      <c r="W1034" t="s">
        <v>40</v>
      </c>
      <c r="X1034" t="s">
        <v>40</v>
      </c>
      <c r="Y1034" t="s">
        <v>41</v>
      </c>
      <c r="Z1034" t="s">
        <v>41</v>
      </c>
      <c r="AA1034" t="s">
        <v>188</v>
      </c>
      <c r="AB1034" t="s">
        <v>209</v>
      </c>
    </row>
    <row r="1035" spans="1:28" x14ac:dyDescent="0.25">
      <c r="A1035" t="s">
        <v>147</v>
      </c>
      <c r="B1035" t="s">
        <v>26</v>
      </c>
      <c r="C1035" t="s">
        <v>214</v>
      </c>
      <c r="D1035" t="s">
        <v>216</v>
      </c>
      <c r="E1035">
        <v>511</v>
      </c>
      <c r="F1035" t="str">
        <f t="shared" si="32"/>
        <v>A2720AF511</v>
      </c>
      <c r="G1035">
        <f t="shared" si="33"/>
        <v>104890000</v>
      </c>
      <c r="H1035" s="2">
        <v>104890086</v>
      </c>
      <c r="I1035" s="3">
        <v>104890000</v>
      </c>
      <c r="J1035" t="s">
        <v>29</v>
      </c>
      <c r="K1035" t="s">
        <v>126</v>
      </c>
      <c r="L1035" t="s">
        <v>927</v>
      </c>
      <c r="M1035" t="s">
        <v>127</v>
      </c>
      <c r="N1035" t="s">
        <v>928</v>
      </c>
      <c r="O1035" t="s">
        <v>814</v>
      </c>
      <c r="P1035" t="s">
        <v>34</v>
      </c>
      <c r="Q1035" t="s">
        <v>204</v>
      </c>
      <c r="R1035" t="s">
        <v>205</v>
      </c>
      <c r="S1035" t="s">
        <v>215</v>
      </c>
      <c r="T1035" t="s">
        <v>185</v>
      </c>
      <c r="U1035" t="s">
        <v>207</v>
      </c>
      <c r="V1035" t="s">
        <v>39</v>
      </c>
      <c r="W1035" t="s">
        <v>40</v>
      </c>
      <c r="X1035" t="s">
        <v>40</v>
      </c>
      <c r="Y1035" t="s">
        <v>41</v>
      </c>
      <c r="Z1035" t="s">
        <v>41</v>
      </c>
      <c r="AA1035" t="s">
        <v>188</v>
      </c>
      <c r="AB1035" t="s">
        <v>209</v>
      </c>
    </row>
    <row r="1036" spans="1:28" x14ac:dyDescent="0.25">
      <c r="A1036" t="s">
        <v>148</v>
      </c>
      <c r="B1036" t="s">
        <v>26</v>
      </c>
      <c r="C1036" t="s">
        <v>214</v>
      </c>
      <c r="D1036" t="s">
        <v>216</v>
      </c>
      <c r="E1036">
        <v>511</v>
      </c>
      <c r="F1036" t="str">
        <f t="shared" si="32"/>
        <v>A2720AF511</v>
      </c>
      <c r="G1036">
        <f t="shared" si="33"/>
        <v>104890000</v>
      </c>
      <c r="H1036" s="2">
        <v>-104890086</v>
      </c>
      <c r="I1036" s="3">
        <v>-104890000</v>
      </c>
      <c r="J1036" t="s">
        <v>99</v>
      </c>
      <c r="K1036" t="s">
        <v>116</v>
      </c>
      <c r="L1036" t="s">
        <v>117</v>
      </c>
      <c r="M1036" t="s">
        <v>118</v>
      </c>
      <c r="N1036" t="s">
        <v>117</v>
      </c>
      <c r="O1036" t="s">
        <v>814</v>
      </c>
      <c r="P1036" t="s">
        <v>34</v>
      </c>
      <c r="Q1036" t="s">
        <v>204</v>
      </c>
      <c r="R1036" t="s">
        <v>205</v>
      </c>
      <c r="S1036" t="s">
        <v>215</v>
      </c>
      <c r="T1036" t="s">
        <v>185</v>
      </c>
      <c r="U1036" t="s">
        <v>207</v>
      </c>
      <c r="V1036" t="s">
        <v>39</v>
      </c>
      <c r="W1036" t="s">
        <v>40</v>
      </c>
      <c r="X1036" t="s">
        <v>40</v>
      </c>
      <c r="Y1036" t="s">
        <v>41</v>
      </c>
      <c r="Z1036" t="s">
        <v>41</v>
      </c>
      <c r="AA1036" t="s">
        <v>188</v>
      </c>
      <c r="AB1036" t="s">
        <v>209</v>
      </c>
    </row>
    <row r="1037" spans="1:28" x14ac:dyDescent="0.25">
      <c r="A1037" t="s">
        <v>149</v>
      </c>
      <c r="B1037" t="s">
        <v>26</v>
      </c>
      <c r="C1037" t="s">
        <v>214</v>
      </c>
      <c r="D1037" t="s">
        <v>216</v>
      </c>
      <c r="E1037">
        <v>511</v>
      </c>
      <c r="F1037" t="str">
        <f t="shared" si="32"/>
        <v>A2720AF511</v>
      </c>
      <c r="G1037">
        <f t="shared" si="33"/>
        <v>34880000</v>
      </c>
      <c r="H1037" s="2">
        <v>34879864</v>
      </c>
      <c r="I1037" s="3">
        <v>34880000</v>
      </c>
      <c r="J1037" t="s">
        <v>29</v>
      </c>
      <c r="K1037" t="s">
        <v>204</v>
      </c>
      <c r="L1037" t="s">
        <v>212</v>
      </c>
      <c r="M1037" t="s">
        <v>213</v>
      </c>
      <c r="N1037" t="s">
        <v>205</v>
      </c>
      <c r="O1037" t="s">
        <v>814</v>
      </c>
      <c r="P1037" t="s">
        <v>34</v>
      </c>
      <c r="Q1037" t="s">
        <v>204</v>
      </c>
      <c r="R1037" t="s">
        <v>205</v>
      </c>
      <c r="S1037" t="s">
        <v>215</v>
      </c>
      <c r="T1037" t="s">
        <v>185</v>
      </c>
      <c r="U1037" t="s">
        <v>207</v>
      </c>
      <c r="V1037" t="s">
        <v>39</v>
      </c>
      <c r="W1037" t="s">
        <v>40</v>
      </c>
      <c r="X1037" t="s">
        <v>40</v>
      </c>
      <c r="Y1037" t="s">
        <v>41</v>
      </c>
      <c r="Z1037" t="s">
        <v>41</v>
      </c>
      <c r="AA1037" t="s">
        <v>188</v>
      </c>
      <c r="AB1037" t="s">
        <v>209</v>
      </c>
    </row>
    <row r="1038" spans="1:28" x14ac:dyDescent="0.25">
      <c r="A1038" t="s">
        <v>150</v>
      </c>
      <c r="B1038" t="s">
        <v>26</v>
      </c>
      <c r="C1038" t="s">
        <v>214</v>
      </c>
      <c r="D1038" t="s">
        <v>216</v>
      </c>
      <c r="E1038">
        <v>511</v>
      </c>
      <c r="F1038" t="str">
        <f t="shared" si="32"/>
        <v>A2720AF511</v>
      </c>
      <c r="G1038">
        <f t="shared" si="33"/>
        <v>3196000</v>
      </c>
      <c r="H1038" s="2">
        <v>-3196032</v>
      </c>
      <c r="I1038" s="3">
        <v>-3196000</v>
      </c>
      <c r="J1038" t="s">
        <v>99</v>
      </c>
      <c r="K1038" t="s">
        <v>110</v>
      </c>
      <c r="L1038" t="s">
        <v>111</v>
      </c>
      <c r="M1038" t="s">
        <v>112</v>
      </c>
      <c r="N1038" t="s">
        <v>113</v>
      </c>
      <c r="O1038" t="s">
        <v>814</v>
      </c>
      <c r="P1038" t="s">
        <v>34</v>
      </c>
      <c r="Q1038" t="s">
        <v>204</v>
      </c>
      <c r="R1038" t="s">
        <v>205</v>
      </c>
      <c r="S1038" t="s">
        <v>215</v>
      </c>
      <c r="T1038" t="s">
        <v>185</v>
      </c>
      <c r="U1038" t="s">
        <v>207</v>
      </c>
      <c r="V1038" t="s">
        <v>39</v>
      </c>
      <c r="W1038" t="s">
        <v>40</v>
      </c>
      <c r="X1038" t="s">
        <v>40</v>
      </c>
      <c r="Y1038" t="s">
        <v>41</v>
      </c>
      <c r="Z1038" t="s">
        <v>41</v>
      </c>
      <c r="AA1038" t="s">
        <v>188</v>
      </c>
      <c r="AB1038" t="s">
        <v>209</v>
      </c>
    </row>
    <row r="1039" spans="1:28" x14ac:dyDescent="0.25">
      <c r="A1039" t="s">
        <v>152</v>
      </c>
      <c r="B1039" t="s">
        <v>26</v>
      </c>
      <c r="C1039" t="s">
        <v>214</v>
      </c>
      <c r="D1039" t="s">
        <v>216</v>
      </c>
      <c r="E1039">
        <v>511</v>
      </c>
      <c r="F1039" t="str">
        <f t="shared" si="32"/>
        <v>A2720AF511</v>
      </c>
      <c r="G1039">
        <f t="shared" si="33"/>
        <v>31684000</v>
      </c>
      <c r="H1039" s="2">
        <v>-31683832</v>
      </c>
      <c r="I1039" s="3">
        <v>-31684000</v>
      </c>
      <c r="J1039" t="s">
        <v>99</v>
      </c>
      <c r="K1039" t="s">
        <v>115</v>
      </c>
      <c r="L1039" t="s">
        <v>111</v>
      </c>
      <c r="M1039" t="s">
        <v>112</v>
      </c>
      <c r="N1039" t="s">
        <v>113</v>
      </c>
      <c r="O1039" t="s">
        <v>814</v>
      </c>
      <c r="P1039" t="s">
        <v>34</v>
      </c>
      <c r="Q1039" t="s">
        <v>204</v>
      </c>
      <c r="R1039" t="s">
        <v>205</v>
      </c>
      <c r="S1039" t="s">
        <v>215</v>
      </c>
      <c r="T1039" t="s">
        <v>185</v>
      </c>
      <c r="U1039" t="s">
        <v>207</v>
      </c>
      <c r="V1039" t="s">
        <v>39</v>
      </c>
      <c r="W1039" t="s">
        <v>40</v>
      </c>
      <c r="X1039" t="s">
        <v>40</v>
      </c>
      <c r="Y1039" t="s">
        <v>41</v>
      </c>
      <c r="Z1039" t="s">
        <v>41</v>
      </c>
      <c r="AA1039" t="s">
        <v>188</v>
      </c>
      <c r="AB1039" t="s">
        <v>209</v>
      </c>
    </row>
    <row r="1040" spans="1:28" x14ac:dyDescent="0.25">
      <c r="A1040" t="s">
        <v>153</v>
      </c>
      <c r="B1040" t="s">
        <v>219</v>
      </c>
      <c r="C1040" t="s">
        <v>214</v>
      </c>
      <c r="D1040" t="s">
        <v>216</v>
      </c>
      <c r="E1040">
        <v>511</v>
      </c>
      <c r="F1040" t="str">
        <f t="shared" si="32"/>
        <v>A2720AF511</v>
      </c>
      <c r="G1040">
        <f t="shared" si="33"/>
        <v>33361000</v>
      </c>
      <c r="H1040" s="2">
        <v>33361121</v>
      </c>
      <c r="I1040" s="3">
        <v>33361000</v>
      </c>
      <c r="J1040" t="s">
        <v>29</v>
      </c>
      <c r="K1040" t="s">
        <v>154</v>
      </c>
      <c r="L1040" t="s">
        <v>155</v>
      </c>
      <c r="M1040" t="s">
        <v>156</v>
      </c>
      <c r="N1040" t="s">
        <v>157</v>
      </c>
      <c r="O1040" t="s">
        <v>814</v>
      </c>
      <c r="P1040" t="s">
        <v>34</v>
      </c>
      <c r="Q1040" t="s">
        <v>204</v>
      </c>
      <c r="R1040" t="s">
        <v>205</v>
      </c>
      <c r="S1040" t="s">
        <v>215</v>
      </c>
      <c r="T1040" t="s">
        <v>185</v>
      </c>
      <c r="U1040" t="s">
        <v>207</v>
      </c>
      <c r="V1040" t="s">
        <v>39</v>
      </c>
      <c r="W1040" t="s">
        <v>40</v>
      </c>
      <c r="X1040" t="s">
        <v>40</v>
      </c>
      <c r="Y1040" t="s">
        <v>41</v>
      </c>
      <c r="Z1040" t="s">
        <v>41</v>
      </c>
      <c r="AA1040" t="s">
        <v>188</v>
      </c>
      <c r="AB1040" t="s">
        <v>209</v>
      </c>
    </row>
    <row r="1041" spans="1:28" x14ac:dyDescent="0.25">
      <c r="A1041" t="s">
        <v>158</v>
      </c>
      <c r="B1041" t="s">
        <v>219</v>
      </c>
      <c r="C1041" t="s">
        <v>214</v>
      </c>
      <c r="D1041" t="s">
        <v>216</v>
      </c>
      <c r="E1041">
        <v>511</v>
      </c>
      <c r="F1041" t="str">
        <f t="shared" si="32"/>
        <v>A2720AF511</v>
      </c>
      <c r="G1041">
        <f t="shared" si="33"/>
        <v>6767000</v>
      </c>
      <c r="H1041" s="2">
        <v>6767103</v>
      </c>
      <c r="I1041" s="3">
        <v>6767000</v>
      </c>
      <c r="J1041" t="s">
        <v>29</v>
      </c>
      <c r="K1041" t="s">
        <v>159</v>
      </c>
      <c r="L1041" t="s">
        <v>160</v>
      </c>
      <c r="M1041" t="s">
        <v>161</v>
      </c>
      <c r="N1041" t="s">
        <v>162</v>
      </c>
      <c r="O1041" t="s">
        <v>814</v>
      </c>
      <c r="P1041" t="s">
        <v>34</v>
      </c>
      <c r="Q1041" t="s">
        <v>204</v>
      </c>
      <c r="R1041" t="s">
        <v>205</v>
      </c>
      <c r="S1041" t="s">
        <v>215</v>
      </c>
      <c r="T1041" t="s">
        <v>185</v>
      </c>
      <c r="U1041" t="s">
        <v>207</v>
      </c>
      <c r="V1041" t="s">
        <v>39</v>
      </c>
      <c r="W1041" t="s">
        <v>40</v>
      </c>
      <c r="X1041" t="s">
        <v>40</v>
      </c>
      <c r="Y1041" t="s">
        <v>41</v>
      </c>
      <c r="Z1041" t="s">
        <v>41</v>
      </c>
      <c r="AA1041" t="s">
        <v>188</v>
      </c>
      <c r="AB1041" t="s">
        <v>209</v>
      </c>
    </row>
    <row r="1042" spans="1:28" x14ac:dyDescent="0.25">
      <c r="A1042" t="s">
        <v>163</v>
      </c>
      <c r="B1042" t="s">
        <v>219</v>
      </c>
      <c r="C1042" t="s">
        <v>214</v>
      </c>
      <c r="D1042" t="s">
        <v>216</v>
      </c>
      <c r="E1042">
        <v>511</v>
      </c>
      <c r="F1042" t="str">
        <f t="shared" si="32"/>
        <v>A2720AF511</v>
      </c>
      <c r="G1042">
        <f t="shared" si="33"/>
        <v>40128000</v>
      </c>
      <c r="H1042" s="2">
        <v>-40128224</v>
      </c>
      <c r="I1042" s="3">
        <v>-40128000</v>
      </c>
      <c r="J1042" t="s">
        <v>99</v>
      </c>
      <c r="K1042" t="s">
        <v>204</v>
      </c>
      <c r="L1042" t="s">
        <v>212</v>
      </c>
      <c r="M1042" t="s">
        <v>213</v>
      </c>
      <c r="N1042" t="s">
        <v>205</v>
      </c>
      <c r="O1042" t="s">
        <v>814</v>
      </c>
      <c r="P1042" t="s">
        <v>34</v>
      </c>
      <c r="Q1042" t="s">
        <v>204</v>
      </c>
      <c r="R1042" t="s">
        <v>205</v>
      </c>
      <c r="S1042" t="s">
        <v>215</v>
      </c>
      <c r="T1042" t="s">
        <v>185</v>
      </c>
      <c r="U1042" t="s">
        <v>207</v>
      </c>
      <c r="V1042" t="s">
        <v>39</v>
      </c>
      <c r="W1042" t="s">
        <v>40</v>
      </c>
      <c r="X1042" t="s">
        <v>40</v>
      </c>
      <c r="Y1042" t="s">
        <v>41</v>
      </c>
      <c r="Z1042" t="s">
        <v>41</v>
      </c>
      <c r="AA1042" t="s">
        <v>188</v>
      </c>
      <c r="AB1042" t="s">
        <v>209</v>
      </c>
    </row>
    <row r="1043" spans="1:28" x14ac:dyDescent="0.25">
      <c r="A1043" t="s">
        <v>164</v>
      </c>
      <c r="B1043" t="s">
        <v>26</v>
      </c>
      <c r="C1043" t="s">
        <v>214</v>
      </c>
      <c r="D1043" t="s">
        <v>216</v>
      </c>
      <c r="E1043">
        <v>511</v>
      </c>
      <c r="F1043" t="str">
        <f t="shared" si="32"/>
        <v>A2720AF511</v>
      </c>
      <c r="G1043">
        <f t="shared" si="33"/>
        <v>33361000</v>
      </c>
      <c r="H1043" s="2">
        <v>33361121</v>
      </c>
      <c r="I1043" s="3">
        <v>33361000</v>
      </c>
      <c r="J1043" t="s">
        <v>29</v>
      </c>
      <c r="K1043" t="s">
        <v>116</v>
      </c>
      <c r="L1043" t="s">
        <v>117</v>
      </c>
      <c r="M1043" t="s">
        <v>118</v>
      </c>
      <c r="N1043" t="s">
        <v>117</v>
      </c>
      <c r="O1043" t="s">
        <v>814</v>
      </c>
      <c r="P1043" t="s">
        <v>34</v>
      </c>
      <c r="Q1043" t="s">
        <v>204</v>
      </c>
      <c r="R1043" t="s">
        <v>205</v>
      </c>
      <c r="S1043" t="s">
        <v>215</v>
      </c>
      <c r="T1043" t="s">
        <v>185</v>
      </c>
      <c r="U1043" t="s">
        <v>207</v>
      </c>
      <c r="V1043" t="s">
        <v>39</v>
      </c>
      <c r="W1043" t="s">
        <v>40</v>
      </c>
      <c r="X1043" t="s">
        <v>40</v>
      </c>
      <c r="Y1043" t="s">
        <v>41</v>
      </c>
      <c r="Z1043" t="s">
        <v>41</v>
      </c>
      <c r="AA1043" t="s">
        <v>188</v>
      </c>
      <c r="AB1043" t="s">
        <v>209</v>
      </c>
    </row>
    <row r="1044" spans="1:28" x14ac:dyDescent="0.25">
      <c r="A1044" t="s">
        <v>165</v>
      </c>
      <c r="B1044" t="s">
        <v>26</v>
      </c>
      <c r="C1044" t="s">
        <v>214</v>
      </c>
      <c r="D1044" t="s">
        <v>216</v>
      </c>
      <c r="E1044">
        <v>511</v>
      </c>
      <c r="F1044" t="str">
        <f t="shared" si="32"/>
        <v>A2720AF511</v>
      </c>
      <c r="G1044">
        <f t="shared" si="33"/>
        <v>33361000</v>
      </c>
      <c r="H1044" s="2">
        <v>-33361121</v>
      </c>
      <c r="I1044" s="3">
        <v>-33361000</v>
      </c>
      <c r="J1044" t="s">
        <v>99</v>
      </c>
      <c r="K1044" t="s">
        <v>154</v>
      </c>
      <c r="L1044" t="s">
        <v>155</v>
      </c>
      <c r="M1044" t="s">
        <v>156</v>
      </c>
      <c r="N1044" t="s">
        <v>157</v>
      </c>
      <c r="O1044" t="s">
        <v>814</v>
      </c>
      <c r="P1044" t="s">
        <v>34</v>
      </c>
      <c r="Q1044" t="s">
        <v>204</v>
      </c>
      <c r="R1044" t="s">
        <v>205</v>
      </c>
      <c r="S1044" t="s">
        <v>215</v>
      </c>
      <c r="T1044" t="s">
        <v>185</v>
      </c>
      <c r="U1044" t="s">
        <v>207</v>
      </c>
      <c r="V1044" t="s">
        <v>39</v>
      </c>
      <c r="W1044" t="s">
        <v>40</v>
      </c>
      <c r="X1044" t="s">
        <v>40</v>
      </c>
      <c r="Y1044" t="s">
        <v>41</v>
      </c>
      <c r="Z1044" t="s">
        <v>41</v>
      </c>
      <c r="AA1044" t="s">
        <v>188</v>
      </c>
      <c r="AB1044" t="s">
        <v>209</v>
      </c>
    </row>
    <row r="1045" spans="1:28" x14ac:dyDescent="0.25">
      <c r="A1045" t="s">
        <v>166</v>
      </c>
      <c r="B1045" t="s">
        <v>26</v>
      </c>
      <c r="C1045" t="s">
        <v>214</v>
      </c>
      <c r="D1045" t="s">
        <v>216</v>
      </c>
      <c r="E1045">
        <v>511</v>
      </c>
      <c r="F1045" t="str">
        <f t="shared" si="32"/>
        <v>A2720AF511</v>
      </c>
      <c r="G1045">
        <f t="shared" si="33"/>
        <v>32549000</v>
      </c>
      <c r="H1045" s="2">
        <v>32549388</v>
      </c>
      <c r="I1045" s="3">
        <v>32549000</v>
      </c>
      <c r="J1045" t="s">
        <v>29</v>
      </c>
      <c r="K1045" t="s">
        <v>116</v>
      </c>
      <c r="L1045" t="s">
        <v>117</v>
      </c>
      <c r="M1045" t="s">
        <v>118</v>
      </c>
      <c r="N1045" t="s">
        <v>117</v>
      </c>
      <c r="O1045" t="s">
        <v>814</v>
      </c>
      <c r="P1045" t="s">
        <v>34</v>
      </c>
      <c r="Q1045" t="s">
        <v>204</v>
      </c>
      <c r="R1045" t="s">
        <v>205</v>
      </c>
      <c r="S1045" t="s">
        <v>215</v>
      </c>
      <c r="T1045" t="s">
        <v>185</v>
      </c>
      <c r="U1045" t="s">
        <v>207</v>
      </c>
      <c r="V1045" t="s">
        <v>39</v>
      </c>
      <c r="W1045" t="s">
        <v>40</v>
      </c>
      <c r="X1045" t="s">
        <v>40</v>
      </c>
      <c r="Y1045" t="s">
        <v>41</v>
      </c>
      <c r="Z1045" t="s">
        <v>41</v>
      </c>
      <c r="AA1045" t="s">
        <v>188</v>
      </c>
      <c r="AB1045" t="s">
        <v>209</v>
      </c>
    </row>
    <row r="1046" spans="1:28" x14ac:dyDescent="0.25">
      <c r="A1046" t="s">
        <v>167</v>
      </c>
      <c r="B1046" t="s">
        <v>26</v>
      </c>
      <c r="C1046" t="s">
        <v>214</v>
      </c>
      <c r="D1046" t="s">
        <v>216</v>
      </c>
      <c r="E1046">
        <v>511</v>
      </c>
      <c r="F1046" t="str">
        <f t="shared" si="32"/>
        <v>A2720AF511</v>
      </c>
      <c r="G1046">
        <f t="shared" si="33"/>
        <v>32549000</v>
      </c>
      <c r="H1046" s="2">
        <v>-32549388</v>
      </c>
      <c r="I1046" s="3">
        <v>-32549000</v>
      </c>
      <c r="J1046" t="s">
        <v>99</v>
      </c>
      <c r="K1046" t="s">
        <v>168</v>
      </c>
      <c r="L1046" t="s">
        <v>117</v>
      </c>
      <c r="M1046" t="s">
        <v>169</v>
      </c>
      <c r="N1046" t="s">
        <v>170</v>
      </c>
      <c r="O1046" t="s">
        <v>814</v>
      </c>
      <c r="P1046" t="s">
        <v>34</v>
      </c>
      <c r="Q1046" t="s">
        <v>204</v>
      </c>
      <c r="R1046" t="s">
        <v>205</v>
      </c>
      <c r="S1046" t="s">
        <v>215</v>
      </c>
      <c r="T1046" t="s">
        <v>185</v>
      </c>
      <c r="U1046" t="s">
        <v>207</v>
      </c>
      <c r="V1046" t="s">
        <v>39</v>
      </c>
      <c r="W1046" t="s">
        <v>40</v>
      </c>
      <c r="X1046" t="s">
        <v>40</v>
      </c>
      <c r="Y1046" t="s">
        <v>41</v>
      </c>
      <c r="Z1046" t="s">
        <v>41</v>
      </c>
      <c r="AA1046" t="s">
        <v>188</v>
      </c>
      <c r="AB1046" t="s">
        <v>209</v>
      </c>
    </row>
    <row r="1047" spans="1:28" x14ac:dyDescent="0.25">
      <c r="A1047" t="s">
        <v>173</v>
      </c>
      <c r="B1047" t="s">
        <v>26</v>
      </c>
      <c r="C1047" t="s">
        <v>214</v>
      </c>
      <c r="D1047" t="s">
        <v>216</v>
      </c>
      <c r="E1047">
        <v>511</v>
      </c>
      <c r="F1047" t="str">
        <f t="shared" si="32"/>
        <v>A2720AF511</v>
      </c>
      <c r="G1047">
        <f t="shared" si="33"/>
        <v>32228000</v>
      </c>
      <c r="H1047" s="2">
        <v>32228342</v>
      </c>
      <c r="I1047" s="3">
        <v>32228000</v>
      </c>
      <c r="J1047" t="s">
        <v>29</v>
      </c>
      <c r="K1047" t="s">
        <v>116</v>
      </c>
      <c r="L1047" t="s">
        <v>117</v>
      </c>
      <c r="M1047" t="s">
        <v>118</v>
      </c>
      <c r="N1047" t="s">
        <v>117</v>
      </c>
      <c r="O1047" t="s">
        <v>814</v>
      </c>
      <c r="P1047" t="s">
        <v>34</v>
      </c>
      <c r="Q1047" t="s">
        <v>204</v>
      </c>
      <c r="R1047" t="s">
        <v>205</v>
      </c>
      <c r="S1047" t="s">
        <v>215</v>
      </c>
      <c r="T1047" t="s">
        <v>185</v>
      </c>
      <c r="U1047" t="s">
        <v>207</v>
      </c>
      <c r="V1047" t="s">
        <v>39</v>
      </c>
      <c r="W1047" t="s">
        <v>40</v>
      </c>
      <c r="X1047" t="s">
        <v>40</v>
      </c>
      <c r="Y1047" t="s">
        <v>41</v>
      </c>
      <c r="Z1047" t="s">
        <v>41</v>
      </c>
      <c r="AA1047" t="s">
        <v>188</v>
      </c>
      <c r="AB1047" t="s">
        <v>209</v>
      </c>
    </row>
    <row r="1048" spans="1:28" x14ac:dyDescent="0.25">
      <c r="A1048" t="s">
        <v>174</v>
      </c>
      <c r="B1048" t="s">
        <v>26</v>
      </c>
      <c r="C1048" t="s">
        <v>214</v>
      </c>
      <c r="D1048" t="s">
        <v>216</v>
      </c>
      <c r="E1048">
        <v>511</v>
      </c>
      <c r="F1048" t="str">
        <f t="shared" si="32"/>
        <v>A2720AF511</v>
      </c>
      <c r="G1048">
        <f t="shared" si="33"/>
        <v>1060000</v>
      </c>
      <c r="H1048" s="2">
        <v>1059634</v>
      </c>
      <c r="I1048" s="3">
        <v>1060000</v>
      </c>
      <c r="J1048" t="s">
        <v>29</v>
      </c>
      <c r="K1048" t="s">
        <v>110</v>
      </c>
      <c r="L1048" t="s">
        <v>111</v>
      </c>
      <c r="M1048" t="s">
        <v>112</v>
      </c>
      <c r="N1048" t="s">
        <v>113</v>
      </c>
      <c r="O1048" t="s">
        <v>814</v>
      </c>
      <c r="P1048" t="s">
        <v>34</v>
      </c>
      <c r="Q1048" t="s">
        <v>204</v>
      </c>
      <c r="R1048" t="s">
        <v>205</v>
      </c>
      <c r="S1048" t="s">
        <v>215</v>
      </c>
      <c r="T1048" t="s">
        <v>185</v>
      </c>
      <c r="U1048" t="s">
        <v>207</v>
      </c>
      <c r="V1048" t="s">
        <v>39</v>
      </c>
      <c r="W1048" t="s">
        <v>40</v>
      </c>
      <c r="X1048" t="s">
        <v>40</v>
      </c>
      <c r="Y1048" t="s">
        <v>41</v>
      </c>
      <c r="Z1048" t="s">
        <v>41</v>
      </c>
      <c r="AA1048" t="s">
        <v>188</v>
      </c>
      <c r="AB1048" t="s">
        <v>209</v>
      </c>
    </row>
    <row r="1049" spans="1:28" x14ac:dyDescent="0.25">
      <c r="A1049" t="s">
        <v>175</v>
      </c>
      <c r="B1049" t="s">
        <v>26</v>
      </c>
      <c r="C1049" t="s">
        <v>214</v>
      </c>
      <c r="D1049" t="s">
        <v>216</v>
      </c>
      <c r="E1049">
        <v>511</v>
      </c>
      <c r="F1049" t="str">
        <f t="shared" si="32"/>
        <v>A2720AF511</v>
      </c>
      <c r="G1049">
        <f t="shared" si="33"/>
        <v>1507000</v>
      </c>
      <c r="H1049" s="2">
        <v>1506651</v>
      </c>
      <c r="I1049" s="3">
        <v>1507000</v>
      </c>
      <c r="J1049" t="s">
        <v>29</v>
      </c>
      <c r="K1049" t="s">
        <v>115</v>
      </c>
      <c r="L1049" t="s">
        <v>111</v>
      </c>
      <c r="M1049" t="s">
        <v>112</v>
      </c>
      <c r="N1049" t="s">
        <v>113</v>
      </c>
      <c r="O1049" t="s">
        <v>814</v>
      </c>
      <c r="P1049" t="s">
        <v>34</v>
      </c>
      <c r="Q1049" t="s">
        <v>204</v>
      </c>
      <c r="R1049" t="s">
        <v>205</v>
      </c>
      <c r="S1049" t="s">
        <v>215</v>
      </c>
      <c r="T1049" t="s">
        <v>185</v>
      </c>
      <c r="U1049" t="s">
        <v>207</v>
      </c>
      <c r="V1049" t="s">
        <v>39</v>
      </c>
      <c r="W1049" t="s">
        <v>40</v>
      </c>
      <c r="X1049" t="s">
        <v>40</v>
      </c>
      <c r="Y1049" t="s">
        <v>41</v>
      </c>
      <c r="Z1049" t="s">
        <v>41</v>
      </c>
      <c r="AA1049" t="s">
        <v>188</v>
      </c>
      <c r="AB1049" t="s">
        <v>209</v>
      </c>
    </row>
    <row r="1050" spans="1:28" x14ac:dyDescent="0.25">
      <c r="A1050" t="s">
        <v>177</v>
      </c>
      <c r="B1050" t="s">
        <v>26</v>
      </c>
      <c r="C1050" t="s">
        <v>214</v>
      </c>
      <c r="D1050" t="s">
        <v>216</v>
      </c>
      <c r="E1050">
        <v>511</v>
      </c>
      <c r="F1050" t="str">
        <f t="shared" si="32"/>
        <v>A2720AF511</v>
      </c>
      <c r="G1050">
        <f t="shared" si="33"/>
        <v>3455000</v>
      </c>
      <c r="H1050" s="2">
        <v>-3454880</v>
      </c>
      <c r="I1050" s="3">
        <v>-3455000</v>
      </c>
      <c r="J1050" t="s">
        <v>99</v>
      </c>
      <c r="K1050" t="s">
        <v>30</v>
      </c>
      <c r="L1050" t="s">
        <v>31</v>
      </c>
      <c r="M1050" t="s">
        <v>32</v>
      </c>
      <c r="N1050" t="s">
        <v>33</v>
      </c>
      <c r="O1050" t="s">
        <v>814</v>
      </c>
      <c r="P1050" t="s">
        <v>34</v>
      </c>
      <c r="Q1050" t="s">
        <v>204</v>
      </c>
      <c r="R1050" t="s">
        <v>205</v>
      </c>
      <c r="S1050" t="s">
        <v>215</v>
      </c>
      <c r="T1050" t="s">
        <v>185</v>
      </c>
      <c r="U1050" t="s">
        <v>207</v>
      </c>
      <c r="V1050" t="s">
        <v>39</v>
      </c>
      <c r="W1050" t="s">
        <v>40</v>
      </c>
      <c r="X1050" t="s">
        <v>40</v>
      </c>
      <c r="Y1050" t="s">
        <v>41</v>
      </c>
      <c r="Z1050" t="s">
        <v>41</v>
      </c>
      <c r="AA1050" t="s">
        <v>188</v>
      </c>
      <c r="AB1050" t="s">
        <v>209</v>
      </c>
    </row>
    <row r="1051" spans="1:28" x14ac:dyDescent="0.25">
      <c r="A1051" t="s">
        <v>178</v>
      </c>
      <c r="B1051" t="s">
        <v>26</v>
      </c>
      <c r="C1051" t="s">
        <v>214</v>
      </c>
      <c r="D1051" t="s">
        <v>216</v>
      </c>
      <c r="E1051">
        <v>511</v>
      </c>
      <c r="F1051" t="str">
        <f t="shared" si="32"/>
        <v>A2720AF511</v>
      </c>
      <c r="G1051">
        <f t="shared" si="33"/>
        <v>31209000</v>
      </c>
      <c r="H1051" s="2">
        <v>-31208862</v>
      </c>
      <c r="I1051" s="3">
        <v>-31209000</v>
      </c>
      <c r="J1051" t="s">
        <v>99</v>
      </c>
      <c r="K1051" t="s">
        <v>108</v>
      </c>
      <c r="L1051" t="s">
        <v>109</v>
      </c>
      <c r="M1051" t="s">
        <v>32</v>
      </c>
      <c r="N1051" t="s">
        <v>33</v>
      </c>
      <c r="O1051" t="s">
        <v>814</v>
      </c>
      <c r="P1051" t="s">
        <v>34</v>
      </c>
      <c r="Q1051" t="s">
        <v>204</v>
      </c>
      <c r="R1051" t="s">
        <v>205</v>
      </c>
      <c r="S1051" t="s">
        <v>215</v>
      </c>
      <c r="T1051" t="s">
        <v>185</v>
      </c>
      <c r="U1051" t="s">
        <v>207</v>
      </c>
      <c r="V1051" t="s">
        <v>39</v>
      </c>
      <c r="W1051" t="s">
        <v>40</v>
      </c>
      <c r="X1051" t="s">
        <v>40</v>
      </c>
      <c r="Y1051" t="s">
        <v>41</v>
      </c>
      <c r="Z1051" t="s">
        <v>41</v>
      </c>
      <c r="AA1051" t="s">
        <v>188</v>
      </c>
      <c r="AB1051" t="s">
        <v>209</v>
      </c>
    </row>
    <row r="1052" spans="1:28" x14ac:dyDescent="0.25">
      <c r="A1052" t="s">
        <v>179</v>
      </c>
      <c r="B1052" t="s">
        <v>26</v>
      </c>
      <c r="C1052" t="s">
        <v>214</v>
      </c>
      <c r="D1052" t="s">
        <v>216</v>
      </c>
      <c r="E1052">
        <v>511</v>
      </c>
      <c r="F1052" t="str">
        <f t="shared" si="32"/>
        <v>A2720AF511</v>
      </c>
      <c r="G1052">
        <f t="shared" si="33"/>
        <v>131000</v>
      </c>
      <c r="H1052" s="2">
        <v>-130885</v>
      </c>
      <c r="I1052" s="3">
        <v>-131000</v>
      </c>
      <c r="J1052" t="s">
        <v>99</v>
      </c>
      <c r="K1052" t="s">
        <v>204</v>
      </c>
      <c r="L1052" t="s">
        <v>212</v>
      </c>
      <c r="M1052" t="s">
        <v>213</v>
      </c>
      <c r="N1052" t="s">
        <v>205</v>
      </c>
      <c r="O1052" t="s">
        <v>814</v>
      </c>
      <c r="P1052" t="s">
        <v>34</v>
      </c>
      <c r="Q1052" t="s">
        <v>204</v>
      </c>
      <c r="R1052" t="s">
        <v>205</v>
      </c>
      <c r="S1052" t="s">
        <v>215</v>
      </c>
      <c r="T1052" t="s">
        <v>185</v>
      </c>
      <c r="U1052" t="s">
        <v>207</v>
      </c>
      <c r="V1052" t="s">
        <v>39</v>
      </c>
      <c r="W1052" t="s">
        <v>40</v>
      </c>
      <c r="X1052" t="s">
        <v>40</v>
      </c>
      <c r="Y1052" t="s">
        <v>41</v>
      </c>
      <c r="Z1052" t="s">
        <v>41</v>
      </c>
      <c r="AA1052" t="s">
        <v>188</v>
      </c>
      <c r="AB1052" t="s">
        <v>209</v>
      </c>
    </row>
    <row r="1053" spans="1:28" x14ac:dyDescent="0.25">
      <c r="A1053" t="s">
        <v>180</v>
      </c>
      <c r="B1053" t="s">
        <v>26</v>
      </c>
      <c r="C1053" t="s">
        <v>214</v>
      </c>
      <c r="D1053" t="s">
        <v>216</v>
      </c>
      <c r="E1053">
        <v>511</v>
      </c>
      <c r="F1053" t="str">
        <f t="shared" si="32"/>
        <v>A2720AF511</v>
      </c>
      <c r="G1053">
        <f t="shared" si="33"/>
        <v>368000</v>
      </c>
      <c r="H1053" s="2">
        <v>368427</v>
      </c>
      <c r="I1053" s="3">
        <v>368000</v>
      </c>
      <c r="J1053" t="s">
        <v>29</v>
      </c>
      <c r="K1053" t="s">
        <v>30</v>
      </c>
      <c r="L1053" t="s">
        <v>31</v>
      </c>
      <c r="M1053" t="s">
        <v>32</v>
      </c>
      <c r="N1053" t="s">
        <v>33</v>
      </c>
      <c r="O1053" t="s">
        <v>814</v>
      </c>
      <c r="P1053" t="s">
        <v>34</v>
      </c>
      <c r="Q1053" t="s">
        <v>204</v>
      </c>
      <c r="R1053" t="s">
        <v>205</v>
      </c>
      <c r="S1053" t="s">
        <v>215</v>
      </c>
      <c r="T1053" t="s">
        <v>185</v>
      </c>
      <c r="U1053" t="s">
        <v>207</v>
      </c>
      <c r="V1053" t="s">
        <v>39</v>
      </c>
      <c r="W1053" t="s">
        <v>40</v>
      </c>
      <c r="X1053" t="s">
        <v>40</v>
      </c>
      <c r="Y1053" t="s">
        <v>41</v>
      </c>
      <c r="Z1053" t="s">
        <v>41</v>
      </c>
      <c r="AA1053" t="s">
        <v>188</v>
      </c>
      <c r="AB1053" t="s">
        <v>209</v>
      </c>
    </row>
    <row r="1054" spans="1:28" x14ac:dyDescent="0.25">
      <c r="A1054" t="s">
        <v>181</v>
      </c>
      <c r="B1054" t="s">
        <v>26</v>
      </c>
      <c r="C1054" t="s">
        <v>214</v>
      </c>
      <c r="D1054" t="s">
        <v>216</v>
      </c>
      <c r="E1054">
        <v>511</v>
      </c>
      <c r="F1054" t="str">
        <f t="shared" si="32"/>
        <v>A2720AF511</v>
      </c>
      <c r="G1054">
        <f t="shared" si="33"/>
        <v>132000</v>
      </c>
      <c r="H1054" s="2">
        <v>131690</v>
      </c>
      <c r="I1054" s="3">
        <v>132000</v>
      </c>
      <c r="J1054" t="s">
        <v>29</v>
      </c>
      <c r="K1054" t="s">
        <v>108</v>
      </c>
      <c r="L1054" t="s">
        <v>109</v>
      </c>
      <c r="M1054" t="s">
        <v>32</v>
      </c>
      <c r="N1054" t="s">
        <v>33</v>
      </c>
      <c r="O1054" t="s">
        <v>814</v>
      </c>
      <c r="P1054" t="s">
        <v>34</v>
      </c>
      <c r="Q1054" t="s">
        <v>204</v>
      </c>
      <c r="R1054" t="s">
        <v>205</v>
      </c>
      <c r="S1054" t="s">
        <v>215</v>
      </c>
      <c r="T1054" t="s">
        <v>185</v>
      </c>
      <c r="U1054" t="s">
        <v>207</v>
      </c>
      <c r="V1054" t="s">
        <v>39</v>
      </c>
      <c r="W1054" t="s">
        <v>40</v>
      </c>
      <c r="X1054" t="s">
        <v>40</v>
      </c>
      <c r="Y1054" t="s">
        <v>41</v>
      </c>
      <c r="Z1054" t="s">
        <v>41</v>
      </c>
      <c r="AA1054" t="s">
        <v>188</v>
      </c>
      <c r="AB1054" t="s">
        <v>209</v>
      </c>
    </row>
    <row r="1055" spans="1:28" x14ac:dyDescent="0.25">
      <c r="A1055" t="s">
        <v>182</v>
      </c>
      <c r="B1055" t="s">
        <v>26</v>
      </c>
      <c r="C1055" t="s">
        <v>214</v>
      </c>
      <c r="D1055" t="s">
        <v>216</v>
      </c>
      <c r="E1055">
        <v>511</v>
      </c>
      <c r="F1055" t="str">
        <f t="shared" si="32"/>
        <v>A2720AF511</v>
      </c>
      <c r="G1055">
        <f t="shared" si="33"/>
        <v>500000</v>
      </c>
      <c r="H1055" s="2">
        <v>-500117</v>
      </c>
      <c r="I1055" s="3">
        <v>-500000</v>
      </c>
      <c r="J1055" t="s">
        <v>99</v>
      </c>
      <c r="K1055" t="s">
        <v>116</v>
      </c>
      <c r="L1055" t="s">
        <v>117</v>
      </c>
      <c r="M1055" t="s">
        <v>118</v>
      </c>
      <c r="N1055" t="s">
        <v>117</v>
      </c>
      <c r="O1055" t="s">
        <v>814</v>
      </c>
      <c r="P1055" t="s">
        <v>34</v>
      </c>
      <c r="Q1055" t="s">
        <v>204</v>
      </c>
      <c r="R1055" t="s">
        <v>205</v>
      </c>
      <c r="S1055" t="s">
        <v>215</v>
      </c>
      <c r="T1055" t="s">
        <v>185</v>
      </c>
      <c r="U1055" t="s">
        <v>207</v>
      </c>
      <c r="V1055" t="s">
        <v>39</v>
      </c>
      <c r="W1055" t="s">
        <v>40</v>
      </c>
      <c r="X1055" t="s">
        <v>40</v>
      </c>
      <c r="Y1055" t="s">
        <v>41</v>
      </c>
      <c r="Z1055" t="s">
        <v>41</v>
      </c>
      <c r="AA1055" t="s">
        <v>188</v>
      </c>
      <c r="AB1055" t="s">
        <v>209</v>
      </c>
    </row>
    <row r="1056" spans="1:28" x14ac:dyDescent="0.25">
      <c r="A1056" t="s">
        <v>849</v>
      </c>
      <c r="B1056" t="s">
        <v>26</v>
      </c>
      <c r="C1056" t="s">
        <v>214</v>
      </c>
      <c r="D1056" t="s">
        <v>217</v>
      </c>
      <c r="E1056">
        <v>511</v>
      </c>
      <c r="F1056" t="str">
        <f t="shared" si="32"/>
        <v>A2740AF511</v>
      </c>
      <c r="G1056">
        <f t="shared" si="33"/>
        <v>1027000</v>
      </c>
      <c r="H1056" s="2">
        <v>1027259</v>
      </c>
      <c r="I1056" s="3">
        <v>1027000</v>
      </c>
      <c r="J1056" t="s">
        <v>29</v>
      </c>
      <c r="K1056" t="s">
        <v>30</v>
      </c>
      <c r="L1056" t="s">
        <v>31</v>
      </c>
      <c r="M1056" t="s">
        <v>32</v>
      </c>
      <c r="N1056" t="s">
        <v>33</v>
      </c>
      <c r="O1056" t="s">
        <v>814</v>
      </c>
      <c r="P1056" t="s">
        <v>34</v>
      </c>
      <c r="Q1056" t="s">
        <v>204</v>
      </c>
      <c r="R1056" t="s">
        <v>205</v>
      </c>
      <c r="S1056" t="s">
        <v>215</v>
      </c>
      <c r="T1056" t="s">
        <v>185</v>
      </c>
      <c r="U1056" t="s">
        <v>207</v>
      </c>
      <c r="V1056" t="s">
        <v>39</v>
      </c>
      <c r="W1056" t="s">
        <v>40</v>
      </c>
      <c r="X1056" t="s">
        <v>40</v>
      </c>
      <c r="Y1056" t="s">
        <v>41</v>
      </c>
      <c r="Z1056" t="s">
        <v>41</v>
      </c>
      <c r="AA1056" t="s">
        <v>188</v>
      </c>
      <c r="AB1056" t="s">
        <v>209</v>
      </c>
    </row>
    <row r="1057" spans="1:28" x14ac:dyDescent="0.25">
      <c r="A1057" t="s">
        <v>823</v>
      </c>
      <c r="B1057" t="s">
        <v>26</v>
      </c>
      <c r="C1057" t="s">
        <v>214</v>
      </c>
      <c r="D1057" t="s">
        <v>217</v>
      </c>
      <c r="E1057">
        <v>511</v>
      </c>
      <c r="F1057" t="str">
        <f t="shared" si="32"/>
        <v>A2740AF511</v>
      </c>
      <c r="G1057">
        <f t="shared" si="33"/>
        <v>331504000</v>
      </c>
      <c r="H1057" s="2">
        <v>331504487</v>
      </c>
      <c r="I1057" s="3">
        <v>331504000</v>
      </c>
      <c r="J1057" t="s">
        <v>29</v>
      </c>
      <c r="K1057" t="s">
        <v>108</v>
      </c>
      <c r="L1057" t="s">
        <v>109</v>
      </c>
      <c r="M1057" t="s">
        <v>32</v>
      </c>
      <c r="N1057" t="s">
        <v>33</v>
      </c>
      <c r="O1057" t="s">
        <v>814</v>
      </c>
      <c r="P1057" t="s">
        <v>34</v>
      </c>
      <c r="Q1057" t="s">
        <v>204</v>
      </c>
      <c r="R1057" t="s">
        <v>205</v>
      </c>
      <c r="S1057" t="s">
        <v>215</v>
      </c>
      <c r="T1057" t="s">
        <v>185</v>
      </c>
      <c r="U1057" t="s">
        <v>207</v>
      </c>
      <c r="V1057" t="s">
        <v>39</v>
      </c>
      <c r="W1057" t="s">
        <v>40</v>
      </c>
      <c r="X1057" t="s">
        <v>40</v>
      </c>
      <c r="Y1057" t="s">
        <v>41</v>
      </c>
      <c r="Z1057" t="s">
        <v>41</v>
      </c>
      <c r="AA1057" t="s">
        <v>188</v>
      </c>
      <c r="AB1057" t="s">
        <v>209</v>
      </c>
    </row>
    <row r="1058" spans="1:28" x14ac:dyDescent="0.25">
      <c r="A1058" t="s">
        <v>825</v>
      </c>
      <c r="B1058" t="s">
        <v>26</v>
      </c>
      <c r="C1058" t="s">
        <v>214</v>
      </c>
      <c r="D1058" t="s">
        <v>217</v>
      </c>
      <c r="E1058">
        <v>511</v>
      </c>
      <c r="F1058" t="str">
        <f t="shared" si="32"/>
        <v>A2740AF511</v>
      </c>
      <c r="G1058">
        <f t="shared" si="33"/>
        <v>6473000</v>
      </c>
      <c r="H1058" s="2">
        <v>6472625</v>
      </c>
      <c r="I1058" s="3">
        <v>6473000</v>
      </c>
      <c r="J1058" t="s">
        <v>29</v>
      </c>
      <c r="K1058" t="s">
        <v>100</v>
      </c>
      <c r="L1058" t="s">
        <v>101</v>
      </c>
      <c r="M1058" t="s">
        <v>102</v>
      </c>
      <c r="N1058" t="s">
        <v>103</v>
      </c>
      <c r="O1058" t="s">
        <v>814</v>
      </c>
      <c r="P1058" t="s">
        <v>34</v>
      </c>
      <c r="Q1058" t="s">
        <v>204</v>
      </c>
      <c r="R1058" t="s">
        <v>205</v>
      </c>
      <c r="S1058" t="s">
        <v>215</v>
      </c>
      <c r="T1058" t="s">
        <v>185</v>
      </c>
      <c r="U1058" t="s">
        <v>207</v>
      </c>
      <c r="V1058" t="s">
        <v>39</v>
      </c>
      <c r="W1058" t="s">
        <v>40</v>
      </c>
      <c r="X1058" t="s">
        <v>40</v>
      </c>
      <c r="Y1058" t="s">
        <v>41</v>
      </c>
      <c r="Z1058" t="s">
        <v>41</v>
      </c>
      <c r="AA1058" t="s">
        <v>188</v>
      </c>
      <c r="AB1058" t="s">
        <v>209</v>
      </c>
    </row>
    <row r="1059" spans="1:28" x14ac:dyDescent="0.25">
      <c r="A1059" t="s">
        <v>826</v>
      </c>
      <c r="B1059" t="s">
        <v>26</v>
      </c>
      <c r="C1059" t="s">
        <v>214</v>
      </c>
      <c r="D1059" t="s">
        <v>217</v>
      </c>
      <c r="E1059">
        <v>511</v>
      </c>
      <c r="F1059" t="str">
        <f t="shared" si="32"/>
        <v>A2740AF511</v>
      </c>
      <c r="G1059">
        <f t="shared" si="33"/>
        <v>235000</v>
      </c>
      <c r="H1059" s="2">
        <v>-234447</v>
      </c>
      <c r="I1059" s="3">
        <v>-235000</v>
      </c>
      <c r="J1059" t="s">
        <v>99</v>
      </c>
      <c r="K1059" t="s">
        <v>110</v>
      </c>
      <c r="L1059" t="s">
        <v>111</v>
      </c>
      <c r="M1059" t="s">
        <v>112</v>
      </c>
      <c r="N1059" t="s">
        <v>113</v>
      </c>
      <c r="O1059" t="s">
        <v>814</v>
      </c>
      <c r="P1059" t="s">
        <v>34</v>
      </c>
      <c r="Q1059" t="s">
        <v>204</v>
      </c>
      <c r="R1059" t="s">
        <v>205</v>
      </c>
      <c r="S1059" t="s">
        <v>215</v>
      </c>
      <c r="T1059" t="s">
        <v>185</v>
      </c>
      <c r="U1059" t="s">
        <v>207</v>
      </c>
      <c r="V1059" t="s">
        <v>39</v>
      </c>
      <c r="W1059" t="s">
        <v>40</v>
      </c>
      <c r="X1059" t="s">
        <v>40</v>
      </c>
      <c r="Y1059" t="s">
        <v>41</v>
      </c>
      <c r="Z1059" t="s">
        <v>41</v>
      </c>
      <c r="AA1059" t="s">
        <v>188</v>
      </c>
      <c r="AB1059" t="s">
        <v>209</v>
      </c>
    </row>
    <row r="1060" spans="1:28" x14ac:dyDescent="0.25">
      <c r="A1060" t="s">
        <v>816</v>
      </c>
      <c r="B1060" t="s">
        <v>26</v>
      </c>
      <c r="C1060" t="s">
        <v>214</v>
      </c>
      <c r="D1060" t="s">
        <v>217</v>
      </c>
      <c r="E1060">
        <v>511</v>
      </c>
      <c r="F1060" t="str">
        <f t="shared" si="32"/>
        <v>A2740AF511</v>
      </c>
      <c r="G1060">
        <f t="shared" si="33"/>
        <v>70290000</v>
      </c>
      <c r="H1060" s="2">
        <v>-70290164</v>
      </c>
      <c r="I1060" s="3">
        <v>-70290000</v>
      </c>
      <c r="J1060" t="s">
        <v>99</v>
      </c>
      <c r="K1060" t="s">
        <v>115</v>
      </c>
      <c r="L1060" t="s">
        <v>111</v>
      </c>
      <c r="M1060" t="s">
        <v>112</v>
      </c>
      <c r="N1060" t="s">
        <v>113</v>
      </c>
      <c r="O1060" t="s">
        <v>814</v>
      </c>
      <c r="P1060" t="s">
        <v>34</v>
      </c>
      <c r="Q1060" t="s">
        <v>204</v>
      </c>
      <c r="R1060" t="s">
        <v>205</v>
      </c>
      <c r="S1060" t="s">
        <v>215</v>
      </c>
      <c r="T1060" t="s">
        <v>185</v>
      </c>
      <c r="U1060" t="s">
        <v>207</v>
      </c>
      <c r="V1060" t="s">
        <v>39</v>
      </c>
      <c r="W1060" t="s">
        <v>40</v>
      </c>
      <c r="X1060" t="s">
        <v>40</v>
      </c>
      <c r="Y1060" t="s">
        <v>41</v>
      </c>
      <c r="Z1060" t="s">
        <v>41</v>
      </c>
      <c r="AA1060" t="s">
        <v>188</v>
      </c>
      <c r="AB1060" t="s">
        <v>209</v>
      </c>
    </row>
    <row r="1061" spans="1:28" x14ac:dyDescent="0.25">
      <c r="A1061" t="s">
        <v>817</v>
      </c>
      <c r="B1061" t="s">
        <v>26</v>
      </c>
      <c r="C1061" t="s">
        <v>214</v>
      </c>
      <c r="D1061" t="s">
        <v>217</v>
      </c>
      <c r="E1061">
        <v>511</v>
      </c>
      <c r="F1061" t="str">
        <f t="shared" si="32"/>
        <v>A2740AF511</v>
      </c>
      <c r="G1061">
        <f t="shared" si="33"/>
        <v>268480000</v>
      </c>
      <c r="H1061" s="2">
        <v>-268479760</v>
      </c>
      <c r="I1061" s="3">
        <v>-268480000</v>
      </c>
      <c r="J1061" t="s">
        <v>99</v>
      </c>
      <c r="K1061" t="s">
        <v>116</v>
      </c>
      <c r="L1061" t="s">
        <v>117</v>
      </c>
      <c r="M1061" t="s">
        <v>118</v>
      </c>
      <c r="N1061" t="s">
        <v>117</v>
      </c>
      <c r="O1061" t="s">
        <v>814</v>
      </c>
      <c r="P1061" t="s">
        <v>34</v>
      </c>
      <c r="Q1061" t="s">
        <v>204</v>
      </c>
      <c r="R1061" t="s">
        <v>205</v>
      </c>
      <c r="S1061" t="s">
        <v>215</v>
      </c>
      <c r="T1061" t="s">
        <v>185</v>
      </c>
      <c r="U1061" t="s">
        <v>207</v>
      </c>
      <c r="V1061" t="s">
        <v>39</v>
      </c>
      <c r="W1061" t="s">
        <v>40</v>
      </c>
      <c r="X1061" t="s">
        <v>40</v>
      </c>
      <c r="Y1061" t="s">
        <v>41</v>
      </c>
      <c r="Z1061" t="s">
        <v>41</v>
      </c>
      <c r="AA1061" t="s">
        <v>188</v>
      </c>
      <c r="AB1061" t="s">
        <v>209</v>
      </c>
    </row>
    <row r="1062" spans="1:28" x14ac:dyDescent="0.25">
      <c r="A1062" t="s">
        <v>865</v>
      </c>
      <c r="B1062" t="s">
        <v>26</v>
      </c>
      <c r="C1062" t="s">
        <v>214</v>
      </c>
      <c r="D1062" t="s">
        <v>217</v>
      </c>
      <c r="E1062">
        <v>511</v>
      </c>
      <c r="F1062" t="str">
        <f t="shared" si="32"/>
        <v>A2740AF511</v>
      </c>
      <c r="G1062">
        <f t="shared" si="33"/>
        <v>218000</v>
      </c>
      <c r="H1062" s="2">
        <v>-217728</v>
      </c>
      <c r="I1062" s="3">
        <v>-218000</v>
      </c>
      <c r="J1062" t="s">
        <v>99</v>
      </c>
      <c r="K1062" t="s">
        <v>30</v>
      </c>
      <c r="L1062" t="s">
        <v>31</v>
      </c>
      <c r="M1062" t="s">
        <v>32</v>
      </c>
      <c r="N1062" t="s">
        <v>33</v>
      </c>
      <c r="O1062" t="s">
        <v>814</v>
      </c>
      <c r="P1062" t="s">
        <v>34</v>
      </c>
      <c r="Q1062" t="s">
        <v>204</v>
      </c>
      <c r="R1062" t="s">
        <v>205</v>
      </c>
      <c r="S1062" t="s">
        <v>215</v>
      </c>
      <c r="T1062" t="s">
        <v>185</v>
      </c>
      <c r="U1062" t="s">
        <v>207</v>
      </c>
      <c r="V1062" t="s">
        <v>39</v>
      </c>
      <c r="W1062" t="s">
        <v>40</v>
      </c>
      <c r="X1062" t="s">
        <v>40</v>
      </c>
      <c r="Y1062" t="s">
        <v>41</v>
      </c>
      <c r="Z1062" t="s">
        <v>41</v>
      </c>
      <c r="AA1062" t="s">
        <v>188</v>
      </c>
      <c r="AB1062" t="s">
        <v>209</v>
      </c>
    </row>
    <row r="1063" spans="1:28" x14ac:dyDescent="0.25">
      <c r="A1063" t="s">
        <v>870</v>
      </c>
      <c r="B1063" t="s">
        <v>26</v>
      </c>
      <c r="C1063" t="s">
        <v>214</v>
      </c>
      <c r="D1063" t="s">
        <v>217</v>
      </c>
      <c r="E1063">
        <v>511</v>
      </c>
      <c r="F1063" t="str">
        <f t="shared" si="32"/>
        <v>A2740AF511</v>
      </c>
      <c r="G1063">
        <f t="shared" si="33"/>
        <v>456000</v>
      </c>
      <c r="H1063" s="2">
        <v>-456240</v>
      </c>
      <c r="I1063" s="3">
        <v>-456000</v>
      </c>
      <c r="J1063" t="s">
        <v>99</v>
      </c>
      <c r="K1063" t="s">
        <v>108</v>
      </c>
      <c r="L1063" t="s">
        <v>109</v>
      </c>
      <c r="M1063" t="s">
        <v>32</v>
      </c>
      <c r="N1063" t="s">
        <v>33</v>
      </c>
      <c r="O1063" t="s">
        <v>814</v>
      </c>
      <c r="P1063" t="s">
        <v>34</v>
      </c>
      <c r="Q1063" t="s">
        <v>204</v>
      </c>
      <c r="R1063" t="s">
        <v>205</v>
      </c>
      <c r="S1063" t="s">
        <v>215</v>
      </c>
      <c r="T1063" t="s">
        <v>185</v>
      </c>
      <c r="U1063" t="s">
        <v>207</v>
      </c>
      <c r="V1063" t="s">
        <v>39</v>
      </c>
      <c r="W1063" t="s">
        <v>40</v>
      </c>
      <c r="X1063" t="s">
        <v>40</v>
      </c>
      <c r="Y1063" t="s">
        <v>41</v>
      </c>
      <c r="Z1063" t="s">
        <v>41</v>
      </c>
      <c r="AA1063" t="s">
        <v>188</v>
      </c>
      <c r="AB1063" t="s">
        <v>209</v>
      </c>
    </row>
    <row r="1064" spans="1:28" x14ac:dyDescent="0.25">
      <c r="A1064" t="s">
        <v>820</v>
      </c>
      <c r="B1064" t="s">
        <v>26</v>
      </c>
      <c r="C1064" t="s">
        <v>214</v>
      </c>
      <c r="D1064" t="s">
        <v>217</v>
      </c>
      <c r="E1064">
        <v>511</v>
      </c>
      <c r="F1064" t="str">
        <f t="shared" si="32"/>
        <v>A2740AF511</v>
      </c>
      <c r="G1064">
        <f t="shared" si="33"/>
        <v>1171000</v>
      </c>
      <c r="H1064" s="2">
        <v>1170020</v>
      </c>
      <c r="I1064" s="3">
        <v>1171000</v>
      </c>
      <c r="J1064" t="s">
        <v>29</v>
      </c>
      <c r="K1064" t="s">
        <v>104</v>
      </c>
      <c r="L1064" t="s">
        <v>105</v>
      </c>
      <c r="M1064" t="s">
        <v>102</v>
      </c>
      <c r="N1064" t="s">
        <v>103</v>
      </c>
      <c r="O1064" t="s">
        <v>814</v>
      </c>
      <c r="P1064" t="s">
        <v>34</v>
      </c>
      <c r="Q1064" t="s">
        <v>204</v>
      </c>
      <c r="R1064" t="s">
        <v>205</v>
      </c>
      <c r="S1064" t="s">
        <v>215</v>
      </c>
      <c r="T1064" t="s">
        <v>185</v>
      </c>
      <c r="U1064" t="s">
        <v>207</v>
      </c>
      <c r="V1064" t="s">
        <v>39</v>
      </c>
      <c r="W1064" t="s">
        <v>40</v>
      </c>
      <c r="X1064" t="s">
        <v>40</v>
      </c>
      <c r="Y1064" t="s">
        <v>41</v>
      </c>
      <c r="Z1064" t="s">
        <v>41</v>
      </c>
      <c r="AA1064" t="s">
        <v>188</v>
      </c>
      <c r="AB1064" t="s">
        <v>209</v>
      </c>
    </row>
    <row r="1065" spans="1:28" x14ac:dyDescent="0.25">
      <c r="A1065" t="s">
        <v>822</v>
      </c>
      <c r="B1065" t="s">
        <v>26</v>
      </c>
      <c r="C1065" t="s">
        <v>214</v>
      </c>
      <c r="D1065" t="s">
        <v>217</v>
      </c>
      <c r="E1065">
        <v>511</v>
      </c>
      <c r="F1065" t="str">
        <f t="shared" si="32"/>
        <v>A2740AF511</v>
      </c>
      <c r="G1065">
        <f t="shared" si="33"/>
        <v>4780000</v>
      </c>
      <c r="H1065" s="2">
        <v>-4779961</v>
      </c>
      <c r="I1065" s="3">
        <v>-4780000</v>
      </c>
      <c r="J1065" t="s">
        <v>99</v>
      </c>
      <c r="K1065" t="s">
        <v>115</v>
      </c>
      <c r="L1065" t="s">
        <v>111</v>
      </c>
      <c r="M1065" t="s">
        <v>112</v>
      </c>
      <c r="N1065" t="s">
        <v>113</v>
      </c>
      <c r="O1065" t="s">
        <v>814</v>
      </c>
      <c r="P1065" t="s">
        <v>34</v>
      </c>
      <c r="Q1065" t="s">
        <v>204</v>
      </c>
      <c r="R1065" t="s">
        <v>205</v>
      </c>
      <c r="S1065" t="s">
        <v>215</v>
      </c>
      <c r="T1065" t="s">
        <v>185</v>
      </c>
      <c r="U1065" t="s">
        <v>207</v>
      </c>
      <c r="V1065" t="s">
        <v>39</v>
      </c>
      <c r="W1065" t="s">
        <v>40</v>
      </c>
      <c r="X1065" t="s">
        <v>40</v>
      </c>
      <c r="Y1065" t="s">
        <v>41</v>
      </c>
      <c r="Z1065" t="s">
        <v>41</v>
      </c>
      <c r="AA1065" t="s">
        <v>188</v>
      </c>
      <c r="AB1065" t="s">
        <v>209</v>
      </c>
    </row>
    <row r="1066" spans="1:28" x14ac:dyDescent="0.25">
      <c r="A1066" t="s">
        <v>925</v>
      </c>
      <c r="B1066" t="s">
        <v>26</v>
      </c>
      <c r="C1066" t="s">
        <v>214</v>
      </c>
      <c r="D1066" t="s">
        <v>217</v>
      </c>
      <c r="E1066">
        <v>511</v>
      </c>
      <c r="F1066" t="str">
        <f t="shared" si="32"/>
        <v>A2740AF511</v>
      </c>
      <c r="G1066">
        <f t="shared" si="33"/>
        <v>4284000</v>
      </c>
      <c r="H1066" s="2">
        <v>4283909</v>
      </c>
      <c r="I1066" s="3">
        <v>4284000</v>
      </c>
      <c r="J1066" t="s">
        <v>29</v>
      </c>
      <c r="K1066" t="s">
        <v>116</v>
      </c>
      <c r="L1066" t="s">
        <v>117</v>
      </c>
      <c r="M1066" t="s">
        <v>118</v>
      </c>
      <c r="N1066" t="s">
        <v>117</v>
      </c>
      <c r="O1066" t="s">
        <v>814</v>
      </c>
      <c r="P1066" t="s">
        <v>34</v>
      </c>
      <c r="Q1066" t="s">
        <v>204</v>
      </c>
      <c r="R1066" t="s">
        <v>205</v>
      </c>
      <c r="S1066" t="s">
        <v>215</v>
      </c>
      <c r="T1066" t="s">
        <v>185</v>
      </c>
      <c r="U1066" t="s">
        <v>207</v>
      </c>
      <c r="V1066" t="s">
        <v>39</v>
      </c>
      <c r="W1066" t="s">
        <v>40</v>
      </c>
      <c r="X1066" t="s">
        <v>40</v>
      </c>
      <c r="Y1066" t="s">
        <v>41</v>
      </c>
      <c r="Z1066" t="s">
        <v>41</v>
      </c>
      <c r="AA1066" t="s">
        <v>188</v>
      </c>
      <c r="AB1066" t="s">
        <v>209</v>
      </c>
    </row>
    <row r="1067" spans="1:28" x14ac:dyDescent="0.25">
      <c r="A1067" t="s">
        <v>119</v>
      </c>
      <c r="B1067" t="s">
        <v>219</v>
      </c>
      <c r="C1067" t="s">
        <v>214</v>
      </c>
      <c r="D1067" t="s">
        <v>217</v>
      </c>
      <c r="E1067">
        <v>511</v>
      </c>
      <c r="F1067" t="str">
        <f t="shared" si="32"/>
        <v>A2740AF511</v>
      </c>
      <c r="G1067">
        <f t="shared" si="33"/>
        <v>24781000</v>
      </c>
      <c r="H1067" s="2">
        <v>24781411</v>
      </c>
      <c r="I1067" s="3">
        <v>24781000</v>
      </c>
      <c r="J1067" t="s">
        <v>29</v>
      </c>
      <c r="K1067" t="s">
        <v>121</v>
      </c>
      <c r="L1067" t="s">
        <v>122</v>
      </c>
      <c r="M1067" t="s">
        <v>123</v>
      </c>
      <c r="N1067" t="s">
        <v>124</v>
      </c>
      <c r="O1067" t="s">
        <v>814</v>
      </c>
      <c r="P1067" t="s">
        <v>34</v>
      </c>
      <c r="Q1067" t="s">
        <v>204</v>
      </c>
      <c r="R1067" t="s">
        <v>205</v>
      </c>
      <c r="S1067" t="s">
        <v>215</v>
      </c>
      <c r="T1067" t="s">
        <v>185</v>
      </c>
      <c r="U1067" t="s">
        <v>207</v>
      </c>
      <c r="V1067" t="s">
        <v>39</v>
      </c>
      <c r="W1067" t="s">
        <v>40</v>
      </c>
      <c r="X1067" t="s">
        <v>40</v>
      </c>
      <c r="Y1067" t="s">
        <v>41</v>
      </c>
      <c r="Z1067" t="s">
        <v>41</v>
      </c>
      <c r="AA1067" t="s">
        <v>188</v>
      </c>
      <c r="AB1067" t="s">
        <v>209</v>
      </c>
    </row>
    <row r="1068" spans="1:28" x14ac:dyDescent="0.25">
      <c r="A1068" t="s">
        <v>125</v>
      </c>
      <c r="B1068" t="s">
        <v>219</v>
      </c>
      <c r="C1068" t="s">
        <v>214</v>
      </c>
      <c r="D1068" t="s">
        <v>217</v>
      </c>
      <c r="E1068">
        <v>511</v>
      </c>
      <c r="F1068" t="str">
        <f t="shared" si="32"/>
        <v>A2740AF511</v>
      </c>
      <c r="G1068">
        <f t="shared" si="33"/>
        <v>24781000</v>
      </c>
      <c r="H1068" s="2">
        <v>-24781411</v>
      </c>
      <c r="I1068" s="3">
        <v>-24781000</v>
      </c>
      <c r="J1068" t="s">
        <v>99</v>
      </c>
      <c r="K1068" t="s">
        <v>126</v>
      </c>
      <c r="L1068" t="s">
        <v>927</v>
      </c>
      <c r="M1068" t="s">
        <v>127</v>
      </c>
      <c r="N1068" t="s">
        <v>928</v>
      </c>
      <c r="O1068" t="s">
        <v>814</v>
      </c>
      <c r="P1068" t="s">
        <v>34</v>
      </c>
      <c r="Q1068" t="s">
        <v>204</v>
      </c>
      <c r="R1068" t="s">
        <v>205</v>
      </c>
      <c r="S1068" t="s">
        <v>215</v>
      </c>
      <c r="T1068" t="s">
        <v>185</v>
      </c>
      <c r="U1068" t="s">
        <v>207</v>
      </c>
      <c r="V1068" t="s">
        <v>39</v>
      </c>
      <c r="W1068" t="s">
        <v>40</v>
      </c>
      <c r="X1068" t="s">
        <v>40</v>
      </c>
      <c r="Y1068" t="s">
        <v>41</v>
      </c>
      <c r="Z1068" t="s">
        <v>41</v>
      </c>
      <c r="AA1068" t="s">
        <v>188</v>
      </c>
      <c r="AB1068" t="s">
        <v>209</v>
      </c>
    </row>
    <row r="1069" spans="1:28" x14ac:dyDescent="0.25">
      <c r="A1069" t="s">
        <v>143</v>
      </c>
      <c r="B1069" t="s">
        <v>26</v>
      </c>
      <c r="C1069" t="s">
        <v>214</v>
      </c>
      <c r="D1069" t="s">
        <v>217</v>
      </c>
      <c r="E1069">
        <v>511</v>
      </c>
      <c r="F1069" t="str">
        <f t="shared" si="32"/>
        <v>A2740AF511</v>
      </c>
      <c r="G1069">
        <f t="shared" si="33"/>
        <v>1127000</v>
      </c>
      <c r="H1069" s="2">
        <v>1126925</v>
      </c>
      <c r="I1069" s="3">
        <v>1127000</v>
      </c>
      <c r="J1069" t="s">
        <v>29</v>
      </c>
      <c r="K1069" t="s">
        <v>30</v>
      </c>
      <c r="L1069" t="s">
        <v>31</v>
      </c>
      <c r="M1069" t="s">
        <v>32</v>
      </c>
      <c r="N1069" t="s">
        <v>33</v>
      </c>
      <c r="O1069" t="s">
        <v>814</v>
      </c>
      <c r="P1069" t="s">
        <v>34</v>
      </c>
      <c r="Q1069" t="s">
        <v>204</v>
      </c>
      <c r="R1069" t="s">
        <v>205</v>
      </c>
      <c r="S1069" t="s">
        <v>215</v>
      </c>
      <c r="T1069" t="s">
        <v>185</v>
      </c>
      <c r="U1069" t="s">
        <v>207</v>
      </c>
      <c r="V1069" t="s">
        <v>39</v>
      </c>
      <c r="W1069" t="s">
        <v>40</v>
      </c>
      <c r="X1069" t="s">
        <v>40</v>
      </c>
      <c r="Y1069" t="s">
        <v>41</v>
      </c>
      <c r="Z1069" t="s">
        <v>41</v>
      </c>
      <c r="AA1069" t="s">
        <v>188</v>
      </c>
      <c r="AB1069" t="s">
        <v>209</v>
      </c>
    </row>
    <row r="1070" spans="1:28" x14ac:dyDescent="0.25">
      <c r="A1070" t="s">
        <v>145</v>
      </c>
      <c r="B1070" t="s">
        <v>26</v>
      </c>
      <c r="C1070" t="s">
        <v>214</v>
      </c>
      <c r="D1070" t="s">
        <v>217</v>
      </c>
      <c r="E1070">
        <v>511</v>
      </c>
      <c r="F1070" t="str">
        <f t="shared" si="32"/>
        <v>A2740AF511</v>
      </c>
      <c r="G1070">
        <f t="shared" si="33"/>
        <v>23654000</v>
      </c>
      <c r="H1070" s="2">
        <v>23654486</v>
      </c>
      <c r="I1070" s="3">
        <v>23654000</v>
      </c>
      <c r="J1070" t="s">
        <v>29</v>
      </c>
      <c r="K1070" t="s">
        <v>108</v>
      </c>
      <c r="L1070" t="s">
        <v>109</v>
      </c>
      <c r="M1070" t="s">
        <v>32</v>
      </c>
      <c r="N1070" t="s">
        <v>33</v>
      </c>
      <c r="O1070" t="s">
        <v>814</v>
      </c>
      <c r="P1070" t="s">
        <v>34</v>
      </c>
      <c r="Q1070" t="s">
        <v>204</v>
      </c>
      <c r="R1070" t="s">
        <v>205</v>
      </c>
      <c r="S1070" t="s">
        <v>215</v>
      </c>
      <c r="T1070" t="s">
        <v>185</v>
      </c>
      <c r="U1070" t="s">
        <v>207</v>
      </c>
      <c r="V1070" t="s">
        <v>39</v>
      </c>
      <c r="W1070" t="s">
        <v>40</v>
      </c>
      <c r="X1070" t="s">
        <v>40</v>
      </c>
      <c r="Y1070" t="s">
        <v>41</v>
      </c>
      <c r="Z1070" t="s">
        <v>41</v>
      </c>
      <c r="AA1070" t="s">
        <v>188</v>
      </c>
      <c r="AB1070" t="s">
        <v>209</v>
      </c>
    </row>
    <row r="1071" spans="1:28" x14ac:dyDescent="0.25">
      <c r="A1071" t="s">
        <v>146</v>
      </c>
      <c r="B1071" t="s">
        <v>26</v>
      </c>
      <c r="C1071" t="s">
        <v>214</v>
      </c>
      <c r="D1071" t="s">
        <v>217</v>
      </c>
      <c r="E1071">
        <v>511</v>
      </c>
      <c r="F1071" t="str">
        <f t="shared" si="32"/>
        <v>A2740AF511</v>
      </c>
      <c r="G1071">
        <f t="shared" si="33"/>
        <v>24781000</v>
      </c>
      <c r="H1071" s="2">
        <v>-24781411</v>
      </c>
      <c r="I1071" s="3">
        <v>-24781000</v>
      </c>
      <c r="J1071" t="s">
        <v>99</v>
      </c>
      <c r="K1071" t="s">
        <v>121</v>
      </c>
      <c r="L1071" t="s">
        <v>122</v>
      </c>
      <c r="M1071" t="s">
        <v>123</v>
      </c>
      <c r="N1071" t="s">
        <v>124</v>
      </c>
      <c r="O1071" t="s">
        <v>814</v>
      </c>
      <c r="P1071" t="s">
        <v>34</v>
      </c>
      <c r="Q1071" t="s">
        <v>204</v>
      </c>
      <c r="R1071" t="s">
        <v>205</v>
      </c>
      <c r="S1071" t="s">
        <v>215</v>
      </c>
      <c r="T1071" t="s">
        <v>185</v>
      </c>
      <c r="U1071" t="s">
        <v>207</v>
      </c>
      <c r="V1071" t="s">
        <v>39</v>
      </c>
      <c r="W1071" t="s">
        <v>40</v>
      </c>
      <c r="X1071" t="s">
        <v>40</v>
      </c>
      <c r="Y1071" t="s">
        <v>41</v>
      </c>
      <c r="Z1071" t="s">
        <v>41</v>
      </c>
      <c r="AA1071" t="s">
        <v>188</v>
      </c>
      <c r="AB1071" t="s">
        <v>209</v>
      </c>
    </row>
    <row r="1072" spans="1:28" x14ac:dyDescent="0.25">
      <c r="A1072" t="s">
        <v>147</v>
      </c>
      <c r="B1072" t="s">
        <v>26</v>
      </c>
      <c r="C1072" t="s">
        <v>214</v>
      </c>
      <c r="D1072" t="s">
        <v>217</v>
      </c>
      <c r="E1072">
        <v>511</v>
      </c>
      <c r="F1072" t="str">
        <f t="shared" si="32"/>
        <v>A2740AF511</v>
      </c>
      <c r="G1072">
        <f t="shared" si="33"/>
        <v>24781000</v>
      </c>
      <c r="H1072" s="2">
        <v>24781411</v>
      </c>
      <c r="I1072" s="3">
        <v>24781000</v>
      </c>
      <c r="J1072" t="s">
        <v>29</v>
      </c>
      <c r="K1072" t="s">
        <v>126</v>
      </c>
      <c r="L1072" t="s">
        <v>927</v>
      </c>
      <c r="M1072" t="s">
        <v>127</v>
      </c>
      <c r="N1072" t="s">
        <v>928</v>
      </c>
      <c r="O1072" t="s">
        <v>814</v>
      </c>
      <c r="P1072" t="s">
        <v>34</v>
      </c>
      <c r="Q1072" t="s">
        <v>204</v>
      </c>
      <c r="R1072" t="s">
        <v>205</v>
      </c>
      <c r="S1072" t="s">
        <v>215</v>
      </c>
      <c r="T1072" t="s">
        <v>185</v>
      </c>
      <c r="U1072" t="s">
        <v>207</v>
      </c>
      <c r="V1072" t="s">
        <v>39</v>
      </c>
      <c r="W1072" t="s">
        <v>40</v>
      </c>
      <c r="X1072" t="s">
        <v>40</v>
      </c>
      <c r="Y1072" t="s">
        <v>41</v>
      </c>
      <c r="Z1072" t="s">
        <v>41</v>
      </c>
      <c r="AA1072" t="s">
        <v>188</v>
      </c>
      <c r="AB1072" t="s">
        <v>209</v>
      </c>
    </row>
    <row r="1073" spans="1:28" x14ac:dyDescent="0.25">
      <c r="A1073" t="s">
        <v>148</v>
      </c>
      <c r="B1073" t="s">
        <v>26</v>
      </c>
      <c r="C1073" t="s">
        <v>214</v>
      </c>
      <c r="D1073" t="s">
        <v>217</v>
      </c>
      <c r="E1073">
        <v>511</v>
      </c>
      <c r="F1073" t="str">
        <f t="shared" si="32"/>
        <v>A2740AF511</v>
      </c>
      <c r="G1073">
        <f t="shared" si="33"/>
        <v>24781000</v>
      </c>
      <c r="H1073" s="2">
        <v>-24781411</v>
      </c>
      <c r="I1073" s="3">
        <v>-24781000</v>
      </c>
      <c r="J1073" t="s">
        <v>99</v>
      </c>
      <c r="K1073" t="s">
        <v>116</v>
      </c>
      <c r="L1073" t="s">
        <v>117</v>
      </c>
      <c r="M1073" t="s">
        <v>118</v>
      </c>
      <c r="N1073" t="s">
        <v>117</v>
      </c>
      <c r="O1073" t="s">
        <v>814</v>
      </c>
      <c r="P1073" t="s">
        <v>34</v>
      </c>
      <c r="Q1073" t="s">
        <v>204</v>
      </c>
      <c r="R1073" t="s">
        <v>205</v>
      </c>
      <c r="S1073" t="s">
        <v>215</v>
      </c>
      <c r="T1073" t="s">
        <v>185</v>
      </c>
      <c r="U1073" t="s">
        <v>207</v>
      </c>
      <c r="V1073" t="s">
        <v>39</v>
      </c>
      <c r="W1073" t="s">
        <v>40</v>
      </c>
      <c r="X1073" t="s">
        <v>40</v>
      </c>
      <c r="Y1073" t="s">
        <v>41</v>
      </c>
      <c r="Z1073" t="s">
        <v>41</v>
      </c>
      <c r="AA1073" t="s">
        <v>188</v>
      </c>
      <c r="AB1073" t="s">
        <v>209</v>
      </c>
    </row>
    <row r="1074" spans="1:28" x14ac:dyDescent="0.25">
      <c r="A1074" t="s">
        <v>149</v>
      </c>
      <c r="B1074" t="s">
        <v>26</v>
      </c>
      <c r="C1074" t="s">
        <v>214</v>
      </c>
      <c r="D1074" t="s">
        <v>217</v>
      </c>
      <c r="E1074">
        <v>511</v>
      </c>
      <c r="F1074" t="str">
        <f t="shared" si="32"/>
        <v>A2740AF511</v>
      </c>
      <c r="G1074">
        <f t="shared" si="33"/>
        <v>40266000</v>
      </c>
      <c r="H1074" s="2">
        <v>40265671</v>
      </c>
      <c r="I1074" s="3">
        <v>40266000</v>
      </c>
      <c r="J1074" t="s">
        <v>29</v>
      </c>
      <c r="K1074" t="s">
        <v>204</v>
      </c>
      <c r="L1074" t="s">
        <v>212</v>
      </c>
      <c r="M1074" t="s">
        <v>213</v>
      </c>
      <c r="N1074" t="s">
        <v>205</v>
      </c>
      <c r="O1074" t="s">
        <v>814</v>
      </c>
      <c r="P1074" t="s">
        <v>34</v>
      </c>
      <c r="Q1074" t="s">
        <v>204</v>
      </c>
      <c r="R1074" t="s">
        <v>205</v>
      </c>
      <c r="S1074" t="s">
        <v>215</v>
      </c>
      <c r="T1074" t="s">
        <v>185</v>
      </c>
      <c r="U1074" t="s">
        <v>207</v>
      </c>
      <c r="V1074" t="s">
        <v>39</v>
      </c>
      <c r="W1074" t="s">
        <v>40</v>
      </c>
      <c r="X1074" t="s">
        <v>40</v>
      </c>
      <c r="Y1074" t="s">
        <v>41</v>
      </c>
      <c r="Z1074" t="s">
        <v>41</v>
      </c>
      <c r="AA1074" t="s">
        <v>188</v>
      </c>
      <c r="AB1074" t="s">
        <v>209</v>
      </c>
    </row>
    <row r="1075" spans="1:28" x14ac:dyDescent="0.25">
      <c r="A1075" t="s">
        <v>150</v>
      </c>
      <c r="B1075" t="s">
        <v>26</v>
      </c>
      <c r="C1075" t="s">
        <v>214</v>
      </c>
      <c r="D1075" t="s">
        <v>217</v>
      </c>
      <c r="E1075">
        <v>511</v>
      </c>
      <c r="F1075" t="str">
        <f t="shared" si="32"/>
        <v>A2740AF511</v>
      </c>
      <c r="G1075">
        <f t="shared" si="33"/>
        <v>282000</v>
      </c>
      <c r="H1075" s="2">
        <v>-281981</v>
      </c>
      <c r="I1075" s="3">
        <v>-282000</v>
      </c>
      <c r="J1075" t="s">
        <v>99</v>
      </c>
      <c r="K1075" t="s">
        <v>110</v>
      </c>
      <c r="L1075" t="s">
        <v>111</v>
      </c>
      <c r="M1075" t="s">
        <v>112</v>
      </c>
      <c r="N1075" t="s">
        <v>113</v>
      </c>
      <c r="O1075" t="s">
        <v>814</v>
      </c>
      <c r="P1075" t="s">
        <v>34</v>
      </c>
      <c r="Q1075" t="s">
        <v>204</v>
      </c>
      <c r="R1075" t="s">
        <v>205</v>
      </c>
      <c r="S1075" t="s">
        <v>215</v>
      </c>
      <c r="T1075" t="s">
        <v>185</v>
      </c>
      <c r="U1075" t="s">
        <v>207</v>
      </c>
      <c r="V1075" t="s">
        <v>39</v>
      </c>
      <c r="W1075" t="s">
        <v>40</v>
      </c>
      <c r="X1075" t="s">
        <v>40</v>
      </c>
      <c r="Y1075" t="s">
        <v>41</v>
      </c>
      <c r="Z1075" t="s">
        <v>41</v>
      </c>
      <c r="AA1075" t="s">
        <v>188</v>
      </c>
      <c r="AB1075" t="s">
        <v>209</v>
      </c>
    </row>
    <row r="1076" spans="1:28" x14ac:dyDescent="0.25">
      <c r="A1076" t="s">
        <v>152</v>
      </c>
      <c r="B1076" t="s">
        <v>26</v>
      </c>
      <c r="C1076" t="s">
        <v>214</v>
      </c>
      <c r="D1076" t="s">
        <v>217</v>
      </c>
      <c r="E1076">
        <v>511</v>
      </c>
      <c r="F1076" t="str">
        <f t="shared" si="32"/>
        <v>A2740AF511</v>
      </c>
      <c r="G1076">
        <f t="shared" si="33"/>
        <v>39984000</v>
      </c>
      <c r="H1076" s="2">
        <v>-39983690</v>
      </c>
      <c r="I1076" s="3">
        <v>-39984000</v>
      </c>
      <c r="J1076" t="s">
        <v>99</v>
      </c>
      <c r="K1076" t="s">
        <v>115</v>
      </c>
      <c r="L1076" t="s">
        <v>111</v>
      </c>
      <c r="M1076" t="s">
        <v>112</v>
      </c>
      <c r="N1076" t="s">
        <v>113</v>
      </c>
      <c r="O1076" t="s">
        <v>814</v>
      </c>
      <c r="P1076" t="s">
        <v>34</v>
      </c>
      <c r="Q1076" t="s">
        <v>204</v>
      </c>
      <c r="R1076" t="s">
        <v>205</v>
      </c>
      <c r="S1076" t="s">
        <v>215</v>
      </c>
      <c r="T1076" t="s">
        <v>185</v>
      </c>
      <c r="U1076" t="s">
        <v>207</v>
      </c>
      <c r="V1076" t="s">
        <v>39</v>
      </c>
      <c r="W1076" t="s">
        <v>40</v>
      </c>
      <c r="X1076" t="s">
        <v>40</v>
      </c>
      <c r="Y1076" t="s">
        <v>41</v>
      </c>
      <c r="Z1076" t="s">
        <v>41</v>
      </c>
      <c r="AA1076" t="s">
        <v>188</v>
      </c>
      <c r="AB1076" t="s">
        <v>209</v>
      </c>
    </row>
    <row r="1077" spans="1:28" x14ac:dyDescent="0.25">
      <c r="A1077" t="s">
        <v>153</v>
      </c>
      <c r="B1077" t="s">
        <v>219</v>
      </c>
      <c r="C1077" t="s">
        <v>214</v>
      </c>
      <c r="D1077" t="s">
        <v>217</v>
      </c>
      <c r="E1077">
        <v>511</v>
      </c>
      <c r="F1077" t="str">
        <f t="shared" si="32"/>
        <v>A2740AF511</v>
      </c>
      <c r="G1077">
        <f t="shared" si="33"/>
        <v>37310000</v>
      </c>
      <c r="H1077" s="2">
        <v>37310270</v>
      </c>
      <c r="I1077" s="3">
        <v>37310000</v>
      </c>
      <c r="J1077" t="s">
        <v>29</v>
      </c>
      <c r="K1077" t="s">
        <v>154</v>
      </c>
      <c r="L1077" t="s">
        <v>155</v>
      </c>
      <c r="M1077" t="s">
        <v>156</v>
      </c>
      <c r="N1077" t="s">
        <v>157</v>
      </c>
      <c r="O1077" t="s">
        <v>814</v>
      </c>
      <c r="P1077" t="s">
        <v>34</v>
      </c>
      <c r="Q1077" t="s">
        <v>204</v>
      </c>
      <c r="R1077" t="s">
        <v>205</v>
      </c>
      <c r="S1077" t="s">
        <v>215</v>
      </c>
      <c r="T1077" t="s">
        <v>185</v>
      </c>
      <c r="U1077" t="s">
        <v>207</v>
      </c>
      <c r="V1077" t="s">
        <v>39</v>
      </c>
      <c r="W1077" t="s">
        <v>40</v>
      </c>
      <c r="X1077" t="s">
        <v>40</v>
      </c>
      <c r="Y1077" t="s">
        <v>41</v>
      </c>
      <c r="Z1077" t="s">
        <v>41</v>
      </c>
      <c r="AA1077" t="s">
        <v>188</v>
      </c>
      <c r="AB1077" t="s">
        <v>209</v>
      </c>
    </row>
    <row r="1078" spans="1:28" x14ac:dyDescent="0.25">
      <c r="A1078" t="s">
        <v>158</v>
      </c>
      <c r="B1078" t="s">
        <v>219</v>
      </c>
      <c r="C1078" t="s">
        <v>214</v>
      </c>
      <c r="D1078" t="s">
        <v>217</v>
      </c>
      <c r="E1078">
        <v>511</v>
      </c>
      <c r="F1078" t="str">
        <f t="shared" si="32"/>
        <v>A2740AF511</v>
      </c>
      <c r="G1078">
        <f t="shared" si="33"/>
        <v>3696000</v>
      </c>
      <c r="H1078" s="2">
        <v>3695934</v>
      </c>
      <c r="I1078" s="3">
        <v>3696000</v>
      </c>
      <c r="J1078" t="s">
        <v>29</v>
      </c>
      <c r="K1078" t="s">
        <v>159</v>
      </c>
      <c r="L1078" t="s">
        <v>160</v>
      </c>
      <c r="M1078" t="s">
        <v>161</v>
      </c>
      <c r="N1078" t="s">
        <v>162</v>
      </c>
      <c r="O1078" t="s">
        <v>814</v>
      </c>
      <c r="P1078" t="s">
        <v>34</v>
      </c>
      <c r="Q1078" t="s">
        <v>204</v>
      </c>
      <c r="R1078" t="s">
        <v>205</v>
      </c>
      <c r="S1078" t="s">
        <v>215</v>
      </c>
      <c r="T1078" t="s">
        <v>185</v>
      </c>
      <c r="U1078" t="s">
        <v>207</v>
      </c>
      <c r="V1078" t="s">
        <v>39</v>
      </c>
      <c r="W1078" t="s">
        <v>40</v>
      </c>
      <c r="X1078" t="s">
        <v>40</v>
      </c>
      <c r="Y1078" t="s">
        <v>41</v>
      </c>
      <c r="Z1078" t="s">
        <v>41</v>
      </c>
      <c r="AA1078" t="s">
        <v>188</v>
      </c>
      <c r="AB1078" t="s">
        <v>209</v>
      </c>
    </row>
    <row r="1079" spans="1:28" x14ac:dyDescent="0.25">
      <c r="A1079" t="s">
        <v>163</v>
      </c>
      <c r="B1079" t="s">
        <v>219</v>
      </c>
      <c r="C1079" t="s">
        <v>214</v>
      </c>
      <c r="D1079" t="s">
        <v>217</v>
      </c>
      <c r="E1079">
        <v>511</v>
      </c>
      <c r="F1079" t="str">
        <f t="shared" si="32"/>
        <v>A2740AF511</v>
      </c>
      <c r="G1079">
        <f t="shared" si="33"/>
        <v>41006000</v>
      </c>
      <c r="H1079" s="2">
        <v>-41006204</v>
      </c>
      <c r="I1079" s="3">
        <v>-41006000</v>
      </c>
      <c r="J1079" t="s">
        <v>99</v>
      </c>
      <c r="K1079" t="s">
        <v>204</v>
      </c>
      <c r="L1079" t="s">
        <v>212</v>
      </c>
      <c r="M1079" t="s">
        <v>213</v>
      </c>
      <c r="N1079" t="s">
        <v>205</v>
      </c>
      <c r="O1079" t="s">
        <v>814</v>
      </c>
      <c r="P1079" t="s">
        <v>34</v>
      </c>
      <c r="Q1079" t="s">
        <v>204</v>
      </c>
      <c r="R1079" t="s">
        <v>205</v>
      </c>
      <c r="S1079" t="s">
        <v>215</v>
      </c>
      <c r="T1079" t="s">
        <v>185</v>
      </c>
      <c r="U1079" t="s">
        <v>207</v>
      </c>
      <c r="V1079" t="s">
        <v>39</v>
      </c>
      <c r="W1079" t="s">
        <v>40</v>
      </c>
      <c r="X1079" t="s">
        <v>40</v>
      </c>
      <c r="Y1079" t="s">
        <v>41</v>
      </c>
      <c r="Z1079" t="s">
        <v>41</v>
      </c>
      <c r="AA1079" t="s">
        <v>188</v>
      </c>
      <c r="AB1079" t="s">
        <v>209</v>
      </c>
    </row>
    <row r="1080" spans="1:28" x14ac:dyDescent="0.25">
      <c r="A1080" t="s">
        <v>164</v>
      </c>
      <c r="B1080" t="s">
        <v>26</v>
      </c>
      <c r="C1080" t="s">
        <v>214</v>
      </c>
      <c r="D1080" t="s">
        <v>217</v>
      </c>
      <c r="E1080">
        <v>511</v>
      </c>
      <c r="F1080" t="str">
        <f t="shared" si="32"/>
        <v>A2740AF511</v>
      </c>
      <c r="G1080">
        <f t="shared" si="33"/>
        <v>37310000</v>
      </c>
      <c r="H1080" s="2">
        <v>37310270</v>
      </c>
      <c r="I1080" s="3">
        <v>37310000</v>
      </c>
      <c r="J1080" t="s">
        <v>29</v>
      </c>
      <c r="K1080" t="s">
        <v>116</v>
      </c>
      <c r="L1080" t="s">
        <v>117</v>
      </c>
      <c r="M1080" t="s">
        <v>118</v>
      </c>
      <c r="N1080" t="s">
        <v>117</v>
      </c>
      <c r="O1080" t="s">
        <v>814</v>
      </c>
      <c r="P1080" t="s">
        <v>34</v>
      </c>
      <c r="Q1080" t="s">
        <v>204</v>
      </c>
      <c r="R1080" t="s">
        <v>205</v>
      </c>
      <c r="S1080" t="s">
        <v>215</v>
      </c>
      <c r="T1080" t="s">
        <v>185</v>
      </c>
      <c r="U1080" t="s">
        <v>207</v>
      </c>
      <c r="V1080" t="s">
        <v>39</v>
      </c>
      <c r="W1080" t="s">
        <v>40</v>
      </c>
      <c r="X1080" t="s">
        <v>40</v>
      </c>
      <c r="Y1080" t="s">
        <v>41</v>
      </c>
      <c r="Z1080" t="s">
        <v>41</v>
      </c>
      <c r="AA1080" t="s">
        <v>188</v>
      </c>
      <c r="AB1080" t="s">
        <v>209</v>
      </c>
    </row>
    <row r="1081" spans="1:28" x14ac:dyDescent="0.25">
      <c r="A1081" t="s">
        <v>165</v>
      </c>
      <c r="B1081" t="s">
        <v>26</v>
      </c>
      <c r="C1081" t="s">
        <v>214</v>
      </c>
      <c r="D1081" t="s">
        <v>217</v>
      </c>
      <c r="E1081">
        <v>511</v>
      </c>
      <c r="F1081" t="str">
        <f t="shared" si="32"/>
        <v>A2740AF511</v>
      </c>
      <c r="G1081">
        <f t="shared" si="33"/>
        <v>37310000</v>
      </c>
      <c r="H1081" s="2">
        <v>-37310270</v>
      </c>
      <c r="I1081" s="3">
        <v>-37310000</v>
      </c>
      <c r="J1081" t="s">
        <v>99</v>
      </c>
      <c r="K1081" t="s">
        <v>154</v>
      </c>
      <c r="L1081" t="s">
        <v>155</v>
      </c>
      <c r="M1081" t="s">
        <v>156</v>
      </c>
      <c r="N1081" t="s">
        <v>157</v>
      </c>
      <c r="O1081" t="s">
        <v>814</v>
      </c>
      <c r="P1081" t="s">
        <v>34</v>
      </c>
      <c r="Q1081" t="s">
        <v>204</v>
      </c>
      <c r="R1081" t="s">
        <v>205</v>
      </c>
      <c r="S1081" t="s">
        <v>215</v>
      </c>
      <c r="T1081" t="s">
        <v>185</v>
      </c>
      <c r="U1081" t="s">
        <v>207</v>
      </c>
      <c r="V1081" t="s">
        <v>39</v>
      </c>
      <c r="W1081" t="s">
        <v>40</v>
      </c>
      <c r="X1081" t="s">
        <v>40</v>
      </c>
      <c r="Y1081" t="s">
        <v>41</v>
      </c>
      <c r="Z1081" t="s">
        <v>41</v>
      </c>
      <c r="AA1081" t="s">
        <v>188</v>
      </c>
      <c r="AB1081" t="s">
        <v>209</v>
      </c>
    </row>
    <row r="1082" spans="1:28" x14ac:dyDescent="0.25">
      <c r="A1082" t="s">
        <v>166</v>
      </c>
      <c r="B1082" t="s">
        <v>26</v>
      </c>
      <c r="C1082" t="s">
        <v>214</v>
      </c>
      <c r="D1082" t="s">
        <v>217</v>
      </c>
      <c r="E1082">
        <v>511</v>
      </c>
      <c r="F1082" t="str">
        <f t="shared" si="32"/>
        <v>A2740AF511</v>
      </c>
      <c r="G1082">
        <f t="shared" si="33"/>
        <v>35056000</v>
      </c>
      <c r="H1082" s="2">
        <v>35055579</v>
      </c>
      <c r="I1082" s="3">
        <v>35056000</v>
      </c>
      <c r="J1082" t="s">
        <v>29</v>
      </c>
      <c r="K1082" t="s">
        <v>116</v>
      </c>
      <c r="L1082" t="s">
        <v>117</v>
      </c>
      <c r="M1082" t="s">
        <v>118</v>
      </c>
      <c r="N1082" t="s">
        <v>117</v>
      </c>
      <c r="O1082" t="s">
        <v>814</v>
      </c>
      <c r="P1082" t="s">
        <v>34</v>
      </c>
      <c r="Q1082" t="s">
        <v>204</v>
      </c>
      <c r="R1082" t="s">
        <v>205</v>
      </c>
      <c r="S1082" t="s">
        <v>215</v>
      </c>
      <c r="T1082" t="s">
        <v>185</v>
      </c>
      <c r="U1082" t="s">
        <v>207</v>
      </c>
      <c r="V1082" t="s">
        <v>39</v>
      </c>
      <c r="W1082" t="s">
        <v>40</v>
      </c>
      <c r="X1082" t="s">
        <v>40</v>
      </c>
      <c r="Y1082" t="s">
        <v>41</v>
      </c>
      <c r="Z1082" t="s">
        <v>41</v>
      </c>
      <c r="AA1082" t="s">
        <v>188</v>
      </c>
      <c r="AB1082" t="s">
        <v>209</v>
      </c>
    </row>
    <row r="1083" spans="1:28" x14ac:dyDescent="0.25">
      <c r="A1083" t="s">
        <v>167</v>
      </c>
      <c r="B1083" t="s">
        <v>26</v>
      </c>
      <c r="C1083" t="s">
        <v>214</v>
      </c>
      <c r="D1083" t="s">
        <v>217</v>
      </c>
      <c r="E1083">
        <v>511</v>
      </c>
      <c r="F1083" t="str">
        <f t="shared" si="32"/>
        <v>A2740AF511</v>
      </c>
      <c r="G1083">
        <f t="shared" si="33"/>
        <v>35056000</v>
      </c>
      <c r="H1083" s="2">
        <v>-35055579</v>
      </c>
      <c r="I1083" s="3">
        <v>-35056000</v>
      </c>
      <c r="J1083" t="s">
        <v>99</v>
      </c>
      <c r="K1083" t="s">
        <v>168</v>
      </c>
      <c r="L1083" t="s">
        <v>117</v>
      </c>
      <c r="M1083" t="s">
        <v>169</v>
      </c>
      <c r="N1083" t="s">
        <v>170</v>
      </c>
      <c r="O1083" t="s">
        <v>814</v>
      </c>
      <c r="P1083" t="s">
        <v>34</v>
      </c>
      <c r="Q1083" t="s">
        <v>204</v>
      </c>
      <c r="R1083" t="s">
        <v>205</v>
      </c>
      <c r="S1083" t="s">
        <v>215</v>
      </c>
      <c r="T1083" t="s">
        <v>185</v>
      </c>
      <c r="U1083" t="s">
        <v>207</v>
      </c>
      <c r="V1083" t="s">
        <v>39</v>
      </c>
      <c r="W1083" t="s">
        <v>40</v>
      </c>
      <c r="X1083" t="s">
        <v>40</v>
      </c>
      <c r="Y1083" t="s">
        <v>41</v>
      </c>
      <c r="Z1083" t="s">
        <v>41</v>
      </c>
      <c r="AA1083" t="s">
        <v>188</v>
      </c>
      <c r="AB1083" t="s">
        <v>209</v>
      </c>
    </row>
    <row r="1084" spans="1:28" x14ac:dyDescent="0.25">
      <c r="A1084" t="s">
        <v>171</v>
      </c>
      <c r="B1084" t="s">
        <v>26</v>
      </c>
      <c r="C1084" t="s">
        <v>214</v>
      </c>
      <c r="D1084" t="s">
        <v>217</v>
      </c>
      <c r="E1084">
        <v>511</v>
      </c>
      <c r="F1084" t="str">
        <f t="shared" si="32"/>
        <v>A2740AF511</v>
      </c>
      <c r="G1084">
        <f t="shared" si="33"/>
        <v>10575000</v>
      </c>
      <c r="H1084" s="2">
        <v>10574972</v>
      </c>
      <c r="I1084" s="3">
        <v>10575000</v>
      </c>
      <c r="J1084" t="s">
        <v>29</v>
      </c>
      <c r="K1084" t="s">
        <v>115</v>
      </c>
      <c r="L1084" t="s">
        <v>111</v>
      </c>
      <c r="M1084" t="s">
        <v>112</v>
      </c>
      <c r="N1084" t="s">
        <v>113</v>
      </c>
      <c r="O1084" t="s">
        <v>814</v>
      </c>
      <c r="P1084" t="s">
        <v>34</v>
      </c>
      <c r="Q1084" t="s">
        <v>204</v>
      </c>
      <c r="R1084" t="s">
        <v>205</v>
      </c>
      <c r="S1084" t="s">
        <v>215</v>
      </c>
      <c r="T1084" t="s">
        <v>185</v>
      </c>
      <c r="U1084" t="s">
        <v>207</v>
      </c>
      <c r="V1084" t="s">
        <v>39</v>
      </c>
      <c r="W1084" t="s">
        <v>40</v>
      </c>
      <c r="X1084" t="s">
        <v>40</v>
      </c>
      <c r="Y1084" t="s">
        <v>41</v>
      </c>
      <c r="Z1084" t="s">
        <v>41</v>
      </c>
      <c r="AA1084" t="s">
        <v>188</v>
      </c>
      <c r="AB1084" t="s">
        <v>209</v>
      </c>
    </row>
    <row r="1085" spans="1:28" x14ac:dyDescent="0.25">
      <c r="A1085" t="s">
        <v>172</v>
      </c>
      <c r="B1085" t="s">
        <v>26</v>
      </c>
      <c r="C1085" t="s">
        <v>214</v>
      </c>
      <c r="D1085" t="s">
        <v>217</v>
      </c>
      <c r="E1085">
        <v>511</v>
      </c>
      <c r="F1085" t="str">
        <f t="shared" si="32"/>
        <v>A2740AF511</v>
      </c>
      <c r="G1085">
        <f t="shared" si="33"/>
        <v>10575000</v>
      </c>
      <c r="H1085" s="2">
        <v>-10574972</v>
      </c>
      <c r="I1085" s="3">
        <v>-10575000</v>
      </c>
      <c r="J1085" t="s">
        <v>99</v>
      </c>
      <c r="K1085" t="s">
        <v>108</v>
      </c>
      <c r="L1085" t="s">
        <v>109</v>
      </c>
      <c r="M1085" t="s">
        <v>32</v>
      </c>
      <c r="N1085" t="s">
        <v>33</v>
      </c>
      <c r="O1085" t="s">
        <v>814</v>
      </c>
      <c r="P1085" t="s">
        <v>34</v>
      </c>
      <c r="Q1085" t="s">
        <v>204</v>
      </c>
      <c r="R1085" t="s">
        <v>205</v>
      </c>
      <c r="S1085" t="s">
        <v>215</v>
      </c>
      <c r="T1085" t="s">
        <v>185</v>
      </c>
      <c r="U1085" t="s">
        <v>207</v>
      </c>
      <c r="V1085" t="s">
        <v>39</v>
      </c>
      <c r="W1085" t="s">
        <v>40</v>
      </c>
      <c r="X1085" t="s">
        <v>40</v>
      </c>
      <c r="Y1085" t="s">
        <v>41</v>
      </c>
      <c r="Z1085" t="s">
        <v>41</v>
      </c>
      <c r="AA1085" t="s">
        <v>188</v>
      </c>
      <c r="AB1085" t="s">
        <v>209</v>
      </c>
    </row>
    <row r="1086" spans="1:28" x14ac:dyDescent="0.25">
      <c r="A1086" t="s">
        <v>173</v>
      </c>
      <c r="B1086" t="s">
        <v>26</v>
      </c>
      <c r="C1086" t="s">
        <v>214</v>
      </c>
      <c r="D1086" t="s">
        <v>217</v>
      </c>
      <c r="E1086">
        <v>511</v>
      </c>
      <c r="F1086" t="str">
        <f t="shared" si="32"/>
        <v>A2740AF511</v>
      </c>
      <c r="G1086">
        <f t="shared" si="33"/>
        <v>12219000</v>
      </c>
      <c r="H1086" s="2">
        <v>12218862</v>
      </c>
      <c r="I1086" s="3">
        <v>12219000</v>
      </c>
      <c r="J1086" t="s">
        <v>29</v>
      </c>
      <c r="K1086" t="s">
        <v>116</v>
      </c>
      <c r="L1086" t="s">
        <v>117</v>
      </c>
      <c r="M1086" t="s">
        <v>118</v>
      </c>
      <c r="N1086" t="s">
        <v>117</v>
      </c>
      <c r="O1086" t="s">
        <v>814</v>
      </c>
      <c r="P1086" t="s">
        <v>34</v>
      </c>
      <c r="Q1086" t="s">
        <v>204</v>
      </c>
      <c r="R1086" t="s">
        <v>205</v>
      </c>
      <c r="S1086" t="s">
        <v>215</v>
      </c>
      <c r="T1086" t="s">
        <v>185</v>
      </c>
      <c r="U1086" t="s">
        <v>207</v>
      </c>
      <c r="V1086" t="s">
        <v>39</v>
      </c>
      <c r="W1086" t="s">
        <v>40</v>
      </c>
      <c r="X1086" t="s">
        <v>40</v>
      </c>
      <c r="Y1086" t="s">
        <v>41</v>
      </c>
      <c r="Z1086" t="s">
        <v>41</v>
      </c>
      <c r="AA1086" t="s">
        <v>188</v>
      </c>
      <c r="AB1086" t="s">
        <v>209</v>
      </c>
    </row>
    <row r="1087" spans="1:28" x14ac:dyDescent="0.25">
      <c r="A1087" t="s">
        <v>175</v>
      </c>
      <c r="B1087" t="s">
        <v>26</v>
      </c>
      <c r="C1087" t="s">
        <v>214</v>
      </c>
      <c r="D1087" t="s">
        <v>217</v>
      </c>
      <c r="E1087">
        <v>511</v>
      </c>
      <c r="F1087" t="str">
        <f t="shared" si="32"/>
        <v>A2740AF511</v>
      </c>
      <c r="G1087">
        <f t="shared" si="33"/>
        <v>5449000</v>
      </c>
      <c r="H1087" s="2">
        <v>5448916</v>
      </c>
      <c r="I1087" s="3">
        <v>5449000</v>
      </c>
      <c r="J1087" t="s">
        <v>29</v>
      </c>
      <c r="K1087" t="s">
        <v>115</v>
      </c>
      <c r="L1087" t="s">
        <v>111</v>
      </c>
      <c r="M1087" t="s">
        <v>112</v>
      </c>
      <c r="N1087" t="s">
        <v>113</v>
      </c>
      <c r="O1087" t="s">
        <v>814</v>
      </c>
      <c r="P1087" t="s">
        <v>34</v>
      </c>
      <c r="Q1087" t="s">
        <v>204</v>
      </c>
      <c r="R1087" t="s">
        <v>205</v>
      </c>
      <c r="S1087" t="s">
        <v>215</v>
      </c>
      <c r="T1087" t="s">
        <v>185</v>
      </c>
      <c r="U1087" t="s">
        <v>207</v>
      </c>
      <c r="V1087" t="s">
        <v>39</v>
      </c>
      <c r="W1087" t="s">
        <v>40</v>
      </c>
      <c r="X1087" t="s">
        <v>40</v>
      </c>
      <c r="Y1087" t="s">
        <v>41</v>
      </c>
      <c r="Z1087" t="s">
        <v>41</v>
      </c>
      <c r="AA1087" t="s">
        <v>188</v>
      </c>
      <c r="AB1087" t="s">
        <v>209</v>
      </c>
    </row>
    <row r="1088" spans="1:28" x14ac:dyDescent="0.25">
      <c r="A1088" t="s">
        <v>178</v>
      </c>
      <c r="B1088" t="s">
        <v>26</v>
      </c>
      <c r="C1088" t="s">
        <v>214</v>
      </c>
      <c r="D1088" t="s">
        <v>217</v>
      </c>
      <c r="E1088">
        <v>511</v>
      </c>
      <c r="F1088" t="str">
        <f t="shared" si="32"/>
        <v>A2740AF511</v>
      </c>
      <c r="G1088">
        <f t="shared" si="33"/>
        <v>17220000</v>
      </c>
      <c r="H1088" s="2">
        <v>-17219619</v>
      </c>
      <c r="I1088" s="3">
        <v>-17220000</v>
      </c>
      <c r="J1088" t="s">
        <v>99</v>
      </c>
      <c r="K1088" t="s">
        <v>108</v>
      </c>
      <c r="L1088" t="s">
        <v>109</v>
      </c>
      <c r="M1088" t="s">
        <v>32</v>
      </c>
      <c r="N1088" t="s">
        <v>33</v>
      </c>
      <c r="O1088" t="s">
        <v>814</v>
      </c>
      <c r="P1088" t="s">
        <v>34</v>
      </c>
      <c r="Q1088" t="s">
        <v>204</v>
      </c>
      <c r="R1088" t="s">
        <v>205</v>
      </c>
      <c r="S1088" t="s">
        <v>215</v>
      </c>
      <c r="T1088" t="s">
        <v>185</v>
      </c>
      <c r="U1088" t="s">
        <v>207</v>
      </c>
      <c r="V1088" t="s">
        <v>39</v>
      </c>
      <c r="W1088" t="s">
        <v>40</v>
      </c>
      <c r="X1088" t="s">
        <v>40</v>
      </c>
      <c r="Y1088" t="s">
        <v>41</v>
      </c>
      <c r="Z1088" t="s">
        <v>41</v>
      </c>
      <c r="AA1088" t="s">
        <v>188</v>
      </c>
      <c r="AB1088" t="s">
        <v>209</v>
      </c>
    </row>
    <row r="1089" spans="1:28" x14ac:dyDescent="0.25">
      <c r="A1089" t="s">
        <v>179</v>
      </c>
      <c r="B1089" t="s">
        <v>26</v>
      </c>
      <c r="C1089" t="s">
        <v>214</v>
      </c>
      <c r="D1089" t="s">
        <v>217</v>
      </c>
      <c r="E1089">
        <v>511</v>
      </c>
      <c r="F1089" t="str">
        <f t="shared" si="32"/>
        <v>A2740AF511</v>
      </c>
      <c r="G1089">
        <f t="shared" si="33"/>
        <v>448000</v>
      </c>
      <c r="H1089" s="2">
        <v>-448159</v>
      </c>
      <c r="I1089" s="3">
        <v>-448000</v>
      </c>
      <c r="J1089" t="s">
        <v>99</v>
      </c>
      <c r="K1089" t="s">
        <v>204</v>
      </c>
      <c r="L1089" t="s">
        <v>212</v>
      </c>
      <c r="M1089" t="s">
        <v>213</v>
      </c>
      <c r="N1089" t="s">
        <v>205</v>
      </c>
      <c r="O1089" t="s">
        <v>814</v>
      </c>
      <c r="P1089" t="s">
        <v>34</v>
      </c>
      <c r="Q1089" t="s">
        <v>204</v>
      </c>
      <c r="R1089" t="s">
        <v>205</v>
      </c>
      <c r="S1089" t="s">
        <v>215</v>
      </c>
      <c r="T1089" t="s">
        <v>185</v>
      </c>
      <c r="U1089" t="s">
        <v>207</v>
      </c>
      <c r="V1089" t="s">
        <v>39</v>
      </c>
      <c r="W1089" t="s">
        <v>40</v>
      </c>
      <c r="X1089" t="s">
        <v>40</v>
      </c>
      <c r="Y1089" t="s">
        <v>41</v>
      </c>
      <c r="Z1089" t="s">
        <v>41</v>
      </c>
      <c r="AA1089" t="s">
        <v>188</v>
      </c>
      <c r="AB1089" t="s">
        <v>209</v>
      </c>
    </row>
    <row r="1090" spans="1:28" x14ac:dyDescent="0.25">
      <c r="A1090" t="s">
        <v>181</v>
      </c>
      <c r="B1090" t="s">
        <v>26</v>
      </c>
      <c r="C1090" t="s">
        <v>214</v>
      </c>
      <c r="D1090" t="s">
        <v>217</v>
      </c>
      <c r="E1090">
        <v>511</v>
      </c>
      <c r="F1090" t="str">
        <f t="shared" si="32"/>
        <v>A2740AF511</v>
      </c>
      <c r="G1090">
        <f t="shared" si="33"/>
        <v>2818000</v>
      </c>
      <c r="H1090" s="2">
        <v>2818142</v>
      </c>
      <c r="I1090" s="3">
        <v>2818000</v>
      </c>
      <c r="J1090" t="s">
        <v>29</v>
      </c>
      <c r="K1090" t="s">
        <v>108</v>
      </c>
      <c r="L1090" t="s">
        <v>109</v>
      </c>
      <c r="M1090" t="s">
        <v>32</v>
      </c>
      <c r="N1090" t="s">
        <v>33</v>
      </c>
      <c r="O1090" t="s">
        <v>814</v>
      </c>
      <c r="P1090" t="s">
        <v>34</v>
      </c>
      <c r="Q1090" t="s">
        <v>204</v>
      </c>
      <c r="R1090" t="s">
        <v>205</v>
      </c>
      <c r="S1090" t="s">
        <v>215</v>
      </c>
      <c r="T1090" t="s">
        <v>185</v>
      </c>
      <c r="U1090" t="s">
        <v>207</v>
      </c>
      <c r="V1090" t="s">
        <v>39</v>
      </c>
      <c r="W1090" t="s">
        <v>40</v>
      </c>
      <c r="X1090" t="s">
        <v>40</v>
      </c>
      <c r="Y1090" t="s">
        <v>41</v>
      </c>
      <c r="Z1090" t="s">
        <v>41</v>
      </c>
      <c r="AA1090" t="s">
        <v>188</v>
      </c>
      <c r="AB1090" t="s">
        <v>209</v>
      </c>
    </row>
    <row r="1091" spans="1:28" x14ac:dyDescent="0.25">
      <c r="A1091" t="s">
        <v>182</v>
      </c>
      <c r="B1091" t="s">
        <v>26</v>
      </c>
      <c r="C1091" t="s">
        <v>214</v>
      </c>
      <c r="D1091" t="s">
        <v>217</v>
      </c>
      <c r="E1091">
        <v>511</v>
      </c>
      <c r="F1091" t="str">
        <f t="shared" si="32"/>
        <v>A2740AF511</v>
      </c>
      <c r="G1091">
        <f t="shared" si="33"/>
        <v>2818000</v>
      </c>
      <c r="H1091" s="2">
        <v>-2818142</v>
      </c>
      <c r="I1091" s="3">
        <v>-2818000</v>
      </c>
      <c r="J1091" t="s">
        <v>99</v>
      </c>
      <c r="K1091" t="s">
        <v>116</v>
      </c>
      <c r="L1091" t="s">
        <v>117</v>
      </c>
      <c r="M1091" t="s">
        <v>118</v>
      </c>
      <c r="N1091" t="s">
        <v>117</v>
      </c>
      <c r="O1091" t="s">
        <v>814</v>
      </c>
      <c r="P1091" t="s">
        <v>34</v>
      </c>
      <c r="Q1091" t="s">
        <v>204</v>
      </c>
      <c r="R1091" t="s">
        <v>205</v>
      </c>
      <c r="S1091" t="s">
        <v>215</v>
      </c>
      <c r="T1091" t="s">
        <v>185</v>
      </c>
      <c r="U1091" t="s">
        <v>207</v>
      </c>
      <c r="V1091" t="s">
        <v>39</v>
      </c>
      <c r="W1091" t="s">
        <v>40</v>
      </c>
      <c r="X1091" t="s">
        <v>40</v>
      </c>
      <c r="Y1091" t="s">
        <v>41</v>
      </c>
      <c r="Z1091" t="s">
        <v>41</v>
      </c>
      <c r="AA1091" t="s">
        <v>188</v>
      </c>
      <c r="AB1091" t="s">
        <v>209</v>
      </c>
    </row>
    <row r="1092" spans="1:28" x14ac:dyDescent="0.25">
      <c r="A1092" t="s">
        <v>849</v>
      </c>
      <c r="B1092" t="s">
        <v>26</v>
      </c>
      <c r="C1092" t="s">
        <v>214</v>
      </c>
      <c r="D1092" t="s">
        <v>218</v>
      </c>
      <c r="E1092">
        <v>511</v>
      </c>
      <c r="F1092" t="str">
        <f t="shared" si="32"/>
        <v>A3900AF511</v>
      </c>
      <c r="G1092">
        <f t="shared" si="33"/>
        <v>103000</v>
      </c>
      <c r="H1092" s="2">
        <v>103256</v>
      </c>
      <c r="I1092" s="3">
        <v>103000</v>
      </c>
      <c r="J1092" t="s">
        <v>29</v>
      </c>
      <c r="K1092" t="s">
        <v>30</v>
      </c>
      <c r="L1092" t="s">
        <v>31</v>
      </c>
      <c r="M1092" t="s">
        <v>32</v>
      </c>
      <c r="N1092" t="s">
        <v>33</v>
      </c>
      <c r="O1092" t="s">
        <v>814</v>
      </c>
      <c r="P1092" t="s">
        <v>34</v>
      </c>
      <c r="Q1092" t="s">
        <v>51</v>
      </c>
      <c r="R1092" t="s">
        <v>58</v>
      </c>
      <c r="S1092" t="s">
        <v>215</v>
      </c>
      <c r="T1092" t="s">
        <v>185</v>
      </c>
      <c r="U1092" t="s">
        <v>207</v>
      </c>
      <c r="V1092" t="s">
        <v>39</v>
      </c>
      <c r="W1092" t="s">
        <v>40</v>
      </c>
      <c r="X1092" t="s">
        <v>40</v>
      </c>
      <c r="Y1092" t="s">
        <v>41</v>
      </c>
      <c r="Z1092" t="s">
        <v>41</v>
      </c>
      <c r="AA1092" t="s">
        <v>188</v>
      </c>
      <c r="AB1092" t="s">
        <v>209</v>
      </c>
    </row>
    <row r="1093" spans="1:28" x14ac:dyDescent="0.25">
      <c r="A1093" t="s">
        <v>823</v>
      </c>
      <c r="B1093" t="s">
        <v>26</v>
      </c>
      <c r="C1093" t="s">
        <v>214</v>
      </c>
      <c r="D1093" t="s">
        <v>218</v>
      </c>
      <c r="E1093">
        <v>511</v>
      </c>
      <c r="F1093" t="str">
        <f t="shared" si="32"/>
        <v>A3900AF511</v>
      </c>
      <c r="G1093">
        <f t="shared" si="33"/>
        <v>25824000</v>
      </c>
      <c r="H1093" s="2">
        <v>25823915</v>
      </c>
      <c r="I1093" s="3">
        <v>25824000</v>
      </c>
      <c r="J1093" t="s">
        <v>29</v>
      </c>
      <c r="K1093" t="s">
        <v>108</v>
      </c>
      <c r="L1093" t="s">
        <v>109</v>
      </c>
      <c r="M1093" t="s">
        <v>32</v>
      </c>
      <c r="N1093" t="s">
        <v>33</v>
      </c>
      <c r="O1093" t="s">
        <v>814</v>
      </c>
      <c r="P1093" t="s">
        <v>34</v>
      </c>
      <c r="Q1093" t="s">
        <v>51</v>
      </c>
      <c r="R1093" t="s">
        <v>58</v>
      </c>
      <c r="S1093" t="s">
        <v>215</v>
      </c>
      <c r="T1093" t="s">
        <v>185</v>
      </c>
      <c r="U1093" t="s">
        <v>207</v>
      </c>
      <c r="V1093" t="s">
        <v>39</v>
      </c>
      <c r="W1093" t="s">
        <v>40</v>
      </c>
      <c r="X1093" t="s">
        <v>40</v>
      </c>
      <c r="Y1093" t="s">
        <v>41</v>
      </c>
      <c r="Z1093" t="s">
        <v>41</v>
      </c>
      <c r="AA1093" t="s">
        <v>188</v>
      </c>
      <c r="AB1093" t="s">
        <v>209</v>
      </c>
    </row>
    <row r="1094" spans="1:28" x14ac:dyDescent="0.25">
      <c r="A1094" t="s">
        <v>825</v>
      </c>
      <c r="B1094" t="s">
        <v>26</v>
      </c>
      <c r="C1094" t="s">
        <v>214</v>
      </c>
      <c r="D1094" t="s">
        <v>218</v>
      </c>
      <c r="E1094">
        <v>511</v>
      </c>
      <c r="F1094" t="str">
        <f t="shared" si="32"/>
        <v>A3900AF511</v>
      </c>
      <c r="G1094">
        <f t="shared" si="33"/>
        <v>2259000</v>
      </c>
      <c r="H1094" s="2">
        <v>2259018</v>
      </c>
      <c r="I1094" s="3">
        <v>2259000</v>
      </c>
      <c r="J1094" t="s">
        <v>29</v>
      </c>
      <c r="K1094" t="s">
        <v>100</v>
      </c>
      <c r="L1094" t="s">
        <v>101</v>
      </c>
      <c r="M1094" t="s">
        <v>102</v>
      </c>
      <c r="N1094" t="s">
        <v>103</v>
      </c>
      <c r="O1094" t="s">
        <v>814</v>
      </c>
      <c r="P1094" t="s">
        <v>34</v>
      </c>
      <c r="Q1094" t="s">
        <v>51</v>
      </c>
      <c r="R1094" t="s">
        <v>58</v>
      </c>
      <c r="S1094" t="s">
        <v>215</v>
      </c>
      <c r="T1094" t="s">
        <v>185</v>
      </c>
      <c r="U1094" t="s">
        <v>207</v>
      </c>
      <c r="V1094" t="s">
        <v>39</v>
      </c>
      <c r="W1094" t="s">
        <v>40</v>
      </c>
      <c r="X1094" t="s">
        <v>40</v>
      </c>
      <c r="Y1094" t="s">
        <v>41</v>
      </c>
      <c r="Z1094" t="s">
        <v>41</v>
      </c>
      <c r="AA1094" t="s">
        <v>188</v>
      </c>
      <c r="AB1094" t="s">
        <v>209</v>
      </c>
    </row>
    <row r="1095" spans="1:28" x14ac:dyDescent="0.25">
      <c r="A1095" t="s">
        <v>826</v>
      </c>
      <c r="B1095" t="s">
        <v>26</v>
      </c>
      <c r="C1095" t="s">
        <v>214</v>
      </c>
      <c r="D1095" t="s">
        <v>218</v>
      </c>
      <c r="E1095">
        <v>511</v>
      </c>
      <c r="F1095" t="str">
        <f t="shared" si="32"/>
        <v>A3900AF511</v>
      </c>
      <c r="G1095">
        <f t="shared" si="33"/>
        <v>29000</v>
      </c>
      <c r="H1095" s="2">
        <v>-28816</v>
      </c>
      <c r="I1095" s="3">
        <v>-29000</v>
      </c>
      <c r="J1095" t="s">
        <v>99</v>
      </c>
      <c r="K1095" t="s">
        <v>110</v>
      </c>
      <c r="L1095" t="s">
        <v>111</v>
      </c>
      <c r="M1095" t="s">
        <v>112</v>
      </c>
      <c r="N1095" t="s">
        <v>113</v>
      </c>
      <c r="O1095" t="s">
        <v>814</v>
      </c>
      <c r="P1095" t="s">
        <v>34</v>
      </c>
      <c r="Q1095" t="s">
        <v>51</v>
      </c>
      <c r="R1095" t="s">
        <v>58</v>
      </c>
      <c r="S1095" t="s">
        <v>215</v>
      </c>
      <c r="T1095" t="s">
        <v>185</v>
      </c>
      <c r="U1095" t="s">
        <v>207</v>
      </c>
      <c r="V1095" t="s">
        <v>39</v>
      </c>
      <c r="W1095" t="s">
        <v>40</v>
      </c>
      <c r="X1095" t="s">
        <v>40</v>
      </c>
      <c r="Y1095" t="s">
        <v>41</v>
      </c>
      <c r="Z1095" t="s">
        <v>41</v>
      </c>
      <c r="AA1095" t="s">
        <v>188</v>
      </c>
      <c r="AB1095" t="s">
        <v>209</v>
      </c>
    </row>
    <row r="1096" spans="1:28" x14ac:dyDescent="0.25">
      <c r="A1096" t="s">
        <v>816</v>
      </c>
      <c r="B1096" t="s">
        <v>26</v>
      </c>
      <c r="C1096" t="s">
        <v>214</v>
      </c>
      <c r="D1096" t="s">
        <v>218</v>
      </c>
      <c r="E1096">
        <v>511</v>
      </c>
      <c r="F1096" t="str">
        <f t="shared" ref="F1096:F1159" si="34">_xlfn.CONCAT("A",D1096,"AF",E1096)</f>
        <v>A3900AF511</v>
      </c>
      <c r="G1096">
        <f t="shared" ref="G1096:G1159" si="35">ABS(I1096)</f>
        <v>4971000</v>
      </c>
      <c r="H1096" s="2">
        <v>-4971464</v>
      </c>
      <c r="I1096" s="3">
        <v>-4971000</v>
      </c>
      <c r="J1096" t="s">
        <v>99</v>
      </c>
      <c r="K1096" t="s">
        <v>115</v>
      </c>
      <c r="L1096" t="s">
        <v>111</v>
      </c>
      <c r="M1096" t="s">
        <v>112</v>
      </c>
      <c r="N1096" t="s">
        <v>113</v>
      </c>
      <c r="O1096" t="s">
        <v>814</v>
      </c>
      <c r="P1096" t="s">
        <v>34</v>
      </c>
      <c r="Q1096" t="s">
        <v>51</v>
      </c>
      <c r="R1096" t="s">
        <v>58</v>
      </c>
      <c r="S1096" t="s">
        <v>215</v>
      </c>
      <c r="T1096" t="s">
        <v>185</v>
      </c>
      <c r="U1096" t="s">
        <v>207</v>
      </c>
      <c r="V1096" t="s">
        <v>39</v>
      </c>
      <c r="W1096" t="s">
        <v>40</v>
      </c>
      <c r="X1096" t="s">
        <v>40</v>
      </c>
      <c r="Y1096" t="s">
        <v>41</v>
      </c>
      <c r="Z1096" t="s">
        <v>41</v>
      </c>
      <c r="AA1096" t="s">
        <v>188</v>
      </c>
      <c r="AB1096" t="s">
        <v>209</v>
      </c>
    </row>
    <row r="1097" spans="1:28" x14ac:dyDescent="0.25">
      <c r="A1097" t="s">
        <v>817</v>
      </c>
      <c r="B1097" t="s">
        <v>26</v>
      </c>
      <c r="C1097" t="s">
        <v>214</v>
      </c>
      <c r="D1097" t="s">
        <v>218</v>
      </c>
      <c r="E1097">
        <v>511</v>
      </c>
      <c r="F1097" t="str">
        <f t="shared" si="34"/>
        <v>A3900AF511</v>
      </c>
      <c r="G1097">
        <f t="shared" si="35"/>
        <v>23186000</v>
      </c>
      <c r="H1097" s="2">
        <v>-23185909</v>
      </c>
      <c r="I1097" s="3">
        <v>-23186000</v>
      </c>
      <c r="J1097" t="s">
        <v>99</v>
      </c>
      <c r="K1097" t="s">
        <v>116</v>
      </c>
      <c r="L1097" t="s">
        <v>117</v>
      </c>
      <c r="M1097" t="s">
        <v>118</v>
      </c>
      <c r="N1097" t="s">
        <v>117</v>
      </c>
      <c r="O1097" t="s">
        <v>814</v>
      </c>
      <c r="P1097" t="s">
        <v>34</v>
      </c>
      <c r="Q1097" t="s">
        <v>51</v>
      </c>
      <c r="R1097" t="s">
        <v>58</v>
      </c>
      <c r="S1097" t="s">
        <v>215</v>
      </c>
      <c r="T1097" t="s">
        <v>185</v>
      </c>
      <c r="U1097" t="s">
        <v>207</v>
      </c>
      <c r="V1097" t="s">
        <v>39</v>
      </c>
      <c r="W1097" t="s">
        <v>40</v>
      </c>
      <c r="X1097" t="s">
        <v>40</v>
      </c>
      <c r="Y1097" t="s">
        <v>41</v>
      </c>
      <c r="Z1097" t="s">
        <v>41</v>
      </c>
      <c r="AA1097" t="s">
        <v>188</v>
      </c>
      <c r="AB1097" t="s">
        <v>209</v>
      </c>
    </row>
    <row r="1098" spans="1:28" x14ac:dyDescent="0.25">
      <c r="A1098" t="s">
        <v>119</v>
      </c>
      <c r="B1098" t="s">
        <v>219</v>
      </c>
      <c r="C1098" t="s">
        <v>214</v>
      </c>
      <c r="D1098" t="s">
        <v>218</v>
      </c>
      <c r="E1098">
        <v>511</v>
      </c>
      <c r="F1098" t="str">
        <f t="shared" si="34"/>
        <v>A3900AF511</v>
      </c>
      <c r="G1098">
        <f t="shared" si="35"/>
        <v>3920000</v>
      </c>
      <c r="H1098" s="2">
        <v>3919547</v>
      </c>
      <c r="I1098" s="3">
        <v>3920000</v>
      </c>
      <c r="J1098" t="s">
        <v>29</v>
      </c>
      <c r="K1098" t="s">
        <v>121</v>
      </c>
      <c r="L1098" t="s">
        <v>122</v>
      </c>
      <c r="M1098" t="s">
        <v>123</v>
      </c>
      <c r="N1098" t="s">
        <v>124</v>
      </c>
      <c r="O1098" t="s">
        <v>814</v>
      </c>
      <c r="P1098" t="s">
        <v>34</v>
      </c>
      <c r="Q1098" t="s">
        <v>51</v>
      </c>
      <c r="R1098" t="s">
        <v>58</v>
      </c>
      <c r="S1098" t="s">
        <v>215</v>
      </c>
      <c r="T1098" t="s">
        <v>185</v>
      </c>
      <c r="U1098" t="s">
        <v>207</v>
      </c>
      <c r="V1098" t="s">
        <v>39</v>
      </c>
      <c r="W1098" t="s">
        <v>40</v>
      </c>
      <c r="X1098" t="s">
        <v>40</v>
      </c>
      <c r="Y1098" t="s">
        <v>41</v>
      </c>
      <c r="Z1098" t="s">
        <v>41</v>
      </c>
      <c r="AA1098" t="s">
        <v>188</v>
      </c>
      <c r="AB1098" t="s">
        <v>209</v>
      </c>
    </row>
    <row r="1099" spans="1:28" x14ac:dyDescent="0.25">
      <c r="A1099" t="s">
        <v>125</v>
      </c>
      <c r="B1099" t="s">
        <v>219</v>
      </c>
      <c r="C1099" t="s">
        <v>214</v>
      </c>
      <c r="D1099" t="s">
        <v>218</v>
      </c>
      <c r="E1099">
        <v>511</v>
      </c>
      <c r="F1099" t="str">
        <f t="shared" si="34"/>
        <v>A3900AF511</v>
      </c>
      <c r="G1099">
        <f t="shared" si="35"/>
        <v>3920000</v>
      </c>
      <c r="H1099" s="2">
        <v>-3919547</v>
      </c>
      <c r="I1099" s="3">
        <v>-3920000</v>
      </c>
      <c r="J1099" t="s">
        <v>99</v>
      </c>
      <c r="K1099" t="s">
        <v>126</v>
      </c>
      <c r="L1099" t="s">
        <v>927</v>
      </c>
      <c r="M1099" t="s">
        <v>127</v>
      </c>
      <c r="N1099" t="s">
        <v>928</v>
      </c>
      <c r="O1099" t="s">
        <v>814</v>
      </c>
      <c r="P1099" t="s">
        <v>34</v>
      </c>
      <c r="Q1099" t="s">
        <v>51</v>
      </c>
      <c r="R1099" t="s">
        <v>58</v>
      </c>
      <c r="S1099" t="s">
        <v>215</v>
      </c>
      <c r="T1099" t="s">
        <v>185</v>
      </c>
      <c r="U1099" t="s">
        <v>207</v>
      </c>
      <c r="V1099" t="s">
        <v>39</v>
      </c>
      <c r="W1099" t="s">
        <v>40</v>
      </c>
      <c r="X1099" t="s">
        <v>40</v>
      </c>
      <c r="Y1099" t="s">
        <v>41</v>
      </c>
      <c r="Z1099" t="s">
        <v>41</v>
      </c>
      <c r="AA1099" t="s">
        <v>188</v>
      </c>
      <c r="AB1099" t="s">
        <v>209</v>
      </c>
    </row>
    <row r="1100" spans="1:28" x14ac:dyDescent="0.25">
      <c r="A1100" t="s">
        <v>145</v>
      </c>
      <c r="B1100" t="s">
        <v>26</v>
      </c>
      <c r="C1100" t="s">
        <v>214</v>
      </c>
      <c r="D1100" t="s">
        <v>218</v>
      </c>
      <c r="E1100">
        <v>511</v>
      </c>
      <c r="F1100" t="str">
        <f t="shared" si="34"/>
        <v>A3900AF511</v>
      </c>
      <c r="G1100">
        <f t="shared" si="35"/>
        <v>3920000</v>
      </c>
      <c r="H1100" s="2">
        <v>3919547</v>
      </c>
      <c r="I1100" s="3">
        <v>3920000</v>
      </c>
      <c r="J1100" t="s">
        <v>29</v>
      </c>
      <c r="K1100" t="s">
        <v>108</v>
      </c>
      <c r="L1100" t="s">
        <v>109</v>
      </c>
      <c r="M1100" t="s">
        <v>32</v>
      </c>
      <c r="N1100" t="s">
        <v>33</v>
      </c>
      <c r="O1100" t="s">
        <v>814</v>
      </c>
      <c r="P1100" t="s">
        <v>34</v>
      </c>
      <c r="Q1100" t="s">
        <v>51</v>
      </c>
      <c r="R1100" t="s">
        <v>58</v>
      </c>
      <c r="S1100" t="s">
        <v>215</v>
      </c>
      <c r="T1100" t="s">
        <v>185</v>
      </c>
      <c r="U1100" t="s">
        <v>207</v>
      </c>
      <c r="V1100" t="s">
        <v>39</v>
      </c>
      <c r="W1100" t="s">
        <v>40</v>
      </c>
      <c r="X1100" t="s">
        <v>40</v>
      </c>
      <c r="Y1100" t="s">
        <v>41</v>
      </c>
      <c r="Z1100" t="s">
        <v>41</v>
      </c>
      <c r="AA1100" t="s">
        <v>188</v>
      </c>
      <c r="AB1100" t="s">
        <v>209</v>
      </c>
    </row>
    <row r="1101" spans="1:28" x14ac:dyDescent="0.25">
      <c r="A1101" t="s">
        <v>146</v>
      </c>
      <c r="B1101" t="s">
        <v>26</v>
      </c>
      <c r="C1101" t="s">
        <v>214</v>
      </c>
      <c r="D1101" t="s">
        <v>218</v>
      </c>
      <c r="E1101">
        <v>511</v>
      </c>
      <c r="F1101" t="str">
        <f t="shared" si="34"/>
        <v>A3900AF511</v>
      </c>
      <c r="G1101">
        <f t="shared" si="35"/>
        <v>3920000</v>
      </c>
      <c r="H1101" s="2">
        <v>-3919547</v>
      </c>
      <c r="I1101" s="3">
        <v>-3920000</v>
      </c>
      <c r="J1101" t="s">
        <v>99</v>
      </c>
      <c r="K1101" t="s">
        <v>121</v>
      </c>
      <c r="L1101" t="s">
        <v>122</v>
      </c>
      <c r="M1101" t="s">
        <v>123</v>
      </c>
      <c r="N1101" t="s">
        <v>124</v>
      </c>
      <c r="O1101" t="s">
        <v>814</v>
      </c>
      <c r="P1101" t="s">
        <v>34</v>
      </c>
      <c r="Q1101" t="s">
        <v>51</v>
      </c>
      <c r="R1101" t="s">
        <v>58</v>
      </c>
      <c r="S1101" t="s">
        <v>215</v>
      </c>
      <c r="T1101" t="s">
        <v>185</v>
      </c>
      <c r="U1101" t="s">
        <v>207</v>
      </c>
      <c r="V1101" t="s">
        <v>39</v>
      </c>
      <c r="W1101" t="s">
        <v>40</v>
      </c>
      <c r="X1101" t="s">
        <v>40</v>
      </c>
      <c r="Y1101" t="s">
        <v>41</v>
      </c>
      <c r="Z1101" t="s">
        <v>41</v>
      </c>
      <c r="AA1101" t="s">
        <v>188</v>
      </c>
      <c r="AB1101" t="s">
        <v>209</v>
      </c>
    </row>
    <row r="1102" spans="1:28" x14ac:dyDescent="0.25">
      <c r="A1102" t="s">
        <v>147</v>
      </c>
      <c r="B1102" t="s">
        <v>26</v>
      </c>
      <c r="C1102" t="s">
        <v>214</v>
      </c>
      <c r="D1102" t="s">
        <v>218</v>
      </c>
      <c r="E1102">
        <v>511</v>
      </c>
      <c r="F1102" t="str">
        <f t="shared" si="34"/>
        <v>A3900AF511</v>
      </c>
      <c r="G1102">
        <f t="shared" si="35"/>
        <v>3920000</v>
      </c>
      <c r="H1102" s="2">
        <v>3919547</v>
      </c>
      <c r="I1102" s="3">
        <v>3920000</v>
      </c>
      <c r="J1102" t="s">
        <v>29</v>
      </c>
      <c r="K1102" t="s">
        <v>126</v>
      </c>
      <c r="L1102" t="s">
        <v>927</v>
      </c>
      <c r="M1102" t="s">
        <v>127</v>
      </c>
      <c r="N1102" t="s">
        <v>928</v>
      </c>
      <c r="O1102" t="s">
        <v>814</v>
      </c>
      <c r="P1102" t="s">
        <v>34</v>
      </c>
      <c r="Q1102" t="s">
        <v>51</v>
      </c>
      <c r="R1102" t="s">
        <v>58</v>
      </c>
      <c r="S1102" t="s">
        <v>215</v>
      </c>
      <c r="T1102" t="s">
        <v>185</v>
      </c>
      <c r="U1102" t="s">
        <v>207</v>
      </c>
      <c r="V1102" t="s">
        <v>39</v>
      </c>
      <c r="W1102" t="s">
        <v>40</v>
      </c>
      <c r="X1102" t="s">
        <v>40</v>
      </c>
      <c r="Y1102" t="s">
        <v>41</v>
      </c>
      <c r="Z1102" t="s">
        <v>41</v>
      </c>
      <c r="AA1102" t="s">
        <v>188</v>
      </c>
      <c r="AB1102" t="s">
        <v>209</v>
      </c>
    </row>
    <row r="1103" spans="1:28" x14ac:dyDescent="0.25">
      <c r="A1103" t="s">
        <v>148</v>
      </c>
      <c r="B1103" t="s">
        <v>26</v>
      </c>
      <c r="C1103" t="s">
        <v>214</v>
      </c>
      <c r="D1103" t="s">
        <v>218</v>
      </c>
      <c r="E1103">
        <v>511</v>
      </c>
      <c r="F1103" t="str">
        <f t="shared" si="34"/>
        <v>A3900AF511</v>
      </c>
      <c r="G1103">
        <f t="shared" si="35"/>
        <v>3920000</v>
      </c>
      <c r="H1103" s="2">
        <v>-3919547</v>
      </c>
      <c r="I1103" s="3">
        <v>-3920000</v>
      </c>
      <c r="J1103" t="s">
        <v>99</v>
      </c>
      <c r="K1103" t="s">
        <v>116</v>
      </c>
      <c r="L1103" t="s">
        <v>117</v>
      </c>
      <c r="M1103" t="s">
        <v>118</v>
      </c>
      <c r="N1103" t="s">
        <v>117</v>
      </c>
      <c r="O1103" t="s">
        <v>814</v>
      </c>
      <c r="P1103" t="s">
        <v>34</v>
      </c>
      <c r="Q1103" t="s">
        <v>51</v>
      </c>
      <c r="R1103" t="s">
        <v>58</v>
      </c>
      <c r="S1103" t="s">
        <v>215</v>
      </c>
      <c r="T1103" t="s">
        <v>185</v>
      </c>
      <c r="U1103" t="s">
        <v>207</v>
      </c>
      <c r="V1103" t="s">
        <v>39</v>
      </c>
      <c r="W1103" t="s">
        <v>40</v>
      </c>
      <c r="X1103" t="s">
        <v>40</v>
      </c>
      <c r="Y1103" t="s">
        <v>41</v>
      </c>
      <c r="Z1103" t="s">
        <v>41</v>
      </c>
      <c r="AA1103" t="s">
        <v>188</v>
      </c>
      <c r="AB1103" t="s">
        <v>209</v>
      </c>
    </row>
    <row r="1104" spans="1:28" x14ac:dyDescent="0.25">
      <c r="A1104" t="s">
        <v>149</v>
      </c>
      <c r="B1104" t="s">
        <v>26</v>
      </c>
      <c r="C1104" t="s">
        <v>214</v>
      </c>
      <c r="D1104" t="s">
        <v>218</v>
      </c>
      <c r="E1104">
        <v>511</v>
      </c>
      <c r="F1104" t="str">
        <f t="shared" si="34"/>
        <v>A3900AF511</v>
      </c>
      <c r="G1104">
        <f t="shared" si="35"/>
        <v>2619000</v>
      </c>
      <c r="H1104" s="2">
        <v>2619641</v>
      </c>
      <c r="I1104" s="3">
        <v>2619000</v>
      </c>
      <c r="J1104" t="s">
        <v>29</v>
      </c>
      <c r="K1104" t="s">
        <v>51</v>
      </c>
      <c r="L1104" t="s">
        <v>137</v>
      </c>
      <c r="M1104" t="s">
        <v>138</v>
      </c>
      <c r="N1104" t="s">
        <v>139</v>
      </c>
      <c r="O1104" t="s">
        <v>814</v>
      </c>
      <c r="P1104" t="s">
        <v>34</v>
      </c>
      <c r="Q1104" t="s">
        <v>51</v>
      </c>
      <c r="R1104" t="s">
        <v>58</v>
      </c>
      <c r="S1104" t="s">
        <v>215</v>
      </c>
      <c r="T1104" t="s">
        <v>185</v>
      </c>
      <c r="U1104" t="s">
        <v>207</v>
      </c>
      <c r="V1104" t="s">
        <v>39</v>
      </c>
      <c r="W1104" t="s">
        <v>40</v>
      </c>
      <c r="X1104" t="s">
        <v>40</v>
      </c>
      <c r="Y1104" t="s">
        <v>41</v>
      </c>
      <c r="Z1104" t="s">
        <v>41</v>
      </c>
      <c r="AA1104" t="s">
        <v>188</v>
      </c>
      <c r="AB1104" t="s">
        <v>209</v>
      </c>
    </row>
    <row r="1105" spans="1:28" x14ac:dyDescent="0.25">
      <c r="A1105" t="s">
        <v>150</v>
      </c>
      <c r="B1105" t="s">
        <v>26</v>
      </c>
      <c r="C1105" t="s">
        <v>214</v>
      </c>
      <c r="D1105" t="s">
        <v>218</v>
      </c>
      <c r="E1105">
        <v>511</v>
      </c>
      <c r="F1105" t="str">
        <f t="shared" si="34"/>
        <v>A3900AF511</v>
      </c>
      <c r="G1105">
        <f t="shared" si="35"/>
        <v>14000</v>
      </c>
      <c r="H1105" s="2">
        <v>-14408</v>
      </c>
      <c r="I1105" s="3">
        <v>-14000</v>
      </c>
      <c r="J1105" t="s">
        <v>99</v>
      </c>
      <c r="K1105" t="s">
        <v>110</v>
      </c>
      <c r="L1105" t="s">
        <v>111</v>
      </c>
      <c r="M1105" t="s">
        <v>112</v>
      </c>
      <c r="N1105" t="s">
        <v>113</v>
      </c>
      <c r="O1105" t="s">
        <v>814</v>
      </c>
      <c r="P1105" t="s">
        <v>34</v>
      </c>
      <c r="Q1105" t="s">
        <v>51</v>
      </c>
      <c r="R1105" t="s">
        <v>58</v>
      </c>
      <c r="S1105" t="s">
        <v>215</v>
      </c>
      <c r="T1105" t="s">
        <v>185</v>
      </c>
      <c r="U1105" t="s">
        <v>207</v>
      </c>
      <c r="V1105" t="s">
        <v>39</v>
      </c>
      <c r="W1105" t="s">
        <v>40</v>
      </c>
      <c r="X1105" t="s">
        <v>40</v>
      </c>
      <c r="Y1105" t="s">
        <v>41</v>
      </c>
      <c r="Z1105" t="s">
        <v>41</v>
      </c>
      <c r="AA1105" t="s">
        <v>188</v>
      </c>
      <c r="AB1105" t="s">
        <v>209</v>
      </c>
    </row>
    <row r="1106" spans="1:28" x14ac:dyDescent="0.25">
      <c r="A1106" t="s">
        <v>152</v>
      </c>
      <c r="B1106" t="s">
        <v>26</v>
      </c>
      <c r="C1106" t="s">
        <v>214</v>
      </c>
      <c r="D1106" t="s">
        <v>218</v>
      </c>
      <c r="E1106">
        <v>511</v>
      </c>
      <c r="F1106" t="str">
        <f t="shared" si="34"/>
        <v>A3900AF511</v>
      </c>
      <c r="G1106">
        <f t="shared" si="35"/>
        <v>2605000</v>
      </c>
      <c r="H1106" s="2">
        <v>-2605233</v>
      </c>
      <c r="I1106" s="3">
        <v>-2605000</v>
      </c>
      <c r="J1106" t="s">
        <v>99</v>
      </c>
      <c r="K1106" t="s">
        <v>115</v>
      </c>
      <c r="L1106" t="s">
        <v>111</v>
      </c>
      <c r="M1106" t="s">
        <v>112</v>
      </c>
      <c r="N1106" t="s">
        <v>113</v>
      </c>
      <c r="O1106" t="s">
        <v>814</v>
      </c>
      <c r="P1106" t="s">
        <v>34</v>
      </c>
      <c r="Q1106" t="s">
        <v>51</v>
      </c>
      <c r="R1106" t="s">
        <v>58</v>
      </c>
      <c r="S1106" t="s">
        <v>215</v>
      </c>
      <c r="T1106" t="s">
        <v>185</v>
      </c>
      <c r="U1106" t="s">
        <v>207</v>
      </c>
      <c r="V1106" t="s">
        <v>39</v>
      </c>
      <c r="W1106" t="s">
        <v>40</v>
      </c>
      <c r="X1106" t="s">
        <v>40</v>
      </c>
      <c r="Y1106" t="s">
        <v>41</v>
      </c>
      <c r="Z1106" t="s">
        <v>41</v>
      </c>
      <c r="AA1106" t="s">
        <v>188</v>
      </c>
      <c r="AB1106" t="s">
        <v>209</v>
      </c>
    </row>
    <row r="1107" spans="1:28" x14ac:dyDescent="0.25">
      <c r="A1107" t="s">
        <v>153</v>
      </c>
      <c r="B1107" t="s">
        <v>219</v>
      </c>
      <c r="C1107" t="s">
        <v>214</v>
      </c>
      <c r="D1107" t="s">
        <v>218</v>
      </c>
      <c r="E1107">
        <v>511</v>
      </c>
      <c r="F1107" t="str">
        <f t="shared" si="34"/>
        <v>A3900AF511</v>
      </c>
      <c r="G1107">
        <f t="shared" si="35"/>
        <v>2518000</v>
      </c>
      <c r="H1107" s="2">
        <v>2517514</v>
      </c>
      <c r="I1107" s="3">
        <v>2518000</v>
      </c>
      <c r="J1107" t="s">
        <v>29</v>
      </c>
      <c r="K1107" t="s">
        <v>154</v>
      </c>
      <c r="L1107" t="s">
        <v>155</v>
      </c>
      <c r="M1107" t="s">
        <v>156</v>
      </c>
      <c r="N1107" t="s">
        <v>157</v>
      </c>
      <c r="O1107" t="s">
        <v>814</v>
      </c>
      <c r="P1107" t="s">
        <v>34</v>
      </c>
      <c r="Q1107" t="s">
        <v>51</v>
      </c>
      <c r="R1107" t="s">
        <v>58</v>
      </c>
      <c r="S1107" t="s">
        <v>215</v>
      </c>
      <c r="T1107" t="s">
        <v>185</v>
      </c>
      <c r="U1107" t="s">
        <v>207</v>
      </c>
      <c r="V1107" t="s">
        <v>39</v>
      </c>
      <c r="W1107" t="s">
        <v>40</v>
      </c>
      <c r="X1107" t="s">
        <v>40</v>
      </c>
      <c r="Y1107" t="s">
        <v>41</v>
      </c>
      <c r="Z1107" t="s">
        <v>41</v>
      </c>
      <c r="AA1107" t="s">
        <v>188</v>
      </c>
      <c r="AB1107" t="s">
        <v>209</v>
      </c>
    </row>
    <row r="1108" spans="1:28" x14ac:dyDescent="0.25">
      <c r="A1108" t="s">
        <v>158</v>
      </c>
      <c r="B1108" t="s">
        <v>219</v>
      </c>
      <c r="C1108" t="s">
        <v>214</v>
      </c>
      <c r="D1108" t="s">
        <v>218</v>
      </c>
      <c r="E1108">
        <v>511</v>
      </c>
      <c r="F1108" t="str">
        <f t="shared" si="34"/>
        <v>A3900AF511</v>
      </c>
      <c r="G1108">
        <f t="shared" si="35"/>
        <v>298000</v>
      </c>
      <c r="H1108" s="2">
        <v>297731</v>
      </c>
      <c r="I1108" s="3">
        <v>298000</v>
      </c>
      <c r="J1108" t="s">
        <v>29</v>
      </c>
      <c r="K1108" t="s">
        <v>159</v>
      </c>
      <c r="L1108" t="s">
        <v>160</v>
      </c>
      <c r="M1108" t="s">
        <v>161</v>
      </c>
      <c r="N1108" t="s">
        <v>162</v>
      </c>
      <c r="O1108" t="s">
        <v>814</v>
      </c>
      <c r="P1108" t="s">
        <v>34</v>
      </c>
      <c r="Q1108" t="s">
        <v>51</v>
      </c>
      <c r="R1108" t="s">
        <v>58</v>
      </c>
      <c r="S1108" t="s">
        <v>215</v>
      </c>
      <c r="T1108" t="s">
        <v>185</v>
      </c>
      <c r="U1108" t="s">
        <v>207</v>
      </c>
      <c r="V1108" t="s">
        <v>39</v>
      </c>
      <c r="W1108" t="s">
        <v>40</v>
      </c>
      <c r="X1108" t="s">
        <v>40</v>
      </c>
      <c r="Y1108" t="s">
        <v>41</v>
      </c>
      <c r="Z1108" t="s">
        <v>41</v>
      </c>
      <c r="AA1108" t="s">
        <v>188</v>
      </c>
      <c r="AB1108" t="s">
        <v>209</v>
      </c>
    </row>
    <row r="1109" spans="1:28" x14ac:dyDescent="0.25">
      <c r="A1109" t="s">
        <v>163</v>
      </c>
      <c r="B1109" t="s">
        <v>219</v>
      </c>
      <c r="C1109" t="s">
        <v>214</v>
      </c>
      <c r="D1109" t="s">
        <v>218</v>
      </c>
      <c r="E1109">
        <v>511</v>
      </c>
      <c r="F1109" t="str">
        <f t="shared" si="34"/>
        <v>A3900AF511</v>
      </c>
      <c r="G1109">
        <f t="shared" si="35"/>
        <v>2816000</v>
      </c>
      <c r="H1109" s="2">
        <v>-2815245</v>
      </c>
      <c r="I1109" s="3">
        <v>-2816000</v>
      </c>
      <c r="J1109" t="s">
        <v>99</v>
      </c>
      <c r="K1109" t="s">
        <v>51</v>
      </c>
      <c r="L1109" t="s">
        <v>137</v>
      </c>
      <c r="M1109" t="s">
        <v>138</v>
      </c>
      <c r="N1109" t="s">
        <v>139</v>
      </c>
      <c r="O1109" t="s">
        <v>814</v>
      </c>
      <c r="P1109" t="s">
        <v>34</v>
      </c>
      <c r="Q1109" t="s">
        <v>51</v>
      </c>
      <c r="R1109" t="s">
        <v>58</v>
      </c>
      <c r="S1109" t="s">
        <v>215</v>
      </c>
      <c r="T1109" t="s">
        <v>185</v>
      </c>
      <c r="U1109" t="s">
        <v>207</v>
      </c>
      <c r="V1109" t="s">
        <v>39</v>
      </c>
      <c r="W1109" t="s">
        <v>40</v>
      </c>
      <c r="X1109" t="s">
        <v>40</v>
      </c>
      <c r="Y1109" t="s">
        <v>41</v>
      </c>
      <c r="Z1109" t="s">
        <v>41</v>
      </c>
      <c r="AA1109" t="s">
        <v>188</v>
      </c>
      <c r="AB1109" t="s">
        <v>209</v>
      </c>
    </row>
    <row r="1110" spans="1:28" x14ac:dyDescent="0.25">
      <c r="A1110" t="s">
        <v>164</v>
      </c>
      <c r="B1110" t="s">
        <v>26</v>
      </c>
      <c r="C1110" t="s">
        <v>214</v>
      </c>
      <c r="D1110" t="s">
        <v>218</v>
      </c>
      <c r="E1110">
        <v>511</v>
      </c>
      <c r="F1110" t="str">
        <f t="shared" si="34"/>
        <v>A3900AF511</v>
      </c>
      <c r="G1110">
        <f t="shared" si="35"/>
        <v>2518000</v>
      </c>
      <c r="H1110" s="2">
        <v>2517514</v>
      </c>
      <c r="I1110" s="3">
        <v>2518000</v>
      </c>
      <c r="J1110" t="s">
        <v>29</v>
      </c>
      <c r="K1110" t="s">
        <v>116</v>
      </c>
      <c r="L1110" t="s">
        <v>117</v>
      </c>
      <c r="M1110" t="s">
        <v>118</v>
      </c>
      <c r="N1110" t="s">
        <v>117</v>
      </c>
      <c r="O1110" t="s">
        <v>814</v>
      </c>
      <c r="P1110" t="s">
        <v>34</v>
      </c>
      <c r="Q1110" t="s">
        <v>51</v>
      </c>
      <c r="R1110" t="s">
        <v>58</v>
      </c>
      <c r="S1110" t="s">
        <v>215</v>
      </c>
      <c r="T1110" t="s">
        <v>185</v>
      </c>
      <c r="U1110" t="s">
        <v>207</v>
      </c>
      <c r="V1110" t="s">
        <v>39</v>
      </c>
      <c r="W1110" t="s">
        <v>40</v>
      </c>
      <c r="X1110" t="s">
        <v>40</v>
      </c>
      <c r="Y1110" t="s">
        <v>41</v>
      </c>
      <c r="Z1110" t="s">
        <v>41</v>
      </c>
      <c r="AA1110" t="s">
        <v>188</v>
      </c>
      <c r="AB1110" t="s">
        <v>209</v>
      </c>
    </row>
    <row r="1111" spans="1:28" x14ac:dyDescent="0.25">
      <c r="A1111" t="s">
        <v>165</v>
      </c>
      <c r="B1111" t="s">
        <v>26</v>
      </c>
      <c r="C1111" t="s">
        <v>214</v>
      </c>
      <c r="D1111" t="s">
        <v>218</v>
      </c>
      <c r="E1111">
        <v>511</v>
      </c>
      <c r="F1111" t="str">
        <f t="shared" si="34"/>
        <v>A3900AF511</v>
      </c>
      <c r="G1111">
        <f t="shared" si="35"/>
        <v>2518000</v>
      </c>
      <c r="H1111" s="2">
        <v>-2517514</v>
      </c>
      <c r="I1111" s="3">
        <v>-2518000</v>
      </c>
      <c r="J1111" t="s">
        <v>99</v>
      </c>
      <c r="K1111" t="s">
        <v>154</v>
      </c>
      <c r="L1111" t="s">
        <v>155</v>
      </c>
      <c r="M1111" t="s">
        <v>156</v>
      </c>
      <c r="N1111" t="s">
        <v>157</v>
      </c>
      <c r="O1111" t="s">
        <v>814</v>
      </c>
      <c r="P1111" t="s">
        <v>34</v>
      </c>
      <c r="Q1111" t="s">
        <v>51</v>
      </c>
      <c r="R1111" t="s">
        <v>58</v>
      </c>
      <c r="S1111" t="s">
        <v>215</v>
      </c>
      <c r="T1111" t="s">
        <v>185</v>
      </c>
      <c r="U1111" t="s">
        <v>207</v>
      </c>
      <c r="V1111" t="s">
        <v>39</v>
      </c>
      <c r="W1111" t="s">
        <v>40</v>
      </c>
      <c r="X1111" t="s">
        <v>40</v>
      </c>
      <c r="Y1111" t="s">
        <v>41</v>
      </c>
      <c r="Z1111" t="s">
        <v>41</v>
      </c>
      <c r="AA1111" t="s">
        <v>188</v>
      </c>
      <c r="AB1111" t="s">
        <v>209</v>
      </c>
    </row>
    <row r="1112" spans="1:28" x14ac:dyDescent="0.25">
      <c r="A1112" t="s">
        <v>166</v>
      </c>
      <c r="B1112" t="s">
        <v>26</v>
      </c>
      <c r="C1112" t="s">
        <v>214</v>
      </c>
      <c r="D1112" t="s">
        <v>218</v>
      </c>
      <c r="E1112">
        <v>511</v>
      </c>
      <c r="F1112" t="str">
        <f t="shared" si="34"/>
        <v>A3900AF511</v>
      </c>
      <c r="G1112">
        <f t="shared" si="35"/>
        <v>2802000</v>
      </c>
      <c r="H1112" s="2">
        <v>2802395</v>
      </c>
      <c r="I1112" s="3">
        <v>2802000</v>
      </c>
      <c r="J1112" t="s">
        <v>29</v>
      </c>
      <c r="K1112" t="s">
        <v>116</v>
      </c>
      <c r="L1112" t="s">
        <v>117</v>
      </c>
      <c r="M1112" t="s">
        <v>118</v>
      </c>
      <c r="N1112" t="s">
        <v>117</v>
      </c>
      <c r="O1112" t="s">
        <v>814</v>
      </c>
      <c r="P1112" t="s">
        <v>34</v>
      </c>
      <c r="Q1112" t="s">
        <v>51</v>
      </c>
      <c r="R1112" t="s">
        <v>58</v>
      </c>
      <c r="S1112" t="s">
        <v>215</v>
      </c>
      <c r="T1112" t="s">
        <v>185</v>
      </c>
      <c r="U1112" t="s">
        <v>207</v>
      </c>
      <c r="V1112" t="s">
        <v>39</v>
      </c>
      <c r="W1112" t="s">
        <v>40</v>
      </c>
      <c r="X1112" t="s">
        <v>40</v>
      </c>
      <c r="Y1112" t="s">
        <v>41</v>
      </c>
      <c r="Z1112" t="s">
        <v>41</v>
      </c>
      <c r="AA1112" t="s">
        <v>188</v>
      </c>
      <c r="AB1112" t="s">
        <v>209</v>
      </c>
    </row>
    <row r="1113" spans="1:28" x14ac:dyDescent="0.25">
      <c r="A1113" t="s">
        <v>167</v>
      </c>
      <c r="B1113" t="s">
        <v>26</v>
      </c>
      <c r="C1113" t="s">
        <v>214</v>
      </c>
      <c r="D1113" t="s">
        <v>218</v>
      </c>
      <c r="E1113">
        <v>511</v>
      </c>
      <c r="F1113" t="str">
        <f t="shared" si="34"/>
        <v>A3900AF511</v>
      </c>
      <c r="G1113">
        <f t="shared" si="35"/>
        <v>2802000</v>
      </c>
      <c r="H1113" s="2">
        <v>-2802395</v>
      </c>
      <c r="I1113" s="3">
        <v>-2802000</v>
      </c>
      <c r="J1113" t="s">
        <v>99</v>
      </c>
      <c r="K1113" t="s">
        <v>168</v>
      </c>
      <c r="L1113" t="s">
        <v>117</v>
      </c>
      <c r="M1113" t="s">
        <v>169</v>
      </c>
      <c r="N1113" t="s">
        <v>170</v>
      </c>
      <c r="O1113" t="s">
        <v>814</v>
      </c>
      <c r="P1113" t="s">
        <v>34</v>
      </c>
      <c r="Q1113" t="s">
        <v>51</v>
      </c>
      <c r="R1113" t="s">
        <v>58</v>
      </c>
      <c r="S1113" t="s">
        <v>215</v>
      </c>
      <c r="T1113" t="s">
        <v>185</v>
      </c>
      <c r="U1113" t="s">
        <v>207</v>
      </c>
      <c r="V1113" t="s">
        <v>39</v>
      </c>
      <c r="W1113" t="s">
        <v>40</v>
      </c>
      <c r="X1113" t="s">
        <v>40</v>
      </c>
      <c r="Y1113" t="s">
        <v>41</v>
      </c>
      <c r="Z1113" t="s">
        <v>41</v>
      </c>
      <c r="AA1113" t="s">
        <v>188</v>
      </c>
      <c r="AB1113" t="s">
        <v>209</v>
      </c>
    </row>
    <row r="1114" spans="1:28" x14ac:dyDescent="0.25">
      <c r="A1114" t="s">
        <v>171</v>
      </c>
      <c r="B1114" t="s">
        <v>26</v>
      </c>
      <c r="C1114" t="s">
        <v>214</v>
      </c>
      <c r="D1114" t="s">
        <v>218</v>
      </c>
      <c r="E1114">
        <v>511</v>
      </c>
      <c r="F1114" t="str">
        <f t="shared" si="34"/>
        <v>A3900AF511</v>
      </c>
      <c r="G1114">
        <f t="shared" si="35"/>
        <v>624000</v>
      </c>
      <c r="H1114" s="2">
        <v>623988</v>
      </c>
      <c r="I1114" s="3">
        <v>624000</v>
      </c>
      <c r="J1114" t="s">
        <v>29</v>
      </c>
      <c r="K1114" t="s">
        <v>115</v>
      </c>
      <c r="L1114" t="s">
        <v>111</v>
      </c>
      <c r="M1114" t="s">
        <v>112</v>
      </c>
      <c r="N1114" t="s">
        <v>113</v>
      </c>
      <c r="O1114" t="s">
        <v>814</v>
      </c>
      <c r="P1114" t="s">
        <v>34</v>
      </c>
      <c r="Q1114" t="s">
        <v>51</v>
      </c>
      <c r="R1114" t="s">
        <v>58</v>
      </c>
      <c r="S1114" t="s">
        <v>215</v>
      </c>
      <c r="T1114" t="s">
        <v>185</v>
      </c>
      <c r="U1114" t="s">
        <v>207</v>
      </c>
      <c r="V1114" t="s">
        <v>39</v>
      </c>
      <c r="W1114" t="s">
        <v>40</v>
      </c>
      <c r="X1114" t="s">
        <v>40</v>
      </c>
      <c r="Y1114" t="s">
        <v>41</v>
      </c>
      <c r="Z1114" t="s">
        <v>41</v>
      </c>
      <c r="AA1114" t="s">
        <v>188</v>
      </c>
      <c r="AB1114" t="s">
        <v>209</v>
      </c>
    </row>
    <row r="1115" spans="1:28" x14ac:dyDescent="0.25">
      <c r="A1115" t="s">
        <v>172</v>
      </c>
      <c r="B1115" t="s">
        <v>26</v>
      </c>
      <c r="C1115" t="s">
        <v>214</v>
      </c>
      <c r="D1115" t="s">
        <v>218</v>
      </c>
      <c r="E1115">
        <v>511</v>
      </c>
      <c r="F1115" t="str">
        <f t="shared" si="34"/>
        <v>A3900AF511</v>
      </c>
      <c r="G1115">
        <f t="shared" si="35"/>
        <v>624000</v>
      </c>
      <c r="H1115" s="2">
        <v>-623988</v>
      </c>
      <c r="I1115" s="3">
        <v>-624000</v>
      </c>
      <c r="J1115" t="s">
        <v>99</v>
      </c>
      <c r="K1115" t="s">
        <v>108</v>
      </c>
      <c r="L1115" t="s">
        <v>109</v>
      </c>
      <c r="M1115" t="s">
        <v>32</v>
      </c>
      <c r="N1115" t="s">
        <v>33</v>
      </c>
      <c r="O1115" t="s">
        <v>814</v>
      </c>
      <c r="P1115" t="s">
        <v>34</v>
      </c>
      <c r="Q1115" t="s">
        <v>51</v>
      </c>
      <c r="R1115" t="s">
        <v>58</v>
      </c>
      <c r="S1115" t="s">
        <v>215</v>
      </c>
      <c r="T1115" t="s">
        <v>185</v>
      </c>
      <c r="U1115" t="s">
        <v>207</v>
      </c>
      <c r="V1115" t="s">
        <v>39</v>
      </c>
      <c r="W1115" t="s">
        <v>40</v>
      </c>
      <c r="X1115" t="s">
        <v>40</v>
      </c>
      <c r="Y1115" t="s">
        <v>41</v>
      </c>
      <c r="Z1115" t="s">
        <v>41</v>
      </c>
      <c r="AA1115" t="s">
        <v>188</v>
      </c>
      <c r="AB1115" t="s">
        <v>209</v>
      </c>
    </row>
    <row r="1116" spans="1:28" x14ac:dyDescent="0.25">
      <c r="A1116" t="s">
        <v>173</v>
      </c>
      <c r="B1116" t="s">
        <v>26</v>
      </c>
      <c r="C1116" t="s">
        <v>214</v>
      </c>
      <c r="D1116" t="s">
        <v>218</v>
      </c>
      <c r="E1116">
        <v>511</v>
      </c>
      <c r="F1116" t="str">
        <f t="shared" si="34"/>
        <v>A3900AF511</v>
      </c>
      <c r="G1116">
        <f t="shared" si="35"/>
        <v>686000</v>
      </c>
      <c r="H1116" s="2">
        <v>685674</v>
      </c>
      <c r="I1116" s="3">
        <v>686000</v>
      </c>
      <c r="J1116" t="s">
        <v>29</v>
      </c>
      <c r="K1116" t="s">
        <v>116</v>
      </c>
      <c r="L1116" t="s">
        <v>117</v>
      </c>
      <c r="M1116" t="s">
        <v>118</v>
      </c>
      <c r="N1116" t="s">
        <v>117</v>
      </c>
      <c r="O1116" t="s">
        <v>814</v>
      </c>
      <c r="P1116" t="s">
        <v>34</v>
      </c>
      <c r="Q1116" t="s">
        <v>51</v>
      </c>
      <c r="R1116" t="s">
        <v>58</v>
      </c>
      <c r="S1116" t="s">
        <v>215</v>
      </c>
      <c r="T1116" t="s">
        <v>185</v>
      </c>
      <c r="U1116" t="s">
        <v>207</v>
      </c>
      <c r="V1116" t="s">
        <v>39</v>
      </c>
      <c r="W1116" t="s">
        <v>40</v>
      </c>
      <c r="X1116" t="s">
        <v>40</v>
      </c>
      <c r="Y1116" t="s">
        <v>41</v>
      </c>
      <c r="Z1116" t="s">
        <v>41</v>
      </c>
      <c r="AA1116" t="s">
        <v>188</v>
      </c>
      <c r="AB1116" t="s">
        <v>209</v>
      </c>
    </row>
    <row r="1117" spans="1:28" x14ac:dyDescent="0.25">
      <c r="A1117" t="s">
        <v>175</v>
      </c>
      <c r="B1117" t="s">
        <v>26</v>
      </c>
      <c r="C1117" t="s">
        <v>214</v>
      </c>
      <c r="D1117" t="s">
        <v>218</v>
      </c>
      <c r="E1117">
        <v>511</v>
      </c>
      <c r="F1117" t="str">
        <f t="shared" si="34"/>
        <v>A3900AF511</v>
      </c>
      <c r="G1117">
        <f t="shared" si="35"/>
        <v>862000</v>
      </c>
      <c r="H1117" s="2">
        <v>862313</v>
      </c>
      <c r="I1117" s="3">
        <v>862000</v>
      </c>
      <c r="J1117" t="s">
        <v>29</v>
      </c>
      <c r="K1117" t="s">
        <v>115</v>
      </c>
      <c r="L1117" t="s">
        <v>111</v>
      </c>
      <c r="M1117" t="s">
        <v>112</v>
      </c>
      <c r="N1117" t="s">
        <v>113</v>
      </c>
      <c r="O1117" t="s">
        <v>814</v>
      </c>
      <c r="P1117" t="s">
        <v>34</v>
      </c>
      <c r="Q1117" t="s">
        <v>51</v>
      </c>
      <c r="R1117" t="s">
        <v>58</v>
      </c>
      <c r="S1117" t="s">
        <v>215</v>
      </c>
      <c r="T1117" t="s">
        <v>185</v>
      </c>
      <c r="U1117" t="s">
        <v>207</v>
      </c>
      <c r="V1117" t="s">
        <v>39</v>
      </c>
      <c r="W1117" t="s">
        <v>40</v>
      </c>
      <c r="X1117" t="s">
        <v>40</v>
      </c>
      <c r="Y1117" t="s">
        <v>41</v>
      </c>
      <c r="Z1117" t="s">
        <v>41</v>
      </c>
      <c r="AA1117" t="s">
        <v>188</v>
      </c>
      <c r="AB1117" t="s">
        <v>209</v>
      </c>
    </row>
    <row r="1118" spans="1:28" x14ac:dyDescent="0.25">
      <c r="A1118" t="s">
        <v>178</v>
      </c>
      <c r="B1118" t="s">
        <v>26</v>
      </c>
      <c r="C1118" t="s">
        <v>214</v>
      </c>
      <c r="D1118" t="s">
        <v>218</v>
      </c>
      <c r="E1118">
        <v>511</v>
      </c>
      <c r="F1118" t="str">
        <f t="shared" si="34"/>
        <v>A3900AF511</v>
      </c>
      <c r="G1118">
        <f t="shared" si="35"/>
        <v>862000</v>
      </c>
      <c r="H1118" s="2">
        <v>-862313</v>
      </c>
      <c r="I1118" s="3">
        <v>-862000</v>
      </c>
      <c r="J1118" t="s">
        <v>99</v>
      </c>
      <c r="K1118" t="s">
        <v>108</v>
      </c>
      <c r="L1118" t="s">
        <v>109</v>
      </c>
      <c r="M1118" t="s">
        <v>32</v>
      </c>
      <c r="N1118" t="s">
        <v>33</v>
      </c>
      <c r="O1118" t="s">
        <v>814</v>
      </c>
      <c r="P1118" t="s">
        <v>34</v>
      </c>
      <c r="Q1118" t="s">
        <v>51</v>
      </c>
      <c r="R1118" t="s">
        <v>58</v>
      </c>
      <c r="S1118" t="s">
        <v>215</v>
      </c>
      <c r="T1118" t="s">
        <v>185</v>
      </c>
      <c r="U1118" t="s">
        <v>207</v>
      </c>
      <c r="V1118" t="s">
        <v>39</v>
      </c>
      <c r="W1118" t="s">
        <v>40</v>
      </c>
      <c r="X1118" t="s">
        <v>40</v>
      </c>
      <c r="Y1118" t="s">
        <v>41</v>
      </c>
      <c r="Z1118" t="s">
        <v>41</v>
      </c>
      <c r="AA1118" t="s">
        <v>188</v>
      </c>
      <c r="AB1118" t="s">
        <v>209</v>
      </c>
    </row>
    <row r="1119" spans="1:28" x14ac:dyDescent="0.25">
      <c r="A1119" t="s">
        <v>179</v>
      </c>
      <c r="B1119" t="s">
        <v>26</v>
      </c>
      <c r="C1119" t="s">
        <v>214</v>
      </c>
      <c r="D1119" t="s">
        <v>218</v>
      </c>
      <c r="E1119">
        <v>511</v>
      </c>
      <c r="F1119" t="str">
        <f t="shared" si="34"/>
        <v>A3900AF511</v>
      </c>
      <c r="G1119">
        <f t="shared" si="35"/>
        <v>686000</v>
      </c>
      <c r="H1119" s="2">
        <v>-685674</v>
      </c>
      <c r="I1119" s="3">
        <v>-686000</v>
      </c>
      <c r="J1119" t="s">
        <v>99</v>
      </c>
      <c r="K1119" t="s">
        <v>51</v>
      </c>
      <c r="L1119" t="s">
        <v>137</v>
      </c>
      <c r="M1119" t="s">
        <v>138</v>
      </c>
      <c r="N1119" t="s">
        <v>139</v>
      </c>
      <c r="O1119" t="s">
        <v>814</v>
      </c>
      <c r="P1119" t="s">
        <v>34</v>
      </c>
      <c r="Q1119" t="s">
        <v>51</v>
      </c>
      <c r="R1119" t="s">
        <v>58</v>
      </c>
      <c r="S1119" t="s">
        <v>215</v>
      </c>
      <c r="T1119" t="s">
        <v>185</v>
      </c>
      <c r="U1119" t="s">
        <v>207</v>
      </c>
      <c r="V1119" t="s">
        <v>39</v>
      </c>
      <c r="W1119" t="s">
        <v>40</v>
      </c>
      <c r="X1119" t="s">
        <v>40</v>
      </c>
      <c r="Y1119" t="s">
        <v>41</v>
      </c>
      <c r="Z1119" t="s">
        <v>41</v>
      </c>
      <c r="AA1119" t="s">
        <v>188</v>
      </c>
      <c r="AB1119" t="s">
        <v>209</v>
      </c>
    </row>
    <row r="1120" spans="1:28" x14ac:dyDescent="0.25">
      <c r="A1120" t="s">
        <v>823</v>
      </c>
      <c r="B1120" t="s">
        <v>26</v>
      </c>
      <c r="C1120" t="s">
        <v>214</v>
      </c>
      <c r="D1120" t="s">
        <v>78</v>
      </c>
      <c r="E1120">
        <v>511</v>
      </c>
      <c r="F1120" t="str">
        <f t="shared" si="34"/>
        <v>A6100AF511</v>
      </c>
      <c r="G1120">
        <f t="shared" si="35"/>
        <v>1066000</v>
      </c>
      <c r="H1120" s="2">
        <v>1066007</v>
      </c>
      <c r="I1120" s="3">
        <v>1066000</v>
      </c>
      <c r="J1120" t="s">
        <v>29</v>
      </c>
      <c r="K1120" t="s">
        <v>108</v>
      </c>
      <c r="L1120" t="s">
        <v>109</v>
      </c>
      <c r="M1120" t="s">
        <v>32</v>
      </c>
      <c r="N1120" t="s">
        <v>33</v>
      </c>
      <c r="O1120" t="s">
        <v>814</v>
      </c>
      <c r="P1120" t="s">
        <v>34</v>
      </c>
      <c r="Q1120" t="s">
        <v>79</v>
      </c>
      <c r="R1120" t="s">
        <v>80</v>
      </c>
      <c r="S1120" t="s">
        <v>215</v>
      </c>
      <c r="T1120" t="s">
        <v>185</v>
      </c>
      <c r="U1120" t="s">
        <v>207</v>
      </c>
      <c r="V1120" t="s">
        <v>39</v>
      </c>
      <c r="W1120" t="s">
        <v>40</v>
      </c>
      <c r="X1120" t="s">
        <v>40</v>
      </c>
      <c r="Y1120" t="s">
        <v>41</v>
      </c>
      <c r="Z1120" t="s">
        <v>41</v>
      </c>
      <c r="AA1120" t="s">
        <v>188</v>
      </c>
      <c r="AB1120" t="s">
        <v>209</v>
      </c>
    </row>
    <row r="1121" spans="1:28" x14ac:dyDescent="0.25">
      <c r="A1121" t="s">
        <v>825</v>
      </c>
      <c r="B1121" t="s">
        <v>26</v>
      </c>
      <c r="C1121" t="s">
        <v>214</v>
      </c>
      <c r="D1121" t="s">
        <v>78</v>
      </c>
      <c r="E1121">
        <v>511</v>
      </c>
      <c r="F1121" t="str">
        <f t="shared" si="34"/>
        <v>A6100AF511</v>
      </c>
      <c r="G1121">
        <f t="shared" si="35"/>
        <v>11000</v>
      </c>
      <c r="H1121" s="2">
        <v>11363</v>
      </c>
      <c r="I1121" s="3">
        <v>11000</v>
      </c>
      <c r="J1121" t="s">
        <v>29</v>
      </c>
      <c r="K1121" t="s">
        <v>100</v>
      </c>
      <c r="L1121" t="s">
        <v>101</v>
      </c>
      <c r="M1121" t="s">
        <v>102</v>
      </c>
      <c r="N1121" t="s">
        <v>103</v>
      </c>
      <c r="O1121" t="s">
        <v>814</v>
      </c>
      <c r="P1121" t="s">
        <v>34</v>
      </c>
      <c r="Q1121" t="s">
        <v>79</v>
      </c>
      <c r="R1121" t="s">
        <v>80</v>
      </c>
      <c r="S1121" t="s">
        <v>215</v>
      </c>
      <c r="T1121" t="s">
        <v>185</v>
      </c>
      <c r="U1121" t="s">
        <v>207</v>
      </c>
      <c r="V1121" t="s">
        <v>39</v>
      </c>
      <c r="W1121" t="s">
        <v>40</v>
      </c>
      <c r="X1121" t="s">
        <v>40</v>
      </c>
      <c r="Y1121" t="s">
        <v>41</v>
      </c>
      <c r="Z1121" t="s">
        <v>41</v>
      </c>
      <c r="AA1121" t="s">
        <v>188</v>
      </c>
      <c r="AB1121" t="s">
        <v>209</v>
      </c>
    </row>
    <row r="1122" spans="1:28" x14ac:dyDescent="0.25">
      <c r="A1122" t="s">
        <v>816</v>
      </c>
      <c r="B1122" t="s">
        <v>26</v>
      </c>
      <c r="C1122" t="s">
        <v>214</v>
      </c>
      <c r="D1122" t="s">
        <v>78</v>
      </c>
      <c r="E1122">
        <v>511</v>
      </c>
      <c r="F1122" t="str">
        <f t="shared" si="34"/>
        <v>A6100AF511</v>
      </c>
      <c r="G1122">
        <f t="shared" si="35"/>
        <v>556000</v>
      </c>
      <c r="H1122" s="2">
        <v>-556178</v>
      </c>
      <c r="I1122" s="3">
        <v>-556000</v>
      </c>
      <c r="J1122" t="s">
        <v>99</v>
      </c>
      <c r="K1122" t="s">
        <v>115</v>
      </c>
      <c r="L1122" t="s">
        <v>111</v>
      </c>
      <c r="M1122" t="s">
        <v>112</v>
      </c>
      <c r="N1122" t="s">
        <v>113</v>
      </c>
      <c r="O1122" t="s">
        <v>814</v>
      </c>
      <c r="P1122" t="s">
        <v>34</v>
      </c>
      <c r="Q1122" t="s">
        <v>79</v>
      </c>
      <c r="R1122" t="s">
        <v>80</v>
      </c>
      <c r="S1122" t="s">
        <v>215</v>
      </c>
      <c r="T1122" t="s">
        <v>185</v>
      </c>
      <c r="U1122" t="s">
        <v>207</v>
      </c>
      <c r="V1122" t="s">
        <v>39</v>
      </c>
      <c r="W1122" t="s">
        <v>40</v>
      </c>
      <c r="X1122" t="s">
        <v>40</v>
      </c>
      <c r="Y1122" t="s">
        <v>41</v>
      </c>
      <c r="Z1122" t="s">
        <v>41</v>
      </c>
      <c r="AA1122" t="s">
        <v>188</v>
      </c>
      <c r="AB1122" t="s">
        <v>209</v>
      </c>
    </row>
    <row r="1123" spans="1:28" x14ac:dyDescent="0.25">
      <c r="A1123" t="s">
        <v>817</v>
      </c>
      <c r="B1123" t="s">
        <v>26</v>
      </c>
      <c r="C1123" t="s">
        <v>214</v>
      </c>
      <c r="D1123" t="s">
        <v>78</v>
      </c>
      <c r="E1123">
        <v>511</v>
      </c>
      <c r="F1123" t="str">
        <f t="shared" si="34"/>
        <v>A6100AF511</v>
      </c>
      <c r="G1123">
        <f t="shared" si="35"/>
        <v>521000</v>
      </c>
      <c r="H1123" s="2">
        <v>-521192</v>
      </c>
      <c r="I1123" s="3">
        <v>-521000</v>
      </c>
      <c r="J1123" t="s">
        <v>99</v>
      </c>
      <c r="K1123" t="s">
        <v>116</v>
      </c>
      <c r="L1123" t="s">
        <v>117</v>
      </c>
      <c r="M1123" t="s">
        <v>118</v>
      </c>
      <c r="N1123" t="s">
        <v>117</v>
      </c>
      <c r="O1123" t="s">
        <v>814</v>
      </c>
      <c r="P1123" t="s">
        <v>34</v>
      </c>
      <c r="Q1123" t="s">
        <v>79</v>
      </c>
      <c r="R1123" t="s">
        <v>80</v>
      </c>
      <c r="S1123" t="s">
        <v>215</v>
      </c>
      <c r="T1123" t="s">
        <v>185</v>
      </c>
      <c r="U1123" t="s">
        <v>207</v>
      </c>
      <c r="V1123" t="s">
        <v>39</v>
      </c>
      <c r="W1123" t="s">
        <v>40</v>
      </c>
      <c r="X1123" t="s">
        <v>40</v>
      </c>
      <c r="Y1123" t="s">
        <v>41</v>
      </c>
      <c r="Z1123" t="s">
        <v>41</v>
      </c>
      <c r="AA1123" t="s">
        <v>188</v>
      </c>
      <c r="AB1123" t="s">
        <v>209</v>
      </c>
    </row>
    <row r="1124" spans="1:28" x14ac:dyDescent="0.25">
      <c r="A1124" t="s">
        <v>149</v>
      </c>
      <c r="B1124" t="s">
        <v>26</v>
      </c>
      <c r="C1124" t="s">
        <v>214</v>
      </c>
      <c r="D1124" t="s">
        <v>78</v>
      </c>
      <c r="E1124">
        <v>511</v>
      </c>
      <c r="F1124" t="str">
        <f t="shared" si="34"/>
        <v>A6100AF511</v>
      </c>
      <c r="G1124">
        <f t="shared" si="35"/>
        <v>278000</v>
      </c>
      <c r="H1124" s="2">
        <v>278089</v>
      </c>
      <c r="I1124" s="3">
        <v>278000</v>
      </c>
      <c r="J1124" t="s">
        <v>29</v>
      </c>
      <c r="K1124" t="s">
        <v>79</v>
      </c>
      <c r="L1124" t="s">
        <v>132</v>
      </c>
      <c r="M1124" t="s">
        <v>133</v>
      </c>
      <c r="N1124" t="s">
        <v>80</v>
      </c>
      <c r="O1124" t="s">
        <v>814</v>
      </c>
      <c r="P1124" t="s">
        <v>34</v>
      </c>
      <c r="Q1124" t="s">
        <v>79</v>
      </c>
      <c r="R1124" t="s">
        <v>80</v>
      </c>
      <c r="S1124" t="s">
        <v>215</v>
      </c>
      <c r="T1124" t="s">
        <v>185</v>
      </c>
      <c r="U1124" t="s">
        <v>207</v>
      </c>
      <c r="V1124" t="s">
        <v>39</v>
      </c>
      <c r="W1124" t="s">
        <v>40</v>
      </c>
      <c r="X1124" t="s">
        <v>40</v>
      </c>
      <c r="Y1124" t="s">
        <v>41</v>
      </c>
      <c r="Z1124" t="s">
        <v>41</v>
      </c>
      <c r="AA1124" t="s">
        <v>188</v>
      </c>
      <c r="AB1124" t="s">
        <v>209</v>
      </c>
    </row>
    <row r="1125" spans="1:28" x14ac:dyDescent="0.25">
      <c r="A1125" t="s">
        <v>152</v>
      </c>
      <c r="B1125" t="s">
        <v>26</v>
      </c>
      <c r="C1125" t="s">
        <v>214</v>
      </c>
      <c r="D1125" t="s">
        <v>78</v>
      </c>
      <c r="E1125">
        <v>511</v>
      </c>
      <c r="F1125" t="str">
        <f t="shared" si="34"/>
        <v>A6100AF511</v>
      </c>
      <c r="G1125">
        <f t="shared" si="35"/>
        <v>278000</v>
      </c>
      <c r="H1125" s="2">
        <v>-278089</v>
      </c>
      <c r="I1125" s="3">
        <v>-278000</v>
      </c>
      <c r="J1125" t="s">
        <v>99</v>
      </c>
      <c r="K1125" t="s">
        <v>115</v>
      </c>
      <c r="L1125" t="s">
        <v>111</v>
      </c>
      <c r="M1125" t="s">
        <v>112</v>
      </c>
      <c r="N1125" t="s">
        <v>113</v>
      </c>
      <c r="O1125" t="s">
        <v>814</v>
      </c>
      <c r="P1125" t="s">
        <v>34</v>
      </c>
      <c r="Q1125" t="s">
        <v>79</v>
      </c>
      <c r="R1125" t="s">
        <v>80</v>
      </c>
      <c r="S1125" t="s">
        <v>215</v>
      </c>
      <c r="T1125" t="s">
        <v>185</v>
      </c>
      <c r="U1125" t="s">
        <v>207</v>
      </c>
      <c r="V1125" t="s">
        <v>39</v>
      </c>
      <c r="W1125" t="s">
        <v>40</v>
      </c>
      <c r="X1125" t="s">
        <v>40</v>
      </c>
      <c r="Y1125" t="s">
        <v>41</v>
      </c>
      <c r="Z1125" t="s">
        <v>41</v>
      </c>
      <c r="AA1125" t="s">
        <v>188</v>
      </c>
      <c r="AB1125" t="s">
        <v>209</v>
      </c>
    </row>
    <row r="1126" spans="1:28" x14ac:dyDescent="0.25">
      <c r="A1126" t="s">
        <v>153</v>
      </c>
      <c r="B1126" t="s">
        <v>219</v>
      </c>
      <c r="C1126" t="s">
        <v>214</v>
      </c>
      <c r="D1126" t="s">
        <v>78</v>
      </c>
      <c r="E1126">
        <v>511</v>
      </c>
      <c r="F1126" t="str">
        <f t="shared" si="34"/>
        <v>A6100AF511</v>
      </c>
      <c r="G1126">
        <f t="shared" si="35"/>
        <v>281000</v>
      </c>
      <c r="H1126" s="2">
        <v>281484</v>
      </c>
      <c r="I1126" s="3">
        <v>281000</v>
      </c>
      <c r="J1126" t="s">
        <v>29</v>
      </c>
      <c r="K1126" t="s">
        <v>154</v>
      </c>
      <c r="L1126" t="s">
        <v>155</v>
      </c>
      <c r="M1126" t="s">
        <v>156</v>
      </c>
      <c r="N1126" t="s">
        <v>157</v>
      </c>
      <c r="O1126" t="s">
        <v>814</v>
      </c>
      <c r="P1126" t="s">
        <v>34</v>
      </c>
      <c r="Q1126" t="s">
        <v>79</v>
      </c>
      <c r="R1126" t="s">
        <v>80</v>
      </c>
      <c r="S1126" t="s">
        <v>215</v>
      </c>
      <c r="T1126" t="s">
        <v>185</v>
      </c>
      <c r="U1126" t="s">
        <v>207</v>
      </c>
      <c r="V1126" t="s">
        <v>39</v>
      </c>
      <c r="W1126" t="s">
        <v>40</v>
      </c>
      <c r="X1126" t="s">
        <v>40</v>
      </c>
      <c r="Y1126" t="s">
        <v>41</v>
      </c>
      <c r="Z1126" t="s">
        <v>41</v>
      </c>
      <c r="AA1126" t="s">
        <v>188</v>
      </c>
      <c r="AB1126" t="s">
        <v>209</v>
      </c>
    </row>
    <row r="1127" spans="1:28" x14ac:dyDescent="0.25">
      <c r="A1127" t="s">
        <v>158</v>
      </c>
      <c r="B1127" t="s">
        <v>219</v>
      </c>
      <c r="C1127" t="s">
        <v>214</v>
      </c>
      <c r="D1127" t="s">
        <v>78</v>
      </c>
      <c r="E1127">
        <v>511</v>
      </c>
      <c r="F1127" t="str">
        <f t="shared" si="34"/>
        <v>A6100AF511</v>
      </c>
      <c r="G1127">
        <f t="shared" si="35"/>
        <v>1000</v>
      </c>
      <c r="H1127" s="2">
        <v>737</v>
      </c>
      <c r="I1127" s="3">
        <v>1000</v>
      </c>
      <c r="J1127" t="s">
        <v>29</v>
      </c>
      <c r="K1127" t="s">
        <v>159</v>
      </c>
      <c r="L1127" t="s">
        <v>160</v>
      </c>
      <c r="M1127" t="s">
        <v>161</v>
      </c>
      <c r="N1127" t="s">
        <v>162</v>
      </c>
      <c r="O1127" t="s">
        <v>814</v>
      </c>
      <c r="P1127" t="s">
        <v>34</v>
      </c>
      <c r="Q1127" t="s">
        <v>79</v>
      </c>
      <c r="R1127" t="s">
        <v>80</v>
      </c>
      <c r="S1127" t="s">
        <v>215</v>
      </c>
      <c r="T1127" t="s">
        <v>185</v>
      </c>
      <c r="U1127" t="s">
        <v>207</v>
      </c>
      <c r="V1127" t="s">
        <v>39</v>
      </c>
      <c r="W1127" t="s">
        <v>40</v>
      </c>
      <c r="X1127" t="s">
        <v>40</v>
      </c>
      <c r="Y1127" t="s">
        <v>41</v>
      </c>
      <c r="Z1127" t="s">
        <v>41</v>
      </c>
      <c r="AA1127" t="s">
        <v>188</v>
      </c>
      <c r="AB1127" t="s">
        <v>209</v>
      </c>
    </row>
    <row r="1128" spans="1:28" x14ac:dyDescent="0.25">
      <c r="A1128" t="s">
        <v>163</v>
      </c>
      <c r="B1128" t="s">
        <v>219</v>
      </c>
      <c r="C1128" t="s">
        <v>214</v>
      </c>
      <c r="D1128" t="s">
        <v>78</v>
      </c>
      <c r="E1128">
        <v>511</v>
      </c>
      <c r="F1128" t="str">
        <f t="shared" si="34"/>
        <v>A6100AF511</v>
      </c>
      <c r="G1128">
        <f t="shared" si="35"/>
        <v>282000</v>
      </c>
      <c r="H1128" s="2">
        <v>-282221</v>
      </c>
      <c r="I1128" s="3">
        <v>-282000</v>
      </c>
      <c r="J1128" t="s">
        <v>99</v>
      </c>
      <c r="K1128" t="s">
        <v>79</v>
      </c>
      <c r="L1128" t="s">
        <v>132</v>
      </c>
      <c r="M1128" t="s">
        <v>133</v>
      </c>
      <c r="N1128" t="s">
        <v>80</v>
      </c>
      <c r="O1128" t="s">
        <v>814</v>
      </c>
      <c r="P1128" t="s">
        <v>34</v>
      </c>
      <c r="Q1128" t="s">
        <v>79</v>
      </c>
      <c r="R1128" t="s">
        <v>80</v>
      </c>
      <c r="S1128" t="s">
        <v>215</v>
      </c>
      <c r="T1128" t="s">
        <v>185</v>
      </c>
      <c r="U1128" t="s">
        <v>207</v>
      </c>
      <c r="V1128" t="s">
        <v>39</v>
      </c>
      <c r="W1128" t="s">
        <v>40</v>
      </c>
      <c r="X1128" t="s">
        <v>40</v>
      </c>
      <c r="Y1128" t="s">
        <v>41</v>
      </c>
      <c r="Z1128" t="s">
        <v>41</v>
      </c>
      <c r="AA1128" t="s">
        <v>188</v>
      </c>
      <c r="AB1128" t="s">
        <v>209</v>
      </c>
    </row>
    <row r="1129" spans="1:28" x14ac:dyDescent="0.25">
      <c r="A1129" t="s">
        <v>164</v>
      </c>
      <c r="B1129" t="s">
        <v>26</v>
      </c>
      <c r="C1129" t="s">
        <v>214</v>
      </c>
      <c r="D1129" t="s">
        <v>78</v>
      </c>
      <c r="E1129">
        <v>511</v>
      </c>
      <c r="F1129" t="str">
        <f t="shared" si="34"/>
        <v>A6100AF511</v>
      </c>
      <c r="G1129">
        <f t="shared" si="35"/>
        <v>281000</v>
      </c>
      <c r="H1129" s="2">
        <v>281484</v>
      </c>
      <c r="I1129" s="3">
        <v>281000</v>
      </c>
      <c r="J1129" t="s">
        <v>29</v>
      </c>
      <c r="K1129" t="s">
        <v>116</v>
      </c>
      <c r="L1129" t="s">
        <v>117</v>
      </c>
      <c r="M1129" t="s">
        <v>118</v>
      </c>
      <c r="N1129" t="s">
        <v>117</v>
      </c>
      <c r="O1129" t="s">
        <v>814</v>
      </c>
      <c r="P1129" t="s">
        <v>34</v>
      </c>
      <c r="Q1129" t="s">
        <v>79</v>
      </c>
      <c r="R1129" t="s">
        <v>80</v>
      </c>
      <c r="S1129" t="s">
        <v>215</v>
      </c>
      <c r="T1129" t="s">
        <v>185</v>
      </c>
      <c r="U1129" t="s">
        <v>207</v>
      </c>
      <c r="V1129" t="s">
        <v>39</v>
      </c>
      <c r="W1129" t="s">
        <v>40</v>
      </c>
      <c r="X1129" t="s">
        <v>40</v>
      </c>
      <c r="Y1129" t="s">
        <v>41</v>
      </c>
      <c r="Z1129" t="s">
        <v>41</v>
      </c>
      <c r="AA1129" t="s">
        <v>188</v>
      </c>
      <c r="AB1129" t="s">
        <v>209</v>
      </c>
    </row>
    <row r="1130" spans="1:28" x14ac:dyDescent="0.25">
      <c r="A1130" t="s">
        <v>165</v>
      </c>
      <c r="B1130" t="s">
        <v>26</v>
      </c>
      <c r="C1130" t="s">
        <v>214</v>
      </c>
      <c r="D1130" t="s">
        <v>78</v>
      </c>
      <c r="E1130">
        <v>511</v>
      </c>
      <c r="F1130" t="str">
        <f t="shared" si="34"/>
        <v>A6100AF511</v>
      </c>
      <c r="G1130">
        <f t="shared" si="35"/>
        <v>281000</v>
      </c>
      <c r="H1130" s="2">
        <v>-281484</v>
      </c>
      <c r="I1130" s="3">
        <v>-281000</v>
      </c>
      <c r="J1130" t="s">
        <v>99</v>
      </c>
      <c r="K1130" t="s">
        <v>154</v>
      </c>
      <c r="L1130" t="s">
        <v>155</v>
      </c>
      <c r="M1130" t="s">
        <v>156</v>
      </c>
      <c r="N1130" t="s">
        <v>157</v>
      </c>
      <c r="O1130" t="s">
        <v>814</v>
      </c>
      <c r="P1130" t="s">
        <v>34</v>
      </c>
      <c r="Q1130" t="s">
        <v>79</v>
      </c>
      <c r="R1130" t="s">
        <v>80</v>
      </c>
      <c r="S1130" t="s">
        <v>215</v>
      </c>
      <c r="T1130" t="s">
        <v>185</v>
      </c>
      <c r="U1130" t="s">
        <v>207</v>
      </c>
      <c r="V1130" t="s">
        <v>39</v>
      </c>
      <c r="W1130" t="s">
        <v>40</v>
      </c>
      <c r="X1130" t="s">
        <v>40</v>
      </c>
      <c r="Y1130" t="s">
        <v>41</v>
      </c>
      <c r="Z1130" t="s">
        <v>41</v>
      </c>
      <c r="AA1130" t="s">
        <v>188</v>
      </c>
      <c r="AB1130" t="s">
        <v>209</v>
      </c>
    </row>
    <row r="1131" spans="1:28" x14ac:dyDescent="0.25">
      <c r="A1131" t="s">
        <v>166</v>
      </c>
      <c r="B1131" t="s">
        <v>26</v>
      </c>
      <c r="C1131" t="s">
        <v>214</v>
      </c>
      <c r="D1131" t="s">
        <v>78</v>
      </c>
      <c r="E1131">
        <v>511</v>
      </c>
      <c r="F1131" t="str">
        <f t="shared" si="34"/>
        <v>A6100AF511</v>
      </c>
      <c r="G1131">
        <f t="shared" si="35"/>
        <v>240000</v>
      </c>
      <c r="H1131" s="2">
        <v>239708</v>
      </c>
      <c r="I1131" s="3">
        <v>240000</v>
      </c>
      <c r="J1131" t="s">
        <v>29</v>
      </c>
      <c r="K1131" t="s">
        <v>116</v>
      </c>
      <c r="L1131" t="s">
        <v>117</v>
      </c>
      <c r="M1131" t="s">
        <v>118</v>
      </c>
      <c r="N1131" t="s">
        <v>117</v>
      </c>
      <c r="O1131" t="s">
        <v>814</v>
      </c>
      <c r="P1131" t="s">
        <v>34</v>
      </c>
      <c r="Q1131" t="s">
        <v>79</v>
      </c>
      <c r="R1131" t="s">
        <v>80</v>
      </c>
      <c r="S1131" t="s">
        <v>215</v>
      </c>
      <c r="T1131" t="s">
        <v>185</v>
      </c>
      <c r="U1131" t="s">
        <v>207</v>
      </c>
      <c r="V1131" t="s">
        <v>39</v>
      </c>
      <c r="W1131" t="s">
        <v>40</v>
      </c>
      <c r="X1131" t="s">
        <v>40</v>
      </c>
      <c r="Y1131" t="s">
        <v>41</v>
      </c>
      <c r="Z1131" t="s">
        <v>41</v>
      </c>
      <c r="AA1131" t="s">
        <v>188</v>
      </c>
      <c r="AB1131" t="s">
        <v>209</v>
      </c>
    </row>
    <row r="1132" spans="1:28" x14ac:dyDescent="0.25">
      <c r="A1132" t="s">
        <v>167</v>
      </c>
      <c r="B1132" t="s">
        <v>26</v>
      </c>
      <c r="C1132" t="s">
        <v>214</v>
      </c>
      <c r="D1132" t="s">
        <v>78</v>
      </c>
      <c r="E1132">
        <v>511</v>
      </c>
      <c r="F1132" t="str">
        <f t="shared" si="34"/>
        <v>A6100AF511</v>
      </c>
      <c r="G1132">
        <f t="shared" si="35"/>
        <v>240000</v>
      </c>
      <c r="H1132" s="2">
        <v>-239708</v>
      </c>
      <c r="I1132" s="3">
        <v>-240000</v>
      </c>
      <c r="J1132" t="s">
        <v>99</v>
      </c>
      <c r="K1132" t="s">
        <v>168</v>
      </c>
      <c r="L1132" t="s">
        <v>117</v>
      </c>
      <c r="M1132" t="s">
        <v>169</v>
      </c>
      <c r="N1132" t="s">
        <v>170</v>
      </c>
      <c r="O1132" t="s">
        <v>814</v>
      </c>
      <c r="P1132" t="s">
        <v>34</v>
      </c>
      <c r="Q1132" t="s">
        <v>79</v>
      </c>
      <c r="R1132" t="s">
        <v>80</v>
      </c>
      <c r="S1132" t="s">
        <v>215</v>
      </c>
      <c r="T1132" t="s">
        <v>185</v>
      </c>
      <c r="U1132" t="s">
        <v>207</v>
      </c>
      <c r="V1132" t="s">
        <v>39</v>
      </c>
      <c r="W1132" t="s">
        <v>40</v>
      </c>
      <c r="X1132" t="s">
        <v>40</v>
      </c>
      <c r="Y1132" t="s">
        <v>41</v>
      </c>
      <c r="Z1132" t="s">
        <v>41</v>
      </c>
      <c r="AA1132" t="s">
        <v>188</v>
      </c>
      <c r="AB1132" t="s">
        <v>209</v>
      </c>
    </row>
    <row r="1133" spans="1:28" x14ac:dyDescent="0.25">
      <c r="A1133" t="s">
        <v>823</v>
      </c>
      <c r="B1133" t="s">
        <v>26</v>
      </c>
      <c r="C1133" t="s">
        <v>220</v>
      </c>
      <c r="D1133" t="s">
        <v>203</v>
      </c>
      <c r="E1133">
        <v>511</v>
      </c>
      <c r="F1133" t="str">
        <f t="shared" si="34"/>
        <v>A0521AF511</v>
      </c>
      <c r="G1133">
        <f t="shared" si="35"/>
        <v>745000</v>
      </c>
      <c r="H1133" s="2">
        <v>745203</v>
      </c>
      <c r="I1133" s="3">
        <v>745000</v>
      </c>
      <c r="J1133" t="s">
        <v>29</v>
      </c>
      <c r="K1133" t="s">
        <v>108</v>
      </c>
      <c r="L1133" t="s">
        <v>109</v>
      </c>
      <c r="M1133" t="s">
        <v>32</v>
      </c>
      <c r="N1133" t="s">
        <v>33</v>
      </c>
      <c r="O1133" t="s">
        <v>814</v>
      </c>
      <c r="P1133" t="s">
        <v>34</v>
      </c>
      <c r="Q1133" t="s">
        <v>204</v>
      </c>
      <c r="R1133" t="s">
        <v>205</v>
      </c>
      <c r="S1133" t="s">
        <v>221</v>
      </c>
      <c r="T1133" t="s">
        <v>185</v>
      </c>
      <c r="U1133" t="s">
        <v>207</v>
      </c>
      <c r="V1133" t="s">
        <v>39</v>
      </c>
      <c r="W1133" t="s">
        <v>40</v>
      </c>
      <c r="X1133" t="s">
        <v>40</v>
      </c>
      <c r="Y1133" t="s">
        <v>41</v>
      </c>
      <c r="Z1133" t="s">
        <v>41</v>
      </c>
      <c r="AA1133" t="s">
        <v>208</v>
      </c>
      <c r="AB1133" t="s">
        <v>209</v>
      </c>
    </row>
    <row r="1134" spans="1:28" x14ac:dyDescent="0.25">
      <c r="A1134" t="s">
        <v>825</v>
      </c>
      <c r="B1134" t="s">
        <v>26</v>
      </c>
      <c r="C1134" t="s">
        <v>220</v>
      </c>
      <c r="D1134" t="s">
        <v>203</v>
      </c>
      <c r="E1134">
        <v>511</v>
      </c>
      <c r="F1134" t="str">
        <f t="shared" si="34"/>
        <v>A0521AF511</v>
      </c>
      <c r="G1134">
        <f t="shared" si="35"/>
        <v>12000</v>
      </c>
      <c r="H1134" s="2">
        <v>11186</v>
      </c>
      <c r="I1134" s="3">
        <v>12000</v>
      </c>
      <c r="J1134" t="s">
        <v>29</v>
      </c>
      <c r="K1134" t="s">
        <v>100</v>
      </c>
      <c r="L1134" t="s">
        <v>101</v>
      </c>
      <c r="M1134" t="s">
        <v>102</v>
      </c>
      <c r="N1134" t="s">
        <v>103</v>
      </c>
      <c r="O1134" t="s">
        <v>814</v>
      </c>
      <c r="P1134" t="s">
        <v>34</v>
      </c>
      <c r="Q1134" t="s">
        <v>204</v>
      </c>
      <c r="R1134" t="s">
        <v>205</v>
      </c>
      <c r="S1134" t="s">
        <v>221</v>
      </c>
      <c r="T1134" t="s">
        <v>185</v>
      </c>
      <c r="U1134" t="s">
        <v>207</v>
      </c>
      <c r="V1134" t="s">
        <v>39</v>
      </c>
      <c r="W1134" t="s">
        <v>40</v>
      </c>
      <c r="X1134" t="s">
        <v>40</v>
      </c>
      <c r="Y1134" t="s">
        <v>41</v>
      </c>
      <c r="Z1134" t="s">
        <v>41</v>
      </c>
      <c r="AA1134" t="s">
        <v>208</v>
      </c>
      <c r="AB1134" t="s">
        <v>209</v>
      </c>
    </row>
    <row r="1135" spans="1:28" x14ac:dyDescent="0.25">
      <c r="A1135" t="s">
        <v>816</v>
      </c>
      <c r="B1135" t="s">
        <v>26</v>
      </c>
      <c r="C1135" t="s">
        <v>220</v>
      </c>
      <c r="D1135" t="s">
        <v>203</v>
      </c>
      <c r="E1135">
        <v>511</v>
      </c>
      <c r="F1135" t="str">
        <f t="shared" si="34"/>
        <v>A0521AF511</v>
      </c>
      <c r="G1135">
        <f t="shared" si="35"/>
        <v>78000</v>
      </c>
      <c r="H1135" s="2">
        <v>-77760</v>
      </c>
      <c r="I1135" s="3">
        <v>-78000</v>
      </c>
      <c r="J1135" t="s">
        <v>99</v>
      </c>
      <c r="K1135" t="s">
        <v>115</v>
      </c>
      <c r="L1135" t="s">
        <v>111</v>
      </c>
      <c r="M1135" t="s">
        <v>112</v>
      </c>
      <c r="N1135" t="s">
        <v>113</v>
      </c>
      <c r="O1135" t="s">
        <v>814</v>
      </c>
      <c r="P1135" t="s">
        <v>34</v>
      </c>
      <c r="Q1135" t="s">
        <v>204</v>
      </c>
      <c r="R1135" t="s">
        <v>205</v>
      </c>
      <c r="S1135" t="s">
        <v>221</v>
      </c>
      <c r="T1135" t="s">
        <v>185</v>
      </c>
      <c r="U1135" t="s">
        <v>207</v>
      </c>
      <c r="V1135" t="s">
        <v>39</v>
      </c>
      <c r="W1135" t="s">
        <v>40</v>
      </c>
      <c r="X1135" t="s">
        <v>40</v>
      </c>
      <c r="Y1135" t="s">
        <v>41</v>
      </c>
      <c r="Z1135" t="s">
        <v>41</v>
      </c>
      <c r="AA1135" t="s">
        <v>208</v>
      </c>
      <c r="AB1135" t="s">
        <v>209</v>
      </c>
    </row>
    <row r="1136" spans="1:28" x14ac:dyDescent="0.25">
      <c r="A1136" t="s">
        <v>817</v>
      </c>
      <c r="B1136" t="s">
        <v>26</v>
      </c>
      <c r="C1136" t="s">
        <v>220</v>
      </c>
      <c r="D1136" t="s">
        <v>203</v>
      </c>
      <c r="E1136">
        <v>511</v>
      </c>
      <c r="F1136" t="str">
        <f t="shared" si="34"/>
        <v>A0521AF511</v>
      </c>
      <c r="G1136">
        <f t="shared" si="35"/>
        <v>679000</v>
      </c>
      <c r="H1136" s="2">
        <v>-678629</v>
      </c>
      <c r="I1136" s="3">
        <v>-679000</v>
      </c>
      <c r="J1136" t="s">
        <v>99</v>
      </c>
      <c r="K1136" t="s">
        <v>116</v>
      </c>
      <c r="L1136" t="s">
        <v>117</v>
      </c>
      <c r="M1136" t="s">
        <v>118</v>
      </c>
      <c r="N1136" t="s">
        <v>117</v>
      </c>
      <c r="O1136" t="s">
        <v>814</v>
      </c>
      <c r="P1136" t="s">
        <v>34</v>
      </c>
      <c r="Q1136" t="s">
        <v>204</v>
      </c>
      <c r="R1136" t="s">
        <v>205</v>
      </c>
      <c r="S1136" t="s">
        <v>221</v>
      </c>
      <c r="T1136" t="s">
        <v>185</v>
      </c>
      <c r="U1136" t="s">
        <v>207</v>
      </c>
      <c r="V1136" t="s">
        <v>39</v>
      </c>
      <c r="W1136" t="s">
        <v>40</v>
      </c>
      <c r="X1136" t="s">
        <v>40</v>
      </c>
      <c r="Y1136" t="s">
        <v>41</v>
      </c>
      <c r="Z1136" t="s">
        <v>41</v>
      </c>
      <c r="AA1136" t="s">
        <v>208</v>
      </c>
      <c r="AB1136" t="s">
        <v>209</v>
      </c>
    </row>
    <row r="1137" spans="1:28" x14ac:dyDescent="0.25">
      <c r="A1137" t="s">
        <v>870</v>
      </c>
      <c r="B1137" t="s">
        <v>26</v>
      </c>
      <c r="C1137" t="s">
        <v>220</v>
      </c>
      <c r="D1137" t="s">
        <v>203</v>
      </c>
      <c r="E1137">
        <v>511</v>
      </c>
      <c r="F1137" t="str">
        <f t="shared" si="34"/>
        <v>A0521AF511</v>
      </c>
      <c r="G1137">
        <f t="shared" si="35"/>
        <v>745000</v>
      </c>
      <c r="H1137" s="2">
        <v>-745203</v>
      </c>
      <c r="I1137" s="3">
        <v>-745000</v>
      </c>
      <c r="J1137" t="s">
        <v>99</v>
      </c>
      <c r="K1137" t="s">
        <v>108</v>
      </c>
      <c r="L1137" t="s">
        <v>109</v>
      </c>
      <c r="M1137" t="s">
        <v>32</v>
      </c>
      <c r="N1137" t="s">
        <v>33</v>
      </c>
      <c r="O1137" t="s">
        <v>814</v>
      </c>
      <c r="P1137" t="s">
        <v>34</v>
      </c>
      <c r="Q1137" t="s">
        <v>204</v>
      </c>
      <c r="R1137" t="s">
        <v>205</v>
      </c>
      <c r="S1137" t="s">
        <v>221</v>
      </c>
      <c r="T1137" t="s">
        <v>185</v>
      </c>
      <c r="U1137" t="s">
        <v>207</v>
      </c>
      <c r="V1137" t="s">
        <v>39</v>
      </c>
      <c r="W1137" t="s">
        <v>40</v>
      </c>
      <c r="X1137" t="s">
        <v>40</v>
      </c>
      <c r="Y1137" t="s">
        <v>41</v>
      </c>
      <c r="Z1137" t="s">
        <v>41</v>
      </c>
      <c r="AA1137" t="s">
        <v>208</v>
      </c>
      <c r="AB1137" t="s">
        <v>209</v>
      </c>
    </row>
    <row r="1138" spans="1:28" x14ac:dyDescent="0.25">
      <c r="A1138" t="s">
        <v>822</v>
      </c>
      <c r="B1138" t="s">
        <v>26</v>
      </c>
      <c r="C1138" t="s">
        <v>220</v>
      </c>
      <c r="D1138" t="s">
        <v>203</v>
      </c>
      <c r="E1138">
        <v>511</v>
      </c>
      <c r="F1138" t="str">
        <f t="shared" si="34"/>
        <v>A0521AF511</v>
      </c>
      <c r="G1138">
        <f t="shared" si="35"/>
        <v>78000</v>
      </c>
      <c r="H1138" s="2">
        <v>77760</v>
      </c>
      <c r="I1138" s="3">
        <v>78000</v>
      </c>
      <c r="J1138" t="s">
        <v>29</v>
      </c>
      <c r="K1138" t="s">
        <v>115</v>
      </c>
      <c r="L1138" t="s">
        <v>111</v>
      </c>
      <c r="M1138" t="s">
        <v>112</v>
      </c>
      <c r="N1138" t="s">
        <v>113</v>
      </c>
      <c r="O1138" t="s">
        <v>814</v>
      </c>
      <c r="P1138" t="s">
        <v>34</v>
      </c>
      <c r="Q1138" t="s">
        <v>204</v>
      </c>
      <c r="R1138" t="s">
        <v>205</v>
      </c>
      <c r="S1138" t="s">
        <v>221</v>
      </c>
      <c r="T1138" t="s">
        <v>185</v>
      </c>
      <c r="U1138" t="s">
        <v>207</v>
      </c>
      <c r="V1138" t="s">
        <v>39</v>
      </c>
      <c r="W1138" t="s">
        <v>40</v>
      </c>
      <c r="X1138" t="s">
        <v>40</v>
      </c>
      <c r="Y1138" t="s">
        <v>41</v>
      </c>
      <c r="Z1138" t="s">
        <v>41</v>
      </c>
      <c r="AA1138" t="s">
        <v>208</v>
      </c>
      <c r="AB1138" t="s">
        <v>209</v>
      </c>
    </row>
    <row r="1139" spans="1:28" x14ac:dyDescent="0.25">
      <c r="A1139" t="s">
        <v>925</v>
      </c>
      <c r="B1139" t="s">
        <v>26</v>
      </c>
      <c r="C1139" t="s">
        <v>220</v>
      </c>
      <c r="D1139" t="s">
        <v>203</v>
      </c>
      <c r="E1139">
        <v>511</v>
      </c>
      <c r="F1139" t="str">
        <f t="shared" si="34"/>
        <v>A0521AF511</v>
      </c>
      <c r="G1139">
        <f t="shared" si="35"/>
        <v>678000</v>
      </c>
      <c r="H1139" s="2">
        <v>678629</v>
      </c>
      <c r="I1139" s="3">
        <v>678000</v>
      </c>
      <c r="J1139" t="s">
        <v>29</v>
      </c>
      <c r="K1139" t="s">
        <v>116</v>
      </c>
      <c r="L1139" t="s">
        <v>117</v>
      </c>
      <c r="M1139" t="s">
        <v>118</v>
      </c>
      <c r="N1139" t="s">
        <v>117</v>
      </c>
      <c r="O1139" t="s">
        <v>814</v>
      </c>
      <c r="P1139" t="s">
        <v>34</v>
      </c>
      <c r="Q1139" t="s">
        <v>204</v>
      </c>
      <c r="R1139" t="s">
        <v>205</v>
      </c>
      <c r="S1139" t="s">
        <v>221</v>
      </c>
      <c r="T1139" t="s">
        <v>185</v>
      </c>
      <c r="U1139" t="s">
        <v>207</v>
      </c>
      <c r="V1139" t="s">
        <v>39</v>
      </c>
      <c r="W1139" t="s">
        <v>40</v>
      </c>
      <c r="X1139" t="s">
        <v>40</v>
      </c>
      <c r="Y1139" t="s">
        <v>41</v>
      </c>
      <c r="Z1139" t="s">
        <v>41</v>
      </c>
      <c r="AA1139" t="s">
        <v>208</v>
      </c>
      <c r="AB1139" t="s">
        <v>209</v>
      </c>
    </row>
    <row r="1140" spans="1:28" x14ac:dyDescent="0.25">
      <c r="A1140" t="s">
        <v>931</v>
      </c>
      <c r="B1140" t="s">
        <v>26</v>
      </c>
      <c r="C1140" t="s">
        <v>220</v>
      </c>
      <c r="D1140" t="s">
        <v>203</v>
      </c>
      <c r="E1140">
        <v>511</v>
      </c>
      <c r="F1140" t="str">
        <f t="shared" si="34"/>
        <v>A0521AF511</v>
      </c>
      <c r="G1140">
        <f t="shared" si="35"/>
        <v>11000</v>
      </c>
      <c r="H1140" s="2">
        <v>-11186</v>
      </c>
      <c r="I1140" s="3">
        <v>-11000</v>
      </c>
      <c r="J1140" t="s">
        <v>99</v>
      </c>
      <c r="K1140" t="s">
        <v>104</v>
      </c>
      <c r="L1140" t="s">
        <v>105</v>
      </c>
      <c r="M1140" t="s">
        <v>102</v>
      </c>
      <c r="N1140" t="s">
        <v>103</v>
      </c>
      <c r="O1140" t="s">
        <v>814</v>
      </c>
      <c r="P1140" t="s">
        <v>34</v>
      </c>
      <c r="Q1140" t="s">
        <v>204</v>
      </c>
      <c r="R1140" t="s">
        <v>205</v>
      </c>
      <c r="S1140" t="s">
        <v>221</v>
      </c>
      <c r="T1140" t="s">
        <v>185</v>
      </c>
      <c r="U1140" t="s">
        <v>207</v>
      </c>
      <c r="V1140" t="s">
        <v>39</v>
      </c>
      <c r="W1140" t="s">
        <v>40</v>
      </c>
      <c r="X1140" t="s">
        <v>40</v>
      </c>
      <c r="Y1140" t="s">
        <v>41</v>
      </c>
      <c r="Z1140" t="s">
        <v>41</v>
      </c>
      <c r="AA1140" t="s">
        <v>208</v>
      </c>
      <c r="AB1140" t="s">
        <v>209</v>
      </c>
    </row>
    <row r="1141" spans="1:28" x14ac:dyDescent="0.25">
      <c r="A1141" t="s">
        <v>812</v>
      </c>
      <c r="B1141" t="s">
        <v>26</v>
      </c>
      <c r="C1141" t="s">
        <v>220</v>
      </c>
      <c r="D1141" t="s">
        <v>210</v>
      </c>
      <c r="E1141">
        <v>511</v>
      </c>
      <c r="F1141" t="str">
        <f t="shared" si="34"/>
        <v>A2660AF511</v>
      </c>
      <c r="G1141">
        <f t="shared" si="35"/>
        <v>17090000</v>
      </c>
      <c r="H1141" s="2">
        <v>17089708</v>
      </c>
      <c r="I1141" s="3">
        <v>17090000</v>
      </c>
      <c r="J1141" t="s">
        <v>29</v>
      </c>
      <c r="K1141" t="s">
        <v>106</v>
      </c>
      <c r="L1141" t="s">
        <v>107</v>
      </c>
      <c r="M1141" t="s">
        <v>32</v>
      </c>
      <c r="N1141" t="s">
        <v>33</v>
      </c>
      <c r="O1141" t="s">
        <v>814</v>
      </c>
      <c r="P1141" t="s">
        <v>34</v>
      </c>
      <c r="Q1141" t="s">
        <v>204</v>
      </c>
      <c r="R1141" t="s">
        <v>205</v>
      </c>
      <c r="S1141" t="s">
        <v>221</v>
      </c>
      <c r="T1141" t="s">
        <v>185</v>
      </c>
      <c r="U1141" t="s">
        <v>207</v>
      </c>
      <c r="V1141" t="s">
        <v>39</v>
      </c>
      <c r="W1141" t="s">
        <v>40</v>
      </c>
      <c r="X1141" t="s">
        <v>40</v>
      </c>
      <c r="Y1141" t="s">
        <v>41</v>
      </c>
      <c r="Z1141" t="s">
        <v>41</v>
      </c>
      <c r="AA1141" t="s">
        <v>208</v>
      </c>
      <c r="AB1141" t="s">
        <v>209</v>
      </c>
    </row>
    <row r="1142" spans="1:28" x14ac:dyDescent="0.25">
      <c r="A1142" t="s">
        <v>815</v>
      </c>
      <c r="B1142" t="s">
        <v>26</v>
      </c>
      <c r="C1142" t="s">
        <v>220</v>
      </c>
      <c r="D1142" t="s">
        <v>210</v>
      </c>
      <c r="E1142">
        <v>511</v>
      </c>
      <c r="F1142" t="str">
        <f t="shared" si="34"/>
        <v>A2660AF511</v>
      </c>
      <c r="G1142">
        <f t="shared" si="35"/>
        <v>2011000</v>
      </c>
      <c r="H1142" s="2">
        <v>-2010554</v>
      </c>
      <c r="I1142" s="3">
        <v>-2011000</v>
      </c>
      <c r="J1142" t="s">
        <v>99</v>
      </c>
      <c r="K1142" t="s">
        <v>114</v>
      </c>
      <c r="L1142" t="s">
        <v>111</v>
      </c>
      <c r="M1142" t="s">
        <v>112</v>
      </c>
      <c r="N1142" t="s">
        <v>113</v>
      </c>
      <c r="O1142" t="s">
        <v>814</v>
      </c>
      <c r="P1142" t="s">
        <v>34</v>
      </c>
      <c r="Q1142" t="s">
        <v>204</v>
      </c>
      <c r="R1142" t="s">
        <v>205</v>
      </c>
      <c r="S1142" t="s">
        <v>221</v>
      </c>
      <c r="T1142" t="s">
        <v>185</v>
      </c>
      <c r="U1142" t="s">
        <v>207</v>
      </c>
      <c r="V1142" t="s">
        <v>39</v>
      </c>
      <c r="W1142" t="s">
        <v>40</v>
      </c>
      <c r="X1142" t="s">
        <v>40</v>
      </c>
      <c r="Y1142" t="s">
        <v>41</v>
      </c>
      <c r="Z1142" t="s">
        <v>41</v>
      </c>
      <c r="AA1142" t="s">
        <v>208</v>
      </c>
      <c r="AB1142" t="s">
        <v>209</v>
      </c>
    </row>
    <row r="1143" spans="1:28" x14ac:dyDescent="0.25">
      <c r="A1143" t="s">
        <v>817</v>
      </c>
      <c r="B1143" t="s">
        <v>26</v>
      </c>
      <c r="C1143" t="s">
        <v>220</v>
      </c>
      <c r="D1143" t="s">
        <v>210</v>
      </c>
      <c r="E1143">
        <v>511</v>
      </c>
      <c r="F1143" t="str">
        <f t="shared" si="34"/>
        <v>A2660AF511</v>
      </c>
      <c r="G1143">
        <f t="shared" si="35"/>
        <v>15079000</v>
      </c>
      <c r="H1143" s="2">
        <v>-15079153</v>
      </c>
      <c r="I1143" s="3">
        <v>-15079000</v>
      </c>
      <c r="J1143" t="s">
        <v>99</v>
      </c>
      <c r="K1143" t="s">
        <v>116</v>
      </c>
      <c r="L1143" t="s">
        <v>117</v>
      </c>
      <c r="M1143" t="s">
        <v>118</v>
      </c>
      <c r="N1143" t="s">
        <v>117</v>
      </c>
      <c r="O1143" t="s">
        <v>814</v>
      </c>
      <c r="P1143" t="s">
        <v>34</v>
      </c>
      <c r="Q1143" t="s">
        <v>204</v>
      </c>
      <c r="R1143" t="s">
        <v>205</v>
      </c>
      <c r="S1143" t="s">
        <v>221</v>
      </c>
      <c r="T1143" t="s">
        <v>185</v>
      </c>
      <c r="U1143" t="s">
        <v>207</v>
      </c>
      <c r="V1143" t="s">
        <v>39</v>
      </c>
      <c r="W1143" t="s">
        <v>40</v>
      </c>
      <c r="X1143" t="s">
        <v>40</v>
      </c>
      <c r="Y1143" t="s">
        <v>41</v>
      </c>
      <c r="Z1143" t="s">
        <v>41</v>
      </c>
      <c r="AA1143" t="s">
        <v>208</v>
      </c>
      <c r="AB1143" t="s">
        <v>209</v>
      </c>
    </row>
    <row r="1144" spans="1:28" x14ac:dyDescent="0.25">
      <c r="A1144" t="s">
        <v>149</v>
      </c>
      <c r="B1144" t="s">
        <v>26</v>
      </c>
      <c r="C1144" t="s">
        <v>220</v>
      </c>
      <c r="D1144" t="s">
        <v>210</v>
      </c>
      <c r="E1144">
        <v>511</v>
      </c>
      <c r="F1144" t="str">
        <f t="shared" si="34"/>
        <v>A2660AF511</v>
      </c>
      <c r="G1144">
        <f t="shared" si="35"/>
        <v>12063000</v>
      </c>
      <c r="H1144" s="2">
        <v>12063323</v>
      </c>
      <c r="I1144" s="3">
        <v>12063000</v>
      </c>
      <c r="J1144" t="s">
        <v>29</v>
      </c>
      <c r="K1144" t="s">
        <v>204</v>
      </c>
      <c r="L1144" t="s">
        <v>212</v>
      </c>
      <c r="M1144" t="s">
        <v>213</v>
      </c>
      <c r="N1144" t="s">
        <v>205</v>
      </c>
      <c r="O1144" t="s">
        <v>814</v>
      </c>
      <c r="P1144" t="s">
        <v>34</v>
      </c>
      <c r="Q1144" t="s">
        <v>204</v>
      </c>
      <c r="R1144" t="s">
        <v>205</v>
      </c>
      <c r="S1144" t="s">
        <v>221</v>
      </c>
      <c r="T1144" t="s">
        <v>185</v>
      </c>
      <c r="U1144" t="s">
        <v>207</v>
      </c>
      <c r="V1144" t="s">
        <v>39</v>
      </c>
      <c r="W1144" t="s">
        <v>40</v>
      </c>
      <c r="X1144" t="s">
        <v>40</v>
      </c>
      <c r="Y1144" t="s">
        <v>41</v>
      </c>
      <c r="Z1144" t="s">
        <v>41</v>
      </c>
      <c r="AA1144" t="s">
        <v>208</v>
      </c>
      <c r="AB1144" t="s">
        <v>209</v>
      </c>
    </row>
    <row r="1145" spans="1:28" x14ac:dyDescent="0.25">
      <c r="A1145" t="s">
        <v>151</v>
      </c>
      <c r="B1145" t="s">
        <v>26</v>
      </c>
      <c r="C1145" t="s">
        <v>220</v>
      </c>
      <c r="D1145" t="s">
        <v>210</v>
      </c>
      <c r="E1145">
        <v>511</v>
      </c>
      <c r="F1145" t="str">
        <f t="shared" si="34"/>
        <v>A2660AF511</v>
      </c>
      <c r="G1145">
        <f t="shared" si="35"/>
        <v>12063000</v>
      </c>
      <c r="H1145" s="2">
        <v>-12063323</v>
      </c>
      <c r="I1145" s="3">
        <v>-12063000</v>
      </c>
      <c r="J1145" t="s">
        <v>99</v>
      </c>
      <c r="K1145" t="s">
        <v>114</v>
      </c>
      <c r="L1145" t="s">
        <v>111</v>
      </c>
      <c r="M1145" t="s">
        <v>112</v>
      </c>
      <c r="N1145" t="s">
        <v>113</v>
      </c>
      <c r="O1145" t="s">
        <v>814</v>
      </c>
      <c r="P1145" t="s">
        <v>34</v>
      </c>
      <c r="Q1145" t="s">
        <v>204</v>
      </c>
      <c r="R1145" t="s">
        <v>205</v>
      </c>
      <c r="S1145" t="s">
        <v>221</v>
      </c>
      <c r="T1145" t="s">
        <v>185</v>
      </c>
      <c r="U1145" t="s">
        <v>207</v>
      </c>
      <c r="V1145" t="s">
        <v>39</v>
      </c>
      <c r="W1145" t="s">
        <v>40</v>
      </c>
      <c r="X1145" t="s">
        <v>40</v>
      </c>
      <c r="Y1145" t="s">
        <v>41</v>
      </c>
      <c r="Z1145" t="s">
        <v>41</v>
      </c>
      <c r="AA1145" t="s">
        <v>208</v>
      </c>
      <c r="AB1145" t="s">
        <v>209</v>
      </c>
    </row>
    <row r="1146" spans="1:28" x14ac:dyDescent="0.25">
      <c r="A1146" t="s">
        <v>153</v>
      </c>
      <c r="B1146" t="s">
        <v>222</v>
      </c>
      <c r="C1146" t="s">
        <v>220</v>
      </c>
      <c r="D1146" t="s">
        <v>210</v>
      </c>
      <c r="E1146">
        <v>511</v>
      </c>
      <c r="F1146" t="str">
        <f t="shared" si="34"/>
        <v>A2660AF511</v>
      </c>
      <c r="G1146">
        <f t="shared" si="35"/>
        <v>12060000</v>
      </c>
      <c r="H1146" s="2">
        <v>12059702</v>
      </c>
      <c r="I1146" s="3">
        <v>12060000</v>
      </c>
      <c r="J1146" t="s">
        <v>29</v>
      </c>
      <c r="K1146" t="s">
        <v>154</v>
      </c>
      <c r="L1146" t="s">
        <v>155</v>
      </c>
      <c r="M1146" t="s">
        <v>156</v>
      </c>
      <c r="N1146" t="s">
        <v>157</v>
      </c>
      <c r="O1146" t="s">
        <v>814</v>
      </c>
      <c r="P1146" t="s">
        <v>34</v>
      </c>
      <c r="Q1146" t="s">
        <v>204</v>
      </c>
      <c r="R1146" t="s">
        <v>205</v>
      </c>
      <c r="S1146" t="s">
        <v>221</v>
      </c>
      <c r="T1146" t="s">
        <v>185</v>
      </c>
      <c r="U1146" t="s">
        <v>207</v>
      </c>
      <c r="V1146" t="s">
        <v>39</v>
      </c>
      <c r="W1146" t="s">
        <v>40</v>
      </c>
      <c r="X1146" t="s">
        <v>40</v>
      </c>
      <c r="Y1146" t="s">
        <v>41</v>
      </c>
      <c r="Z1146" t="s">
        <v>41</v>
      </c>
      <c r="AA1146" t="s">
        <v>208</v>
      </c>
      <c r="AB1146" t="s">
        <v>209</v>
      </c>
    </row>
    <row r="1147" spans="1:28" x14ac:dyDescent="0.25">
      <c r="A1147" t="s">
        <v>158</v>
      </c>
      <c r="B1147" t="s">
        <v>222</v>
      </c>
      <c r="C1147" t="s">
        <v>220</v>
      </c>
      <c r="D1147" t="s">
        <v>210</v>
      </c>
      <c r="E1147">
        <v>511</v>
      </c>
      <c r="F1147" t="str">
        <f t="shared" si="34"/>
        <v>A2660AF511</v>
      </c>
      <c r="G1147">
        <f t="shared" si="35"/>
        <v>23000</v>
      </c>
      <c r="H1147" s="2">
        <v>22930</v>
      </c>
      <c r="I1147" s="3">
        <v>23000</v>
      </c>
      <c r="J1147" t="s">
        <v>29</v>
      </c>
      <c r="K1147" t="s">
        <v>159</v>
      </c>
      <c r="L1147" t="s">
        <v>160</v>
      </c>
      <c r="M1147" t="s">
        <v>161</v>
      </c>
      <c r="N1147" t="s">
        <v>162</v>
      </c>
      <c r="O1147" t="s">
        <v>814</v>
      </c>
      <c r="P1147" t="s">
        <v>34</v>
      </c>
      <c r="Q1147" t="s">
        <v>204</v>
      </c>
      <c r="R1147" t="s">
        <v>205</v>
      </c>
      <c r="S1147" t="s">
        <v>221</v>
      </c>
      <c r="T1147" t="s">
        <v>185</v>
      </c>
      <c r="U1147" t="s">
        <v>207</v>
      </c>
      <c r="V1147" t="s">
        <v>39</v>
      </c>
      <c r="W1147" t="s">
        <v>40</v>
      </c>
      <c r="X1147" t="s">
        <v>40</v>
      </c>
      <c r="Y1147" t="s">
        <v>41</v>
      </c>
      <c r="Z1147" t="s">
        <v>41</v>
      </c>
      <c r="AA1147" t="s">
        <v>208</v>
      </c>
      <c r="AB1147" t="s">
        <v>209</v>
      </c>
    </row>
    <row r="1148" spans="1:28" x14ac:dyDescent="0.25">
      <c r="A1148" t="s">
        <v>163</v>
      </c>
      <c r="B1148" t="s">
        <v>222</v>
      </c>
      <c r="C1148" t="s">
        <v>220</v>
      </c>
      <c r="D1148" t="s">
        <v>210</v>
      </c>
      <c r="E1148">
        <v>511</v>
      </c>
      <c r="F1148" t="str">
        <f t="shared" si="34"/>
        <v>A2660AF511</v>
      </c>
      <c r="G1148">
        <f t="shared" si="35"/>
        <v>12083000</v>
      </c>
      <c r="H1148" s="2">
        <v>-12082632</v>
      </c>
      <c r="I1148" s="3">
        <v>-12083000</v>
      </c>
      <c r="J1148" t="s">
        <v>99</v>
      </c>
      <c r="K1148" t="s">
        <v>204</v>
      </c>
      <c r="L1148" t="s">
        <v>212</v>
      </c>
      <c r="M1148" t="s">
        <v>213</v>
      </c>
      <c r="N1148" t="s">
        <v>205</v>
      </c>
      <c r="O1148" t="s">
        <v>814</v>
      </c>
      <c r="P1148" t="s">
        <v>34</v>
      </c>
      <c r="Q1148" t="s">
        <v>204</v>
      </c>
      <c r="R1148" t="s">
        <v>205</v>
      </c>
      <c r="S1148" t="s">
        <v>221</v>
      </c>
      <c r="T1148" t="s">
        <v>185</v>
      </c>
      <c r="U1148" t="s">
        <v>207</v>
      </c>
      <c r="V1148" t="s">
        <v>39</v>
      </c>
      <c r="W1148" t="s">
        <v>40</v>
      </c>
      <c r="X1148" t="s">
        <v>40</v>
      </c>
      <c r="Y1148" t="s">
        <v>41</v>
      </c>
      <c r="Z1148" t="s">
        <v>41</v>
      </c>
      <c r="AA1148" t="s">
        <v>208</v>
      </c>
      <c r="AB1148" t="s">
        <v>209</v>
      </c>
    </row>
    <row r="1149" spans="1:28" x14ac:dyDescent="0.25">
      <c r="A1149" t="s">
        <v>164</v>
      </c>
      <c r="B1149" t="s">
        <v>26</v>
      </c>
      <c r="C1149" t="s">
        <v>220</v>
      </c>
      <c r="D1149" t="s">
        <v>210</v>
      </c>
      <c r="E1149">
        <v>511</v>
      </c>
      <c r="F1149" t="str">
        <f t="shared" si="34"/>
        <v>A2660AF511</v>
      </c>
      <c r="G1149">
        <f t="shared" si="35"/>
        <v>12060000</v>
      </c>
      <c r="H1149" s="2">
        <v>12059702</v>
      </c>
      <c r="I1149" s="3">
        <v>12060000</v>
      </c>
      <c r="J1149" t="s">
        <v>29</v>
      </c>
      <c r="K1149" t="s">
        <v>116</v>
      </c>
      <c r="L1149" t="s">
        <v>117</v>
      </c>
      <c r="M1149" t="s">
        <v>118</v>
      </c>
      <c r="N1149" t="s">
        <v>117</v>
      </c>
      <c r="O1149" t="s">
        <v>814</v>
      </c>
      <c r="P1149" t="s">
        <v>34</v>
      </c>
      <c r="Q1149" t="s">
        <v>204</v>
      </c>
      <c r="R1149" t="s">
        <v>205</v>
      </c>
      <c r="S1149" t="s">
        <v>221</v>
      </c>
      <c r="T1149" t="s">
        <v>185</v>
      </c>
      <c r="U1149" t="s">
        <v>207</v>
      </c>
      <c r="V1149" t="s">
        <v>39</v>
      </c>
      <c r="W1149" t="s">
        <v>40</v>
      </c>
      <c r="X1149" t="s">
        <v>40</v>
      </c>
      <c r="Y1149" t="s">
        <v>41</v>
      </c>
      <c r="Z1149" t="s">
        <v>41</v>
      </c>
      <c r="AA1149" t="s">
        <v>208</v>
      </c>
      <c r="AB1149" t="s">
        <v>209</v>
      </c>
    </row>
    <row r="1150" spans="1:28" x14ac:dyDescent="0.25">
      <c r="A1150" t="s">
        <v>165</v>
      </c>
      <c r="B1150" t="s">
        <v>26</v>
      </c>
      <c r="C1150" t="s">
        <v>220</v>
      </c>
      <c r="D1150" t="s">
        <v>210</v>
      </c>
      <c r="E1150">
        <v>511</v>
      </c>
      <c r="F1150" t="str">
        <f t="shared" si="34"/>
        <v>A2660AF511</v>
      </c>
      <c r="G1150">
        <f t="shared" si="35"/>
        <v>12060000</v>
      </c>
      <c r="H1150" s="2">
        <v>-12059702</v>
      </c>
      <c r="I1150" s="3">
        <v>-12060000</v>
      </c>
      <c r="J1150" t="s">
        <v>99</v>
      </c>
      <c r="K1150" t="s">
        <v>154</v>
      </c>
      <c r="L1150" t="s">
        <v>155</v>
      </c>
      <c r="M1150" t="s">
        <v>156</v>
      </c>
      <c r="N1150" t="s">
        <v>157</v>
      </c>
      <c r="O1150" t="s">
        <v>814</v>
      </c>
      <c r="P1150" t="s">
        <v>34</v>
      </c>
      <c r="Q1150" t="s">
        <v>204</v>
      </c>
      <c r="R1150" t="s">
        <v>205</v>
      </c>
      <c r="S1150" t="s">
        <v>221</v>
      </c>
      <c r="T1150" t="s">
        <v>185</v>
      </c>
      <c r="U1150" t="s">
        <v>207</v>
      </c>
      <c r="V1150" t="s">
        <v>39</v>
      </c>
      <c r="W1150" t="s">
        <v>40</v>
      </c>
      <c r="X1150" t="s">
        <v>40</v>
      </c>
      <c r="Y1150" t="s">
        <v>41</v>
      </c>
      <c r="Z1150" t="s">
        <v>41</v>
      </c>
      <c r="AA1150" t="s">
        <v>208</v>
      </c>
      <c r="AB1150" t="s">
        <v>209</v>
      </c>
    </row>
    <row r="1151" spans="1:28" x14ac:dyDescent="0.25">
      <c r="A1151" t="s">
        <v>166</v>
      </c>
      <c r="B1151" t="s">
        <v>26</v>
      </c>
      <c r="C1151" t="s">
        <v>220</v>
      </c>
      <c r="D1151" t="s">
        <v>210</v>
      </c>
      <c r="E1151">
        <v>511</v>
      </c>
      <c r="F1151" t="str">
        <f t="shared" si="34"/>
        <v>A2660AF511</v>
      </c>
      <c r="G1151">
        <f t="shared" si="35"/>
        <v>3019000</v>
      </c>
      <c r="H1151" s="2">
        <v>3019450</v>
      </c>
      <c r="I1151" s="3">
        <v>3019000</v>
      </c>
      <c r="J1151" t="s">
        <v>29</v>
      </c>
      <c r="K1151" t="s">
        <v>116</v>
      </c>
      <c r="L1151" t="s">
        <v>117</v>
      </c>
      <c r="M1151" t="s">
        <v>118</v>
      </c>
      <c r="N1151" t="s">
        <v>117</v>
      </c>
      <c r="O1151" t="s">
        <v>814</v>
      </c>
      <c r="P1151" t="s">
        <v>34</v>
      </c>
      <c r="Q1151" t="s">
        <v>204</v>
      </c>
      <c r="R1151" t="s">
        <v>205</v>
      </c>
      <c r="S1151" t="s">
        <v>221</v>
      </c>
      <c r="T1151" t="s">
        <v>185</v>
      </c>
      <c r="U1151" t="s">
        <v>207</v>
      </c>
      <c r="V1151" t="s">
        <v>39</v>
      </c>
      <c r="W1151" t="s">
        <v>40</v>
      </c>
      <c r="X1151" t="s">
        <v>40</v>
      </c>
      <c r="Y1151" t="s">
        <v>41</v>
      </c>
      <c r="Z1151" t="s">
        <v>41</v>
      </c>
      <c r="AA1151" t="s">
        <v>208</v>
      </c>
      <c r="AB1151" t="s">
        <v>209</v>
      </c>
    </row>
    <row r="1152" spans="1:28" x14ac:dyDescent="0.25">
      <c r="A1152" t="s">
        <v>167</v>
      </c>
      <c r="B1152" t="s">
        <v>26</v>
      </c>
      <c r="C1152" t="s">
        <v>220</v>
      </c>
      <c r="D1152" t="s">
        <v>210</v>
      </c>
      <c r="E1152">
        <v>511</v>
      </c>
      <c r="F1152" t="str">
        <f t="shared" si="34"/>
        <v>A2660AF511</v>
      </c>
      <c r="G1152">
        <f t="shared" si="35"/>
        <v>3019000</v>
      </c>
      <c r="H1152" s="2">
        <v>-3019450</v>
      </c>
      <c r="I1152" s="3">
        <v>-3019000</v>
      </c>
      <c r="J1152" t="s">
        <v>99</v>
      </c>
      <c r="K1152" t="s">
        <v>168</v>
      </c>
      <c r="L1152" t="s">
        <v>117</v>
      </c>
      <c r="M1152" t="s">
        <v>169</v>
      </c>
      <c r="N1152" t="s">
        <v>170</v>
      </c>
      <c r="O1152" t="s">
        <v>814</v>
      </c>
      <c r="P1152" t="s">
        <v>34</v>
      </c>
      <c r="Q1152" t="s">
        <v>204</v>
      </c>
      <c r="R1152" t="s">
        <v>205</v>
      </c>
      <c r="S1152" t="s">
        <v>221</v>
      </c>
      <c r="T1152" t="s">
        <v>185</v>
      </c>
      <c r="U1152" t="s">
        <v>207</v>
      </c>
      <c r="V1152" t="s">
        <v>39</v>
      </c>
      <c r="W1152" t="s">
        <v>40</v>
      </c>
      <c r="X1152" t="s">
        <v>40</v>
      </c>
      <c r="Y1152" t="s">
        <v>41</v>
      </c>
      <c r="Z1152" t="s">
        <v>41</v>
      </c>
      <c r="AA1152" t="s">
        <v>208</v>
      </c>
      <c r="AB1152" t="s">
        <v>209</v>
      </c>
    </row>
    <row r="1153" spans="1:29" x14ac:dyDescent="0.25">
      <c r="A1153" t="s">
        <v>823</v>
      </c>
      <c r="B1153" t="s">
        <v>26</v>
      </c>
      <c r="C1153" t="s">
        <v>223</v>
      </c>
      <c r="D1153" t="s">
        <v>224</v>
      </c>
      <c r="E1153">
        <v>511</v>
      </c>
      <c r="F1153" t="str">
        <f t="shared" si="34"/>
        <v>A1111AF511</v>
      </c>
      <c r="G1153">
        <f t="shared" si="35"/>
        <v>3651000</v>
      </c>
      <c r="H1153" s="2">
        <v>3651728</v>
      </c>
      <c r="I1153" s="3">
        <v>3651000</v>
      </c>
      <c r="J1153" t="s">
        <v>29</v>
      </c>
      <c r="K1153" t="s">
        <v>108</v>
      </c>
      <c r="L1153" t="s">
        <v>109</v>
      </c>
      <c r="M1153" t="s">
        <v>32</v>
      </c>
      <c r="N1153" t="s">
        <v>33</v>
      </c>
      <c r="O1153" t="s">
        <v>814</v>
      </c>
      <c r="P1153" t="s">
        <v>34</v>
      </c>
      <c r="Q1153" t="s">
        <v>45</v>
      </c>
      <c r="R1153" t="s">
        <v>46</v>
      </c>
      <c r="S1153" t="s">
        <v>225</v>
      </c>
      <c r="T1153" t="s">
        <v>185</v>
      </c>
      <c r="U1153" t="s">
        <v>226</v>
      </c>
      <c r="V1153" t="s">
        <v>39</v>
      </c>
      <c r="W1153" t="s">
        <v>40</v>
      </c>
      <c r="X1153" t="s">
        <v>187</v>
      </c>
      <c r="Y1153" t="s">
        <v>41</v>
      </c>
      <c r="Z1153" t="s">
        <v>41</v>
      </c>
      <c r="AA1153" t="s">
        <v>188</v>
      </c>
      <c r="AB1153" t="s">
        <v>227</v>
      </c>
    </row>
    <row r="1154" spans="1:29" x14ac:dyDescent="0.25">
      <c r="A1154" t="s">
        <v>825</v>
      </c>
      <c r="B1154" t="s">
        <v>26</v>
      </c>
      <c r="C1154" t="s">
        <v>223</v>
      </c>
      <c r="D1154" t="s">
        <v>224</v>
      </c>
      <c r="E1154">
        <v>511</v>
      </c>
      <c r="F1154" t="str">
        <f t="shared" si="34"/>
        <v>A1111AF511</v>
      </c>
      <c r="G1154">
        <f t="shared" si="35"/>
        <v>12000</v>
      </c>
      <c r="H1154" s="2">
        <v>11814</v>
      </c>
      <c r="I1154" s="3">
        <v>12000</v>
      </c>
      <c r="J1154" t="s">
        <v>29</v>
      </c>
      <c r="K1154" t="s">
        <v>100</v>
      </c>
      <c r="L1154" t="s">
        <v>101</v>
      </c>
      <c r="M1154" t="s">
        <v>102</v>
      </c>
      <c r="N1154" t="s">
        <v>103</v>
      </c>
      <c r="O1154" t="s">
        <v>814</v>
      </c>
      <c r="P1154" t="s">
        <v>34</v>
      </c>
      <c r="Q1154" t="s">
        <v>45</v>
      </c>
      <c r="R1154" t="s">
        <v>46</v>
      </c>
      <c r="S1154" t="s">
        <v>225</v>
      </c>
      <c r="T1154" t="s">
        <v>185</v>
      </c>
      <c r="U1154" t="s">
        <v>226</v>
      </c>
      <c r="V1154" t="s">
        <v>39</v>
      </c>
      <c r="W1154" t="s">
        <v>40</v>
      </c>
      <c r="X1154" t="s">
        <v>187</v>
      </c>
      <c r="Y1154" t="s">
        <v>41</v>
      </c>
      <c r="Z1154" t="s">
        <v>41</v>
      </c>
      <c r="AA1154" t="s">
        <v>188</v>
      </c>
      <c r="AB1154" t="s">
        <v>227</v>
      </c>
    </row>
    <row r="1155" spans="1:29" x14ac:dyDescent="0.25">
      <c r="A1155" t="s">
        <v>816</v>
      </c>
      <c r="B1155" t="s">
        <v>26</v>
      </c>
      <c r="C1155" t="s">
        <v>223</v>
      </c>
      <c r="D1155" t="s">
        <v>224</v>
      </c>
      <c r="E1155">
        <v>511</v>
      </c>
      <c r="F1155" t="str">
        <f t="shared" si="34"/>
        <v>A1111AF511</v>
      </c>
      <c r="G1155">
        <f t="shared" si="35"/>
        <v>3119000</v>
      </c>
      <c r="H1155" s="2">
        <v>-3119228</v>
      </c>
      <c r="I1155" s="3">
        <v>-3119000</v>
      </c>
      <c r="J1155" t="s">
        <v>99</v>
      </c>
      <c r="K1155" t="s">
        <v>115</v>
      </c>
      <c r="L1155" t="s">
        <v>111</v>
      </c>
      <c r="M1155" t="s">
        <v>112</v>
      </c>
      <c r="N1155" t="s">
        <v>113</v>
      </c>
      <c r="O1155" t="s">
        <v>814</v>
      </c>
      <c r="P1155" t="s">
        <v>34</v>
      </c>
      <c r="Q1155" t="s">
        <v>45</v>
      </c>
      <c r="R1155" t="s">
        <v>46</v>
      </c>
      <c r="S1155" t="s">
        <v>225</v>
      </c>
      <c r="T1155" t="s">
        <v>185</v>
      </c>
      <c r="U1155" t="s">
        <v>226</v>
      </c>
      <c r="V1155" t="s">
        <v>39</v>
      </c>
      <c r="W1155" t="s">
        <v>40</v>
      </c>
      <c r="X1155" t="s">
        <v>187</v>
      </c>
      <c r="Y1155" t="s">
        <v>41</v>
      </c>
      <c r="Z1155" t="s">
        <v>41</v>
      </c>
      <c r="AA1155" t="s">
        <v>188</v>
      </c>
      <c r="AB1155" t="s">
        <v>227</v>
      </c>
    </row>
    <row r="1156" spans="1:29" x14ac:dyDescent="0.25">
      <c r="A1156" t="s">
        <v>817</v>
      </c>
      <c r="B1156" t="s">
        <v>26</v>
      </c>
      <c r="C1156" t="s">
        <v>223</v>
      </c>
      <c r="D1156" t="s">
        <v>224</v>
      </c>
      <c r="E1156">
        <v>511</v>
      </c>
      <c r="F1156" t="str">
        <f t="shared" si="34"/>
        <v>A1111AF511</v>
      </c>
      <c r="G1156">
        <f t="shared" si="35"/>
        <v>544000</v>
      </c>
      <c r="H1156" s="2">
        <v>-544314</v>
      </c>
      <c r="I1156" s="3">
        <v>-544000</v>
      </c>
      <c r="J1156" t="s">
        <v>99</v>
      </c>
      <c r="K1156" t="s">
        <v>116</v>
      </c>
      <c r="L1156" t="s">
        <v>117</v>
      </c>
      <c r="M1156" t="s">
        <v>118</v>
      </c>
      <c r="N1156" t="s">
        <v>117</v>
      </c>
      <c r="O1156" t="s">
        <v>814</v>
      </c>
      <c r="P1156" t="s">
        <v>34</v>
      </c>
      <c r="Q1156" t="s">
        <v>45</v>
      </c>
      <c r="R1156" t="s">
        <v>46</v>
      </c>
      <c r="S1156" t="s">
        <v>225</v>
      </c>
      <c r="T1156" t="s">
        <v>185</v>
      </c>
      <c r="U1156" t="s">
        <v>226</v>
      </c>
      <c r="V1156" t="s">
        <v>39</v>
      </c>
      <c r="W1156" t="s">
        <v>40</v>
      </c>
      <c r="X1156" t="s">
        <v>187</v>
      </c>
      <c r="Y1156" t="s">
        <v>41</v>
      </c>
      <c r="Z1156" t="s">
        <v>41</v>
      </c>
      <c r="AA1156" t="s">
        <v>188</v>
      </c>
      <c r="AB1156" t="s">
        <v>227</v>
      </c>
    </row>
    <row r="1157" spans="1:29" x14ac:dyDescent="0.25">
      <c r="A1157" t="s">
        <v>149</v>
      </c>
      <c r="B1157" t="s">
        <v>26</v>
      </c>
      <c r="C1157" t="s">
        <v>223</v>
      </c>
      <c r="D1157" t="s">
        <v>224</v>
      </c>
      <c r="E1157">
        <v>511</v>
      </c>
      <c r="F1157" t="str">
        <f t="shared" si="34"/>
        <v>A1111AF511</v>
      </c>
      <c r="G1157">
        <f t="shared" si="35"/>
        <v>532000</v>
      </c>
      <c r="H1157" s="2">
        <v>532500</v>
      </c>
      <c r="I1157" s="3">
        <v>532000</v>
      </c>
      <c r="J1157" t="s">
        <v>29</v>
      </c>
      <c r="K1157" t="s">
        <v>45</v>
      </c>
      <c r="L1157" t="s">
        <v>46</v>
      </c>
      <c r="M1157" t="s">
        <v>140</v>
      </c>
      <c r="N1157" t="s">
        <v>141</v>
      </c>
      <c r="O1157" t="s">
        <v>814</v>
      </c>
      <c r="P1157" t="s">
        <v>34</v>
      </c>
      <c r="Q1157" t="s">
        <v>45</v>
      </c>
      <c r="R1157" t="s">
        <v>46</v>
      </c>
      <c r="S1157" t="s">
        <v>225</v>
      </c>
      <c r="T1157" t="s">
        <v>185</v>
      </c>
      <c r="U1157" t="s">
        <v>226</v>
      </c>
      <c r="V1157" t="s">
        <v>39</v>
      </c>
      <c r="W1157" t="s">
        <v>40</v>
      </c>
      <c r="X1157" t="s">
        <v>187</v>
      </c>
      <c r="Y1157" t="s">
        <v>41</v>
      </c>
      <c r="Z1157" t="s">
        <v>41</v>
      </c>
      <c r="AA1157" t="s">
        <v>188</v>
      </c>
      <c r="AB1157" t="s">
        <v>227</v>
      </c>
    </row>
    <row r="1158" spans="1:29" x14ac:dyDescent="0.25">
      <c r="A1158" t="s">
        <v>152</v>
      </c>
      <c r="B1158" t="s">
        <v>26</v>
      </c>
      <c r="C1158" t="s">
        <v>223</v>
      </c>
      <c r="D1158" t="s">
        <v>224</v>
      </c>
      <c r="E1158">
        <v>511</v>
      </c>
      <c r="F1158" t="str">
        <f t="shared" si="34"/>
        <v>A1111AF511</v>
      </c>
      <c r="G1158">
        <f t="shared" si="35"/>
        <v>532000</v>
      </c>
      <c r="H1158" s="2">
        <v>-532500</v>
      </c>
      <c r="I1158" s="3">
        <v>-532000</v>
      </c>
      <c r="J1158" t="s">
        <v>99</v>
      </c>
      <c r="K1158" t="s">
        <v>115</v>
      </c>
      <c r="L1158" t="s">
        <v>111</v>
      </c>
      <c r="M1158" t="s">
        <v>112</v>
      </c>
      <c r="N1158" t="s">
        <v>113</v>
      </c>
      <c r="O1158" t="s">
        <v>814</v>
      </c>
      <c r="P1158" t="s">
        <v>34</v>
      </c>
      <c r="Q1158" t="s">
        <v>45</v>
      </c>
      <c r="R1158" t="s">
        <v>46</v>
      </c>
      <c r="S1158" t="s">
        <v>225</v>
      </c>
      <c r="T1158" t="s">
        <v>185</v>
      </c>
      <c r="U1158" t="s">
        <v>226</v>
      </c>
      <c r="V1158" t="s">
        <v>39</v>
      </c>
      <c r="W1158" t="s">
        <v>40</v>
      </c>
      <c r="X1158" t="s">
        <v>187</v>
      </c>
      <c r="Y1158" t="s">
        <v>41</v>
      </c>
      <c r="Z1158" t="s">
        <v>41</v>
      </c>
      <c r="AA1158" t="s">
        <v>188</v>
      </c>
      <c r="AB1158" t="s">
        <v>227</v>
      </c>
    </row>
    <row r="1159" spans="1:29" x14ac:dyDescent="0.25">
      <c r="A1159" t="s">
        <v>153</v>
      </c>
      <c r="B1159" t="s">
        <v>228</v>
      </c>
      <c r="C1159" t="s">
        <v>223</v>
      </c>
      <c r="D1159" t="s">
        <v>224</v>
      </c>
      <c r="E1159">
        <v>511</v>
      </c>
      <c r="F1159" t="str">
        <f t="shared" si="34"/>
        <v>A1111AF511</v>
      </c>
      <c r="G1159">
        <f t="shared" si="35"/>
        <v>544000</v>
      </c>
      <c r="H1159" s="2">
        <v>544314</v>
      </c>
      <c r="I1159" s="3">
        <v>544000</v>
      </c>
      <c r="J1159" t="s">
        <v>29</v>
      </c>
      <c r="K1159" t="s">
        <v>154</v>
      </c>
      <c r="L1159" t="s">
        <v>155</v>
      </c>
      <c r="M1159" t="s">
        <v>156</v>
      </c>
      <c r="N1159" t="s">
        <v>157</v>
      </c>
      <c r="O1159" t="s">
        <v>814</v>
      </c>
      <c r="P1159" t="s">
        <v>34</v>
      </c>
      <c r="Q1159" t="s">
        <v>45</v>
      </c>
      <c r="R1159" t="s">
        <v>46</v>
      </c>
      <c r="S1159" t="s">
        <v>225</v>
      </c>
      <c r="T1159" t="s">
        <v>185</v>
      </c>
      <c r="U1159" t="s">
        <v>226</v>
      </c>
      <c r="V1159" t="s">
        <v>39</v>
      </c>
      <c r="W1159" t="s">
        <v>40</v>
      </c>
      <c r="X1159" t="s">
        <v>187</v>
      </c>
      <c r="Y1159" t="s">
        <v>41</v>
      </c>
      <c r="Z1159" t="s">
        <v>41</v>
      </c>
      <c r="AA1159" t="s">
        <v>188</v>
      </c>
      <c r="AB1159" t="s">
        <v>227</v>
      </c>
    </row>
    <row r="1160" spans="1:29" x14ac:dyDescent="0.25">
      <c r="A1160" t="s">
        <v>163</v>
      </c>
      <c r="B1160" t="s">
        <v>228</v>
      </c>
      <c r="C1160" t="s">
        <v>223</v>
      </c>
      <c r="D1160" t="s">
        <v>224</v>
      </c>
      <c r="E1160">
        <v>511</v>
      </c>
      <c r="F1160" t="str">
        <f t="shared" ref="F1160:F1223" si="36">_xlfn.CONCAT("A",D1160,"AF",E1160)</f>
        <v>A1111AF511</v>
      </c>
      <c r="G1160">
        <f t="shared" ref="G1160:G1223" si="37">ABS(I1160)</f>
        <v>544000</v>
      </c>
      <c r="H1160" s="2">
        <v>-544566</v>
      </c>
      <c r="I1160" s="3">
        <v>-544000</v>
      </c>
      <c r="J1160" t="s">
        <v>99</v>
      </c>
      <c r="K1160" t="s">
        <v>45</v>
      </c>
      <c r="L1160" t="s">
        <v>46</v>
      </c>
      <c r="M1160" t="s">
        <v>140</v>
      </c>
      <c r="N1160" t="s">
        <v>141</v>
      </c>
      <c r="O1160" t="s">
        <v>814</v>
      </c>
      <c r="P1160" t="s">
        <v>34</v>
      </c>
      <c r="Q1160" t="s">
        <v>45</v>
      </c>
      <c r="R1160" t="s">
        <v>46</v>
      </c>
      <c r="S1160" t="s">
        <v>225</v>
      </c>
      <c r="T1160" t="s">
        <v>185</v>
      </c>
      <c r="U1160" t="s">
        <v>226</v>
      </c>
      <c r="V1160" t="s">
        <v>39</v>
      </c>
      <c r="W1160" t="s">
        <v>40</v>
      </c>
      <c r="X1160" t="s">
        <v>187</v>
      </c>
      <c r="Y1160" t="s">
        <v>41</v>
      </c>
      <c r="Z1160" t="s">
        <v>41</v>
      </c>
      <c r="AA1160" t="s">
        <v>188</v>
      </c>
      <c r="AB1160" t="s">
        <v>227</v>
      </c>
    </row>
    <row r="1161" spans="1:29" x14ac:dyDescent="0.25">
      <c r="A1161" t="s">
        <v>164</v>
      </c>
      <c r="B1161" t="s">
        <v>26</v>
      </c>
      <c r="C1161" t="s">
        <v>223</v>
      </c>
      <c r="D1161" t="s">
        <v>224</v>
      </c>
      <c r="E1161">
        <v>511</v>
      </c>
      <c r="F1161" t="str">
        <f t="shared" si="36"/>
        <v>A1111AF511</v>
      </c>
      <c r="G1161">
        <f t="shared" si="37"/>
        <v>544000</v>
      </c>
      <c r="H1161" s="2">
        <v>544314</v>
      </c>
      <c r="I1161" s="3">
        <v>544000</v>
      </c>
      <c r="J1161" t="s">
        <v>29</v>
      </c>
      <c r="K1161" t="s">
        <v>116</v>
      </c>
      <c r="L1161" t="s">
        <v>117</v>
      </c>
      <c r="M1161" t="s">
        <v>118</v>
      </c>
      <c r="N1161" t="s">
        <v>117</v>
      </c>
      <c r="O1161" t="s">
        <v>814</v>
      </c>
      <c r="P1161" t="s">
        <v>34</v>
      </c>
      <c r="Q1161" t="s">
        <v>45</v>
      </c>
      <c r="R1161" t="s">
        <v>46</v>
      </c>
      <c r="S1161" t="s">
        <v>225</v>
      </c>
      <c r="T1161" t="s">
        <v>185</v>
      </c>
      <c r="U1161" t="s">
        <v>226</v>
      </c>
      <c r="V1161" t="s">
        <v>39</v>
      </c>
      <c r="W1161" t="s">
        <v>40</v>
      </c>
      <c r="X1161" t="s">
        <v>187</v>
      </c>
      <c r="Y1161" t="s">
        <v>41</v>
      </c>
      <c r="Z1161" t="s">
        <v>41</v>
      </c>
      <c r="AA1161" t="s">
        <v>188</v>
      </c>
      <c r="AB1161" t="s">
        <v>227</v>
      </c>
    </row>
    <row r="1162" spans="1:29" x14ac:dyDescent="0.25">
      <c r="A1162" t="s">
        <v>165</v>
      </c>
      <c r="B1162" t="s">
        <v>26</v>
      </c>
      <c r="C1162" t="s">
        <v>223</v>
      </c>
      <c r="D1162" t="s">
        <v>224</v>
      </c>
      <c r="E1162">
        <v>511</v>
      </c>
      <c r="F1162" t="str">
        <f t="shared" si="36"/>
        <v>A1111AF511</v>
      </c>
      <c r="G1162">
        <f t="shared" si="37"/>
        <v>544000</v>
      </c>
      <c r="H1162" s="2">
        <v>-544314</v>
      </c>
      <c r="I1162" s="3">
        <v>-544000</v>
      </c>
      <c r="J1162" t="s">
        <v>99</v>
      </c>
      <c r="K1162" t="s">
        <v>154</v>
      </c>
      <c r="L1162" t="s">
        <v>155</v>
      </c>
      <c r="M1162" t="s">
        <v>156</v>
      </c>
      <c r="N1162" t="s">
        <v>157</v>
      </c>
      <c r="O1162" t="s">
        <v>814</v>
      </c>
      <c r="P1162" t="s">
        <v>34</v>
      </c>
      <c r="Q1162" t="s">
        <v>45</v>
      </c>
      <c r="R1162" t="s">
        <v>46</v>
      </c>
      <c r="S1162" t="s">
        <v>225</v>
      </c>
      <c r="T1162" t="s">
        <v>185</v>
      </c>
      <c r="U1162" t="s">
        <v>226</v>
      </c>
      <c r="V1162" t="s">
        <v>39</v>
      </c>
      <c r="W1162" t="s">
        <v>40</v>
      </c>
      <c r="X1162" t="s">
        <v>187</v>
      </c>
      <c r="Y1162" t="s">
        <v>41</v>
      </c>
      <c r="Z1162" t="s">
        <v>41</v>
      </c>
      <c r="AA1162" t="s">
        <v>188</v>
      </c>
      <c r="AB1162" t="s">
        <v>227</v>
      </c>
    </row>
    <row r="1163" spans="1:29" x14ac:dyDescent="0.25">
      <c r="A1163" t="s">
        <v>171</v>
      </c>
      <c r="B1163" t="s">
        <v>26</v>
      </c>
      <c r="C1163" t="s">
        <v>223</v>
      </c>
      <c r="D1163" t="s">
        <v>224</v>
      </c>
      <c r="E1163">
        <v>511</v>
      </c>
      <c r="F1163" t="str">
        <f t="shared" si="36"/>
        <v>A1111AF511</v>
      </c>
      <c r="G1163">
        <f t="shared" si="37"/>
        <v>3652000</v>
      </c>
      <c r="H1163" s="2">
        <v>3651728</v>
      </c>
      <c r="I1163" s="3">
        <v>3652000</v>
      </c>
      <c r="J1163" t="s">
        <v>29</v>
      </c>
      <c r="K1163" t="s">
        <v>115</v>
      </c>
      <c r="L1163" t="s">
        <v>111</v>
      </c>
      <c r="M1163" t="s">
        <v>112</v>
      </c>
      <c r="N1163" t="s">
        <v>113</v>
      </c>
      <c r="O1163" t="s">
        <v>814</v>
      </c>
      <c r="P1163" t="s">
        <v>34</v>
      </c>
      <c r="Q1163" t="s">
        <v>45</v>
      </c>
      <c r="R1163" t="s">
        <v>46</v>
      </c>
      <c r="S1163" t="s">
        <v>225</v>
      </c>
      <c r="T1163" t="s">
        <v>185</v>
      </c>
      <c r="U1163" t="s">
        <v>226</v>
      </c>
      <c r="V1163" t="s">
        <v>39</v>
      </c>
      <c r="W1163" t="s">
        <v>40</v>
      </c>
      <c r="X1163" t="s">
        <v>187</v>
      </c>
      <c r="Y1163" t="s">
        <v>41</v>
      </c>
      <c r="Z1163" t="s">
        <v>41</v>
      </c>
      <c r="AA1163" t="s">
        <v>188</v>
      </c>
      <c r="AB1163" t="s">
        <v>227</v>
      </c>
    </row>
    <row r="1164" spans="1:29" x14ac:dyDescent="0.25">
      <c r="A1164" t="s">
        <v>172</v>
      </c>
      <c r="B1164" t="s">
        <v>26</v>
      </c>
      <c r="C1164" t="s">
        <v>223</v>
      </c>
      <c r="D1164" t="s">
        <v>224</v>
      </c>
      <c r="E1164">
        <v>511</v>
      </c>
      <c r="F1164" t="str">
        <f t="shared" si="36"/>
        <v>A1111AF511</v>
      </c>
      <c r="G1164">
        <f t="shared" si="37"/>
        <v>3652000</v>
      </c>
      <c r="H1164" s="2">
        <v>-3651728</v>
      </c>
      <c r="I1164" s="3">
        <v>-3652000</v>
      </c>
      <c r="J1164" t="s">
        <v>99</v>
      </c>
      <c r="K1164" t="s">
        <v>108</v>
      </c>
      <c r="L1164" t="s">
        <v>109</v>
      </c>
      <c r="M1164" t="s">
        <v>32</v>
      </c>
      <c r="N1164" t="s">
        <v>33</v>
      </c>
      <c r="O1164" t="s">
        <v>814</v>
      </c>
      <c r="P1164" t="s">
        <v>34</v>
      </c>
      <c r="Q1164" t="s">
        <v>45</v>
      </c>
      <c r="R1164" t="s">
        <v>46</v>
      </c>
      <c r="S1164" t="s">
        <v>225</v>
      </c>
      <c r="T1164" t="s">
        <v>185</v>
      </c>
      <c r="U1164" t="s">
        <v>226</v>
      </c>
      <c r="V1164" t="s">
        <v>39</v>
      </c>
      <c r="W1164" t="s">
        <v>40</v>
      </c>
      <c r="X1164" t="s">
        <v>187</v>
      </c>
      <c r="Y1164" t="s">
        <v>41</v>
      </c>
      <c r="Z1164" t="s">
        <v>41</v>
      </c>
      <c r="AA1164" t="s">
        <v>188</v>
      </c>
      <c r="AB1164" t="s">
        <v>227</v>
      </c>
    </row>
    <row r="1165" spans="1:29" x14ac:dyDescent="0.25">
      <c r="A1165" t="s">
        <v>823</v>
      </c>
      <c r="B1165" t="s">
        <v>26</v>
      </c>
      <c r="C1165" t="s">
        <v>229</v>
      </c>
      <c r="D1165" t="s">
        <v>230</v>
      </c>
      <c r="E1165">
        <v>511</v>
      </c>
      <c r="F1165" t="str">
        <f t="shared" si="36"/>
        <v>A3930AF511</v>
      </c>
      <c r="G1165">
        <f t="shared" si="37"/>
        <v>10683000</v>
      </c>
      <c r="H1165" s="2">
        <v>10683494</v>
      </c>
      <c r="I1165" s="3">
        <v>10683000</v>
      </c>
      <c r="J1165" t="s">
        <v>29</v>
      </c>
      <c r="K1165" t="s">
        <v>108</v>
      </c>
      <c r="L1165" t="s">
        <v>109</v>
      </c>
      <c r="M1165" t="s">
        <v>32</v>
      </c>
      <c r="N1165" t="s">
        <v>33</v>
      </c>
      <c r="O1165" t="s">
        <v>814</v>
      </c>
      <c r="P1165" t="s">
        <v>34</v>
      </c>
      <c r="Q1165" t="s">
        <v>51</v>
      </c>
      <c r="R1165" t="s">
        <v>58</v>
      </c>
      <c r="S1165" t="s">
        <v>231</v>
      </c>
      <c r="T1165" t="s">
        <v>185</v>
      </c>
      <c r="U1165" t="s">
        <v>194</v>
      </c>
      <c r="V1165" t="s">
        <v>39</v>
      </c>
      <c r="W1165" t="s">
        <v>40</v>
      </c>
      <c r="X1165" t="s">
        <v>40</v>
      </c>
      <c r="Y1165" t="s">
        <v>41</v>
      </c>
      <c r="Z1165" t="s">
        <v>41</v>
      </c>
      <c r="AA1165" t="s">
        <v>188</v>
      </c>
      <c r="AB1165" t="s">
        <v>195</v>
      </c>
      <c r="AC1165" t="s">
        <v>99</v>
      </c>
    </row>
    <row r="1166" spans="1:29" x14ac:dyDescent="0.25">
      <c r="A1166" t="s">
        <v>825</v>
      </c>
      <c r="B1166" t="s">
        <v>26</v>
      </c>
      <c r="C1166" t="s">
        <v>229</v>
      </c>
      <c r="D1166" t="s">
        <v>230</v>
      </c>
      <c r="E1166">
        <v>511</v>
      </c>
      <c r="F1166" t="str">
        <f t="shared" si="36"/>
        <v>A3930AF511</v>
      </c>
      <c r="G1166">
        <f t="shared" si="37"/>
        <v>116000</v>
      </c>
      <c r="H1166" s="2">
        <v>115671</v>
      </c>
      <c r="I1166" s="3">
        <v>116000</v>
      </c>
      <c r="J1166" t="s">
        <v>29</v>
      </c>
      <c r="K1166" t="s">
        <v>100</v>
      </c>
      <c r="L1166" t="s">
        <v>101</v>
      </c>
      <c r="M1166" t="s">
        <v>102</v>
      </c>
      <c r="N1166" t="s">
        <v>103</v>
      </c>
      <c r="O1166" t="s">
        <v>814</v>
      </c>
      <c r="P1166" t="s">
        <v>34</v>
      </c>
      <c r="Q1166" t="s">
        <v>51</v>
      </c>
      <c r="R1166" t="s">
        <v>58</v>
      </c>
      <c r="S1166" t="s">
        <v>231</v>
      </c>
      <c r="T1166" t="s">
        <v>185</v>
      </c>
      <c r="U1166" t="s">
        <v>194</v>
      </c>
      <c r="V1166" t="s">
        <v>39</v>
      </c>
      <c r="W1166" t="s">
        <v>40</v>
      </c>
      <c r="X1166" t="s">
        <v>40</v>
      </c>
      <c r="Y1166" t="s">
        <v>41</v>
      </c>
      <c r="Z1166" t="s">
        <v>41</v>
      </c>
      <c r="AA1166" t="s">
        <v>188</v>
      </c>
      <c r="AB1166" t="s">
        <v>195</v>
      </c>
      <c r="AC1166" t="s">
        <v>99</v>
      </c>
    </row>
    <row r="1167" spans="1:29" x14ac:dyDescent="0.25">
      <c r="A1167" t="s">
        <v>816</v>
      </c>
      <c r="B1167" t="s">
        <v>26</v>
      </c>
      <c r="C1167" t="s">
        <v>229</v>
      </c>
      <c r="D1167" t="s">
        <v>230</v>
      </c>
      <c r="E1167">
        <v>511</v>
      </c>
      <c r="F1167" t="str">
        <f t="shared" si="36"/>
        <v>A3930AF511</v>
      </c>
      <c r="G1167">
        <f t="shared" si="37"/>
        <v>2256000</v>
      </c>
      <c r="H1167" s="2">
        <v>-2256305</v>
      </c>
      <c r="I1167" s="3">
        <v>-2256000</v>
      </c>
      <c r="J1167" t="s">
        <v>99</v>
      </c>
      <c r="K1167" t="s">
        <v>115</v>
      </c>
      <c r="L1167" t="s">
        <v>111</v>
      </c>
      <c r="M1167" t="s">
        <v>112</v>
      </c>
      <c r="N1167" t="s">
        <v>113</v>
      </c>
      <c r="O1167" t="s">
        <v>814</v>
      </c>
      <c r="P1167" t="s">
        <v>34</v>
      </c>
      <c r="Q1167" t="s">
        <v>51</v>
      </c>
      <c r="R1167" t="s">
        <v>58</v>
      </c>
      <c r="S1167" t="s">
        <v>231</v>
      </c>
      <c r="T1167" t="s">
        <v>185</v>
      </c>
      <c r="U1167" t="s">
        <v>194</v>
      </c>
      <c r="V1167" t="s">
        <v>39</v>
      </c>
      <c r="W1167" t="s">
        <v>40</v>
      </c>
      <c r="X1167" t="s">
        <v>40</v>
      </c>
      <c r="Y1167" t="s">
        <v>41</v>
      </c>
      <c r="Z1167" t="s">
        <v>41</v>
      </c>
      <c r="AA1167" t="s">
        <v>188</v>
      </c>
      <c r="AB1167" t="s">
        <v>195</v>
      </c>
      <c r="AC1167" t="s">
        <v>99</v>
      </c>
    </row>
    <row r="1168" spans="1:29" x14ac:dyDescent="0.25">
      <c r="A1168" t="s">
        <v>817</v>
      </c>
      <c r="B1168" t="s">
        <v>26</v>
      </c>
      <c r="C1168" t="s">
        <v>229</v>
      </c>
      <c r="D1168" t="s">
        <v>230</v>
      </c>
      <c r="E1168">
        <v>511</v>
      </c>
      <c r="F1168" t="str">
        <f t="shared" si="36"/>
        <v>A3930AF511</v>
      </c>
      <c r="G1168">
        <f t="shared" si="37"/>
        <v>8543000</v>
      </c>
      <c r="H1168" s="2">
        <v>-8542860</v>
      </c>
      <c r="I1168" s="3">
        <v>-8543000</v>
      </c>
      <c r="J1168" t="s">
        <v>99</v>
      </c>
      <c r="K1168" t="s">
        <v>116</v>
      </c>
      <c r="L1168" t="s">
        <v>117</v>
      </c>
      <c r="M1168" t="s">
        <v>118</v>
      </c>
      <c r="N1168" t="s">
        <v>117</v>
      </c>
      <c r="O1168" t="s">
        <v>814</v>
      </c>
      <c r="P1168" t="s">
        <v>34</v>
      </c>
      <c r="Q1168" t="s">
        <v>51</v>
      </c>
      <c r="R1168" t="s">
        <v>58</v>
      </c>
      <c r="S1168" t="s">
        <v>231</v>
      </c>
      <c r="T1168" t="s">
        <v>185</v>
      </c>
      <c r="U1168" t="s">
        <v>194</v>
      </c>
      <c r="V1168" t="s">
        <v>39</v>
      </c>
      <c r="W1168" t="s">
        <v>40</v>
      </c>
      <c r="X1168" t="s">
        <v>40</v>
      </c>
      <c r="Y1168" t="s">
        <v>41</v>
      </c>
      <c r="Z1168" t="s">
        <v>41</v>
      </c>
      <c r="AA1168" t="s">
        <v>188</v>
      </c>
      <c r="AB1168" t="s">
        <v>195</v>
      </c>
      <c r="AC1168" t="s">
        <v>99</v>
      </c>
    </row>
    <row r="1169" spans="1:29" x14ac:dyDescent="0.25">
      <c r="A1169" t="s">
        <v>149</v>
      </c>
      <c r="B1169" t="s">
        <v>26</v>
      </c>
      <c r="C1169" t="s">
        <v>229</v>
      </c>
      <c r="D1169" t="s">
        <v>230</v>
      </c>
      <c r="E1169">
        <v>511</v>
      </c>
      <c r="F1169" t="str">
        <f t="shared" si="36"/>
        <v>A3930AF511</v>
      </c>
      <c r="G1169">
        <f t="shared" si="37"/>
        <v>1128000</v>
      </c>
      <c r="H1169" s="2">
        <v>1128153</v>
      </c>
      <c r="I1169" s="3">
        <v>1128000</v>
      </c>
      <c r="J1169" t="s">
        <v>29</v>
      </c>
      <c r="K1169" t="s">
        <v>51</v>
      </c>
      <c r="L1169" t="s">
        <v>137</v>
      </c>
      <c r="M1169" t="s">
        <v>138</v>
      </c>
      <c r="N1169" t="s">
        <v>139</v>
      </c>
      <c r="O1169" t="s">
        <v>814</v>
      </c>
      <c r="P1169" t="s">
        <v>34</v>
      </c>
      <c r="Q1169" t="s">
        <v>51</v>
      </c>
      <c r="R1169" t="s">
        <v>58</v>
      </c>
      <c r="S1169" t="s">
        <v>231</v>
      </c>
      <c r="T1169" t="s">
        <v>185</v>
      </c>
      <c r="U1169" t="s">
        <v>194</v>
      </c>
      <c r="V1169" t="s">
        <v>39</v>
      </c>
      <c r="W1169" t="s">
        <v>40</v>
      </c>
      <c r="X1169" t="s">
        <v>40</v>
      </c>
      <c r="Y1169" t="s">
        <v>41</v>
      </c>
      <c r="Z1169" t="s">
        <v>41</v>
      </c>
      <c r="AA1169" t="s">
        <v>188</v>
      </c>
      <c r="AB1169" t="s">
        <v>195</v>
      </c>
      <c r="AC1169" t="s">
        <v>99</v>
      </c>
    </row>
    <row r="1170" spans="1:29" x14ac:dyDescent="0.25">
      <c r="A1170" t="s">
        <v>152</v>
      </c>
      <c r="B1170" t="s">
        <v>26</v>
      </c>
      <c r="C1170" t="s">
        <v>229</v>
      </c>
      <c r="D1170" t="s">
        <v>230</v>
      </c>
      <c r="E1170">
        <v>511</v>
      </c>
      <c r="F1170" t="str">
        <f t="shared" si="36"/>
        <v>A3930AF511</v>
      </c>
      <c r="G1170">
        <f t="shared" si="37"/>
        <v>1128000</v>
      </c>
      <c r="H1170" s="2">
        <v>-1128153</v>
      </c>
      <c r="I1170" s="3">
        <v>-1128000</v>
      </c>
      <c r="J1170" t="s">
        <v>99</v>
      </c>
      <c r="K1170" t="s">
        <v>115</v>
      </c>
      <c r="L1170" t="s">
        <v>111</v>
      </c>
      <c r="M1170" t="s">
        <v>112</v>
      </c>
      <c r="N1170" t="s">
        <v>113</v>
      </c>
      <c r="O1170" t="s">
        <v>814</v>
      </c>
      <c r="P1170" t="s">
        <v>34</v>
      </c>
      <c r="Q1170" t="s">
        <v>51</v>
      </c>
      <c r="R1170" t="s">
        <v>58</v>
      </c>
      <c r="S1170" t="s">
        <v>231</v>
      </c>
      <c r="T1170" t="s">
        <v>185</v>
      </c>
      <c r="U1170" t="s">
        <v>194</v>
      </c>
      <c r="V1170" t="s">
        <v>39</v>
      </c>
      <c r="W1170" t="s">
        <v>40</v>
      </c>
      <c r="X1170" t="s">
        <v>40</v>
      </c>
      <c r="Y1170" t="s">
        <v>41</v>
      </c>
      <c r="Z1170" t="s">
        <v>41</v>
      </c>
      <c r="AA1170" t="s">
        <v>188</v>
      </c>
      <c r="AB1170" t="s">
        <v>195</v>
      </c>
      <c r="AC1170" t="s">
        <v>99</v>
      </c>
    </row>
    <row r="1171" spans="1:29" x14ac:dyDescent="0.25">
      <c r="A1171" t="s">
        <v>153</v>
      </c>
      <c r="B1171" t="s">
        <v>232</v>
      </c>
      <c r="C1171" t="s">
        <v>229</v>
      </c>
      <c r="D1171" t="s">
        <v>230</v>
      </c>
      <c r="E1171">
        <v>511</v>
      </c>
      <c r="F1171" t="str">
        <f t="shared" si="36"/>
        <v>A3930AF511</v>
      </c>
      <c r="G1171">
        <f t="shared" si="37"/>
        <v>1009000</v>
      </c>
      <c r="H1171" s="2">
        <v>1009114</v>
      </c>
      <c r="I1171" s="3">
        <v>1009000</v>
      </c>
      <c r="J1171" t="s">
        <v>29</v>
      </c>
      <c r="K1171" t="s">
        <v>154</v>
      </c>
      <c r="L1171" t="s">
        <v>155</v>
      </c>
      <c r="M1171" t="s">
        <v>156</v>
      </c>
      <c r="N1171" t="s">
        <v>157</v>
      </c>
      <c r="O1171" t="s">
        <v>814</v>
      </c>
      <c r="P1171" t="s">
        <v>34</v>
      </c>
      <c r="Q1171" t="s">
        <v>51</v>
      </c>
      <c r="R1171" t="s">
        <v>58</v>
      </c>
      <c r="S1171" t="s">
        <v>231</v>
      </c>
      <c r="T1171" t="s">
        <v>185</v>
      </c>
      <c r="U1171" t="s">
        <v>194</v>
      </c>
      <c r="V1171" t="s">
        <v>39</v>
      </c>
      <c r="W1171" t="s">
        <v>40</v>
      </c>
      <c r="X1171" t="s">
        <v>40</v>
      </c>
      <c r="Y1171" t="s">
        <v>41</v>
      </c>
      <c r="Z1171" t="s">
        <v>41</v>
      </c>
      <c r="AA1171" t="s">
        <v>188</v>
      </c>
      <c r="AB1171" t="s">
        <v>195</v>
      </c>
      <c r="AC1171" t="s">
        <v>99</v>
      </c>
    </row>
    <row r="1172" spans="1:29" x14ac:dyDescent="0.25">
      <c r="A1172" t="s">
        <v>158</v>
      </c>
      <c r="B1172" t="s">
        <v>232</v>
      </c>
      <c r="C1172" t="s">
        <v>229</v>
      </c>
      <c r="D1172" t="s">
        <v>230</v>
      </c>
      <c r="E1172">
        <v>511</v>
      </c>
      <c r="F1172" t="str">
        <f t="shared" si="36"/>
        <v>A3930AF511</v>
      </c>
      <c r="G1172">
        <f t="shared" si="37"/>
        <v>100000</v>
      </c>
      <c r="H1172" s="2">
        <v>100253</v>
      </c>
      <c r="I1172" s="3">
        <v>100000</v>
      </c>
      <c r="J1172" t="s">
        <v>29</v>
      </c>
      <c r="K1172" t="s">
        <v>159</v>
      </c>
      <c r="L1172" t="s">
        <v>160</v>
      </c>
      <c r="M1172" t="s">
        <v>161</v>
      </c>
      <c r="N1172" t="s">
        <v>162</v>
      </c>
      <c r="O1172" t="s">
        <v>814</v>
      </c>
      <c r="P1172" t="s">
        <v>34</v>
      </c>
      <c r="Q1172" t="s">
        <v>51</v>
      </c>
      <c r="R1172" t="s">
        <v>58</v>
      </c>
      <c r="S1172" t="s">
        <v>231</v>
      </c>
      <c r="T1172" t="s">
        <v>185</v>
      </c>
      <c r="U1172" t="s">
        <v>194</v>
      </c>
      <c r="V1172" t="s">
        <v>39</v>
      </c>
      <c r="W1172" t="s">
        <v>40</v>
      </c>
      <c r="X1172" t="s">
        <v>40</v>
      </c>
      <c r="Y1172" t="s">
        <v>41</v>
      </c>
      <c r="Z1172" t="s">
        <v>41</v>
      </c>
      <c r="AA1172" t="s">
        <v>188</v>
      </c>
      <c r="AB1172" t="s">
        <v>195</v>
      </c>
      <c r="AC1172" t="s">
        <v>99</v>
      </c>
    </row>
    <row r="1173" spans="1:29" x14ac:dyDescent="0.25">
      <c r="A1173" t="s">
        <v>163</v>
      </c>
      <c r="B1173" t="s">
        <v>232</v>
      </c>
      <c r="C1173" t="s">
        <v>229</v>
      </c>
      <c r="D1173" t="s">
        <v>230</v>
      </c>
      <c r="E1173">
        <v>511</v>
      </c>
      <c r="F1173" t="str">
        <f t="shared" si="36"/>
        <v>A3930AF511</v>
      </c>
      <c r="G1173">
        <f t="shared" si="37"/>
        <v>1109000</v>
      </c>
      <c r="H1173" s="2">
        <v>-1109367</v>
      </c>
      <c r="I1173" s="3">
        <v>-1109000</v>
      </c>
      <c r="J1173" t="s">
        <v>99</v>
      </c>
      <c r="K1173" t="s">
        <v>51</v>
      </c>
      <c r="L1173" t="s">
        <v>137</v>
      </c>
      <c r="M1173" t="s">
        <v>138</v>
      </c>
      <c r="N1173" t="s">
        <v>139</v>
      </c>
      <c r="O1173" t="s">
        <v>814</v>
      </c>
      <c r="P1173" t="s">
        <v>34</v>
      </c>
      <c r="Q1173" t="s">
        <v>51</v>
      </c>
      <c r="R1173" t="s">
        <v>58</v>
      </c>
      <c r="S1173" t="s">
        <v>231</v>
      </c>
      <c r="T1173" t="s">
        <v>185</v>
      </c>
      <c r="U1173" t="s">
        <v>194</v>
      </c>
      <c r="V1173" t="s">
        <v>39</v>
      </c>
      <c r="W1173" t="s">
        <v>40</v>
      </c>
      <c r="X1173" t="s">
        <v>40</v>
      </c>
      <c r="Y1173" t="s">
        <v>41</v>
      </c>
      <c r="Z1173" t="s">
        <v>41</v>
      </c>
      <c r="AA1173" t="s">
        <v>188</v>
      </c>
      <c r="AB1173" t="s">
        <v>195</v>
      </c>
      <c r="AC1173" t="s">
        <v>99</v>
      </c>
    </row>
    <row r="1174" spans="1:29" x14ac:dyDescent="0.25">
      <c r="A1174" t="s">
        <v>164</v>
      </c>
      <c r="B1174" t="s">
        <v>26</v>
      </c>
      <c r="C1174" t="s">
        <v>229</v>
      </c>
      <c r="D1174" t="s">
        <v>230</v>
      </c>
      <c r="E1174">
        <v>511</v>
      </c>
      <c r="F1174" t="str">
        <f t="shared" si="36"/>
        <v>A3930AF511</v>
      </c>
      <c r="G1174">
        <f t="shared" si="37"/>
        <v>1009000</v>
      </c>
      <c r="H1174" s="2">
        <v>1009114</v>
      </c>
      <c r="I1174" s="3">
        <v>1009000</v>
      </c>
      <c r="J1174" t="s">
        <v>29</v>
      </c>
      <c r="K1174" t="s">
        <v>116</v>
      </c>
      <c r="L1174" t="s">
        <v>117</v>
      </c>
      <c r="M1174" t="s">
        <v>118</v>
      </c>
      <c r="N1174" t="s">
        <v>117</v>
      </c>
      <c r="O1174" t="s">
        <v>814</v>
      </c>
      <c r="P1174" t="s">
        <v>34</v>
      </c>
      <c r="Q1174" t="s">
        <v>51</v>
      </c>
      <c r="R1174" t="s">
        <v>58</v>
      </c>
      <c r="S1174" t="s">
        <v>231</v>
      </c>
      <c r="T1174" t="s">
        <v>185</v>
      </c>
      <c r="U1174" t="s">
        <v>194</v>
      </c>
      <c r="V1174" t="s">
        <v>39</v>
      </c>
      <c r="W1174" t="s">
        <v>40</v>
      </c>
      <c r="X1174" t="s">
        <v>40</v>
      </c>
      <c r="Y1174" t="s">
        <v>41</v>
      </c>
      <c r="Z1174" t="s">
        <v>41</v>
      </c>
      <c r="AA1174" t="s">
        <v>188</v>
      </c>
      <c r="AB1174" t="s">
        <v>195</v>
      </c>
      <c r="AC1174" t="s">
        <v>99</v>
      </c>
    </row>
    <row r="1175" spans="1:29" x14ac:dyDescent="0.25">
      <c r="A1175" t="s">
        <v>165</v>
      </c>
      <c r="B1175" t="s">
        <v>26</v>
      </c>
      <c r="C1175" t="s">
        <v>229</v>
      </c>
      <c r="D1175" t="s">
        <v>230</v>
      </c>
      <c r="E1175">
        <v>511</v>
      </c>
      <c r="F1175" t="str">
        <f t="shared" si="36"/>
        <v>A3930AF511</v>
      </c>
      <c r="G1175">
        <f t="shared" si="37"/>
        <v>1009000</v>
      </c>
      <c r="H1175" s="2">
        <v>-1009114</v>
      </c>
      <c r="I1175" s="3">
        <v>-1009000</v>
      </c>
      <c r="J1175" t="s">
        <v>99</v>
      </c>
      <c r="K1175" t="s">
        <v>154</v>
      </c>
      <c r="L1175" t="s">
        <v>155</v>
      </c>
      <c r="M1175" t="s">
        <v>156</v>
      </c>
      <c r="N1175" t="s">
        <v>157</v>
      </c>
      <c r="O1175" t="s">
        <v>814</v>
      </c>
      <c r="P1175" t="s">
        <v>34</v>
      </c>
      <c r="Q1175" t="s">
        <v>51</v>
      </c>
      <c r="R1175" t="s">
        <v>58</v>
      </c>
      <c r="S1175" t="s">
        <v>231</v>
      </c>
      <c r="T1175" t="s">
        <v>185</v>
      </c>
      <c r="U1175" t="s">
        <v>194</v>
      </c>
      <c r="V1175" t="s">
        <v>39</v>
      </c>
      <c r="W1175" t="s">
        <v>40</v>
      </c>
      <c r="X1175" t="s">
        <v>40</v>
      </c>
      <c r="Y1175" t="s">
        <v>41</v>
      </c>
      <c r="Z1175" t="s">
        <v>41</v>
      </c>
      <c r="AA1175" t="s">
        <v>188</v>
      </c>
      <c r="AB1175" t="s">
        <v>195</v>
      </c>
      <c r="AC1175" t="s">
        <v>99</v>
      </c>
    </row>
    <row r="1176" spans="1:29" x14ac:dyDescent="0.25">
      <c r="A1176" t="s">
        <v>166</v>
      </c>
      <c r="B1176" t="s">
        <v>26</v>
      </c>
      <c r="C1176" t="s">
        <v>229</v>
      </c>
      <c r="D1176" t="s">
        <v>230</v>
      </c>
      <c r="E1176">
        <v>511</v>
      </c>
      <c r="F1176" t="str">
        <f t="shared" si="36"/>
        <v>A3930AF511</v>
      </c>
      <c r="G1176">
        <f t="shared" si="37"/>
        <v>1006000</v>
      </c>
      <c r="H1176" s="2">
        <v>1005624</v>
      </c>
      <c r="I1176" s="3">
        <v>1006000</v>
      </c>
      <c r="J1176" t="s">
        <v>29</v>
      </c>
      <c r="K1176" t="s">
        <v>116</v>
      </c>
      <c r="L1176" t="s">
        <v>117</v>
      </c>
      <c r="M1176" t="s">
        <v>118</v>
      </c>
      <c r="N1176" t="s">
        <v>117</v>
      </c>
      <c r="O1176" t="s">
        <v>814</v>
      </c>
      <c r="P1176" t="s">
        <v>34</v>
      </c>
      <c r="Q1176" t="s">
        <v>51</v>
      </c>
      <c r="R1176" t="s">
        <v>58</v>
      </c>
      <c r="S1176" t="s">
        <v>231</v>
      </c>
      <c r="T1176" t="s">
        <v>185</v>
      </c>
      <c r="U1176" t="s">
        <v>194</v>
      </c>
      <c r="V1176" t="s">
        <v>39</v>
      </c>
      <c r="W1176" t="s">
        <v>40</v>
      </c>
      <c r="X1176" t="s">
        <v>40</v>
      </c>
      <c r="Y1176" t="s">
        <v>41</v>
      </c>
      <c r="Z1176" t="s">
        <v>41</v>
      </c>
      <c r="AA1176" t="s">
        <v>188</v>
      </c>
      <c r="AB1176" t="s">
        <v>195</v>
      </c>
      <c r="AC1176" t="s">
        <v>99</v>
      </c>
    </row>
    <row r="1177" spans="1:29" x14ac:dyDescent="0.25">
      <c r="A1177" t="s">
        <v>167</v>
      </c>
      <c r="B1177" t="s">
        <v>26</v>
      </c>
      <c r="C1177" t="s">
        <v>229</v>
      </c>
      <c r="D1177" t="s">
        <v>230</v>
      </c>
      <c r="E1177">
        <v>511</v>
      </c>
      <c r="F1177" t="str">
        <f t="shared" si="36"/>
        <v>A3930AF511</v>
      </c>
      <c r="G1177">
        <f t="shared" si="37"/>
        <v>1006000</v>
      </c>
      <c r="H1177" s="2">
        <v>-1005624</v>
      </c>
      <c r="I1177" s="3">
        <v>-1006000</v>
      </c>
      <c r="J1177" t="s">
        <v>99</v>
      </c>
      <c r="K1177" t="s">
        <v>168</v>
      </c>
      <c r="L1177" t="s">
        <v>117</v>
      </c>
      <c r="M1177" t="s">
        <v>169</v>
      </c>
      <c r="N1177" t="s">
        <v>170</v>
      </c>
      <c r="O1177" t="s">
        <v>814</v>
      </c>
      <c r="P1177" t="s">
        <v>34</v>
      </c>
      <c r="Q1177" t="s">
        <v>51</v>
      </c>
      <c r="R1177" t="s">
        <v>58</v>
      </c>
      <c r="S1177" t="s">
        <v>231</v>
      </c>
      <c r="T1177" t="s">
        <v>185</v>
      </c>
      <c r="U1177" t="s">
        <v>194</v>
      </c>
      <c r="V1177" t="s">
        <v>39</v>
      </c>
      <c r="W1177" t="s">
        <v>40</v>
      </c>
      <c r="X1177" t="s">
        <v>40</v>
      </c>
      <c r="Y1177" t="s">
        <v>41</v>
      </c>
      <c r="Z1177" t="s">
        <v>41</v>
      </c>
      <c r="AA1177" t="s">
        <v>188</v>
      </c>
      <c r="AB1177" t="s">
        <v>195</v>
      </c>
      <c r="AC1177" t="s">
        <v>99</v>
      </c>
    </row>
    <row r="1178" spans="1:29" x14ac:dyDescent="0.25">
      <c r="A1178" t="s">
        <v>823</v>
      </c>
      <c r="B1178" t="s">
        <v>26</v>
      </c>
      <c r="C1178" t="s">
        <v>233</v>
      </c>
      <c r="D1178" t="s">
        <v>94</v>
      </c>
      <c r="E1178">
        <v>511</v>
      </c>
      <c r="F1178" t="str">
        <f t="shared" si="36"/>
        <v>A8570AF511</v>
      </c>
      <c r="G1178">
        <f t="shared" si="37"/>
        <v>1019000</v>
      </c>
      <c r="H1178" s="2">
        <v>1019225</v>
      </c>
      <c r="I1178" s="3">
        <v>1019000</v>
      </c>
      <c r="J1178" t="s">
        <v>29</v>
      </c>
      <c r="K1178" t="s">
        <v>108</v>
      </c>
      <c r="L1178" t="s">
        <v>109</v>
      </c>
      <c r="M1178" t="s">
        <v>32</v>
      </c>
      <c r="N1178" t="s">
        <v>33</v>
      </c>
      <c r="O1178" t="s">
        <v>814</v>
      </c>
      <c r="P1178" t="s">
        <v>34</v>
      </c>
      <c r="Q1178" t="s">
        <v>35</v>
      </c>
      <c r="R1178" t="s">
        <v>36</v>
      </c>
      <c r="S1178" t="s">
        <v>234</v>
      </c>
      <c r="T1178" t="s">
        <v>185</v>
      </c>
      <c r="U1178" t="s">
        <v>226</v>
      </c>
      <c r="V1178" t="s">
        <v>39</v>
      </c>
      <c r="W1178" t="s">
        <v>40</v>
      </c>
      <c r="X1178" t="s">
        <v>187</v>
      </c>
      <c r="Y1178" t="s">
        <v>41</v>
      </c>
      <c r="Z1178" t="s">
        <v>41</v>
      </c>
      <c r="AA1178" t="s">
        <v>188</v>
      </c>
      <c r="AB1178" t="s">
        <v>227</v>
      </c>
    </row>
    <row r="1179" spans="1:29" x14ac:dyDescent="0.25">
      <c r="A1179" t="s">
        <v>825</v>
      </c>
      <c r="B1179" t="s">
        <v>26</v>
      </c>
      <c r="C1179" t="s">
        <v>233</v>
      </c>
      <c r="D1179" t="s">
        <v>94</v>
      </c>
      <c r="E1179">
        <v>511</v>
      </c>
      <c r="F1179" t="str">
        <f t="shared" si="36"/>
        <v>A8570AF511</v>
      </c>
      <c r="G1179">
        <f t="shared" si="37"/>
        <v>50000</v>
      </c>
      <c r="H1179" s="2">
        <v>49386</v>
      </c>
      <c r="I1179" s="3">
        <v>50000</v>
      </c>
      <c r="J1179" t="s">
        <v>29</v>
      </c>
      <c r="K1179" t="s">
        <v>100</v>
      </c>
      <c r="L1179" t="s">
        <v>101</v>
      </c>
      <c r="M1179" t="s">
        <v>102</v>
      </c>
      <c r="N1179" t="s">
        <v>103</v>
      </c>
      <c r="O1179" t="s">
        <v>814</v>
      </c>
      <c r="P1179" t="s">
        <v>34</v>
      </c>
      <c r="Q1179" t="s">
        <v>35</v>
      </c>
      <c r="R1179" t="s">
        <v>36</v>
      </c>
      <c r="S1179" t="s">
        <v>234</v>
      </c>
      <c r="T1179" t="s">
        <v>185</v>
      </c>
      <c r="U1179" t="s">
        <v>226</v>
      </c>
      <c r="V1179" t="s">
        <v>39</v>
      </c>
      <c r="W1179" t="s">
        <v>40</v>
      </c>
      <c r="X1179" t="s">
        <v>187</v>
      </c>
      <c r="Y1179" t="s">
        <v>41</v>
      </c>
      <c r="Z1179" t="s">
        <v>41</v>
      </c>
      <c r="AA1179" t="s">
        <v>188</v>
      </c>
      <c r="AB1179" t="s">
        <v>227</v>
      </c>
    </row>
    <row r="1180" spans="1:29" x14ac:dyDescent="0.25">
      <c r="A1180" t="s">
        <v>816</v>
      </c>
      <c r="B1180" t="s">
        <v>26</v>
      </c>
      <c r="C1180" t="s">
        <v>233</v>
      </c>
      <c r="D1180" t="s">
        <v>94</v>
      </c>
      <c r="E1180">
        <v>511</v>
      </c>
      <c r="F1180" t="str">
        <f t="shared" si="36"/>
        <v>A8570AF511</v>
      </c>
      <c r="G1180">
        <f t="shared" si="37"/>
        <v>446000</v>
      </c>
      <c r="H1180" s="2">
        <v>-445566</v>
      </c>
      <c r="I1180" s="3">
        <v>-446000</v>
      </c>
      <c r="J1180" t="s">
        <v>99</v>
      </c>
      <c r="K1180" t="s">
        <v>115</v>
      </c>
      <c r="L1180" t="s">
        <v>111</v>
      </c>
      <c r="M1180" t="s">
        <v>112</v>
      </c>
      <c r="N1180" t="s">
        <v>113</v>
      </c>
      <c r="O1180" t="s">
        <v>814</v>
      </c>
      <c r="P1180" t="s">
        <v>34</v>
      </c>
      <c r="Q1180" t="s">
        <v>35</v>
      </c>
      <c r="R1180" t="s">
        <v>36</v>
      </c>
      <c r="S1180" t="s">
        <v>234</v>
      </c>
      <c r="T1180" t="s">
        <v>185</v>
      </c>
      <c r="U1180" t="s">
        <v>226</v>
      </c>
      <c r="V1180" t="s">
        <v>39</v>
      </c>
      <c r="W1180" t="s">
        <v>40</v>
      </c>
      <c r="X1180" t="s">
        <v>187</v>
      </c>
      <c r="Y1180" t="s">
        <v>41</v>
      </c>
      <c r="Z1180" t="s">
        <v>41</v>
      </c>
      <c r="AA1180" t="s">
        <v>188</v>
      </c>
      <c r="AB1180" t="s">
        <v>227</v>
      </c>
    </row>
    <row r="1181" spans="1:29" x14ac:dyDescent="0.25">
      <c r="A1181" t="s">
        <v>817</v>
      </c>
      <c r="B1181" t="s">
        <v>26</v>
      </c>
      <c r="C1181" t="s">
        <v>233</v>
      </c>
      <c r="D1181" t="s">
        <v>94</v>
      </c>
      <c r="E1181">
        <v>511</v>
      </c>
      <c r="F1181" t="str">
        <f t="shared" si="36"/>
        <v>A8570AF511</v>
      </c>
      <c r="G1181">
        <f t="shared" si="37"/>
        <v>623000</v>
      </c>
      <c r="H1181" s="2">
        <v>-623045</v>
      </c>
      <c r="I1181" s="3">
        <v>-623000</v>
      </c>
      <c r="J1181" t="s">
        <v>99</v>
      </c>
      <c r="K1181" t="s">
        <v>116</v>
      </c>
      <c r="L1181" t="s">
        <v>117</v>
      </c>
      <c r="M1181" t="s">
        <v>118</v>
      </c>
      <c r="N1181" t="s">
        <v>117</v>
      </c>
      <c r="O1181" t="s">
        <v>814</v>
      </c>
      <c r="P1181" t="s">
        <v>34</v>
      </c>
      <c r="Q1181" t="s">
        <v>35</v>
      </c>
      <c r="R1181" t="s">
        <v>36</v>
      </c>
      <c r="S1181" t="s">
        <v>234</v>
      </c>
      <c r="T1181" t="s">
        <v>185</v>
      </c>
      <c r="U1181" t="s">
        <v>226</v>
      </c>
      <c r="V1181" t="s">
        <v>39</v>
      </c>
      <c r="W1181" t="s">
        <v>40</v>
      </c>
      <c r="X1181" t="s">
        <v>187</v>
      </c>
      <c r="Y1181" t="s">
        <v>41</v>
      </c>
      <c r="Z1181" t="s">
        <v>41</v>
      </c>
      <c r="AA1181" t="s">
        <v>188</v>
      </c>
      <c r="AB1181" t="s">
        <v>227</v>
      </c>
    </row>
    <row r="1182" spans="1:29" x14ac:dyDescent="0.25">
      <c r="A1182" t="s">
        <v>119</v>
      </c>
      <c r="B1182" t="s">
        <v>235</v>
      </c>
      <c r="C1182" t="s">
        <v>233</v>
      </c>
      <c r="D1182" t="s">
        <v>94</v>
      </c>
      <c r="E1182">
        <v>511</v>
      </c>
      <c r="F1182" t="str">
        <f t="shared" si="36"/>
        <v>A8570AF511</v>
      </c>
      <c r="G1182">
        <f t="shared" si="37"/>
        <v>1371000</v>
      </c>
      <c r="H1182" s="2">
        <v>1371333</v>
      </c>
      <c r="I1182" s="3">
        <v>1371000</v>
      </c>
      <c r="J1182" t="s">
        <v>29</v>
      </c>
      <c r="K1182" t="s">
        <v>121</v>
      </c>
      <c r="L1182" t="s">
        <v>122</v>
      </c>
      <c r="M1182" t="s">
        <v>123</v>
      </c>
      <c r="N1182" t="s">
        <v>124</v>
      </c>
      <c r="O1182" t="s">
        <v>814</v>
      </c>
      <c r="P1182" t="s">
        <v>34</v>
      </c>
      <c r="Q1182" t="s">
        <v>35</v>
      </c>
      <c r="R1182" t="s">
        <v>36</v>
      </c>
      <c r="S1182" t="s">
        <v>234</v>
      </c>
      <c r="T1182" t="s">
        <v>185</v>
      </c>
      <c r="U1182" t="s">
        <v>226</v>
      </c>
      <c r="V1182" t="s">
        <v>39</v>
      </c>
      <c r="W1182" t="s">
        <v>40</v>
      </c>
      <c r="X1182" t="s">
        <v>187</v>
      </c>
      <c r="Y1182" t="s">
        <v>41</v>
      </c>
      <c r="Z1182" t="s">
        <v>41</v>
      </c>
      <c r="AA1182" t="s">
        <v>188</v>
      </c>
      <c r="AB1182" t="s">
        <v>227</v>
      </c>
    </row>
    <row r="1183" spans="1:29" x14ac:dyDescent="0.25">
      <c r="A1183" t="s">
        <v>125</v>
      </c>
      <c r="B1183" t="s">
        <v>235</v>
      </c>
      <c r="C1183" t="s">
        <v>233</v>
      </c>
      <c r="D1183" t="s">
        <v>94</v>
      </c>
      <c r="E1183">
        <v>511</v>
      </c>
      <c r="F1183" t="str">
        <f t="shared" si="36"/>
        <v>A8570AF511</v>
      </c>
      <c r="G1183">
        <f t="shared" si="37"/>
        <v>1371000</v>
      </c>
      <c r="H1183" s="2">
        <v>-1371333</v>
      </c>
      <c r="I1183" s="3">
        <v>-1371000</v>
      </c>
      <c r="J1183" t="s">
        <v>99</v>
      </c>
      <c r="K1183" t="s">
        <v>126</v>
      </c>
      <c r="L1183" t="s">
        <v>927</v>
      </c>
      <c r="M1183" t="s">
        <v>127</v>
      </c>
      <c r="N1183" t="s">
        <v>928</v>
      </c>
      <c r="O1183" t="s">
        <v>814</v>
      </c>
      <c r="P1183" t="s">
        <v>34</v>
      </c>
      <c r="Q1183" t="s">
        <v>35</v>
      </c>
      <c r="R1183" t="s">
        <v>36</v>
      </c>
      <c r="S1183" t="s">
        <v>234</v>
      </c>
      <c r="T1183" t="s">
        <v>185</v>
      </c>
      <c r="U1183" t="s">
        <v>226</v>
      </c>
      <c r="V1183" t="s">
        <v>39</v>
      </c>
      <c r="W1183" t="s">
        <v>40</v>
      </c>
      <c r="X1183" t="s">
        <v>187</v>
      </c>
      <c r="Y1183" t="s">
        <v>41</v>
      </c>
      <c r="Z1183" t="s">
        <v>41</v>
      </c>
      <c r="AA1183" t="s">
        <v>188</v>
      </c>
      <c r="AB1183" t="s">
        <v>227</v>
      </c>
    </row>
    <row r="1184" spans="1:29" x14ac:dyDescent="0.25">
      <c r="A1184" t="s">
        <v>145</v>
      </c>
      <c r="B1184" t="s">
        <v>26</v>
      </c>
      <c r="C1184" t="s">
        <v>233</v>
      </c>
      <c r="D1184" t="s">
        <v>94</v>
      </c>
      <c r="E1184">
        <v>511</v>
      </c>
      <c r="F1184" t="str">
        <f t="shared" si="36"/>
        <v>A8570AF511</v>
      </c>
      <c r="G1184">
        <f t="shared" si="37"/>
        <v>1371000</v>
      </c>
      <c r="H1184" s="2">
        <v>1371333</v>
      </c>
      <c r="I1184" s="3">
        <v>1371000</v>
      </c>
      <c r="J1184" t="s">
        <v>29</v>
      </c>
      <c r="K1184" t="s">
        <v>108</v>
      </c>
      <c r="L1184" t="s">
        <v>109</v>
      </c>
      <c r="M1184" t="s">
        <v>32</v>
      </c>
      <c r="N1184" t="s">
        <v>33</v>
      </c>
      <c r="O1184" t="s">
        <v>814</v>
      </c>
      <c r="P1184" t="s">
        <v>34</v>
      </c>
      <c r="Q1184" t="s">
        <v>35</v>
      </c>
      <c r="R1184" t="s">
        <v>36</v>
      </c>
      <c r="S1184" t="s">
        <v>234</v>
      </c>
      <c r="T1184" t="s">
        <v>185</v>
      </c>
      <c r="U1184" t="s">
        <v>226</v>
      </c>
      <c r="V1184" t="s">
        <v>39</v>
      </c>
      <c r="W1184" t="s">
        <v>40</v>
      </c>
      <c r="X1184" t="s">
        <v>187</v>
      </c>
      <c r="Y1184" t="s">
        <v>41</v>
      </c>
      <c r="Z1184" t="s">
        <v>41</v>
      </c>
      <c r="AA1184" t="s">
        <v>188</v>
      </c>
      <c r="AB1184" t="s">
        <v>227</v>
      </c>
    </row>
    <row r="1185" spans="1:28" x14ac:dyDescent="0.25">
      <c r="A1185" t="s">
        <v>146</v>
      </c>
      <c r="B1185" t="s">
        <v>26</v>
      </c>
      <c r="C1185" t="s">
        <v>233</v>
      </c>
      <c r="D1185" t="s">
        <v>94</v>
      </c>
      <c r="E1185">
        <v>511</v>
      </c>
      <c r="F1185" t="str">
        <f t="shared" si="36"/>
        <v>A8570AF511</v>
      </c>
      <c r="G1185">
        <f t="shared" si="37"/>
        <v>1371000</v>
      </c>
      <c r="H1185" s="2">
        <v>-1371333</v>
      </c>
      <c r="I1185" s="3">
        <v>-1371000</v>
      </c>
      <c r="J1185" t="s">
        <v>99</v>
      </c>
      <c r="K1185" t="s">
        <v>121</v>
      </c>
      <c r="L1185" t="s">
        <v>122</v>
      </c>
      <c r="M1185" t="s">
        <v>123</v>
      </c>
      <c r="N1185" t="s">
        <v>124</v>
      </c>
      <c r="O1185" t="s">
        <v>814</v>
      </c>
      <c r="P1185" t="s">
        <v>34</v>
      </c>
      <c r="Q1185" t="s">
        <v>35</v>
      </c>
      <c r="R1185" t="s">
        <v>36</v>
      </c>
      <c r="S1185" t="s">
        <v>234</v>
      </c>
      <c r="T1185" t="s">
        <v>185</v>
      </c>
      <c r="U1185" t="s">
        <v>226</v>
      </c>
      <c r="V1185" t="s">
        <v>39</v>
      </c>
      <c r="W1185" t="s">
        <v>40</v>
      </c>
      <c r="X1185" t="s">
        <v>187</v>
      </c>
      <c r="Y1185" t="s">
        <v>41</v>
      </c>
      <c r="Z1185" t="s">
        <v>41</v>
      </c>
      <c r="AA1185" t="s">
        <v>188</v>
      </c>
      <c r="AB1185" t="s">
        <v>227</v>
      </c>
    </row>
    <row r="1186" spans="1:28" x14ac:dyDescent="0.25">
      <c r="A1186" t="s">
        <v>147</v>
      </c>
      <c r="B1186" t="s">
        <v>26</v>
      </c>
      <c r="C1186" t="s">
        <v>233</v>
      </c>
      <c r="D1186" t="s">
        <v>94</v>
      </c>
      <c r="E1186">
        <v>511</v>
      </c>
      <c r="F1186" t="str">
        <f t="shared" si="36"/>
        <v>A8570AF511</v>
      </c>
      <c r="G1186">
        <f t="shared" si="37"/>
        <v>1371000</v>
      </c>
      <c r="H1186" s="2">
        <v>1371333</v>
      </c>
      <c r="I1186" s="3">
        <v>1371000</v>
      </c>
      <c r="J1186" t="s">
        <v>29</v>
      </c>
      <c r="K1186" t="s">
        <v>126</v>
      </c>
      <c r="L1186" t="s">
        <v>927</v>
      </c>
      <c r="M1186" t="s">
        <v>127</v>
      </c>
      <c r="N1186" t="s">
        <v>928</v>
      </c>
      <c r="O1186" t="s">
        <v>814</v>
      </c>
      <c r="P1186" t="s">
        <v>34</v>
      </c>
      <c r="Q1186" t="s">
        <v>35</v>
      </c>
      <c r="R1186" t="s">
        <v>36</v>
      </c>
      <c r="S1186" t="s">
        <v>234</v>
      </c>
      <c r="T1186" t="s">
        <v>185</v>
      </c>
      <c r="U1186" t="s">
        <v>226</v>
      </c>
      <c r="V1186" t="s">
        <v>39</v>
      </c>
      <c r="W1186" t="s">
        <v>40</v>
      </c>
      <c r="X1186" t="s">
        <v>187</v>
      </c>
      <c r="Y1186" t="s">
        <v>41</v>
      </c>
      <c r="Z1186" t="s">
        <v>41</v>
      </c>
      <c r="AA1186" t="s">
        <v>188</v>
      </c>
      <c r="AB1186" t="s">
        <v>227</v>
      </c>
    </row>
    <row r="1187" spans="1:28" x14ac:dyDescent="0.25">
      <c r="A1187" t="s">
        <v>148</v>
      </c>
      <c r="B1187" t="s">
        <v>26</v>
      </c>
      <c r="C1187" t="s">
        <v>233</v>
      </c>
      <c r="D1187" t="s">
        <v>94</v>
      </c>
      <c r="E1187">
        <v>511</v>
      </c>
      <c r="F1187" t="str">
        <f t="shared" si="36"/>
        <v>A8570AF511</v>
      </c>
      <c r="G1187">
        <f t="shared" si="37"/>
        <v>1371000</v>
      </c>
      <c r="H1187" s="2">
        <v>-1371333</v>
      </c>
      <c r="I1187" s="3">
        <v>-1371000</v>
      </c>
      <c r="J1187" t="s">
        <v>99</v>
      </c>
      <c r="K1187" t="s">
        <v>116</v>
      </c>
      <c r="L1187" t="s">
        <v>117</v>
      </c>
      <c r="M1187" t="s">
        <v>118</v>
      </c>
      <c r="N1187" t="s">
        <v>117</v>
      </c>
      <c r="O1187" t="s">
        <v>814</v>
      </c>
      <c r="P1187" t="s">
        <v>34</v>
      </c>
      <c r="Q1187" t="s">
        <v>35</v>
      </c>
      <c r="R1187" t="s">
        <v>36</v>
      </c>
      <c r="S1187" t="s">
        <v>234</v>
      </c>
      <c r="T1187" t="s">
        <v>185</v>
      </c>
      <c r="U1187" t="s">
        <v>226</v>
      </c>
      <c r="V1187" t="s">
        <v>39</v>
      </c>
      <c r="W1187" t="s">
        <v>40</v>
      </c>
      <c r="X1187" t="s">
        <v>187</v>
      </c>
      <c r="Y1187" t="s">
        <v>41</v>
      </c>
      <c r="Z1187" t="s">
        <v>41</v>
      </c>
      <c r="AA1187" t="s">
        <v>188</v>
      </c>
      <c r="AB1187" t="s">
        <v>227</v>
      </c>
    </row>
    <row r="1188" spans="1:28" x14ac:dyDescent="0.25">
      <c r="A1188" t="s">
        <v>149</v>
      </c>
      <c r="B1188" t="s">
        <v>26</v>
      </c>
      <c r="C1188" t="s">
        <v>233</v>
      </c>
      <c r="D1188" t="s">
        <v>94</v>
      </c>
      <c r="E1188">
        <v>511</v>
      </c>
      <c r="F1188" t="str">
        <f t="shared" si="36"/>
        <v>A8570AF511</v>
      </c>
      <c r="G1188">
        <f t="shared" si="37"/>
        <v>448000</v>
      </c>
      <c r="H1188" s="2">
        <v>447632</v>
      </c>
      <c r="I1188" s="3">
        <v>448000</v>
      </c>
      <c r="J1188" t="s">
        <v>29</v>
      </c>
      <c r="K1188" t="s">
        <v>35</v>
      </c>
      <c r="L1188" t="s">
        <v>129</v>
      </c>
      <c r="M1188" t="s">
        <v>130</v>
      </c>
      <c r="N1188" t="s">
        <v>131</v>
      </c>
      <c r="O1188" t="s">
        <v>814</v>
      </c>
      <c r="P1188" t="s">
        <v>34</v>
      </c>
      <c r="Q1188" t="s">
        <v>35</v>
      </c>
      <c r="R1188" t="s">
        <v>36</v>
      </c>
      <c r="S1188" t="s">
        <v>234</v>
      </c>
      <c r="T1188" t="s">
        <v>185</v>
      </c>
      <c r="U1188" t="s">
        <v>226</v>
      </c>
      <c r="V1188" t="s">
        <v>39</v>
      </c>
      <c r="W1188" t="s">
        <v>40</v>
      </c>
      <c r="X1188" t="s">
        <v>187</v>
      </c>
      <c r="Y1188" t="s">
        <v>41</v>
      </c>
      <c r="Z1188" t="s">
        <v>41</v>
      </c>
      <c r="AA1188" t="s">
        <v>188</v>
      </c>
      <c r="AB1188" t="s">
        <v>227</v>
      </c>
    </row>
    <row r="1189" spans="1:28" x14ac:dyDescent="0.25">
      <c r="A1189" t="s">
        <v>152</v>
      </c>
      <c r="B1189" t="s">
        <v>26</v>
      </c>
      <c r="C1189" t="s">
        <v>233</v>
      </c>
      <c r="D1189" t="s">
        <v>94</v>
      </c>
      <c r="E1189">
        <v>511</v>
      </c>
      <c r="F1189" t="str">
        <f t="shared" si="36"/>
        <v>A8570AF511</v>
      </c>
      <c r="G1189">
        <f t="shared" si="37"/>
        <v>448000</v>
      </c>
      <c r="H1189" s="2">
        <v>-447632</v>
      </c>
      <c r="I1189" s="3">
        <v>-448000</v>
      </c>
      <c r="J1189" t="s">
        <v>99</v>
      </c>
      <c r="K1189" t="s">
        <v>115</v>
      </c>
      <c r="L1189" t="s">
        <v>111</v>
      </c>
      <c r="M1189" t="s">
        <v>112</v>
      </c>
      <c r="N1189" t="s">
        <v>113</v>
      </c>
      <c r="O1189" t="s">
        <v>814</v>
      </c>
      <c r="P1189" t="s">
        <v>34</v>
      </c>
      <c r="Q1189" t="s">
        <v>35</v>
      </c>
      <c r="R1189" t="s">
        <v>36</v>
      </c>
      <c r="S1189" t="s">
        <v>234</v>
      </c>
      <c r="T1189" t="s">
        <v>185</v>
      </c>
      <c r="U1189" t="s">
        <v>226</v>
      </c>
      <c r="V1189" t="s">
        <v>39</v>
      </c>
      <c r="W1189" t="s">
        <v>40</v>
      </c>
      <c r="X1189" t="s">
        <v>187</v>
      </c>
      <c r="Y1189" t="s">
        <v>41</v>
      </c>
      <c r="Z1189" t="s">
        <v>41</v>
      </c>
      <c r="AA1189" t="s">
        <v>188</v>
      </c>
      <c r="AB1189" t="s">
        <v>227</v>
      </c>
    </row>
    <row r="1190" spans="1:28" x14ac:dyDescent="0.25">
      <c r="A1190" t="s">
        <v>153</v>
      </c>
      <c r="B1190" t="s">
        <v>235</v>
      </c>
      <c r="C1190" t="s">
        <v>233</v>
      </c>
      <c r="D1190" t="s">
        <v>94</v>
      </c>
      <c r="E1190">
        <v>511</v>
      </c>
      <c r="F1190" t="str">
        <f t="shared" si="36"/>
        <v>A8570AF511</v>
      </c>
      <c r="G1190">
        <f t="shared" si="37"/>
        <v>501000</v>
      </c>
      <c r="H1190" s="2">
        <v>501282</v>
      </c>
      <c r="I1190" s="3">
        <v>501000</v>
      </c>
      <c r="J1190" t="s">
        <v>29</v>
      </c>
      <c r="K1190" t="s">
        <v>154</v>
      </c>
      <c r="L1190" t="s">
        <v>155</v>
      </c>
      <c r="M1190" t="s">
        <v>156</v>
      </c>
      <c r="N1190" t="s">
        <v>157</v>
      </c>
      <c r="O1190" t="s">
        <v>814</v>
      </c>
      <c r="P1190" t="s">
        <v>34</v>
      </c>
      <c r="Q1190" t="s">
        <v>35</v>
      </c>
      <c r="R1190" t="s">
        <v>36</v>
      </c>
      <c r="S1190" t="s">
        <v>234</v>
      </c>
      <c r="T1190" t="s">
        <v>185</v>
      </c>
      <c r="U1190" t="s">
        <v>226</v>
      </c>
      <c r="V1190" t="s">
        <v>39</v>
      </c>
      <c r="W1190" t="s">
        <v>40</v>
      </c>
      <c r="X1190" t="s">
        <v>187</v>
      </c>
      <c r="Y1190" t="s">
        <v>41</v>
      </c>
      <c r="Z1190" t="s">
        <v>41</v>
      </c>
      <c r="AA1190" t="s">
        <v>188</v>
      </c>
      <c r="AB1190" t="s">
        <v>227</v>
      </c>
    </row>
    <row r="1191" spans="1:28" x14ac:dyDescent="0.25">
      <c r="A1191" t="s">
        <v>158</v>
      </c>
      <c r="B1191" t="s">
        <v>235</v>
      </c>
      <c r="C1191" t="s">
        <v>233</v>
      </c>
      <c r="D1191" t="s">
        <v>94</v>
      </c>
      <c r="E1191">
        <v>511</v>
      </c>
      <c r="F1191" t="str">
        <f t="shared" si="36"/>
        <v>A8570AF511</v>
      </c>
      <c r="G1191">
        <f t="shared" si="37"/>
        <v>1000</v>
      </c>
      <c r="H1191" s="2">
        <v>1038</v>
      </c>
      <c r="I1191" s="3">
        <v>1000</v>
      </c>
      <c r="J1191" t="s">
        <v>29</v>
      </c>
      <c r="K1191" t="s">
        <v>159</v>
      </c>
      <c r="L1191" t="s">
        <v>160</v>
      </c>
      <c r="M1191" t="s">
        <v>161</v>
      </c>
      <c r="N1191" t="s">
        <v>162</v>
      </c>
      <c r="O1191" t="s">
        <v>814</v>
      </c>
      <c r="P1191" t="s">
        <v>34</v>
      </c>
      <c r="Q1191" t="s">
        <v>35</v>
      </c>
      <c r="R1191" t="s">
        <v>36</v>
      </c>
      <c r="S1191" t="s">
        <v>234</v>
      </c>
      <c r="T1191" t="s">
        <v>185</v>
      </c>
      <c r="U1191" t="s">
        <v>226</v>
      </c>
      <c r="V1191" t="s">
        <v>39</v>
      </c>
      <c r="W1191" t="s">
        <v>40</v>
      </c>
      <c r="X1191" t="s">
        <v>187</v>
      </c>
      <c r="Y1191" t="s">
        <v>41</v>
      </c>
      <c r="Z1191" t="s">
        <v>41</v>
      </c>
      <c r="AA1191" t="s">
        <v>188</v>
      </c>
      <c r="AB1191" t="s">
        <v>227</v>
      </c>
    </row>
    <row r="1192" spans="1:28" x14ac:dyDescent="0.25">
      <c r="A1192" t="s">
        <v>163</v>
      </c>
      <c r="B1192" t="s">
        <v>235</v>
      </c>
      <c r="C1192" t="s">
        <v>233</v>
      </c>
      <c r="D1192" t="s">
        <v>94</v>
      </c>
      <c r="E1192">
        <v>511</v>
      </c>
      <c r="F1192" t="str">
        <f t="shared" si="36"/>
        <v>A8570AF511</v>
      </c>
      <c r="G1192">
        <f t="shared" si="37"/>
        <v>502000</v>
      </c>
      <c r="H1192" s="2">
        <v>-502320</v>
      </c>
      <c r="I1192" s="3">
        <v>-502000</v>
      </c>
      <c r="J1192" t="s">
        <v>99</v>
      </c>
      <c r="K1192" t="s">
        <v>35</v>
      </c>
      <c r="L1192" t="s">
        <v>129</v>
      </c>
      <c r="M1192" t="s">
        <v>130</v>
      </c>
      <c r="N1192" t="s">
        <v>131</v>
      </c>
      <c r="O1192" t="s">
        <v>814</v>
      </c>
      <c r="P1192" t="s">
        <v>34</v>
      </c>
      <c r="Q1192" t="s">
        <v>35</v>
      </c>
      <c r="R1192" t="s">
        <v>36</v>
      </c>
      <c r="S1192" t="s">
        <v>234</v>
      </c>
      <c r="T1192" t="s">
        <v>185</v>
      </c>
      <c r="U1192" t="s">
        <v>226</v>
      </c>
      <c r="V1192" t="s">
        <v>39</v>
      </c>
      <c r="W1192" t="s">
        <v>40</v>
      </c>
      <c r="X1192" t="s">
        <v>187</v>
      </c>
      <c r="Y1192" t="s">
        <v>41</v>
      </c>
      <c r="Z1192" t="s">
        <v>41</v>
      </c>
      <c r="AA1192" t="s">
        <v>188</v>
      </c>
      <c r="AB1192" t="s">
        <v>227</v>
      </c>
    </row>
    <row r="1193" spans="1:28" x14ac:dyDescent="0.25">
      <c r="A1193" t="s">
        <v>164</v>
      </c>
      <c r="B1193" t="s">
        <v>26</v>
      </c>
      <c r="C1193" t="s">
        <v>233</v>
      </c>
      <c r="D1193" t="s">
        <v>94</v>
      </c>
      <c r="E1193">
        <v>511</v>
      </c>
      <c r="F1193" t="str">
        <f t="shared" si="36"/>
        <v>A8570AF511</v>
      </c>
      <c r="G1193">
        <f t="shared" si="37"/>
        <v>501000</v>
      </c>
      <c r="H1193" s="2">
        <v>501282</v>
      </c>
      <c r="I1193" s="3">
        <v>501000</v>
      </c>
      <c r="J1193" t="s">
        <v>29</v>
      </c>
      <c r="K1193" t="s">
        <v>116</v>
      </c>
      <c r="L1193" t="s">
        <v>117</v>
      </c>
      <c r="M1193" t="s">
        <v>118</v>
      </c>
      <c r="N1193" t="s">
        <v>117</v>
      </c>
      <c r="O1193" t="s">
        <v>814</v>
      </c>
      <c r="P1193" t="s">
        <v>34</v>
      </c>
      <c r="Q1193" t="s">
        <v>35</v>
      </c>
      <c r="R1193" t="s">
        <v>36</v>
      </c>
      <c r="S1193" t="s">
        <v>234</v>
      </c>
      <c r="T1193" t="s">
        <v>185</v>
      </c>
      <c r="U1193" t="s">
        <v>226</v>
      </c>
      <c r="V1193" t="s">
        <v>39</v>
      </c>
      <c r="W1193" t="s">
        <v>40</v>
      </c>
      <c r="X1193" t="s">
        <v>187</v>
      </c>
      <c r="Y1193" t="s">
        <v>41</v>
      </c>
      <c r="Z1193" t="s">
        <v>41</v>
      </c>
      <c r="AA1193" t="s">
        <v>188</v>
      </c>
      <c r="AB1193" t="s">
        <v>227</v>
      </c>
    </row>
    <row r="1194" spans="1:28" x14ac:dyDescent="0.25">
      <c r="A1194" t="s">
        <v>165</v>
      </c>
      <c r="B1194" t="s">
        <v>26</v>
      </c>
      <c r="C1194" t="s">
        <v>233</v>
      </c>
      <c r="D1194" t="s">
        <v>94</v>
      </c>
      <c r="E1194">
        <v>511</v>
      </c>
      <c r="F1194" t="str">
        <f t="shared" si="36"/>
        <v>A8570AF511</v>
      </c>
      <c r="G1194">
        <f t="shared" si="37"/>
        <v>501000</v>
      </c>
      <c r="H1194" s="2">
        <v>-501282</v>
      </c>
      <c r="I1194" s="3">
        <v>-501000</v>
      </c>
      <c r="J1194" t="s">
        <v>99</v>
      </c>
      <c r="K1194" t="s">
        <v>154</v>
      </c>
      <c r="L1194" t="s">
        <v>155</v>
      </c>
      <c r="M1194" t="s">
        <v>156</v>
      </c>
      <c r="N1194" t="s">
        <v>157</v>
      </c>
      <c r="O1194" t="s">
        <v>814</v>
      </c>
      <c r="P1194" t="s">
        <v>34</v>
      </c>
      <c r="Q1194" t="s">
        <v>35</v>
      </c>
      <c r="R1194" t="s">
        <v>36</v>
      </c>
      <c r="S1194" t="s">
        <v>234</v>
      </c>
      <c r="T1194" t="s">
        <v>185</v>
      </c>
      <c r="U1194" t="s">
        <v>226</v>
      </c>
      <c r="V1194" t="s">
        <v>39</v>
      </c>
      <c r="W1194" t="s">
        <v>40</v>
      </c>
      <c r="X1194" t="s">
        <v>187</v>
      </c>
      <c r="Y1194" t="s">
        <v>41</v>
      </c>
      <c r="Z1194" t="s">
        <v>41</v>
      </c>
      <c r="AA1194" t="s">
        <v>188</v>
      </c>
      <c r="AB1194" t="s">
        <v>227</v>
      </c>
    </row>
    <row r="1195" spans="1:28" x14ac:dyDescent="0.25">
      <c r="A1195" t="s">
        <v>166</v>
      </c>
      <c r="B1195" t="s">
        <v>26</v>
      </c>
      <c r="C1195" t="s">
        <v>233</v>
      </c>
      <c r="D1195" t="s">
        <v>94</v>
      </c>
      <c r="E1195">
        <v>511</v>
      </c>
      <c r="F1195" t="str">
        <f t="shared" si="36"/>
        <v>A8570AF511</v>
      </c>
      <c r="G1195">
        <f t="shared" si="37"/>
        <v>454000</v>
      </c>
      <c r="H1195" s="2">
        <v>453824</v>
      </c>
      <c r="I1195" s="3">
        <v>454000</v>
      </c>
      <c r="J1195" t="s">
        <v>29</v>
      </c>
      <c r="K1195" t="s">
        <v>116</v>
      </c>
      <c r="L1195" t="s">
        <v>117</v>
      </c>
      <c r="M1195" t="s">
        <v>118</v>
      </c>
      <c r="N1195" t="s">
        <v>117</v>
      </c>
      <c r="O1195" t="s">
        <v>814</v>
      </c>
      <c r="P1195" t="s">
        <v>34</v>
      </c>
      <c r="Q1195" t="s">
        <v>35</v>
      </c>
      <c r="R1195" t="s">
        <v>36</v>
      </c>
      <c r="S1195" t="s">
        <v>234</v>
      </c>
      <c r="T1195" t="s">
        <v>185</v>
      </c>
      <c r="U1195" t="s">
        <v>226</v>
      </c>
      <c r="V1195" t="s">
        <v>39</v>
      </c>
      <c r="W1195" t="s">
        <v>40</v>
      </c>
      <c r="X1195" t="s">
        <v>187</v>
      </c>
      <c r="Y1195" t="s">
        <v>41</v>
      </c>
      <c r="Z1195" t="s">
        <v>41</v>
      </c>
      <c r="AA1195" t="s">
        <v>188</v>
      </c>
      <c r="AB1195" t="s">
        <v>227</v>
      </c>
    </row>
    <row r="1196" spans="1:28" x14ac:dyDescent="0.25">
      <c r="A1196" t="s">
        <v>167</v>
      </c>
      <c r="B1196" t="s">
        <v>26</v>
      </c>
      <c r="C1196" t="s">
        <v>233</v>
      </c>
      <c r="D1196" t="s">
        <v>94</v>
      </c>
      <c r="E1196">
        <v>511</v>
      </c>
      <c r="F1196" t="str">
        <f t="shared" si="36"/>
        <v>A8570AF511</v>
      </c>
      <c r="G1196">
        <f t="shared" si="37"/>
        <v>454000</v>
      </c>
      <c r="H1196" s="2">
        <v>-453824</v>
      </c>
      <c r="I1196" s="3">
        <v>-454000</v>
      </c>
      <c r="J1196" t="s">
        <v>99</v>
      </c>
      <c r="K1196" t="s">
        <v>168</v>
      </c>
      <c r="L1196" t="s">
        <v>117</v>
      </c>
      <c r="M1196" t="s">
        <v>169</v>
      </c>
      <c r="N1196" t="s">
        <v>170</v>
      </c>
      <c r="O1196" t="s">
        <v>814</v>
      </c>
      <c r="P1196" t="s">
        <v>34</v>
      </c>
      <c r="Q1196" t="s">
        <v>35</v>
      </c>
      <c r="R1196" t="s">
        <v>36</v>
      </c>
      <c r="S1196" t="s">
        <v>234</v>
      </c>
      <c r="T1196" t="s">
        <v>185</v>
      </c>
      <c r="U1196" t="s">
        <v>226</v>
      </c>
      <c r="V1196" t="s">
        <v>39</v>
      </c>
      <c r="W1196" t="s">
        <v>40</v>
      </c>
      <c r="X1196" t="s">
        <v>187</v>
      </c>
      <c r="Y1196" t="s">
        <v>41</v>
      </c>
      <c r="Z1196" t="s">
        <v>41</v>
      </c>
      <c r="AA1196" t="s">
        <v>188</v>
      </c>
      <c r="AB1196" t="s">
        <v>227</v>
      </c>
    </row>
    <row r="1197" spans="1:28" x14ac:dyDescent="0.25">
      <c r="A1197" t="s">
        <v>870</v>
      </c>
      <c r="B1197" t="s">
        <v>26</v>
      </c>
      <c r="C1197" t="s">
        <v>932</v>
      </c>
      <c r="D1197" t="s">
        <v>933</v>
      </c>
      <c r="E1197">
        <v>511</v>
      </c>
      <c r="F1197" t="str">
        <f t="shared" si="36"/>
        <v>A4140AF511</v>
      </c>
      <c r="G1197">
        <f t="shared" si="37"/>
        <v>51431000</v>
      </c>
      <c r="H1197" s="2">
        <v>51431374</v>
      </c>
      <c r="I1197" s="3">
        <v>51431000</v>
      </c>
      <c r="J1197" t="s">
        <v>29</v>
      </c>
      <c r="K1197" t="s">
        <v>108</v>
      </c>
      <c r="L1197" t="s">
        <v>109</v>
      </c>
      <c r="M1197" t="s">
        <v>32</v>
      </c>
      <c r="N1197" t="s">
        <v>33</v>
      </c>
      <c r="O1197" t="s">
        <v>814</v>
      </c>
      <c r="P1197" t="s">
        <v>34</v>
      </c>
      <c r="Q1197" t="s">
        <v>48</v>
      </c>
      <c r="R1197" t="s">
        <v>49</v>
      </c>
      <c r="S1197" t="s">
        <v>934</v>
      </c>
      <c r="T1197" t="s">
        <v>185</v>
      </c>
      <c r="U1197" t="s">
        <v>186</v>
      </c>
      <c r="V1197" t="s">
        <v>39</v>
      </c>
      <c r="W1197" t="s">
        <v>40</v>
      </c>
      <c r="X1197" t="s">
        <v>187</v>
      </c>
      <c r="Y1197" t="s">
        <v>41</v>
      </c>
      <c r="Z1197" t="s">
        <v>41</v>
      </c>
      <c r="AA1197" t="s">
        <v>188</v>
      </c>
      <c r="AB1197" t="s">
        <v>935</v>
      </c>
    </row>
    <row r="1198" spans="1:28" x14ac:dyDescent="0.25">
      <c r="A1198" t="s">
        <v>820</v>
      </c>
      <c r="B1198" t="s">
        <v>26</v>
      </c>
      <c r="C1198" t="s">
        <v>932</v>
      </c>
      <c r="D1198" t="s">
        <v>933</v>
      </c>
      <c r="E1198">
        <v>511</v>
      </c>
      <c r="F1198" t="str">
        <f t="shared" si="36"/>
        <v>A4140AF511</v>
      </c>
      <c r="G1198">
        <f t="shared" si="37"/>
        <v>1808000</v>
      </c>
      <c r="H1198" s="2">
        <v>1807512</v>
      </c>
      <c r="I1198" s="3">
        <v>1808000</v>
      </c>
      <c r="J1198" t="s">
        <v>29</v>
      </c>
      <c r="K1198" t="s">
        <v>104</v>
      </c>
      <c r="L1198" t="s">
        <v>105</v>
      </c>
      <c r="M1198" t="s">
        <v>102</v>
      </c>
      <c r="N1198" t="s">
        <v>103</v>
      </c>
      <c r="O1198" t="s">
        <v>814</v>
      </c>
      <c r="P1198" t="s">
        <v>34</v>
      </c>
      <c r="Q1198" t="s">
        <v>48</v>
      </c>
      <c r="R1198" t="s">
        <v>49</v>
      </c>
      <c r="S1198" t="s">
        <v>934</v>
      </c>
      <c r="T1198" t="s">
        <v>185</v>
      </c>
      <c r="U1198" t="s">
        <v>186</v>
      </c>
      <c r="V1198" t="s">
        <v>39</v>
      </c>
      <c r="W1198" t="s">
        <v>40</v>
      </c>
      <c r="X1198" t="s">
        <v>187</v>
      </c>
      <c r="Y1198" t="s">
        <v>41</v>
      </c>
      <c r="Z1198" t="s">
        <v>41</v>
      </c>
      <c r="AA1198" t="s">
        <v>188</v>
      </c>
      <c r="AB1198" t="s">
        <v>935</v>
      </c>
    </row>
    <row r="1199" spans="1:28" x14ac:dyDescent="0.25">
      <c r="A1199" t="s">
        <v>822</v>
      </c>
      <c r="B1199" t="s">
        <v>26</v>
      </c>
      <c r="C1199" t="s">
        <v>932</v>
      </c>
      <c r="D1199" t="s">
        <v>933</v>
      </c>
      <c r="E1199">
        <v>511</v>
      </c>
      <c r="F1199" t="str">
        <f t="shared" si="36"/>
        <v>A4140AF511</v>
      </c>
      <c r="G1199">
        <f t="shared" si="37"/>
        <v>11861000</v>
      </c>
      <c r="H1199" s="2">
        <v>-11861153</v>
      </c>
      <c r="I1199" s="3">
        <v>-11861000</v>
      </c>
      <c r="J1199" t="s">
        <v>99</v>
      </c>
      <c r="K1199" t="s">
        <v>115</v>
      </c>
      <c r="L1199" t="s">
        <v>111</v>
      </c>
      <c r="M1199" t="s">
        <v>112</v>
      </c>
      <c r="N1199" t="s">
        <v>113</v>
      </c>
      <c r="O1199" t="s">
        <v>814</v>
      </c>
      <c r="P1199" t="s">
        <v>34</v>
      </c>
      <c r="Q1199" t="s">
        <v>48</v>
      </c>
      <c r="R1199" t="s">
        <v>49</v>
      </c>
      <c r="S1199" t="s">
        <v>934</v>
      </c>
      <c r="T1199" t="s">
        <v>185</v>
      </c>
      <c r="U1199" t="s">
        <v>186</v>
      </c>
      <c r="V1199" t="s">
        <v>39</v>
      </c>
      <c r="W1199" t="s">
        <v>40</v>
      </c>
      <c r="X1199" t="s">
        <v>187</v>
      </c>
      <c r="Y1199" t="s">
        <v>41</v>
      </c>
      <c r="Z1199" t="s">
        <v>41</v>
      </c>
      <c r="AA1199" t="s">
        <v>188</v>
      </c>
      <c r="AB1199" t="s">
        <v>935</v>
      </c>
    </row>
    <row r="1200" spans="1:28" x14ac:dyDescent="0.25">
      <c r="A1200" t="s">
        <v>925</v>
      </c>
      <c r="B1200" t="s">
        <v>26</v>
      </c>
      <c r="C1200" t="s">
        <v>932</v>
      </c>
      <c r="D1200" t="s">
        <v>933</v>
      </c>
      <c r="E1200">
        <v>511</v>
      </c>
      <c r="F1200" t="str">
        <f t="shared" si="36"/>
        <v>A4140AF511</v>
      </c>
      <c r="G1200">
        <f t="shared" si="37"/>
        <v>41378000</v>
      </c>
      <c r="H1200" s="2">
        <v>-41377733</v>
      </c>
      <c r="I1200" s="3">
        <v>-41378000</v>
      </c>
      <c r="J1200" t="s">
        <v>99</v>
      </c>
      <c r="K1200" t="s">
        <v>116</v>
      </c>
      <c r="L1200" t="s">
        <v>117</v>
      </c>
      <c r="M1200" t="s">
        <v>118</v>
      </c>
      <c r="N1200" t="s">
        <v>117</v>
      </c>
      <c r="O1200" t="s">
        <v>814</v>
      </c>
      <c r="P1200" t="s">
        <v>34</v>
      </c>
      <c r="Q1200" t="s">
        <v>48</v>
      </c>
      <c r="R1200" t="s">
        <v>49</v>
      </c>
      <c r="S1200" t="s">
        <v>934</v>
      </c>
      <c r="T1200" t="s">
        <v>185</v>
      </c>
      <c r="U1200" t="s">
        <v>186</v>
      </c>
      <c r="V1200" t="s">
        <v>39</v>
      </c>
      <c r="W1200" t="s">
        <v>40</v>
      </c>
      <c r="X1200" t="s">
        <v>187</v>
      </c>
      <c r="Y1200" t="s">
        <v>41</v>
      </c>
      <c r="Z1200" t="s">
        <v>41</v>
      </c>
      <c r="AA1200" t="s">
        <v>188</v>
      </c>
      <c r="AB1200" t="s">
        <v>935</v>
      </c>
    </row>
    <row r="1201" spans="1:28" x14ac:dyDescent="0.25">
      <c r="A1201" t="s">
        <v>149</v>
      </c>
      <c r="B1201" t="s">
        <v>26</v>
      </c>
      <c r="C1201" t="s">
        <v>932</v>
      </c>
      <c r="D1201" t="s">
        <v>933</v>
      </c>
      <c r="E1201">
        <v>511</v>
      </c>
      <c r="F1201" t="str">
        <f t="shared" si="36"/>
        <v>A4140AF511</v>
      </c>
      <c r="G1201">
        <f t="shared" si="37"/>
        <v>5931000</v>
      </c>
      <c r="H1201" s="2">
        <v>5930577</v>
      </c>
      <c r="I1201" s="3">
        <v>5931000</v>
      </c>
      <c r="J1201" t="s">
        <v>29</v>
      </c>
      <c r="K1201" t="s">
        <v>48</v>
      </c>
      <c r="L1201" t="s">
        <v>134</v>
      </c>
      <c r="M1201" t="s">
        <v>135</v>
      </c>
      <c r="N1201" t="s">
        <v>136</v>
      </c>
      <c r="O1201" t="s">
        <v>814</v>
      </c>
      <c r="P1201" t="s">
        <v>34</v>
      </c>
      <c r="Q1201" t="s">
        <v>48</v>
      </c>
      <c r="R1201" t="s">
        <v>49</v>
      </c>
      <c r="S1201" t="s">
        <v>934</v>
      </c>
      <c r="T1201" t="s">
        <v>185</v>
      </c>
      <c r="U1201" t="s">
        <v>186</v>
      </c>
      <c r="V1201" t="s">
        <v>39</v>
      </c>
      <c r="W1201" t="s">
        <v>40</v>
      </c>
      <c r="X1201" t="s">
        <v>187</v>
      </c>
      <c r="Y1201" t="s">
        <v>41</v>
      </c>
      <c r="Z1201" t="s">
        <v>41</v>
      </c>
      <c r="AA1201" t="s">
        <v>188</v>
      </c>
      <c r="AB1201" t="s">
        <v>935</v>
      </c>
    </row>
    <row r="1202" spans="1:28" x14ac:dyDescent="0.25">
      <c r="A1202" t="s">
        <v>152</v>
      </c>
      <c r="B1202" t="s">
        <v>26</v>
      </c>
      <c r="C1202" t="s">
        <v>932</v>
      </c>
      <c r="D1202" t="s">
        <v>933</v>
      </c>
      <c r="E1202">
        <v>511</v>
      </c>
      <c r="F1202" t="str">
        <f t="shared" si="36"/>
        <v>A4140AF511</v>
      </c>
      <c r="G1202">
        <f t="shared" si="37"/>
        <v>5931000</v>
      </c>
      <c r="H1202" s="2">
        <v>-5930577</v>
      </c>
      <c r="I1202" s="3">
        <v>-5931000</v>
      </c>
      <c r="J1202" t="s">
        <v>99</v>
      </c>
      <c r="K1202" t="s">
        <v>115</v>
      </c>
      <c r="L1202" t="s">
        <v>111</v>
      </c>
      <c r="M1202" t="s">
        <v>112</v>
      </c>
      <c r="N1202" t="s">
        <v>113</v>
      </c>
      <c r="O1202" t="s">
        <v>814</v>
      </c>
      <c r="P1202" t="s">
        <v>34</v>
      </c>
      <c r="Q1202" t="s">
        <v>48</v>
      </c>
      <c r="R1202" t="s">
        <v>49</v>
      </c>
      <c r="S1202" t="s">
        <v>934</v>
      </c>
      <c r="T1202" t="s">
        <v>185</v>
      </c>
      <c r="U1202" t="s">
        <v>186</v>
      </c>
      <c r="V1202" t="s">
        <v>39</v>
      </c>
      <c r="W1202" t="s">
        <v>40</v>
      </c>
      <c r="X1202" t="s">
        <v>187</v>
      </c>
      <c r="Y1202" t="s">
        <v>41</v>
      </c>
      <c r="Z1202" t="s">
        <v>41</v>
      </c>
      <c r="AA1202" t="s">
        <v>188</v>
      </c>
      <c r="AB1202" t="s">
        <v>935</v>
      </c>
    </row>
    <row r="1203" spans="1:28" x14ac:dyDescent="0.25">
      <c r="A1203" t="s">
        <v>153</v>
      </c>
      <c r="B1203" t="s">
        <v>936</v>
      </c>
      <c r="C1203" t="s">
        <v>932</v>
      </c>
      <c r="D1203" t="s">
        <v>933</v>
      </c>
      <c r="E1203">
        <v>511</v>
      </c>
      <c r="F1203" t="str">
        <f t="shared" si="36"/>
        <v>A4140AF511</v>
      </c>
      <c r="G1203">
        <f t="shared" si="37"/>
        <v>5341000</v>
      </c>
      <c r="H1203" s="2">
        <v>5340502</v>
      </c>
      <c r="I1203" s="3">
        <v>5341000</v>
      </c>
      <c r="J1203" t="s">
        <v>29</v>
      </c>
      <c r="K1203" t="s">
        <v>154</v>
      </c>
      <c r="L1203" t="s">
        <v>155</v>
      </c>
      <c r="M1203" t="s">
        <v>156</v>
      </c>
      <c r="N1203" t="s">
        <v>157</v>
      </c>
      <c r="O1203" t="s">
        <v>814</v>
      </c>
      <c r="P1203" t="s">
        <v>34</v>
      </c>
      <c r="Q1203" t="s">
        <v>48</v>
      </c>
      <c r="R1203" t="s">
        <v>49</v>
      </c>
      <c r="S1203" t="s">
        <v>934</v>
      </c>
      <c r="T1203" t="s">
        <v>185</v>
      </c>
      <c r="U1203" t="s">
        <v>186</v>
      </c>
      <c r="V1203" t="s">
        <v>39</v>
      </c>
      <c r="W1203" t="s">
        <v>40</v>
      </c>
      <c r="X1203" t="s">
        <v>187</v>
      </c>
      <c r="Y1203" t="s">
        <v>41</v>
      </c>
      <c r="Z1203" t="s">
        <v>41</v>
      </c>
      <c r="AA1203" t="s">
        <v>188</v>
      </c>
      <c r="AB1203" t="s">
        <v>935</v>
      </c>
    </row>
    <row r="1204" spans="1:28" x14ac:dyDescent="0.25">
      <c r="A1204" t="s">
        <v>158</v>
      </c>
      <c r="B1204" t="s">
        <v>936</v>
      </c>
      <c r="C1204" t="s">
        <v>932</v>
      </c>
      <c r="D1204" t="s">
        <v>933</v>
      </c>
      <c r="E1204">
        <v>511</v>
      </c>
      <c r="F1204" t="str">
        <f t="shared" si="36"/>
        <v>A4140AF511</v>
      </c>
      <c r="G1204">
        <f t="shared" si="37"/>
        <v>583000</v>
      </c>
      <c r="H1204" s="2">
        <v>583151</v>
      </c>
      <c r="I1204" s="3">
        <v>583000</v>
      </c>
      <c r="J1204" t="s">
        <v>29</v>
      </c>
      <c r="K1204" t="s">
        <v>159</v>
      </c>
      <c r="L1204" t="s">
        <v>160</v>
      </c>
      <c r="M1204" t="s">
        <v>161</v>
      </c>
      <c r="N1204" t="s">
        <v>162</v>
      </c>
      <c r="O1204" t="s">
        <v>814</v>
      </c>
      <c r="P1204" t="s">
        <v>34</v>
      </c>
      <c r="Q1204" t="s">
        <v>48</v>
      </c>
      <c r="R1204" t="s">
        <v>49</v>
      </c>
      <c r="S1204" t="s">
        <v>934</v>
      </c>
      <c r="T1204" t="s">
        <v>185</v>
      </c>
      <c r="U1204" t="s">
        <v>186</v>
      </c>
      <c r="V1204" t="s">
        <v>39</v>
      </c>
      <c r="W1204" t="s">
        <v>40</v>
      </c>
      <c r="X1204" t="s">
        <v>187</v>
      </c>
      <c r="Y1204" t="s">
        <v>41</v>
      </c>
      <c r="Z1204" t="s">
        <v>41</v>
      </c>
      <c r="AA1204" t="s">
        <v>188</v>
      </c>
      <c r="AB1204" t="s">
        <v>935</v>
      </c>
    </row>
    <row r="1205" spans="1:28" x14ac:dyDescent="0.25">
      <c r="A1205" t="s">
        <v>163</v>
      </c>
      <c r="B1205" t="s">
        <v>936</v>
      </c>
      <c r="C1205" t="s">
        <v>932</v>
      </c>
      <c r="D1205" t="s">
        <v>933</v>
      </c>
      <c r="E1205">
        <v>511</v>
      </c>
      <c r="F1205" t="str">
        <f t="shared" si="36"/>
        <v>A4140AF511</v>
      </c>
      <c r="G1205">
        <f t="shared" si="37"/>
        <v>5924000</v>
      </c>
      <c r="H1205" s="2">
        <v>-5923653</v>
      </c>
      <c r="I1205" s="3">
        <v>-5924000</v>
      </c>
      <c r="J1205" t="s">
        <v>99</v>
      </c>
      <c r="K1205" t="s">
        <v>48</v>
      </c>
      <c r="L1205" t="s">
        <v>134</v>
      </c>
      <c r="M1205" t="s">
        <v>135</v>
      </c>
      <c r="N1205" t="s">
        <v>136</v>
      </c>
      <c r="O1205" t="s">
        <v>814</v>
      </c>
      <c r="P1205" t="s">
        <v>34</v>
      </c>
      <c r="Q1205" t="s">
        <v>48</v>
      </c>
      <c r="R1205" t="s">
        <v>49</v>
      </c>
      <c r="S1205" t="s">
        <v>934</v>
      </c>
      <c r="T1205" t="s">
        <v>185</v>
      </c>
      <c r="U1205" t="s">
        <v>186</v>
      </c>
      <c r="V1205" t="s">
        <v>39</v>
      </c>
      <c r="W1205" t="s">
        <v>40</v>
      </c>
      <c r="X1205" t="s">
        <v>187</v>
      </c>
      <c r="Y1205" t="s">
        <v>41</v>
      </c>
      <c r="Z1205" t="s">
        <v>41</v>
      </c>
      <c r="AA1205" t="s">
        <v>188</v>
      </c>
      <c r="AB1205" t="s">
        <v>935</v>
      </c>
    </row>
    <row r="1206" spans="1:28" x14ac:dyDescent="0.25">
      <c r="A1206" t="s">
        <v>164</v>
      </c>
      <c r="B1206" t="s">
        <v>26</v>
      </c>
      <c r="C1206" t="s">
        <v>932</v>
      </c>
      <c r="D1206" t="s">
        <v>933</v>
      </c>
      <c r="E1206">
        <v>511</v>
      </c>
      <c r="F1206" t="str">
        <f t="shared" si="36"/>
        <v>A4140AF511</v>
      </c>
      <c r="G1206">
        <f t="shared" si="37"/>
        <v>5341000</v>
      </c>
      <c r="H1206" s="2">
        <v>5340502</v>
      </c>
      <c r="I1206" s="3">
        <v>5341000</v>
      </c>
      <c r="J1206" t="s">
        <v>29</v>
      </c>
      <c r="K1206" t="s">
        <v>116</v>
      </c>
      <c r="L1206" t="s">
        <v>117</v>
      </c>
      <c r="M1206" t="s">
        <v>118</v>
      </c>
      <c r="N1206" t="s">
        <v>117</v>
      </c>
      <c r="O1206" t="s">
        <v>814</v>
      </c>
      <c r="P1206" t="s">
        <v>34</v>
      </c>
      <c r="Q1206" t="s">
        <v>48</v>
      </c>
      <c r="R1206" t="s">
        <v>49</v>
      </c>
      <c r="S1206" t="s">
        <v>934</v>
      </c>
      <c r="T1206" t="s">
        <v>185</v>
      </c>
      <c r="U1206" t="s">
        <v>186</v>
      </c>
      <c r="V1206" t="s">
        <v>39</v>
      </c>
      <c r="W1206" t="s">
        <v>40</v>
      </c>
      <c r="X1206" t="s">
        <v>187</v>
      </c>
      <c r="Y1206" t="s">
        <v>41</v>
      </c>
      <c r="Z1206" t="s">
        <v>41</v>
      </c>
      <c r="AA1206" t="s">
        <v>188</v>
      </c>
      <c r="AB1206" t="s">
        <v>935</v>
      </c>
    </row>
    <row r="1207" spans="1:28" x14ac:dyDescent="0.25">
      <c r="A1207" t="s">
        <v>165</v>
      </c>
      <c r="B1207" t="s">
        <v>26</v>
      </c>
      <c r="C1207" t="s">
        <v>932</v>
      </c>
      <c r="D1207" t="s">
        <v>933</v>
      </c>
      <c r="E1207">
        <v>511</v>
      </c>
      <c r="F1207" t="str">
        <f t="shared" si="36"/>
        <v>A4140AF511</v>
      </c>
      <c r="G1207">
        <f t="shared" si="37"/>
        <v>5341000</v>
      </c>
      <c r="H1207" s="2">
        <v>-5340502</v>
      </c>
      <c r="I1207" s="3">
        <v>-5341000</v>
      </c>
      <c r="J1207" t="s">
        <v>99</v>
      </c>
      <c r="K1207" t="s">
        <v>154</v>
      </c>
      <c r="L1207" t="s">
        <v>155</v>
      </c>
      <c r="M1207" t="s">
        <v>156</v>
      </c>
      <c r="N1207" t="s">
        <v>157</v>
      </c>
      <c r="O1207" t="s">
        <v>814</v>
      </c>
      <c r="P1207" t="s">
        <v>34</v>
      </c>
      <c r="Q1207" t="s">
        <v>48</v>
      </c>
      <c r="R1207" t="s">
        <v>49</v>
      </c>
      <c r="S1207" t="s">
        <v>934</v>
      </c>
      <c r="T1207" t="s">
        <v>185</v>
      </c>
      <c r="U1207" t="s">
        <v>186</v>
      </c>
      <c r="V1207" t="s">
        <v>39</v>
      </c>
      <c r="W1207" t="s">
        <v>40</v>
      </c>
      <c r="X1207" t="s">
        <v>187</v>
      </c>
      <c r="Y1207" t="s">
        <v>41</v>
      </c>
      <c r="Z1207" t="s">
        <v>41</v>
      </c>
      <c r="AA1207" t="s">
        <v>188</v>
      </c>
      <c r="AB1207" t="s">
        <v>935</v>
      </c>
    </row>
    <row r="1208" spans="1:28" x14ac:dyDescent="0.25">
      <c r="A1208" t="s">
        <v>166</v>
      </c>
      <c r="B1208" t="s">
        <v>26</v>
      </c>
      <c r="C1208" t="s">
        <v>932</v>
      </c>
      <c r="D1208" t="s">
        <v>933</v>
      </c>
      <c r="E1208">
        <v>511</v>
      </c>
      <c r="F1208" t="str">
        <f t="shared" si="36"/>
        <v>A4140AF511</v>
      </c>
      <c r="G1208">
        <f t="shared" si="37"/>
        <v>5472000</v>
      </c>
      <c r="H1208" s="2">
        <v>5471919</v>
      </c>
      <c r="I1208" s="3">
        <v>5472000</v>
      </c>
      <c r="J1208" t="s">
        <v>29</v>
      </c>
      <c r="K1208" t="s">
        <v>116</v>
      </c>
      <c r="L1208" t="s">
        <v>117</v>
      </c>
      <c r="M1208" t="s">
        <v>118</v>
      </c>
      <c r="N1208" t="s">
        <v>117</v>
      </c>
      <c r="O1208" t="s">
        <v>814</v>
      </c>
      <c r="P1208" t="s">
        <v>34</v>
      </c>
      <c r="Q1208" t="s">
        <v>48</v>
      </c>
      <c r="R1208" t="s">
        <v>49</v>
      </c>
      <c r="S1208" t="s">
        <v>934</v>
      </c>
      <c r="T1208" t="s">
        <v>185</v>
      </c>
      <c r="U1208" t="s">
        <v>186</v>
      </c>
      <c r="V1208" t="s">
        <v>39</v>
      </c>
      <c r="W1208" t="s">
        <v>40</v>
      </c>
      <c r="X1208" t="s">
        <v>187</v>
      </c>
      <c r="Y1208" t="s">
        <v>41</v>
      </c>
      <c r="Z1208" t="s">
        <v>41</v>
      </c>
      <c r="AA1208" t="s">
        <v>188</v>
      </c>
      <c r="AB1208" t="s">
        <v>935</v>
      </c>
    </row>
    <row r="1209" spans="1:28" x14ac:dyDescent="0.25">
      <c r="A1209" t="s">
        <v>167</v>
      </c>
      <c r="B1209" t="s">
        <v>26</v>
      </c>
      <c r="C1209" t="s">
        <v>932</v>
      </c>
      <c r="D1209" t="s">
        <v>933</v>
      </c>
      <c r="E1209">
        <v>511</v>
      </c>
      <c r="F1209" t="str">
        <f t="shared" si="36"/>
        <v>A4140AF511</v>
      </c>
      <c r="G1209">
        <f t="shared" si="37"/>
        <v>5472000</v>
      </c>
      <c r="H1209" s="2">
        <v>-5471919</v>
      </c>
      <c r="I1209" s="3">
        <v>-5472000</v>
      </c>
      <c r="J1209" t="s">
        <v>99</v>
      </c>
      <c r="K1209" t="s">
        <v>168</v>
      </c>
      <c r="L1209" t="s">
        <v>117</v>
      </c>
      <c r="M1209" t="s">
        <v>169</v>
      </c>
      <c r="N1209" t="s">
        <v>170</v>
      </c>
      <c r="O1209" t="s">
        <v>814</v>
      </c>
      <c r="P1209" t="s">
        <v>34</v>
      </c>
      <c r="Q1209" t="s">
        <v>48</v>
      </c>
      <c r="R1209" t="s">
        <v>49</v>
      </c>
      <c r="S1209" t="s">
        <v>934</v>
      </c>
      <c r="T1209" t="s">
        <v>185</v>
      </c>
      <c r="U1209" t="s">
        <v>186</v>
      </c>
      <c r="V1209" t="s">
        <v>39</v>
      </c>
      <c r="W1209" t="s">
        <v>40</v>
      </c>
      <c r="X1209" t="s">
        <v>187</v>
      </c>
      <c r="Y1209" t="s">
        <v>41</v>
      </c>
      <c r="Z1209" t="s">
        <v>41</v>
      </c>
      <c r="AA1209" t="s">
        <v>188</v>
      </c>
      <c r="AB1209" t="s">
        <v>935</v>
      </c>
    </row>
    <row r="1210" spans="1:28" x14ac:dyDescent="0.25">
      <c r="A1210" t="s">
        <v>870</v>
      </c>
      <c r="B1210" t="s">
        <v>26</v>
      </c>
      <c r="C1210" t="s">
        <v>937</v>
      </c>
      <c r="D1210" t="s">
        <v>938</v>
      </c>
      <c r="E1210">
        <v>511</v>
      </c>
      <c r="F1210" t="str">
        <f t="shared" si="36"/>
        <v>A8855AF511</v>
      </c>
      <c r="G1210">
        <f t="shared" si="37"/>
        <v>13480000</v>
      </c>
      <c r="H1210" s="2">
        <v>13479816</v>
      </c>
      <c r="I1210" s="3">
        <v>13480000</v>
      </c>
      <c r="J1210" t="s">
        <v>29</v>
      </c>
      <c r="K1210" t="s">
        <v>108</v>
      </c>
      <c r="L1210" t="s">
        <v>109</v>
      </c>
      <c r="M1210" t="s">
        <v>32</v>
      </c>
      <c r="N1210" t="s">
        <v>33</v>
      </c>
      <c r="O1210" t="s">
        <v>814</v>
      </c>
      <c r="P1210" t="s">
        <v>34</v>
      </c>
      <c r="Q1210" t="s">
        <v>35</v>
      </c>
      <c r="R1210" t="s">
        <v>36</v>
      </c>
      <c r="S1210" t="s">
        <v>939</v>
      </c>
      <c r="T1210" t="s">
        <v>38</v>
      </c>
      <c r="U1210" t="s">
        <v>38</v>
      </c>
      <c r="V1210" t="s">
        <v>39</v>
      </c>
      <c r="W1210" t="s">
        <v>40</v>
      </c>
      <c r="X1210" t="s">
        <v>40</v>
      </c>
      <c r="Y1210" t="s">
        <v>41</v>
      </c>
      <c r="Z1210" t="s">
        <v>41</v>
      </c>
      <c r="AA1210" t="s">
        <v>37</v>
      </c>
      <c r="AB1210" t="s">
        <v>37</v>
      </c>
    </row>
    <row r="1211" spans="1:28" x14ac:dyDescent="0.25">
      <c r="A1211" t="s">
        <v>820</v>
      </c>
      <c r="B1211" t="s">
        <v>26</v>
      </c>
      <c r="C1211" t="s">
        <v>937</v>
      </c>
      <c r="D1211" t="s">
        <v>938</v>
      </c>
      <c r="E1211">
        <v>511</v>
      </c>
      <c r="F1211" t="str">
        <f t="shared" si="36"/>
        <v>A8855AF511</v>
      </c>
      <c r="G1211">
        <f t="shared" si="37"/>
        <v>100000</v>
      </c>
      <c r="H1211" s="2">
        <v>100085</v>
      </c>
      <c r="I1211" s="3">
        <v>100000</v>
      </c>
      <c r="J1211" t="s">
        <v>29</v>
      </c>
      <c r="K1211" t="s">
        <v>104</v>
      </c>
      <c r="L1211" t="s">
        <v>105</v>
      </c>
      <c r="M1211" t="s">
        <v>102</v>
      </c>
      <c r="N1211" t="s">
        <v>103</v>
      </c>
      <c r="O1211" t="s">
        <v>814</v>
      </c>
      <c r="P1211" t="s">
        <v>34</v>
      </c>
      <c r="Q1211" t="s">
        <v>35</v>
      </c>
      <c r="R1211" t="s">
        <v>36</v>
      </c>
      <c r="S1211" t="s">
        <v>939</v>
      </c>
      <c r="T1211" t="s">
        <v>38</v>
      </c>
      <c r="U1211" t="s">
        <v>38</v>
      </c>
      <c r="V1211" t="s">
        <v>39</v>
      </c>
      <c r="W1211" t="s">
        <v>40</v>
      </c>
      <c r="X1211" t="s">
        <v>40</v>
      </c>
      <c r="Y1211" t="s">
        <v>41</v>
      </c>
      <c r="Z1211" t="s">
        <v>41</v>
      </c>
      <c r="AA1211" t="s">
        <v>37</v>
      </c>
      <c r="AB1211" t="s">
        <v>37</v>
      </c>
    </row>
    <row r="1212" spans="1:28" x14ac:dyDescent="0.25">
      <c r="A1212" t="s">
        <v>822</v>
      </c>
      <c r="B1212" t="s">
        <v>26</v>
      </c>
      <c r="C1212" t="s">
        <v>937</v>
      </c>
      <c r="D1212" t="s">
        <v>938</v>
      </c>
      <c r="E1212">
        <v>511</v>
      </c>
      <c r="F1212" t="str">
        <f t="shared" si="36"/>
        <v>A8855AF511</v>
      </c>
      <c r="G1212">
        <f t="shared" si="37"/>
        <v>4372000</v>
      </c>
      <c r="H1212" s="2">
        <v>-4371832</v>
      </c>
      <c r="I1212" s="3">
        <v>-4372000</v>
      </c>
      <c r="J1212" t="s">
        <v>99</v>
      </c>
      <c r="K1212" t="s">
        <v>115</v>
      </c>
      <c r="L1212" t="s">
        <v>111</v>
      </c>
      <c r="M1212" t="s">
        <v>112</v>
      </c>
      <c r="N1212" t="s">
        <v>113</v>
      </c>
      <c r="O1212" t="s">
        <v>814</v>
      </c>
      <c r="P1212" t="s">
        <v>34</v>
      </c>
      <c r="Q1212" t="s">
        <v>35</v>
      </c>
      <c r="R1212" t="s">
        <v>36</v>
      </c>
      <c r="S1212" t="s">
        <v>939</v>
      </c>
      <c r="T1212" t="s">
        <v>38</v>
      </c>
      <c r="U1212" t="s">
        <v>38</v>
      </c>
      <c r="V1212" t="s">
        <v>39</v>
      </c>
      <c r="W1212" t="s">
        <v>40</v>
      </c>
      <c r="X1212" t="s">
        <v>40</v>
      </c>
      <c r="Y1212" t="s">
        <v>41</v>
      </c>
      <c r="Z1212" t="s">
        <v>41</v>
      </c>
      <c r="AA1212" t="s">
        <v>37</v>
      </c>
      <c r="AB1212" t="s">
        <v>37</v>
      </c>
    </row>
    <row r="1213" spans="1:28" x14ac:dyDescent="0.25">
      <c r="A1213" t="s">
        <v>925</v>
      </c>
      <c r="B1213" t="s">
        <v>26</v>
      </c>
      <c r="C1213" t="s">
        <v>937</v>
      </c>
      <c r="D1213" t="s">
        <v>938</v>
      </c>
      <c r="E1213">
        <v>511</v>
      </c>
      <c r="F1213" t="str">
        <f t="shared" si="36"/>
        <v>A8855AF511</v>
      </c>
      <c r="G1213">
        <f t="shared" si="37"/>
        <v>9208000</v>
      </c>
      <c r="H1213" s="2">
        <v>-9208069</v>
      </c>
      <c r="I1213" s="3">
        <v>-9208000</v>
      </c>
      <c r="J1213" t="s">
        <v>99</v>
      </c>
      <c r="K1213" t="s">
        <v>116</v>
      </c>
      <c r="L1213" t="s">
        <v>117</v>
      </c>
      <c r="M1213" t="s">
        <v>118</v>
      </c>
      <c r="N1213" t="s">
        <v>117</v>
      </c>
      <c r="O1213" t="s">
        <v>814</v>
      </c>
      <c r="P1213" t="s">
        <v>34</v>
      </c>
      <c r="Q1213" t="s">
        <v>35</v>
      </c>
      <c r="R1213" t="s">
        <v>36</v>
      </c>
      <c r="S1213" t="s">
        <v>939</v>
      </c>
      <c r="T1213" t="s">
        <v>38</v>
      </c>
      <c r="U1213" t="s">
        <v>38</v>
      </c>
      <c r="V1213" t="s">
        <v>39</v>
      </c>
      <c r="W1213" t="s">
        <v>40</v>
      </c>
      <c r="X1213" t="s">
        <v>40</v>
      </c>
      <c r="Y1213" t="s">
        <v>41</v>
      </c>
      <c r="Z1213" t="s">
        <v>41</v>
      </c>
      <c r="AA1213" t="s">
        <v>37</v>
      </c>
      <c r="AB1213" t="s">
        <v>37</v>
      </c>
    </row>
    <row r="1214" spans="1:28" x14ac:dyDescent="0.25">
      <c r="A1214" t="s">
        <v>149</v>
      </c>
      <c r="B1214" t="s">
        <v>26</v>
      </c>
      <c r="C1214" t="s">
        <v>937</v>
      </c>
      <c r="D1214" t="s">
        <v>938</v>
      </c>
      <c r="E1214">
        <v>511</v>
      </c>
      <c r="F1214" t="str">
        <f t="shared" si="36"/>
        <v>A8855AF511</v>
      </c>
      <c r="G1214">
        <f t="shared" si="37"/>
        <v>2186000</v>
      </c>
      <c r="H1214" s="2">
        <v>2185916</v>
      </c>
      <c r="I1214" s="3">
        <v>2186000</v>
      </c>
      <c r="J1214" t="s">
        <v>29</v>
      </c>
      <c r="K1214" t="s">
        <v>35</v>
      </c>
      <c r="L1214" t="s">
        <v>129</v>
      </c>
      <c r="M1214" t="s">
        <v>130</v>
      </c>
      <c r="N1214" t="s">
        <v>131</v>
      </c>
      <c r="O1214" t="s">
        <v>814</v>
      </c>
      <c r="P1214" t="s">
        <v>34</v>
      </c>
      <c r="Q1214" t="s">
        <v>35</v>
      </c>
      <c r="R1214" t="s">
        <v>36</v>
      </c>
      <c r="S1214" t="s">
        <v>939</v>
      </c>
      <c r="T1214" t="s">
        <v>38</v>
      </c>
      <c r="U1214" t="s">
        <v>38</v>
      </c>
      <c r="V1214" t="s">
        <v>39</v>
      </c>
      <c r="W1214" t="s">
        <v>40</v>
      </c>
      <c r="X1214" t="s">
        <v>40</v>
      </c>
      <c r="Y1214" t="s">
        <v>41</v>
      </c>
      <c r="Z1214" t="s">
        <v>41</v>
      </c>
      <c r="AA1214" t="s">
        <v>37</v>
      </c>
      <c r="AB1214" t="s">
        <v>37</v>
      </c>
    </row>
    <row r="1215" spans="1:28" x14ac:dyDescent="0.25">
      <c r="A1215" t="s">
        <v>152</v>
      </c>
      <c r="B1215" t="s">
        <v>26</v>
      </c>
      <c r="C1215" t="s">
        <v>937</v>
      </c>
      <c r="D1215" t="s">
        <v>938</v>
      </c>
      <c r="E1215">
        <v>511</v>
      </c>
      <c r="F1215" t="str">
        <f t="shared" si="36"/>
        <v>A8855AF511</v>
      </c>
      <c r="G1215">
        <f t="shared" si="37"/>
        <v>2186000</v>
      </c>
      <c r="H1215" s="2">
        <v>-2185916</v>
      </c>
      <c r="I1215" s="3">
        <v>-2186000</v>
      </c>
      <c r="J1215" t="s">
        <v>99</v>
      </c>
      <c r="K1215" t="s">
        <v>115</v>
      </c>
      <c r="L1215" t="s">
        <v>111</v>
      </c>
      <c r="M1215" t="s">
        <v>112</v>
      </c>
      <c r="N1215" t="s">
        <v>113</v>
      </c>
      <c r="O1215" t="s">
        <v>814</v>
      </c>
      <c r="P1215" t="s">
        <v>34</v>
      </c>
      <c r="Q1215" t="s">
        <v>35</v>
      </c>
      <c r="R1215" t="s">
        <v>36</v>
      </c>
      <c r="S1215" t="s">
        <v>939</v>
      </c>
      <c r="T1215" t="s">
        <v>38</v>
      </c>
      <c r="U1215" t="s">
        <v>38</v>
      </c>
      <c r="V1215" t="s">
        <v>39</v>
      </c>
      <c r="W1215" t="s">
        <v>40</v>
      </c>
      <c r="X1215" t="s">
        <v>40</v>
      </c>
      <c r="Y1215" t="s">
        <v>41</v>
      </c>
      <c r="Z1215" t="s">
        <v>41</v>
      </c>
      <c r="AA1215" t="s">
        <v>37</v>
      </c>
      <c r="AB1215" t="s">
        <v>37</v>
      </c>
    </row>
    <row r="1216" spans="1:28" x14ac:dyDescent="0.25">
      <c r="A1216" t="s">
        <v>153</v>
      </c>
      <c r="B1216" t="s">
        <v>940</v>
      </c>
      <c r="C1216" t="s">
        <v>937</v>
      </c>
      <c r="D1216" t="s">
        <v>938</v>
      </c>
      <c r="E1216">
        <v>511</v>
      </c>
      <c r="F1216" t="str">
        <f t="shared" si="36"/>
        <v>A8855AF511</v>
      </c>
      <c r="G1216">
        <f t="shared" si="37"/>
        <v>2215000</v>
      </c>
      <c r="H1216" s="2">
        <v>2214688</v>
      </c>
      <c r="I1216" s="3">
        <v>2215000</v>
      </c>
      <c r="J1216" t="s">
        <v>29</v>
      </c>
      <c r="K1216" t="s">
        <v>154</v>
      </c>
      <c r="L1216" t="s">
        <v>155</v>
      </c>
      <c r="M1216" t="s">
        <v>156</v>
      </c>
      <c r="N1216" t="s">
        <v>157</v>
      </c>
      <c r="O1216" t="s">
        <v>814</v>
      </c>
      <c r="P1216" t="s">
        <v>34</v>
      </c>
      <c r="Q1216" t="s">
        <v>35</v>
      </c>
      <c r="R1216" t="s">
        <v>36</v>
      </c>
      <c r="S1216" t="s">
        <v>939</v>
      </c>
      <c r="T1216" t="s">
        <v>38</v>
      </c>
      <c r="U1216" t="s">
        <v>38</v>
      </c>
      <c r="V1216" t="s">
        <v>39</v>
      </c>
      <c r="W1216" t="s">
        <v>40</v>
      </c>
      <c r="X1216" t="s">
        <v>40</v>
      </c>
      <c r="Y1216" t="s">
        <v>41</v>
      </c>
      <c r="Z1216" t="s">
        <v>41</v>
      </c>
      <c r="AA1216" t="s">
        <v>37</v>
      </c>
      <c r="AB1216" t="s">
        <v>37</v>
      </c>
    </row>
    <row r="1217" spans="1:28" x14ac:dyDescent="0.25">
      <c r="A1217" t="s">
        <v>158</v>
      </c>
      <c r="B1217" t="s">
        <v>940</v>
      </c>
      <c r="C1217" t="s">
        <v>937</v>
      </c>
      <c r="D1217" t="s">
        <v>938</v>
      </c>
      <c r="E1217">
        <v>511</v>
      </c>
      <c r="F1217" t="str">
        <f t="shared" si="36"/>
        <v>A8855AF511</v>
      </c>
      <c r="G1217">
        <f t="shared" si="37"/>
        <v>74000</v>
      </c>
      <c r="H1217" s="2">
        <v>73775</v>
      </c>
      <c r="I1217" s="3">
        <v>74000</v>
      </c>
      <c r="J1217" t="s">
        <v>29</v>
      </c>
      <c r="K1217" t="s">
        <v>159</v>
      </c>
      <c r="L1217" t="s">
        <v>160</v>
      </c>
      <c r="M1217" t="s">
        <v>161</v>
      </c>
      <c r="N1217" t="s">
        <v>162</v>
      </c>
      <c r="O1217" t="s">
        <v>814</v>
      </c>
      <c r="P1217" t="s">
        <v>34</v>
      </c>
      <c r="Q1217" t="s">
        <v>35</v>
      </c>
      <c r="R1217" t="s">
        <v>36</v>
      </c>
      <c r="S1217" t="s">
        <v>939</v>
      </c>
      <c r="T1217" t="s">
        <v>38</v>
      </c>
      <c r="U1217" t="s">
        <v>38</v>
      </c>
      <c r="V1217" t="s">
        <v>39</v>
      </c>
      <c r="W1217" t="s">
        <v>40</v>
      </c>
      <c r="X1217" t="s">
        <v>40</v>
      </c>
      <c r="Y1217" t="s">
        <v>41</v>
      </c>
      <c r="Z1217" t="s">
        <v>41</v>
      </c>
      <c r="AA1217" t="s">
        <v>37</v>
      </c>
      <c r="AB1217" t="s">
        <v>37</v>
      </c>
    </row>
    <row r="1218" spans="1:28" x14ac:dyDescent="0.25">
      <c r="A1218" t="s">
        <v>163</v>
      </c>
      <c r="B1218" t="s">
        <v>940</v>
      </c>
      <c r="C1218" t="s">
        <v>937</v>
      </c>
      <c r="D1218" t="s">
        <v>938</v>
      </c>
      <c r="E1218">
        <v>511</v>
      </c>
      <c r="F1218" t="str">
        <f t="shared" si="36"/>
        <v>A8855AF511</v>
      </c>
      <c r="G1218">
        <f t="shared" si="37"/>
        <v>2289000</v>
      </c>
      <c r="H1218" s="2">
        <v>-2288463</v>
      </c>
      <c r="I1218" s="3">
        <v>-2289000</v>
      </c>
      <c r="J1218" t="s">
        <v>99</v>
      </c>
      <c r="K1218" t="s">
        <v>35</v>
      </c>
      <c r="L1218" t="s">
        <v>129</v>
      </c>
      <c r="M1218" t="s">
        <v>130</v>
      </c>
      <c r="N1218" t="s">
        <v>131</v>
      </c>
      <c r="O1218" t="s">
        <v>814</v>
      </c>
      <c r="P1218" t="s">
        <v>34</v>
      </c>
      <c r="Q1218" t="s">
        <v>35</v>
      </c>
      <c r="R1218" t="s">
        <v>36</v>
      </c>
      <c r="S1218" t="s">
        <v>939</v>
      </c>
      <c r="T1218" t="s">
        <v>38</v>
      </c>
      <c r="U1218" t="s">
        <v>38</v>
      </c>
      <c r="V1218" t="s">
        <v>39</v>
      </c>
      <c r="W1218" t="s">
        <v>40</v>
      </c>
      <c r="X1218" t="s">
        <v>40</v>
      </c>
      <c r="Y1218" t="s">
        <v>41</v>
      </c>
      <c r="Z1218" t="s">
        <v>41</v>
      </c>
      <c r="AA1218" t="s">
        <v>37</v>
      </c>
      <c r="AB1218" t="s">
        <v>37</v>
      </c>
    </row>
    <row r="1219" spans="1:28" x14ac:dyDescent="0.25">
      <c r="A1219" t="s">
        <v>164</v>
      </c>
      <c r="B1219" t="s">
        <v>26</v>
      </c>
      <c r="C1219" t="s">
        <v>937</v>
      </c>
      <c r="D1219" t="s">
        <v>938</v>
      </c>
      <c r="E1219">
        <v>511</v>
      </c>
      <c r="F1219" t="str">
        <f t="shared" si="36"/>
        <v>A8855AF511</v>
      </c>
      <c r="G1219">
        <f t="shared" si="37"/>
        <v>2215000</v>
      </c>
      <c r="H1219" s="2">
        <v>2214688</v>
      </c>
      <c r="I1219" s="3">
        <v>2215000</v>
      </c>
      <c r="J1219" t="s">
        <v>29</v>
      </c>
      <c r="K1219" t="s">
        <v>116</v>
      </c>
      <c r="L1219" t="s">
        <v>117</v>
      </c>
      <c r="M1219" t="s">
        <v>118</v>
      </c>
      <c r="N1219" t="s">
        <v>117</v>
      </c>
      <c r="O1219" t="s">
        <v>814</v>
      </c>
      <c r="P1219" t="s">
        <v>34</v>
      </c>
      <c r="Q1219" t="s">
        <v>35</v>
      </c>
      <c r="R1219" t="s">
        <v>36</v>
      </c>
      <c r="S1219" t="s">
        <v>939</v>
      </c>
      <c r="T1219" t="s">
        <v>38</v>
      </c>
      <c r="U1219" t="s">
        <v>38</v>
      </c>
      <c r="V1219" t="s">
        <v>39</v>
      </c>
      <c r="W1219" t="s">
        <v>40</v>
      </c>
      <c r="X1219" t="s">
        <v>40</v>
      </c>
      <c r="Y1219" t="s">
        <v>41</v>
      </c>
      <c r="Z1219" t="s">
        <v>41</v>
      </c>
      <c r="AA1219" t="s">
        <v>37</v>
      </c>
      <c r="AB1219" t="s">
        <v>37</v>
      </c>
    </row>
    <row r="1220" spans="1:28" x14ac:dyDescent="0.25">
      <c r="A1220" t="s">
        <v>165</v>
      </c>
      <c r="B1220" t="s">
        <v>26</v>
      </c>
      <c r="C1220" t="s">
        <v>937</v>
      </c>
      <c r="D1220" t="s">
        <v>938</v>
      </c>
      <c r="E1220">
        <v>511</v>
      </c>
      <c r="F1220" t="str">
        <f t="shared" si="36"/>
        <v>A8855AF511</v>
      </c>
      <c r="G1220">
        <f t="shared" si="37"/>
        <v>2215000</v>
      </c>
      <c r="H1220" s="2">
        <v>-2214688</v>
      </c>
      <c r="I1220" s="3">
        <v>-2215000</v>
      </c>
      <c r="J1220" t="s">
        <v>99</v>
      </c>
      <c r="K1220" t="s">
        <v>154</v>
      </c>
      <c r="L1220" t="s">
        <v>155</v>
      </c>
      <c r="M1220" t="s">
        <v>156</v>
      </c>
      <c r="N1220" t="s">
        <v>157</v>
      </c>
      <c r="O1220" t="s">
        <v>814</v>
      </c>
      <c r="P1220" t="s">
        <v>34</v>
      </c>
      <c r="Q1220" t="s">
        <v>35</v>
      </c>
      <c r="R1220" t="s">
        <v>36</v>
      </c>
      <c r="S1220" t="s">
        <v>939</v>
      </c>
      <c r="T1220" t="s">
        <v>38</v>
      </c>
      <c r="U1220" t="s">
        <v>38</v>
      </c>
      <c r="V1220" t="s">
        <v>39</v>
      </c>
      <c r="W1220" t="s">
        <v>40</v>
      </c>
      <c r="X1220" t="s">
        <v>40</v>
      </c>
      <c r="Y1220" t="s">
        <v>41</v>
      </c>
      <c r="Z1220" t="s">
        <v>41</v>
      </c>
      <c r="AA1220" t="s">
        <v>37</v>
      </c>
      <c r="AB1220" t="s">
        <v>37</v>
      </c>
    </row>
    <row r="1221" spans="1:28" x14ac:dyDescent="0.25">
      <c r="A1221" t="s">
        <v>166</v>
      </c>
      <c r="B1221" t="s">
        <v>26</v>
      </c>
      <c r="C1221" t="s">
        <v>937</v>
      </c>
      <c r="D1221" t="s">
        <v>938</v>
      </c>
      <c r="E1221">
        <v>511</v>
      </c>
      <c r="F1221" t="str">
        <f t="shared" si="36"/>
        <v>A8855AF511</v>
      </c>
      <c r="G1221">
        <f t="shared" si="37"/>
        <v>1886000</v>
      </c>
      <c r="H1221" s="2">
        <v>1885832</v>
      </c>
      <c r="I1221" s="3">
        <v>1886000</v>
      </c>
      <c r="J1221" t="s">
        <v>29</v>
      </c>
      <c r="K1221" t="s">
        <v>116</v>
      </c>
      <c r="L1221" t="s">
        <v>117</v>
      </c>
      <c r="M1221" t="s">
        <v>118</v>
      </c>
      <c r="N1221" t="s">
        <v>117</v>
      </c>
      <c r="O1221" t="s">
        <v>814</v>
      </c>
      <c r="P1221" t="s">
        <v>34</v>
      </c>
      <c r="Q1221" t="s">
        <v>35</v>
      </c>
      <c r="R1221" t="s">
        <v>36</v>
      </c>
      <c r="S1221" t="s">
        <v>939</v>
      </c>
      <c r="T1221" t="s">
        <v>38</v>
      </c>
      <c r="U1221" t="s">
        <v>38</v>
      </c>
      <c r="V1221" t="s">
        <v>39</v>
      </c>
      <c r="W1221" t="s">
        <v>40</v>
      </c>
      <c r="X1221" t="s">
        <v>40</v>
      </c>
      <c r="Y1221" t="s">
        <v>41</v>
      </c>
      <c r="Z1221" t="s">
        <v>41</v>
      </c>
      <c r="AA1221" t="s">
        <v>37</v>
      </c>
      <c r="AB1221" t="s">
        <v>37</v>
      </c>
    </row>
    <row r="1222" spans="1:28" x14ac:dyDescent="0.25">
      <c r="A1222" t="s">
        <v>167</v>
      </c>
      <c r="B1222" t="s">
        <v>26</v>
      </c>
      <c r="C1222" t="s">
        <v>937</v>
      </c>
      <c r="D1222" t="s">
        <v>938</v>
      </c>
      <c r="E1222">
        <v>511</v>
      </c>
      <c r="F1222" t="str">
        <f t="shared" si="36"/>
        <v>A8855AF511</v>
      </c>
      <c r="G1222">
        <f t="shared" si="37"/>
        <v>1886000</v>
      </c>
      <c r="H1222" s="2">
        <v>-1885832</v>
      </c>
      <c r="I1222" s="3">
        <v>-1886000</v>
      </c>
      <c r="J1222" t="s">
        <v>99</v>
      </c>
      <c r="K1222" t="s">
        <v>168</v>
      </c>
      <c r="L1222" t="s">
        <v>117</v>
      </c>
      <c r="M1222" t="s">
        <v>169</v>
      </c>
      <c r="N1222" t="s">
        <v>170</v>
      </c>
      <c r="O1222" t="s">
        <v>814</v>
      </c>
      <c r="P1222" t="s">
        <v>34</v>
      </c>
      <c r="Q1222" t="s">
        <v>35</v>
      </c>
      <c r="R1222" t="s">
        <v>36</v>
      </c>
      <c r="S1222" t="s">
        <v>939</v>
      </c>
      <c r="T1222" t="s">
        <v>38</v>
      </c>
      <c r="U1222" t="s">
        <v>38</v>
      </c>
      <c r="V1222" t="s">
        <v>39</v>
      </c>
      <c r="W1222" t="s">
        <v>40</v>
      </c>
      <c r="X1222" t="s">
        <v>40</v>
      </c>
      <c r="Y1222" t="s">
        <v>41</v>
      </c>
      <c r="Z1222" t="s">
        <v>41</v>
      </c>
      <c r="AA1222" t="s">
        <v>37</v>
      </c>
      <c r="AB1222" t="s">
        <v>37</v>
      </c>
    </row>
    <row r="1223" spans="1:28" x14ac:dyDescent="0.25">
      <c r="A1223" t="s">
        <v>823</v>
      </c>
      <c r="B1223" t="s">
        <v>26</v>
      </c>
      <c r="C1223" t="s">
        <v>236</v>
      </c>
      <c r="D1223" t="s">
        <v>237</v>
      </c>
      <c r="E1223">
        <v>511</v>
      </c>
      <c r="F1223" t="str">
        <f t="shared" si="36"/>
        <v>A3970AF511</v>
      </c>
      <c r="G1223">
        <f t="shared" si="37"/>
        <v>1427000</v>
      </c>
      <c r="H1223" s="2">
        <v>1427175</v>
      </c>
      <c r="I1223" s="3">
        <v>1427000</v>
      </c>
      <c r="J1223" t="s">
        <v>29</v>
      </c>
      <c r="K1223" t="s">
        <v>108</v>
      </c>
      <c r="L1223" t="s">
        <v>109</v>
      </c>
      <c r="M1223" t="s">
        <v>32</v>
      </c>
      <c r="N1223" t="s">
        <v>33</v>
      </c>
      <c r="O1223" t="s">
        <v>814</v>
      </c>
      <c r="P1223" t="s">
        <v>34</v>
      </c>
      <c r="Q1223" t="s">
        <v>51</v>
      </c>
      <c r="R1223" t="s">
        <v>58</v>
      </c>
      <c r="S1223" t="s">
        <v>238</v>
      </c>
      <c r="T1223" t="s">
        <v>185</v>
      </c>
      <c r="U1223" t="s">
        <v>194</v>
      </c>
      <c r="V1223" t="s">
        <v>39</v>
      </c>
      <c r="W1223" t="s">
        <v>40</v>
      </c>
      <c r="X1223" t="s">
        <v>40</v>
      </c>
      <c r="Y1223" t="s">
        <v>41</v>
      </c>
      <c r="Z1223" t="s">
        <v>41</v>
      </c>
      <c r="AA1223" t="s">
        <v>188</v>
      </c>
      <c r="AB1223" t="s">
        <v>195</v>
      </c>
    </row>
    <row r="1224" spans="1:28" x14ac:dyDescent="0.25">
      <c r="A1224" t="s">
        <v>825</v>
      </c>
      <c r="B1224" t="s">
        <v>26</v>
      </c>
      <c r="C1224" t="s">
        <v>236</v>
      </c>
      <c r="D1224" t="s">
        <v>237</v>
      </c>
      <c r="E1224">
        <v>511</v>
      </c>
      <c r="F1224" t="str">
        <f t="shared" ref="F1224:F1287" si="38">_xlfn.CONCAT("A",D1224,"AF",E1224)</f>
        <v>A3970AF511</v>
      </c>
      <c r="G1224">
        <f t="shared" ref="G1224:G1287" si="39">ABS(I1224)</f>
        <v>15000</v>
      </c>
      <c r="H1224" s="2">
        <v>14986</v>
      </c>
      <c r="I1224" s="3">
        <v>15000</v>
      </c>
      <c r="J1224" t="s">
        <v>29</v>
      </c>
      <c r="K1224" t="s">
        <v>100</v>
      </c>
      <c r="L1224" t="s">
        <v>101</v>
      </c>
      <c r="M1224" t="s">
        <v>102</v>
      </c>
      <c r="N1224" t="s">
        <v>103</v>
      </c>
      <c r="O1224" t="s">
        <v>814</v>
      </c>
      <c r="P1224" t="s">
        <v>34</v>
      </c>
      <c r="Q1224" t="s">
        <v>51</v>
      </c>
      <c r="R1224" t="s">
        <v>58</v>
      </c>
      <c r="S1224" t="s">
        <v>238</v>
      </c>
      <c r="T1224" t="s">
        <v>185</v>
      </c>
      <c r="U1224" t="s">
        <v>194</v>
      </c>
      <c r="V1224" t="s">
        <v>39</v>
      </c>
      <c r="W1224" t="s">
        <v>40</v>
      </c>
      <c r="X1224" t="s">
        <v>40</v>
      </c>
      <c r="Y1224" t="s">
        <v>41</v>
      </c>
      <c r="Z1224" t="s">
        <v>41</v>
      </c>
      <c r="AA1224" t="s">
        <v>188</v>
      </c>
      <c r="AB1224" t="s">
        <v>195</v>
      </c>
    </row>
    <row r="1225" spans="1:28" x14ac:dyDescent="0.25">
      <c r="A1225" t="s">
        <v>816</v>
      </c>
      <c r="B1225" t="s">
        <v>26</v>
      </c>
      <c r="C1225" t="s">
        <v>236</v>
      </c>
      <c r="D1225" t="s">
        <v>237</v>
      </c>
      <c r="E1225">
        <v>511</v>
      </c>
      <c r="F1225" t="str">
        <f t="shared" si="38"/>
        <v>A3970AF511</v>
      </c>
      <c r="G1225">
        <f t="shared" si="39"/>
        <v>1029000</v>
      </c>
      <c r="H1225" s="2">
        <v>-1029382</v>
      </c>
      <c r="I1225" s="3">
        <v>-1029000</v>
      </c>
      <c r="J1225" t="s">
        <v>99</v>
      </c>
      <c r="K1225" t="s">
        <v>115</v>
      </c>
      <c r="L1225" t="s">
        <v>111</v>
      </c>
      <c r="M1225" t="s">
        <v>112</v>
      </c>
      <c r="N1225" t="s">
        <v>113</v>
      </c>
      <c r="O1225" t="s">
        <v>814</v>
      </c>
      <c r="P1225" t="s">
        <v>34</v>
      </c>
      <c r="Q1225" t="s">
        <v>51</v>
      </c>
      <c r="R1225" t="s">
        <v>58</v>
      </c>
      <c r="S1225" t="s">
        <v>238</v>
      </c>
      <c r="T1225" t="s">
        <v>185</v>
      </c>
      <c r="U1225" t="s">
        <v>194</v>
      </c>
      <c r="V1225" t="s">
        <v>39</v>
      </c>
      <c r="W1225" t="s">
        <v>40</v>
      </c>
      <c r="X1225" t="s">
        <v>40</v>
      </c>
      <c r="Y1225" t="s">
        <v>41</v>
      </c>
      <c r="Z1225" t="s">
        <v>41</v>
      </c>
      <c r="AA1225" t="s">
        <v>188</v>
      </c>
      <c r="AB1225" t="s">
        <v>195</v>
      </c>
    </row>
    <row r="1226" spans="1:28" x14ac:dyDescent="0.25">
      <c r="A1226" t="s">
        <v>817</v>
      </c>
      <c r="B1226" t="s">
        <v>26</v>
      </c>
      <c r="C1226" t="s">
        <v>236</v>
      </c>
      <c r="D1226" t="s">
        <v>237</v>
      </c>
      <c r="E1226">
        <v>511</v>
      </c>
      <c r="F1226" t="str">
        <f t="shared" si="38"/>
        <v>A3970AF511</v>
      </c>
      <c r="G1226">
        <f t="shared" si="39"/>
        <v>413000</v>
      </c>
      <c r="H1226" s="2">
        <v>-412779</v>
      </c>
      <c r="I1226" s="3">
        <v>-413000</v>
      </c>
      <c r="J1226" t="s">
        <v>99</v>
      </c>
      <c r="K1226" t="s">
        <v>116</v>
      </c>
      <c r="L1226" t="s">
        <v>117</v>
      </c>
      <c r="M1226" t="s">
        <v>118</v>
      </c>
      <c r="N1226" t="s">
        <v>117</v>
      </c>
      <c r="O1226" t="s">
        <v>814</v>
      </c>
      <c r="P1226" t="s">
        <v>34</v>
      </c>
      <c r="Q1226" t="s">
        <v>51</v>
      </c>
      <c r="R1226" t="s">
        <v>58</v>
      </c>
      <c r="S1226" t="s">
        <v>238</v>
      </c>
      <c r="T1226" t="s">
        <v>185</v>
      </c>
      <c r="U1226" t="s">
        <v>194</v>
      </c>
      <c r="V1226" t="s">
        <v>39</v>
      </c>
      <c r="W1226" t="s">
        <v>40</v>
      </c>
      <c r="X1226" t="s">
        <v>40</v>
      </c>
      <c r="Y1226" t="s">
        <v>41</v>
      </c>
      <c r="Z1226" t="s">
        <v>41</v>
      </c>
      <c r="AA1226" t="s">
        <v>188</v>
      </c>
      <c r="AB1226" t="s">
        <v>195</v>
      </c>
    </row>
    <row r="1227" spans="1:28" x14ac:dyDescent="0.25">
      <c r="A1227" t="s">
        <v>149</v>
      </c>
      <c r="B1227" t="s">
        <v>26</v>
      </c>
      <c r="C1227" t="s">
        <v>236</v>
      </c>
      <c r="D1227" t="s">
        <v>237</v>
      </c>
      <c r="E1227">
        <v>511</v>
      </c>
      <c r="F1227" t="str">
        <f t="shared" si="38"/>
        <v>A3970AF511</v>
      </c>
      <c r="G1227">
        <f t="shared" si="39"/>
        <v>387000</v>
      </c>
      <c r="H1227" s="2">
        <v>386858</v>
      </c>
      <c r="I1227" s="3">
        <v>387000</v>
      </c>
      <c r="J1227" t="s">
        <v>29</v>
      </c>
      <c r="K1227" t="s">
        <v>51</v>
      </c>
      <c r="L1227" t="s">
        <v>137</v>
      </c>
      <c r="M1227" t="s">
        <v>138</v>
      </c>
      <c r="N1227" t="s">
        <v>139</v>
      </c>
      <c r="O1227" t="s">
        <v>814</v>
      </c>
      <c r="P1227" t="s">
        <v>34</v>
      </c>
      <c r="Q1227" t="s">
        <v>51</v>
      </c>
      <c r="R1227" t="s">
        <v>58</v>
      </c>
      <c r="S1227" t="s">
        <v>238</v>
      </c>
      <c r="T1227" t="s">
        <v>185</v>
      </c>
      <c r="U1227" t="s">
        <v>194</v>
      </c>
      <c r="V1227" t="s">
        <v>39</v>
      </c>
      <c r="W1227" t="s">
        <v>40</v>
      </c>
      <c r="X1227" t="s">
        <v>40</v>
      </c>
      <c r="Y1227" t="s">
        <v>41</v>
      </c>
      <c r="Z1227" t="s">
        <v>41</v>
      </c>
      <c r="AA1227" t="s">
        <v>188</v>
      </c>
      <c r="AB1227" t="s">
        <v>195</v>
      </c>
    </row>
    <row r="1228" spans="1:28" x14ac:dyDescent="0.25">
      <c r="A1228" t="s">
        <v>152</v>
      </c>
      <c r="B1228" t="s">
        <v>26</v>
      </c>
      <c r="C1228" t="s">
        <v>236</v>
      </c>
      <c r="D1228" t="s">
        <v>237</v>
      </c>
      <c r="E1228">
        <v>511</v>
      </c>
      <c r="F1228" t="str">
        <f t="shared" si="38"/>
        <v>A3970AF511</v>
      </c>
      <c r="G1228">
        <f t="shared" si="39"/>
        <v>387000</v>
      </c>
      <c r="H1228" s="2">
        <v>-386858</v>
      </c>
      <c r="I1228" s="3">
        <v>-387000</v>
      </c>
      <c r="J1228" t="s">
        <v>99</v>
      </c>
      <c r="K1228" t="s">
        <v>115</v>
      </c>
      <c r="L1228" t="s">
        <v>111</v>
      </c>
      <c r="M1228" t="s">
        <v>112</v>
      </c>
      <c r="N1228" t="s">
        <v>113</v>
      </c>
      <c r="O1228" t="s">
        <v>814</v>
      </c>
      <c r="P1228" t="s">
        <v>34</v>
      </c>
      <c r="Q1228" t="s">
        <v>51</v>
      </c>
      <c r="R1228" t="s">
        <v>58</v>
      </c>
      <c r="S1228" t="s">
        <v>238</v>
      </c>
      <c r="T1228" t="s">
        <v>185</v>
      </c>
      <c r="U1228" t="s">
        <v>194</v>
      </c>
      <c r="V1228" t="s">
        <v>39</v>
      </c>
      <c r="W1228" t="s">
        <v>40</v>
      </c>
      <c r="X1228" t="s">
        <v>40</v>
      </c>
      <c r="Y1228" t="s">
        <v>41</v>
      </c>
      <c r="Z1228" t="s">
        <v>41</v>
      </c>
      <c r="AA1228" t="s">
        <v>188</v>
      </c>
      <c r="AB1228" t="s">
        <v>195</v>
      </c>
    </row>
    <row r="1229" spans="1:28" x14ac:dyDescent="0.25">
      <c r="A1229" t="s">
        <v>153</v>
      </c>
      <c r="B1229" t="s">
        <v>239</v>
      </c>
      <c r="C1229" t="s">
        <v>236</v>
      </c>
      <c r="D1229" t="s">
        <v>237</v>
      </c>
      <c r="E1229">
        <v>511</v>
      </c>
      <c r="F1229" t="str">
        <f t="shared" si="38"/>
        <v>A3970AF511</v>
      </c>
      <c r="G1229">
        <f t="shared" si="39"/>
        <v>401000</v>
      </c>
      <c r="H1229" s="2">
        <v>401349</v>
      </c>
      <c r="I1229" s="3">
        <v>401000</v>
      </c>
      <c r="J1229" t="s">
        <v>29</v>
      </c>
      <c r="K1229" t="s">
        <v>154</v>
      </c>
      <c r="L1229" t="s">
        <v>155</v>
      </c>
      <c r="M1229" t="s">
        <v>156</v>
      </c>
      <c r="N1229" t="s">
        <v>157</v>
      </c>
      <c r="O1229" t="s">
        <v>814</v>
      </c>
      <c r="P1229" t="s">
        <v>34</v>
      </c>
      <c r="Q1229" t="s">
        <v>51</v>
      </c>
      <c r="R1229" t="s">
        <v>58</v>
      </c>
      <c r="S1229" t="s">
        <v>238</v>
      </c>
      <c r="T1229" t="s">
        <v>185</v>
      </c>
      <c r="U1229" t="s">
        <v>194</v>
      </c>
      <c r="V1229" t="s">
        <v>39</v>
      </c>
      <c r="W1229" t="s">
        <v>40</v>
      </c>
      <c r="X1229" t="s">
        <v>40</v>
      </c>
      <c r="Y1229" t="s">
        <v>41</v>
      </c>
      <c r="Z1229" t="s">
        <v>41</v>
      </c>
      <c r="AA1229" t="s">
        <v>188</v>
      </c>
      <c r="AB1229" t="s">
        <v>195</v>
      </c>
    </row>
    <row r="1230" spans="1:28" x14ac:dyDescent="0.25">
      <c r="A1230" t="s">
        <v>158</v>
      </c>
      <c r="B1230" t="s">
        <v>239</v>
      </c>
      <c r="C1230" t="s">
        <v>236</v>
      </c>
      <c r="D1230" t="s">
        <v>237</v>
      </c>
      <c r="E1230">
        <v>511</v>
      </c>
      <c r="F1230" t="str">
        <f t="shared" si="38"/>
        <v>A3970AF511</v>
      </c>
      <c r="G1230">
        <f t="shared" si="39"/>
        <v>2000</v>
      </c>
      <c r="H1230" s="2">
        <v>1665</v>
      </c>
      <c r="I1230" s="3">
        <v>2000</v>
      </c>
      <c r="J1230" t="s">
        <v>29</v>
      </c>
      <c r="K1230" t="s">
        <v>159</v>
      </c>
      <c r="L1230" t="s">
        <v>160</v>
      </c>
      <c r="M1230" t="s">
        <v>161</v>
      </c>
      <c r="N1230" t="s">
        <v>162</v>
      </c>
      <c r="O1230" t="s">
        <v>814</v>
      </c>
      <c r="P1230" t="s">
        <v>34</v>
      </c>
      <c r="Q1230" t="s">
        <v>51</v>
      </c>
      <c r="R1230" t="s">
        <v>58</v>
      </c>
      <c r="S1230" t="s">
        <v>238</v>
      </c>
      <c r="T1230" t="s">
        <v>185</v>
      </c>
      <c r="U1230" t="s">
        <v>194</v>
      </c>
      <c r="V1230" t="s">
        <v>39</v>
      </c>
      <c r="W1230" t="s">
        <v>40</v>
      </c>
      <c r="X1230" t="s">
        <v>40</v>
      </c>
      <c r="Y1230" t="s">
        <v>41</v>
      </c>
      <c r="Z1230" t="s">
        <v>41</v>
      </c>
      <c r="AA1230" t="s">
        <v>188</v>
      </c>
      <c r="AB1230" t="s">
        <v>195</v>
      </c>
    </row>
    <row r="1231" spans="1:28" x14ac:dyDescent="0.25">
      <c r="A1231" t="s">
        <v>163</v>
      </c>
      <c r="B1231" t="s">
        <v>239</v>
      </c>
      <c r="C1231" t="s">
        <v>236</v>
      </c>
      <c r="D1231" t="s">
        <v>237</v>
      </c>
      <c r="E1231">
        <v>511</v>
      </c>
      <c r="F1231" t="str">
        <f t="shared" si="38"/>
        <v>A3970AF511</v>
      </c>
      <c r="G1231">
        <f t="shared" si="39"/>
        <v>403000</v>
      </c>
      <c r="H1231" s="2">
        <v>-403014</v>
      </c>
      <c r="I1231" s="3">
        <v>-403000</v>
      </c>
      <c r="J1231" t="s">
        <v>99</v>
      </c>
      <c r="K1231" t="s">
        <v>51</v>
      </c>
      <c r="L1231" t="s">
        <v>137</v>
      </c>
      <c r="M1231" t="s">
        <v>138</v>
      </c>
      <c r="N1231" t="s">
        <v>139</v>
      </c>
      <c r="O1231" t="s">
        <v>814</v>
      </c>
      <c r="P1231" t="s">
        <v>34</v>
      </c>
      <c r="Q1231" t="s">
        <v>51</v>
      </c>
      <c r="R1231" t="s">
        <v>58</v>
      </c>
      <c r="S1231" t="s">
        <v>238</v>
      </c>
      <c r="T1231" t="s">
        <v>185</v>
      </c>
      <c r="U1231" t="s">
        <v>194</v>
      </c>
      <c r="V1231" t="s">
        <v>39</v>
      </c>
      <c r="W1231" t="s">
        <v>40</v>
      </c>
      <c r="X1231" t="s">
        <v>40</v>
      </c>
      <c r="Y1231" t="s">
        <v>41</v>
      </c>
      <c r="Z1231" t="s">
        <v>41</v>
      </c>
      <c r="AA1231" t="s">
        <v>188</v>
      </c>
      <c r="AB1231" t="s">
        <v>195</v>
      </c>
    </row>
    <row r="1232" spans="1:28" x14ac:dyDescent="0.25">
      <c r="A1232" t="s">
        <v>164</v>
      </c>
      <c r="B1232" t="s">
        <v>26</v>
      </c>
      <c r="C1232" t="s">
        <v>236</v>
      </c>
      <c r="D1232" t="s">
        <v>237</v>
      </c>
      <c r="E1232">
        <v>511</v>
      </c>
      <c r="F1232" t="str">
        <f t="shared" si="38"/>
        <v>A3970AF511</v>
      </c>
      <c r="G1232">
        <f t="shared" si="39"/>
        <v>401000</v>
      </c>
      <c r="H1232" s="2">
        <v>401349</v>
      </c>
      <c r="I1232" s="3">
        <v>401000</v>
      </c>
      <c r="J1232" t="s">
        <v>29</v>
      </c>
      <c r="K1232" t="s">
        <v>116</v>
      </c>
      <c r="L1232" t="s">
        <v>117</v>
      </c>
      <c r="M1232" t="s">
        <v>118</v>
      </c>
      <c r="N1232" t="s">
        <v>117</v>
      </c>
      <c r="O1232" t="s">
        <v>814</v>
      </c>
      <c r="P1232" t="s">
        <v>34</v>
      </c>
      <c r="Q1232" t="s">
        <v>51</v>
      </c>
      <c r="R1232" t="s">
        <v>58</v>
      </c>
      <c r="S1232" t="s">
        <v>238</v>
      </c>
      <c r="T1232" t="s">
        <v>185</v>
      </c>
      <c r="U1232" t="s">
        <v>194</v>
      </c>
      <c r="V1232" t="s">
        <v>39</v>
      </c>
      <c r="W1232" t="s">
        <v>40</v>
      </c>
      <c r="X1232" t="s">
        <v>40</v>
      </c>
      <c r="Y1232" t="s">
        <v>41</v>
      </c>
      <c r="Z1232" t="s">
        <v>41</v>
      </c>
      <c r="AA1232" t="s">
        <v>188</v>
      </c>
      <c r="AB1232" t="s">
        <v>195</v>
      </c>
    </row>
    <row r="1233" spans="1:28" x14ac:dyDescent="0.25">
      <c r="A1233" t="s">
        <v>165</v>
      </c>
      <c r="B1233" t="s">
        <v>26</v>
      </c>
      <c r="C1233" t="s">
        <v>236</v>
      </c>
      <c r="D1233" t="s">
        <v>237</v>
      </c>
      <c r="E1233">
        <v>511</v>
      </c>
      <c r="F1233" t="str">
        <f t="shared" si="38"/>
        <v>A3970AF511</v>
      </c>
      <c r="G1233">
        <f t="shared" si="39"/>
        <v>401000</v>
      </c>
      <c r="H1233" s="2">
        <v>-401349</v>
      </c>
      <c r="I1233" s="3">
        <v>-401000</v>
      </c>
      <c r="J1233" t="s">
        <v>99</v>
      </c>
      <c r="K1233" t="s">
        <v>154</v>
      </c>
      <c r="L1233" t="s">
        <v>155</v>
      </c>
      <c r="M1233" t="s">
        <v>156</v>
      </c>
      <c r="N1233" t="s">
        <v>157</v>
      </c>
      <c r="O1233" t="s">
        <v>814</v>
      </c>
      <c r="P1233" t="s">
        <v>34</v>
      </c>
      <c r="Q1233" t="s">
        <v>51</v>
      </c>
      <c r="R1233" t="s">
        <v>58</v>
      </c>
      <c r="S1233" t="s">
        <v>238</v>
      </c>
      <c r="T1233" t="s">
        <v>185</v>
      </c>
      <c r="U1233" t="s">
        <v>194</v>
      </c>
      <c r="V1233" t="s">
        <v>39</v>
      </c>
      <c r="W1233" t="s">
        <v>40</v>
      </c>
      <c r="X1233" t="s">
        <v>40</v>
      </c>
      <c r="Y1233" t="s">
        <v>41</v>
      </c>
      <c r="Z1233" t="s">
        <v>41</v>
      </c>
      <c r="AA1233" t="s">
        <v>188</v>
      </c>
      <c r="AB1233" t="s">
        <v>195</v>
      </c>
    </row>
    <row r="1234" spans="1:28" x14ac:dyDescent="0.25">
      <c r="A1234" t="s">
        <v>166</v>
      </c>
      <c r="B1234" t="s">
        <v>26</v>
      </c>
      <c r="C1234" t="s">
        <v>236</v>
      </c>
      <c r="D1234" t="s">
        <v>237</v>
      </c>
      <c r="E1234">
        <v>511</v>
      </c>
      <c r="F1234" t="str">
        <f t="shared" si="38"/>
        <v>A3970AF511</v>
      </c>
      <c r="G1234">
        <f t="shared" si="39"/>
        <v>11000</v>
      </c>
      <c r="H1234" s="2">
        <v>11430</v>
      </c>
      <c r="I1234" s="3">
        <v>11000</v>
      </c>
      <c r="J1234" t="s">
        <v>29</v>
      </c>
      <c r="K1234" t="s">
        <v>116</v>
      </c>
      <c r="L1234" t="s">
        <v>117</v>
      </c>
      <c r="M1234" t="s">
        <v>118</v>
      </c>
      <c r="N1234" t="s">
        <v>117</v>
      </c>
      <c r="O1234" t="s">
        <v>814</v>
      </c>
      <c r="P1234" t="s">
        <v>34</v>
      </c>
      <c r="Q1234" t="s">
        <v>51</v>
      </c>
      <c r="R1234" t="s">
        <v>58</v>
      </c>
      <c r="S1234" t="s">
        <v>238</v>
      </c>
      <c r="T1234" t="s">
        <v>185</v>
      </c>
      <c r="U1234" t="s">
        <v>194</v>
      </c>
      <c r="V1234" t="s">
        <v>39</v>
      </c>
      <c r="W1234" t="s">
        <v>40</v>
      </c>
      <c r="X1234" t="s">
        <v>40</v>
      </c>
      <c r="Y1234" t="s">
        <v>41</v>
      </c>
      <c r="Z1234" t="s">
        <v>41</v>
      </c>
      <c r="AA1234" t="s">
        <v>188</v>
      </c>
      <c r="AB1234" t="s">
        <v>195</v>
      </c>
    </row>
    <row r="1235" spans="1:28" x14ac:dyDescent="0.25">
      <c r="A1235" t="s">
        <v>167</v>
      </c>
      <c r="B1235" t="s">
        <v>26</v>
      </c>
      <c r="C1235" t="s">
        <v>236</v>
      </c>
      <c r="D1235" t="s">
        <v>237</v>
      </c>
      <c r="E1235">
        <v>511</v>
      </c>
      <c r="F1235" t="str">
        <f t="shared" si="38"/>
        <v>A3970AF511</v>
      </c>
      <c r="G1235">
        <f t="shared" si="39"/>
        <v>11000</v>
      </c>
      <c r="H1235" s="2">
        <v>-11430</v>
      </c>
      <c r="I1235" s="3">
        <v>-11000</v>
      </c>
      <c r="J1235" t="s">
        <v>99</v>
      </c>
      <c r="K1235" t="s">
        <v>168</v>
      </c>
      <c r="L1235" t="s">
        <v>117</v>
      </c>
      <c r="M1235" t="s">
        <v>169</v>
      </c>
      <c r="N1235" t="s">
        <v>170</v>
      </c>
      <c r="O1235" t="s">
        <v>814</v>
      </c>
      <c r="P1235" t="s">
        <v>34</v>
      </c>
      <c r="Q1235" t="s">
        <v>51</v>
      </c>
      <c r="R1235" t="s">
        <v>58</v>
      </c>
      <c r="S1235" t="s">
        <v>238</v>
      </c>
      <c r="T1235" t="s">
        <v>185</v>
      </c>
      <c r="U1235" t="s">
        <v>194</v>
      </c>
      <c r="V1235" t="s">
        <v>39</v>
      </c>
      <c r="W1235" t="s">
        <v>40</v>
      </c>
      <c r="X1235" t="s">
        <v>40</v>
      </c>
      <c r="Y1235" t="s">
        <v>41</v>
      </c>
      <c r="Z1235" t="s">
        <v>41</v>
      </c>
      <c r="AA1235" t="s">
        <v>188</v>
      </c>
      <c r="AB1235" t="s">
        <v>195</v>
      </c>
    </row>
    <row r="1236" spans="1:28" x14ac:dyDescent="0.25">
      <c r="A1236" t="s">
        <v>171</v>
      </c>
      <c r="B1236" t="s">
        <v>26</v>
      </c>
      <c r="C1236" t="s">
        <v>236</v>
      </c>
      <c r="D1236" t="s">
        <v>237</v>
      </c>
      <c r="E1236">
        <v>511</v>
      </c>
      <c r="F1236" t="str">
        <f t="shared" si="38"/>
        <v>A3970AF511</v>
      </c>
      <c r="G1236">
        <f t="shared" si="39"/>
        <v>1023000</v>
      </c>
      <c r="H1236" s="2">
        <v>1022662</v>
      </c>
      <c r="I1236" s="3">
        <v>1023000</v>
      </c>
      <c r="J1236" t="s">
        <v>29</v>
      </c>
      <c r="K1236" t="s">
        <v>115</v>
      </c>
      <c r="L1236" t="s">
        <v>111</v>
      </c>
      <c r="M1236" t="s">
        <v>112</v>
      </c>
      <c r="N1236" t="s">
        <v>113</v>
      </c>
      <c r="O1236" t="s">
        <v>814</v>
      </c>
      <c r="P1236" t="s">
        <v>34</v>
      </c>
      <c r="Q1236" t="s">
        <v>51</v>
      </c>
      <c r="R1236" t="s">
        <v>58</v>
      </c>
      <c r="S1236" t="s">
        <v>238</v>
      </c>
      <c r="T1236" t="s">
        <v>185</v>
      </c>
      <c r="U1236" t="s">
        <v>194</v>
      </c>
      <c r="V1236" t="s">
        <v>39</v>
      </c>
      <c r="W1236" t="s">
        <v>40</v>
      </c>
      <c r="X1236" t="s">
        <v>40</v>
      </c>
      <c r="Y1236" t="s">
        <v>41</v>
      </c>
      <c r="Z1236" t="s">
        <v>41</v>
      </c>
      <c r="AA1236" t="s">
        <v>188</v>
      </c>
      <c r="AB1236" t="s">
        <v>195</v>
      </c>
    </row>
    <row r="1237" spans="1:28" x14ac:dyDescent="0.25">
      <c r="A1237" t="s">
        <v>172</v>
      </c>
      <c r="B1237" t="s">
        <v>26</v>
      </c>
      <c r="C1237" t="s">
        <v>236</v>
      </c>
      <c r="D1237" t="s">
        <v>237</v>
      </c>
      <c r="E1237">
        <v>511</v>
      </c>
      <c r="F1237" t="str">
        <f t="shared" si="38"/>
        <v>A3970AF511</v>
      </c>
      <c r="G1237">
        <f t="shared" si="39"/>
        <v>1023000</v>
      </c>
      <c r="H1237" s="2">
        <v>-1022662</v>
      </c>
      <c r="I1237" s="3">
        <v>-1023000</v>
      </c>
      <c r="J1237" t="s">
        <v>99</v>
      </c>
      <c r="K1237" t="s">
        <v>108</v>
      </c>
      <c r="L1237" t="s">
        <v>109</v>
      </c>
      <c r="M1237" t="s">
        <v>32</v>
      </c>
      <c r="N1237" t="s">
        <v>33</v>
      </c>
      <c r="O1237" t="s">
        <v>814</v>
      </c>
      <c r="P1237" t="s">
        <v>34</v>
      </c>
      <c r="Q1237" t="s">
        <v>51</v>
      </c>
      <c r="R1237" t="s">
        <v>58</v>
      </c>
      <c r="S1237" t="s">
        <v>238</v>
      </c>
      <c r="T1237" t="s">
        <v>185</v>
      </c>
      <c r="U1237" t="s">
        <v>194</v>
      </c>
      <c r="V1237" t="s">
        <v>39</v>
      </c>
      <c r="W1237" t="s">
        <v>40</v>
      </c>
      <c r="X1237" t="s">
        <v>40</v>
      </c>
      <c r="Y1237" t="s">
        <v>41</v>
      </c>
      <c r="Z1237" t="s">
        <v>41</v>
      </c>
      <c r="AA1237" t="s">
        <v>188</v>
      </c>
      <c r="AB1237" t="s">
        <v>195</v>
      </c>
    </row>
    <row r="1238" spans="1:28" x14ac:dyDescent="0.25">
      <c r="A1238" t="s">
        <v>823</v>
      </c>
      <c r="B1238" t="s">
        <v>26</v>
      </c>
      <c r="C1238" t="s">
        <v>240</v>
      </c>
      <c r="D1238" t="s">
        <v>241</v>
      </c>
      <c r="E1238">
        <v>511</v>
      </c>
      <c r="F1238" t="str">
        <f t="shared" si="38"/>
        <v>A3125AF511</v>
      </c>
      <c r="G1238">
        <f t="shared" si="39"/>
        <v>246000</v>
      </c>
      <c r="H1238" s="2">
        <v>245588</v>
      </c>
      <c r="I1238" s="3">
        <v>246000</v>
      </c>
      <c r="J1238" t="s">
        <v>29</v>
      </c>
      <c r="K1238" t="s">
        <v>108</v>
      </c>
      <c r="L1238" t="s">
        <v>109</v>
      </c>
      <c r="M1238" t="s">
        <v>32</v>
      </c>
      <c r="N1238" t="s">
        <v>33</v>
      </c>
      <c r="O1238" t="s">
        <v>814</v>
      </c>
      <c r="P1238" t="s">
        <v>34</v>
      </c>
      <c r="Q1238" t="s">
        <v>51</v>
      </c>
      <c r="R1238" t="s">
        <v>58</v>
      </c>
      <c r="S1238" t="s">
        <v>242</v>
      </c>
      <c r="T1238" t="s">
        <v>185</v>
      </c>
      <c r="U1238" t="s">
        <v>194</v>
      </c>
      <c r="V1238" t="s">
        <v>39</v>
      </c>
      <c r="W1238" t="s">
        <v>40</v>
      </c>
      <c r="X1238" t="s">
        <v>40</v>
      </c>
      <c r="Y1238" t="s">
        <v>41</v>
      </c>
      <c r="Z1238" t="s">
        <v>41</v>
      </c>
      <c r="AA1238" t="s">
        <v>188</v>
      </c>
      <c r="AB1238" t="s">
        <v>195</v>
      </c>
    </row>
    <row r="1239" spans="1:28" x14ac:dyDescent="0.25">
      <c r="A1239" t="s">
        <v>816</v>
      </c>
      <c r="B1239" t="s">
        <v>26</v>
      </c>
      <c r="C1239" t="s">
        <v>240</v>
      </c>
      <c r="D1239" t="s">
        <v>241</v>
      </c>
      <c r="E1239">
        <v>511</v>
      </c>
      <c r="F1239" t="str">
        <f t="shared" si="38"/>
        <v>A3125AF511</v>
      </c>
      <c r="G1239">
        <f t="shared" si="39"/>
        <v>196000</v>
      </c>
      <c r="H1239" s="2">
        <v>-196470</v>
      </c>
      <c r="I1239" s="3">
        <v>-196000</v>
      </c>
      <c r="J1239" t="s">
        <v>99</v>
      </c>
      <c r="K1239" t="s">
        <v>115</v>
      </c>
      <c r="L1239" t="s">
        <v>111</v>
      </c>
      <c r="M1239" t="s">
        <v>112</v>
      </c>
      <c r="N1239" t="s">
        <v>113</v>
      </c>
      <c r="O1239" t="s">
        <v>814</v>
      </c>
      <c r="P1239" t="s">
        <v>34</v>
      </c>
      <c r="Q1239" t="s">
        <v>51</v>
      </c>
      <c r="R1239" t="s">
        <v>58</v>
      </c>
      <c r="S1239" t="s">
        <v>242</v>
      </c>
      <c r="T1239" t="s">
        <v>185</v>
      </c>
      <c r="U1239" t="s">
        <v>194</v>
      </c>
      <c r="V1239" t="s">
        <v>39</v>
      </c>
      <c r="W1239" t="s">
        <v>40</v>
      </c>
      <c r="X1239" t="s">
        <v>40</v>
      </c>
      <c r="Y1239" t="s">
        <v>41</v>
      </c>
      <c r="Z1239" t="s">
        <v>41</v>
      </c>
      <c r="AA1239" t="s">
        <v>188</v>
      </c>
      <c r="AB1239" t="s">
        <v>195</v>
      </c>
    </row>
    <row r="1240" spans="1:28" x14ac:dyDescent="0.25">
      <c r="A1240" t="s">
        <v>817</v>
      </c>
      <c r="B1240" t="s">
        <v>26</v>
      </c>
      <c r="C1240" t="s">
        <v>240</v>
      </c>
      <c r="D1240" t="s">
        <v>241</v>
      </c>
      <c r="E1240">
        <v>511</v>
      </c>
      <c r="F1240" t="str">
        <f t="shared" si="38"/>
        <v>A3125AF511</v>
      </c>
      <c r="G1240">
        <f t="shared" si="39"/>
        <v>49000</v>
      </c>
      <c r="H1240" s="2">
        <v>-49354</v>
      </c>
      <c r="I1240" s="3">
        <v>-49000</v>
      </c>
      <c r="J1240" t="s">
        <v>99</v>
      </c>
      <c r="K1240" t="s">
        <v>116</v>
      </c>
      <c r="L1240" t="s">
        <v>117</v>
      </c>
      <c r="M1240" t="s">
        <v>118</v>
      </c>
      <c r="N1240" t="s">
        <v>117</v>
      </c>
      <c r="O1240" t="s">
        <v>814</v>
      </c>
      <c r="P1240" t="s">
        <v>34</v>
      </c>
      <c r="Q1240" t="s">
        <v>51</v>
      </c>
      <c r="R1240" t="s">
        <v>58</v>
      </c>
      <c r="S1240" t="s">
        <v>242</v>
      </c>
      <c r="T1240" t="s">
        <v>185</v>
      </c>
      <c r="U1240" t="s">
        <v>194</v>
      </c>
      <c r="V1240" t="s">
        <v>39</v>
      </c>
      <c r="W1240" t="s">
        <v>40</v>
      </c>
      <c r="X1240" t="s">
        <v>40</v>
      </c>
      <c r="Y1240" t="s">
        <v>41</v>
      </c>
      <c r="Z1240" t="s">
        <v>41</v>
      </c>
      <c r="AA1240" t="s">
        <v>188</v>
      </c>
      <c r="AB1240" t="s">
        <v>195</v>
      </c>
    </row>
    <row r="1241" spans="1:28" x14ac:dyDescent="0.25">
      <c r="A1241" t="s">
        <v>931</v>
      </c>
      <c r="B1241" t="s">
        <v>26</v>
      </c>
      <c r="C1241" t="s">
        <v>240</v>
      </c>
      <c r="D1241" t="s">
        <v>241</v>
      </c>
      <c r="E1241">
        <v>511</v>
      </c>
      <c r="F1241" t="str">
        <f t="shared" si="38"/>
        <v>A3125AF511</v>
      </c>
      <c r="G1241">
        <f t="shared" si="39"/>
        <v>1000</v>
      </c>
      <c r="H1241" s="2">
        <v>0</v>
      </c>
      <c r="I1241" s="3">
        <v>-1000</v>
      </c>
      <c r="J1241" s="80" t="s">
        <v>99</v>
      </c>
      <c r="K1241" s="80" t="s">
        <v>104</v>
      </c>
      <c r="L1241" t="s">
        <v>105</v>
      </c>
      <c r="M1241" t="s">
        <v>102</v>
      </c>
      <c r="N1241" t="s">
        <v>103</v>
      </c>
      <c r="O1241" t="s">
        <v>814</v>
      </c>
      <c r="P1241" t="s">
        <v>34</v>
      </c>
      <c r="Q1241" t="s">
        <v>51</v>
      </c>
      <c r="R1241" t="s">
        <v>58</v>
      </c>
      <c r="S1241" t="s">
        <v>242</v>
      </c>
      <c r="T1241" t="s">
        <v>185</v>
      </c>
      <c r="U1241" t="s">
        <v>194</v>
      </c>
      <c r="V1241" t="s">
        <v>39</v>
      </c>
      <c r="W1241" t="s">
        <v>40</v>
      </c>
      <c r="X1241" t="s">
        <v>40</v>
      </c>
      <c r="Y1241" t="s">
        <v>41</v>
      </c>
      <c r="Z1241" t="s">
        <v>41</v>
      </c>
      <c r="AA1241" t="s">
        <v>188</v>
      </c>
      <c r="AB1241" t="s">
        <v>195</v>
      </c>
    </row>
    <row r="1242" spans="1:28" x14ac:dyDescent="0.25">
      <c r="A1242" t="s">
        <v>149</v>
      </c>
      <c r="B1242" t="s">
        <v>26</v>
      </c>
      <c r="C1242" t="s">
        <v>240</v>
      </c>
      <c r="D1242" t="s">
        <v>241</v>
      </c>
      <c r="E1242">
        <v>511</v>
      </c>
      <c r="F1242" t="str">
        <f t="shared" si="38"/>
        <v>A3125AF511</v>
      </c>
      <c r="G1242">
        <f t="shared" si="39"/>
        <v>49000</v>
      </c>
      <c r="H1242" s="2">
        <v>49118</v>
      </c>
      <c r="I1242" s="3">
        <v>49000</v>
      </c>
      <c r="J1242" t="s">
        <v>29</v>
      </c>
      <c r="K1242" t="s">
        <v>51</v>
      </c>
      <c r="L1242" t="s">
        <v>137</v>
      </c>
      <c r="M1242" t="s">
        <v>138</v>
      </c>
      <c r="N1242" t="s">
        <v>139</v>
      </c>
      <c r="O1242" t="s">
        <v>814</v>
      </c>
      <c r="P1242" t="s">
        <v>34</v>
      </c>
      <c r="Q1242" t="s">
        <v>51</v>
      </c>
      <c r="R1242" t="s">
        <v>58</v>
      </c>
      <c r="S1242" t="s">
        <v>242</v>
      </c>
      <c r="T1242" t="s">
        <v>185</v>
      </c>
      <c r="U1242" t="s">
        <v>194</v>
      </c>
      <c r="V1242" t="s">
        <v>39</v>
      </c>
      <c r="W1242" t="s">
        <v>40</v>
      </c>
      <c r="X1242" t="s">
        <v>40</v>
      </c>
      <c r="Y1242" t="s">
        <v>41</v>
      </c>
      <c r="Z1242" t="s">
        <v>41</v>
      </c>
      <c r="AA1242" t="s">
        <v>188</v>
      </c>
      <c r="AB1242" t="s">
        <v>195</v>
      </c>
    </row>
    <row r="1243" spans="1:28" x14ac:dyDescent="0.25">
      <c r="A1243" t="s">
        <v>152</v>
      </c>
      <c r="B1243" t="s">
        <v>26</v>
      </c>
      <c r="C1243" t="s">
        <v>240</v>
      </c>
      <c r="D1243" t="s">
        <v>241</v>
      </c>
      <c r="E1243">
        <v>511</v>
      </c>
      <c r="F1243" t="str">
        <f t="shared" si="38"/>
        <v>A3125AF511</v>
      </c>
      <c r="G1243">
        <f t="shared" si="39"/>
        <v>49000</v>
      </c>
      <c r="H1243" s="2">
        <v>-49118</v>
      </c>
      <c r="I1243" s="3">
        <v>-49000</v>
      </c>
      <c r="J1243" t="s">
        <v>99</v>
      </c>
      <c r="K1243" t="s">
        <v>115</v>
      </c>
      <c r="L1243" t="s">
        <v>111</v>
      </c>
      <c r="M1243" t="s">
        <v>112</v>
      </c>
      <c r="N1243" t="s">
        <v>113</v>
      </c>
      <c r="O1243" t="s">
        <v>814</v>
      </c>
      <c r="P1243" t="s">
        <v>34</v>
      </c>
      <c r="Q1243" t="s">
        <v>51</v>
      </c>
      <c r="R1243" t="s">
        <v>58</v>
      </c>
      <c r="S1243" t="s">
        <v>242</v>
      </c>
      <c r="T1243" t="s">
        <v>185</v>
      </c>
      <c r="U1243" t="s">
        <v>194</v>
      </c>
      <c r="V1243" t="s">
        <v>39</v>
      </c>
      <c r="W1243" t="s">
        <v>40</v>
      </c>
      <c r="X1243" t="s">
        <v>40</v>
      </c>
      <c r="Y1243" t="s">
        <v>41</v>
      </c>
      <c r="Z1243" t="s">
        <v>41</v>
      </c>
      <c r="AA1243" t="s">
        <v>188</v>
      </c>
      <c r="AB1243" t="s">
        <v>195</v>
      </c>
    </row>
    <row r="1244" spans="1:28" x14ac:dyDescent="0.25">
      <c r="A1244" t="s">
        <v>153</v>
      </c>
      <c r="B1244" t="s">
        <v>247</v>
      </c>
      <c r="C1244" t="s">
        <v>240</v>
      </c>
      <c r="D1244" t="s">
        <v>241</v>
      </c>
      <c r="E1244">
        <v>511</v>
      </c>
      <c r="F1244" t="str">
        <f t="shared" si="38"/>
        <v>A3125AF511</v>
      </c>
      <c r="G1244">
        <f t="shared" si="39"/>
        <v>49000</v>
      </c>
      <c r="H1244" s="2">
        <v>49354</v>
      </c>
      <c r="I1244" s="3">
        <v>49000</v>
      </c>
      <c r="J1244" t="s">
        <v>29</v>
      </c>
      <c r="K1244" t="s">
        <v>154</v>
      </c>
      <c r="L1244" t="s">
        <v>155</v>
      </c>
      <c r="M1244" t="s">
        <v>156</v>
      </c>
      <c r="N1244" t="s">
        <v>157</v>
      </c>
      <c r="O1244" t="s">
        <v>814</v>
      </c>
      <c r="P1244" t="s">
        <v>34</v>
      </c>
      <c r="Q1244" t="s">
        <v>51</v>
      </c>
      <c r="R1244" t="s">
        <v>58</v>
      </c>
      <c r="S1244" t="s">
        <v>242</v>
      </c>
      <c r="T1244" t="s">
        <v>185</v>
      </c>
      <c r="U1244" t="s">
        <v>194</v>
      </c>
      <c r="V1244" t="s">
        <v>39</v>
      </c>
      <c r="W1244" t="s">
        <v>40</v>
      </c>
      <c r="X1244" t="s">
        <v>40</v>
      </c>
      <c r="Y1244" t="s">
        <v>41</v>
      </c>
      <c r="Z1244" t="s">
        <v>41</v>
      </c>
      <c r="AA1244" t="s">
        <v>188</v>
      </c>
      <c r="AB1244" t="s">
        <v>195</v>
      </c>
    </row>
    <row r="1245" spans="1:28" x14ac:dyDescent="0.25">
      <c r="A1245" t="s">
        <v>163</v>
      </c>
      <c r="B1245" t="s">
        <v>247</v>
      </c>
      <c r="C1245" t="s">
        <v>240</v>
      </c>
      <c r="D1245" t="s">
        <v>241</v>
      </c>
      <c r="E1245">
        <v>511</v>
      </c>
      <c r="F1245" t="str">
        <f t="shared" si="38"/>
        <v>A3125AF511</v>
      </c>
      <c r="G1245">
        <f t="shared" si="39"/>
        <v>49000</v>
      </c>
      <c r="H1245" s="2">
        <v>-49383</v>
      </c>
      <c r="I1245" s="3">
        <v>-49000</v>
      </c>
      <c r="J1245" t="s">
        <v>99</v>
      </c>
      <c r="K1245" t="s">
        <v>51</v>
      </c>
      <c r="L1245" t="s">
        <v>137</v>
      </c>
      <c r="M1245" t="s">
        <v>138</v>
      </c>
      <c r="N1245" t="s">
        <v>139</v>
      </c>
      <c r="O1245" t="s">
        <v>814</v>
      </c>
      <c r="P1245" t="s">
        <v>34</v>
      </c>
      <c r="Q1245" t="s">
        <v>51</v>
      </c>
      <c r="R1245" t="s">
        <v>58</v>
      </c>
      <c r="S1245" t="s">
        <v>242</v>
      </c>
      <c r="T1245" t="s">
        <v>185</v>
      </c>
      <c r="U1245" t="s">
        <v>194</v>
      </c>
      <c r="V1245" t="s">
        <v>39</v>
      </c>
      <c r="W1245" t="s">
        <v>40</v>
      </c>
      <c r="X1245" t="s">
        <v>40</v>
      </c>
      <c r="Y1245" t="s">
        <v>41</v>
      </c>
      <c r="Z1245" t="s">
        <v>41</v>
      </c>
      <c r="AA1245" t="s">
        <v>188</v>
      </c>
      <c r="AB1245" t="s">
        <v>195</v>
      </c>
    </row>
    <row r="1246" spans="1:28" x14ac:dyDescent="0.25">
      <c r="A1246" t="s">
        <v>164</v>
      </c>
      <c r="B1246" t="s">
        <v>26</v>
      </c>
      <c r="C1246" t="s">
        <v>240</v>
      </c>
      <c r="D1246" t="s">
        <v>241</v>
      </c>
      <c r="E1246">
        <v>511</v>
      </c>
      <c r="F1246" t="str">
        <f t="shared" si="38"/>
        <v>A3125AF511</v>
      </c>
      <c r="G1246">
        <f t="shared" si="39"/>
        <v>49000</v>
      </c>
      <c r="H1246" s="2">
        <v>49354</v>
      </c>
      <c r="I1246" s="3">
        <v>49000</v>
      </c>
      <c r="J1246" t="s">
        <v>29</v>
      </c>
      <c r="K1246" t="s">
        <v>116</v>
      </c>
      <c r="L1246" t="s">
        <v>117</v>
      </c>
      <c r="M1246" t="s">
        <v>118</v>
      </c>
      <c r="N1246" t="s">
        <v>117</v>
      </c>
      <c r="O1246" t="s">
        <v>814</v>
      </c>
      <c r="P1246" t="s">
        <v>34</v>
      </c>
      <c r="Q1246" t="s">
        <v>51</v>
      </c>
      <c r="R1246" t="s">
        <v>58</v>
      </c>
      <c r="S1246" t="s">
        <v>242</v>
      </c>
      <c r="T1246" t="s">
        <v>185</v>
      </c>
      <c r="U1246" t="s">
        <v>194</v>
      </c>
      <c r="V1246" t="s">
        <v>39</v>
      </c>
      <c r="W1246" t="s">
        <v>40</v>
      </c>
      <c r="X1246" t="s">
        <v>40</v>
      </c>
      <c r="Y1246" t="s">
        <v>41</v>
      </c>
      <c r="Z1246" t="s">
        <v>41</v>
      </c>
      <c r="AA1246" t="s">
        <v>188</v>
      </c>
      <c r="AB1246" t="s">
        <v>195</v>
      </c>
    </row>
    <row r="1247" spans="1:28" x14ac:dyDescent="0.25">
      <c r="A1247" t="s">
        <v>165</v>
      </c>
      <c r="B1247" t="s">
        <v>26</v>
      </c>
      <c r="C1247" t="s">
        <v>240</v>
      </c>
      <c r="D1247" t="s">
        <v>241</v>
      </c>
      <c r="E1247">
        <v>511</v>
      </c>
      <c r="F1247" t="str">
        <f t="shared" si="38"/>
        <v>A3125AF511</v>
      </c>
      <c r="G1247">
        <f t="shared" si="39"/>
        <v>49000</v>
      </c>
      <c r="H1247" s="2">
        <v>-49354</v>
      </c>
      <c r="I1247" s="3">
        <v>-49000</v>
      </c>
      <c r="J1247" t="s">
        <v>99</v>
      </c>
      <c r="K1247" t="s">
        <v>154</v>
      </c>
      <c r="L1247" t="s">
        <v>155</v>
      </c>
      <c r="M1247" t="s">
        <v>156</v>
      </c>
      <c r="N1247" t="s">
        <v>157</v>
      </c>
      <c r="O1247" t="s">
        <v>814</v>
      </c>
      <c r="P1247" t="s">
        <v>34</v>
      </c>
      <c r="Q1247" t="s">
        <v>51</v>
      </c>
      <c r="R1247" t="s">
        <v>58</v>
      </c>
      <c r="S1247" t="s">
        <v>242</v>
      </c>
      <c r="T1247" t="s">
        <v>185</v>
      </c>
      <c r="U1247" t="s">
        <v>194</v>
      </c>
      <c r="V1247" t="s">
        <v>39</v>
      </c>
      <c r="W1247" t="s">
        <v>40</v>
      </c>
      <c r="X1247" t="s">
        <v>40</v>
      </c>
      <c r="Y1247" t="s">
        <v>41</v>
      </c>
      <c r="Z1247" t="s">
        <v>41</v>
      </c>
      <c r="AA1247" t="s">
        <v>188</v>
      </c>
      <c r="AB1247" t="s">
        <v>195</v>
      </c>
    </row>
    <row r="1248" spans="1:28" x14ac:dyDescent="0.25">
      <c r="A1248" t="s">
        <v>171</v>
      </c>
      <c r="B1248" t="s">
        <v>26</v>
      </c>
      <c r="C1248" t="s">
        <v>240</v>
      </c>
      <c r="D1248" t="s">
        <v>241</v>
      </c>
      <c r="E1248">
        <v>511</v>
      </c>
      <c r="F1248" t="str">
        <f t="shared" si="38"/>
        <v>A3125AF511</v>
      </c>
      <c r="G1248">
        <f t="shared" si="39"/>
        <v>246000</v>
      </c>
      <c r="H1248" s="2">
        <v>245588</v>
      </c>
      <c r="I1248" s="3">
        <v>246000</v>
      </c>
      <c r="J1248" t="s">
        <v>29</v>
      </c>
      <c r="K1248" t="s">
        <v>115</v>
      </c>
      <c r="L1248" t="s">
        <v>111</v>
      </c>
      <c r="M1248" t="s">
        <v>112</v>
      </c>
      <c r="N1248" t="s">
        <v>113</v>
      </c>
      <c r="O1248" t="s">
        <v>814</v>
      </c>
      <c r="P1248" t="s">
        <v>34</v>
      </c>
      <c r="Q1248" t="s">
        <v>51</v>
      </c>
      <c r="R1248" t="s">
        <v>58</v>
      </c>
      <c r="S1248" t="s">
        <v>242</v>
      </c>
      <c r="T1248" t="s">
        <v>185</v>
      </c>
      <c r="U1248" t="s">
        <v>194</v>
      </c>
      <c r="V1248" t="s">
        <v>39</v>
      </c>
      <c r="W1248" t="s">
        <v>40</v>
      </c>
      <c r="X1248" t="s">
        <v>40</v>
      </c>
      <c r="Y1248" t="s">
        <v>41</v>
      </c>
      <c r="Z1248" t="s">
        <v>41</v>
      </c>
      <c r="AA1248" t="s">
        <v>188</v>
      </c>
      <c r="AB1248" t="s">
        <v>195</v>
      </c>
    </row>
    <row r="1249" spans="1:28" x14ac:dyDescent="0.25">
      <c r="A1249" t="s">
        <v>172</v>
      </c>
      <c r="B1249" t="s">
        <v>26</v>
      </c>
      <c r="C1249" t="s">
        <v>240</v>
      </c>
      <c r="D1249" t="s">
        <v>241</v>
      </c>
      <c r="E1249">
        <v>511</v>
      </c>
      <c r="F1249" t="str">
        <f t="shared" si="38"/>
        <v>A3125AF511</v>
      </c>
      <c r="G1249">
        <f t="shared" si="39"/>
        <v>246000</v>
      </c>
      <c r="H1249" s="2">
        <v>-245588</v>
      </c>
      <c r="I1249" s="3">
        <v>-246000</v>
      </c>
      <c r="J1249" t="s">
        <v>99</v>
      </c>
      <c r="K1249" t="s">
        <v>108</v>
      </c>
      <c r="L1249" t="s">
        <v>109</v>
      </c>
      <c r="M1249" t="s">
        <v>32</v>
      </c>
      <c r="N1249" t="s">
        <v>33</v>
      </c>
      <c r="O1249" t="s">
        <v>814</v>
      </c>
      <c r="P1249" t="s">
        <v>34</v>
      </c>
      <c r="Q1249" t="s">
        <v>51</v>
      </c>
      <c r="R1249" t="s">
        <v>58</v>
      </c>
      <c r="S1249" t="s">
        <v>242</v>
      </c>
      <c r="T1249" t="s">
        <v>185</v>
      </c>
      <c r="U1249" t="s">
        <v>194</v>
      </c>
      <c r="V1249" t="s">
        <v>39</v>
      </c>
      <c r="W1249" t="s">
        <v>40</v>
      </c>
      <c r="X1249" t="s">
        <v>40</v>
      </c>
      <c r="Y1249" t="s">
        <v>41</v>
      </c>
      <c r="Z1249" t="s">
        <v>41</v>
      </c>
      <c r="AA1249" t="s">
        <v>188</v>
      </c>
      <c r="AB1249" t="s">
        <v>195</v>
      </c>
    </row>
    <row r="1250" spans="1:28" x14ac:dyDescent="0.25">
      <c r="A1250" t="s">
        <v>823</v>
      </c>
      <c r="B1250" t="s">
        <v>26</v>
      </c>
      <c r="C1250" t="s">
        <v>240</v>
      </c>
      <c r="D1250" t="s">
        <v>243</v>
      </c>
      <c r="E1250">
        <v>511</v>
      </c>
      <c r="F1250" t="str">
        <f t="shared" si="38"/>
        <v>A3840AF511</v>
      </c>
      <c r="G1250">
        <f t="shared" si="39"/>
        <v>441000</v>
      </c>
      <c r="H1250" s="2">
        <v>441275</v>
      </c>
      <c r="I1250" s="3">
        <v>441000</v>
      </c>
      <c r="J1250" t="s">
        <v>29</v>
      </c>
      <c r="K1250" t="s">
        <v>108</v>
      </c>
      <c r="L1250" t="s">
        <v>109</v>
      </c>
      <c r="M1250" t="s">
        <v>32</v>
      </c>
      <c r="N1250" t="s">
        <v>33</v>
      </c>
      <c r="O1250" t="s">
        <v>814</v>
      </c>
      <c r="P1250" t="s">
        <v>34</v>
      </c>
      <c r="Q1250" t="s">
        <v>51</v>
      </c>
      <c r="R1250" t="s">
        <v>58</v>
      </c>
      <c r="S1250" t="s">
        <v>242</v>
      </c>
      <c r="T1250" t="s">
        <v>185</v>
      </c>
      <c r="U1250" t="s">
        <v>194</v>
      </c>
      <c r="V1250" t="s">
        <v>39</v>
      </c>
      <c r="W1250" t="s">
        <v>40</v>
      </c>
      <c r="X1250" t="s">
        <v>40</v>
      </c>
      <c r="Y1250" t="s">
        <v>41</v>
      </c>
      <c r="Z1250" t="s">
        <v>41</v>
      </c>
      <c r="AA1250" t="s">
        <v>188</v>
      </c>
      <c r="AB1250" t="s">
        <v>195</v>
      </c>
    </row>
    <row r="1251" spans="1:28" x14ac:dyDescent="0.25">
      <c r="A1251" t="s">
        <v>816</v>
      </c>
      <c r="B1251" t="s">
        <v>26</v>
      </c>
      <c r="C1251" t="s">
        <v>240</v>
      </c>
      <c r="D1251" t="s">
        <v>243</v>
      </c>
      <c r="E1251">
        <v>511</v>
      </c>
      <c r="F1251" t="str">
        <f t="shared" si="38"/>
        <v>A3840AF511</v>
      </c>
      <c r="G1251">
        <f t="shared" si="39"/>
        <v>95000</v>
      </c>
      <c r="H1251" s="2">
        <v>-94558</v>
      </c>
      <c r="I1251" s="3">
        <v>-95000</v>
      </c>
      <c r="J1251" t="s">
        <v>99</v>
      </c>
      <c r="K1251" t="s">
        <v>115</v>
      </c>
      <c r="L1251" t="s">
        <v>111</v>
      </c>
      <c r="M1251" t="s">
        <v>112</v>
      </c>
      <c r="N1251" t="s">
        <v>113</v>
      </c>
      <c r="O1251" t="s">
        <v>814</v>
      </c>
      <c r="P1251" t="s">
        <v>34</v>
      </c>
      <c r="Q1251" t="s">
        <v>51</v>
      </c>
      <c r="R1251" t="s">
        <v>58</v>
      </c>
      <c r="S1251" t="s">
        <v>242</v>
      </c>
      <c r="T1251" t="s">
        <v>185</v>
      </c>
      <c r="U1251" t="s">
        <v>194</v>
      </c>
      <c r="V1251" t="s">
        <v>39</v>
      </c>
      <c r="W1251" t="s">
        <v>40</v>
      </c>
      <c r="X1251" t="s">
        <v>40</v>
      </c>
      <c r="Y1251" t="s">
        <v>41</v>
      </c>
      <c r="Z1251" t="s">
        <v>41</v>
      </c>
      <c r="AA1251" t="s">
        <v>188</v>
      </c>
      <c r="AB1251" t="s">
        <v>195</v>
      </c>
    </row>
    <row r="1252" spans="1:28" x14ac:dyDescent="0.25">
      <c r="A1252" t="s">
        <v>817</v>
      </c>
      <c r="B1252" t="s">
        <v>26</v>
      </c>
      <c r="C1252" t="s">
        <v>240</v>
      </c>
      <c r="D1252" t="s">
        <v>243</v>
      </c>
      <c r="E1252">
        <v>511</v>
      </c>
      <c r="F1252" t="str">
        <f t="shared" si="38"/>
        <v>A3840AF511</v>
      </c>
      <c r="G1252">
        <f t="shared" si="39"/>
        <v>317000</v>
      </c>
      <c r="H1252" s="2">
        <v>-317298</v>
      </c>
      <c r="I1252" s="3">
        <v>-317000</v>
      </c>
      <c r="J1252" t="s">
        <v>99</v>
      </c>
      <c r="K1252" t="s">
        <v>116</v>
      </c>
      <c r="L1252" t="s">
        <v>117</v>
      </c>
      <c r="M1252" t="s">
        <v>118</v>
      </c>
      <c r="N1252" t="s">
        <v>117</v>
      </c>
      <c r="O1252" t="s">
        <v>814</v>
      </c>
      <c r="P1252" t="s">
        <v>34</v>
      </c>
      <c r="Q1252" t="s">
        <v>51</v>
      </c>
      <c r="R1252" t="s">
        <v>58</v>
      </c>
      <c r="S1252" t="s">
        <v>242</v>
      </c>
      <c r="T1252" t="s">
        <v>185</v>
      </c>
      <c r="U1252" t="s">
        <v>194</v>
      </c>
      <c r="V1252" t="s">
        <v>39</v>
      </c>
      <c r="W1252" t="s">
        <v>40</v>
      </c>
      <c r="X1252" t="s">
        <v>40</v>
      </c>
      <c r="Y1252" t="s">
        <v>41</v>
      </c>
      <c r="Z1252" t="s">
        <v>41</v>
      </c>
      <c r="AA1252" t="s">
        <v>188</v>
      </c>
      <c r="AB1252" t="s">
        <v>195</v>
      </c>
    </row>
    <row r="1253" spans="1:28" x14ac:dyDescent="0.25">
      <c r="A1253" t="s">
        <v>926</v>
      </c>
      <c r="B1253" t="s">
        <v>26</v>
      </c>
      <c r="C1253" t="s">
        <v>240</v>
      </c>
      <c r="D1253" t="s">
        <v>243</v>
      </c>
      <c r="E1253">
        <v>511</v>
      </c>
      <c r="F1253" t="str">
        <f t="shared" si="38"/>
        <v>A3840AF511</v>
      </c>
      <c r="G1253">
        <f t="shared" si="39"/>
        <v>29000</v>
      </c>
      <c r="H1253" s="2">
        <v>-29419</v>
      </c>
      <c r="I1253" s="3">
        <v>-29000</v>
      </c>
      <c r="J1253" t="s">
        <v>99</v>
      </c>
      <c r="K1253" t="s">
        <v>100</v>
      </c>
      <c r="L1253" t="s">
        <v>101</v>
      </c>
      <c r="M1253" t="s">
        <v>102</v>
      </c>
      <c r="N1253" t="s">
        <v>103</v>
      </c>
      <c r="O1253" t="s">
        <v>814</v>
      </c>
      <c r="P1253" t="s">
        <v>34</v>
      </c>
      <c r="Q1253" t="s">
        <v>51</v>
      </c>
      <c r="R1253" t="s">
        <v>58</v>
      </c>
      <c r="S1253" t="s">
        <v>242</v>
      </c>
      <c r="T1253" t="s">
        <v>185</v>
      </c>
      <c r="U1253" t="s">
        <v>194</v>
      </c>
      <c r="V1253" t="s">
        <v>39</v>
      </c>
      <c r="W1253" t="s">
        <v>40</v>
      </c>
      <c r="X1253" t="s">
        <v>40</v>
      </c>
      <c r="Y1253" t="s">
        <v>41</v>
      </c>
      <c r="Z1253" t="s">
        <v>41</v>
      </c>
      <c r="AA1253" t="s">
        <v>188</v>
      </c>
      <c r="AB1253" t="s">
        <v>195</v>
      </c>
    </row>
    <row r="1254" spans="1:28" x14ac:dyDescent="0.25">
      <c r="A1254" t="s">
        <v>149</v>
      </c>
      <c r="B1254" t="s">
        <v>26</v>
      </c>
      <c r="C1254" t="s">
        <v>240</v>
      </c>
      <c r="D1254" t="s">
        <v>243</v>
      </c>
      <c r="E1254">
        <v>511</v>
      </c>
      <c r="F1254" t="str">
        <f t="shared" si="38"/>
        <v>A3840AF511</v>
      </c>
      <c r="G1254">
        <f t="shared" si="39"/>
        <v>35000</v>
      </c>
      <c r="H1254" s="2">
        <v>34950</v>
      </c>
      <c r="I1254" s="3">
        <v>35000</v>
      </c>
      <c r="J1254" t="s">
        <v>29</v>
      </c>
      <c r="K1254" t="s">
        <v>51</v>
      </c>
      <c r="L1254" t="s">
        <v>137</v>
      </c>
      <c r="M1254" t="s">
        <v>138</v>
      </c>
      <c r="N1254" t="s">
        <v>139</v>
      </c>
      <c r="O1254" t="s">
        <v>814</v>
      </c>
      <c r="P1254" t="s">
        <v>34</v>
      </c>
      <c r="Q1254" t="s">
        <v>51</v>
      </c>
      <c r="R1254" t="s">
        <v>58</v>
      </c>
      <c r="S1254" t="s">
        <v>242</v>
      </c>
      <c r="T1254" t="s">
        <v>185</v>
      </c>
      <c r="U1254" t="s">
        <v>194</v>
      </c>
      <c r="V1254" t="s">
        <v>39</v>
      </c>
      <c r="W1254" t="s">
        <v>40</v>
      </c>
      <c r="X1254" t="s">
        <v>40</v>
      </c>
      <c r="Y1254" t="s">
        <v>41</v>
      </c>
      <c r="Z1254" t="s">
        <v>41</v>
      </c>
      <c r="AA1254" t="s">
        <v>188</v>
      </c>
      <c r="AB1254" t="s">
        <v>195</v>
      </c>
    </row>
    <row r="1255" spans="1:28" x14ac:dyDescent="0.25">
      <c r="A1255" t="s">
        <v>152</v>
      </c>
      <c r="B1255" t="s">
        <v>26</v>
      </c>
      <c r="C1255" t="s">
        <v>240</v>
      </c>
      <c r="D1255" t="s">
        <v>243</v>
      </c>
      <c r="E1255">
        <v>511</v>
      </c>
      <c r="F1255" t="str">
        <f t="shared" si="38"/>
        <v>A3840AF511</v>
      </c>
      <c r="G1255">
        <f t="shared" si="39"/>
        <v>35000</v>
      </c>
      <c r="H1255" s="2">
        <v>-34950</v>
      </c>
      <c r="I1255" s="3">
        <v>-35000</v>
      </c>
      <c r="J1255" t="s">
        <v>99</v>
      </c>
      <c r="K1255" t="s">
        <v>115</v>
      </c>
      <c r="L1255" t="s">
        <v>111</v>
      </c>
      <c r="M1255" t="s">
        <v>112</v>
      </c>
      <c r="N1255" t="s">
        <v>113</v>
      </c>
      <c r="O1255" t="s">
        <v>814</v>
      </c>
      <c r="P1255" t="s">
        <v>34</v>
      </c>
      <c r="Q1255" t="s">
        <v>51</v>
      </c>
      <c r="R1255" t="s">
        <v>58</v>
      </c>
      <c r="S1255" t="s">
        <v>242</v>
      </c>
      <c r="T1255" t="s">
        <v>185</v>
      </c>
      <c r="U1255" t="s">
        <v>194</v>
      </c>
      <c r="V1255" t="s">
        <v>39</v>
      </c>
      <c r="W1255" t="s">
        <v>40</v>
      </c>
      <c r="X1255" t="s">
        <v>40</v>
      </c>
      <c r="Y1255" t="s">
        <v>41</v>
      </c>
      <c r="Z1255" t="s">
        <v>41</v>
      </c>
      <c r="AA1255" t="s">
        <v>188</v>
      </c>
      <c r="AB1255" t="s">
        <v>195</v>
      </c>
    </row>
    <row r="1256" spans="1:28" x14ac:dyDescent="0.25">
      <c r="A1256" t="s">
        <v>153</v>
      </c>
      <c r="B1256" t="s">
        <v>247</v>
      </c>
      <c r="C1256" t="s">
        <v>240</v>
      </c>
      <c r="D1256" t="s">
        <v>243</v>
      </c>
      <c r="E1256">
        <v>511</v>
      </c>
      <c r="F1256" t="str">
        <f t="shared" si="38"/>
        <v>A3840AF511</v>
      </c>
      <c r="G1256">
        <f t="shared" si="39"/>
        <v>35000</v>
      </c>
      <c r="H1256" s="2">
        <v>35010</v>
      </c>
      <c r="I1256" s="3">
        <v>35000</v>
      </c>
      <c r="J1256" t="s">
        <v>29</v>
      </c>
      <c r="K1256" t="s">
        <v>154</v>
      </c>
      <c r="L1256" t="s">
        <v>155</v>
      </c>
      <c r="M1256" t="s">
        <v>156</v>
      </c>
      <c r="N1256" t="s">
        <v>157</v>
      </c>
      <c r="O1256" t="s">
        <v>814</v>
      </c>
      <c r="P1256" t="s">
        <v>34</v>
      </c>
      <c r="Q1256" t="s">
        <v>51</v>
      </c>
      <c r="R1256" t="s">
        <v>58</v>
      </c>
      <c r="S1256" t="s">
        <v>242</v>
      </c>
      <c r="T1256" t="s">
        <v>185</v>
      </c>
      <c r="U1256" t="s">
        <v>194</v>
      </c>
      <c r="V1256" t="s">
        <v>39</v>
      </c>
      <c r="W1256" t="s">
        <v>40</v>
      </c>
      <c r="X1256" t="s">
        <v>40</v>
      </c>
      <c r="Y1256" t="s">
        <v>41</v>
      </c>
      <c r="Z1256" t="s">
        <v>41</v>
      </c>
      <c r="AA1256" t="s">
        <v>188</v>
      </c>
      <c r="AB1256" t="s">
        <v>195</v>
      </c>
    </row>
    <row r="1257" spans="1:28" x14ac:dyDescent="0.25">
      <c r="A1257" t="s">
        <v>158</v>
      </c>
      <c r="B1257" t="s">
        <v>247</v>
      </c>
      <c r="C1257" t="s">
        <v>240</v>
      </c>
      <c r="D1257" t="s">
        <v>243</v>
      </c>
      <c r="E1257">
        <v>511</v>
      </c>
      <c r="F1257" t="str">
        <f t="shared" si="38"/>
        <v>A3840AF511</v>
      </c>
      <c r="G1257">
        <f t="shared" si="39"/>
        <v>9000</v>
      </c>
      <c r="H1257" s="2">
        <v>9044</v>
      </c>
      <c r="I1257" s="3">
        <v>9000</v>
      </c>
      <c r="J1257" t="s">
        <v>29</v>
      </c>
      <c r="K1257" t="s">
        <v>159</v>
      </c>
      <c r="L1257" t="s">
        <v>160</v>
      </c>
      <c r="M1257" t="s">
        <v>161</v>
      </c>
      <c r="N1257" t="s">
        <v>162</v>
      </c>
      <c r="O1257" t="s">
        <v>814</v>
      </c>
      <c r="P1257" t="s">
        <v>34</v>
      </c>
      <c r="Q1257" t="s">
        <v>51</v>
      </c>
      <c r="R1257" t="s">
        <v>58</v>
      </c>
      <c r="S1257" t="s">
        <v>242</v>
      </c>
      <c r="T1257" t="s">
        <v>185</v>
      </c>
      <c r="U1257" t="s">
        <v>194</v>
      </c>
      <c r="V1257" t="s">
        <v>39</v>
      </c>
      <c r="W1257" t="s">
        <v>40</v>
      </c>
      <c r="X1257" t="s">
        <v>40</v>
      </c>
      <c r="Y1257" t="s">
        <v>41</v>
      </c>
      <c r="Z1257" t="s">
        <v>41</v>
      </c>
      <c r="AA1257" t="s">
        <v>188</v>
      </c>
      <c r="AB1257" t="s">
        <v>195</v>
      </c>
    </row>
    <row r="1258" spans="1:28" x14ac:dyDescent="0.25">
      <c r="A1258" t="s">
        <v>163</v>
      </c>
      <c r="B1258" t="s">
        <v>247</v>
      </c>
      <c r="C1258" t="s">
        <v>240</v>
      </c>
      <c r="D1258" t="s">
        <v>243</v>
      </c>
      <c r="E1258">
        <v>511</v>
      </c>
      <c r="F1258" t="str">
        <f t="shared" si="38"/>
        <v>A3840AF511</v>
      </c>
      <c r="G1258">
        <f t="shared" si="39"/>
        <v>44000</v>
      </c>
      <c r="H1258" s="2">
        <v>-44054</v>
      </c>
      <c r="I1258" s="3">
        <v>-44000</v>
      </c>
      <c r="J1258" t="s">
        <v>99</v>
      </c>
      <c r="K1258" t="s">
        <v>51</v>
      </c>
      <c r="L1258" t="s">
        <v>137</v>
      </c>
      <c r="M1258" t="s">
        <v>138</v>
      </c>
      <c r="N1258" t="s">
        <v>139</v>
      </c>
      <c r="O1258" t="s">
        <v>814</v>
      </c>
      <c r="P1258" t="s">
        <v>34</v>
      </c>
      <c r="Q1258" t="s">
        <v>51</v>
      </c>
      <c r="R1258" t="s">
        <v>58</v>
      </c>
      <c r="S1258" t="s">
        <v>242</v>
      </c>
      <c r="T1258" t="s">
        <v>185</v>
      </c>
      <c r="U1258" t="s">
        <v>194</v>
      </c>
      <c r="V1258" t="s">
        <v>39</v>
      </c>
      <c r="W1258" t="s">
        <v>40</v>
      </c>
      <c r="X1258" t="s">
        <v>40</v>
      </c>
      <c r="Y1258" t="s">
        <v>41</v>
      </c>
      <c r="Z1258" t="s">
        <v>41</v>
      </c>
      <c r="AA1258" t="s">
        <v>188</v>
      </c>
      <c r="AB1258" t="s">
        <v>195</v>
      </c>
    </row>
    <row r="1259" spans="1:28" x14ac:dyDescent="0.25">
      <c r="A1259" t="s">
        <v>164</v>
      </c>
      <c r="B1259" t="s">
        <v>26</v>
      </c>
      <c r="C1259" t="s">
        <v>240</v>
      </c>
      <c r="D1259" t="s">
        <v>243</v>
      </c>
      <c r="E1259">
        <v>511</v>
      </c>
      <c r="F1259" t="str">
        <f t="shared" si="38"/>
        <v>A3840AF511</v>
      </c>
      <c r="G1259">
        <f t="shared" si="39"/>
        <v>35000</v>
      </c>
      <c r="H1259" s="2">
        <v>35010</v>
      </c>
      <c r="I1259" s="3">
        <v>35000</v>
      </c>
      <c r="J1259" t="s">
        <v>29</v>
      </c>
      <c r="K1259" t="s">
        <v>116</v>
      </c>
      <c r="L1259" t="s">
        <v>117</v>
      </c>
      <c r="M1259" t="s">
        <v>118</v>
      </c>
      <c r="N1259" t="s">
        <v>117</v>
      </c>
      <c r="O1259" t="s">
        <v>814</v>
      </c>
      <c r="P1259" t="s">
        <v>34</v>
      </c>
      <c r="Q1259" t="s">
        <v>51</v>
      </c>
      <c r="R1259" t="s">
        <v>58</v>
      </c>
      <c r="S1259" t="s">
        <v>242</v>
      </c>
      <c r="T1259" t="s">
        <v>185</v>
      </c>
      <c r="U1259" t="s">
        <v>194</v>
      </c>
      <c r="V1259" t="s">
        <v>39</v>
      </c>
      <c r="W1259" t="s">
        <v>40</v>
      </c>
      <c r="X1259" t="s">
        <v>40</v>
      </c>
      <c r="Y1259" t="s">
        <v>41</v>
      </c>
      <c r="Z1259" t="s">
        <v>41</v>
      </c>
      <c r="AA1259" t="s">
        <v>188</v>
      </c>
      <c r="AB1259" t="s">
        <v>195</v>
      </c>
    </row>
    <row r="1260" spans="1:28" x14ac:dyDescent="0.25">
      <c r="A1260" t="s">
        <v>165</v>
      </c>
      <c r="B1260" t="s">
        <v>26</v>
      </c>
      <c r="C1260" t="s">
        <v>240</v>
      </c>
      <c r="D1260" t="s">
        <v>243</v>
      </c>
      <c r="E1260">
        <v>511</v>
      </c>
      <c r="F1260" t="str">
        <f t="shared" si="38"/>
        <v>A3840AF511</v>
      </c>
      <c r="G1260">
        <f t="shared" si="39"/>
        <v>35000</v>
      </c>
      <c r="H1260" s="2">
        <v>-35010</v>
      </c>
      <c r="I1260" s="3">
        <v>-35000</v>
      </c>
      <c r="J1260" t="s">
        <v>99</v>
      </c>
      <c r="K1260" t="s">
        <v>154</v>
      </c>
      <c r="L1260" t="s">
        <v>155</v>
      </c>
      <c r="M1260" t="s">
        <v>156</v>
      </c>
      <c r="N1260" t="s">
        <v>157</v>
      </c>
      <c r="O1260" t="s">
        <v>814</v>
      </c>
      <c r="P1260" t="s">
        <v>34</v>
      </c>
      <c r="Q1260" t="s">
        <v>51</v>
      </c>
      <c r="R1260" t="s">
        <v>58</v>
      </c>
      <c r="S1260" t="s">
        <v>242</v>
      </c>
      <c r="T1260" t="s">
        <v>185</v>
      </c>
      <c r="U1260" t="s">
        <v>194</v>
      </c>
      <c r="V1260" t="s">
        <v>39</v>
      </c>
      <c r="W1260" t="s">
        <v>40</v>
      </c>
      <c r="X1260" t="s">
        <v>40</v>
      </c>
      <c r="Y1260" t="s">
        <v>41</v>
      </c>
      <c r="Z1260" t="s">
        <v>41</v>
      </c>
      <c r="AA1260" t="s">
        <v>188</v>
      </c>
      <c r="AB1260" t="s">
        <v>195</v>
      </c>
    </row>
    <row r="1261" spans="1:28" x14ac:dyDescent="0.25">
      <c r="A1261" t="s">
        <v>166</v>
      </c>
      <c r="B1261" t="s">
        <v>26</v>
      </c>
      <c r="C1261" t="s">
        <v>240</v>
      </c>
      <c r="D1261" t="s">
        <v>243</v>
      </c>
      <c r="E1261">
        <v>511</v>
      </c>
      <c r="F1261" t="str">
        <f t="shared" si="38"/>
        <v>A3840AF511</v>
      </c>
      <c r="G1261">
        <f t="shared" si="39"/>
        <v>37000</v>
      </c>
      <c r="H1261" s="2">
        <v>37415</v>
      </c>
      <c r="I1261" s="3">
        <v>37000</v>
      </c>
      <c r="J1261" t="s">
        <v>29</v>
      </c>
      <c r="K1261" t="s">
        <v>116</v>
      </c>
      <c r="L1261" t="s">
        <v>117</v>
      </c>
      <c r="M1261" t="s">
        <v>118</v>
      </c>
      <c r="N1261" t="s">
        <v>117</v>
      </c>
      <c r="O1261" t="s">
        <v>814</v>
      </c>
      <c r="P1261" t="s">
        <v>34</v>
      </c>
      <c r="Q1261" t="s">
        <v>51</v>
      </c>
      <c r="R1261" t="s">
        <v>58</v>
      </c>
      <c r="S1261" t="s">
        <v>242</v>
      </c>
      <c r="T1261" t="s">
        <v>185</v>
      </c>
      <c r="U1261" t="s">
        <v>194</v>
      </c>
      <c r="V1261" t="s">
        <v>39</v>
      </c>
      <c r="W1261" t="s">
        <v>40</v>
      </c>
      <c r="X1261" t="s">
        <v>40</v>
      </c>
      <c r="Y1261" t="s">
        <v>41</v>
      </c>
      <c r="Z1261" t="s">
        <v>41</v>
      </c>
      <c r="AA1261" t="s">
        <v>188</v>
      </c>
      <c r="AB1261" t="s">
        <v>195</v>
      </c>
    </row>
    <row r="1262" spans="1:28" x14ac:dyDescent="0.25">
      <c r="A1262" t="s">
        <v>167</v>
      </c>
      <c r="B1262" t="s">
        <v>26</v>
      </c>
      <c r="C1262" t="s">
        <v>240</v>
      </c>
      <c r="D1262" t="s">
        <v>243</v>
      </c>
      <c r="E1262">
        <v>511</v>
      </c>
      <c r="F1262" t="str">
        <f t="shared" si="38"/>
        <v>A3840AF511</v>
      </c>
      <c r="G1262">
        <f t="shared" si="39"/>
        <v>37000</v>
      </c>
      <c r="H1262" s="2">
        <v>-37415</v>
      </c>
      <c r="I1262" s="3">
        <v>-37000</v>
      </c>
      <c r="J1262" t="s">
        <v>99</v>
      </c>
      <c r="K1262" t="s">
        <v>168</v>
      </c>
      <c r="L1262" t="s">
        <v>117</v>
      </c>
      <c r="M1262" t="s">
        <v>169</v>
      </c>
      <c r="N1262" t="s">
        <v>170</v>
      </c>
      <c r="O1262" t="s">
        <v>814</v>
      </c>
      <c r="P1262" t="s">
        <v>34</v>
      </c>
      <c r="Q1262" t="s">
        <v>51</v>
      </c>
      <c r="R1262" t="s">
        <v>58</v>
      </c>
      <c r="S1262" t="s">
        <v>242</v>
      </c>
      <c r="T1262" t="s">
        <v>185</v>
      </c>
      <c r="U1262" t="s">
        <v>194</v>
      </c>
      <c r="V1262" t="s">
        <v>39</v>
      </c>
      <c r="W1262" t="s">
        <v>40</v>
      </c>
      <c r="X1262" t="s">
        <v>40</v>
      </c>
      <c r="Y1262" t="s">
        <v>41</v>
      </c>
      <c r="Z1262" t="s">
        <v>41</v>
      </c>
      <c r="AA1262" t="s">
        <v>188</v>
      </c>
      <c r="AB1262" t="s">
        <v>195</v>
      </c>
    </row>
    <row r="1263" spans="1:28" x14ac:dyDescent="0.25">
      <c r="A1263" t="s">
        <v>823</v>
      </c>
      <c r="B1263" t="s">
        <v>26</v>
      </c>
      <c r="C1263" t="s">
        <v>240</v>
      </c>
      <c r="D1263" t="s">
        <v>244</v>
      </c>
      <c r="E1263">
        <v>511</v>
      </c>
      <c r="F1263" t="str">
        <f t="shared" si="38"/>
        <v>A3845AF511</v>
      </c>
      <c r="G1263">
        <f t="shared" si="39"/>
        <v>238000</v>
      </c>
      <c r="H1263" s="2">
        <v>237975</v>
      </c>
      <c r="I1263" s="3">
        <v>238000</v>
      </c>
      <c r="J1263" t="s">
        <v>29</v>
      </c>
      <c r="K1263" t="s">
        <v>108</v>
      </c>
      <c r="L1263" t="s">
        <v>109</v>
      </c>
      <c r="M1263" t="s">
        <v>32</v>
      </c>
      <c r="N1263" t="s">
        <v>33</v>
      </c>
      <c r="O1263" t="s">
        <v>814</v>
      </c>
      <c r="P1263" t="s">
        <v>34</v>
      </c>
      <c r="Q1263" t="s">
        <v>51</v>
      </c>
      <c r="R1263" t="s">
        <v>58</v>
      </c>
      <c r="S1263" t="s">
        <v>242</v>
      </c>
      <c r="T1263" t="s">
        <v>185</v>
      </c>
      <c r="U1263" t="s">
        <v>194</v>
      </c>
      <c r="V1263" t="s">
        <v>39</v>
      </c>
      <c r="W1263" t="s">
        <v>40</v>
      </c>
      <c r="X1263" t="s">
        <v>40</v>
      </c>
      <c r="Y1263" t="s">
        <v>41</v>
      </c>
      <c r="Z1263" t="s">
        <v>41</v>
      </c>
      <c r="AA1263" t="s">
        <v>188</v>
      </c>
      <c r="AB1263" t="s">
        <v>195</v>
      </c>
    </row>
    <row r="1264" spans="1:28" x14ac:dyDescent="0.25">
      <c r="A1264" t="s">
        <v>825</v>
      </c>
      <c r="B1264" t="s">
        <v>26</v>
      </c>
      <c r="C1264" t="s">
        <v>240</v>
      </c>
      <c r="D1264" t="s">
        <v>244</v>
      </c>
      <c r="E1264">
        <v>511</v>
      </c>
      <c r="F1264" t="str">
        <f t="shared" si="38"/>
        <v>A3845AF511</v>
      </c>
      <c r="G1264">
        <f t="shared" si="39"/>
        <v>9000</v>
      </c>
      <c r="H1264" s="2">
        <v>9510</v>
      </c>
      <c r="I1264" s="3">
        <v>9000</v>
      </c>
      <c r="J1264" t="s">
        <v>29</v>
      </c>
      <c r="K1264" t="s">
        <v>100</v>
      </c>
      <c r="L1264" t="s">
        <v>101</v>
      </c>
      <c r="M1264" t="s">
        <v>102</v>
      </c>
      <c r="N1264" t="s">
        <v>103</v>
      </c>
      <c r="O1264" t="s">
        <v>814</v>
      </c>
      <c r="P1264" t="s">
        <v>34</v>
      </c>
      <c r="Q1264" t="s">
        <v>51</v>
      </c>
      <c r="R1264" t="s">
        <v>58</v>
      </c>
      <c r="S1264" t="s">
        <v>242</v>
      </c>
      <c r="T1264" t="s">
        <v>185</v>
      </c>
      <c r="U1264" t="s">
        <v>194</v>
      </c>
      <c r="V1264" t="s">
        <v>39</v>
      </c>
      <c r="W1264" t="s">
        <v>40</v>
      </c>
      <c r="X1264" t="s">
        <v>40</v>
      </c>
      <c r="Y1264" t="s">
        <v>41</v>
      </c>
      <c r="Z1264" t="s">
        <v>41</v>
      </c>
      <c r="AA1264" t="s">
        <v>188</v>
      </c>
      <c r="AB1264" t="s">
        <v>195</v>
      </c>
    </row>
    <row r="1265" spans="1:28" x14ac:dyDescent="0.25">
      <c r="A1265" t="s">
        <v>816</v>
      </c>
      <c r="B1265" t="s">
        <v>26</v>
      </c>
      <c r="C1265" t="s">
        <v>240</v>
      </c>
      <c r="D1265" t="s">
        <v>244</v>
      </c>
      <c r="E1265">
        <v>511</v>
      </c>
      <c r="F1265" t="str">
        <f t="shared" si="38"/>
        <v>A3845AF511</v>
      </c>
      <c r="G1265">
        <f t="shared" si="39"/>
        <v>71000</v>
      </c>
      <c r="H1265" s="2">
        <v>-71392</v>
      </c>
      <c r="I1265" s="3">
        <v>-71000</v>
      </c>
      <c r="J1265" t="s">
        <v>99</v>
      </c>
      <c r="K1265" t="s">
        <v>115</v>
      </c>
      <c r="L1265" t="s">
        <v>111</v>
      </c>
      <c r="M1265" t="s">
        <v>112</v>
      </c>
      <c r="N1265" t="s">
        <v>113</v>
      </c>
      <c r="O1265" t="s">
        <v>814</v>
      </c>
      <c r="P1265" t="s">
        <v>34</v>
      </c>
      <c r="Q1265" t="s">
        <v>51</v>
      </c>
      <c r="R1265" t="s">
        <v>58</v>
      </c>
      <c r="S1265" t="s">
        <v>242</v>
      </c>
      <c r="T1265" t="s">
        <v>185</v>
      </c>
      <c r="U1265" t="s">
        <v>194</v>
      </c>
      <c r="V1265" t="s">
        <v>39</v>
      </c>
      <c r="W1265" t="s">
        <v>40</v>
      </c>
      <c r="X1265" t="s">
        <v>40</v>
      </c>
      <c r="Y1265" t="s">
        <v>41</v>
      </c>
      <c r="Z1265" t="s">
        <v>41</v>
      </c>
      <c r="AA1265" t="s">
        <v>188</v>
      </c>
      <c r="AB1265" t="s">
        <v>195</v>
      </c>
    </row>
    <row r="1266" spans="1:28" x14ac:dyDescent="0.25">
      <c r="A1266" t="s">
        <v>817</v>
      </c>
      <c r="B1266" t="s">
        <v>26</v>
      </c>
      <c r="C1266" t="s">
        <v>240</v>
      </c>
      <c r="D1266" t="s">
        <v>244</v>
      </c>
      <c r="E1266">
        <v>511</v>
      </c>
      <c r="F1266" t="str">
        <f t="shared" si="38"/>
        <v>A3845AF511</v>
      </c>
      <c r="G1266">
        <f t="shared" si="39"/>
        <v>176000</v>
      </c>
      <c r="H1266" s="2">
        <v>-176093</v>
      </c>
      <c r="I1266" s="3">
        <v>-176000</v>
      </c>
      <c r="J1266" t="s">
        <v>99</v>
      </c>
      <c r="K1266" t="s">
        <v>116</v>
      </c>
      <c r="L1266" t="s">
        <v>117</v>
      </c>
      <c r="M1266" t="s">
        <v>118</v>
      </c>
      <c r="N1266" t="s">
        <v>117</v>
      </c>
      <c r="O1266" t="s">
        <v>814</v>
      </c>
      <c r="P1266" t="s">
        <v>34</v>
      </c>
      <c r="Q1266" t="s">
        <v>51</v>
      </c>
      <c r="R1266" t="s">
        <v>58</v>
      </c>
      <c r="S1266" t="s">
        <v>242</v>
      </c>
      <c r="T1266" t="s">
        <v>185</v>
      </c>
      <c r="U1266" t="s">
        <v>194</v>
      </c>
      <c r="V1266" t="s">
        <v>39</v>
      </c>
      <c r="W1266" t="s">
        <v>40</v>
      </c>
      <c r="X1266" t="s">
        <v>40</v>
      </c>
      <c r="Y1266" t="s">
        <v>41</v>
      </c>
      <c r="Z1266" t="s">
        <v>41</v>
      </c>
      <c r="AA1266" t="s">
        <v>188</v>
      </c>
      <c r="AB1266" t="s">
        <v>195</v>
      </c>
    </row>
    <row r="1267" spans="1:28" x14ac:dyDescent="0.25">
      <c r="A1267" t="s">
        <v>149</v>
      </c>
      <c r="B1267" t="s">
        <v>26</v>
      </c>
      <c r="C1267" t="s">
        <v>240</v>
      </c>
      <c r="D1267" t="s">
        <v>244</v>
      </c>
      <c r="E1267">
        <v>511</v>
      </c>
      <c r="F1267" t="str">
        <f t="shared" si="38"/>
        <v>A3845AF511</v>
      </c>
      <c r="G1267">
        <f t="shared" si="39"/>
        <v>36000</v>
      </c>
      <c r="H1267" s="2">
        <v>35696</v>
      </c>
      <c r="I1267" s="3">
        <v>36000</v>
      </c>
      <c r="J1267" t="s">
        <v>29</v>
      </c>
      <c r="K1267" t="s">
        <v>51</v>
      </c>
      <c r="L1267" t="s">
        <v>137</v>
      </c>
      <c r="M1267" t="s">
        <v>138</v>
      </c>
      <c r="N1267" t="s">
        <v>139</v>
      </c>
      <c r="O1267" t="s">
        <v>814</v>
      </c>
      <c r="P1267" t="s">
        <v>34</v>
      </c>
      <c r="Q1267" t="s">
        <v>51</v>
      </c>
      <c r="R1267" t="s">
        <v>58</v>
      </c>
      <c r="S1267" t="s">
        <v>242</v>
      </c>
      <c r="T1267" t="s">
        <v>185</v>
      </c>
      <c r="U1267" t="s">
        <v>194</v>
      </c>
      <c r="V1267" t="s">
        <v>39</v>
      </c>
      <c r="W1267" t="s">
        <v>40</v>
      </c>
      <c r="X1267" t="s">
        <v>40</v>
      </c>
      <c r="Y1267" t="s">
        <v>41</v>
      </c>
      <c r="Z1267" t="s">
        <v>41</v>
      </c>
      <c r="AA1267" t="s">
        <v>188</v>
      </c>
      <c r="AB1267" t="s">
        <v>195</v>
      </c>
    </row>
    <row r="1268" spans="1:28" x14ac:dyDescent="0.25">
      <c r="A1268" t="s">
        <v>152</v>
      </c>
      <c r="B1268" t="s">
        <v>26</v>
      </c>
      <c r="C1268" t="s">
        <v>240</v>
      </c>
      <c r="D1268" t="s">
        <v>244</v>
      </c>
      <c r="E1268">
        <v>511</v>
      </c>
      <c r="F1268" t="str">
        <f t="shared" si="38"/>
        <v>A3845AF511</v>
      </c>
      <c r="G1268">
        <f t="shared" si="39"/>
        <v>36000</v>
      </c>
      <c r="H1268" s="2">
        <v>-35696</v>
      </c>
      <c r="I1268" s="3">
        <v>-36000</v>
      </c>
      <c r="J1268" t="s">
        <v>99</v>
      </c>
      <c r="K1268" t="s">
        <v>115</v>
      </c>
      <c r="L1268" t="s">
        <v>111</v>
      </c>
      <c r="M1268" t="s">
        <v>112</v>
      </c>
      <c r="N1268" t="s">
        <v>113</v>
      </c>
      <c r="O1268" t="s">
        <v>814</v>
      </c>
      <c r="P1268" t="s">
        <v>34</v>
      </c>
      <c r="Q1268" t="s">
        <v>51</v>
      </c>
      <c r="R1268" t="s">
        <v>58</v>
      </c>
      <c r="S1268" t="s">
        <v>242</v>
      </c>
      <c r="T1268" t="s">
        <v>185</v>
      </c>
      <c r="U1268" t="s">
        <v>194</v>
      </c>
      <c r="V1268" t="s">
        <v>39</v>
      </c>
      <c r="W1268" t="s">
        <v>40</v>
      </c>
      <c r="X1268" t="s">
        <v>40</v>
      </c>
      <c r="Y1268" t="s">
        <v>41</v>
      </c>
      <c r="Z1268" t="s">
        <v>41</v>
      </c>
      <c r="AA1268" t="s">
        <v>188</v>
      </c>
      <c r="AB1268" t="s">
        <v>195</v>
      </c>
    </row>
    <row r="1269" spans="1:28" x14ac:dyDescent="0.25">
      <c r="A1269" t="s">
        <v>153</v>
      </c>
      <c r="B1269" t="s">
        <v>247</v>
      </c>
      <c r="C1269" t="s">
        <v>240</v>
      </c>
      <c r="D1269" t="s">
        <v>244</v>
      </c>
      <c r="E1269">
        <v>511</v>
      </c>
      <c r="F1269" t="str">
        <f t="shared" si="38"/>
        <v>A3845AF511</v>
      </c>
      <c r="G1269">
        <f t="shared" si="39"/>
        <v>34000</v>
      </c>
      <c r="H1269" s="2">
        <v>33845</v>
      </c>
      <c r="I1269" s="3">
        <v>34000</v>
      </c>
      <c r="J1269" t="s">
        <v>29</v>
      </c>
      <c r="K1269" t="s">
        <v>154</v>
      </c>
      <c r="L1269" t="s">
        <v>155</v>
      </c>
      <c r="M1269" t="s">
        <v>156</v>
      </c>
      <c r="N1269" t="s">
        <v>157</v>
      </c>
      <c r="O1269" t="s">
        <v>814</v>
      </c>
      <c r="P1269" t="s">
        <v>34</v>
      </c>
      <c r="Q1269" t="s">
        <v>51</v>
      </c>
      <c r="R1269" t="s">
        <v>58</v>
      </c>
      <c r="S1269" t="s">
        <v>242</v>
      </c>
      <c r="T1269" t="s">
        <v>185</v>
      </c>
      <c r="U1269" t="s">
        <v>194</v>
      </c>
      <c r="V1269" t="s">
        <v>39</v>
      </c>
      <c r="W1269" t="s">
        <v>40</v>
      </c>
      <c r="X1269" t="s">
        <v>40</v>
      </c>
      <c r="Y1269" t="s">
        <v>41</v>
      </c>
      <c r="Z1269" t="s">
        <v>41</v>
      </c>
      <c r="AA1269" t="s">
        <v>188</v>
      </c>
      <c r="AB1269" t="s">
        <v>195</v>
      </c>
    </row>
    <row r="1270" spans="1:28" x14ac:dyDescent="0.25">
      <c r="A1270" t="s">
        <v>158</v>
      </c>
      <c r="B1270" t="s">
        <v>247</v>
      </c>
      <c r="C1270" t="s">
        <v>240</v>
      </c>
      <c r="D1270" t="s">
        <v>244</v>
      </c>
      <c r="E1270">
        <v>511</v>
      </c>
      <c r="F1270" t="str">
        <f t="shared" si="38"/>
        <v>A3845AF511</v>
      </c>
      <c r="G1270">
        <f t="shared" si="39"/>
        <v>1000</v>
      </c>
      <c r="H1270" s="2">
        <v>1447</v>
      </c>
      <c r="I1270" s="3">
        <v>1000</v>
      </c>
      <c r="J1270" t="s">
        <v>29</v>
      </c>
      <c r="K1270" t="s">
        <v>159</v>
      </c>
      <c r="L1270" t="s">
        <v>160</v>
      </c>
      <c r="M1270" t="s">
        <v>161</v>
      </c>
      <c r="N1270" t="s">
        <v>162</v>
      </c>
      <c r="O1270" t="s">
        <v>814</v>
      </c>
      <c r="P1270" t="s">
        <v>34</v>
      </c>
      <c r="Q1270" t="s">
        <v>51</v>
      </c>
      <c r="R1270" t="s">
        <v>58</v>
      </c>
      <c r="S1270" t="s">
        <v>242</v>
      </c>
      <c r="T1270" t="s">
        <v>185</v>
      </c>
      <c r="U1270" t="s">
        <v>194</v>
      </c>
      <c r="V1270" t="s">
        <v>39</v>
      </c>
      <c r="W1270" t="s">
        <v>40</v>
      </c>
      <c r="X1270" t="s">
        <v>40</v>
      </c>
      <c r="Y1270" t="s">
        <v>41</v>
      </c>
      <c r="Z1270" t="s">
        <v>41</v>
      </c>
      <c r="AA1270" t="s">
        <v>188</v>
      </c>
      <c r="AB1270" t="s">
        <v>195</v>
      </c>
    </row>
    <row r="1271" spans="1:28" x14ac:dyDescent="0.25">
      <c r="A1271" t="s">
        <v>163</v>
      </c>
      <c r="B1271" t="s">
        <v>247</v>
      </c>
      <c r="C1271" t="s">
        <v>240</v>
      </c>
      <c r="D1271" t="s">
        <v>244</v>
      </c>
      <c r="E1271">
        <v>511</v>
      </c>
      <c r="F1271" t="str">
        <f t="shared" si="38"/>
        <v>A3845AF511</v>
      </c>
      <c r="G1271">
        <f t="shared" si="39"/>
        <v>35000</v>
      </c>
      <c r="H1271" s="2">
        <v>-35292</v>
      </c>
      <c r="I1271" s="3">
        <v>-35000</v>
      </c>
      <c r="J1271" t="s">
        <v>99</v>
      </c>
      <c r="K1271" t="s">
        <v>51</v>
      </c>
      <c r="L1271" t="s">
        <v>137</v>
      </c>
      <c r="M1271" t="s">
        <v>138</v>
      </c>
      <c r="N1271" t="s">
        <v>139</v>
      </c>
      <c r="O1271" t="s">
        <v>814</v>
      </c>
      <c r="P1271" t="s">
        <v>34</v>
      </c>
      <c r="Q1271" t="s">
        <v>51</v>
      </c>
      <c r="R1271" t="s">
        <v>58</v>
      </c>
      <c r="S1271" t="s">
        <v>242</v>
      </c>
      <c r="T1271" t="s">
        <v>185</v>
      </c>
      <c r="U1271" t="s">
        <v>194</v>
      </c>
      <c r="V1271" t="s">
        <v>39</v>
      </c>
      <c r="W1271" t="s">
        <v>40</v>
      </c>
      <c r="X1271" t="s">
        <v>40</v>
      </c>
      <c r="Y1271" t="s">
        <v>41</v>
      </c>
      <c r="Z1271" t="s">
        <v>41</v>
      </c>
      <c r="AA1271" t="s">
        <v>188</v>
      </c>
      <c r="AB1271" t="s">
        <v>195</v>
      </c>
    </row>
    <row r="1272" spans="1:28" x14ac:dyDescent="0.25">
      <c r="A1272" t="s">
        <v>164</v>
      </c>
      <c r="B1272" t="s">
        <v>26</v>
      </c>
      <c r="C1272" t="s">
        <v>240</v>
      </c>
      <c r="D1272" t="s">
        <v>244</v>
      </c>
      <c r="E1272">
        <v>511</v>
      </c>
      <c r="F1272" t="str">
        <f t="shared" si="38"/>
        <v>A3845AF511</v>
      </c>
      <c r="G1272">
        <f t="shared" si="39"/>
        <v>34000</v>
      </c>
      <c r="H1272" s="2">
        <v>33845</v>
      </c>
      <c r="I1272" s="3">
        <v>34000</v>
      </c>
      <c r="J1272" t="s">
        <v>29</v>
      </c>
      <c r="K1272" t="s">
        <v>116</v>
      </c>
      <c r="L1272" t="s">
        <v>117</v>
      </c>
      <c r="M1272" t="s">
        <v>118</v>
      </c>
      <c r="N1272" t="s">
        <v>117</v>
      </c>
      <c r="O1272" t="s">
        <v>814</v>
      </c>
      <c r="P1272" t="s">
        <v>34</v>
      </c>
      <c r="Q1272" t="s">
        <v>51</v>
      </c>
      <c r="R1272" t="s">
        <v>58</v>
      </c>
      <c r="S1272" t="s">
        <v>242</v>
      </c>
      <c r="T1272" t="s">
        <v>185</v>
      </c>
      <c r="U1272" t="s">
        <v>194</v>
      </c>
      <c r="V1272" t="s">
        <v>39</v>
      </c>
      <c r="W1272" t="s">
        <v>40</v>
      </c>
      <c r="X1272" t="s">
        <v>40</v>
      </c>
      <c r="Y1272" t="s">
        <v>41</v>
      </c>
      <c r="Z1272" t="s">
        <v>41</v>
      </c>
      <c r="AA1272" t="s">
        <v>188</v>
      </c>
      <c r="AB1272" t="s">
        <v>195</v>
      </c>
    </row>
    <row r="1273" spans="1:28" x14ac:dyDescent="0.25">
      <c r="A1273" t="s">
        <v>165</v>
      </c>
      <c r="B1273" t="s">
        <v>26</v>
      </c>
      <c r="C1273" t="s">
        <v>240</v>
      </c>
      <c r="D1273" t="s">
        <v>244</v>
      </c>
      <c r="E1273">
        <v>511</v>
      </c>
      <c r="F1273" t="str">
        <f t="shared" si="38"/>
        <v>A3845AF511</v>
      </c>
      <c r="G1273">
        <f t="shared" si="39"/>
        <v>34000</v>
      </c>
      <c r="H1273" s="2">
        <v>-33845</v>
      </c>
      <c r="I1273" s="3">
        <v>-34000</v>
      </c>
      <c r="J1273" t="s">
        <v>99</v>
      </c>
      <c r="K1273" t="s">
        <v>154</v>
      </c>
      <c r="L1273" t="s">
        <v>155</v>
      </c>
      <c r="M1273" t="s">
        <v>156</v>
      </c>
      <c r="N1273" t="s">
        <v>157</v>
      </c>
      <c r="O1273" t="s">
        <v>814</v>
      </c>
      <c r="P1273" t="s">
        <v>34</v>
      </c>
      <c r="Q1273" t="s">
        <v>51</v>
      </c>
      <c r="R1273" t="s">
        <v>58</v>
      </c>
      <c r="S1273" t="s">
        <v>242</v>
      </c>
      <c r="T1273" t="s">
        <v>185</v>
      </c>
      <c r="U1273" t="s">
        <v>194</v>
      </c>
      <c r="V1273" t="s">
        <v>39</v>
      </c>
      <c r="W1273" t="s">
        <v>40</v>
      </c>
      <c r="X1273" t="s">
        <v>40</v>
      </c>
      <c r="Y1273" t="s">
        <v>41</v>
      </c>
      <c r="Z1273" t="s">
        <v>41</v>
      </c>
      <c r="AA1273" t="s">
        <v>188</v>
      </c>
      <c r="AB1273" t="s">
        <v>195</v>
      </c>
    </row>
    <row r="1274" spans="1:28" x14ac:dyDescent="0.25">
      <c r="A1274" t="s">
        <v>166</v>
      </c>
      <c r="B1274" t="s">
        <v>26</v>
      </c>
      <c r="C1274" t="s">
        <v>240</v>
      </c>
      <c r="D1274" t="s">
        <v>244</v>
      </c>
      <c r="E1274">
        <v>511</v>
      </c>
      <c r="F1274" t="str">
        <f t="shared" si="38"/>
        <v>A3845AF511</v>
      </c>
      <c r="G1274">
        <f t="shared" si="39"/>
        <v>36000</v>
      </c>
      <c r="H1274" s="2">
        <v>35914</v>
      </c>
      <c r="I1274" s="3">
        <v>36000</v>
      </c>
      <c r="J1274" t="s">
        <v>29</v>
      </c>
      <c r="K1274" t="s">
        <v>116</v>
      </c>
      <c r="L1274" t="s">
        <v>117</v>
      </c>
      <c r="M1274" t="s">
        <v>118</v>
      </c>
      <c r="N1274" t="s">
        <v>117</v>
      </c>
      <c r="O1274" t="s">
        <v>814</v>
      </c>
      <c r="P1274" t="s">
        <v>34</v>
      </c>
      <c r="Q1274" t="s">
        <v>51</v>
      </c>
      <c r="R1274" t="s">
        <v>58</v>
      </c>
      <c r="S1274" t="s">
        <v>242</v>
      </c>
      <c r="T1274" t="s">
        <v>185</v>
      </c>
      <c r="U1274" t="s">
        <v>194</v>
      </c>
      <c r="V1274" t="s">
        <v>39</v>
      </c>
      <c r="W1274" t="s">
        <v>40</v>
      </c>
      <c r="X1274" t="s">
        <v>40</v>
      </c>
      <c r="Y1274" t="s">
        <v>41</v>
      </c>
      <c r="Z1274" t="s">
        <v>41</v>
      </c>
      <c r="AA1274" t="s">
        <v>188</v>
      </c>
      <c r="AB1274" t="s">
        <v>195</v>
      </c>
    </row>
    <row r="1275" spans="1:28" x14ac:dyDescent="0.25">
      <c r="A1275" t="s">
        <v>167</v>
      </c>
      <c r="B1275" t="s">
        <v>26</v>
      </c>
      <c r="C1275" t="s">
        <v>240</v>
      </c>
      <c r="D1275" t="s">
        <v>244</v>
      </c>
      <c r="E1275">
        <v>511</v>
      </c>
      <c r="F1275" t="str">
        <f t="shared" si="38"/>
        <v>A3845AF511</v>
      </c>
      <c r="G1275">
        <f t="shared" si="39"/>
        <v>36000</v>
      </c>
      <c r="H1275" s="2">
        <v>-35914</v>
      </c>
      <c r="I1275" s="3">
        <v>-36000</v>
      </c>
      <c r="J1275" t="s">
        <v>99</v>
      </c>
      <c r="K1275" t="s">
        <v>168</v>
      </c>
      <c r="L1275" t="s">
        <v>117</v>
      </c>
      <c r="M1275" t="s">
        <v>169</v>
      </c>
      <c r="N1275" t="s">
        <v>170</v>
      </c>
      <c r="O1275" t="s">
        <v>814</v>
      </c>
      <c r="P1275" t="s">
        <v>34</v>
      </c>
      <c r="Q1275" t="s">
        <v>51</v>
      </c>
      <c r="R1275" t="s">
        <v>58</v>
      </c>
      <c r="S1275" t="s">
        <v>242</v>
      </c>
      <c r="T1275" t="s">
        <v>185</v>
      </c>
      <c r="U1275" t="s">
        <v>194</v>
      </c>
      <c r="V1275" t="s">
        <v>39</v>
      </c>
      <c r="W1275" t="s">
        <v>40</v>
      </c>
      <c r="X1275" t="s">
        <v>40</v>
      </c>
      <c r="Y1275" t="s">
        <v>41</v>
      </c>
      <c r="Z1275" t="s">
        <v>41</v>
      </c>
      <c r="AA1275" t="s">
        <v>188</v>
      </c>
      <c r="AB1275" t="s">
        <v>195</v>
      </c>
    </row>
    <row r="1276" spans="1:28" x14ac:dyDescent="0.25">
      <c r="A1276" t="s">
        <v>823</v>
      </c>
      <c r="B1276" t="s">
        <v>26</v>
      </c>
      <c r="C1276" t="s">
        <v>240</v>
      </c>
      <c r="D1276" t="s">
        <v>245</v>
      </c>
      <c r="E1276">
        <v>511</v>
      </c>
      <c r="F1276" t="str">
        <f t="shared" si="38"/>
        <v>A3855AF511</v>
      </c>
      <c r="G1276">
        <f t="shared" si="39"/>
        <v>1536000</v>
      </c>
      <c r="H1276" s="2">
        <v>1535523</v>
      </c>
      <c r="I1276" s="3">
        <v>1536000</v>
      </c>
      <c r="J1276" t="s">
        <v>29</v>
      </c>
      <c r="K1276" t="s">
        <v>108</v>
      </c>
      <c r="L1276" t="s">
        <v>109</v>
      </c>
      <c r="M1276" t="s">
        <v>32</v>
      </c>
      <c r="N1276" t="s">
        <v>33</v>
      </c>
      <c r="O1276" t="s">
        <v>814</v>
      </c>
      <c r="P1276" t="s">
        <v>34</v>
      </c>
      <c r="Q1276" t="s">
        <v>51</v>
      </c>
      <c r="R1276" t="s">
        <v>58</v>
      </c>
      <c r="S1276" t="s">
        <v>242</v>
      </c>
      <c r="T1276" t="s">
        <v>185</v>
      </c>
      <c r="U1276" t="s">
        <v>194</v>
      </c>
      <c r="V1276" t="s">
        <v>39</v>
      </c>
      <c r="W1276" t="s">
        <v>40</v>
      </c>
      <c r="X1276" t="s">
        <v>40</v>
      </c>
      <c r="Y1276" t="s">
        <v>41</v>
      </c>
      <c r="Z1276" t="s">
        <v>41</v>
      </c>
      <c r="AA1276" t="s">
        <v>188</v>
      </c>
      <c r="AB1276" t="s">
        <v>195</v>
      </c>
    </row>
    <row r="1277" spans="1:28" x14ac:dyDescent="0.25">
      <c r="A1277" t="s">
        <v>825</v>
      </c>
      <c r="B1277" t="s">
        <v>26</v>
      </c>
      <c r="C1277" t="s">
        <v>240</v>
      </c>
      <c r="D1277" t="s">
        <v>245</v>
      </c>
      <c r="E1277">
        <v>511</v>
      </c>
      <c r="F1277" t="str">
        <f t="shared" si="38"/>
        <v>A3855AF511</v>
      </c>
      <c r="G1277">
        <f t="shared" si="39"/>
        <v>24000</v>
      </c>
      <c r="H1277" s="2">
        <v>24671</v>
      </c>
      <c r="I1277" s="3">
        <v>24000</v>
      </c>
      <c r="J1277" t="s">
        <v>29</v>
      </c>
      <c r="K1277" t="s">
        <v>100</v>
      </c>
      <c r="L1277" t="s">
        <v>101</v>
      </c>
      <c r="M1277" t="s">
        <v>102</v>
      </c>
      <c r="N1277" t="s">
        <v>103</v>
      </c>
      <c r="O1277" t="s">
        <v>814</v>
      </c>
      <c r="P1277" t="s">
        <v>34</v>
      </c>
      <c r="Q1277" t="s">
        <v>51</v>
      </c>
      <c r="R1277" t="s">
        <v>58</v>
      </c>
      <c r="S1277" t="s">
        <v>242</v>
      </c>
      <c r="T1277" t="s">
        <v>185</v>
      </c>
      <c r="U1277" t="s">
        <v>194</v>
      </c>
      <c r="V1277" t="s">
        <v>39</v>
      </c>
      <c r="W1277" t="s">
        <v>40</v>
      </c>
      <c r="X1277" t="s">
        <v>40</v>
      </c>
      <c r="Y1277" t="s">
        <v>41</v>
      </c>
      <c r="Z1277" t="s">
        <v>41</v>
      </c>
      <c r="AA1277" t="s">
        <v>188</v>
      </c>
      <c r="AB1277" t="s">
        <v>195</v>
      </c>
    </row>
    <row r="1278" spans="1:28" x14ac:dyDescent="0.25">
      <c r="A1278" t="s">
        <v>816</v>
      </c>
      <c r="B1278" t="s">
        <v>26</v>
      </c>
      <c r="C1278" t="s">
        <v>240</v>
      </c>
      <c r="D1278" t="s">
        <v>245</v>
      </c>
      <c r="E1278">
        <v>511</v>
      </c>
      <c r="F1278" t="str">
        <f t="shared" si="38"/>
        <v>A3855AF511</v>
      </c>
      <c r="G1278">
        <f t="shared" si="39"/>
        <v>505000</v>
      </c>
      <c r="H1278" s="2">
        <v>-504830</v>
      </c>
      <c r="I1278" s="3">
        <v>-505000</v>
      </c>
      <c r="J1278" t="s">
        <v>99</v>
      </c>
      <c r="K1278" t="s">
        <v>115</v>
      </c>
      <c r="L1278" t="s">
        <v>111</v>
      </c>
      <c r="M1278" t="s">
        <v>112</v>
      </c>
      <c r="N1278" t="s">
        <v>113</v>
      </c>
      <c r="O1278" t="s">
        <v>814</v>
      </c>
      <c r="P1278" t="s">
        <v>34</v>
      </c>
      <c r="Q1278" t="s">
        <v>51</v>
      </c>
      <c r="R1278" t="s">
        <v>58</v>
      </c>
      <c r="S1278" t="s">
        <v>242</v>
      </c>
      <c r="T1278" t="s">
        <v>185</v>
      </c>
      <c r="U1278" t="s">
        <v>194</v>
      </c>
      <c r="V1278" t="s">
        <v>39</v>
      </c>
      <c r="W1278" t="s">
        <v>40</v>
      </c>
      <c r="X1278" t="s">
        <v>40</v>
      </c>
      <c r="Y1278" t="s">
        <v>41</v>
      </c>
      <c r="Z1278" t="s">
        <v>41</v>
      </c>
      <c r="AA1278" t="s">
        <v>188</v>
      </c>
      <c r="AB1278" t="s">
        <v>195</v>
      </c>
    </row>
    <row r="1279" spans="1:28" x14ac:dyDescent="0.25">
      <c r="A1279" t="s">
        <v>817</v>
      </c>
      <c r="B1279" t="s">
        <v>26</v>
      </c>
      <c r="C1279" t="s">
        <v>240</v>
      </c>
      <c r="D1279" t="s">
        <v>245</v>
      </c>
      <c r="E1279">
        <v>511</v>
      </c>
      <c r="F1279" t="str">
        <f t="shared" si="38"/>
        <v>A3855AF511</v>
      </c>
      <c r="G1279">
        <f t="shared" si="39"/>
        <v>1055000</v>
      </c>
      <c r="H1279" s="2">
        <v>-1055364</v>
      </c>
      <c r="I1279" s="3">
        <v>-1055000</v>
      </c>
      <c r="J1279" t="s">
        <v>99</v>
      </c>
      <c r="K1279" t="s">
        <v>116</v>
      </c>
      <c r="L1279" t="s">
        <v>117</v>
      </c>
      <c r="M1279" t="s">
        <v>118</v>
      </c>
      <c r="N1279" t="s">
        <v>117</v>
      </c>
      <c r="O1279" t="s">
        <v>814</v>
      </c>
      <c r="P1279" t="s">
        <v>34</v>
      </c>
      <c r="Q1279" t="s">
        <v>51</v>
      </c>
      <c r="R1279" t="s">
        <v>58</v>
      </c>
      <c r="S1279" t="s">
        <v>242</v>
      </c>
      <c r="T1279" t="s">
        <v>185</v>
      </c>
      <c r="U1279" t="s">
        <v>194</v>
      </c>
      <c r="V1279" t="s">
        <v>39</v>
      </c>
      <c r="W1279" t="s">
        <v>40</v>
      </c>
      <c r="X1279" t="s">
        <v>40</v>
      </c>
      <c r="Y1279" t="s">
        <v>41</v>
      </c>
      <c r="Z1279" t="s">
        <v>41</v>
      </c>
      <c r="AA1279" t="s">
        <v>188</v>
      </c>
      <c r="AB1279" t="s">
        <v>195</v>
      </c>
    </row>
    <row r="1280" spans="1:28" x14ac:dyDescent="0.25">
      <c r="A1280" t="s">
        <v>149</v>
      </c>
      <c r="B1280" t="s">
        <v>26</v>
      </c>
      <c r="C1280" t="s">
        <v>240</v>
      </c>
      <c r="D1280" t="s">
        <v>245</v>
      </c>
      <c r="E1280">
        <v>511</v>
      </c>
      <c r="F1280" t="str">
        <f t="shared" si="38"/>
        <v>A3855AF511</v>
      </c>
      <c r="G1280">
        <f t="shared" si="39"/>
        <v>252000</v>
      </c>
      <c r="H1280" s="2">
        <v>252415</v>
      </c>
      <c r="I1280" s="3">
        <v>252000</v>
      </c>
      <c r="J1280" t="s">
        <v>29</v>
      </c>
      <c r="K1280" t="s">
        <v>51</v>
      </c>
      <c r="L1280" t="s">
        <v>137</v>
      </c>
      <c r="M1280" t="s">
        <v>138</v>
      </c>
      <c r="N1280" t="s">
        <v>139</v>
      </c>
      <c r="O1280" t="s">
        <v>814</v>
      </c>
      <c r="P1280" t="s">
        <v>34</v>
      </c>
      <c r="Q1280" t="s">
        <v>51</v>
      </c>
      <c r="R1280" t="s">
        <v>58</v>
      </c>
      <c r="S1280" t="s">
        <v>242</v>
      </c>
      <c r="T1280" t="s">
        <v>185</v>
      </c>
      <c r="U1280" t="s">
        <v>194</v>
      </c>
      <c r="V1280" t="s">
        <v>39</v>
      </c>
      <c r="W1280" t="s">
        <v>40</v>
      </c>
      <c r="X1280" t="s">
        <v>40</v>
      </c>
      <c r="Y1280" t="s">
        <v>41</v>
      </c>
      <c r="Z1280" t="s">
        <v>41</v>
      </c>
      <c r="AA1280" t="s">
        <v>188</v>
      </c>
      <c r="AB1280" t="s">
        <v>195</v>
      </c>
    </row>
    <row r="1281" spans="1:28" x14ac:dyDescent="0.25">
      <c r="A1281" t="s">
        <v>152</v>
      </c>
      <c r="B1281" t="s">
        <v>26</v>
      </c>
      <c r="C1281" t="s">
        <v>240</v>
      </c>
      <c r="D1281" t="s">
        <v>245</v>
      </c>
      <c r="E1281">
        <v>511</v>
      </c>
      <c r="F1281" t="str">
        <f t="shared" si="38"/>
        <v>A3855AF511</v>
      </c>
      <c r="G1281">
        <f t="shared" si="39"/>
        <v>252000</v>
      </c>
      <c r="H1281" s="2">
        <v>-252415</v>
      </c>
      <c r="I1281" s="3">
        <v>-252000</v>
      </c>
      <c r="J1281" t="s">
        <v>99</v>
      </c>
      <c r="K1281" t="s">
        <v>115</v>
      </c>
      <c r="L1281" t="s">
        <v>111</v>
      </c>
      <c r="M1281" t="s">
        <v>112</v>
      </c>
      <c r="N1281" t="s">
        <v>113</v>
      </c>
      <c r="O1281" t="s">
        <v>814</v>
      </c>
      <c r="P1281" t="s">
        <v>34</v>
      </c>
      <c r="Q1281" t="s">
        <v>51</v>
      </c>
      <c r="R1281" t="s">
        <v>58</v>
      </c>
      <c r="S1281" t="s">
        <v>242</v>
      </c>
      <c r="T1281" t="s">
        <v>185</v>
      </c>
      <c r="U1281" t="s">
        <v>194</v>
      </c>
      <c r="V1281" t="s">
        <v>39</v>
      </c>
      <c r="W1281" t="s">
        <v>40</v>
      </c>
      <c r="X1281" t="s">
        <v>40</v>
      </c>
      <c r="Y1281" t="s">
        <v>41</v>
      </c>
      <c r="Z1281" t="s">
        <v>41</v>
      </c>
      <c r="AA1281" t="s">
        <v>188</v>
      </c>
      <c r="AB1281" t="s">
        <v>195</v>
      </c>
    </row>
    <row r="1282" spans="1:28" x14ac:dyDescent="0.25">
      <c r="A1282" t="s">
        <v>153</v>
      </c>
      <c r="B1282" t="s">
        <v>247</v>
      </c>
      <c r="C1282" t="s">
        <v>240</v>
      </c>
      <c r="D1282" t="s">
        <v>245</v>
      </c>
      <c r="E1282">
        <v>511</v>
      </c>
      <c r="F1282" t="str">
        <f t="shared" si="38"/>
        <v>A3855AF511</v>
      </c>
      <c r="G1282">
        <f t="shared" si="39"/>
        <v>251000</v>
      </c>
      <c r="H1282" s="2">
        <v>250609</v>
      </c>
      <c r="I1282" s="3">
        <v>251000</v>
      </c>
      <c r="J1282" t="s">
        <v>29</v>
      </c>
      <c r="K1282" t="s">
        <v>154</v>
      </c>
      <c r="L1282" t="s">
        <v>155</v>
      </c>
      <c r="M1282" t="s">
        <v>156</v>
      </c>
      <c r="N1282" t="s">
        <v>157</v>
      </c>
      <c r="O1282" t="s">
        <v>814</v>
      </c>
      <c r="P1282" t="s">
        <v>34</v>
      </c>
      <c r="Q1282" t="s">
        <v>51</v>
      </c>
      <c r="R1282" t="s">
        <v>58</v>
      </c>
      <c r="S1282" t="s">
        <v>242</v>
      </c>
      <c r="T1282" t="s">
        <v>185</v>
      </c>
      <c r="U1282" t="s">
        <v>194</v>
      </c>
      <c r="V1282" t="s">
        <v>39</v>
      </c>
      <c r="W1282" t="s">
        <v>40</v>
      </c>
      <c r="X1282" t="s">
        <v>40</v>
      </c>
      <c r="Y1282" t="s">
        <v>41</v>
      </c>
      <c r="Z1282" t="s">
        <v>41</v>
      </c>
      <c r="AA1282" t="s">
        <v>188</v>
      </c>
      <c r="AB1282" t="s">
        <v>195</v>
      </c>
    </row>
    <row r="1283" spans="1:28" x14ac:dyDescent="0.25">
      <c r="A1283" t="s">
        <v>158</v>
      </c>
      <c r="B1283" t="s">
        <v>247</v>
      </c>
      <c r="C1283" t="s">
        <v>240</v>
      </c>
      <c r="D1283" t="s">
        <v>245</v>
      </c>
      <c r="E1283">
        <v>511</v>
      </c>
      <c r="F1283" t="str">
        <f t="shared" si="38"/>
        <v>A3855AF511</v>
      </c>
      <c r="G1283">
        <f t="shared" si="39"/>
        <v>8000</v>
      </c>
      <c r="H1283" s="2">
        <v>8469</v>
      </c>
      <c r="I1283" s="3">
        <v>8000</v>
      </c>
      <c r="J1283" t="s">
        <v>29</v>
      </c>
      <c r="K1283" t="s">
        <v>159</v>
      </c>
      <c r="L1283" t="s">
        <v>160</v>
      </c>
      <c r="M1283" t="s">
        <v>161</v>
      </c>
      <c r="N1283" t="s">
        <v>162</v>
      </c>
      <c r="O1283" t="s">
        <v>814</v>
      </c>
      <c r="P1283" t="s">
        <v>34</v>
      </c>
      <c r="Q1283" t="s">
        <v>51</v>
      </c>
      <c r="R1283" t="s">
        <v>58</v>
      </c>
      <c r="S1283" t="s">
        <v>242</v>
      </c>
      <c r="T1283" t="s">
        <v>185</v>
      </c>
      <c r="U1283" t="s">
        <v>194</v>
      </c>
      <c r="V1283" t="s">
        <v>39</v>
      </c>
      <c r="W1283" t="s">
        <v>40</v>
      </c>
      <c r="X1283" t="s">
        <v>40</v>
      </c>
      <c r="Y1283" t="s">
        <v>41</v>
      </c>
      <c r="Z1283" t="s">
        <v>41</v>
      </c>
      <c r="AA1283" t="s">
        <v>188</v>
      </c>
      <c r="AB1283" t="s">
        <v>195</v>
      </c>
    </row>
    <row r="1284" spans="1:28" x14ac:dyDescent="0.25">
      <c r="A1284" t="s">
        <v>163</v>
      </c>
      <c r="B1284" t="s">
        <v>247</v>
      </c>
      <c r="C1284" t="s">
        <v>240</v>
      </c>
      <c r="D1284" t="s">
        <v>245</v>
      </c>
      <c r="E1284">
        <v>511</v>
      </c>
      <c r="F1284" t="str">
        <f t="shared" si="38"/>
        <v>A3855AF511</v>
      </c>
      <c r="G1284">
        <f t="shared" si="39"/>
        <v>259000</v>
      </c>
      <c r="H1284" s="2">
        <v>-259078</v>
      </c>
      <c r="I1284" s="3">
        <v>-259000</v>
      </c>
      <c r="J1284" t="s">
        <v>99</v>
      </c>
      <c r="K1284" t="s">
        <v>51</v>
      </c>
      <c r="L1284" t="s">
        <v>137</v>
      </c>
      <c r="M1284" t="s">
        <v>138</v>
      </c>
      <c r="N1284" t="s">
        <v>139</v>
      </c>
      <c r="O1284" t="s">
        <v>814</v>
      </c>
      <c r="P1284" t="s">
        <v>34</v>
      </c>
      <c r="Q1284" t="s">
        <v>51</v>
      </c>
      <c r="R1284" t="s">
        <v>58</v>
      </c>
      <c r="S1284" t="s">
        <v>242</v>
      </c>
      <c r="T1284" t="s">
        <v>185</v>
      </c>
      <c r="U1284" t="s">
        <v>194</v>
      </c>
      <c r="V1284" t="s">
        <v>39</v>
      </c>
      <c r="W1284" t="s">
        <v>40</v>
      </c>
      <c r="X1284" t="s">
        <v>40</v>
      </c>
      <c r="Y1284" t="s">
        <v>41</v>
      </c>
      <c r="Z1284" t="s">
        <v>41</v>
      </c>
      <c r="AA1284" t="s">
        <v>188</v>
      </c>
      <c r="AB1284" t="s">
        <v>195</v>
      </c>
    </row>
    <row r="1285" spans="1:28" x14ac:dyDescent="0.25">
      <c r="A1285" t="s">
        <v>164</v>
      </c>
      <c r="B1285" t="s">
        <v>26</v>
      </c>
      <c r="C1285" t="s">
        <v>240</v>
      </c>
      <c r="D1285" t="s">
        <v>245</v>
      </c>
      <c r="E1285">
        <v>511</v>
      </c>
      <c r="F1285" t="str">
        <f t="shared" si="38"/>
        <v>A3855AF511</v>
      </c>
      <c r="G1285">
        <f t="shared" si="39"/>
        <v>251000</v>
      </c>
      <c r="H1285" s="2">
        <v>250609</v>
      </c>
      <c r="I1285" s="3">
        <v>251000</v>
      </c>
      <c r="J1285" t="s">
        <v>29</v>
      </c>
      <c r="K1285" t="s">
        <v>116</v>
      </c>
      <c r="L1285" t="s">
        <v>117</v>
      </c>
      <c r="M1285" t="s">
        <v>118</v>
      </c>
      <c r="N1285" t="s">
        <v>117</v>
      </c>
      <c r="O1285" t="s">
        <v>814</v>
      </c>
      <c r="P1285" t="s">
        <v>34</v>
      </c>
      <c r="Q1285" t="s">
        <v>51</v>
      </c>
      <c r="R1285" t="s">
        <v>58</v>
      </c>
      <c r="S1285" t="s">
        <v>242</v>
      </c>
      <c r="T1285" t="s">
        <v>185</v>
      </c>
      <c r="U1285" t="s">
        <v>194</v>
      </c>
      <c r="V1285" t="s">
        <v>39</v>
      </c>
      <c r="W1285" t="s">
        <v>40</v>
      </c>
      <c r="X1285" t="s">
        <v>40</v>
      </c>
      <c r="Y1285" t="s">
        <v>41</v>
      </c>
      <c r="Z1285" t="s">
        <v>41</v>
      </c>
      <c r="AA1285" t="s">
        <v>188</v>
      </c>
      <c r="AB1285" t="s">
        <v>195</v>
      </c>
    </row>
    <row r="1286" spans="1:28" x14ac:dyDescent="0.25">
      <c r="A1286" t="s">
        <v>165</v>
      </c>
      <c r="B1286" t="s">
        <v>26</v>
      </c>
      <c r="C1286" t="s">
        <v>240</v>
      </c>
      <c r="D1286" t="s">
        <v>245</v>
      </c>
      <c r="E1286">
        <v>511</v>
      </c>
      <c r="F1286" t="str">
        <f t="shared" si="38"/>
        <v>A3855AF511</v>
      </c>
      <c r="G1286">
        <f t="shared" si="39"/>
        <v>251000</v>
      </c>
      <c r="H1286" s="2">
        <v>-250609</v>
      </c>
      <c r="I1286" s="3">
        <v>-251000</v>
      </c>
      <c r="J1286" t="s">
        <v>99</v>
      </c>
      <c r="K1286" t="s">
        <v>154</v>
      </c>
      <c r="L1286" t="s">
        <v>155</v>
      </c>
      <c r="M1286" t="s">
        <v>156</v>
      </c>
      <c r="N1286" t="s">
        <v>157</v>
      </c>
      <c r="O1286" t="s">
        <v>814</v>
      </c>
      <c r="P1286" t="s">
        <v>34</v>
      </c>
      <c r="Q1286" t="s">
        <v>51</v>
      </c>
      <c r="R1286" t="s">
        <v>58</v>
      </c>
      <c r="S1286" t="s">
        <v>242</v>
      </c>
      <c r="T1286" t="s">
        <v>185</v>
      </c>
      <c r="U1286" t="s">
        <v>194</v>
      </c>
      <c r="V1286" t="s">
        <v>39</v>
      </c>
      <c r="W1286" t="s">
        <v>40</v>
      </c>
      <c r="X1286" t="s">
        <v>40</v>
      </c>
      <c r="Y1286" t="s">
        <v>41</v>
      </c>
      <c r="Z1286" t="s">
        <v>41</v>
      </c>
      <c r="AA1286" t="s">
        <v>188</v>
      </c>
      <c r="AB1286" t="s">
        <v>195</v>
      </c>
    </row>
    <row r="1287" spans="1:28" x14ac:dyDescent="0.25">
      <c r="A1287" t="s">
        <v>166</v>
      </c>
      <c r="B1287" t="s">
        <v>26</v>
      </c>
      <c r="C1287" t="s">
        <v>240</v>
      </c>
      <c r="D1287" t="s">
        <v>245</v>
      </c>
      <c r="E1287">
        <v>511</v>
      </c>
      <c r="F1287" t="str">
        <f t="shared" si="38"/>
        <v>A3855AF511</v>
      </c>
      <c r="G1287">
        <f t="shared" si="39"/>
        <v>254000</v>
      </c>
      <c r="H1287" s="2">
        <v>253510</v>
      </c>
      <c r="I1287" s="3">
        <v>254000</v>
      </c>
      <c r="J1287" t="s">
        <v>29</v>
      </c>
      <c r="K1287" t="s">
        <v>116</v>
      </c>
      <c r="L1287" t="s">
        <v>117</v>
      </c>
      <c r="M1287" t="s">
        <v>118</v>
      </c>
      <c r="N1287" t="s">
        <v>117</v>
      </c>
      <c r="O1287" t="s">
        <v>814</v>
      </c>
      <c r="P1287" t="s">
        <v>34</v>
      </c>
      <c r="Q1287" t="s">
        <v>51</v>
      </c>
      <c r="R1287" t="s">
        <v>58</v>
      </c>
      <c r="S1287" t="s">
        <v>242</v>
      </c>
      <c r="T1287" t="s">
        <v>185</v>
      </c>
      <c r="U1287" t="s">
        <v>194</v>
      </c>
      <c r="V1287" t="s">
        <v>39</v>
      </c>
      <c r="W1287" t="s">
        <v>40</v>
      </c>
      <c r="X1287" t="s">
        <v>40</v>
      </c>
      <c r="Y1287" t="s">
        <v>41</v>
      </c>
      <c r="Z1287" t="s">
        <v>41</v>
      </c>
      <c r="AA1287" t="s">
        <v>188</v>
      </c>
      <c r="AB1287" t="s">
        <v>195</v>
      </c>
    </row>
    <row r="1288" spans="1:28" x14ac:dyDescent="0.25">
      <c r="A1288" t="s">
        <v>167</v>
      </c>
      <c r="B1288" t="s">
        <v>26</v>
      </c>
      <c r="C1288" t="s">
        <v>240</v>
      </c>
      <c r="D1288" t="s">
        <v>245</v>
      </c>
      <c r="E1288">
        <v>511</v>
      </c>
      <c r="F1288" t="str">
        <f t="shared" ref="F1288:F1351" si="40">_xlfn.CONCAT("A",D1288,"AF",E1288)</f>
        <v>A3855AF511</v>
      </c>
      <c r="G1288">
        <f t="shared" ref="G1288:G1351" si="41">ABS(I1288)</f>
        <v>254000</v>
      </c>
      <c r="H1288" s="2">
        <v>-253510</v>
      </c>
      <c r="I1288" s="3">
        <v>-254000</v>
      </c>
      <c r="J1288" t="s">
        <v>99</v>
      </c>
      <c r="K1288" t="s">
        <v>168</v>
      </c>
      <c r="L1288" t="s">
        <v>117</v>
      </c>
      <c r="M1288" t="s">
        <v>169</v>
      </c>
      <c r="N1288" t="s">
        <v>170</v>
      </c>
      <c r="O1288" t="s">
        <v>814</v>
      </c>
      <c r="P1288" t="s">
        <v>34</v>
      </c>
      <c r="Q1288" t="s">
        <v>51</v>
      </c>
      <c r="R1288" t="s">
        <v>58</v>
      </c>
      <c r="S1288" t="s">
        <v>242</v>
      </c>
      <c r="T1288" t="s">
        <v>185</v>
      </c>
      <c r="U1288" t="s">
        <v>194</v>
      </c>
      <c r="V1288" t="s">
        <v>39</v>
      </c>
      <c r="W1288" t="s">
        <v>40</v>
      </c>
      <c r="X1288" t="s">
        <v>40</v>
      </c>
      <c r="Y1288" t="s">
        <v>41</v>
      </c>
      <c r="Z1288" t="s">
        <v>41</v>
      </c>
      <c r="AA1288" t="s">
        <v>188</v>
      </c>
      <c r="AB1288" t="s">
        <v>195</v>
      </c>
    </row>
    <row r="1289" spans="1:28" x14ac:dyDescent="0.25">
      <c r="A1289" t="s">
        <v>823</v>
      </c>
      <c r="B1289" t="s">
        <v>26</v>
      </c>
      <c r="C1289" t="s">
        <v>240</v>
      </c>
      <c r="D1289" t="s">
        <v>64</v>
      </c>
      <c r="E1289">
        <v>511</v>
      </c>
      <c r="F1289" t="str">
        <f t="shared" si="40"/>
        <v>A3860AF511</v>
      </c>
      <c r="G1289">
        <f t="shared" si="41"/>
        <v>214000</v>
      </c>
      <c r="H1289" s="2">
        <v>214084</v>
      </c>
      <c r="I1289" s="3">
        <v>214000</v>
      </c>
      <c r="J1289" t="s">
        <v>29</v>
      </c>
      <c r="K1289" t="s">
        <v>108</v>
      </c>
      <c r="L1289" t="s">
        <v>109</v>
      </c>
      <c r="M1289" t="s">
        <v>32</v>
      </c>
      <c r="N1289" t="s">
        <v>33</v>
      </c>
      <c r="O1289" t="s">
        <v>814</v>
      </c>
      <c r="P1289" t="s">
        <v>34</v>
      </c>
      <c r="Q1289" t="s">
        <v>51</v>
      </c>
      <c r="R1289" t="s">
        <v>58</v>
      </c>
      <c r="S1289" t="s">
        <v>242</v>
      </c>
      <c r="T1289" t="s">
        <v>185</v>
      </c>
      <c r="U1289" t="s">
        <v>194</v>
      </c>
      <c r="V1289" t="s">
        <v>39</v>
      </c>
      <c r="W1289" t="s">
        <v>40</v>
      </c>
      <c r="X1289" t="s">
        <v>40</v>
      </c>
      <c r="Y1289" t="s">
        <v>41</v>
      </c>
      <c r="Z1289" t="s">
        <v>41</v>
      </c>
      <c r="AA1289" t="s">
        <v>188</v>
      </c>
      <c r="AB1289" t="s">
        <v>195</v>
      </c>
    </row>
    <row r="1290" spans="1:28" x14ac:dyDescent="0.25">
      <c r="A1290" t="s">
        <v>825</v>
      </c>
      <c r="B1290" t="s">
        <v>26</v>
      </c>
      <c r="C1290" t="s">
        <v>240</v>
      </c>
      <c r="D1290" t="s">
        <v>64</v>
      </c>
      <c r="E1290">
        <v>511</v>
      </c>
      <c r="F1290" t="str">
        <f t="shared" si="40"/>
        <v>A3860AF511</v>
      </c>
      <c r="G1290">
        <f t="shared" si="41"/>
        <v>5000</v>
      </c>
      <c r="H1290" s="2">
        <v>4572</v>
      </c>
      <c r="I1290" s="3">
        <v>5000</v>
      </c>
      <c r="J1290" t="s">
        <v>29</v>
      </c>
      <c r="K1290" t="s">
        <v>100</v>
      </c>
      <c r="L1290" t="s">
        <v>101</v>
      </c>
      <c r="M1290" t="s">
        <v>102</v>
      </c>
      <c r="N1290" t="s">
        <v>103</v>
      </c>
      <c r="O1290" t="s">
        <v>814</v>
      </c>
      <c r="P1290" t="s">
        <v>34</v>
      </c>
      <c r="Q1290" t="s">
        <v>51</v>
      </c>
      <c r="R1290" t="s">
        <v>58</v>
      </c>
      <c r="S1290" t="s">
        <v>242</v>
      </c>
      <c r="T1290" t="s">
        <v>185</v>
      </c>
      <c r="U1290" t="s">
        <v>194</v>
      </c>
      <c r="V1290" t="s">
        <v>39</v>
      </c>
      <c r="W1290" t="s">
        <v>40</v>
      </c>
      <c r="X1290" t="s">
        <v>40</v>
      </c>
      <c r="Y1290" t="s">
        <v>41</v>
      </c>
      <c r="Z1290" t="s">
        <v>41</v>
      </c>
      <c r="AA1290" t="s">
        <v>188</v>
      </c>
      <c r="AB1290" t="s">
        <v>195</v>
      </c>
    </row>
    <row r="1291" spans="1:28" x14ac:dyDescent="0.25">
      <c r="A1291" t="s">
        <v>816</v>
      </c>
      <c r="B1291" t="s">
        <v>26</v>
      </c>
      <c r="C1291" t="s">
        <v>240</v>
      </c>
      <c r="D1291" t="s">
        <v>64</v>
      </c>
      <c r="E1291">
        <v>511</v>
      </c>
      <c r="F1291" t="str">
        <f t="shared" si="40"/>
        <v>A3860AF511</v>
      </c>
      <c r="G1291">
        <f t="shared" si="41"/>
        <v>61000</v>
      </c>
      <c r="H1291" s="2">
        <v>-60619</v>
      </c>
      <c r="I1291" s="3">
        <v>-61000</v>
      </c>
      <c r="J1291" t="s">
        <v>99</v>
      </c>
      <c r="K1291" t="s">
        <v>115</v>
      </c>
      <c r="L1291" t="s">
        <v>111</v>
      </c>
      <c r="M1291" t="s">
        <v>112</v>
      </c>
      <c r="N1291" t="s">
        <v>113</v>
      </c>
      <c r="O1291" t="s">
        <v>814</v>
      </c>
      <c r="P1291" t="s">
        <v>34</v>
      </c>
      <c r="Q1291" t="s">
        <v>51</v>
      </c>
      <c r="R1291" t="s">
        <v>58</v>
      </c>
      <c r="S1291" t="s">
        <v>242</v>
      </c>
      <c r="T1291" t="s">
        <v>185</v>
      </c>
      <c r="U1291" t="s">
        <v>194</v>
      </c>
      <c r="V1291" t="s">
        <v>39</v>
      </c>
      <c r="W1291" t="s">
        <v>40</v>
      </c>
      <c r="X1291" t="s">
        <v>40</v>
      </c>
      <c r="Y1291" t="s">
        <v>41</v>
      </c>
      <c r="Z1291" t="s">
        <v>41</v>
      </c>
      <c r="AA1291" t="s">
        <v>188</v>
      </c>
      <c r="AB1291" t="s">
        <v>195</v>
      </c>
    </row>
    <row r="1292" spans="1:28" x14ac:dyDescent="0.25">
      <c r="A1292" t="s">
        <v>817</v>
      </c>
      <c r="B1292" t="s">
        <v>26</v>
      </c>
      <c r="C1292" t="s">
        <v>240</v>
      </c>
      <c r="D1292" t="s">
        <v>64</v>
      </c>
      <c r="E1292">
        <v>511</v>
      </c>
      <c r="F1292" t="str">
        <f t="shared" si="40"/>
        <v>A3860AF511</v>
      </c>
      <c r="G1292">
        <f t="shared" si="41"/>
        <v>158000</v>
      </c>
      <c r="H1292" s="2">
        <v>-158037</v>
      </c>
      <c r="I1292" s="3">
        <v>-158000</v>
      </c>
      <c r="J1292" t="s">
        <v>99</v>
      </c>
      <c r="K1292" t="s">
        <v>116</v>
      </c>
      <c r="L1292" t="s">
        <v>117</v>
      </c>
      <c r="M1292" t="s">
        <v>118</v>
      </c>
      <c r="N1292" t="s">
        <v>117</v>
      </c>
      <c r="O1292" t="s">
        <v>814</v>
      </c>
      <c r="P1292" t="s">
        <v>34</v>
      </c>
      <c r="Q1292" t="s">
        <v>51</v>
      </c>
      <c r="R1292" t="s">
        <v>58</v>
      </c>
      <c r="S1292" t="s">
        <v>242</v>
      </c>
      <c r="T1292" t="s">
        <v>185</v>
      </c>
      <c r="U1292" t="s">
        <v>194</v>
      </c>
      <c r="V1292" t="s">
        <v>39</v>
      </c>
      <c r="W1292" t="s">
        <v>40</v>
      </c>
      <c r="X1292" t="s">
        <v>40</v>
      </c>
      <c r="Y1292" t="s">
        <v>41</v>
      </c>
      <c r="Z1292" t="s">
        <v>41</v>
      </c>
      <c r="AA1292" t="s">
        <v>188</v>
      </c>
      <c r="AB1292" t="s">
        <v>195</v>
      </c>
    </row>
    <row r="1293" spans="1:28" x14ac:dyDescent="0.25">
      <c r="A1293" t="s">
        <v>870</v>
      </c>
      <c r="B1293" t="s">
        <v>26</v>
      </c>
      <c r="C1293" t="s">
        <v>240</v>
      </c>
      <c r="D1293" t="s">
        <v>64</v>
      </c>
      <c r="E1293">
        <v>511</v>
      </c>
      <c r="F1293" t="str">
        <f t="shared" si="40"/>
        <v>A3860AF511</v>
      </c>
      <c r="G1293">
        <f t="shared" si="41"/>
        <v>36000</v>
      </c>
      <c r="H1293" s="2">
        <v>-35659</v>
      </c>
      <c r="I1293" s="3">
        <v>-36000</v>
      </c>
      <c r="J1293" t="s">
        <v>99</v>
      </c>
      <c r="K1293" t="s">
        <v>108</v>
      </c>
      <c r="L1293" t="s">
        <v>109</v>
      </c>
      <c r="M1293" t="s">
        <v>32</v>
      </c>
      <c r="N1293" t="s">
        <v>33</v>
      </c>
      <c r="O1293" t="s">
        <v>814</v>
      </c>
      <c r="P1293" t="s">
        <v>34</v>
      </c>
      <c r="Q1293" t="s">
        <v>51</v>
      </c>
      <c r="R1293" t="s">
        <v>58</v>
      </c>
      <c r="S1293" t="s">
        <v>242</v>
      </c>
      <c r="T1293" t="s">
        <v>185</v>
      </c>
      <c r="U1293" t="s">
        <v>194</v>
      </c>
      <c r="V1293" t="s">
        <v>39</v>
      </c>
      <c r="W1293" t="s">
        <v>40</v>
      </c>
      <c r="X1293" t="s">
        <v>40</v>
      </c>
      <c r="Y1293" t="s">
        <v>41</v>
      </c>
      <c r="Z1293" t="s">
        <v>41</v>
      </c>
      <c r="AA1293" t="s">
        <v>188</v>
      </c>
      <c r="AB1293" t="s">
        <v>195</v>
      </c>
    </row>
    <row r="1294" spans="1:28" x14ac:dyDescent="0.25">
      <c r="A1294" t="s">
        <v>822</v>
      </c>
      <c r="B1294" t="s">
        <v>26</v>
      </c>
      <c r="C1294" t="s">
        <v>240</v>
      </c>
      <c r="D1294" t="s">
        <v>64</v>
      </c>
      <c r="E1294">
        <v>511</v>
      </c>
      <c r="F1294" t="str">
        <f t="shared" si="40"/>
        <v>A3860AF511</v>
      </c>
      <c r="G1294">
        <f t="shared" si="41"/>
        <v>11000</v>
      </c>
      <c r="H1294" s="2">
        <v>10097</v>
      </c>
      <c r="I1294" s="3">
        <v>11000</v>
      </c>
      <c r="J1294" t="s">
        <v>29</v>
      </c>
      <c r="K1294" t="s">
        <v>115</v>
      </c>
      <c r="L1294" t="s">
        <v>111</v>
      </c>
      <c r="M1294" t="s">
        <v>112</v>
      </c>
      <c r="N1294" t="s">
        <v>113</v>
      </c>
      <c r="O1294" t="s">
        <v>814</v>
      </c>
      <c r="P1294" t="s">
        <v>34</v>
      </c>
      <c r="Q1294" t="s">
        <v>51</v>
      </c>
      <c r="R1294" t="s">
        <v>58</v>
      </c>
      <c r="S1294" t="s">
        <v>242</v>
      </c>
      <c r="T1294" t="s">
        <v>185</v>
      </c>
      <c r="U1294" t="s">
        <v>194</v>
      </c>
      <c r="V1294" t="s">
        <v>39</v>
      </c>
      <c r="W1294" t="s">
        <v>40</v>
      </c>
      <c r="X1294" t="s">
        <v>40</v>
      </c>
      <c r="Y1294" t="s">
        <v>41</v>
      </c>
      <c r="Z1294" t="s">
        <v>41</v>
      </c>
      <c r="AA1294" t="s">
        <v>188</v>
      </c>
      <c r="AB1294" t="s">
        <v>195</v>
      </c>
    </row>
    <row r="1295" spans="1:28" x14ac:dyDescent="0.25">
      <c r="A1295" t="s">
        <v>925</v>
      </c>
      <c r="B1295" t="s">
        <v>26</v>
      </c>
      <c r="C1295" t="s">
        <v>240</v>
      </c>
      <c r="D1295" t="s">
        <v>64</v>
      </c>
      <c r="E1295">
        <v>511</v>
      </c>
      <c r="F1295" t="str">
        <f t="shared" si="40"/>
        <v>A3860AF511</v>
      </c>
      <c r="G1295">
        <f t="shared" si="41"/>
        <v>26000</v>
      </c>
      <c r="H1295" s="2">
        <v>26323</v>
      </c>
      <c r="I1295" s="3">
        <v>26000</v>
      </c>
      <c r="J1295" t="s">
        <v>29</v>
      </c>
      <c r="K1295" t="s">
        <v>116</v>
      </c>
      <c r="L1295" t="s">
        <v>117</v>
      </c>
      <c r="M1295" t="s">
        <v>118</v>
      </c>
      <c r="N1295" t="s">
        <v>117</v>
      </c>
      <c r="O1295" t="s">
        <v>814</v>
      </c>
      <c r="P1295" t="s">
        <v>34</v>
      </c>
      <c r="Q1295" t="s">
        <v>51</v>
      </c>
      <c r="R1295" t="s">
        <v>58</v>
      </c>
      <c r="S1295" t="s">
        <v>242</v>
      </c>
      <c r="T1295" t="s">
        <v>185</v>
      </c>
      <c r="U1295" t="s">
        <v>194</v>
      </c>
      <c r="V1295" t="s">
        <v>39</v>
      </c>
      <c r="W1295" t="s">
        <v>40</v>
      </c>
      <c r="X1295" t="s">
        <v>40</v>
      </c>
      <c r="Y1295" t="s">
        <v>41</v>
      </c>
      <c r="Z1295" t="s">
        <v>41</v>
      </c>
      <c r="AA1295" t="s">
        <v>188</v>
      </c>
      <c r="AB1295" t="s">
        <v>195</v>
      </c>
    </row>
    <row r="1296" spans="1:28" x14ac:dyDescent="0.25">
      <c r="A1296" t="s">
        <v>931</v>
      </c>
      <c r="B1296" t="s">
        <v>26</v>
      </c>
      <c r="C1296" t="s">
        <v>240</v>
      </c>
      <c r="D1296" t="s">
        <v>64</v>
      </c>
      <c r="E1296">
        <v>511</v>
      </c>
      <c r="F1296" t="str">
        <f t="shared" si="40"/>
        <v>A3860AF511</v>
      </c>
      <c r="G1296">
        <f t="shared" si="41"/>
        <v>1000</v>
      </c>
      <c r="H1296" s="2">
        <v>-761</v>
      </c>
      <c r="I1296" s="3">
        <v>-1000</v>
      </c>
      <c r="J1296" t="s">
        <v>99</v>
      </c>
      <c r="K1296" t="s">
        <v>104</v>
      </c>
      <c r="L1296" t="s">
        <v>105</v>
      </c>
      <c r="M1296" t="s">
        <v>102</v>
      </c>
      <c r="N1296" t="s">
        <v>103</v>
      </c>
      <c r="O1296" t="s">
        <v>814</v>
      </c>
      <c r="P1296" t="s">
        <v>34</v>
      </c>
      <c r="Q1296" t="s">
        <v>51</v>
      </c>
      <c r="R1296" t="s">
        <v>58</v>
      </c>
      <c r="S1296" t="s">
        <v>242</v>
      </c>
      <c r="T1296" t="s">
        <v>185</v>
      </c>
      <c r="U1296" t="s">
        <v>194</v>
      </c>
      <c r="V1296" t="s">
        <v>39</v>
      </c>
      <c r="W1296" t="s">
        <v>40</v>
      </c>
      <c r="X1296" t="s">
        <v>40</v>
      </c>
      <c r="Y1296" t="s">
        <v>41</v>
      </c>
      <c r="Z1296" t="s">
        <v>41</v>
      </c>
      <c r="AA1296" t="s">
        <v>188</v>
      </c>
      <c r="AB1296" t="s">
        <v>195</v>
      </c>
    </row>
    <row r="1297" spans="1:28" x14ac:dyDescent="0.25">
      <c r="A1297" t="s">
        <v>119</v>
      </c>
      <c r="B1297" t="s">
        <v>247</v>
      </c>
      <c r="C1297" t="s">
        <v>240</v>
      </c>
      <c r="D1297" t="s">
        <v>64</v>
      </c>
      <c r="E1297">
        <v>511</v>
      </c>
      <c r="F1297" t="str">
        <f t="shared" si="40"/>
        <v>A3860AF511</v>
      </c>
      <c r="G1297">
        <f t="shared" si="41"/>
        <v>41000</v>
      </c>
      <c r="H1297" s="2">
        <v>41326</v>
      </c>
      <c r="I1297" s="3">
        <v>41000</v>
      </c>
      <c r="J1297" t="s">
        <v>29</v>
      </c>
      <c r="K1297" t="s">
        <v>121</v>
      </c>
      <c r="L1297" t="s">
        <v>122</v>
      </c>
      <c r="M1297" t="s">
        <v>123</v>
      </c>
      <c r="N1297" t="s">
        <v>124</v>
      </c>
      <c r="O1297" t="s">
        <v>814</v>
      </c>
      <c r="P1297" t="s">
        <v>34</v>
      </c>
      <c r="Q1297" t="s">
        <v>51</v>
      </c>
      <c r="R1297" t="s">
        <v>58</v>
      </c>
      <c r="S1297" t="s">
        <v>242</v>
      </c>
      <c r="T1297" t="s">
        <v>185</v>
      </c>
      <c r="U1297" t="s">
        <v>194</v>
      </c>
      <c r="V1297" t="s">
        <v>39</v>
      </c>
      <c r="W1297" t="s">
        <v>40</v>
      </c>
      <c r="X1297" t="s">
        <v>40</v>
      </c>
      <c r="Y1297" t="s">
        <v>41</v>
      </c>
      <c r="Z1297" t="s">
        <v>41</v>
      </c>
      <c r="AA1297" t="s">
        <v>188</v>
      </c>
      <c r="AB1297" t="s">
        <v>195</v>
      </c>
    </row>
    <row r="1298" spans="1:28" x14ac:dyDescent="0.25">
      <c r="A1298" t="s">
        <v>125</v>
      </c>
      <c r="B1298" t="s">
        <v>247</v>
      </c>
      <c r="C1298" t="s">
        <v>240</v>
      </c>
      <c r="D1298" t="s">
        <v>64</v>
      </c>
      <c r="E1298">
        <v>511</v>
      </c>
      <c r="F1298" t="str">
        <f t="shared" si="40"/>
        <v>A3860AF511</v>
      </c>
      <c r="G1298">
        <f t="shared" si="41"/>
        <v>41000</v>
      </c>
      <c r="H1298" s="2">
        <v>-41326</v>
      </c>
      <c r="I1298" s="3">
        <v>-41000</v>
      </c>
      <c r="J1298" t="s">
        <v>99</v>
      </c>
      <c r="K1298" t="s">
        <v>126</v>
      </c>
      <c r="L1298" t="s">
        <v>927</v>
      </c>
      <c r="M1298" t="s">
        <v>127</v>
      </c>
      <c r="N1298" t="s">
        <v>928</v>
      </c>
      <c r="O1298" t="s">
        <v>814</v>
      </c>
      <c r="P1298" t="s">
        <v>34</v>
      </c>
      <c r="Q1298" t="s">
        <v>51</v>
      </c>
      <c r="R1298" t="s">
        <v>58</v>
      </c>
      <c r="S1298" t="s">
        <v>242</v>
      </c>
      <c r="T1298" t="s">
        <v>185</v>
      </c>
      <c r="U1298" t="s">
        <v>194</v>
      </c>
      <c r="V1298" t="s">
        <v>39</v>
      </c>
      <c r="W1298" t="s">
        <v>40</v>
      </c>
      <c r="X1298" t="s">
        <v>40</v>
      </c>
      <c r="Y1298" t="s">
        <v>41</v>
      </c>
      <c r="Z1298" t="s">
        <v>41</v>
      </c>
      <c r="AA1298" t="s">
        <v>188</v>
      </c>
      <c r="AB1298" t="s">
        <v>195</v>
      </c>
    </row>
    <row r="1299" spans="1:28" x14ac:dyDescent="0.25">
      <c r="A1299" t="s">
        <v>145</v>
      </c>
      <c r="B1299" t="s">
        <v>26</v>
      </c>
      <c r="C1299" t="s">
        <v>240</v>
      </c>
      <c r="D1299" t="s">
        <v>64</v>
      </c>
      <c r="E1299">
        <v>511</v>
      </c>
      <c r="F1299" t="str">
        <f t="shared" si="40"/>
        <v>A3860AF511</v>
      </c>
      <c r="G1299">
        <f t="shared" si="41"/>
        <v>41000</v>
      </c>
      <c r="H1299" s="2">
        <v>41326</v>
      </c>
      <c r="I1299" s="3">
        <v>41000</v>
      </c>
      <c r="J1299" t="s">
        <v>29</v>
      </c>
      <c r="K1299" t="s">
        <v>108</v>
      </c>
      <c r="L1299" t="s">
        <v>109</v>
      </c>
      <c r="M1299" t="s">
        <v>32</v>
      </c>
      <c r="N1299" t="s">
        <v>33</v>
      </c>
      <c r="O1299" t="s">
        <v>814</v>
      </c>
      <c r="P1299" t="s">
        <v>34</v>
      </c>
      <c r="Q1299" t="s">
        <v>51</v>
      </c>
      <c r="R1299" t="s">
        <v>58</v>
      </c>
      <c r="S1299" t="s">
        <v>242</v>
      </c>
      <c r="T1299" t="s">
        <v>185</v>
      </c>
      <c r="U1299" t="s">
        <v>194</v>
      </c>
      <c r="V1299" t="s">
        <v>39</v>
      </c>
      <c r="W1299" t="s">
        <v>40</v>
      </c>
      <c r="X1299" t="s">
        <v>40</v>
      </c>
      <c r="Y1299" t="s">
        <v>41</v>
      </c>
      <c r="Z1299" t="s">
        <v>41</v>
      </c>
      <c r="AA1299" t="s">
        <v>188</v>
      </c>
      <c r="AB1299" t="s">
        <v>195</v>
      </c>
    </row>
    <row r="1300" spans="1:28" x14ac:dyDescent="0.25">
      <c r="A1300" t="s">
        <v>146</v>
      </c>
      <c r="B1300" t="s">
        <v>26</v>
      </c>
      <c r="C1300" t="s">
        <v>240</v>
      </c>
      <c r="D1300" t="s">
        <v>64</v>
      </c>
      <c r="E1300">
        <v>511</v>
      </c>
      <c r="F1300" t="str">
        <f t="shared" si="40"/>
        <v>A3860AF511</v>
      </c>
      <c r="G1300">
        <f t="shared" si="41"/>
        <v>41000</v>
      </c>
      <c r="H1300" s="2">
        <v>-41326</v>
      </c>
      <c r="I1300" s="3">
        <v>-41000</v>
      </c>
      <c r="J1300" t="s">
        <v>99</v>
      </c>
      <c r="K1300" t="s">
        <v>121</v>
      </c>
      <c r="L1300" t="s">
        <v>122</v>
      </c>
      <c r="M1300" t="s">
        <v>123</v>
      </c>
      <c r="N1300" t="s">
        <v>124</v>
      </c>
      <c r="O1300" t="s">
        <v>814</v>
      </c>
      <c r="P1300" t="s">
        <v>34</v>
      </c>
      <c r="Q1300" t="s">
        <v>51</v>
      </c>
      <c r="R1300" t="s">
        <v>58</v>
      </c>
      <c r="S1300" t="s">
        <v>242</v>
      </c>
      <c r="T1300" t="s">
        <v>185</v>
      </c>
      <c r="U1300" t="s">
        <v>194</v>
      </c>
      <c r="V1300" t="s">
        <v>39</v>
      </c>
      <c r="W1300" t="s">
        <v>40</v>
      </c>
      <c r="X1300" t="s">
        <v>40</v>
      </c>
      <c r="Y1300" t="s">
        <v>41</v>
      </c>
      <c r="Z1300" t="s">
        <v>41</v>
      </c>
      <c r="AA1300" t="s">
        <v>188</v>
      </c>
      <c r="AB1300" t="s">
        <v>195</v>
      </c>
    </row>
    <row r="1301" spans="1:28" x14ac:dyDescent="0.25">
      <c r="A1301" t="s">
        <v>147</v>
      </c>
      <c r="B1301" t="s">
        <v>26</v>
      </c>
      <c r="C1301" t="s">
        <v>240</v>
      </c>
      <c r="D1301" t="s">
        <v>64</v>
      </c>
      <c r="E1301">
        <v>511</v>
      </c>
      <c r="F1301" t="str">
        <f t="shared" si="40"/>
        <v>A3860AF511</v>
      </c>
      <c r="G1301">
        <f t="shared" si="41"/>
        <v>41000</v>
      </c>
      <c r="H1301" s="2">
        <v>41326</v>
      </c>
      <c r="I1301" s="3">
        <v>41000</v>
      </c>
      <c r="J1301" t="s">
        <v>29</v>
      </c>
      <c r="K1301" t="s">
        <v>126</v>
      </c>
      <c r="L1301" t="s">
        <v>927</v>
      </c>
      <c r="M1301" t="s">
        <v>127</v>
      </c>
      <c r="N1301" t="s">
        <v>928</v>
      </c>
      <c r="O1301" t="s">
        <v>814</v>
      </c>
      <c r="P1301" t="s">
        <v>34</v>
      </c>
      <c r="Q1301" t="s">
        <v>51</v>
      </c>
      <c r="R1301" t="s">
        <v>58</v>
      </c>
      <c r="S1301" t="s">
        <v>242</v>
      </c>
      <c r="T1301" t="s">
        <v>185</v>
      </c>
      <c r="U1301" t="s">
        <v>194</v>
      </c>
      <c r="V1301" t="s">
        <v>39</v>
      </c>
      <c r="W1301" t="s">
        <v>40</v>
      </c>
      <c r="X1301" t="s">
        <v>40</v>
      </c>
      <c r="Y1301" t="s">
        <v>41</v>
      </c>
      <c r="Z1301" t="s">
        <v>41</v>
      </c>
      <c r="AA1301" t="s">
        <v>188</v>
      </c>
      <c r="AB1301" t="s">
        <v>195</v>
      </c>
    </row>
    <row r="1302" spans="1:28" x14ac:dyDescent="0.25">
      <c r="A1302" t="s">
        <v>148</v>
      </c>
      <c r="B1302" t="s">
        <v>26</v>
      </c>
      <c r="C1302" t="s">
        <v>240</v>
      </c>
      <c r="D1302" t="s">
        <v>64</v>
      </c>
      <c r="E1302">
        <v>511</v>
      </c>
      <c r="F1302" t="str">
        <f t="shared" si="40"/>
        <v>A3860AF511</v>
      </c>
      <c r="G1302">
        <f t="shared" si="41"/>
        <v>41000</v>
      </c>
      <c r="H1302" s="2">
        <v>-41326</v>
      </c>
      <c r="I1302" s="3">
        <v>-41000</v>
      </c>
      <c r="J1302" t="s">
        <v>99</v>
      </c>
      <c r="K1302" t="s">
        <v>116</v>
      </c>
      <c r="L1302" t="s">
        <v>117</v>
      </c>
      <c r="M1302" t="s">
        <v>118</v>
      </c>
      <c r="N1302" t="s">
        <v>117</v>
      </c>
      <c r="O1302" t="s">
        <v>814</v>
      </c>
      <c r="P1302" t="s">
        <v>34</v>
      </c>
      <c r="Q1302" t="s">
        <v>51</v>
      </c>
      <c r="R1302" t="s">
        <v>58</v>
      </c>
      <c r="S1302" t="s">
        <v>242</v>
      </c>
      <c r="T1302" t="s">
        <v>185</v>
      </c>
      <c r="U1302" t="s">
        <v>194</v>
      </c>
      <c r="V1302" t="s">
        <v>39</v>
      </c>
      <c r="W1302" t="s">
        <v>40</v>
      </c>
      <c r="X1302" t="s">
        <v>40</v>
      </c>
      <c r="Y1302" t="s">
        <v>41</v>
      </c>
      <c r="Z1302" t="s">
        <v>41</v>
      </c>
      <c r="AA1302" t="s">
        <v>188</v>
      </c>
      <c r="AB1302" t="s">
        <v>195</v>
      </c>
    </row>
    <row r="1303" spans="1:28" x14ac:dyDescent="0.25">
      <c r="A1303" t="s">
        <v>149</v>
      </c>
      <c r="B1303" t="s">
        <v>26</v>
      </c>
      <c r="C1303" t="s">
        <v>240</v>
      </c>
      <c r="D1303" t="s">
        <v>64</v>
      </c>
      <c r="E1303">
        <v>511</v>
      </c>
      <c r="F1303" t="str">
        <f t="shared" si="40"/>
        <v>A3860AF511</v>
      </c>
      <c r="G1303">
        <f t="shared" si="41"/>
        <v>27000</v>
      </c>
      <c r="H1303" s="2">
        <v>27055</v>
      </c>
      <c r="I1303" s="3">
        <v>27000</v>
      </c>
      <c r="J1303" t="s">
        <v>29</v>
      </c>
      <c r="K1303" t="s">
        <v>51</v>
      </c>
      <c r="L1303" t="s">
        <v>137</v>
      </c>
      <c r="M1303" t="s">
        <v>138</v>
      </c>
      <c r="N1303" t="s">
        <v>139</v>
      </c>
      <c r="O1303" t="s">
        <v>814</v>
      </c>
      <c r="P1303" t="s">
        <v>34</v>
      </c>
      <c r="Q1303" t="s">
        <v>51</v>
      </c>
      <c r="R1303" t="s">
        <v>58</v>
      </c>
      <c r="S1303" t="s">
        <v>242</v>
      </c>
      <c r="T1303" t="s">
        <v>185</v>
      </c>
      <c r="U1303" t="s">
        <v>194</v>
      </c>
      <c r="V1303" t="s">
        <v>39</v>
      </c>
      <c r="W1303" t="s">
        <v>40</v>
      </c>
      <c r="X1303" t="s">
        <v>40</v>
      </c>
      <c r="Y1303" t="s">
        <v>41</v>
      </c>
      <c r="Z1303" t="s">
        <v>41</v>
      </c>
      <c r="AA1303" t="s">
        <v>188</v>
      </c>
      <c r="AB1303" t="s">
        <v>195</v>
      </c>
    </row>
    <row r="1304" spans="1:28" x14ac:dyDescent="0.25">
      <c r="A1304" t="s">
        <v>152</v>
      </c>
      <c r="B1304" t="s">
        <v>26</v>
      </c>
      <c r="C1304" t="s">
        <v>240</v>
      </c>
      <c r="D1304" t="s">
        <v>64</v>
      </c>
      <c r="E1304">
        <v>511</v>
      </c>
      <c r="F1304" t="str">
        <f t="shared" si="40"/>
        <v>A3860AF511</v>
      </c>
      <c r="G1304">
        <f t="shared" si="41"/>
        <v>27000</v>
      </c>
      <c r="H1304" s="2">
        <v>-27055</v>
      </c>
      <c r="I1304" s="3">
        <v>-27000</v>
      </c>
      <c r="J1304" t="s">
        <v>99</v>
      </c>
      <c r="K1304" t="s">
        <v>115</v>
      </c>
      <c r="L1304" t="s">
        <v>111</v>
      </c>
      <c r="M1304" t="s">
        <v>112</v>
      </c>
      <c r="N1304" t="s">
        <v>113</v>
      </c>
      <c r="O1304" t="s">
        <v>814</v>
      </c>
      <c r="P1304" t="s">
        <v>34</v>
      </c>
      <c r="Q1304" t="s">
        <v>51</v>
      </c>
      <c r="R1304" t="s">
        <v>58</v>
      </c>
      <c r="S1304" t="s">
        <v>242</v>
      </c>
      <c r="T1304" t="s">
        <v>185</v>
      </c>
      <c r="U1304" t="s">
        <v>194</v>
      </c>
      <c r="V1304" t="s">
        <v>39</v>
      </c>
      <c r="W1304" t="s">
        <v>40</v>
      </c>
      <c r="X1304" t="s">
        <v>40</v>
      </c>
      <c r="Y1304" t="s">
        <v>41</v>
      </c>
      <c r="Z1304" t="s">
        <v>41</v>
      </c>
      <c r="AA1304" t="s">
        <v>188</v>
      </c>
      <c r="AB1304" t="s">
        <v>195</v>
      </c>
    </row>
    <row r="1305" spans="1:28" x14ac:dyDescent="0.25">
      <c r="A1305" t="s">
        <v>153</v>
      </c>
      <c r="B1305" t="s">
        <v>247</v>
      </c>
      <c r="C1305" t="s">
        <v>240</v>
      </c>
      <c r="D1305" t="s">
        <v>64</v>
      </c>
      <c r="E1305">
        <v>511</v>
      </c>
      <c r="F1305" t="str">
        <f t="shared" si="40"/>
        <v>A3860AF511</v>
      </c>
      <c r="G1305">
        <f t="shared" si="41"/>
        <v>25000</v>
      </c>
      <c r="H1305" s="2">
        <v>24597</v>
      </c>
      <c r="I1305" s="3">
        <v>25000</v>
      </c>
      <c r="J1305" t="s">
        <v>29</v>
      </c>
      <c r="K1305" t="s">
        <v>154</v>
      </c>
      <c r="L1305" t="s">
        <v>155</v>
      </c>
      <c r="M1305" t="s">
        <v>156</v>
      </c>
      <c r="N1305" t="s">
        <v>157</v>
      </c>
      <c r="O1305" t="s">
        <v>814</v>
      </c>
      <c r="P1305" t="s">
        <v>34</v>
      </c>
      <c r="Q1305" t="s">
        <v>51</v>
      </c>
      <c r="R1305" t="s">
        <v>58</v>
      </c>
      <c r="S1305" t="s">
        <v>242</v>
      </c>
      <c r="T1305" t="s">
        <v>185</v>
      </c>
      <c r="U1305" t="s">
        <v>194</v>
      </c>
      <c r="V1305" t="s">
        <v>39</v>
      </c>
      <c r="W1305" t="s">
        <v>40</v>
      </c>
      <c r="X1305" t="s">
        <v>40</v>
      </c>
      <c r="Y1305" t="s">
        <v>41</v>
      </c>
      <c r="Z1305" t="s">
        <v>41</v>
      </c>
      <c r="AA1305" t="s">
        <v>188</v>
      </c>
      <c r="AB1305" t="s">
        <v>195</v>
      </c>
    </row>
    <row r="1306" spans="1:28" x14ac:dyDescent="0.25">
      <c r="A1306" t="s">
        <v>158</v>
      </c>
      <c r="B1306" t="s">
        <v>247</v>
      </c>
      <c r="C1306" t="s">
        <v>240</v>
      </c>
      <c r="D1306" t="s">
        <v>64</v>
      </c>
      <c r="E1306">
        <v>511</v>
      </c>
      <c r="F1306" t="str">
        <f t="shared" si="40"/>
        <v>A3860AF511</v>
      </c>
      <c r="G1306">
        <f t="shared" si="41"/>
        <v>3000</v>
      </c>
      <c r="H1306" s="2">
        <v>3023</v>
      </c>
      <c r="I1306" s="3">
        <v>3000</v>
      </c>
      <c r="J1306" t="s">
        <v>29</v>
      </c>
      <c r="K1306" t="s">
        <v>159</v>
      </c>
      <c r="L1306" t="s">
        <v>160</v>
      </c>
      <c r="M1306" t="s">
        <v>161</v>
      </c>
      <c r="N1306" t="s">
        <v>162</v>
      </c>
      <c r="O1306" t="s">
        <v>814</v>
      </c>
      <c r="P1306" t="s">
        <v>34</v>
      </c>
      <c r="Q1306" t="s">
        <v>51</v>
      </c>
      <c r="R1306" t="s">
        <v>58</v>
      </c>
      <c r="S1306" t="s">
        <v>242</v>
      </c>
      <c r="T1306" t="s">
        <v>185</v>
      </c>
      <c r="U1306" t="s">
        <v>194</v>
      </c>
      <c r="V1306" t="s">
        <v>39</v>
      </c>
      <c r="W1306" t="s">
        <v>40</v>
      </c>
      <c r="X1306" t="s">
        <v>40</v>
      </c>
      <c r="Y1306" t="s">
        <v>41</v>
      </c>
      <c r="Z1306" t="s">
        <v>41</v>
      </c>
      <c r="AA1306" t="s">
        <v>188</v>
      </c>
      <c r="AB1306" t="s">
        <v>195</v>
      </c>
    </row>
    <row r="1307" spans="1:28" x14ac:dyDescent="0.25">
      <c r="A1307" t="s">
        <v>163</v>
      </c>
      <c r="B1307" t="s">
        <v>247</v>
      </c>
      <c r="C1307" t="s">
        <v>240</v>
      </c>
      <c r="D1307" t="s">
        <v>64</v>
      </c>
      <c r="E1307">
        <v>511</v>
      </c>
      <c r="F1307" t="str">
        <f t="shared" si="40"/>
        <v>A3860AF511</v>
      </c>
      <c r="G1307">
        <f t="shared" si="41"/>
        <v>28000</v>
      </c>
      <c r="H1307" s="2">
        <v>-27620</v>
      </c>
      <c r="I1307" s="3">
        <v>-28000</v>
      </c>
      <c r="J1307" t="s">
        <v>99</v>
      </c>
      <c r="K1307" t="s">
        <v>51</v>
      </c>
      <c r="L1307" t="s">
        <v>137</v>
      </c>
      <c r="M1307" t="s">
        <v>138</v>
      </c>
      <c r="N1307" t="s">
        <v>139</v>
      </c>
      <c r="O1307" t="s">
        <v>814</v>
      </c>
      <c r="P1307" t="s">
        <v>34</v>
      </c>
      <c r="Q1307" t="s">
        <v>51</v>
      </c>
      <c r="R1307" t="s">
        <v>58</v>
      </c>
      <c r="S1307" t="s">
        <v>242</v>
      </c>
      <c r="T1307" t="s">
        <v>185</v>
      </c>
      <c r="U1307" t="s">
        <v>194</v>
      </c>
      <c r="V1307" t="s">
        <v>39</v>
      </c>
      <c r="W1307" t="s">
        <v>40</v>
      </c>
      <c r="X1307" t="s">
        <v>40</v>
      </c>
      <c r="Y1307" t="s">
        <v>41</v>
      </c>
      <c r="Z1307" t="s">
        <v>41</v>
      </c>
      <c r="AA1307" t="s">
        <v>188</v>
      </c>
      <c r="AB1307" t="s">
        <v>195</v>
      </c>
    </row>
    <row r="1308" spans="1:28" x14ac:dyDescent="0.25">
      <c r="A1308" t="s">
        <v>164</v>
      </c>
      <c r="B1308" t="s">
        <v>26</v>
      </c>
      <c r="C1308" t="s">
        <v>240</v>
      </c>
      <c r="D1308" t="s">
        <v>64</v>
      </c>
      <c r="E1308">
        <v>511</v>
      </c>
      <c r="F1308" t="str">
        <f t="shared" si="40"/>
        <v>A3860AF511</v>
      </c>
      <c r="G1308">
        <f t="shared" si="41"/>
        <v>25000</v>
      </c>
      <c r="H1308" s="2">
        <v>24597</v>
      </c>
      <c r="I1308" s="3">
        <v>25000</v>
      </c>
      <c r="J1308" t="s">
        <v>29</v>
      </c>
      <c r="K1308" t="s">
        <v>116</v>
      </c>
      <c r="L1308" t="s">
        <v>117</v>
      </c>
      <c r="M1308" t="s">
        <v>118</v>
      </c>
      <c r="N1308" t="s">
        <v>117</v>
      </c>
      <c r="O1308" t="s">
        <v>814</v>
      </c>
      <c r="P1308" t="s">
        <v>34</v>
      </c>
      <c r="Q1308" t="s">
        <v>51</v>
      </c>
      <c r="R1308" t="s">
        <v>58</v>
      </c>
      <c r="S1308" t="s">
        <v>242</v>
      </c>
      <c r="T1308" t="s">
        <v>185</v>
      </c>
      <c r="U1308" t="s">
        <v>194</v>
      </c>
      <c r="V1308" t="s">
        <v>39</v>
      </c>
      <c r="W1308" t="s">
        <v>40</v>
      </c>
      <c r="X1308" t="s">
        <v>40</v>
      </c>
      <c r="Y1308" t="s">
        <v>41</v>
      </c>
      <c r="Z1308" t="s">
        <v>41</v>
      </c>
      <c r="AA1308" t="s">
        <v>188</v>
      </c>
      <c r="AB1308" t="s">
        <v>195</v>
      </c>
    </row>
    <row r="1309" spans="1:28" x14ac:dyDescent="0.25">
      <c r="A1309" t="s">
        <v>165</v>
      </c>
      <c r="B1309" t="s">
        <v>26</v>
      </c>
      <c r="C1309" t="s">
        <v>240</v>
      </c>
      <c r="D1309" t="s">
        <v>64</v>
      </c>
      <c r="E1309">
        <v>511</v>
      </c>
      <c r="F1309" t="str">
        <f t="shared" si="40"/>
        <v>A3860AF511</v>
      </c>
      <c r="G1309">
        <f t="shared" si="41"/>
        <v>25000</v>
      </c>
      <c r="H1309" s="2">
        <v>-24597</v>
      </c>
      <c r="I1309" s="3">
        <v>-25000</v>
      </c>
      <c r="J1309" t="s">
        <v>99</v>
      </c>
      <c r="K1309" t="s">
        <v>154</v>
      </c>
      <c r="L1309" t="s">
        <v>155</v>
      </c>
      <c r="M1309" t="s">
        <v>156</v>
      </c>
      <c r="N1309" t="s">
        <v>157</v>
      </c>
      <c r="O1309" t="s">
        <v>814</v>
      </c>
      <c r="P1309" t="s">
        <v>34</v>
      </c>
      <c r="Q1309" t="s">
        <v>51</v>
      </c>
      <c r="R1309" t="s">
        <v>58</v>
      </c>
      <c r="S1309" t="s">
        <v>242</v>
      </c>
      <c r="T1309" t="s">
        <v>185</v>
      </c>
      <c r="U1309" t="s">
        <v>194</v>
      </c>
      <c r="V1309" t="s">
        <v>39</v>
      </c>
      <c r="W1309" t="s">
        <v>40</v>
      </c>
      <c r="X1309" t="s">
        <v>40</v>
      </c>
      <c r="Y1309" t="s">
        <v>41</v>
      </c>
      <c r="Z1309" t="s">
        <v>41</v>
      </c>
      <c r="AA1309" t="s">
        <v>188</v>
      </c>
      <c r="AB1309" t="s">
        <v>195</v>
      </c>
    </row>
    <row r="1310" spans="1:28" x14ac:dyDescent="0.25">
      <c r="A1310" t="s">
        <v>166</v>
      </c>
      <c r="B1310" t="s">
        <v>26</v>
      </c>
      <c r="C1310" t="s">
        <v>240</v>
      </c>
      <c r="D1310" t="s">
        <v>64</v>
      </c>
      <c r="E1310">
        <v>511</v>
      </c>
      <c r="F1310" t="str">
        <f t="shared" si="40"/>
        <v>A3860AF511</v>
      </c>
      <c r="G1310">
        <f t="shared" si="41"/>
        <v>25000</v>
      </c>
      <c r="H1310" s="2">
        <v>25176</v>
      </c>
      <c r="I1310" s="3">
        <v>25000</v>
      </c>
      <c r="J1310" t="s">
        <v>29</v>
      </c>
      <c r="K1310" t="s">
        <v>116</v>
      </c>
      <c r="L1310" t="s">
        <v>117</v>
      </c>
      <c r="M1310" t="s">
        <v>118</v>
      </c>
      <c r="N1310" t="s">
        <v>117</v>
      </c>
      <c r="O1310" t="s">
        <v>814</v>
      </c>
      <c r="P1310" t="s">
        <v>34</v>
      </c>
      <c r="Q1310" t="s">
        <v>51</v>
      </c>
      <c r="R1310" t="s">
        <v>58</v>
      </c>
      <c r="S1310" t="s">
        <v>242</v>
      </c>
      <c r="T1310" t="s">
        <v>185</v>
      </c>
      <c r="U1310" t="s">
        <v>194</v>
      </c>
      <c r="V1310" t="s">
        <v>39</v>
      </c>
      <c r="W1310" t="s">
        <v>40</v>
      </c>
      <c r="X1310" t="s">
        <v>40</v>
      </c>
      <c r="Y1310" t="s">
        <v>41</v>
      </c>
      <c r="Z1310" t="s">
        <v>41</v>
      </c>
      <c r="AA1310" t="s">
        <v>188</v>
      </c>
      <c r="AB1310" t="s">
        <v>195</v>
      </c>
    </row>
    <row r="1311" spans="1:28" x14ac:dyDescent="0.25">
      <c r="A1311" t="s">
        <v>167</v>
      </c>
      <c r="B1311" t="s">
        <v>26</v>
      </c>
      <c r="C1311" t="s">
        <v>240</v>
      </c>
      <c r="D1311" t="s">
        <v>64</v>
      </c>
      <c r="E1311">
        <v>511</v>
      </c>
      <c r="F1311" t="str">
        <f t="shared" si="40"/>
        <v>A3860AF511</v>
      </c>
      <c r="G1311">
        <f t="shared" si="41"/>
        <v>25000</v>
      </c>
      <c r="H1311" s="2">
        <v>-25176</v>
      </c>
      <c r="I1311" s="3">
        <v>-25000</v>
      </c>
      <c r="J1311" t="s">
        <v>99</v>
      </c>
      <c r="K1311" t="s">
        <v>168</v>
      </c>
      <c r="L1311" t="s">
        <v>117</v>
      </c>
      <c r="M1311" t="s">
        <v>169</v>
      </c>
      <c r="N1311" t="s">
        <v>170</v>
      </c>
      <c r="O1311" t="s">
        <v>814</v>
      </c>
      <c r="P1311" t="s">
        <v>34</v>
      </c>
      <c r="Q1311" t="s">
        <v>51</v>
      </c>
      <c r="R1311" t="s">
        <v>58</v>
      </c>
      <c r="S1311" t="s">
        <v>242</v>
      </c>
      <c r="T1311" t="s">
        <v>185</v>
      </c>
      <c r="U1311" t="s">
        <v>194</v>
      </c>
      <c r="V1311" t="s">
        <v>39</v>
      </c>
      <c r="W1311" t="s">
        <v>40</v>
      </c>
      <c r="X1311" t="s">
        <v>40</v>
      </c>
      <c r="Y1311" t="s">
        <v>41</v>
      </c>
      <c r="Z1311" t="s">
        <v>41</v>
      </c>
      <c r="AA1311" t="s">
        <v>188</v>
      </c>
      <c r="AB1311" t="s">
        <v>195</v>
      </c>
    </row>
    <row r="1312" spans="1:28" x14ac:dyDescent="0.25">
      <c r="A1312" t="s">
        <v>171</v>
      </c>
      <c r="B1312" t="s">
        <v>26</v>
      </c>
      <c r="C1312" t="s">
        <v>240</v>
      </c>
      <c r="D1312" t="s">
        <v>64</v>
      </c>
      <c r="E1312">
        <v>511</v>
      </c>
      <c r="F1312" t="str">
        <f t="shared" si="40"/>
        <v>A3860AF511</v>
      </c>
      <c r="G1312">
        <f t="shared" si="41"/>
        <v>10000</v>
      </c>
      <c r="H1312" s="2">
        <v>9881</v>
      </c>
      <c r="I1312" s="3">
        <v>10000</v>
      </c>
      <c r="J1312" t="s">
        <v>29</v>
      </c>
      <c r="K1312" t="s">
        <v>115</v>
      </c>
      <c r="L1312" t="s">
        <v>111</v>
      </c>
      <c r="M1312" t="s">
        <v>112</v>
      </c>
      <c r="N1312" t="s">
        <v>113</v>
      </c>
      <c r="O1312" t="s">
        <v>814</v>
      </c>
      <c r="P1312" t="s">
        <v>34</v>
      </c>
      <c r="Q1312" t="s">
        <v>51</v>
      </c>
      <c r="R1312" t="s">
        <v>58</v>
      </c>
      <c r="S1312" t="s">
        <v>242</v>
      </c>
      <c r="T1312" t="s">
        <v>185</v>
      </c>
      <c r="U1312" t="s">
        <v>194</v>
      </c>
      <c r="V1312" t="s">
        <v>39</v>
      </c>
      <c r="W1312" t="s">
        <v>40</v>
      </c>
      <c r="X1312" t="s">
        <v>40</v>
      </c>
      <c r="Y1312" t="s">
        <v>41</v>
      </c>
      <c r="Z1312" t="s">
        <v>41</v>
      </c>
      <c r="AA1312" t="s">
        <v>188</v>
      </c>
      <c r="AB1312" t="s">
        <v>195</v>
      </c>
    </row>
    <row r="1313" spans="1:28" x14ac:dyDescent="0.25">
      <c r="A1313" t="s">
        <v>172</v>
      </c>
      <c r="B1313" t="s">
        <v>26</v>
      </c>
      <c r="C1313" t="s">
        <v>240</v>
      </c>
      <c r="D1313" t="s">
        <v>64</v>
      </c>
      <c r="E1313">
        <v>511</v>
      </c>
      <c r="F1313" t="str">
        <f t="shared" si="40"/>
        <v>A3860AF511</v>
      </c>
      <c r="G1313">
        <f t="shared" si="41"/>
        <v>10000</v>
      </c>
      <c r="H1313" s="2">
        <v>-9881</v>
      </c>
      <c r="I1313" s="3">
        <v>-10000</v>
      </c>
      <c r="J1313" t="s">
        <v>99</v>
      </c>
      <c r="K1313" t="s">
        <v>108</v>
      </c>
      <c r="L1313" t="s">
        <v>109</v>
      </c>
      <c r="M1313" t="s">
        <v>32</v>
      </c>
      <c r="N1313" t="s">
        <v>33</v>
      </c>
      <c r="O1313" t="s">
        <v>814</v>
      </c>
      <c r="P1313" t="s">
        <v>34</v>
      </c>
      <c r="Q1313" t="s">
        <v>51</v>
      </c>
      <c r="R1313" t="s">
        <v>58</v>
      </c>
      <c r="S1313" t="s">
        <v>242</v>
      </c>
      <c r="T1313" t="s">
        <v>185</v>
      </c>
      <c r="U1313" t="s">
        <v>194</v>
      </c>
      <c r="V1313" t="s">
        <v>39</v>
      </c>
      <c r="W1313" t="s">
        <v>40</v>
      </c>
      <c r="X1313" t="s">
        <v>40</v>
      </c>
      <c r="Y1313" t="s">
        <v>41</v>
      </c>
      <c r="Z1313" t="s">
        <v>41</v>
      </c>
      <c r="AA1313" t="s">
        <v>188</v>
      </c>
      <c r="AB1313" t="s">
        <v>195</v>
      </c>
    </row>
    <row r="1314" spans="1:28" x14ac:dyDescent="0.25">
      <c r="A1314" t="s">
        <v>823</v>
      </c>
      <c r="B1314" t="s">
        <v>26</v>
      </c>
      <c r="C1314" t="s">
        <v>240</v>
      </c>
      <c r="D1314" t="s">
        <v>246</v>
      </c>
      <c r="E1314">
        <v>511</v>
      </c>
      <c r="F1314" t="str">
        <f t="shared" si="40"/>
        <v>A3875AF511</v>
      </c>
      <c r="G1314">
        <f t="shared" si="41"/>
        <v>229000</v>
      </c>
      <c r="H1314" s="2">
        <v>229012</v>
      </c>
      <c r="I1314" s="3">
        <v>229000</v>
      </c>
      <c r="J1314" t="s">
        <v>29</v>
      </c>
      <c r="K1314" t="s">
        <v>108</v>
      </c>
      <c r="L1314" t="s">
        <v>109</v>
      </c>
      <c r="M1314" t="s">
        <v>32</v>
      </c>
      <c r="N1314" t="s">
        <v>33</v>
      </c>
      <c r="O1314" t="s">
        <v>814</v>
      </c>
      <c r="P1314" t="s">
        <v>34</v>
      </c>
      <c r="Q1314" t="s">
        <v>51</v>
      </c>
      <c r="R1314" t="s">
        <v>58</v>
      </c>
      <c r="S1314" t="s">
        <v>242</v>
      </c>
      <c r="T1314" t="s">
        <v>185</v>
      </c>
      <c r="U1314" t="s">
        <v>194</v>
      </c>
      <c r="V1314" t="s">
        <v>39</v>
      </c>
      <c r="W1314" t="s">
        <v>40</v>
      </c>
      <c r="X1314" t="s">
        <v>40</v>
      </c>
      <c r="Y1314" t="s">
        <v>41</v>
      </c>
      <c r="Z1314" t="s">
        <v>41</v>
      </c>
      <c r="AA1314" t="s">
        <v>188</v>
      </c>
      <c r="AB1314" t="s">
        <v>195</v>
      </c>
    </row>
    <row r="1315" spans="1:28" x14ac:dyDescent="0.25">
      <c r="A1315" t="s">
        <v>825</v>
      </c>
      <c r="B1315" t="s">
        <v>26</v>
      </c>
      <c r="C1315" t="s">
        <v>240</v>
      </c>
      <c r="D1315" t="s">
        <v>246</v>
      </c>
      <c r="E1315">
        <v>511</v>
      </c>
      <c r="F1315" t="str">
        <f t="shared" si="40"/>
        <v>A3875AF511</v>
      </c>
      <c r="G1315">
        <f t="shared" si="41"/>
        <v>1000</v>
      </c>
      <c r="H1315" s="2">
        <v>684</v>
      </c>
      <c r="I1315" s="3">
        <v>1000</v>
      </c>
      <c r="J1315" t="s">
        <v>29</v>
      </c>
      <c r="K1315" t="s">
        <v>100</v>
      </c>
      <c r="L1315" t="s">
        <v>101</v>
      </c>
      <c r="M1315" t="s">
        <v>102</v>
      </c>
      <c r="N1315" t="s">
        <v>103</v>
      </c>
      <c r="O1315" t="s">
        <v>814</v>
      </c>
      <c r="P1315" t="s">
        <v>34</v>
      </c>
      <c r="Q1315" t="s">
        <v>51</v>
      </c>
      <c r="R1315" t="s">
        <v>58</v>
      </c>
      <c r="S1315" t="s">
        <v>242</v>
      </c>
      <c r="T1315" t="s">
        <v>185</v>
      </c>
      <c r="U1315" t="s">
        <v>194</v>
      </c>
      <c r="V1315" t="s">
        <v>39</v>
      </c>
      <c r="W1315" t="s">
        <v>40</v>
      </c>
      <c r="X1315" t="s">
        <v>40</v>
      </c>
      <c r="Y1315" t="s">
        <v>41</v>
      </c>
      <c r="Z1315" t="s">
        <v>41</v>
      </c>
      <c r="AA1315" t="s">
        <v>188</v>
      </c>
      <c r="AB1315" t="s">
        <v>195</v>
      </c>
    </row>
    <row r="1316" spans="1:28" x14ac:dyDescent="0.25">
      <c r="A1316" t="s">
        <v>816</v>
      </c>
      <c r="B1316" t="s">
        <v>26</v>
      </c>
      <c r="C1316" t="s">
        <v>240</v>
      </c>
      <c r="D1316" t="s">
        <v>246</v>
      </c>
      <c r="E1316">
        <v>511</v>
      </c>
      <c r="F1316" t="str">
        <f t="shared" si="40"/>
        <v>A3875AF511</v>
      </c>
      <c r="G1316">
        <f t="shared" si="41"/>
        <v>204000</v>
      </c>
      <c r="H1316" s="2">
        <v>-203566</v>
      </c>
      <c r="I1316" s="3">
        <v>-204000</v>
      </c>
      <c r="J1316" t="s">
        <v>99</v>
      </c>
      <c r="K1316" t="s">
        <v>115</v>
      </c>
      <c r="L1316" t="s">
        <v>111</v>
      </c>
      <c r="M1316" t="s">
        <v>112</v>
      </c>
      <c r="N1316" t="s">
        <v>113</v>
      </c>
      <c r="O1316" t="s">
        <v>814</v>
      </c>
      <c r="P1316" t="s">
        <v>34</v>
      </c>
      <c r="Q1316" t="s">
        <v>51</v>
      </c>
      <c r="R1316" t="s">
        <v>58</v>
      </c>
      <c r="S1316" t="s">
        <v>242</v>
      </c>
      <c r="T1316" t="s">
        <v>185</v>
      </c>
      <c r="U1316" t="s">
        <v>194</v>
      </c>
      <c r="V1316" t="s">
        <v>39</v>
      </c>
      <c r="W1316" t="s">
        <v>40</v>
      </c>
      <c r="X1316" t="s">
        <v>40</v>
      </c>
      <c r="Y1316" t="s">
        <v>41</v>
      </c>
      <c r="Z1316" t="s">
        <v>41</v>
      </c>
      <c r="AA1316" t="s">
        <v>188</v>
      </c>
      <c r="AB1316" t="s">
        <v>195</v>
      </c>
    </row>
    <row r="1317" spans="1:28" x14ac:dyDescent="0.25">
      <c r="A1317" t="s">
        <v>817</v>
      </c>
      <c r="B1317" t="s">
        <v>26</v>
      </c>
      <c r="C1317" t="s">
        <v>240</v>
      </c>
      <c r="D1317" t="s">
        <v>246</v>
      </c>
      <c r="E1317">
        <v>511</v>
      </c>
      <c r="F1317" t="str">
        <f t="shared" si="40"/>
        <v>A3875AF511</v>
      </c>
      <c r="G1317">
        <f t="shared" si="41"/>
        <v>26000</v>
      </c>
      <c r="H1317" s="2">
        <v>-26130</v>
      </c>
      <c r="I1317" s="3">
        <v>-26000</v>
      </c>
      <c r="J1317" t="s">
        <v>99</v>
      </c>
      <c r="K1317" t="s">
        <v>116</v>
      </c>
      <c r="L1317" t="s">
        <v>117</v>
      </c>
      <c r="M1317" t="s">
        <v>118</v>
      </c>
      <c r="N1317" t="s">
        <v>117</v>
      </c>
      <c r="O1317" t="s">
        <v>814</v>
      </c>
      <c r="P1317" t="s">
        <v>34</v>
      </c>
      <c r="Q1317" t="s">
        <v>51</v>
      </c>
      <c r="R1317" t="s">
        <v>58</v>
      </c>
      <c r="S1317" t="s">
        <v>242</v>
      </c>
      <c r="T1317" t="s">
        <v>185</v>
      </c>
      <c r="U1317" t="s">
        <v>194</v>
      </c>
      <c r="V1317" t="s">
        <v>39</v>
      </c>
      <c r="W1317" t="s">
        <v>40</v>
      </c>
      <c r="X1317" t="s">
        <v>40</v>
      </c>
      <c r="Y1317" t="s">
        <v>41</v>
      </c>
      <c r="Z1317" t="s">
        <v>41</v>
      </c>
      <c r="AA1317" t="s">
        <v>188</v>
      </c>
      <c r="AB1317" t="s">
        <v>195</v>
      </c>
    </row>
    <row r="1318" spans="1:28" x14ac:dyDescent="0.25">
      <c r="A1318" t="s">
        <v>149</v>
      </c>
      <c r="B1318" t="s">
        <v>26</v>
      </c>
      <c r="C1318" t="s">
        <v>240</v>
      </c>
      <c r="D1318" t="s">
        <v>246</v>
      </c>
      <c r="E1318">
        <v>511</v>
      </c>
      <c r="F1318" t="str">
        <f t="shared" si="40"/>
        <v>A3875AF511</v>
      </c>
      <c r="G1318">
        <f t="shared" si="41"/>
        <v>25000</v>
      </c>
      <c r="H1318" s="2">
        <v>25446</v>
      </c>
      <c r="I1318" s="3">
        <v>25000</v>
      </c>
      <c r="J1318" t="s">
        <v>29</v>
      </c>
      <c r="K1318" t="s">
        <v>51</v>
      </c>
      <c r="L1318" t="s">
        <v>137</v>
      </c>
      <c r="M1318" t="s">
        <v>138</v>
      </c>
      <c r="N1318" t="s">
        <v>139</v>
      </c>
      <c r="O1318" t="s">
        <v>814</v>
      </c>
      <c r="P1318" t="s">
        <v>34</v>
      </c>
      <c r="Q1318" t="s">
        <v>51</v>
      </c>
      <c r="R1318" t="s">
        <v>58</v>
      </c>
      <c r="S1318" t="s">
        <v>242</v>
      </c>
      <c r="T1318" t="s">
        <v>185</v>
      </c>
      <c r="U1318" t="s">
        <v>194</v>
      </c>
      <c r="V1318" t="s">
        <v>39</v>
      </c>
      <c r="W1318" t="s">
        <v>40</v>
      </c>
      <c r="X1318" t="s">
        <v>40</v>
      </c>
      <c r="Y1318" t="s">
        <v>41</v>
      </c>
      <c r="Z1318" t="s">
        <v>41</v>
      </c>
      <c r="AA1318" t="s">
        <v>188</v>
      </c>
      <c r="AB1318" t="s">
        <v>195</v>
      </c>
    </row>
    <row r="1319" spans="1:28" x14ac:dyDescent="0.25">
      <c r="A1319" t="s">
        <v>152</v>
      </c>
      <c r="B1319" t="s">
        <v>26</v>
      </c>
      <c r="C1319" t="s">
        <v>240</v>
      </c>
      <c r="D1319" t="s">
        <v>246</v>
      </c>
      <c r="E1319">
        <v>511</v>
      </c>
      <c r="F1319" t="str">
        <f t="shared" si="40"/>
        <v>A3875AF511</v>
      </c>
      <c r="G1319">
        <f t="shared" si="41"/>
        <v>25000</v>
      </c>
      <c r="H1319" s="2">
        <v>-25446</v>
      </c>
      <c r="I1319" s="3">
        <v>-25000</v>
      </c>
      <c r="J1319" t="s">
        <v>99</v>
      </c>
      <c r="K1319" t="s">
        <v>115</v>
      </c>
      <c r="L1319" t="s">
        <v>111</v>
      </c>
      <c r="M1319" t="s">
        <v>112</v>
      </c>
      <c r="N1319" t="s">
        <v>113</v>
      </c>
      <c r="O1319" t="s">
        <v>814</v>
      </c>
      <c r="P1319" t="s">
        <v>34</v>
      </c>
      <c r="Q1319" t="s">
        <v>51</v>
      </c>
      <c r="R1319" t="s">
        <v>58</v>
      </c>
      <c r="S1319" t="s">
        <v>242</v>
      </c>
      <c r="T1319" t="s">
        <v>185</v>
      </c>
      <c r="U1319" t="s">
        <v>194</v>
      </c>
      <c r="V1319" t="s">
        <v>39</v>
      </c>
      <c r="W1319" t="s">
        <v>40</v>
      </c>
      <c r="X1319" t="s">
        <v>40</v>
      </c>
      <c r="Y1319" t="s">
        <v>41</v>
      </c>
      <c r="Z1319" t="s">
        <v>41</v>
      </c>
      <c r="AA1319" t="s">
        <v>188</v>
      </c>
      <c r="AB1319" t="s">
        <v>195</v>
      </c>
    </row>
    <row r="1320" spans="1:28" x14ac:dyDescent="0.25">
      <c r="A1320" t="s">
        <v>153</v>
      </c>
      <c r="B1320" t="s">
        <v>247</v>
      </c>
      <c r="C1320" t="s">
        <v>240</v>
      </c>
      <c r="D1320" t="s">
        <v>246</v>
      </c>
      <c r="E1320">
        <v>511</v>
      </c>
      <c r="F1320" t="str">
        <f t="shared" si="40"/>
        <v>A3875AF511</v>
      </c>
      <c r="G1320">
        <f t="shared" si="41"/>
        <v>26000</v>
      </c>
      <c r="H1320" s="2">
        <v>26130</v>
      </c>
      <c r="I1320" s="3">
        <v>26000</v>
      </c>
      <c r="J1320" t="s">
        <v>29</v>
      </c>
      <c r="K1320" t="s">
        <v>154</v>
      </c>
      <c r="L1320" t="s">
        <v>155</v>
      </c>
      <c r="M1320" t="s">
        <v>156</v>
      </c>
      <c r="N1320" t="s">
        <v>157</v>
      </c>
      <c r="O1320" t="s">
        <v>814</v>
      </c>
      <c r="P1320" t="s">
        <v>34</v>
      </c>
      <c r="Q1320" t="s">
        <v>51</v>
      </c>
      <c r="R1320" t="s">
        <v>58</v>
      </c>
      <c r="S1320" t="s">
        <v>242</v>
      </c>
      <c r="T1320" t="s">
        <v>185</v>
      </c>
      <c r="U1320" t="s">
        <v>194</v>
      </c>
      <c r="V1320" t="s">
        <v>39</v>
      </c>
      <c r="W1320" t="s">
        <v>40</v>
      </c>
      <c r="X1320" t="s">
        <v>40</v>
      </c>
      <c r="Y1320" t="s">
        <v>41</v>
      </c>
      <c r="Z1320" t="s">
        <v>41</v>
      </c>
      <c r="AA1320" t="s">
        <v>188</v>
      </c>
      <c r="AB1320" t="s">
        <v>195</v>
      </c>
    </row>
    <row r="1321" spans="1:28" x14ac:dyDescent="0.25">
      <c r="A1321" t="s">
        <v>163</v>
      </c>
      <c r="B1321" t="s">
        <v>247</v>
      </c>
      <c r="C1321" t="s">
        <v>240</v>
      </c>
      <c r="D1321" t="s">
        <v>246</v>
      </c>
      <c r="E1321">
        <v>511</v>
      </c>
      <c r="F1321" t="str">
        <f t="shared" si="40"/>
        <v>A3875AF511</v>
      </c>
      <c r="G1321">
        <f t="shared" si="41"/>
        <v>26000</v>
      </c>
      <c r="H1321" s="2">
        <v>-26169</v>
      </c>
      <c r="I1321" s="3">
        <v>-26000</v>
      </c>
      <c r="J1321" t="s">
        <v>99</v>
      </c>
      <c r="K1321" t="s">
        <v>51</v>
      </c>
      <c r="L1321" t="s">
        <v>137</v>
      </c>
      <c r="M1321" t="s">
        <v>138</v>
      </c>
      <c r="N1321" t="s">
        <v>139</v>
      </c>
      <c r="O1321" t="s">
        <v>814</v>
      </c>
      <c r="P1321" t="s">
        <v>34</v>
      </c>
      <c r="Q1321" t="s">
        <v>51</v>
      </c>
      <c r="R1321" t="s">
        <v>58</v>
      </c>
      <c r="S1321" t="s">
        <v>242</v>
      </c>
      <c r="T1321" t="s">
        <v>185</v>
      </c>
      <c r="U1321" t="s">
        <v>194</v>
      </c>
      <c r="V1321" t="s">
        <v>39</v>
      </c>
      <c r="W1321" t="s">
        <v>40</v>
      </c>
      <c r="X1321" t="s">
        <v>40</v>
      </c>
      <c r="Y1321" t="s">
        <v>41</v>
      </c>
      <c r="Z1321" t="s">
        <v>41</v>
      </c>
      <c r="AA1321" t="s">
        <v>188</v>
      </c>
      <c r="AB1321" t="s">
        <v>195</v>
      </c>
    </row>
    <row r="1322" spans="1:28" x14ac:dyDescent="0.25">
      <c r="A1322" t="s">
        <v>164</v>
      </c>
      <c r="B1322" t="s">
        <v>26</v>
      </c>
      <c r="C1322" t="s">
        <v>240</v>
      </c>
      <c r="D1322" t="s">
        <v>246</v>
      </c>
      <c r="E1322">
        <v>511</v>
      </c>
      <c r="F1322" t="str">
        <f t="shared" si="40"/>
        <v>A3875AF511</v>
      </c>
      <c r="G1322">
        <f t="shared" si="41"/>
        <v>26000</v>
      </c>
      <c r="H1322" s="2">
        <v>26130</v>
      </c>
      <c r="I1322" s="3">
        <v>26000</v>
      </c>
      <c r="J1322" t="s">
        <v>29</v>
      </c>
      <c r="K1322" t="s">
        <v>116</v>
      </c>
      <c r="L1322" t="s">
        <v>117</v>
      </c>
      <c r="M1322" t="s">
        <v>118</v>
      </c>
      <c r="N1322" t="s">
        <v>117</v>
      </c>
      <c r="O1322" t="s">
        <v>814</v>
      </c>
      <c r="P1322" t="s">
        <v>34</v>
      </c>
      <c r="Q1322" t="s">
        <v>51</v>
      </c>
      <c r="R1322" t="s">
        <v>58</v>
      </c>
      <c r="S1322" t="s">
        <v>242</v>
      </c>
      <c r="T1322" t="s">
        <v>185</v>
      </c>
      <c r="U1322" t="s">
        <v>194</v>
      </c>
      <c r="V1322" t="s">
        <v>39</v>
      </c>
      <c r="W1322" t="s">
        <v>40</v>
      </c>
      <c r="X1322" t="s">
        <v>40</v>
      </c>
      <c r="Y1322" t="s">
        <v>41</v>
      </c>
      <c r="Z1322" t="s">
        <v>41</v>
      </c>
      <c r="AA1322" t="s">
        <v>188</v>
      </c>
      <c r="AB1322" t="s">
        <v>195</v>
      </c>
    </row>
    <row r="1323" spans="1:28" x14ac:dyDescent="0.25">
      <c r="A1323" t="s">
        <v>165</v>
      </c>
      <c r="B1323" t="s">
        <v>26</v>
      </c>
      <c r="C1323" t="s">
        <v>240</v>
      </c>
      <c r="D1323" t="s">
        <v>246</v>
      </c>
      <c r="E1323">
        <v>511</v>
      </c>
      <c r="F1323" t="str">
        <f t="shared" si="40"/>
        <v>A3875AF511</v>
      </c>
      <c r="G1323">
        <f t="shared" si="41"/>
        <v>26000</v>
      </c>
      <c r="H1323" s="2">
        <v>-26130</v>
      </c>
      <c r="I1323" s="3">
        <v>-26000</v>
      </c>
      <c r="J1323" t="s">
        <v>99</v>
      </c>
      <c r="K1323" t="s">
        <v>154</v>
      </c>
      <c r="L1323" t="s">
        <v>155</v>
      </c>
      <c r="M1323" t="s">
        <v>156</v>
      </c>
      <c r="N1323" t="s">
        <v>157</v>
      </c>
      <c r="O1323" t="s">
        <v>814</v>
      </c>
      <c r="P1323" t="s">
        <v>34</v>
      </c>
      <c r="Q1323" t="s">
        <v>51</v>
      </c>
      <c r="R1323" t="s">
        <v>58</v>
      </c>
      <c r="S1323" t="s">
        <v>242</v>
      </c>
      <c r="T1323" t="s">
        <v>185</v>
      </c>
      <c r="U1323" t="s">
        <v>194</v>
      </c>
      <c r="V1323" t="s">
        <v>39</v>
      </c>
      <c r="W1323" t="s">
        <v>40</v>
      </c>
      <c r="X1323" t="s">
        <v>40</v>
      </c>
      <c r="Y1323" t="s">
        <v>41</v>
      </c>
      <c r="Z1323" t="s">
        <v>41</v>
      </c>
      <c r="AA1323" t="s">
        <v>188</v>
      </c>
      <c r="AB1323" t="s">
        <v>195</v>
      </c>
    </row>
    <row r="1324" spans="1:28" x14ac:dyDescent="0.25">
      <c r="A1324" t="s">
        <v>171</v>
      </c>
      <c r="B1324" t="s">
        <v>26</v>
      </c>
      <c r="C1324" t="s">
        <v>240</v>
      </c>
      <c r="D1324" t="s">
        <v>246</v>
      </c>
      <c r="E1324">
        <v>511</v>
      </c>
      <c r="F1324" t="str">
        <f t="shared" si="40"/>
        <v>A3875AF511</v>
      </c>
      <c r="G1324">
        <f t="shared" si="41"/>
        <v>229000</v>
      </c>
      <c r="H1324" s="2">
        <v>229012</v>
      </c>
      <c r="I1324" s="3">
        <v>229000</v>
      </c>
      <c r="J1324" t="s">
        <v>29</v>
      </c>
      <c r="K1324" t="s">
        <v>115</v>
      </c>
      <c r="L1324" t="s">
        <v>111</v>
      </c>
      <c r="M1324" t="s">
        <v>112</v>
      </c>
      <c r="N1324" t="s">
        <v>113</v>
      </c>
      <c r="O1324" t="s">
        <v>814</v>
      </c>
      <c r="P1324" t="s">
        <v>34</v>
      </c>
      <c r="Q1324" t="s">
        <v>51</v>
      </c>
      <c r="R1324" t="s">
        <v>58</v>
      </c>
      <c r="S1324" t="s">
        <v>242</v>
      </c>
      <c r="T1324" t="s">
        <v>185</v>
      </c>
      <c r="U1324" t="s">
        <v>194</v>
      </c>
      <c r="V1324" t="s">
        <v>39</v>
      </c>
      <c r="W1324" t="s">
        <v>40</v>
      </c>
      <c r="X1324" t="s">
        <v>40</v>
      </c>
      <c r="Y1324" t="s">
        <v>41</v>
      </c>
      <c r="Z1324" t="s">
        <v>41</v>
      </c>
      <c r="AA1324" t="s">
        <v>188</v>
      </c>
      <c r="AB1324" t="s">
        <v>195</v>
      </c>
    </row>
    <row r="1325" spans="1:28" x14ac:dyDescent="0.25">
      <c r="A1325" t="s">
        <v>172</v>
      </c>
      <c r="B1325" t="s">
        <v>26</v>
      </c>
      <c r="C1325" t="s">
        <v>240</v>
      </c>
      <c r="D1325" t="s">
        <v>246</v>
      </c>
      <c r="E1325">
        <v>511</v>
      </c>
      <c r="F1325" t="str">
        <f t="shared" si="40"/>
        <v>A3875AF511</v>
      </c>
      <c r="G1325">
        <f t="shared" si="41"/>
        <v>229000</v>
      </c>
      <c r="H1325" s="2">
        <v>-229012</v>
      </c>
      <c r="I1325" s="3">
        <v>-229000</v>
      </c>
      <c r="J1325" t="s">
        <v>99</v>
      </c>
      <c r="K1325" t="s">
        <v>108</v>
      </c>
      <c r="L1325" t="s">
        <v>109</v>
      </c>
      <c r="M1325" t="s">
        <v>32</v>
      </c>
      <c r="N1325" t="s">
        <v>33</v>
      </c>
      <c r="O1325" t="s">
        <v>814</v>
      </c>
      <c r="P1325" t="s">
        <v>34</v>
      </c>
      <c r="Q1325" t="s">
        <v>51</v>
      </c>
      <c r="R1325" t="s">
        <v>58</v>
      </c>
      <c r="S1325" t="s">
        <v>242</v>
      </c>
      <c r="T1325" t="s">
        <v>185</v>
      </c>
      <c r="U1325" t="s">
        <v>194</v>
      </c>
      <c r="V1325" t="s">
        <v>39</v>
      </c>
      <c r="W1325" t="s">
        <v>40</v>
      </c>
      <c r="X1325" t="s">
        <v>40</v>
      </c>
      <c r="Y1325" t="s">
        <v>41</v>
      </c>
      <c r="Z1325" t="s">
        <v>41</v>
      </c>
      <c r="AA1325" t="s">
        <v>188</v>
      </c>
      <c r="AB1325" t="s">
        <v>195</v>
      </c>
    </row>
    <row r="1326" spans="1:28" x14ac:dyDescent="0.25">
      <c r="A1326" t="s">
        <v>823</v>
      </c>
      <c r="B1326" t="s">
        <v>26</v>
      </c>
      <c r="C1326" t="s">
        <v>248</v>
      </c>
      <c r="D1326" t="s">
        <v>51</v>
      </c>
      <c r="E1326">
        <v>511</v>
      </c>
      <c r="F1326" t="str">
        <f t="shared" si="40"/>
        <v>A0820AF511</v>
      </c>
      <c r="G1326">
        <f t="shared" si="41"/>
        <v>409000</v>
      </c>
      <c r="H1326" s="2">
        <v>409243</v>
      </c>
      <c r="I1326" s="3">
        <v>409000</v>
      </c>
      <c r="J1326" t="s">
        <v>29</v>
      </c>
      <c r="K1326" t="s">
        <v>108</v>
      </c>
      <c r="L1326" t="s">
        <v>109</v>
      </c>
      <c r="M1326" t="s">
        <v>32</v>
      </c>
      <c r="N1326" t="s">
        <v>33</v>
      </c>
      <c r="O1326" t="s">
        <v>814</v>
      </c>
      <c r="P1326" t="s">
        <v>34</v>
      </c>
      <c r="Q1326" t="s">
        <v>35</v>
      </c>
      <c r="R1326" t="s">
        <v>36</v>
      </c>
      <c r="S1326" t="s">
        <v>249</v>
      </c>
      <c r="T1326" t="s">
        <v>185</v>
      </c>
      <c r="U1326" t="s">
        <v>186</v>
      </c>
      <c r="V1326" t="s">
        <v>39</v>
      </c>
      <c r="W1326" t="s">
        <v>40</v>
      </c>
      <c r="X1326" t="s">
        <v>187</v>
      </c>
      <c r="Y1326" t="s">
        <v>41</v>
      </c>
      <c r="Z1326" t="s">
        <v>41</v>
      </c>
      <c r="AA1326" t="s">
        <v>188</v>
      </c>
      <c r="AB1326" t="s">
        <v>250</v>
      </c>
    </row>
    <row r="1327" spans="1:28" x14ac:dyDescent="0.25">
      <c r="A1327" t="s">
        <v>825</v>
      </c>
      <c r="B1327" t="s">
        <v>26</v>
      </c>
      <c r="C1327" t="s">
        <v>248</v>
      </c>
      <c r="D1327" t="s">
        <v>51</v>
      </c>
      <c r="E1327">
        <v>511</v>
      </c>
      <c r="F1327" t="str">
        <f t="shared" si="40"/>
        <v>A0820AF511</v>
      </c>
      <c r="G1327">
        <f t="shared" si="41"/>
        <v>11000</v>
      </c>
      <c r="H1327" s="2">
        <v>10848</v>
      </c>
      <c r="I1327" s="3">
        <v>11000</v>
      </c>
      <c r="J1327" t="s">
        <v>29</v>
      </c>
      <c r="K1327" t="s">
        <v>100</v>
      </c>
      <c r="L1327" t="s">
        <v>101</v>
      </c>
      <c r="M1327" t="s">
        <v>102</v>
      </c>
      <c r="N1327" t="s">
        <v>103</v>
      </c>
      <c r="O1327" t="s">
        <v>814</v>
      </c>
      <c r="P1327" t="s">
        <v>34</v>
      </c>
      <c r="Q1327" t="s">
        <v>35</v>
      </c>
      <c r="R1327" t="s">
        <v>36</v>
      </c>
      <c r="S1327" t="s">
        <v>249</v>
      </c>
      <c r="T1327" t="s">
        <v>185</v>
      </c>
      <c r="U1327" t="s">
        <v>186</v>
      </c>
      <c r="V1327" t="s">
        <v>39</v>
      </c>
      <c r="W1327" t="s">
        <v>40</v>
      </c>
      <c r="X1327" t="s">
        <v>187</v>
      </c>
      <c r="Y1327" t="s">
        <v>41</v>
      </c>
      <c r="Z1327" t="s">
        <v>41</v>
      </c>
      <c r="AA1327" t="s">
        <v>188</v>
      </c>
      <c r="AB1327" t="s">
        <v>250</v>
      </c>
    </row>
    <row r="1328" spans="1:28" x14ac:dyDescent="0.25">
      <c r="A1328" t="s">
        <v>816</v>
      </c>
      <c r="B1328" t="s">
        <v>26</v>
      </c>
      <c r="C1328" t="s">
        <v>248</v>
      </c>
      <c r="D1328" t="s">
        <v>51</v>
      </c>
      <c r="E1328">
        <v>511</v>
      </c>
      <c r="F1328" t="str">
        <f t="shared" si="40"/>
        <v>A0820AF511</v>
      </c>
      <c r="G1328">
        <f t="shared" si="41"/>
        <v>81000</v>
      </c>
      <c r="H1328" s="2">
        <v>-81500</v>
      </c>
      <c r="I1328" s="3">
        <v>-81000</v>
      </c>
      <c r="J1328" t="s">
        <v>99</v>
      </c>
      <c r="K1328" t="s">
        <v>115</v>
      </c>
      <c r="L1328" t="s">
        <v>111</v>
      </c>
      <c r="M1328" t="s">
        <v>112</v>
      </c>
      <c r="N1328" t="s">
        <v>113</v>
      </c>
      <c r="O1328" t="s">
        <v>814</v>
      </c>
      <c r="P1328" t="s">
        <v>34</v>
      </c>
      <c r="Q1328" t="s">
        <v>35</v>
      </c>
      <c r="R1328" t="s">
        <v>36</v>
      </c>
      <c r="S1328" t="s">
        <v>249</v>
      </c>
      <c r="T1328" t="s">
        <v>185</v>
      </c>
      <c r="U1328" t="s">
        <v>186</v>
      </c>
      <c r="V1328" t="s">
        <v>39</v>
      </c>
      <c r="W1328" t="s">
        <v>40</v>
      </c>
      <c r="X1328" t="s">
        <v>187</v>
      </c>
      <c r="Y1328" t="s">
        <v>41</v>
      </c>
      <c r="Z1328" t="s">
        <v>41</v>
      </c>
      <c r="AA1328" t="s">
        <v>188</v>
      </c>
      <c r="AB1328" t="s">
        <v>250</v>
      </c>
    </row>
    <row r="1329" spans="1:28" x14ac:dyDescent="0.25">
      <c r="A1329" t="s">
        <v>817</v>
      </c>
      <c r="B1329" t="s">
        <v>26</v>
      </c>
      <c r="C1329" t="s">
        <v>248</v>
      </c>
      <c r="D1329" t="s">
        <v>51</v>
      </c>
      <c r="E1329">
        <v>511</v>
      </c>
      <c r="F1329" t="str">
        <f t="shared" si="40"/>
        <v>A0820AF511</v>
      </c>
      <c r="G1329">
        <f t="shared" si="41"/>
        <v>339000</v>
      </c>
      <c r="H1329" s="2">
        <v>-338591</v>
      </c>
      <c r="I1329" s="3">
        <v>-339000</v>
      </c>
      <c r="J1329" t="s">
        <v>99</v>
      </c>
      <c r="K1329" t="s">
        <v>116</v>
      </c>
      <c r="L1329" t="s">
        <v>117</v>
      </c>
      <c r="M1329" t="s">
        <v>118</v>
      </c>
      <c r="N1329" t="s">
        <v>117</v>
      </c>
      <c r="O1329" t="s">
        <v>814</v>
      </c>
      <c r="P1329" t="s">
        <v>34</v>
      </c>
      <c r="Q1329" t="s">
        <v>35</v>
      </c>
      <c r="R1329" t="s">
        <v>36</v>
      </c>
      <c r="S1329" t="s">
        <v>249</v>
      </c>
      <c r="T1329" t="s">
        <v>185</v>
      </c>
      <c r="U1329" t="s">
        <v>186</v>
      </c>
      <c r="V1329" t="s">
        <v>39</v>
      </c>
      <c r="W1329" t="s">
        <v>40</v>
      </c>
      <c r="X1329" t="s">
        <v>187</v>
      </c>
      <c r="Y1329" t="s">
        <v>41</v>
      </c>
      <c r="Z1329" t="s">
        <v>41</v>
      </c>
      <c r="AA1329" t="s">
        <v>188</v>
      </c>
      <c r="AB1329" t="s">
        <v>250</v>
      </c>
    </row>
    <row r="1330" spans="1:28" x14ac:dyDescent="0.25">
      <c r="A1330" t="s">
        <v>149</v>
      </c>
      <c r="B1330" t="s">
        <v>26</v>
      </c>
      <c r="C1330" t="s">
        <v>248</v>
      </c>
      <c r="D1330" t="s">
        <v>51</v>
      </c>
      <c r="E1330">
        <v>511</v>
      </c>
      <c r="F1330" t="str">
        <f t="shared" si="40"/>
        <v>A0820AF511</v>
      </c>
      <c r="G1330">
        <f t="shared" si="41"/>
        <v>41000</v>
      </c>
      <c r="H1330" s="2">
        <v>40750</v>
      </c>
      <c r="I1330" s="3">
        <v>41000</v>
      </c>
      <c r="J1330" t="s">
        <v>29</v>
      </c>
      <c r="K1330" t="s">
        <v>35</v>
      </c>
      <c r="L1330" t="s">
        <v>129</v>
      </c>
      <c r="M1330" t="s">
        <v>130</v>
      </c>
      <c r="N1330" t="s">
        <v>131</v>
      </c>
      <c r="O1330" t="s">
        <v>814</v>
      </c>
      <c r="P1330" t="s">
        <v>34</v>
      </c>
      <c r="Q1330" t="s">
        <v>35</v>
      </c>
      <c r="R1330" t="s">
        <v>36</v>
      </c>
      <c r="S1330" t="s">
        <v>249</v>
      </c>
      <c r="T1330" t="s">
        <v>185</v>
      </c>
      <c r="U1330" t="s">
        <v>186</v>
      </c>
      <c r="V1330" t="s">
        <v>39</v>
      </c>
      <c r="W1330" t="s">
        <v>40</v>
      </c>
      <c r="X1330" t="s">
        <v>187</v>
      </c>
      <c r="Y1330" t="s">
        <v>41</v>
      </c>
      <c r="Z1330" t="s">
        <v>41</v>
      </c>
      <c r="AA1330" t="s">
        <v>188</v>
      </c>
      <c r="AB1330" t="s">
        <v>250</v>
      </c>
    </row>
    <row r="1331" spans="1:28" x14ac:dyDescent="0.25">
      <c r="A1331" t="s">
        <v>152</v>
      </c>
      <c r="B1331" t="s">
        <v>26</v>
      </c>
      <c r="C1331" t="s">
        <v>248</v>
      </c>
      <c r="D1331" t="s">
        <v>51</v>
      </c>
      <c r="E1331">
        <v>511</v>
      </c>
      <c r="F1331" t="str">
        <f t="shared" si="40"/>
        <v>A0820AF511</v>
      </c>
      <c r="G1331">
        <f t="shared" si="41"/>
        <v>41000</v>
      </c>
      <c r="H1331" s="2">
        <v>-40750</v>
      </c>
      <c r="I1331" s="3">
        <v>-41000</v>
      </c>
      <c r="J1331" t="s">
        <v>99</v>
      </c>
      <c r="K1331" t="s">
        <v>115</v>
      </c>
      <c r="L1331" t="s">
        <v>111</v>
      </c>
      <c r="M1331" t="s">
        <v>112</v>
      </c>
      <c r="N1331" t="s">
        <v>113</v>
      </c>
      <c r="O1331" t="s">
        <v>814</v>
      </c>
      <c r="P1331" t="s">
        <v>34</v>
      </c>
      <c r="Q1331" t="s">
        <v>35</v>
      </c>
      <c r="R1331" t="s">
        <v>36</v>
      </c>
      <c r="S1331" t="s">
        <v>249</v>
      </c>
      <c r="T1331" t="s">
        <v>185</v>
      </c>
      <c r="U1331" t="s">
        <v>186</v>
      </c>
      <c r="V1331" t="s">
        <v>39</v>
      </c>
      <c r="W1331" t="s">
        <v>40</v>
      </c>
      <c r="X1331" t="s">
        <v>187</v>
      </c>
      <c r="Y1331" t="s">
        <v>41</v>
      </c>
      <c r="Z1331" t="s">
        <v>41</v>
      </c>
      <c r="AA1331" t="s">
        <v>188</v>
      </c>
      <c r="AB1331" t="s">
        <v>250</v>
      </c>
    </row>
    <row r="1332" spans="1:28" x14ac:dyDescent="0.25">
      <c r="A1332" t="s">
        <v>153</v>
      </c>
      <c r="B1332" t="s">
        <v>251</v>
      </c>
      <c r="C1332" t="s">
        <v>248</v>
      </c>
      <c r="D1332" t="s">
        <v>51</v>
      </c>
      <c r="E1332">
        <v>511</v>
      </c>
      <c r="F1332" t="str">
        <f t="shared" si="40"/>
        <v>A0820AF511</v>
      </c>
      <c r="G1332">
        <f t="shared" si="41"/>
        <v>37000</v>
      </c>
      <c r="H1332" s="2">
        <v>37193</v>
      </c>
      <c r="I1332" s="3">
        <v>37000</v>
      </c>
      <c r="J1332" t="s">
        <v>29</v>
      </c>
      <c r="K1332" t="s">
        <v>154</v>
      </c>
      <c r="L1332" t="s">
        <v>155</v>
      </c>
      <c r="M1332" t="s">
        <v>156</v>
      </c>
      <c r="N1332" t="s">
        <v>157</v>
      </c>
      <c r="O1332" t="s">
        <v>814</v>
      </c>
      <c r="P1332" t="s">
        <v>34</v>
      </c>
      <c r="Q1332" t="s">
        <v>35</v>
      </c>
      <c r="R1332" t="s">
        <v>36</v>
      </c>
      <c r="S1332" t="s">
        <v>249</v>
      </c>
      <c r="T1332" t="s">
        <v>185</v>
      </c>
      <c r="U1332" t="s">
        <v>186</v>
      </c>
      <c r="V1332" t="s">
        <v>39</v>
      </c>
      <c r="W1332" t="s">
        <v>40</v>
      </c>
      <c r="X1332" t="s">
        <v>187</v>
      </c>
      <c r="Y1332" t="s">
        <v>41</v>
      </c>
      <c r="Z1332" t="s">
        <v>41</v>
      </c>
      <c r="AA1332" t="s">
        <v>188</v>
      </c>
      <c r="AB1332" t="s">
        <v>250</v>
      </c>
    </row>
    <row r="1333" spans="1:28" x14ac:dyDescent="0.25">
      <c r="A1333" t="s">
        <v>158</v>
      </c>
      <c r="B1333" t="s">
        <v>251</v>
      </c>
      <c r="C1333" t="s">
        <v>248</v>
      </c>
      <c r="D1333" t="s">
        <v>51</v>
      </c>
      <c r="E1333">
        <v>511</v>
      </c>
      <c r="F1333" t="str">
        <f t="shared" si="40"/>
        <v>A0820AF511</v>
      </c>
      <c r="G1333">
        <f t="shared" si="41"/>
        <v>5000</v>
      </c>
      <c r="H1333" s="2">
        <v>4757</v>
      </c>
      <c r="I1333" s="3">
        <v>5000</v>
      </c>
      <c r="J1333" t="s">
        <v>29</v>
      </c>
      <c r="K1333" t="s">
        <v>159</v>
      </c>
      <c r="L1333" t="s">
        <v>160</v>
      </c>
      <c r="M1333" t="s">
        <v>161</v>
      </c>
      <c r="N1333" t="s">
        <v>162</v>
      </c>
      <c r="O1333" t="s">
        <v>814</v>
      </c>
      <c r="P1333" t="s">
        <v>34</v>
      </c>
      <c r="Q1333" t="s">
        <v>35</v>
      </c>
      <c r="R1333" t="s">
        <v>36</v>
      </c>
      <c r="S1333" t="s">
        <v>249</v>
      </c>
      <c r="T1333" t="s">
        <v>185</v>
      </c>
      <c r="U1333" t="s">
        <v>186</v>
      </c>
      <c r="V1333" t="s">
        <v>39</v>
      </c>
      <c r="W1333" t="s">
        <v>40</v>
      </c>
      <c r="X1333" t="s">
        <v>187</v>
      </c>
      <c r="Y1333" t="s">
        <v>41</v>
      </c>
      <c r="Z1333" t="s">
        <v>41</v>
      </c>
      <c r="AA1333" t="s">
        <v>188</v>
      </c>
      <c r="AB1333" t="s">
        <v>250</v>
      </c>
    </row>
    <row r="1334" spans="1:28" x14ac:dyDescent="0.25">
      <c r="A1334" t="s">
        <v>163</v>
      </c>
      <c r="B1334" t="s">
        <v>251</v>
      </c>
      <c r="C1334" t="s">
        <v>248</v>
      </c>
      <c r="D1334" t="s">
        <v>51</v>
      </c>
      <c r="E1334">
        <v>511</v>
      </c>
      <c r="F1334" t="str">
        <f t="shared" si="40"/>
        <v>A0820AF511</v>
      </c>
      <c r="G1334">
        <f t="shared" si="41"/>
        <v>42000</v>
      </c>
      <c r="H1334" s="2">
        <v>-41950</v>
      </c>
      <c r="I1334" s="3">
        <v>-42000</v>
      </c>
      <c r="J1334" t="s">
        <v>99</v>
      </c>
      <c r="K1334" t="s">
        <v>35</v>
      </c>
      <c r="L1334" t="s">
        <v>129</v>
      </c>
      <c r="M1334" t="s">
        <v>130</v>
      </c>
      <c r="N1334" t="s">
        <v>131</v>
      </c>
      <c r="O1334" t="s">
        <v>814</v>
      </c>
      <c r="P1334" t="s">
        <v>34</v>
      </c>
      <c r="Q1334" t="s">
        <v>35</v>
      </c>
      <c r="R1334" t="s">
        <v>36</v>
      </c>
      <c r="S1334" t="s">
        <v>249</v>
      </c>
      <c r="T1334" t="s">
        <v>185</v>
      </c>
      <c r="U1334" t="s">
        <v>186</v>
      </c>
      <c r="V1334" t="s">
        <v>39</v>
      </c>
      <c r="W1334" t="s">
        <v>40</v>
      </c>
      <c r="X1334" t="s">
        <v>187</v>
      </c>
      <c r="Y1334" t="s">
        <v>41</v>
      </c>
      <c r="Z1334" t="s">
        <v>41</v>
      </c>
      <c r="AA1334" t="s">
        <v>188</v>
      </c>
      <c r="AB1334" t="s">
        <v>250</v>
      </c>
    </row>
    <row r="1335" spans="1:28" x14ac:dyDescent="0.25">
      <c r="A1335" t="s">
        <v>164</v>
      </c>
      <c r="B1335" t="s">
        <v>26</v>
      </c>
      <c r="C1335" t="s">
        <v>248</v>
      </c>
      <c r="D1335" t="s">
        <v>51</v>
      </c>
      <c r="E1335">
        <v>511</v>
      </c>
      <c r="F1335" t="str">
        <f t="shared" si="40"/>
        <v>A0820AF511</v>
      </c>
      <c r="G1335">
        <f t="shared" si="41"/>
        <v>37000</v>
      </c>
      <c r="H1335" s="2">
        <v>37193</v>
      </c>
      <c r="I1335" s="3">
        <v>37000</v>
      </c>
      <c r="J1335" t="s">
        <v>29</v>
      </c>
      <c r="K1335" t="s">
        <v>116</v>
      </c>
      <c r="L1335" t="s">
        <v>117</v>
      </c>
      <c r="M1335" t="s">
        <v>118</v>
      </c>
      <c r="N1335" t="s">
        <v>117</v>
      </c>
      <c r="O1335" t="s">
        <v>814</v>
      </c>
      <c r="P1335" t="s">
        <v>34</v>
      </c>
      <c r="Q1335" t="s">
        <v>35</v>
      </c>
      <c r="R1335" t="s">
        <v>36</v>
      </c>
      <c r="S1335" t="s">
        <v>249</v>
      </c>
      <c r="T1335" t="s">
        <v>185</v>
      </c>
      <c r="U1335" t="s">
        <v>186</v>
      </c>
      <c r="V1335" t="s">
        <v>39</v>
      </c>
      <c r="W1335" t="s">
        <v>40</v>
      </c>
      <c r="X1335" t="s">
        <v>187</v>
      </c>
      <c r="Y1335" t="s">
        <v>41</v>
      </c>
      <c r="Z1335" t="s">
        <v>41</v>
      </c>
      <c r="AA1335" t="s">
        <v>188</v>
      </c>
      <c r="AB1335" t="s">
        <v>250</v>
      </c>
    </row>
    <row r="1336" spans="1:28" x14ac:dyDescent="0.25">
      <c r="A1336" t="s">
        <v>165</v>
      </c>
      <c r="B1336" t="s">
        <v>26</v>
      </c>
      <c r="C1336" t="s">
        <v>248</v>
      </c>
      <c r="D1336" t="s">
        <v>51</v>
      </c>
      <c r="E1336">
        <v>511</v>
      </c>
      <c r="F1336" t="str">
        <f t="shared" si="40"/>
        <v>A0820AF511</v>
      </c>
      <c r="G1336">
        <f t="shared" si="41"/>
        <v>37000</v>
      </c>
      <c r="H1336" s="2">
        <v>-37193</v>
      </c>
      <c r="I1336" s="3">
        <v>-37000</v>
      </c>
      <c r="J1336" t="s">
        <v>99</v>
      </c>
      <c r="K1336" t="s">
        <v>154</v>
      </c>
      <c r="L1336" t="s">
        <v>155</v>
      </c>
      <c r="M1336" t="s">
        <v>156</v>
      </c>
      <c r="N1336" t="s">
        <v>157</v>
      </c>
      <c r="O1336" t="s">
        <v>814</v>
      </c>
      <c r="P1336" t="s">
        <v>34</v>
      </c>
      <c r="Q1336" t="s">
        <v>35</v>
      </c>
      <c r="R1336" t="s">
        <v>36</v>
      </c>
      <c r="S1336" t="s">
        <v>249</v>
      </c>
      <c r="T1336" t="s">
        <v>185</v>
      </c>
      <c r="U1336" t="s">
        <v>186</v>
      </c>
      <c r="V1336" t="s">
        <v>39</v>
      </c>
      <c r="W1336" t="s">
        <v>40</v>
      </c>
      <c r="X1336" t="s">
        <v>187</v>
      </c>
      <c r="Y1336" t="s">
        <v>41</v>
      </c>
      <c r="Z1336" t="s">
        <v>41</v>
      </c>
      <c r="AA1336" t="s">
        <v>188</v>
      </c>
      <c r="AB1336" t="s">
        <v>250</v>
      </c>
    </row>
    <row r="1337" spans="1:28" x14ac:dyDescent="0.25">
      <c r="A1337" t="s">
        <v>166</v>
      </c>
      <c r="B1337" t="s">
        <v>26</v>
      </c>
      <c r="C1337" t="s">
        <v>248</v>
      </c>
      <c r="D1337" t="s">
        <v>51</v>
      </c>
      <c r="E1337">
        <v>511</v>
      </c>
      <c r="F1337" t="str">
        <f t="shared" si="40"/>
        <v>A0820AF511</v>
      </c>
      <c r="G1337">
        <f t="shared" si="41"/>
        <v>39000</v>
      </c>
      <c r="H1337" s="2">
        <v>38501</v>
      </c>
      <c r="I1337" s="3">
        <v>39000</v>
      </c>
      <c r="J1337" t="s">
        <v>29</v>
      </c>
      <c r="K1337" t="s">
        <v>116</v>
      </c>
      <c r="L1337" t="s">
        <v>117</v>
      </c>
      <c r="M1337" t="s">
        <v>118</v>
      </c>
      <c r="N1337" t="s">
        <v>117</v>
      </c>
      <c r="O1337" t="s">
        <v>814</v>
      </c>
      <c r="P1337" t="s">
        <v>34</v>
      </c>
      <c r="Q1337" t="s">
        <v>35</v>
      </c>
      <c r="R1337" t="s">
        <v>36</v>
      </c>
      <c r="S1337" t="s">
        <v>249</v>
      </c>
      <c r="T1337" t="s">
        <v>185</v>
      </c>
      <c r="U1337" t="s">
        <v>186</v>
      </c>
      <c r="V1337" t="s">
        <v>39</v>
      </c>
      <c r="W1337" t="s">
        <v>40</v>
      </c>
      <c r="X1337" t="s">
        <v>187</v>
      </c>
      <c r="Y1337" t="s">
        <v>41</v>
      </c>
      <c r="Z1337" t="s">
        <v>41</v>
      </c>
      <c r="AA1337" t="s">
        <v>188</v>
      </c>
      <c r="AB1337" t="s">
        <v>250</v>
      </c>
    </row>
    <row r="1338" spans="1:28" x14ac:dyDescent="0.25">
      <c r="A1338" t="s">
        <v>167</v>
      </c>
      <c r="B1338" t="s">
        <v>26</v>
      </c>
      <c r="C1338" t="s">
        <v>248</v>
      </c>
      <c r="D1338" t="s">
        <v>51</v>
      </c>
      <c r="E1338">
        <v>511</v>
      </c>
      <c r="F1338" t="str">
        <f t="shared" si="40"/>
        <v>A0820AF511</v>
      </c>
      <c r="G1338">
        <f t="shared" si="41"/>
        <v>39000</v>
      </c>
      <c r="H1338" s="2">
        <v>-38501</v>
      </c>
      <c r="I1338" s="3">
        <v>-39000</v>
      </c>
      <c r="J1338" t="s">
        <v>99</v>
      </c>
      <c r="K1338" t="s">
        <v>168</v>
      </c>
      <c r="L1338" t="s">
        <v>117</v>
      </c>
      <c r="M1338" t="s">
        <v>169</v>
      </c>
      <c r="N1338" t="s">
        <v>170</v>
      </c>
      <c r="O1338" t="s">
        <v>814</v>
      </c>
      <c r="P1338" t="s">
        <v>34</v>
      </c>
      <c r="Q1338" t="s">
        <v>35</v>
      </c>
      <c r="R1338" t="s">
        <v>36</v>
      </c>
      <c r="S1338" t="s">
        <v>249</v>
      </c>
      <c r="T1338" t="s">
        <v>185</v>
      </c>
      <c r="U1338" t="s">
        <v>186</v>
      </c>
      <c r="V1338" t="s">
        <v>39</v>
      </c>
      <c r="W1338" t="s">
        <v>40</v>
      </c>
      <c r="X1338" t="s">
        <v>187</v>
      </c>
      <c r="Y1338" t="s">
        <v>41</v>
      </c>
      <c r="Z1338" t="s">
        <v>41</v>
      </c>
      <c r="AA1338" t="s">
        <v>188</v>
      </c>
      <c r="AB1338" t="s">
        <v>250</v>
      </c>
    </row>
    <row r="1339" spans="1:28" x14ac:dyDescent="0.25">
      <c r="A1339" t="s">
        <v>823</v>
      </c>
      <c r="B1339" t="s">
        <v>26</v>
      </c>
      <c r="C1339" t="s">
        <v>252</v>
      </c>
      <c r="D1339" t="s">
        <v>28</v>
      </c>
      <c r="E1339">
        <v>511</v>
      </c>
      <c r="F1339" t="str">
        <f t="shared" si="40"/>
        <v>A0250AF511</v>
      </c>
      <c r="G1339">
        <f t="shared" si="41"/>
        <v>439000</v>
      </c>
      <c r="H1339" s="2">
        <v>439288</v>
      </c>
      <c r="I1339" s="3">
        <v>439000</v>
      </c>
      <c r="J1339" t="s">
        <v>29</v>
      </c>
      <c r="K1339" t="s">
        <v>108</v>
      </c>
      <c r="L1339" t="s">
        <v>109</v>
      </c>
      <c r="M1339" t="s">
        <v>32</v>
      </c>
      <c r="N1339" t="s">
        <v>33</v>
      </c>
      <c r="O1339" t="s">
        <v>814</v>
      </c>
      <c r="P1339" t="s">
        <v>34</v>
      </c>
      <c r="Q1339" t="s">
        <v>35</v>
      </c>
      <c r="R1339" t="s">
        <v>36</v>
      </c>
      <c r="S1339" t="s">
        <v>253</v>
      </c>
      <c r="T1339" t="s">
        <v>185</v>
      </c>
      <c r="U1339" t="s">
        <v>254</v>
      </c>
      <c r="V1339" t="s">
        <v>39</v>
      </c>
      <c r="W1339" t="s">
        <v>40</v>
      </c>
      <c r="X1339" t="s">
        <v>187</v>
      </c>
      <c r="Y1339" t="s">
        <v>41</v>
      </c>
      <c r="Z1339" t="s">
        <v>41</v>
      </c>
      <c r="AA1339" t="s">
        <v>188</v>
      </c>
      <c r="AB1339" t="s">
        <v>255</v>
      </c>
    </row>
    <row r="1340" spans="1:28" x14ac:dyDescent="0.25">
      <c r="A1340" t="s">
        <v>825</v>
      </c>
      <c r="B1340" t="s">
        <v>26</v>
      </c>
      <c r="C1340" t="s">
        <v>252</v>
      </c>
      <c r="D1340" t="s">
        <v>28</v>
      </c>
      <c r="E1340">
        <v>511</v>
      </c>
      <c r="F1340" t="str">
        <f t="shared" si="40"/>
        <v>A0250AF511</v>
      </c>
      <c r="G1340">
        <f t="shared" si="41"/>
        <v>11000</v>
      </c>
      <c r="H1340" s="2">
        <v>10160</v>
      </c>
      <c r="I1340" s="3">
        <v>11000</v>
      </c>
      <c r="J1340" t="s">
        <v>29</v>
      </c>
      <c r="K1340" t="s">
        <v>100</v>
      </c>
      <c r="L1340" t="s">
        <v>101</v>
      </c>
      <c r="M1340" t="s">
        <v>102</v>
      </c>
      <c r="N1340" t="s">
        <v>103</v>
      </c>
      <c r="O1340" t="s">
        <v>814</v>
      </c>
      <c r="P1340" t="s">
        <v>34</v>
      </c>
      <c r="Q1340" t="s">
        <v>35</v>
      </c>
      <c r="R1340" t="s">
        <v>36</v>
      </c>
      <c r="S1340" t="s">
        <v>253</v>
      </c>
      <c r="T1340" t="s">
        <v>185</v>
      </c>
      <c r="U1340" t="s">
        <v>254</v>
      </c>
      <c r="V1340" t="s">
        <v>39</v>
      </c>
      <c r="W1340" t="s">
        <v>40</v>
      </c>
      <c r="X1340" t="s">
        <v>187</v>
      </c>
      <c r="Y1340" t="s">
        <v>41</v>
      </c>
      <c r="Z1340" t="s">
        <v>41</v>
      </c>
      <c r="AA1340" t="s">
        <v>188</v>
      </c>
      <c r="AB1340" t="s">
        <v>255</v>
      </c>
    </row>
    <row r="1341" spans="1:28" x14ac:dyDescent="0.25">
      <c r="A1341" t="s">
        <v>816</v>
      </c>
      <c r="B1341" t="s">
        <v>26</v>
      </c>
      <c r="C1341" t="s">
        <v>252</v>
      </c>
      <c r="D1341" t="s">
        <v>28</v>
      </c>
      <c r="E1341">
        <v>511</v>
      </c>
      <c r="F1341" t="str">
        <f t="shared" si="40"/>
        <v>A0250AF511</v>
      </c>
      <c r="G1341">
        <f t="shared" si="41"/>
        <v>123000</v>
      </c>
      <c r="H1341" s="2">
        <v>-122938</v>
      </c>
      <c r="I1341" s="3">
        <v>-123000</v>
      </c>
      <c r="J1341" t="s">
        <v>99</v>
      </c>
      <c r="K1341" t="s">
        <v>115</v>
      </c>
      <c r="L1341" t="s">
        <v>111</v>
      </c>
      <c r="M1341" t="s">
        <v>112</v>
      </c>
      <c r="N1341" t="s">
        <v>113</v>
      </c>
      <c r="O1341" t="s">
        <v>814</v>
      </c>
      <c r="P1341" t="s">
        <v>34</v>
      </c>
      <c r="Q1341" t="s">
        <v>35</v>
      </c>
      <c r="R1341" t="s">
        <v>36</v>
      </c>
      <c r="S1341" t="s">
        <v>253</v>
      </c>
      <c r="T1341" t="s">
        <v>185</v>
      </c>
      <c r="U1341" t="s">
        <v>254</v>
      </c>
      <c r="V1341" t="s">
        <v>39</v>
      </c>
      <c r="W1341" t="s">
        <v>40</v>
      </c>
      <c r="X1341" t="s">
        <v>187</v>
      </c>
      <c r="Y1341" t="s">
        <v>41</v>
      </c>
      <c r="Z1341" t="s">
        <v>41</v>
      </c>
      <c r="AA1341" t="s">
        <v>188</v>
      </c>
      <c r="AB1341" t="s">
        <v>255</v>
      </c>
    </row>
    <row r="1342" spans="1:28" x14ac:dyDescent="0.25">
      <c r="A1342" t="s">
        <v>817</v>
      </c>
      <c r="B1342" t="s">
        <v>26</v>
      </c>
      <c r="C1342" t="s">
        <v>252</v>
      </c>
      <c r="D1342" t="s">
        <v>28</v>
      </c>
      <c r="E1342">
        <v>511</v>
      </c>
      <c r="F1342" t="str">
        <f t="shared" si="40"/>
        <v>A0250AF511</v>
      </c>
      <c r="G1342">
        <f t="shared" si="41"/>
        <v>327000</v>
      </c>
      <c r="H1342" s="2">
        <v>-326510</v>
      </c>
      <c r="I1342" s="3">
        <v>-327000</v>
      </c>
      <c r="J1342" t="s">
        <v>99</v>
      </c>
      <c r="K1342" t="s">
        <v>116</v>
      </c>
      <c r="L1342" t="s">
        <v>117</v>
      </c>
      <c r="M1342" t="s">
        <v>118</v>
      </c>
      <c r="N1342" t="s">
        <v>117</v>
      </c>
      <c r="O1342" t="s">
        <v>814</v>
      </c>
      <c r="P1342" t="s">
        <v>34</v>
      </c>
      <c r="Q1342" t="s">
        <v>35</v>
      </c>
      <c r="R1342" t="s">
        <v>36</v>
      </c>
      <c r="S1342" t="s">
        <v>253</v>
      </c>
      <c r="T1342" t="s">
        <v>185</v>
      </c>
      <c r="U1342" t="s">
        <v>254</v>
      </c>
      <c r="V1342" t="s">
        <v>39</v>
      </c>
      <c r="W1342" t="s">
        <v>40</v>
      </c>
      <c r="X1342" t="s">
        <v>187</v>
      </c>
      <c r="Y1342" t="s">
        <v>41</v>
      </c>
      <c r="Z1342" t="s">
        <v>41</v>
      </c>
      <c r="AA1342" t="s">
        <v>188</v>
      </c>
      <c r="AB1342" t="s">
        <v>255</v>
      </c>
    </row>
    <row r="1343" spans="1:28" x14ac:dyDescent="0.25">
      <c r="A1343" t="s">
        <v>149</v>
      </c>
      <c r="B1343" t="s">
        <v>26</v>
      </c>
      <c r="C1343" t="s">
        <v>252</v>
      </c>
      <c r="D1343" t="s">
        <v>28</v>
      </c>
      <c r="E1343">
        <v>511</v>
      </c>
      <c r="F1343" t="str">
        <f t="shared" si="40"/>
        <v>A0250AF511</v>
      </c>
      <c r="G1343">
        <f t="shared" si="41"/>
        <v>61000</v>
      </c>
      <c r="H1343" s="2">
        <v>61469</v>
      </c>
      <c r="I1343" s="3">
        <v>61000</v>
      </c>
      <c r="J1343" t="s">
        <v>29</v>
      </c>
      <c r="K1343" t="s">
        <v>35</v>
      </c>
      <c r="L1343" t="s">
        <v>129</v>
      </c>
      <c r="M1343" t="s">
        <v>130</v>
      </c>
      <c r="N1343" t="s">
        <v>131</v>
      </c>
      <c r="O1343" t="s">
        <v>814</v>
      </c>
      <c r="P1343" t="s">
        <v>34</v>
      </c>
      <c r="Q1343" t="s">
        <v>35</v>
      </c>
      <c r="R1343" t="s">
        <v>36</v>
      </c>
      <c r="S1343" t="s">
        <v>253</v>
      </c>
      <c r="T1343" t="s">
        <v>185</v>
      </c>
      <c r="U1343" t="s">
        <v>254</v>
      </c>
      <c r="V1343" t="s">
        <v>39</v>
      </c>
      <c r="W1343" t="s">
        <v>40</v>
      </c>
      <c r="X1343" t="s">
        <v>187</v>
      </c>
      <c r="Y1343" t="s">
        <v>41</v>
      </c>
      <c r="Z1343" t="s">
        <v>41</v>
      </c>
      <c r="AA1343" t="s">
        <v>188</v>
      </c>
      <c r="AB1343" t="s">
        <v>255</v>
      </c>
    </row>
    <row r="1344" spans="1:28" x14ac:dyDescent="0.25">
      <c r="A1344" t="s">
        <v>152</v>
      </c>
      <c r="B1344" t="s">
        <v>26</v>
      </c>
      <c r="C1344" t="s">
        <v>252</v>
      </c>
      <c r="D1344" t="s">
        <v>28</v>
      </c>
      <c r="E1344">
        <v>511</v>
      </c>
      <c r="F1344" t="str">
        <f t="shared" si="40"/>
        <v>A0250AF511</v>
      </c>
      <c r="G1344">
        <f t="shared" si="41"/>
        <v>61000</v>
      </c>
      <c r="H1344" s="2">
        <v>-61469</v>
      </c>
      <c r="I1344" s="3">
        <v>-61000</v>
      </c>
      <c r="J1344" t="s">
        <v>99</v>
      </c>
      <c r="K1344" t="s">
        <v>115</v>
      </c>
      <c r="L1344" t="s">
        <v>111</v>
      </c>
      <c r="M1344" t="s">
        <v>112</v>
      </c>
      <c r="N1344" t="s">
        <v>113</v>
      </c>
      <c r="O1344" t="s">
        <v>814</v>
      </c>
      <c r="P1344" t="s">
        <v>34</v>
      </c>
      <c r="Q1344" t="s">
        <v>35</v>
      </c>
      <c r="R1344" t="s">
        <v>36</v>
      </c>
      <c r="S1344" t="s">
        <v>253</v>
      </c>
      <c r="T1344" t="s">
        <v>185</v>
      </c>
      <c r="U1344" t="s">
        <v>254</v>
      </c>
      <c r="V1344" t="s">
        <v>39</v>
      </c>
      <c r="W1344" t="s">
        <v>40</v>
      </c>
      <c r="X1344" t="s">
        <v>187</v>
      </c>
      <c r="Y1344" t="s">
        <v>41</v>
      </c>
      <c r="Z1344" t="s">
        <v>41</v>
      </c>
      <c r="AA1344" t="s">
        <v>188</v>
      </c>
      <c r="AB1344" t="s">
        <v>255</v>
      </c>
    </row>
    <row r="1345" spans="1:29" x14ac:dyDescent="0.25">
      <c r="A1345" t="s">
        <v>153</v>
      </c>
      <c r="B1345" t="s">
        <v>256</v>
      </c>
      <c r="C1345" t="s">
        <v>252</v>
      </c>
      <c r="D1345" t="s">
        <v>28</v>
      </c>
      <c r="E1345">
        <v>511</v>
      </c>
      <c r="F1345" t="str">
        <f t="shared" si="40"/>
        <v>A0250AF511</v>
      </c>
      <c r="G1345">
        <f t="shared" si="41"/>
        <v>57000</v>
      </c>
      <c r="H1345" s="2">
        <v>57347</v>
      </c>
      <c r="I1345" s="3">
        <v>57000</v>
      </c>
      <c r="J1345" t="s">
        <v>29</v>
      </c>
      <c r="K1345" t="s">
        <v>154</v>
      </c>
      <c r="L1345" t="s">
        <v>155</v>
      </c>
      <c r="M1345" t="s">
        <v>156</v>
      </c>
      <c r="N1345" t="s">
        <v>157</v>
      </c>
      <c r="O1345" t="s">
        <v>814</v>
      </c>
      <c r="P1345" t="s">
        <v>34</v>
      </c>
      <c r="Q1345" t="s">
        <v>35</v>
      </c>
      <c r="R1345" t="s">
        <v>36</v>
      </c>
      <c r="S1345" t="s">
        <v>253</v>
      </c>
      <c r="T1345" t="s">
        <v>185</v>
      </c>
      <c r="U1345" t="s">
        <v>254</v>
      </c>
      <c r="V1345" t="s">
        <v>39</v>
      </c>
      <c r="W1345" t="s">
        <v>40</v>
      </c>
      <c r="X1345" t="s">
        <v>187</v>
      </c>
      <c r="Y1345" t="s">
        <v>41</v>
      </c>
      <c r="Z1345" t="s">
        <v>41</v>
      </c>
      <c r="AA1345" t="s">
        <v>188</v>
      </c>
      <c r="AB1345" t="s">
        <v>255</v>
      </c>
    </row>
    <row r="1346" spans="1:29" x14ac:dyDescent="0.25">
      <c r="A1346" t="s">
        <v>158</v>
      </c>
      <c r="B1346" t="s">
        <v>256</v>
      </c>
      <c r="C1346" t="s">
        <v>252</v>
      </c>
      <c r="D1346" t="s">
        <v>28</v>
      </c>
      <c r="E1346">
        <v>511</v>
      </c>
      <c r="F1346" t="str">
        <f t="shared" si="40"/>
        <v>A0250AF511</v>
      </c>
      <c r="G1346">
        <f t="shared" si="41"/>
        <v>3000</v>
      </c>
      <c r="H1346" s="2">
        <v>2712</v>
      </c>
      <c r="I1346" s="3">
        <v>3000</v>
      </c>
      <c r="J1346" t="s">
        <v>29</v>
      </c>
      <c r="K1346" t="s">
        <v>159</v>
      </c>
      <c r="L1346" t="s">
        <v>160</v>
      </c>
      <c r="M1346" t="s">
        <v>161</v>
      </c>
      <c r="N1346" t="s">
        <v>162</v>
      </c>
      <c r="O1346" t="s">
        <v>814</v>
      </c>
      <c r="P1346" t="s">
        <v>34</v>
      </c>
      <c r="Q1346" t="s">
        <v>35</v>
      </c>
      <c r="R1346" t="s">
        <v>36</v>
      </c>
      <c r="S1346" t="s">
        <v>253</v>
      </c>
      <c r="T1346" t="s">
        <v>185</v>
      </c>
      <c r="U1346" t="s">
        <v>254</v>
      </c>
      <c r="V1346" t="s">
        <v>39</v>
      </c>
      <c r="W1346" t="s">
        <v>40</v>
      </c>
      <c r="X1346" t="s">
        <v>187</v>
      </c>
      <c r="Y1346" t="s">
        <v>41</v>
      </c>
      <c r="Z1346" t="s">
        <v>41</v>
      </c>
      <c r="AA1346" t="s">
        <v>188</v>
      </c>
      <c r="AB1346" t="s">
        <v>255</v>
      </c>
    </row>
    <row r="1347" spans="1:29" x14ac:dyDescent="0.25">
      <c r="A1347" t="s">
        <v>163</v>
      </c>
      <c r="B1347" t="s">
        <v>256</v>
      </c>
      <c r="C1347" t="s">
        <v>252</v>
      </c>
      <c r="D1347" t="s">
        <v>28</v>
      </c>
      <c r="E1347">
        <v>511</v>
      </c>
      <c r="F1347" t="str">
        <f t="shared" si="40"/>
        <v>A0250AF511</v>
      </c>
      <c r="G1347">
        <f t="shared" si="41"/>
        <v>60000</v>
      </c>
      <c r="H1347" s="2">
        <v>-60059</v>
      </c>
      <c r="I1347" s="3">
        <v>-60000</v>
      </c>
      <c r="J1347" t="s">
        <v>99</v>
      </c>
      <c r="K1347" t="s">
        <v>35</v>
      </c>
      <c r="L1347" t="s">
        <v>129</v>
      </c>
      <c r="M1347" t="s">
        <v>130</v>
      </c>
      <c r="N1347" t="s">
        <v>131</v>
      </c>
      <c r="O1347" t="s">
        <v>814</v>
      </c>
      <c r="P1347" t="s">
        <v>34</v>
      </c>
      <c r="Q1347" t="s">
        <v>35</v>
      </c>
      <c r="R1347" t="s">
        <v>36</v>
      </c>
      <c r="S1347" t="s">
        <v>253</v>
      </c>
      <c r="T1347" t="s">
        <v>185</v>
      </c>
      <c r="U1347" t="s">
        <v>254</v>
      </c>
      <c r="V1347" t="s">
        <v>39</v>
      </c>
      <c r="W1347" t="s">
        <v>40</v>
      </c>
      <c r="X1347" t="s">
        <v>187</v>
      </c>
      <c r="Y1347" t="s">
        <v>41</v>
      </c>
      <c r="Z1347" t="s">
        <v>41</v>
      </c>
      <c r="AA1347" t="s">
        <v>188</v>
      </c>
      <c r="AB1347" t="s">
        <v>255</v>
      </c>
    </row>
    <row r="1348" spans="1:29" x14ac:dyDescent="0.25">
      <c r="A1348" t="s">
        <v>164</v>
      </c>
      <c r="B1348" t="s">
        <v>26</v>
      </c>
      <c r="C1348" t="s">
        <v>252</v>
      </c>
      <c r="D1348" t="s">
        <v>28</v>
      </c>
      <c r="E1348">
        <v>511</v>
      </c>
      <c r="F1348" t="str">
        <f t="shared" si="40"/>
        <v>A0250AF511</v>
      </c>
      <c r="G1348">
        <f t="shared" si="41"/>
        <v>57000</v>
      </c>
      <c r="H1348" s="2">
        <v>57347</v>
      </c>
      <c r="I1348" s="3">
        <v>57000</v>
      </c>
      <c r="J1348" t="s">
        <v>29</v>
      </c>
      <c r="K1348" t="s">
        <v>116</v>
      </c>
      <c r="L1348" t="s">
        <v>117</v>
      </c>
      <c r="M1348" t="s">
        <v>118</v>
      </c>
      <c r="N1348" t="s">
        <v>117</v>
      </c>
      <c r="O1348" t="s">
        <v>814</v>
      </c>
      <c r="P1348" t="s">
        <v>34</v>
      </c>
      <c r="Q1348" t="s">
        <v>35</v>
      </c>
      <c r="R1348" t="s">
        <v>36</v>
      </c>
      <c r="S1348" t="s">
        <v>253</v>
      </c>
      <c r="T1348" t="s">
        <v>185</v>
      </c>
      <c r="U1348" t="s">
        <v>254</v>
      </c>
      <c r="V1348" t="s">
        <v>39</v>
      </c>
      <c r="W1348" t="s">
        <v>40</v>
      </c>
      <c r="X1348" t="s">
        <v>187</v>
      </c>
      <c r="Y1348" t="s">
        <v>41</v>
      </c>
      <c r="Z1348" t="s">
        <v>41</v>
      </c>
      <c r="AA1348" t="s">
        <v>188</v>
      </c>
      <c r="AB1348" t="s">
        <v>255</v>
      </c>
    </row>
    <row r="1349" spans="1:29" x14ac:dyDescent="0.25">
      <c r="A1349" t="s">
        <v>165</v>
      </c>
      <c r="B1349" t="s">
        <v>26</v>
      </c>
      <c r="C1349" t="s">
        <v>252</v>
      </c>
      <c r="D1349" t="s">
        <v>28</v>
      </c>
      <c r="E1349">
        <v>511</v>
      </c>
      <c r="F1349" t="str">
        <f t="shared" si="40"/>
        <v>A0250AF511</v>
      </c>
      <c r="G1349">
        <f t="shared" si="41"/>
        <v>57000</v>
      </c>
      <c r="H1349" s="2">
        <v>-57347</v>
      </c>
      <c r="I1349" s="3">
        <v>-57000</v>
      </c>
      <c r="J1349" t="s">
        <v>99</v>
      </c>
      <c r="K1349" t="s">
        <v>154</v>
      </c>
      <c r="L1349" t="s">
        <v>155</v>
      </c>
      <c r="M1349" t="s">
        <v>156</v>
      </c>
      <c r="N1349" t="s">
        <v>157</v>
      </c>
      <c r="O1349" t="s">
        <v>814</v>
      </c>
      <c r="P1349" t="s">
        <v>34</v>
      </c>
      <c r="Q1349" t="s">
        <v>35</v>
      </c>
      <c r="R1349" t="s">
        <v>36</v>
      </c>
      <c r="S1349" t="s">
        <v>253</v>
      </c>
      <c r="T1349" t="s">
        <v>185</v>
      </c>
      <c r="U1349" t="s">
        <v>254</v>
      </c>
      <c r="V1349" t="s">
        <v>39</v>
      </c>
      <c r="W1349" t="s">
        <v>40</v>
      </c>
      <c r="X1349" t="s">
        <v>187</v>
      </c>
      <c r="Y1349" t="s">
        <v>41</v>
      </c>
      <c r="Z1349" t="s">
        <v>41</v>
      </c>
      <c r="AA1349" t="s">
        <v>188</v>
      </c>
      <c r="AB1349" t="s">
        <v>255</v>
      </c>
    </row>
    <row r="1350" spans="1:29" x14ac:dyDescent="0.25">
      <c r="A1350" t="s">
        <v>166</v>
      </c>
      <c r="B1350" t="s">
        <v>26</v>
      </c>
      <c r="C1350" t="s">
        <v>252</v>
      </c>
      <c r="D1350" t="s">
        <v>28</v>
      </c>
      <c r="E1350">
        <v>511</v>
      </c>
      <c r="F1350" t="str">
        <f t="shared" si="40"/>
        <v>A0250AF511</v>
      </c>
      <c r="G1350">
        <f t="shared" si="41"/>
        <v>62000</v>
      </c>
      <c r="H1350" s="2">
        <v>61572</v>
      </c>
      <c r="I1350" s="3">
        <v>62000</v>
      </c>
      <c r="J1350" t="s">
        <v>29</v>
      </c>
      <c r="K1350" t="s">
        <v>116</v>
      </c>
      <c r="L1350" t="s">
        <v>117</v>
      </c>
      <c r="M1350" t="s">
        <v>118</v>
      </c>
      <c r="N1350" t="s">
        <v>117</v>
      </c>
      <c r="O1350" t="s">
        <v>814</v>
      </c>
      <c r="P1350" t="s">
        <v>34</v>
      </c>
      <c r="Q1350" t="s">
        <v>35</v>
      </c>
      <c r="R1350" t="s">
        <v>36</v>
      </c>
      <c r="S1350" t="s">
        <v>253</v>
      </c>
      <c r="T1350" t="s">
        <v>185</v>
      </c>
      <c r="U1350" t="s">
        <v>254</v>
      </c>
      <c r="V1350" t="s">
        <v>39</v>
      </c>
      <c r="W1350" t="s">
        <v>40</v>
      </c>
      <c r="X1350" t="s">
        <v>187</v>
      </c>
      <c r="Y1350" t="s">
        <v>41</v>
      </c>
      <c r="Z1350" t="s">
        <v>41</v>
      </c>
      <c r="AA1350" t="s">
        <v>188</v>
      </c>
      <c r="AB1350" t="s">
        <v>255</v>
      </c>
    </row>
    <row r="1351" spans="1:29" x14ac:dyDescent="0.25">
      <c r="A1351" t="s">
        <v>167</v>
      </c>
      <c r="B1351" t="s">
        <v>26</v>
      </c>
      <c r="C1351" t="s">
        <v>252</v>
      </c>
      <c r="D1351" t="s">
        <v>28</v>
      </c>
      <c r="E1351">
        <v>511</v>
      </c>
      <c r="F1351" t="str">
        <f t="shared" si="40"/>
        <v>A0250AF511</v>
      </c>
      <c r="G1351">
        <f t="shared" si="41"/>
        <v>62000</v>
      </c>
      <c r="H1351" s="2">
        <v>-61572</v>
      </c>
      <c r="I1351" s="3">
        <v>-62000</v>
      </c>
      <c r="J1351" t="s">
        <v>99</v>
      </c>
      <c r="K1351" t="s">
        <v>168</v>
      </c>
      <c r="L1351" t="s">
        <v>117</v>
      </c>
      <c r="M1351" t="s">
        <v>169</v>
      </c>
      <c r="N1351" t="s">
        <v>170</v>
      </c>
      <c r="O1351" t="s">
        <v>814</v>
      </c>
      <c r="P1351" t="s">
        <v>34</v>
      </c>
      <c r="Q1351" t="s">
        <v>35</v>
      </c>
      <c r="R1351" t="s">
        <v>36</v>
      </c>
      <c r="S1351" t="s">
        <v>253</v>
      </c>
      <c r="T1351" t="s">
        <v>185</v>
      </c>
      <c r="U1351" t="s">
        <v>254</v>
      </c>
      <c r="V1351" t="s">
        <v>39</v>
      </c>
      <c r="W1351" t="s">
        <v>40</v>
      </c>
      <c r="X1351" t="s">
        <v>187</v>
      </c>
      <c r="Y1351" t="s">
        <v>41</v>
      </c>
      <c r="Z1351" t="s">
        <v>41</v>
      </c>
      <c r="AA1351" t="s">
        <v>188</v>
      </c>
      <c r="AB1351" t="s">
        <v>255</v>
      </c>
    </row>
    <row r="1352" spans="1:29" x14ac:dyDescent="0.25">
      <c r="A1352" t="s">
        <v>823</v>
      </c>
      <c r="B1352" t="s">
        <v>26</v>
      </c>
      <c r="C1352" t="s">
        <v>257</v>
      </c>
      <c r="D1352" t="s">
        <v>74</v>
      </c>
      <c r="E1352">
        <v>511</v>
      </c>
      <c r="F1352" t="str">
        <f t="shared" ref="F1352:F1415" si="42">_xlfn.CONCAT("A",D1352,"AF",E1352)</f>
        <v>A5180AF511</v>
      </c>
      <c r="G1352">
        <f t="shared" ref="G1352:G1415" si="43">ABS(I1352)</f>
        <v>6000</v>
      </c>
      <c r="H1352" s="2">
        <v>5779</v>
      </c>
      <c r="I1352" s="3">
        <v>6000</v>
      </c>
      <c r="J1352" t="s">
        <v>29</v>
      </c>
      <c r="K1352" t="s">
        <v>108</v>
      </c>
      <c r="L1352" t="s">
        <v>109</v>
      </c>
      <c r="M1352" t="s">
        <v>32</v>
      </c>
      <c r="N1352" t="s">
        <v>33</v>
      </c>
      <c r="O1352" t="s">
        <v>814</v>
      </c>
      <c r="P1352" t="s">
        <v>34</v>
      </c>
      <c r="Q1352" t="s">
        <v>48</v>
      </c>
      <c r="R1352" t="s">
        <v>49</v>
      </c>
      <c r="S1352" t="s">
        <v>258</v>
      </c>
      <c r="T1352" t="s">
        <v>185</v>
      </c>
      <c r="U1352" t="s">
        <v>226</v>
      </c>
      <c r="V1352" t="s">
        <v>39</v>
      </c>
      <c r="W1352" t="s">
        <v>40</v>
      </c>
      <c r="X1352" t="s">
        <v>187</v>
      </c>
      <c r="Y1352" t="s">
        <v>41</v>
      </c>
      <c r="Z1352" t="s">
        <v>41</v>
      </c>
      <c r="AA1352" t="s">
        <v>188</v>
      </c>
      <c r="AB1352" t="s">
        <v>227</v>
      </c>
      <c r="AC1352" t="s">
        <v>259</v>
      </c>
    </row>
    <row r="1353" spans="1:29" x14ac:dyDescent="0.25">
      <c r="A1353" t="s">
        <v>816</v>
      </c>
      <c r="B1353" t="s">
        <v>26</v>
      </c>
      <c r="C1353" t="s">
        <v>257</v>
      </c>
      <c r="D1353" t="s">
        <v>74</v>
      </c>
      <c r="E1353">
        <v>511</v>
      </c>
      <c r="F1353" t="str">
        <f t="shared" si="42"/>
        <v>A5180AF511</v>
      </c>
      <c r="G1353">
        <f t="shared" si="43"/>
        <v>3000</v>
      </c>
      <c r="H1353" s="2">
        <v>-3371</v>
      </c>
      <c r="I1353" s="3">
        <v>-3000</v>
      </c>
      <c r="J1353" t="s">
        <v>99</v>
      </c>
      <c r="K1353" t="s">
        <v>115</v>
      </c>
      <c r="L1353" t="s">
        <v>111</v>
      </c>
      <c r="M1353" t="s">
        <v>112</v>
      </c>
      <c r="N1353" t="s">
        <v>113</v>
      </c>
      <c r="O1353" t="s">
        <v>814</v>
      </c>
      <c r="P1353" t="s">
        <v>34</v>
      </c>
      <c r="Q1353" t="s">
        <v>48</v>
      </c>
      <c r="R1353" t="s">
        <v>49</v>
      </c>
      <c r="S1353" t="s">
        <v>258</v>
      </c>
      <c r="T1353" t="s">
        <v>185</v>
      </c>
      <c r="U1353" t="s">
        <v>226</v>
      </c>
      <c r="V1353" t="s">
        <v>39</v>
      </c>
      <c r="W1353" t="s">
        <v>40</v>
      </c>
      <c r="X1353" t="s">
        <v>187</v>
      </c>
      <c r="Y1353" t="s">
        <v>41</v>
      </c>
      <c r="Z1353" t="s">
        <v>41</v>
      </c>
      <c r="AA1353" t="s">
        <v>188</v>
      </c>
      <c r="AB1353" t="s">
        <v>227</v>
      </c>
      <c r="AC1353" t="s">
        <v>259</v>
      </c>
    </row>
    <row r="1354" spans="1:29" x14ac:dyDescent="0.25">
      <c r="A1354" t="s">
        <v>817</v>
      </c>
      <c r="B1354" t="s">
        <v>26</v>
      </c>
      <c r="C1354" t="s">
        <v>257</v>
      </c>
      <c r="D1354" t="s">
        <v>74</v>
      </c>
      <c r="E1354">
        <v>511</v>
      </c>
      <c r="F1354" t="str">
        <f t="shared" si="42"/>
        <v>A5180AF511</v>
      </c>
      <c r="G1354">
        <f t="shared" si="43"/>
        <v>2000</v>
      </c>
      <c r="H1354" s="2">
        <v>-2498</v>
      </c>
      <c r="I1354" s="3">
        <v>-2000</v>
      </c>
      <c r="J1354" t="s">
        <v>99</v>
      </c>
      <c r="K1354" t="s">
        <v>116</v>
      </c>
      <c r="L1354" t="s">
        <v>117</v>
      </c>
      <c r="M1354" t="s">
        <v>118</v>
      </c>
      <c r="N1354" t="s">
        <v>117</v>
      </c>
      <c r="O1354" t="s">
        <v>814</v>
      </c>
      <c r="P1354" t="s">
        <v>34</v>
      </c>
      <c r="Q1354" t="s">
        <v>48</v>
      </c>
      <c r="R1354" t="s">
        <v>49</v>
      </c>
      <c r="S1354" t="s">
        <v>258</v>
      </c>
      <c r="T1354" t="s">
        <v>185</v>
      </c>
      <c r="U1354" t="s">
        <v>226</v>
      </c>
      <c r="V1354" t="s">
        <v>39</v>
      </c>
      <c r="W1354" t="s">
        <v>40</v>
      </c>
      <c r="X1354" t="s">
        <v>187</v>
      </c>
      <c r="Y1354" t="s">
        <v>41</v>
      </c>
      <c r="Z1354" t="s">
        <v>41</v>
      </c>
      <c r="AA1354" t="s">
        <v>188</v>
      </c>
      <c r="AB1354" t="s">
        <v>227</v>
      </c>
      <c r="AC1354" t="s">
        <v>259</v>
      </c>
    </row>
    <row r="1355" spans="1:29" x14ac:dyDescent="0.25">
      <c r="A1355" t="s">
        <v>926</v>
      </c>
      <c r="B1355" t="s">
        <v>26</v>
      </c>
      <c r="C1355" t="s">
        <v>257</v>
      </c>
      <c r="D1355" t="s">
        <v>74</v>
      </c>
      <c r="E1355">
        <v>511</v>
      </c>
      <c r="F1355" t="str">
        <f t="shared" si="42"/>
        <v>A5180AF511</v>
      </c>
      <c r="G1355">
        <f t="shared" si="43"/>
        <v>1000</v>
      </c>
      <c r="H1355" s="2">
        <v>0</v>
      </c>
      <c r="I1355" s="3">
        <v>-1000</v>
      </c>
      <c r="J1355" s="80" t="s">
        <v>99</v>
      </c>
      <c r="K1355" s="80" t="s">
        <v>100</v>
      </c>
      <c r="L1355" t="s">
        <v>101</v>
      </c>
      <c r="M1355" t="s">
        <v>102</v>
      </c>
      <c r="N1355" t="s">
        <v>103</v>
      </c>
      <c r="O1355" t="s">
        <v>814</v>
      </c>
      <c r="P1355" t="s">
        <v>34</v>
      </c>
      <c r="Q1355" t="s">
        <v>48</v>
      </c>
      <c r="R1355" t="s">
        <v>49</v>
      </c>
      <c r="S1355" t="s">
        <v>258</v>
      </c>
      <c r="T1355" t="s">
        <v>185</v>
      </c>
      <c r="U1355" t="s">
        <v>226</v>
      </c>
      <c r="V1355" t="s">
        <v>39</v>
      </c>
      <c r="W1355" t="s">
        <v>40</v>
      </c>
      <c r="X1355" t="s">
        <v>187</v>
      </c>
      <c r="Y1355" t="s">
        <v>41</v>
      </c>
      <c r="Z1355" t="s">
        <v>41</v>
      </c>
      <c r="AA1355" t="s">
        <v>188</v>
      </c>
      <c r="AB1355" t="s">
        <v>227</v>
      </c>
      <c r="AC1355" t="s">
        <v>259</v>
      </c>
    </row>
    <row r="1356" spans="1:29" x14ac:dyDescent="0.25">
      <c r="A1356" t="s">
        <v>119</v>
      </c>
      <c r="B1356" t="s">
        <v>260</v>
      </c>
      <c r="C1356" t="s">
        <v>257</v>
      </c>
      <c r="D1356" t="s">
        <v>74</v>
      </c>
      <c r="E1356">
        <v>511</v>
      </c>
      <c r="F1356" t="str">
        <f t="shared" si="42"/>
        <v>A5180AF511</v>
      </c>
      <c r="G1356">
        <f t="shared" si="43"/>
        <v>6000</v>
      </c>
      <c r="H1356" s="2">
        <v>6122</v>
      </c>
      <c r="I1356" s="3">
        <v>6000</v>
      </c>
      <c r="J1356" t="s">
        <v>29</v>
      </c>
      <c r="K1356" t="s">
        <v>121</v>
      </c>
      <c r="L1356" t="s">
        <v>122</v>
      </c>
      <c r="M1356" t="s">
        <v>123</v>
      </c>
      <c r="N1356" t="s">
        <v>124</v>
      </c>
      <c r="O1356" t="s">
        <v>814</v>
      </c>
      <c r="P1356" t="s">
        <v>34</v>
      </c>
      <c r="Q1356" t="s">
        <v>48</v>
      </c>
      <c r="R1356" t="s">
        <v>49</v>
      </c>
      <c r="S1356" t="s">
        <v>258</v>
      </c>
      <c r="T1356" t="s">
        <v>185</v>
      </c>
      <c r="U1356" t="s">
        <v>226</v>
      </c>
      <c r="V1356" t="s">
        <v>39</v>
      </c>
      <c r="W1356" t="s">
        <v>40</v>
      </c>
      <c r="X1356" t="s">
        <v>187</v>
      </c>
      <c r="Y1356" t="s">
        <v>41</v>
      </c>
      <c r="Z1356" t="s">
        <v>41</v>
      </c>
      <c r="AA1356" t="s">
        <v>188</v>
      </c>
      <c r="AB1356" t="s">
        <v>227</v>
      </c>
      <c r="AC1356" t="s">
        <v>259</v>
      </c>
    </row>
    <row r="1357" spans="1:29" x14ac:dyDescent="0.25">
      <c r="A1357" t="s">
        <v>125</v>
      </c>
      <c r="B1357" t="s">
        <v>260</v>
      </c>
      <c r="C1357" t="s">
        <v>257</v>
      </c>
      <c r="D1357" t="s">
        <v>74</v>
      </c>
      <c r="E1357">
        <v>511</v>
      </c>
      <c r="F1357" t="str">
        <f t="shared" si="42"/>
        <v>A5180AF511</v>
      </c>
      <c r="G1357">
        <f t="shared" si="43"/>
        <v>6000</v>
      </c>
      <c r="H1357" s="2">
        <v>-6122</v>
      </c>
      <c r="I1357" s="3">
        <v>-6000</v>
      </c>
      <c r="J1357" t="s">
        <v>99</v>
      </c>
      <c r="K1357" t="s">
        <v>126</v>
      </c>
      <c r="L1357" t="s">
        <v>927</v>
      </c>
      <c r="M1357" t="s">
        <v>127</v>
      </c>
      <c r="N1357" t="s">
        <v>928</v>
      </c>
      <c r="O1357" t="s">
        <v>814</v>
      </c>
      <c r="P1357" t="s">
        <v>34</v>
      </c>
      <c r="Q1357" t="s">
        <v>48</v>
      </c>
      <c r="R1357" t="s">
        <v>49</v>
      </c>
      <c r="S1357" t="s">
        <v>258</v>
      </c>
      <c r="T1357" t="s">
        <v>185</v>
      </c>
      <c r="U1357" t="s">
        <v>226</v>
      </c>
      <c r="V1357" t="s">
        <v>39</v>
      </c>
      <c r="W1357" t="s">
        <v>40</v>
      </c>
      <c r="X1357" t="s">
        <v>187</v>
      </c>
      <c r="Y1357" t="s">
        <v>41</v>
      </c>
      <c r="Z1357" t="s">
        <v>41</v>
      </c>
      <c r="AA1357" t="s">
        <v>188</v>
      </c>
      <c r="AB1357" t="s">
        <v>227</v>
      </c>
      <c r="AC1357" t="s">
        <v>259</v>
      </c>
    </row>
    <row r="1358" spans="1:29" x14ac:dyDescent="0.25">
      <c r="A1358" t="s">
        <v>145</v>
      </c>
      <c r="B1358" t="s">
        <v>26</v>
      </c>
      <c r="C1358" t="s">
        <v>257</v>
      </c>
      <c r="D1358" t="s">
        <v>74</v>
      </c>
      <c r="E1358">
        <v>511</v>
      </c>
      <c r="F1358" t="str">
        <f t="shared" si="42"/>
        <v>A5180AF511</v>
      </c>
      <c r="G1358">
        <f t="shared" si="43"/>
        <v>6000</v>
      </c>
      <c r="H1358" s="2">
        <v>6122</v>
      </c>
      <c r="I1358" s="3">
        <v>6000</v>
      </c>
      <c r="J1358" t="s">
        <v>29</v>
      </c>
      <c r="K1358" t="s">
        <v>108</v>
      </c>
      <c r="L1358" t="s">
        <v>109</v>
      </c>
      <c r="M1358" t="s">
        <v>32</v>
      </c>
      <c r="N1358" t="s">
        <v>33</v>
      </c>
      <c r="O1358" t="s">
        <v>814</v>
      </c>
      <c r="P1358" t="s">
        <v>34</v>
      </c>
      <c r="Q1358" t="s">
        <v>48</v>
      </c>
      <c r="R1358" t="s">
        <v>49</v>
      </c>
      <c r="S1358" t="s">
        <v>258</v>
      </c>
      <c r="T1358" t="s">
        <v>185</v>
      </c>
      <c r="U1358" t="s">
        <v>226</v>
      </c>
      <c r="V1358" t="s">
        <v>39</v>
      </c>
      <c r="W1358" t="s">
        <v>40</v>
      </c>
      <c r="X1358" t="s">
        <v>187</v>
      </c>
      <c r="Y1358" t="s">
        <v>41</v>
      </c>
      <c r="Z1358" t="s">
        <v>41</v>
      </c>
      <c r="AA1358" t="s">
        <v>188</v>
      </c>
      <c r="AB1358" t="s">
        <v>227</v>
      </c>
      <c r="AC1358" t="s">
        <v>259</v>
      </c>
    </row>
    <row r="1359" spans="1:29" x14ac:dyDescent="0.25">
      <c r="A1359" t="s">
        <v>146</v>
      </c>
      <c r="B1359" t="s">
        <v>26</v>
      </c>
      <c r="C1359" t="s">
        <v>257</v>
      </c>
      <c r="D1359" t="s">
        <v>74</v>
      </c>
      <c r="E1359">
        <v>511</v>
      </c>
      <c r="F1359" t="str">
        <f t="shared" si="42"/>
        <v>A5180AF511</v>
      </c>
      <c r="G1359">
        <f t="shared" si="43"/>
        <v>6000</v>
      </c>
      <c r="H1359" s="2">
        <v>-6122</v>
      </c>
      <c r="I1359" s="3">
        <v>-6000</v>
      </c>
      <c r="J1359" t="s">
        <v>99</v>
      </c>
      <c r="K1359" t="s">
        <v>121</v>
      </c>
      <c r="L1359" t="s">
        <v>122</v>
      </c>
      <c r="M1359" t="s">
        <v>123</v>
      </c>
      <c r="N1359" t="s">
        <v>124</v>
      </c>
      <c r="O1359" t="s">
        <v>814</v>
      </c>
      <c r="P1359" t="s">
        <v>34</v>
      </c>
      <c r="Q1359" t="s">
        <v>48</v>
      </c>
      <c r="R1359" t="s">
        <v>49</v>
      </c>
      <c r="S1359" t="s">
        <v>258</v>
      </c>
      <c r="T1359" t="s">
        <v>185</v>
      </c>
      <c r="U1359" t="s">
        <v>226</v>
      </c>
      <c r="V1359" t="s">
        <v>39</v>
      </c>
      <c r="W1359" t="s">
        <v>40</v>
      </c>
      <c r="X1359" t="s">
        <v>187</v>
      </c>
      <c r="Y1359" t="s">
        <v>41</v>
      </c>
      <c r="Z1359" t="s">
        <v>41</v>
      </c>
      <c r="AA1359" t="s">
        <v>188</v>
      </c>
      <c r="AB1359" t="s">
        <v>227</v>
      </c>
      <c r="AC1359" t="s">
        <v>259</v>
      </c>
    </row>
    <row r="1360" spans="1:29" x14ac:dyDescent="0.25">
      <c r="A1360" t="s">
        <v>147</v>
      </c>
      <c r="B1360" t="s">
        <v>26</v>
      </c>
      <c r="C1360" t="s">
        <v>257</v>
      </c>
      <c r="D1360" t="s">
        <v>74</v>
      </c>
      <c r="E1360">
        <v>511</v>
      </c>
      <c r="F1360" t="str">
        <f t="shared" si="42"/>
        <v>A5180AF511</v>
      </c>
      <c r="G1360">
        <f t="shared" si="43"/>
        <v>6000</v>
      </c>
      <c r="H1360" s="2">
        <v>6122</v>
      </c>
      <c r="I1360" s="3">
        <v>6000</v>
      </c>
      <c r="J1360" t="s">
        <v>29</v>
      </c>
      <c r="K1360" t="s">
        <v>126</v>
      </c>
      <c r="L1360" t="s">
        <v>927</v>
      </c>
      <c r="M1360" t="s">
        <v>127</v>
      </c>
      <c r="N1360" t="s">
        <v>928</v>
      </c>
      <c r="O1360" t="s">
        <v>814</v>
      </c>
      <c r="P1360" t="s">
        <v>34</v>
      </c>
      <c r="Q1360" t="s">
        <v>48</v>
      </c>
      <c r="R1360" t="s">
        <v>49</v>
      </c>
      <c r="S1360" t="s">
        <v>258</v>
      </c>
      <c r="T1360" t="s">
        <v>185</v>
      </c>
      <c r="U1360" t="s">
        <v>226</v>
      </c>
      <c r="V1360" t="s">
        <v>39</v>
      </c>
      <c r="W1360" t="s">
        <v>40</v>
      </c>
      <c r="X1360" t="s">
        <v>187</v>
      </c>
      <c r="Y1360" t="s">
        <v>41</v>
      </c>
      <c r="Z1360" t="s">
        <v>41</v>
      </c>
      <c r="AA1360" t="s">
        <v>188</v>
      </c>
      <c r="AB1360" t="s">
        <v>227</v>
      </c>
      <c r="AC1360" t="s">
        <v>259</v>
      </c>
    </row>
    <row r="1361" spans="1:29" x14ac:dyDescent="0.25">
      <c r="A1361" t="s">
        <v>148</v>
      </c>
      <c r="B1361" t="s">
        <v>26</v>
      </c>
      <c r="C1361" t="s">
        <v>257</v>
      </c>
      <c r="D1361" t="s">
        <v>74</v>
      </c>
      <c r="E1361">
        <v>511</v>
      </c>
      <c r="F1361" t="str">
        <f t="shared" si="42"/>
        <v>A5180AF511</v>
      </c>
      <c r="G1361">
        <f t="shared" si="43"/>
        <v>6000</v>
      </c>
      <c r="H1361" s="2">
        <v>-6122</v>
      </c>
      <c r="I1361" s="3">
        <v>-6000</v>
      </c>
      <c r="J1361" t="s">
        <v>99</v>
      </c>
      <c r="K1361" t="s">
        <v>116</v>
      </c>
      <c r="L1361" t="s">
        <v>117</v>
      </c>
      <c r="M1361" t="s">
        <v>118</v>
      </c>
      <c r="N1361" t="s">
        <v>117</v>
      </c>
      <c r="O1361" t="s">
        <v>814</v>
      </c>
      <c r="P1361" t="s">
        <v>34</v>
      </c>
      <c r="Q1361" t="s">
        <v>48</v>
      </c>
      <c r="R1361" t="s">
        <v>49</v>
      </c>
      <c r="S1361" t="s">
        <v>258</v>
      </c>
      <c r="T1361" t="s">
        <v>185</v>
      </c>
      <c r="U1361" t="s">
        <v>226</v>
      </c>
      <c r="V1361" t="s">
        <v>39</v>
      </c>
      <c r="W1361" t="s">
        <v>40</v>
      </c>
      <c r="X1361" t="s">
        <v>187</v>
      </c>
      <c r="Y1361" t="s">
        <v>41</v>
      </c>
      <c r="Z1361" t="s">
        <v>41</v>
      </c>
      <c r="AA1361" t="s">
        <v>188</v>
      </c>
      <c r="AB1361" t="s">
        <v>227</v>
      </c>
      <c r="AC1361" t="s">
        <v>259</v>
      </c>
    </row>
    <row r="1362" spans="1:29" x14ac:dyDescent="0.25">
      <c r="A1362" t="s">
        <v>149</v>
      </c>
      <c r="B1362" t="s">
        <v>26</v>
      </c>
      <c r="C1362" t="s">
        <v>257</v>
      </c>
      <c r="D1362" t="s">
        <v>74</v>
      </c>
      <c r="E1362">
        <v>511</v>
      </c>
      <c r="F1362" t="str">
        <f t="shared" si="42"/>
        <v>A5180AF511</v>
      </c>
      <c r="G1362">
        <f t="shared" si="43"/>
        <v>2000</v>
      </c>
      <c r="H1362" s="2">
        <v>2461</v>
      </c>
      <c r="I1362" s="3">
        <v>2000</v>
      </c>
      <c r="J1362" t="s">
        <v>29</v>
      </c>
      <c r="K1362" t="s">
        <v>48</v>
      </c>
      <c r="L1362" t="s">
        <v>134</v>
      </c>
      <c r="M1362" t="s">
        <v>135</v>
      </c>
      <c r="N1362" t="s">
        <v>136</v>
      </c>
      <c r="O1362" t="s">
        <v>814</v>
      </c>
      <c r="P1362" t="s">
        <v>34</v>
      </c>
      <c r="Q1362" t="s">
        <v>48</v>
      </c>
      <c r="R1362" t="s">
        <v>49</v>
      </c>
      <c r="S1362" t="s">
        <v>258</v>
      </c>
      <c r="T1362" t="s">
        <v>185</v>
      </c>
      <c r="U1362" t="s">
        <v>226</v>
      </c>
      <c r="V1362" t="s">
        <v>39</v>
      </c>
      <c r="W1362" t="s">
        <v>40</v>
      </c>
      <c r="X1362" t="s">
        <v>187</v>
      </c>
      <c r="Y1362" t="s">
        <v>41</v>
      </c>
      <c r="Z1362" t="s">
        <v>41</v>
      </c>
      <c r="AA1362" t="s">
        <v>188</v>
      </c>
      <c r="AB1362" t="s">
        <v>227</v>
      </c>
      <c r="AC1362" t="s">
        <v>259</v>
      </c>
    </row>
    <row r="1363" spans="1:29" x14ac:dyDescent="0.25">
      <c r="A1363" t="s">
        <v>152</v>
      </c>
      <c r="B1363" t="s">
        <v>26</v>
      </c>
      <c r="C1363" t="s">
        <v>257</v>
      </c>
      <c r="D1363" t="s">
        <v>74</v>
      </c>
      <c r="E1363">
        <v>511</v>
      </c>
      <c r="F1363" t="str">
        <f t="shared" si="42"/>
        <v>A5180AF511</v>
      </c>
      <c r="G1363">
        <f t="shared" si="43"/>
        <v>2000</v>
      </c>
      <c r="H1363" s="2">
        <v>-2461</v>
      </c>
      <c r="I1363" s="3">
        <v>-2000</v>
      </c>
      <c r="J1363" t="s">
        <v>99</v>
      </c>
      <c r="K1363" t="s">
        <v>115</v>
      </c>
      <c r="L1363" t="s">
        <v>111</v>
      </c>
      <c r="M1363" t="s">
        <v>112</v>
      </c>
      <c r="N1363" t="s">
        <v>113</v>
      </c>
      <c r="O1363" t="s">
        <v>814</v>
      </c>
      <c r="P1363" t="s">
        <v>34</v>
      </c>
      <c r="Q1363" t="s">
        <v>48</v>
      </c>
      <c r="R1363" t="s">
        <v>49</v>
      </c>
      <c r="S1363" t="s">
        <v>258</v>
      </c>
      <c r="T1363" t="s">
        <v>185</v>
      </c>
      <c r="U1363" t="s">
        <v>226</v>
      </c>
      <c r="V1363" t="s">
        <v>39</v>
      </c>
      <c r="W1363" t="s">
        <v>40</v>
      </c>
      <c r="X1363" t="s">
        <v>187</v>
      </c>
      <c r="Y1363" t="s">
        <v>41</v>
      </c>
      <c r="Z1363" t="s">
        <v>41</v>
      </c>
      <c r="AA1363" t="s">
        <v>188</v>
      </c>
      <c r="AB1363" t="s">
        <v>227</v>
      </c>
      <c r="AC1363" t="s">
        <v>259</v>
      </c>
    </row>
    <row r="1364" spans="1:29" x14ac:dyDescent="0.25">
      <c r="A1364" t="s">
        <v>153</v>
      </c>
      <c r="B1364" t="s">
        <v>260</v>
      </c>
      <c r="C1364" t="s">
        <v>257</v>
      </c>
      <c r="D1364" t="s">
        <v>74</v>
      </c>
      <c r="E1364">
        <v>511</v>
      </c>
      <c r="F1364" t="str">
        <f t="shared" si="42"/>
        <v>A5180AF511</v>
      </c>
      <c r="G1364">
        <f t="shared" si="43"/>
        <v>2000</v>
      </c>
      <c r="H1364" s="2">
        <v>1888</v>
      </c>
      <c r="I1364" s="3">
        <v>2000</v>
      </c>
      <c r="J1364" t="s">
        <v>29</v>
      </c>
      <c r="K1364" t="s">
        <v>154</v>
      </c>
      <c r="L1364" t="s">
        <v>155</v>
      </c>
      <c r="M1364" t="s">
        <v>156</v>
      </c>
      <c r="N1364" t="s">
        <v>157</v>
      </c>
      <c r="O1364" t="s">
        <v>814</v>
      </c>
      <c r="P1364" t="s">
        <v>34</v>
      </c>
      <c r="Q1364" t="s">
        <v>48</v>
      </c>
      <c r="R1364" t="s">
        <v>49</v>
      </c>
      <c r="S1364" t="s">
        <v>258</v>
      </c>
      <c r="T1364" t="s">
        <v>185</v>
      </c>
      <c r="U1364" t="s">
        <v>226</v>
      </c>
      <c r="V1364" t="s">
        <v>39</v>
      </c>
      <c r="W1364" t="s">
        <v>40</v>
      </c>
      <c r="X1364" t="s">
        <v>187</v>
      </c>
      <c r="Y1364" t="s">
        <v>41</v>
      </c>
      <c r="Z1364" t="s">
        <v>41</v>
      </c>
      <c r="AA1364" t="s">
        <v>188</v>
      </c>
      <c r="AB1364" t="s">
        <v>227</v>
      </c>
      <c r="AC1364" t="s">
        <v>259</v>
      </c>
    </row>
    <row r="1365" spans="1:29" x14ac:dyDescent="0.25">
      <c r="A1365" t="s">
        <v>163</v>
      </c>
      <c r="B1365" t="s">
        <v>260</v>
      </c>
      <c r="C1365" t="s">
        <v>257</v>
      </c>
      <c r="D1365" t="s">
        <v>74</v>
      </c>
      <c r="E1365">
        <v>511</v>
      </c>
      <c r="F1365" t="str">
        <f t="shared" si="42"/>
        <v>A5180AF511</v>
      </c>
      <c r="G1365">
        <f t="shared" si="43"/>
        <v>2000</v>
      </c>
      <c r="H1365" s="2">
        <v>-2000</v>
      </c>
      <c r="I1365" s="3">
        <v>-2000</v>
      </c>
      <c r="J1365" t="s">
        <v>99</v>
      </c>
      <c r="K1365" t="s">
        <v>48</v>
      </c>
      <c r="L1365" t="s">
        <v>134</v>
      </c>
      <c r="M1365" t="s">
        <v>135</v>
      </c>
      <c r="N1365" t="s">
        <v>136</v>
      </c>
      <c r="O1365" t="s">
        <v>814</v>
      </c>
      <c r="P1365" t="s">
        <v>34</v>
      </c>
      <c r="Q1365" t="s">
        <v>48</v>
      </c>
      <c r="R1365" t="s">
        <v>49</v>
      </c>
      <c r="S1365" t="s">
        <v>258</v>
      </c>
      <c r="T1365" t="s">
        <v>185</v>
      </c>
      <c r="U1365" t="s">
        <v>226</v>
      </c>
      <c r="V1365" t="s">
        <v>39</v>
      </c>
      <c r="W1365" t="s">
        <v>40</v>
      </c>
      <c r="X1365" t="s">
        <v>187</v>
      </c>
      <c r="Y1365" t="s">
        <v>41</v>
      </c>
      <c r="Z1365" t="s">
        <v>41</v>
      </c>
      <c r="AA1365" t="s">
        <v>188</v>
      </c>
      <c r="AB1365" t="s">
        <v>227</v>
      </c>
      <c r="AC1365" t="s">
        <v>259</v>
      </c>
    </row>
    <row r="1366" spans="1:29" x14ac:dyDescent="0.25">
      <c r="A1366" t="s">
        <v>164</v>
      </c>
      <c r="B1366" t="s">
        <v>26</v>
      </c>
      <c r="C1366" t="s">
        <v>257</v>
      </c>
      <c r="D1366" t="s">
        <v>74</v>
      </c>
      <c r="E1366">
        <v>511</v>
      </c>
      <c r="F1366" t="str">
        <f t="shared" si="42"/>
        <v>A5180AF511</v>
      </c>
      <c r="G1366">
        <f t="shared" si="43"/>
        <v>2000</v>
      </c>
      <c r="H1366" s="2">
        <v>1888</v>
      </c>
      <c r="I1366" s="3">
        <v>2000</v>
      </c>
      <c r="J1366" t="s">
        <v>29</v>
      </c>
      <c r="K1366" t="s">
        <v>116</v>
      </c>
      <c r="L1366" t="s">
        <v>117</v>
      </c>
      <c r="M1366" t="s">
        <v>118</v>
      </c>
      <c r="N1366" t="s">
        <v>117</v>
      </c>
      <c r="O1366" t="s">
        <v>814</v>
      </c>
      <c r="P1366" t="s">
        <v>34</v>
      </c>
      <c r="Q1366" t="s">
        <v>48</v>
      </c>
      <c r="R1366" t="s">
        <v>49</v>
      </c>
      <c r="S1366" t="s">
        <v>258</v>
      </c>
      <c r="T1366" t="s">
        <v>185</v>
      </c>
      <c r="U1366" t="s">
        <v>226</v>
      </c>
      <c r="V1366" t="s">
        <v>39</v>
      </c>
      <c r="W1366" t="s">
        <v>40</v>
      </c>
      <c r="X1366" t="s">
        <v>187</v>
      </c>
      <c r="Y1366" t="s">
        <v>41</v>
      </c>
      <c r="Z1366" t="s">
        <v>41</v>
      </c>
      <c r="AA1366" t="s">
        <v>188</v>
      </c>
      <c r="AB1366" t="s">
        <v>227</v>
      </c>
      <c r="AC1366" t="s">
        <v>259</v>
      </c>
    </row>
    <row r="1367" spans="1:29" x14ac:dyDescent="0.25">
      <c r="A1367" t="s">
        <v>165</v>
      </c>
      <c r="B1367" t="s">
        <v>26</v>
      </c>
      <c r="C1367" t="s">
        <v>257</v>
      </c>
      <c r="D1367" t="s">
        <v>74</v>
      </c>
      <c r="E1367">
        <v>511</v>
      </c>
      <c r="F1367" t="str">
        <f t="shared" si="42"/>
        <v>A5180AF511</v>
      </c>
      <c r="G1367">
        <f t="shared" si="43"/>
        <v>2000</v>
      </c>
      <c r="H1367" s="2">
        <v>-1888</v>
      </c>
      <c r="I1367" s="3">
        <v>-2000</v>
      </c>
      <c r="J1367" t="s">
        <v>99</v>
      </c>
      <c r="K1367" t="s">
        <v>154</v>
      </c>
      <c r="L1367" t="s">
        <v>155</v>
      </c>
      <c r="M1367" t="s">
        <v>156</v>
      </c>
      <c r="N1367" t="s">
        <v>157</v>
      </c>
      <c r="O1367" t="s">
        <v>814</v>
      </c>
      <c r="P1367" t="s">
        <v>34</v>
      </c>
      <c r="Q1367" t="s">
        <v>48</v>
      </c>
      <c r="R1367" t="s">
        <v>49</v>
      </c>
      <c r="S1367" t="s">
        <v>258</v>
      </c>
      <c r="T1367" t="s">
        <v>185</v>
      </c>
      <c r="U1367" t="s">
        <v>226</v>
      </c>
      <c r="V1367" t="s">
        <v>39</v>
      </c>
      <c r="W1367" t="s">
        <v>40</v>
      </c>
      <c r="X1367" t="s">
        <v>187</v>
      </c>
      <c r="Y1367" t="s">
        <v>41</v>
      </c>
      <c r="Z1367" t="s">
        <v>41</v>
      </c>
      <c r="AA1367" t="s">
        <v>188</v>
      </c>
      <c r="AB1367" t="s">
        <v>227</v>
      </c>
      <c r="AC1367" t="s">
        <v>259</v>
      </c>
    </row>
    <row r="1368" spans="1:29" x14ac:dyDescent="0.25">
      <c r="A1368" t="s">
        <v>166</v>
      </c>
      <c r="B1368" t="s">
        <v>26</v>
      </c>
      <c r="C1368" t="s">
        <v>257</v>
      </c>
      <c r="D1368" t="s">
        <v>74</v>
      </c>
      <c r="E1368">
        <v>511</v>
      </c>
      <c r="F1368" t="str">
        <f t="shared" si="42"/>
        <v>A5180AF511</v>
      </c>
      <c r="G1368">
        <f t="shared" si="43"/>
        <v>2000</v>
      </c>
      <c r="H1368" s="2">
        <v>1914</v>
      </c>
      <c r="I1368" s="3">
        <v>2000</v>
      </c>
      <c r="J1368" t="s">
        <v>29</v>
      </c>
      <c r="K1368" t="s">
        <v>116</v>
      </c>
      <c r="L1368" t="s">
        <v>117</v>
      </c>
      <c r="M1368" t="s">
        <v>118</v>
      </c>
      <c r="N1368" t="s">
        <v>117</v>
      </c>
      <c r="O1368" t="s">
        <v>814</v>
      </c>
      <c r="P1368" t="s">
        <v>34</v>
      </c>
      <c r="Q1368" t="s">
        <v>48</v>
      </c>
      <c r="R1368" t="s">
        <v>49</v>
      </c>
      <c r="S1368" t="s">
        <v>258</v>
      </c>
      <c r="T1368" t="s">
        <v>185</v>
      </c>
      <c r="U1368" t="s">
        <v>226</v>
      </c>
      <c r="V1368" t="s">
        <v>39</v>
      </c>
      <c r="W1368" t="s">
        <v>40</v>
      </c>
      <c r="X1368" t="s">
        <v>187</v>
      </c>
      <c r="Y1368" t="s">
        <v>41</v>
      </c>
      <c r="Z1368" t="s">
        <v>41</v>
      </c>
      <c r="AA1368" t="s">
        <v>188</v>
      </c>
      <c r="AB1368" t="s">
        <v>227</v>
      </c>
      <c r="AC1368" t="s">
        <v>259</v>
      </c>
    </row>
    <row r="1369" spans="1:29" x14ac:dyDescent="0.25">
      <c r="A1369" t="s">
        <v>167</v>
      </c>
      <c r="B1369" t="s">
        <v>26</v>
      </c>
      <c r="C1369" t="s">
        <v>257</v>
      </c>
      <c r="D1369" t="s">
        <v>74</v>
      </c>
      <c r="E1369">
        <v>511</v>
      </c>
      <c r="F1369" t="str">
        <f t="shared" si="42"/>
        <v>A5180AF511</v>
      </c>
      <c r="G1369">
        <f t="shared" si="43"/>
        <v>2000</v>
      </c>
      <c r="H1369" s="2">
        <v>-1914</v>
      </c>
      <c r="I1369" s="3">
        <v>-2000</v>
      </c>
      <c r="J1369" t="s">
        <v>99</v>
      </c>
      <c r="K1369" t="s">
        <v>168</v>
      </c>
      <c r="L1369" t="s">
        <v>117</v>
      </c>
      <c r="M1369" t="s">
        <v>169</v>
      </c>
      <c r="N1369" t="s">
        <v>170</v>
      </c>
      <c r="O1369" t="s">
        <v>814</v>
      </c>
      <c r="P1369" t="s">
        <v>34</v>
      </c>
      <c r="Q1369" t="s">
        <v>48</v>
      </c>
      <c r="R1369" t="s">
        <v>49</v>
      </c>
      <c r="S1369" t="s">
        <v>258</v>
      </c>
      <c r="T1369" t="s">
        <v>185</v>
      </c>
      <c r="U1369" t="s">
        <v>226</v>
      </c>
      <c r="V1369" t="s">
        <v>39</v>
      </c>
      <c r="W1369" t="s">
        <v>40</v>
      </c>
      <c r="X1369" t="s">
        <v>187</v>
      </c>
      <c r="Y1369" t="s">
        <v>41</v>
      </c>
      <c r="Z1369" t="s">
        <v>41</v>
      </c>
      <c r="AA1369" t="s">
        <v>188</v>
      </c>
      <c r="AB1369" t="s">
        <v>227</v>
      </c>
      <c r="AC1369" t="s">
        <v>259</v>
      </c>
    </row>
    <row r="1370" spans="1:29" x14ac:dyDescent="0.25">
      <c r="A1370" t="s">
        <v>823</v>
      </c>
      <c r="B1370" t="s">
        <v>26</v>
      </c>
      <c r="C1370" t="s">
        <v>261</v>
      </c>
      <c r="D1370" t="s">
        <v>65</v>
      </c>
      <c r="E1370">
        <v>511</v>
      </c>
      <c r="F1370" t="str">
        <f t="shared" si="42"/>
        <v>A3940AF511</v>
      </c>
      <c r="G1370">
        <f t="shared" si="43"/>
        <v>8885000</v>
      </c>
      <c r="H1370" s="2">
        <v>8885140</v>
      </c>
      <c r="I1370" s="3">
        <v>8885000</v>
      </c>
      <c r="J1370" t="s">
        <v>29</v>
      </c>
      <c r="K1370" t="s">
        <v>108</v>
      </c>
      <c r="L1370" t="s">
        <v>109</v>
      </c>
      <c r="M1370" t="s">
        <v>32</v>
      </c>
      <c r="N1370" t="s">
        <v>33</v>
      </c>
      <c r="O1370" t="s">
        <v>814</v>
      </c>
      <c r="P1370" t="s">
        <v>34</v>
      </c>
      <c r="Q1370" t="s">
        <v>51</v>
      </c>
      <c r="R1370" t="s">
        <v>58</v>
      </c>
      <c r="S1370" t="s">
        <v>262</v>
      </c>
      <c r="T1370" t="s">
        <v>185</v>
      </c>
      <c r="U1370" t="s">
        <v>194</v>
      </c>
      <c r="V1370" t="s">
        <v>39</v>
      </c>
      <c r="W1370" t="s">
        <v>40</v>
      </c>
      <c r="X1370" t="s">
        <v>40</v>
      </c>
      <c r="Y1370" t="s">
        <v>41</v>
      </c>
      <c r="Z1370" t="s">
        <v>41</v>
      </c>
      <c r="AA1370" t="s">
        <v>188</v>
      </c>
      <c r="AB1370" t="s">
        <v>195</v>
      </c>
    </row>
    <row r="1371" spans="1:29" x14ac:dyDescent="0.25">
      <c r="A1371" t="s">
        <v>816</v>
      </c>
      <c r="B1371" t="s">
        <v>26</v>
      </c>
      <c r="C1371" t="s">
        <v>261</v>
      </c>
      <c r="D1371" t="s">
        <v>65</v>
      </c>
      <c r="E1371">
        <v>511</v>
      </c>
      <c r="F1371" t="str">
        <f t="shared" si="42"/>
        <v>A3940AF511</v>
      </c>
      <c r="G1371">
        <f t="shared" si="43"/>
        <v>659000</v>
      </c>
      <c r="H1371" s="2">
        <v>-659025</v>
      </c>
      <c r="I1371" s="3">
        <v>-659000</v>
      </c>
      <c r="J1371" t="s">
        <v>99</v>
      </c>
      <c r="K1371" t="s">
        <v>115</v>
      </c>
      <c r="L1371" t="s">
        <v>111</v>
      </c>
      <c r="M1371" t="s">
        <v>112</v>
      </c>
      <c r="N1371" t="s">
        <v>113</v>
      </c>
      <c r="O1371" t="s">
        <v>814</v>
      </c>
      <c r="P1371" t="s">
        <v>34</v>
      </c>
      <c r="Q1371" t="s">
        <v>51</v>
      </c>
      <c r="R1371" t="s">
        <v>58</v>
      </c>
      <c r="S1371" t="s">
        <v>262</v>
      </c>
      <c r="T1371" t="s">
        <v>185</v>
      </c>
      <c r="U1371" t="s">
        <v>194</v>
      </c>
      <c r="V1371" t="s">
        <v>39</v>
      </c>
      <c r="W1371" t="s">
        <v>40</v>
      </c>
      <c r="X1371" t="s">
        <v>40</v>
      </c>
      <c r="Y1371" t="s">
        <v>41</v>
      </c>
      <c r="Z1371" t="s">
        <v>41</v>
      </c>
      <c r="AA1371" t="s">
        <v>188</v>
      </c>
      <c r="AB1371" t="s">
        <v>195</v>
      </c>
    </row>
    <row r="1372" spans="1:29" x14ac:dyDescent="0.25">
      <c r="A1372" t="s">
        <v>817</v>
      </c>
      <c r="B1372" t="s">
        <v>26</v>
      </c>
      <c r="C1372" t="s">
        <v>261</v>
      </c>
      <c r="D1372" t="s">
        <v>65</v>
      </c>
      <c r="E1372">
        <v>511</v>
      </c>
      <c r="F1372" t="str">
        <f t="shared" si="42"/>
        <v>A3940AF511</v>
      </c>
      <c r="G1372">
        <f t="shared" si="43"/>
        <v>5477000</v>
      </c>
      <c r="H1372" s="2">
        <v>-5477093</v>
      </c>
      <c r="I1372" s="3">
        <v>-5477000</v>
      </c>
      <c r="J1372" t="s">
        <v>99</v>
      </c>
      <c r="K1372" t="s">
        <v>116</v>
      </c>
      <c r="L1372" t="s">
        <v>117</v>
      </c>
      <c r="M1372" t="s">
        <v>118</v>
      </c>
      <c r="N1372" t="s">
        <v>117</v>
      </c>
      <c r="O1372" t="s">
        <v>814</v>
      </c>
      <c r="P1372" t="s">
        <v>34</v>
      </c>
      <c r="Q1372" t="s">
        <v>51</v>
      </c>
      <c r="R1372" t="s">
        <v>58</v>
      </c>
      <c r="S1372" t="s">
        <v>262</v>
      </c>
      <c r="T1372" t="s">
        <v>185</v>
      </c>
      <c r="U1372" t="s">
        <v>194</v>
      </c>
      <c r="V1372" t="s">
        <v>39</v>
      </c>
      <c r="W1372" t="s">
        <v>40</v>
      </c>
      <c r="X1372" t="s">
        <v>40</v>
      </c>
      <c r="Y1372" t="s">
        <v>41</v>
      </c>
      <c r="Z1372" t="s">
        <v>41</v>
      </c>
      <c r="AA1372" t="s">
        <v>188</v>
      </c>
      <c r="AB1372" t="s">
        <v>195</v>
      </c>
    </row>
    <row r="1373" spans="1:29" x14ac:dyDescent="0.25">
      <c r="A1373" t="s">
        <v>926</v>
      </c>
      <c r="B1373" t="s">
        <v>26</v>
      </c>
      <c r="C1373" t="s">
        <v>261</v>
      </c>
      <c r="D1373" t="s">
        <v>65</v>
      </c>
      <c r="E1373">
        <v>511</v>
      </c>
      <c r="F1373" t="str">
        <f t="shared" si="42"/>
        <v>A3940AF511</v>
      </c>
      <c r="G1373">
        <f t="shared" si="43"/>
        <v>2749000</v>
      </c>
      <c r="H1373" s="2">
        <v>-2749022</v>
      </c>
      <c r="I1373" s="3">
        <v>-2749000</v>
      </c>
      <c r="J1373" t="s">
        <v>99</v>
      </c>
      <c r="K1373" t="s">
        <v>100</v>
      </c>
      <c r="L1373" t="s">
        <v>101</v>
      </c>
      <c r="M1373" t="s">
        <v>102</v>
      </c>
      <c r="N1373" t="s">
        <v>103</v>
      </c>
      <c r="O1373" t="s">
        <v>814</v>
      </c>
      <c r="P1373" t="s">
        <v>34</v>
      </c>
      <c r="Q1373" t="s">
        <v>51</v>
      </c>
      <c r="R1373" t="s">
        <v>58</v>
      </c>
      <c r="S1373" t="s">
        <v>262</v>
      </c>
      <c r="T1373" t="s">
        <v>185</v>
      </c>
      <c r="U1373" t="s">
        <v>194</v>
      </c>
      <c r="V1373" t="s">
        <v>39</v>
      </c>
      <c r="W1373" t="s">
        <v>40</v>
      </c>
      <c r="X1373" t="s">
        <v>40</v>
      </c>
      <c r="Y1373" t="s">
        <v>41</v>
      </c>
      <c r="Z1373" t="s">
        <v>41</v>
      </c>
      <c r="AA1373" t="s">
        <v>188</v>
      </c>
      <c r="AB1373" t="s">
        <v>195</v>
      </c>
    </row>
    <row r="1374" spans="1:29" x14ac:dyDescent="0.25">
      <c r="A1374" t="s">
        <v>870</v>
      </c>
      <c r="B1374" t="s">
        <v>26</v>
      </c>
      <c r="C1374" t="s">
        <v>261</v>
      </c>
      <c r="D1374" t="s">
        <v>65</v>
      </c>
      <c r="E1374">
        <v>511</v>
      </c>
      <c r="F1374" t="str">
        <f t="shared" si="42"/>
        <v>A3940AF511</v>
      </c>
      <c r="G1374">
        <f t="shared" si="43"/>
        <v>1601000</v>
      </c>
      <c r="H1374" s="2">
        <v>1601215</v>
      </c>
      <c r="I1374" s="3">
        <v>1601000</v>
      </c>
      <c r="J1374" t="s">
        <v>29</v>
      </c>
      <c r="K1374" t="s">
        <v>108</v>
      </c>
      <c r="L1374" t="s">
        <v>109</v>
      </c>
      <c r="M1374" t="s">
        <v>32</v>
      </c>
      <c r="N1374" t="s">
        <v>33</v>
      </c>
      <c r="O1374" t="s">
        <v>814</v>
      </c>
      <c r="P1374" t="s">
        <v>34</v>
      </c>
      <c r="Q1374" t="s">
        <v>51</v>
      </c>
      <c r="R1374" t="s">
        <v>58</v>
      </c>
      <c r="S1374" t="s">
        <v>262</v>
      </c>
      <c r="T1374" t="s">
        <v>185</v>
      </c>
      <c r="U1374" t="s">
        <v>194</v>
      </c>
      <c r="V1374" t="s">
        <v>39</v>
      </c>
      <c r="W1374" t="s">
        <v>40</v>
      </c>
      <c r="X1374" t="s">
        <v>40</v>
      </c>
      <c r="Y1374" t="s">
        <v>41</v>
      </c>
      <c r="Z1374" t="s">
        <v>41</v>
      </c>
      <c r="AA1374" t="s">
        <v>188</v>
      </c>
      <c r="AB1374" t="s">
        <v>195</v>
      </c>
    </row>
    <row r="1375" spans="1:29" x14ac:dyDescent="0.25">
      <c r="A1375" t="s">
        <v>820</v>
      </c>
      <c r="B1375" t="s">
        <v>26</v>
      </c>
      <c r="C1375" t="s">
        <v>261</v>
      </c>
      <c r="D1375" t="s">
        <v>65</v>
      </c>
      <c r="E1375">
        <v>511</v>
      </c>
      <c r="F1375" t="str">
        <f t="shared" si="42"/>
        <v>A3940AF511</v>
      </c>
      <c r="G1375">
        <f t="shared" si="43"/>
        <v>2542000</v>
      </c>
      <c r="H1375" s="2">
        <v>2542350</v>
      </c>
      <c r="I1375" s="3">
        <v>2542000</v>
      </c>
      <c r="J1375" t="s">
        <v>29</v>
      </c>
      <c r="K1375" t="s">
        <v>104</v>
      </c>
      <c r="L1375" t="s">
        <v>105</v>
      </c>
      <c r="M1375" t="s">
        <v>102</v>
      </c>
      <c r="N1375" t="s">
        <v>103</v>
      </c>
      <c r="O1375" t="s">
        <v>814</v>
      </c>
      <c r="P1375" t="s">
        <v>34</v>
      </c>
      <c r="Q1375" t="s">
        <v>51</v>
      </c>
      <c r="R1375" t="s">
        <v>58</v>
      </c>
      <c r="S1375" t="s">
        <v>262</v>
      </c>
      <c r="T1375" t="s">
        <v>185</v>
      </c>
      <c r="U1375" t="s">
        <v>194</v>
      </c>
      <c r="V1375" t="s">
        <v>39</v>
      </c>
      <c r="W1375" t="s">
        <v>40</v>
      </c>
      <c r="X1375" t="s">
        <v>40</v>
      </c>
      <c r="Y1375" t="s">
        <v>41</v>
      </c>
      <c r="Z1375" t="s">
        <v>41</v>
      </c>
      <c r="AA1375" t="s">
        <v>188</v>
      </c>
      <c r="AB1375" t="s">
        <v>195</v>
      </c>
    </row>
    <row r="1376" spans="1:29" x14ac:dyDescent="0.25">
      <c r="A1376" t="s">
        <v>822</v>
      </c>
      <c r="B1376" t="s">
        <v>26</v>
      </c>
      <c r="C1376" t="s">
        <v>261</v>
      </c>
      <c r="D1376" t="s">
        <v>65</v>
      </c>
      <c r="E1376">
        <v>511</v>
      </c>
      <c r="F1376" t="str">
        <f t="shared" si="42"/>
        <v>A3940AF511</v>
      </c>
      <c r="G1376">
        <f t="shared" si="43"/>
        <v>2664000</v>
      </c>
      <c r="H1376" s="2">
        <v>-2664962</v>
      </c>
      <c r="I1376" s="3">
        <v>-2664000</v>
      </c>
      <c r="J1376" t="s">
        <v>99</v>
      </c>
      <c r="K1376" t="s">
        <v>115</v>
      </c>
      <c r="L1376" t="s">
        <v>111</v>
      </c>
      <c r="M1376" t="s">
        <v>112</v>
      </c>
      <c r="N1376" t="s">
        <v>113</v>
      </c>
      <c r="O1376" t="s">
        <v>814</v>
      </c>
      <c r="P1376" t="s">
        <v>34</v>
      </c>
      <c r="Q1376" t="s">
        <v>51</v>
      </c>
      <c r="R1376" t="s">
        <v>58</v>
      </c>
      <c r="S1376" t="s">
        <v>262</v>
      </c>
      <c r="T1376" t="s">
        <v>185</v>
      </c>
      <c r="U1376" t="s">
        <v>194</v>
      </c>
      <c r="V1376" t="s">
        <v>39</v>
      </c>
      <c r="W1376" t="s">
        <v>40</v>
      </c>
      <c r="X1376" t="s">
        <v>40</v>
      </c>
      <c r="Y1376" t="s">
        <v>41</v>
      </c>
      <c r="Z1376" t="s">
        <v>41</v>
      </c>
      <c r="AA1376" t="s">
        <v>188</v>
      </c>
      <c r="AB1376" t="s">
        <v>195</v>
      </c>
    </row>
    <row r="1377" spans="1:28" x14ac:dyDescent="0.25">
      <c r="A1377" t="s">
        <v>925</v>
      </c>
      <c r="B1377" t="s">
        <v>26</v>
      </c>
      <c r="C1377" t="s">
        <v>261</v>
      </c>
      <c r="D1377" t="s">
        <v>65</v>
      </c>
      <c r="E1377">
        <v>511</v>
      </c>
      <c r="F1377" t="str">
        <f t="shared" si="42"/>
        <v>A3940AF511</v>
      </c>
      <c r="G1377">
        <f t="shared" si="43"/>
        <v>1479000</v>
      </c>
      <c r="H1377" s="2">
        <v>-1478603</v>
      </c>
      <c r="I1377" s="3">
        <v>-1479000</v>
      </c>
      <c r="J1377" t="s">
        <v>99</v>
      </c>
      <c r="K1377" t="s">
        <v>116</v>
      </c>
      <c r="L1377" t="s">
        <v>117</v>
      </c>
      <c r="M1377" t="s">
        <v>118</v>
      </c>
      <c r="N1377" t="s">
        <v>117</v>
      </c>
      <c r="O1377" t="s">
        <v>814</v>
      </c>
      <c r="P1377" t="s">
        <v>34</v>
      </c>
      <c r="Q1377" t="s">
        <v>51</v>
      </c>
      <c r="R1377" t="s">
        <v>58</v>
      </c>
      <c r="S1377" t="s">
        <v>262</v>
      </c>
      <c r="T1377" t="s">
        <v>185</v>
      </c>
      <c r="U1377" t="s">
        <v>194</v>
      </c>
      <c r="V1377" t="s">
        <v>39</v>
      </c>
      <c r="W1377" t="s">
        <v>40</v>
      </c>
      <c r="X1377" t="s">
        <v>40</v>
      </c>
      <c r="Y1377" t="s">
        <v>41</v>
      </c>
      <c r="Z1377" t="s">
        <v>41</v>
      </c>
      <c r="AA1377" t="s">
        <v>188</v>
      </c>
      <c r="AB1377" t="s">
        <v>195</v>
      </c>
    </row>
    <row r="1378" spans="1:28" x14ac:dyDescent="0.25">
      <c r="A1378" t="s">
        <v>149</v>
      </c>
      <c r="B1378" t="s">
        <v>26</v>
      </c>
      <c r="C1378" t="s">
        <v>261</v>
      </c>
      <c r="D1378" t="s">
        <v>65</v>
      </c>
      <c r="E1378">
        <v>511</v>
      </c>
      <c r="F1378" t="str">
        <f t="shared" si="42"/>
        <v>A3940AF511</v>
      </c>
      <c r="G1378">
        <f t="shared" si="43"/>
        <v>1939000</v>
      </c>
      <c r="H1378" s="2">
        <v>1938526</v>
      </c>
      <c r="I1378" s="3">
        <v>1939000</v>
      </c>
      <c r="J1378" t="s">
        <v>29</v>
      </c>
      <c r="K1378" t="s">
        <v>51</v>
      </c>
      <c r="L1378" t="s">
        <v>137</v>
      </c>
      <c r="M1378" t="s">
        <v>138</v>
      </c>
      <c r="N1378" t="s">
        <v>139</v>
      </c>
      <c r="O1378" t="s">
        <v>814</v>
      </c>
      <c r="P1378" t="s">
        <v>34</v>
      </c>
      <c r="Q1378" t="s">
        <v>51</v>
      </c>
      <c r="R1378" t="s">
        <v>58</v>
      </c>
      <c r="S1378" t="s">
        <v>262</v>
      </c>
      <c r="T1378" t="s">
        <v>185</v>
      </c>
      <c r="U1378" t="s">
        <v>194</v>
      </c>
      <c r="V1378" t="s">
        <v>39</v>
      </c>
      <c r="W1378" t="s">
        <v>40</v>
      </c>
      <c r="X1378" t="s">
        <v>40</v>
      </c>
      <c r="Y1378" t="s">
        <v>41</v>
      </c>
      <c r="Z1378" t="s">
        <v>41</v>
      </c>
      <c r="AA1378" t="s">
        <v>188</v>
      </c>
      <c r="AB1378" t="s">
        <v>195</v>
      </c>
    </row>
    <row r="1379" spans="1:28" x14ac:dyDescent="0.25">
      <c r="A1379" t="s">
        <v>152</v>
      </c>
      <c r="B1379" t="s">
        <v>26</v>
      </c>
      <c r="C1379" t="s">
        <v>261</v>
      </c>
      <c r="D1379" t="s">
        <v>65</v>
      </c>
      <c r="E1379">
        <v>511</v>
      </c>
      <c r="F1379" t="str">
        <f t="shared" si="42"/>
        <v>A3940AF511</v>
      </c>
      <c r="G1379">
        <f t="shared" si="43"/>
        <v>1939000</v>
      </c>
      <c r="H1379" s="2">
        <v>-1938526</v>
      </c>
      <c r="I1379" s="3">
        <v>-1939000</v>
      </c>
      <c r="J1379" t="s">
        <v>99</v>
      </c>
      <c r="K1379" t="s">
        <v>115</v>
      </c>
      <c r="L1379" t="s">
        <v>111</v>
      </c>
      <c r="M1379" t="s">
        <v>112</v>
      </c>
      <c r="N1379" t="s">
        <v>113</v>
      </c>
      <c r="O1379" t="s">
        <v>814</v>
      </c>
      <c r="P1379" t="s">
        <v>34</v>
      </c>
      <c r="Q1379" t="s">
        <v>51</v>
      </c>
      <c r="R1379" t="s">
        <v>58</v>
      </c>
      <c r="S1379" t="s">
        <v>262</v>
      </c>
      <c r="T1379" t="s">
        <v>185</v>
      </c>
      <c r="U1379" t="s">
        <v>194</v>
      </c>
      <c r="V1379" t="s">
        <v>39</v>
      </c>
      <c r="W1379" t="s">
        <v>40</v>
      </c>
      <c r="X1379" t="s">
        <v>40</v>
      </c>
      <c r="Y1379" t="s">
        <v>41</v>
      </c>
      <c r="Z1379" t="s">
        <v>41</v>
      </c>
      <c r="AA1379" t="s">
        <v>188</v>
      </c>
      <c r="AB1379" t="s">
        <v>195</v>
      </c>
    </row>
    <row r="1380" spans="1:28" x14ac:dyDescent="0.25">
      <c r="A1380" t="s">
        <v>153</v>
      </c>
      <c r="B1380" t="s">
        <v>263</v>
      </c>
      <c r="C1380" t="s">
        <v>261</v>
      </c>
      <c r="D1380" t="s">
        <v>65</v>
      </c>
      <c r="E1380">
        <v>511</v>
      </c>
      <c r="F1380" t="str">
        <f t="shared" si="42"/>
        <v>A3940AF511</v>
      </c>
      <c r="G1380">
        <f t="shared" si="43"/>
        <v>1822000</v>
      </c>
      <c r="H1380" s="2">
        <v>1821826</v>
      </c>
      <c r="I1380" s="3">
        <v>1822000</v>
      </c>
      <c r="J1380" t="s">
        <v>29</v>
      </c>
      <c r="K1380" t="s">
        <v>154</v>
      </c>
      <c r="L1380" t="s">
        <v>155</v>
      </c>
      <c r="M1380" t="s">
        <v>156</v>
      </c>
      <c r="N1380" t="s">
        <v>157</v>
      </c>
      <c r="O1380" t="s">
        <v>814</v>
      </c>
      <c r="P1380" t="s">
        <v>34</v>
      </c>
      <c r="Q1380" t="s">
        <v>51</v>
      </c>
      <c r="R1380" t="s">
        <v>58</v>
      </c>
      <c r="S1380" t="s">
        <v>262</v>
      </c>
      <c r="T1380" t="s">
        <v>185</v>
      </c>
      <c r="U1380" t="s">
        <v>194</v>
      </c>
      <c r="V1380" t="s">
        <v>39</v>
      </c>
      <c r="W1380" t="s">
        <v>40</v>
      </c>
      <c r="X1380" t="s">
        <v>40</v>
      </c>
      <c r="Y1380" t="s">
        <v>41</v>
      </c>
      <c r="Z1380" t="s">
        <v>41</v>
      </c>
      <c r="AA1380" t="s">
        <v>188</v>
      </c>
      <c r="AB1380" t="s">
        <v>195</v>
      </c>
    </row>
    <row r="1381" spans="1:28" x14ac:dyDescent="0.25">
      <c r="A1381" t="s">
        <v>158</v>
      </c>
      <c r="B1381" t="s">
        <v>263</v>
      </c>
      <c r="C1381" t="s">
        <v>261</v>
      </c>
      <c r="D1381" t="s">
        <v>65</v>
      </c>
      <c r="E1381">
        <v>511</v>
      </c>
      <c r="F1381" t="str">
        <f t="shared" si="42"/>
        <v>A3940AF511</v>
      </c>
      <c r="G1381">
        <f t="shared" si="43"/>
        <v>44000</v>
      </c>
      <c r="H1381" s="2">
        <v>44411</v>
      </c>
      <c r="I1381" s="3">
        <v>44000</v>
      </c>
      <c r="J1381" t="s">
        <v>29</v>
      </c>
      <c r="K1381" t="s">
        <v>159</v>
      </c>
      <c r="L1381" t="s">
        <v>160</v>
      </c>
      <c r="M1381" t="s">
        <v>161</v>
      </c>
      <c r="N1381" t="s">
        <v>162</v>
      </c>
      <c r="O1381" t="s">
        <v>814</v>
      </c>
      <c r="P1381" t="s">
        <v>34</v>
      </c>
      <c r="Q1381" t="s">
        <v>51</v>
      </c>
      <c r="R1381" t="s">
        <v>58</v>
      </c>
      <c r="S1381" t="s">
        <v>262</v>
      </c>
      <c r="T1381" t="s">
        <v>185</v>
      </c>
      <c r="U1381" t="s">
        <v>194</v>
      </c>
      <c r="V1381" t="s">
        <v>39</v>
      </c>
      <c r="W1381" t="s">
        <v>40</v>
      </c>
      <c r="X1381" t="s">
        <v>40</v>
      </c>
      <c r="Y1381" t="s">
        <v>41</v>
      </c>
      <c r="Z1381" t="s">
        <v>41</v>
      </c>
      <c r="AA1381" t="s">
        <v>188</v>
      </c>
      <c r="AB1381" t="s">
        <v>195</v>
      </c>
    </row>
    <row r="1382" spans="1:28" x14ac:dyDescent="0.25">
      <c r="A1382" t="s">
        <v>163</v>
      </c>
      <c r="B1382" t="s">
        <v>263</v>
      </c>
      <c r="C1382" t="s">
        <v>261</v>
      </c>
      <c r="D1382" t="s">
        <v>65</v>
      </c>
      <c r="E1382">
        <v>511</v>
      </c>
      <c r="F1382" t="str">
        <f t="shared" si="42"/>
        <v>A3940AF511</v>
      </c>
      <c r="G1382">
        <f t="shared" si="43"/>
        <v>1866000</v>
      </c>
      <c r="H1382" s="2">
        <v>-1866237</v>
      </c>
      <c r="I1382" s="3">
        <v>-1866000</v>
      </c>
      <c r="J1382" t="s">
        <v>99</v>
      </c>
      <c r="K1382" t="s">
        <v>51</v>
      </c>
      <c r="L1382" t="s">
        <v>137</v>
      </c>
      <c r="M1382" t="s">
        <v>138</v>
      </c>
      <c r="N1382" t="s">
        <v>139</v>
      </c>
      <c r="O1382" t="s">
        <v>814</v>
      </c>
      <c r="P1382" t="s">
        <v>34</v>
      </c>
      <c r="Q1382" t="s">
        <v>51</v>
      </c>
      <c r="R1382" t="s">
        <v>58</v>
      </c>
      <c r="S1382" t="s">
        <v>262</v>
      </c>
      <c r="T1382" t="s">
        <v>185</v>
      </c>
      <c r="U1382" t="s">
        <v>194</v>
      </c>
      <c r="V1382" t="s">
        <v>39</v>
      </c>
      <c r="W1382" t="s">
        <v>40</v>
      </c>
      <c r="X1382" t="s">
        <v>40</v>
      </c>
      <c r="Y1382" t="s">
        <v>41</v>
      </c>
      <c r="Z1382" t="s">
        <v>41</v>
      </c>
      <c r="AA1382" t="s">
        <v>188</v>
      </c>
      <c r="AB1382" t="s">
        <v>195</v>
      </c>
    </row>
    <row r="1383" spans="1:28" x14ac:dyDescent="0.25">
      <c r="A1383" t="s">
        <v>164</v>
      </c>
      <c r="B1383" t="s">
        <v>26</v>
      </c>
      <c r="C1383" t="s">
        <v>261</v>
      </c>
      <c r="D1383" t="s">
        <v>65</v>
      </c>
      <c r="E1383">
        <v>511</v>
      </c>
      <c r="F1383" t="str">
        <f t="shared" si="42"/>
        <v>A3940AF511</v>
      </c>
      <c r="G1383">
        <f t="shared" si="43"/>
        <v>1822000</v>
      </c>
      <c r="H1383" s="2">
        <v>1821826</v>
      </c>
      <c r="I1383" s="3">
        <v>1822000</v>
      </c>
      <c r="J1383" t="s">
        <v>29</v>
      </c>
      <c r="K1383" t="s">
        <v>116</v>
      </c>
      <c r="L1383" t="s">
        <v>117</v>
      </c>
      <c r="M1383" t="s">
        <v>118</v>
      </c>
      <c r="N1383" t="s">
        <v>117</v>
      </c>
      <c r="O1383" t="s">
        <v>814</v>
      </c>
      <c r="P1383" t="s">
        <v>34</v>
      </c>
      <c r="Q1383" t="s">
        <v>51</v>
      </c>
      <c r="R1383" t="s">
        <v>58</v>
      </c>
      <c r="S1383" t="s">
        <v>262</v>
      </c>
      <c r="T1383" t="s">
        <v>185</v>
      </c>
      <c r="U1383" t="s">
        <v>194</v>
      </c>
      <c r="V1383" t="s">
        <v>39</v>
      </c>
      <c r="W1383" t="s">
        <v>40</v>
      </c>
      <c r="X1383" t="s">
        <v>40</v>
      </c>
      <c r="Y1383" t="s">
        <v>41</v>
      </c>
      <c r="Z1383" t="s">
        <v>41</v>
      </c>
      <c r="AA1383" t="s">
        <v>188</v>
      </c>
      <c r="AB1383" t="s">
        <v>195</v>
      </c>
    </row>
    <row r="1384" spans="1:28" x14ac:dyDescent="0.25">
      <c r="A1384" t="s">
        <v>165</v>
      </c>
      <c r="B1384" t="s">
        <v>26</v>
      </c>
      <c r="C1384" t="s">
        <v>261</v>
      </c>
      <c r="D1384" t="s">
        <v>65</v>
      </c>
      <c r="E1384">
        <v>511</v>
      </c>
      <c r="F1384" t="str">
        <f t="shared" si="42"/>
        <v>A3940AF511</v>
      </c>
      <c r="G1384">
        <f t="shared" si="43"/>
        <v>1822000</v>
      </c>
      <c r="H1384" s="2">
        <v>-1821826</v>
      </c>
      <c r="I1384" s="3">
        <v>-1822000</v>
      </c>
      <c r="J1384" t="s">
        <v>99</v>
      </c>
      <c r="K1384" t="s">
        <v>154</v>
      </c>
      <c r="L1384" t="s">
        <v>155</v>
      </c>
      <c r="M1384" t="s">
        <v>156</v>
      </c>
      <c r="N1384" t="s">
        <v>157</v>
      </c>
      <c r="O1384" t="s">
        <v>814</v>
      </c>
      <c r="P1384" t="s">
        <v>34</v>
      </c>
      <c r="Q1384" t="s">
        <v>51</v>
      </c>
      <c r="R1384" t="s">
        <v>58</v>
      </c>
      <c r="S1384" t="s">
        <v>262</v>
      </c>
      <c r="T1384" t="s">
        <v>185</v>
      </c>
      <c r="U1384" t="s">
        <v>194</v>
      </c>
      <c r="V1384" t="s">
        <v>39</v>
      </c>
      <c r="W1384" t="s">
        <v>40</v>
      </c>
      <c r="X1384" t="s">
        <v>40</v>
      </c>
      <c r="Y1384" t="s">
        <v>41</v>
      </c>
      <c r="Z1384" t="s">
        <v>41</v>
      </c>
      <c r="AA1384" t="s">
        <v>188</v>
      </c>
      <c r="AB1384" t="s">
        <v>195</v>
      </c>
    </row>
    <row r="1385" spans="1:28" x14ac:dyDescent="0.25">
      <c r="A1385" t="s">
        <v>166</v>
      </c>
      <c r="B1385" t="s">
        <v>26</v>
      </c>
      <c r="C1385" t="s">
        <v>261</v>
      </c>
      <c r="D1385" t="s">
        <v>65</v>
      </c>
      <c r="E1385">
        <v>511</v>
      </c>
      <c r="F1385" t="str">
        <f t="shared" si="42"/>
        <v>A3940AF511</v>
      </c>
      <c r="G1385">
        <f t="shared" si="43"/>
        <v>1672000</v>
      </c>
      <c r="H1385" s="2">
        <v>1671839</v>
      </c>
      <c r="I1385" s="3">
        <v>1672000</v>
      </c>
      <c r="J1385" t="s">
        <v>29</v>
      </c>
      <c r="K1385" t="s">
        <v>116</v>
      </c>
      <c r="L1385" t="s">
        <v>117</v>
      </c>
      <c r="M1385" t="s">
        <v>118</v>
      </c>
      <c r="N1385" t="s">
        <v>117</v>
      </c>
      <c r="O1385" t="s">
        <v>814</v>
      </c>
      <c r="P1385" t="s">
        <v>34</v>
      </c>
      <c r="Q1385" t="s">
        <v>51</v>
      </c>
      <c r="R1385" t="s">
        <v>58</v>
      </c>
      <c r="S1385" t="s">
        <v>262</v>
      </c>
      <c r="T1385" t="s">
        <v>185</v>
      </c>
      <c r="U1385" t="s">
        <v>194</v>
      </c>
      <c r="V1385" t="s">
        <v>39</v>
      </c>
      <c r="W1385" t="s">
        <v>40</v>
      </c>
      <c r="X1385" t="s">
        <v>40</v>
      </c>
      <c r="Y1385" t="s">
        <v>41</v>
      </c>
      <c r="Z1385" t="s">
        <v>41</v>
      </c>
      <c r="AA1385" t="s">
        <v>188</v>
      </c>
      <c r="AB1385" t="s">
        <v>195</v>
      </c>
    </row>
    <row r="1386" spans="1:28" x14ac:dyDescent="0.25">
      <c r="A1386" t="s">
        <v>167</v>
      </c>
      <c r="B1386" t="s">
        <v>26</v>
      </c>
      <c r="C1386" t="s">
        <v>261</v>
      </c>
      <c r="D1386" t="s">
        <v>65</v>
      </c>
      <c r="E1386">
        <v>511</v>
      </c>
      <c r="F1386" t="str">
        <f t="shared" si="42"/>
        <v>A3940AF511</v>
      </c>
      <c r="G1386">
        <f t="shared" si="43"/>
        <v>1672000</v>
      </c>
      <c r="H1386" s="2">
        <v>-1671839</v>
      </c>
      <c r="I1386" s="3">
        <v>-1672000</v>
      </c>
      <c r="J1386" t="s">
        <v>99</v>
      </c>
      <c r="K1386" t="s">
        <v>168</v>
      </c>
      <c r="L1386" t="s">
        <v>117</v>
      </c>
      <c r="M1386" t="s">
        <v>169</v>
      </c>
      <c r="N1386" t="s">
        <v>170</v>
      </c>
      <c r="O1386" t="s">
        <v>814</v>
      </c>
      <c r="P1386" t="s">
        <v>34</v>
      </c>
      <c r="Q1386" t="s">
        <v>51</v>
      </c>
      <c r="R1386" t="s">
        <v>58</v>
      </c>
      <c r="S1386" t="s">
        <v>262</v>
      </c>
      <c r="T1386" t="s">
        <v>185</v>
      </c>
      <c r="U1386" t="s">
        <v>194</v>
      </c>
      <c r="V1386" t="s">
        <v>39</v>
      </c>
      <c r="W1386" t="s">
        <v>40</v>
      </c>
      <c r="X1386" t="s">
        <v>40</v>
      </c>
      <c r="Y1386" t="s">
        <v>41</v>
      </c>
      <c r="Z1386" t="s">
        <v>41</v>
      </c>
      <c r="AA1386" t="s">
        <v>188</v>
      </c>
      <c r="AB1386" t="s">
        <v>195</v>
      </c>
    </row>
    <row r="1387" spans="1:28" x14ac:dyDescent="0.25">
      <c r="A1387" t="s">
        <v>173</v>
      </c>
      <c r="B1387" t="s">
        <v>26</v>
      </c>
      <c r="C1387" t="s">
        <v>261</v>
      </c>
      <c r="D1387" t="s">
        <v>65</v>
      </c>
      <c r="E1387">
        <v>511</v>
      </c>
      <c r="F1387" t="str">
        <f t="shared" si="42"/>
        <v>A3940AF511</v>
      </c>
      <c r="G1387">
        <f t="shared" si="43"/>
        <v>8000</v>
      </c>
      <c r="H1387" s="2">
        <v>8194</v>
      </c>
      <c r="I1387" s="3">
        <v>8000</v>
      </c>
      <c r="J1387" t="s">
        <v>29</v>
      </c>
      <c r="K1387" t="s">
        <v>116</v>
      </c>
      <c r="L1387" t="s">
        <v>117</v>
      </c>
      <c r="M1387" t="s">
        <v>118</v>
      </c>
      <c r="N1387" t="s">
        <v>117</v>
      </c>
      <c r="O1387" t="s">
        <v>814</v>
      </c>
      <c r="P1387" t="s">
        <v>34</v>
      </c>
      <c r="Q1387" t="s">
        <v>51</v>
      </c>
      <c r="R1387" t="s">
        <v>58</v>
      </c>
      <c r="S1387" t="s">
        <v>262</v>
      </c>
      <c r="T1387" t="s">
        <v>185</v>
      </c>
      <c r="U1387" t="s">
        <v>194</v>
      </c>
      <c r="V1387" t="s">
        <v>39</v>
      </c>
      <c r="W1387" t="s">
        <v>40</v>
      </c>
      <c r="X1387" t="s">
        <v>40</v>
      </c>
      <c r="Y1387" t="s">
        <v>41</v>
      </c>
      <c r="Z1387" t="s">
        <v>41</v>
      </c>
      <c r="AA1387" t="s">
        <v>188</v>
      </c>
      <c r="AB1387" t="s">
        <v>195</v>
      </c>
    </row>
    <row r="1388" spans="1:28" x14ac:dyDescent="0.25">
      <c r="A1388" t="s">
        <v>178</v>
      </c>
      <c r="B1388" t="s">
        <v>26</v>
      </c>
      <c r="C1388" t="s">
        <v>261</v>
      </c>
      <c r="D1388" t="s">
        <v>65</v>
      </c>
      <c r="E1388">
        <v>511</v>
      </c>
      <c r="F1388" t="str">
        <f t="shared" si="42"/>
        <v>A3940AF511</v>
      </c>
      <c r="G1388">
        <f t="shared" si="43"/>
        <v>8000</v>
      </c>
      <c r="H1388" s="2">
        <v>-8194</v>
      </c>
      <c r="I1388" s="3">
        <v>-8000</v>
      </c>
      <c r="J1388" t="s">
        <v>99</v>
      </c>
      <c r="K1388" t="s">
        <v>108</v>
      </c>
      <c r="L1388" t="s">
        <v>109</v>
      </c>
      <c r="M1388" t="s">
        <v>32</v>
      </c>
      <c r="N1388" t="s">
        <v>33</v>
      </c>
      <c r="O1388" t="s">
        <v>814</v>
      </c>
      <c r="P1388" t="s">
        <v>34</v>
      </c>
      <c r="Q1388" t="s">
        <v>51</v>
      </c>
      <c r="R1388" t="s">
        <v>58</v>
      </c>
      <c r="S1388" t="s">
        <v>262</v>
      </c>
      <c r="T1388" t="s">
        <v>185</v>
      </c>
      <c r="U1388" t="s">
        <v>194</v>
      </c>
      <c r="V1388" t="s">
        <v>39</v>
      </c>
      <c r="W1388" t="s">
        <v>40</v>
      </c>
      <c r="X1388" t="s">
        <v>40</v>
      </c>
      <c r="Y1388" t="s">
        <v>41</v>
      </c>
      <c r="Z1388" t="s">
        <v>41</v>
      </c>
      <c r="AA1388" t="s">
        <v>188</v>
      </c>
      <c r="AB1388" t="s">
        <v>195</v>
      </c>
    </row>
    <row r="1389" spans="1:28" x14ac:dyDescent="0.25">
      <c r="A1389" t="s">
        <v>181</v>
      </c>
      <c r="B1389" t="s">
        <v>26</v>
      </c>
      <c r="C1389" t="s">
        <v>261</v>
      </c>
      <c r="D1389" t="s">
        <v>65</v>
      </c>
      <c r="E1389">
        <v>511</v>
      </c>
      <c r="F1389" t="str">
        <f t="shared" si="42"/>
        <v>A3940AF511</v>
      </c>
      <c r="G1389">
        <f t="shared" si="43"/>
        <v>586000</v>
      </c>
      <c r="H1389" s="2">
        <v>586008</v>
      </c>
      <c r="I1389" s="3">
        <v>586000</v>
      </c>
      <c r="J1389" t="s">
        <v>29</v>
      </c>
      <c r="K1389" t="s">
        <v>108</v>
      </c>
      <c r="L1389" t="s">
        <v>109</v>
      </c>
      <c r="M1389" t="s">
        <v>32</v>
      </c>
      <c r="N1389" t="s">
        <v>33</v>
      </c>
      <c r="O1389" t="s">
        <v>814</v>
      </c>
      <c r="P1389" t="s">
        <v>34</v>
      </c>
      <c r="Q1389" t="s">
        <v>51</v>
      </c>
      <c r="R1389" t="s">
        <v>58</v>
      </c>
      <c r="S1389" t="s">
        <v>262</v>
      </c>
      <c r="T1389" t="s">
        <v>185</v>
      </c>
      <c r="U1389" t="s">
        <v>194</v>
      </c>
      <c r="V1389" t="s">
        <v>39</v>
      </c>
      <c r="W1389" t="s">
        <v>40</v>
      </c>
      <c r="X1389" t="s">
        <v>40</v>
      </c>
      <c r="Y1389" t="s">
        <v>41</v>
      </c>
      <c r="Z1389" t="s">
        <v>41</v>
      </c>
      <c r="AA1389" t="s">
        <v>188</v>
      </c>
      <c r="AB1389" t="s">
        <v>195</v>
      </c>
    </row>
    <row r="1390" spans="1:28" x14ac:dyDescent="0.25">
      <c r="A1390" t="s">
        <v>182</v>
      </c>
      <c r="B1390" t="s">
        <v>26</v>
      </c>
      <c r="C1390" t="s">
        <v>261</v>
      </c>
      <c r="D1390" t="s">
        <v>65</v>
      </c>
      <c r="E1390">
        <v>511</v>
      </c>
      <c r="F1390" t="str">
        <f t="shared" si="42"/>
        <v>A3940AF511</v>
      </c>
      <c r="G1390">
        <f t="shared" si="43"/>
        <v>586000</v>
      </c>
      <c r="H1390" s="2">
        <v>-586008</v>
      </c>
      <c r="I1390" s="3">
        <v>-586000</v>
      </c>
      <c r="J1390" t="s">
        <v>99</v>
      </c>
      <c r="K1390" t="s">
        <v>116</v>
      </c>
      <c r="L1390" t="s">
        <v>117</v>
      </c>
      <c r="M1390" t="s">
        <v>118</v>
      </c>
      <c r="N1390" t="s">
        <v>117</v>
      </c>
      <c r="O1390" t="s">
        <v>814</v>
      </c>
      <c r="P1390" t="s">
        <v>34</v>
      </c>
      <c r="Q1390" t="s">
        <v>51</v>
      </c>
      <c r="R1390" t="s">
        <v>58</v>
      </c>
      <c r="S1390" t="s">
        <v>262</v>
      </c>
      <c r="T1390" t="s">
        <v>185</v>
      </c>
      <c r="U1390" t="s">
        <v>194</v>
      </c>
      <c r="V1390" t="s">
        <v>39</v>
      </c>
      <c r="W1390" t="s">
        <v>40</v>
      </c>
      <c r="X1390" t="s">
        <v>40</v>
      </c>
      <c r="Y1390" t="s">
        <v>41</v>
      </c>
      <c r="Z1390" t="s">
        <v>41</v>
      </c>
      <c r="AA1390" t="s">
        <v>188</v>
      </c>
      <c r="AB1390" t="s">
        <v>195</v>
      </c>
    </row>
    <row r="1391" spans="1:28" x14ac:dyDescent="0.25">
      <c r="A1391" t="s">
        <v>823</v>
      </c>
      <c r="B1391" t="s">
        <v>26</v>
      </c>
      <c r="C1391" t="s">
        <v>264</v>
      </c>
      <c r="D1391" t="s">
        <v>265</v>
      </c>
      <c r="E1391">
        <v>511</v>
      </c>
      <c r="F1391" t="str">
        <f t="shared" si="42"/>
        <v>A3600AF511</v>
      </c>
      <c r="G1391">
        <f t="shared" si="43"/>
        <v>57631000</v>
      </c>
      <c r="H1391" s="2">
        <v>57630783</v>
      </c>
      <c r="I1391" s="3">
        <v>57631000</v>
      </c>
      <c r="J1391" t="s">
        <v>29</v>
      </c>
      <c r="K1391" t="s">
        <v>108</v>
      </c>
      <c r="L1391" t="s">
        <v>109</v>
      </c>
      <c r="M1391" t="s">
        <v>32</v>
      </c>
      <c r="N1391" t="s">
        <v>33</v>
      </c>
      <c r="O1391" t="s">
        <v>814</v>
      </c>
      <c r="P1391" t="s">
        <v>34</v>
      </c>
      <c r="Q1391" t="s">
        <v>51</v>
      </c>
      <c r="R1391" t="s">
        <v>58</v>
      </c>
      <c r="S1391" t="s">
        <v>266</v>
      </c>
      <c r="T1391" t="s">
        <v>185</v>
      </c>
      <c r="U1391" t="s">
        <v>194</v>
      </c>
      <c r="V1391" t="s">
        <v>39</v>
      </c>
      <c r="W1391" t="s">
        <v>40</v>
      </c>
      <c r="X1391" t="s">
        <v>40</v>
      </c>
      <c r="Y1391" t="s">
        <v>41</v>
      </c>
      <c r="Z1391" t="s">
        <v>41</v>
      </c>
      <c r="AA1391" t="s">
        <v>188</v>
      </c>
      <c r="AB1391" t="s">
        <v>195</v>
      </c>
    </row>
    <row r="1392" spans="1:28" x14ac:dyDescent="0.25">
      <c r="A1392" t="s">
        <v>816</v>
      </c>
      <c r="B1392" t="s">
        <v>26</v>
      </c>
      <c r="C1392" t="s">
        <v>264</v>
      </c>
      <c r="D1392" t="s">
        <v>265</v>
      </c>
      <c r="E1392">
        <v>511</v>
      </c>
      <c r="F1392" t="str">
        <f t="shared" si="42"/>
        <v>A3600AF511</v>
      </c>
      <c r="G1392">
        <f t="shared" si="43"/>
        <v>18740000</v>
      </c>
      <c r="H1392" s="2">
        <v>-18739799</v>
      </c>
      <c r="I1392" s="3">
        <v>-18740000</v>
      </c>
      <c r="J1392" t="s">
        <v>99</v>
      </c>
      <c r="K1392" t="s">
        <v>115</v>
      </c>
      <c r="L1392" t="s">
        <v>111</v>
      </c>
      <c r="M1392" t="s">
        <v>112</v>
      </c>
      <c r="N1392" t="s">
        <v>113</v>
      </c>
      <c r="O1392" t="s">
        <v>814</v>
      </c>
      <c r="P1392" t="s">
        <v>34</v>
      </c>
      <c r="Q1392" t="s">
        <v>51</v>
      </c>
      <c r="R1392" t="s">
        <v>58</v>
      </c>
      <c r="S1392" t="s">
        <v>266</v>
      </c>
      <c r="T1392" t="s">
        <v>185</v>
      </c>
      <c r="U1392" t="s">
        <v>194</v>
      </c>
      <c r="V1392" t="s">
        <v>39</v>
      </c>
      <c r="W1392" t="s">
        <v>40</v>
      </c>
      <c r="X1392" t="s">
        <v>40</v>
      </c>
      <c r="Y1392" t="s">
        <v>41</v>
      </c>
      <c r="Z1392" t="s">
        <v>41</v>
      </c>
      <c r="AA1392" t="s">
        <v>188</v>
      </c>
      <c r="AB1392" t="s">
        <v>195</v>
      </c>
    </row>
    <row r="1393" spans="1:28" x14ac:dyDescent="0.25">
      <c r="A1393" t="s">
        <v>817</v>
      </c>
      <c r="B1393" t="s">
        <v>26</v>
      </c>
      <c r="C1393" t="s">
        <v>264</v>
      </c>
      <c r="D1393" t="s">
        <v>265</v>
      </c>
      <c r="E1393">
        <v>511</v>
      </c>
      <c r="F1393" t="str">
        <f t="shared" si="42"/>
        <v>A3600AF511</v>
      </c>
      <c r="G1393">
        <f t="shared" si="43"/>
        <v>38628000</v>
      </c>
      <c r="H1393" s="2">
        <v>-38628170</v>
      </c>
      <c r="I1393" s="3">
        <v>-38628000</v>
      </c>
      <c r="J1393" t="s">
        <v>99</v>
      </c>
      <c r="K1393" t="s">
        <v>116</v>
      </c>
      <c r="L1393" t="s">
        <v>117</v>
      </c>
      <c r="M1393" t="s">
        <v>118</v>
      </c>
      <c r="N1393" t="s">
        <v>117</v>
      </c>
      <c r="O1393" t="s">
        <v>814</v>
      </c>
      <c r="P1393" t="s">
        <v>34</v>
      </c>
      <c r="Q1393" t="s">
        <v>51</v>
      </c>
      <c r="R1393" t="s">
        <v>58</v>
      </c>
      <c r="S1393" t="s">
        <v>266</v>
      </c>
      <c r="T1393" t="s">
        <v>185</v>
      </c>
      <c r="U1393" t="s">
        <v>194</v>
      </c>
      <c r="V1393" t="s">
        <v>39</v>
      </c>
      <c r="W1393" t="s">
        <v>40</v>
      </c>
      <c r="X1393" t="s">
        <v>40</v>
      </c>
      <c r="Y1393" t="s">
        <v>41</v>
      </c>
      <c r="Z1393" t="s">
        <v>41</v>
      </c>
      <c r="AA1393" t="s">
        <v>188</v>
      </c>
      <c r="AB1393" t="s">
        <v>195</v>
      </c>
    </row>
    <row r="1394" spans="1:28" x14ac:dyDescent="0.25">
      <c r="A1394" t="s">
        <v>926</v>
      </c>
      <c r="B1394" t="s">
        <v>26</v>
      </c>
      <c r="C1394" t="s">
        <v>264</v>
      </c>
      <c r="D1394" t="s">
        <v>265</v>
      </c>
      <c r="E1394">
        <v>511</v>
      </c>
      <c r="F1394" t="str">
        <f t="shared" si="42"/>
        <v>A3600AF511</v>
      </c>
      <c r="G1394">
        <f t="shared" si="43"/>
        <v>263000</v>
      </c>
      <c r="H1394" s="2">
        <v>-262814</v>
      </c>
      <c r="I1394" s="3">
        <v>-263000</v>
      </c>
      <c r="J1394" t="s">
        <v>99</v>
      </c>
      <c r="K1394" t="s">
        <v>100</v>
      </c>
      <c r="L1394" t="s">
        <v>101</v>
      </c>
      <c r="M1394" t="s">
        <v>102</v>
      </c>
      <c r="N1394" t="s">
        <v>103</v>
      </c>
      <c r="O1394" t="s">
        <v>814</v>
      </c>
      <c r="P1394" t="s">
        <v>34</v>
      </c>
      <c r="Q1394" t="s">
        <v>51</v>
      </c>
      <c r="R1394" t="s">
        <v>58</v>
      </c>
      <c r="S1394" t="s">
        <v>266</v>
      </c>
      <c r="T1394" t="s">
        <v>185</v>
      </c>
      <c r="U1394" t="s">
        <v>194</v>
      </c>
      <c r="V1394" t="s">
        <v>39</v>
      </c>
      <c r="W1394" t="s">
        <v>40</v>
      </c>
      <c r="X1394" t="s">
        <v>40</v>
      </c>
      <c r="Y1394" t="s">
        <v>41</v>
      </c>
      <c r="Z1394" t="s">
        <v>41</v>
      </c>
      <c r="AA1394" t="s">
        <v>188</v>
      </c>
      <c r="AB1394" t="s">
        <v>195</v>
      </c>
    </row>
    <row r="1395" spans="1:28" x14ac:dyDescent="0.25">
      <c r="A1395" t="s">
        <v>870</v>
      </c>
      <c r="B1395" t="s">
        <v>26</v>
      </c>
      <c r="C1395" t="s">
        <v>264</v>
      </c>
      <c r="D1395" t="s">
        <v>265</v>
      </c>
      <c r="E1395">
        <v>511</v>
      </c>
      <c r="F1395" t="str">
        <f t="shared" si="42"/>
        <v>A3600AF511</v>
      </c>
      <c r="G1395">
        <f t="shared" si="43"/>
        <v>2235000</v>
      </c>
      <c r="H1395" s="2">
        <v>2234778</v>
      </c>
      <c r="I1395" s="3">
        <v>2235000</v>
      </c>
      <c r="J1395" t="s">
        <v>29</v>
      </c>
      <c r="K1395" t="s">
        <v>108</v>
      </c>
      <c r="L1395" t="s">
        <v>109</v>
      </c>
      <c r="M1395" t="s">
        <v>32</v>
      </c>
      <c r="N1395" t="s">
        <v>33</v>
      </c>
      <c r="O1395" t="s">
        <v>814</v>
      </c>
      <c r="P1395" t="s">
        <v>34</v>
      </c>
      <c r="Q1395" t="s">
        <v>51</v>
      </c>
      <c r="R1395" t="s">
        <v>58</v>
      </c>
      <c r="S1395" t="s">
        <v>266</v>
      </c>
      <c r="T1395" t="s">
        <v>185</v>
      </c>
      <c r="U1395" t="s">
        <v>194</v>
      </c>
      <c r="V1395" t="s">
        <v>39</v>
      </c>
      <c r="W1395" t="s">
        <v>40</v>
      </c>
      <c r="X1395" t="s">
        <v>40</v>
      </c>
      <c r="Y1395" t="s">
        <v>41</v>
      </c>
      <c r="Z1395" t="s">
        <v>41</v>
      </c>
      <c r="AA1395" t="s">
        <v>188</v>
      </c>
      <c r="AB1395" t="s">
        <v>195</v>
      </c>
    </row>
    <row r="1396" spans="1:28" x14ac:dyDescent="0.25">
      <c r="A1396" t="s">
        <v>820</v>
      </c>
      <c r="B1396" t="s">
        <v>26</v>
      </c>
      <c r="C1396" t="s">
        <v>264</v>
      </c>
      <c r="D1396" t="s">
        <v>265</v>
      </c>
      <c r="E1396">
        <v>511</v>
      </c>
      <c r="F1396" t="str">
        <f t="shared" si="42"/>
        <v>A3600AF511</v>
      </c>
      <c r="G1396">
        <f t="shared" si="43"/>
        <v>197000</v>
      </c>
      <c r="H1396" s="2">
        <v>197067</v>
      </c>
      <c r="I1396" s="3">
        <v>197000</v>
      </c>
      <c r="J1396" t="s">
        <v>29</v>
      </c>
      <c r="K1396" t="s">
        <v>104</v>
      </c>
      <c r="L1396" t="s">
        <v>105</v>
      </c>
      <c r="M1396" t="s">
        <v>102</v>
      </c>
      <c r="N1396" t="s">
        <v>103</v>
      </c>
      <c r="O1396" t="s">
        <v>814</v>
      </c>
      <c r="P1396" t="s">
        <v>34</v>
      </c>
      <c r="Q1396" t="s">
        <v>51</v>
      </c>
      <c r="R1396" t="s">
        <v>58</v>
      </c>
      <c r="S1396" t="s">
        <v>266</v>
      </c>
      <c r="T1396" t="s">
        <v>185</v>
      </c>
      <c r="U1396" t="s">
        <v>194</v>
      </c>
      <c r="V1396" t="s">
        <v>39</v>
      </c>
      <c r="W1396" t="s">
        <v>40</v>
      </c>
      <c r="X1396" t="s">
        <v>40</v>
      </c>
      <c r="Y1396" t="s">
        <v>41</v>
      </c>
      <c r="Z1396" t="s">
        <v>41</v>
      </c>
      <c r="AA1396" t="s">
        <v>188</v>
      </c>
      <c r="AB1396" t="s">
        <v>195</v>
      </c>
    </row>
    <row r="1397" spans="1:28" x14ac:dyDescent="0.25">
      <c r="A1397" t="s">
        <v>822</v>
      </c>
      <c r="B1397" t="s">
        <v>26</v>
      </c>
      <c r="C1397" t="s">
        <v>264</v>
      </c>
      <c r="D1397" t="s">
        <v>265</v>
      </c>
      <c r="E1397">
        <v>511</v>
      </c>
      <c r="F1397" t="str">
        <f t="shared" si="42"/>
        <v>A3600AF511</v>
      </c>
      <c r="G1397">
        <f t="shared" si="43"/>
        <v>61000</v>
      </c>
      <c r="H1397" s="2">
        <v>-60551</v>
      </c>
      <c r="I1397" s="3">
        <v>-61000</v>
      </c>
      <c r="J1397" t="s">
        <v>99</v>
      </c>
      <c r="K1397" t="s">
        <v>115</v>
      </c>
      <c r="L1397" t="s">
        <v>111</v>
      </c>
      <c r="M1397" t="s">
        <v>112</v>
      </c>
      <c r="N1397" t="s">
        <v>113</v>
      </c>
      <c r="O1397" t="s">
        <v>814</v>
      </c>
      <c r="P1397" t="s">
        <v>34</v>
      </c>
      <c r="Q1397" t="s">
        <v>51</v>
      </c>
      <c r="R1397" t="s">
        <v>58</v>
      </c>
      <c r="S1397" t="s">
        <v>266</v>
      </c>
      <c r="T1397" t="s">
        <v>185</v>
      </c>
      <c r="U1397" t="s">
        <v>194</v>
      </c>
      <c r="V1397" t="s">
        <v>39</v>
      </c>
      <c r="W1397" t="s">
        <v>40</v>
      </c>
      <c r="X1397" t="s">
        <v>40</v>
      </c>
      <c r="Y1397" t="s">
        <v>41</v>
      </c>
      <c r="Z1397" t="s">
        <v>41</v>
      </c>
      <c r="AA1397" t="s">
        <v>188</v>
      </c>
      <c r="AB1397" t="s">
        <v>195</v>
      </c>
    </row>
    <row r="1398" spans="1:28" x14ac:dyDescent="0.25">
      <c r="A1398" t="s">
        <v>925</v>
      </c>
      <c r="B1398" t="s">
        <v>26</v>
      </c>
      <c r="C1398" t="s">
        <v>264</v>
      </c>
      <c r="D1398" t="s">
        <v>265</v>
      </c>
      <c r="E1398">
        <v>511</v>
      </c>
      <c r="F1398" t="str">
        <f t="shared" si="42"/>
        <v>A3600AF511</v>
      </c>
      <c r="G1398">
        <f t="shared" si="43"/>
        <v>2371000</v>
      </c>
      <c r="H1398" s="2">
        <v>-2371294</v>
      </c>
      <c r="I1398" s="3">
        <v>-2371000</v>
      </c>
      <c r="J1398" t="s">
        <v>99</v>
      </c>
      <c r="K1398" t="s">
        <v>116</v>
      </c>
      <c r="L1398" t="s">
        <v>117</v>
      </c>
      <c r="M1398" t="s">
        <v>118</v>
      </c>
      <c r="N1398" t="s">
        <v>117</v>
      </c>
      <c r="O1398" t="s">
        <v>814</v>
      </c>
      <c r="P1398" t="s">
        <v>34</v>
      </c>
      <c r="Q1398" t="s">
        <v>51</v>
      </c>
      <c r="R1398" t="s">
        <v>58</v>
      </c>
      <c r="S1398" t="s">
        <v>266</v>
      </c>
      <c r="T1398" t="s">
        <v>185</v>
      </c>
      <c r="U1398" t="s">
        <v>194</v>
      </c>
      <c r="V1398" t="s">
        <v>39</v>
      </c>
      <c r="W1398" t="s">
        <v>40</v>
      </c>
      <c r="X1398" t="s">
        <v>40</v>
      </c>
      <c r="Y1398" t="s">
        <v>41</v>
      </c>
      <c r="Z1398" t="s">
        <v>41</v>
      </c>
      <c r="AA1398" t="s">
        <v>188</v>
      </c>
      <c r="AB1398" t="s">
        <v>195</v>
      </c>
    </row>
    <row r="1399" spans="1:28" x14ac:dyDescent="0.25">
      <c r="A1399" t="s">
        <v>149</v>
      </c>
      <c r="B1399" t="s">
        <v>26</v>
      </c>
      <c r="C1399" t="s">
        <v>264</v>
      </c>
      <c r="D1399" t="s">
        <v>265</v>
      </c>
      <c r="E1399">
        <v>511</v>
      </c>
      <c r="F1399" t="str">
        <f t="shared" si="42"/>
        <v>A3600AF511</v>
      </c>
      <c r="G1399">
        <f t="shared" si="43"/>
        <v>10333000</v>
      </c>
      <c r="H1399" s="2">
        <v>10332924</v>
      </c>
      <c r="I1399" s="3">
        <v>10333000</v>
      </c>
      <c r="J1399" t="s">
        <v>29</v>
      </c>
      <c r="K1399" t="s">
        <v>51</v>
      </c>
      <c r="L1399" t="s">
        <v>137</v>
      </c>
      <c r="M1399" t="s">
        <v>138</v>
      </c>
      <c r="N1399" t="s">
        <v>139</v>
      </c>
      <c r="O1399" t="s">
        <v>814</v>
      </c>
      <c r="P1399" t="s">
        <v>34</v>
      </c>
      <c r="Q1399" t="s">
        <v>51</v>
      </c>
      <c r="R1399" t="s">
        <v>58</v>
      </c>
      <c r="S1399" t="s">
        <v>266</v>
      </c>
      <c r="T1399" t="s">
        <v>185</v>
      </c>
      <c r="U1399" t="s">
        <v>194</v>
      </c>
      <c r="V1399" t="s">
        <v>39</v>
      </c>
      <c r="W1399" t="s">
        <v>40</v>
      </c>
      <c r="X1399" t="s">
        <v>40</v>
      </c>
      <c r="Y1399" t="s">
        <v>41</v>
      </c>
      <c r="Z1399" t="s">
        <v>41</v>
      </c>
      <c r="AA1399" t="s">
        <v>188</v>
      </c>
      <c r="AB1399" t="s">
        <v>195</v>
      </c>
    </row>
    <row r="1400" spans="1:28" x14ac:dyDescent="0.25">
      <c r="A1400" t="s">
        <v>152</v>
      </c>
      <c r="B1400" t="s">
        <v>26</v>
      </c>
      <c r="C1400" t="s">
        <v>264</v>
      </c>
      <c r="D1400" t="s">
        <v>265</v>
      </c>
      <c r="E1400">
        <v>511</v>
      </c>
      <c r="F1400" t="str">
        <f t="shared" si="42"/>
        <v>A3600AF511</v>
      </c>
      <c r="G1400">
        <f t="shared" si="43"/>
        <v>10333000</v>
      </c>
      <c r="H1400" s="2">
        <v>-10332924</v>
      </c>
      <c r="I1400" s="3">
        <v>-10333000</v>
      </c>
      <c r="J1400" t="s">
        <v>99</v>
      </c>
      <c r="K1400" t="s">
        <v>115</v>
      </c>
      <c r="L1400" t="s">
        <v>111</v>
      </c>
      <c r="M1400" t="s">
        <v>112</v>
      </c>
      <c r="N1400" t="s">
        <v>113</v>
      </c>
      <c r="O1400" t="s">
        <v>814</v>
      </c>
      <c r="P1400" t="s">
        <v>34</v>
      </c>
      <c r="Q1400" t="s">
        <v>51</v>
      </c>
      <c r="R1400" t="s">
        <v>58</v>
      </c>
      <c r="S1400" t="s">
        <v>266</v>
      </c>
      <c r="T1400" t="s">
        <v>185</v>
      </c>
      <c r="U1400" t="s">
        <v>194</v>
      </c>
      <c r="V1400" t="s">
        <v>39</v>
      </c>
      <c r="W1400" t="s">
        <v>40</v>
      </c>
      <c r="X1400" t="s">
        <v>40</v>
      </c>
      <c r="Y1400" t="s">
        <v>41</v>
      </c>
      <c r="Z1400" t="s">
        <v>41</v>
      </c>
      <c r="AA1400" t="s">
        <v>188</v>
      </c>
      <c r="AB1400" t="s">
        <v>195</v>
      </c>
    </row>
    <row r="1401" spans="1:28" x14ac:dyDescent="0.25">
      <c r="A1401" t="s">
        <v>153</v>
      </c>
      <c r="B1401" t="s">
        <v>267</v>
      </c>
      <c r="C1401" t="s">
        <v>264</v>
      </c>
      <c r="D1401" t="s">
        <v>265</v>
      </c>
      <c r="E1401">
        <v>511</v>
      </c>
      <c r="F1401" t="str">
        <f t="shared" si="42"/>
        <v>A3600AF511</v>
      </c>
      <c r="G1401">
        <f t="shared" si="43"/>
        <v>10078000</v>
      </c>
      <c r="H1401" s="2">
        <v>10077767</v>
      </c>
      <c r="I1401" s="3">
        <v>10078000</v>
      </c>
      <c r="J1401" t="s">
        <v>29</v>
      </c>
      <c r="K1401" t="s">
        <v>154</v>
      </c>
      <c r="L1401" t="s">
        <v>155</v>
      </c>
      <c r="M1401" t="s">
        <v>156</v>
      </c>
      <c r="N1401" t="s">
        <v>157</v>
      </c>
      <c r="O1401" t="s">
        <v>814</v>
      </c>
      <c r="P1401" t="s">
        <v>34</v>
      </c>
      <c r="Q1401" t="s">
        <v>51</v>
      </c>
      <c r="R1401" t="s">
        <v>58</v>
      </c>
      <c r="S1401" t="s">
        <v>266</v>
      </c>
      <c r="T1401" t="s">
        <v>185</v>
      </c>
      <c r="U1401" t="s">
        <v>194</v>
      </c>
      <c r="V1401" t="s">
        <v>39</v>
      </c>
      <c r="W1401" t="s">
        <v>40</v>
      </c>
      <c r="X1401" t="s">
        <v>40</v>
      </c>
      <c r="Y1401" t="s">
        <v>41</v>
      </c>
      <c r="Z1401" t="s">
        <v>41</v>
      </c>
      <c r="AA1401" t="s">
        <v>188</v>
      </c>
      <c r="AB1401" t="s">
        <v>195</v>
      </c>
    </row>
    <row r="1402" spans="1:28" x14ac:dyDescent="0.25">
      <c r="A1402" t="s">
        <v>158</v>
      </c>
      <c r="B1402" t="s">
        <v>267</v>
      </c>
      <c r="C1402" t="s">
        <v>264</v>
      </c>
      <c r="D1402" t="s">
        <v>265</v>
      </c>
      <c r="E1402">
        <v>511</v>
      </c>
      <c r="F1402" t="str">
        <f t="shared" si="42"/>
        <v>A3600AF511</v>
      </c>
      <c r="G1402">
        <f t="shared" si="43"/>
        <v>417000</v>
      </c>
      <c r="H1402" s="2">
        <v>417293</v>
      </c>
      <c r="I1402" s="3">
        <v>417000</v>
      </c>
      <c r="J1402" t="s">
        <v>29</v>
      </c>
      <c r="K1402" t="s">
        <v>159</v>
      </c>
      <c r="L1402" t="s">
        <v>160</v>
      </c>
      <c r="M1402" t="s">
        <v>161</v>
      </c>
      <c r="N1402" t="s">
        <v>162</v>
      </c>
      <c r="O1402" t="s">
        <v>814</v>
      </c>
      <c r="P1402" t="s">
        <v>34</v>
      </c>
      <c r="Q1402" t="s">
        <v>51</v>
      </c>
      <c r="R1402" t="s">
        <v>58</v>
      </c>
      <c r="S1402" t="s">
        <v>266</v>
      </c>
      <c r="T1402" t="s">
        <v>185</v>
      </c>
      <c r="U1402" t="s">
        <v>194</v>
      </c>
      <c r="V1402" t="s">
        <v>39</v>
      </c>
      <c r="W1402" t="s">
        <v>40</v>
      </c>
      <c r="X1402" t="s">
        <v>40</v>
      </c>
      <c r="Y1402" t="s">
        <v>41</v>
      </c>
      <c r="Z1402" t="s">
        <v>41</v>
      </c>
      <c r="AA1402" t="s">
        <v>188</v>
      </c>
      <c r="AB1402" t="s">
        <v>195</v>
      </c>
    </row>
    <row r="1403" spans="1:28" x14ac:dyDescent="0.25">
      <c r="A1403" t="s">
        <v>163</v>
      </c>
      <c r="B1403" t="s">
        <v>267</v>
      </c>
      <c r="C1403" t="s">
        <v>264</v>
      </c>
      <c r="D1403" t="s">
        <v>265</v>
      </c>
      <c r="E1403">
        <v>511</v>
      </c>
      <c r="F1403" t="str">
        <f t="shared" si="42"/>
        <v>A3600AF511</v>
      </c>
      <c r="G1403">
        <f t="shared" si="43"/>
        <v>10495000</v>
      </c>
      <c r="H1403" s="2">
        <v>-10495060</v>
      </c>
      <c r="I1403" s="3">
        <v>-10495000</v>
      </c>
      <c r="J1403" t="s">
        <v>99</v>
      </c>
      <c r="K1403" t="s">
        <v>51</v>
      </c>
      <c r="L1403" t="s">
        <v>137</v>
      </c>
      <c r="M1403" t="s">
        <v>138</v>
      </c>
      <c r="N1403" t="s">
        <v>139</v>
      </c>
      <c r="O1403" t="s">
        <v>814</v>
      </c>
      <c r="P1403" t="s">
        <v>34</v>
      </c>
      <c r="Q1403" t="s">
        <v>51</v>
      </c>
      <c r="R1403" t="s">
        <v>58</v>
      </c>
      <c r="S1403" t="s">
        <v>266</v>
      </c>
      <c r="T1403" t="s">
        <v>185</v>
      </c>
      <c r="U1403" t="s">
        <v>194</v>
      </c>
      <c r="V1403" t="s">
        <v>39</v>
      </c>
      <c r="W1403" t="s">
        <v>40</v>
      </c>
      <c r="X1403" t="s">
        <v>40</v>
      </c>
      <c r="Y1403" t="s">
        <v>41</v>
      </c>
      <c r="Z1403" t="s">
        <v>41</v>
      </c>
      <c r="AA1403" t="s">
        <v>188</v>
      </c>
      <c r="AB1403" t="s">
        <v>195</v>
      </c>
    </row>
    <row r="1404" spans="1:28" x14ac:dyDescent="0.25">
      <c r="A1404" t="s">
        <v>164</v>
      </c>
      <c r="B1404" t="s">
        <v>26</v>
      </c>
      <c r="C1404" t="s">
        <v>264</v>
      </c>
      <c r="D1404" t="s">
        <v>265</v>
      </c>
      <c r="E1404">
        <v>511</v>
      </c>
      <c r="F1404" t="str">
        <f t="shared" si="42"/>
        <v>A3600AF511</v>
      </c>
      <c r="G1404">
        <f t="shared" si="43"/>
        <v>10078000</v>
      </c>
      <c r="H1404" s="2">
        <v>10077767</v>
      </c>
      <c r="I1404" s="3">
        <v>10078000</v>
      </c>
      <c r="J1404" t="s">
        <v>29</v>
      </c>
      <c r="K1404" t="s">
        <v>116</v>
      </c>
      <c r="L1404" t="s">
        <v>117</v>
      </c>
      <c r="M1404" t="s">
        <v>118</v>
      </c>
      <c r="N1404" t="s">
        <v>117</v>
      </c>
      <c r="O1404" t="s">
        <v>814</v>
      </c>
      <c r="P1404" t="s">
        <v>34</v>
      </c>
      <c r="Q1404" t="s">
        <v>51</v>
      </c>
      <c r="R1404" t="s">
        <v>58</v>
      </c>
      <c r="S1404" t="s">
        <v>266</v>
      </c>
      <c r="T1404" t="s">
        <v>185</v>
      </c>
      <c r="U1404" t="s">
        <v>194</v>
      </c>
      <c r="V1404" t="s">
        <v>39</v>
      </c>
      <c r="W1404" t="s">
        <v>40</v>
      </c>
      <c r="X1404" t="s">
        <v>40</v>
      </c>
      <c r="Y1404" t="s">
        <v>41</v>
      </c>
      <c r="Z1404" t="s">
        <v>41</v>
      </c>
      <c r="AA1404" t="s">
        <v>188</v>
      </c>
      <c r="AB1404" t="s">
        <v>195</v>
      </c>
    </row>
    <row r="1405" spans="1:28" x14ac:dyDescent="0.25">
      <c r="A1405" t="s">
        <v>165</v>
      </c>
      <c r="B1405" t="s">
        <v>26</v>
      </c>
      <c r="C1405" t="s">
        <v>264</v>
      </c>
      <c r="D1405" t="s">
        <v>265</v>
      </c>
      <c r="E1405">
        <v>511</v>
      </c>
      <c r="F1405" t="str">
        <f t="shared" si="42"/>
        <v>A3600AF511</v>
      </c>
      <c r="G1405">
        <f t="shared" si="43"/>
        <v>10078000</v>
      </c>
      <c r="H1405" s="2">
        <v>-10077767</v>
      </c>
      <c r="I1405" s="3">
        <v>-10078000</v>
      </c>
      <c r="J1405" t="s">
        <v>99</v>
      </c>
      <c r="K1405" t="s">
        <v>154</v>
      </c>
      <c r="L1405" t="s">
        <v>155</v>
      </c>
      <c r="M1405" t="s">
        <v>156</v>
      </c>
      <c r="N1405" t="s">
        <v>157</v>
      </c>
      <c r="O1405" t="s">
        <v>814</v>
      </c>
      <c r="P1405" t="s">
        <v>34</v>
      </c>
      <c r="Q1405" t="s">
        <v>51</v>
      </c>
      <c r="R1405" t="s">
        <v>58</v>
      </c>
      <c r="S1405" t="s">
        <v>266</v>
      </c>
      <c r="T1405" t="s">
        <v>185</v>
      </c>
      <c r="U1405" t="s">
        <v>194</v>
      </c>
      <c r="V1405" t="s">
        <v>39</v>
      </c>
      <c r="W1405" t="s">
        <v>40</v>
      </c>
      <c r="X1405" t="s">
        <v>40</v>
      </c>
      <c r="Y1405" t="s">
        <v>41</v>
      </c>
      <c r="Z1405" t="s">
        <v>41</v>
      </c>
      <c r="AA1405" t="s">
        <v>188</v>
      </c>
      <c r="AB1405" t="s">
        <v>195</v>
      </c>
    </row>
    <row r="1406" spans="1:28" x14ac:dyDescent="0.25">
      <c r="A1406" t="s">
        <v>166</v>
      </c>
      <c r="B1406" t="s">
        <v>26</v>
      </c>
      <c r="C1406" t="s">
        <v>264</v>
      </c>
      <c r="D1406" t="s">
        <v>265</v>
      </c>
      <c r="E1406">
        <v>511</v>
      </c>
      <c r="F1406" t="str">
        <f t="shared" si="42"/>
        <v>A3600AF511</v>
      </c>
      <c r="G1406">
        <f t="shared" si="43"/>
        <v>9540000</v>
      </c>
      <c r="H1406" s="2">
        <v>9539549</v>
      </c>
      <c r="I1406" s="3">
        <v>9540000</v>
      </c>
      <c r="J1406" t="s">
        <v>29</v>
      </c>
      <c r="K1406" t="s">
        <v>116</v>
      </c>
      <c r="L1406" t="s">
        <v>117</v>
      </c>
      <c r="M1406" t="s">
        <v>118</v>
      </c>
      <c r="N1406" t="s">
        <v>117</v>
      </c>
      <c r="O1406" t="s">
        <v>814</v>
      </c>
      <c r="P1406" t="s">
        <v>34</v>
      </c>
      <c r="Q1406" t="s">
        <v>51</v>
      </c>
      <c r="R1406" t="s">
        <v>58</v>
      </c>
      <c r="S1406" t="s">
        <v>266</v>
      </c>
      <c r="T1406" t="s">
        <v>185</v>
      </c>
      <c r="U1406" t="s">
        <v>194</v>
      </c>
      <c r="V1406" t="s">
        <v>39</v>
      </c>
      <c r="W1406" t="s">
        <v>40</v>
      </c>
      <c r="X1406" t="s">
        <v>40</v>
      </c>
      <c r="Y1406" t="s">
        <v>41</v>
      </c>
      <c r="Z1406" t="s">
        <v>41</v>
      </c>
      <c r="AA1406" t="s">
        <v>188</v>
      </c>
      <c r="AB1406" t="s">
        <v>195</v>
      </c>
    </row>
    <row r="1407" spans="1:28" x14ac:dyDescent="0.25">
      <c r="A1407" t="s">
        <v>167</v>
      </c>
      <c r="B1407" t="s">
        <v>26</v>
      </c>
      <c r="C1407" t="s">
        <v>264</v>
      </c>
      <c r="D1407" t="s">
        <v>265</v>
      </c>
      <c r="E1407">
        <v>511</v>
      </c>
      <c r="F1407" t="str">
        <f t="shared" si="42"/>
        <v>A3600AF511</v>
      </c>
      <c r="G1407">
        <f t="shared" si="43"/>
        <v>9540000</v>
      </c>
      <c r="H1407" s="2">
        <v>-9539549</v>
      </c>
      <c r="I1407" s="3">
        <v>-9540000</v>
      </c>
      <c r="J1407" t="s">
        <v>99</v>
      </c>
      <c r="K1407" t="s">
        <v>168</v>
      </c>
      <c r="L1407" t="s">
        <v>117</v>
      </c>
      <c r="M1407" t="s">
        <v>169</v>
      </c>
      <c r="N1407" t="s">
        <v>170</v>
      </c>
      <c r="O1407" t="s">
        <v>814</v>
      </c>
      <c r="P1407" t="s">
        <v>34</v>
      </c>
      <c r="Q1407" t="s">
        <v>51</v>
      </c>
      <c r="R1407" t="s">
        <v>58</v>
      </c>
      <c r="S1407" t="s">
        <v>266</v>
      </c>
      <c r="T1407" t="s">
        <v>185</v>
      </c>
      <c r="U1407" t="s">
        <v>194</v>
      </c>
      <c r="V1407" t="s">
        <v>39</v>
      </c>
      <c r="W1407" t="s">
        <v>40</v>
      </c>
      <c r="X1407" t="s">
        <v>40</v>
      </c>
      <c r="Y1407" t="s">
        <v>41</v>
      </c>
      <c r="Z1407" t="s">
        <v>41</v>
      </c>
      <c r="AA1407" t="s">
        <v>188</v>
      </c>
      <c r="AB1407" t="s">
        <v>195</v>
      </c>
    </row>
    <row r="1408" spans="1:28" x14ac:dyDescent="0.25">
      <c r="A1408" t="s">
        <v>171</v>
      </c>
      <c r="B1408" t="s">
        <v>26</v>
      </c>
      <c r="C1408" t="s">
        <v>264</v>
      </c>
      <c r="D1408" t="s">
        <v>265</v>
      </c>
      <c r="E1408">
        <v>511</v>
      </c>
      <c r="F1408" t="str">
        <f t="shared" si="42"/>
        <v>A3600AF511</v>
      </c>
      <c r="G1408">
        <f t="shared" si="43"/>
        <v>685000</v>
      </c>
      <c r="H1408" s="2">
        <v>684842</v>
      </c>
      <c r="I1408" s="3">
        <v>685000</v>
      </c>
      <c r="J1408" t="s">
        <v>29</v>
      </c>
      <c r="K1408" t="s">
        <v>115</v>
      </c>
      <c r="L1408" t="s">
        <v>111</v>
      </c>
      <c r="M1408" t="s">
        <v>112</v>
      </c>
      <c r="N1408" t="s">
        <v>113</v>
      </c>
      <c r="O1408" t="s">
        <v>814</v>
      </c>
      <c r="P1408" t="s">
        <v>34</v>
      </c>
      <c r="Q1408" t="s">
        <v>51</v>
      </c>
      <c r="R1408" t="s">
        <v>58</v>
      </c>
      <c r="S1408" t="s">
        <v>266</v>
      </c>
      <c r="T1408" t="s">
        <v>185</v>
      </c>
      <c r="U1408" t="s">
        <v>194</v>
      </c>
      <c r="V1408" t="s">
        <v>39</v>
      </c>
      <c r="W1408" t="s">
        <v>40</v>
      </c>
      <c r="X1408" t="s">
        <v>40</v>
      </c>
      <c r="Y1408" t="s">
        <v>41</v>
      </c>
      <c r="Z1408" t="s">
        <v>41</v>
      </c>
      <c r="AA1408" t="s">
        <v>188</v>
      </c>
      <c r="AB1408" t="s">
        <v>195</v>
      </c>
    </row>
    <row r="1409" spans="1:28" x14ac:dyDescent="0.25">
      <c r="A1409" t="s">
        <v>172</v>
      </c>
      <c r="B1409" t="s">
        <v>26</v>
      </c>
      <c r="C1409" t="s">
        <v>264</v>
      </c>
      <c r="D1409" t="s">
        <v>265</v>
      </c>
      <c r="E1409">
        <v>511</v>
      </c>
      <c r="F1409" t="str">
        <f t="shared" si="42"/>
        <v>A3600AF511</v>
      </c>
      <c r="G1409">
        <f t="shared" si="43"/>
        <v>685000</v>
      </c>
      <c r="H1409" s="2">
        <v>-684842</v>
      </c>
      <c r="I1409" s="3">
        <v>-685000</v>
      </c>
      <c r="J1409" t="s">
        <v>99</v>
      </c>
      <c r="K1409" t="s">
        <v>108</v>
      </c>
      <c r="L1409" t="s">
        <v>109</v>
      </c>
      <c r="M1409" t="s">
        <v>32</v>
      </c>
      <c r="N1409" t="s">
        <v>33</v>
      </c>
      <c r="O1409" t="s">
        <v>814</v>
      </c>
      <c r="P1409" t="s">
        <v>34</v>
      </c>
      <c r="Q1409" t="s">
        <v>51</v>
      </c>
      <c r="R1409" t="s">
        <v>58</v>
      </c>
      <c r="S1409" t="s">
        <v>266</v>
      </c>
      <c r="T1409" t="s">
        <v>185</v>
      </c>
      <c r="U1409" t="s">
        <v>194</v>
      </c>
      <c r="V1409" t="s">
        <v>39</v>
      </c>
      <c r="W1409" t="s">
        <v>40</v>
      </c>
      <c r="X1409" t="s">
        <v>40</v>
      </c>
      <c r="Y1409" t="s">
        <v>41</v>
      </c>
      <c r="Z1409" t="s">
        <v>41</v>
      </c>
      <c r="AA1409" t="s">
        <v>188</v>
      </c>
      <c r="AB1409" t="s">
        <v>195</v>
      </c>
    </row>
    <row r="1410" spans="1:28" x14ac:dyDescent="0.25">
      <c r="A1410" t="s">
        <v>823</v>
      </c>
      <c r="B1410" t="s">
        <v>26</v>
      </c>
      <c r="C1410" t="s">
        <v>268</v>
      </c>
      <c r="D1410" t="s">
        <v>60</v>
      </c>
      <c r="E1410">
        <v>511</v>
      </c>
      <c r="F1410" t="str">
        <f t="shared" si="42"/>
        <v>A3540AF511</v>
      </c>
      <c r="G1410">
        <f t="shared" si="43"/>
        <v>2105000</v>
      </c>
      <c r="H1410" s="2">
        <v>2105422</v>
      </c>
      <c r="I1410" s="3">
        <v>2105000</v>
      </c>
      <c r="J1410" t="s">
        <v>29</v>
      </c>
      <c r="K1410" t="s">
        <v>108</v>
      </c>
      <c r="L1410" t="s">
        <v>109</v>
      </c>
      <c r="M1410" t="s">
        <v>32</v>
      </c>
      <c r="N1410" t="s">
        <v>33</v>
      </c>
      <c r="O1410" t="s">
        <v>814</v>
      </c>
      <c r="P1410" t="s">
        <v>34</v>
      </c>
      <c r="Q1410" t="s">
        <v>51</v>
      </c>
      <c r="R1410" t="s">
        <v>58</v>
      </c>
      <c r="S1410" t="s">
        <v>269</v>
      </c>
      <c r="T1410" t="s">
        <v>185</v>
      </c>
      <c r="U1410" t="s">
        <v>186</v>
      </c>
      <c r="V1410" t="s">
        <v>39</v>
      </c>
      <c r="W1410" t="s">
        <v>40</v>
      </c>
      <c r="X1410" t="s">
        <v>187</v>
      </c>
      <c r="Y1410" t="s">
        <v>41</v>
      </c>
      <c r="Z1410" t="s">
        <v>41</v>
      </c>
      <c r="AA1410" t="s">
        <v>188</v>
      </c>
      <c r="AB1410" t="s">
        <v>270</v>
      </c>
    </row>
    <row r="1411" spans="1:28" x14ac:dyDescent="0.25">
      <c r="A1411" t="s">
        <v>816</v>
      </c>
      <c r="B1411" t="s">
        <v>26</v>
      </c>
      <c r="C1411" t="s">
        <v>268</v>
      </c>
      <c r="D1411" t="s">
        <v>60</v>
      </c>
      <c r="E1411">
        <v>511</v>
      </c>
      <c r="F1411" t="str">
        <f t="shared" si="42"/>
        <v>A3540AF511</v>
      </c>
      <c r="G1411">
        <f t="shared" si="43"/>
        <v>743000</v>
      </c>
      <c r="H1411" s="2">
        <v>-743090</v>
      </c>
      <c r="I1411" s="3">
        <v>-743000</v>
      </c>
      <c r="J1411" t="s">
        <v>99</v>
      </c>
      <c r="K1411" t="s">
        <v>115</v>
      </c>
      <c r="L1411" t="s">
        <v>111</v>
      </c>
      <c r="M1411" t="s">
        <v>112</v>
      </c>
      <c r="N1411" t="s">
        <v>113</v>
      </c>
      <c r="O1411" t="s">
        <v>814</v>
      </c>
      <c r="P1411" t="s">
        <v>34</v>
      </c>
      <c r="Q1411" t="s">
        <v>51</v>
      </c>
      <c r="R1411" t="s">
        <v>58</v>
      </c>
      <c r="S1411" t="s">
        <v>269</v>
      </c>
      <c r="T1411" t="s">
        <v>185</v>
      </c>
      <c r="U1411" t="s">
        <v>186</v>
      </c>
      <c r="V1411" t="s">
        <v>39</v>
      </c>
      <c r="W1411" t="s">
        <v>40</v>
      </c>
      <c r="X1411" t="s">
        <v>187</v>
      </c>
      <c r="Y1411" t="s">
        <v>41</v>
      </c>
      <c r="Z1411" t="s">
        <v>41</v>
      </c>
      <c r="AA1411" t="s">
        <v>188</v>
      </c>
      <c r="AB1411" t="s">
        <v>270</v>
      </c>
    </row>
    <row r="1412" spans="1:28" x14ac:dyDescent="0.25">
      <c r="A1412" t="s">
        <v>817</v>
      </c>
      <c r="B1412" t="s">
        <v>26</v>
      </c>
      <c r="C1412" t="s">
        <v>268</v>
      </c>
      <c r="D1412" t="s">
        <v>60</v>
      </c>
      <c r="E1412">
        <v>511</v>
      </c>
      <c r="F1412" t="str">
        <f t="shared" si="42"/>
        <v>A3540AF511</v>
      </c>
      <c r="G1412">
        <f t="shared" si="43"/>
        <v>1264000</v>
      </c>
      <c r="H1412" s="2">
        <v>-1263505</v>
      </c>
      <c r="I1412" s="3">
        <v>-1264000</v>
      </c>
      <c r="J1412" t="s">
        <v>99</v>
      </c>
      <c r="K1412" t="s">
        <v>116</v>
      </c>
      <c r="L1412" t="s">
        <v>117</v>
      </c>
      <c r="M1412" t="s">
        <v>118</v>
      </c>
      <c r="N1412" t="s">
        <v>117</v>
      </c>
      <c r="O1412" t="s">
        <v>814</v>
      </c>
      <c r="P1412" t="s">
        <v>34</v>
      </c>
      <c r="Q1412" t="s">
        <v>51</v>
      </c>
      <c r="R1412" t="s">
        <v>58</v>
      </c>
      <c r="S1412" t="s">
        <v>269</v>
      </c>
      <c r="T1412" t="s">
        <v>185</v>
      </c>
      <c r="U1412" t="s">
        <v>186</v>
      </c>
      <c r="V1412" t="s">
        <v>39</v>
      </c>
      <c r="W1412" t="s">
        <v>40</v>
      </c>
      <c r="X1412" t="s">
        <v>187</v>
      </c>
      <c r="Y1412" t="s">
        <v>41</v>
      </c>
      <c r="Z1412" t="s">
        <v>41</v>
      </c>
      <c r="AA1412" t="s">
        <v>188</v>
      </c>
      <c r="AB1412" t="s">
        <v>270</v>
      </c>
    </row>
    <row r="1413" spans="1:28" x14ac:dyDescent="0.25">
      <c r="A1413" t="s">
        <v>926</v>
      </c>
      <c r="B1413" t="s">
        <v>26</v>
      </c>
      <c r="C1413" t="s">
        <v>268</v>
      </c>
      <c r="D1413" t="s">
        <v>60</v>
      </c>
      <c r="E1413">
        <v>511</v>
      </c>
      <c r="F1413" t="str">
        <f t="shared" si="42"/>
        <v>A3540AF511</v>
      </c>
      <c r="G1413">
        <f t="shared" si="43"/>
        <v>98000</v>
      </c>
      <c r="H1413" s="2">
        <v>-98827</v>
      </c>
      <c r="I1413" s="3">
        <v>-98000</v>
      </c>
      <c r="J1413" t="s">
        <v>99</v>
      </c>
      <c r="K1413" t="s">
        <v>100</v>
      </c>
      <c r="L1413" t="s">
        <v>101</v>
      </c>
      <c r="M1413" t="s">
        <v>102</v>
      </c>
      <c r="N1413" t="s">
        <v>103</v>
      </c>
      <c r="O1413" t="s">
        <v>814</v>
      </c>
      <c r="P1413" t="s">
        <v>34</v>
      </c>
      <c r="Q1413" t="s">
        <v>51</v>
      </c>
      <c r="R1413" t="s">
        <v>58</v>
      </c>
      <c r="S1413" t="s">
        <v>269</v>
      </c>
      <c r="T1413" t="s">
        <v>185</v>
      </c>
      <c r="U1413" t="s">
        <v>186</v>
      </c>
      <c r="V1413" t="s">
        <v>39</v>
      </c>
      <c r="W1413" t="s">
        <v>40</v>
      </c>
      <c r="X1413" t="s">
        <v>187</v>
      </c>
      <c r="Y1413" t="s">
        <v>41</v>
      </c>
      <c r="Z1413" t="s">
        <v>41</v>
      </c>
      <c r="AA1413" t="s">
        <v>188</v>
      </c>
      <c r="AB1413" t="s">
        <v>270</v>
      </c>
    </row>
    <row r="1414" spans="1:28" x14ac:dyDescent="0.25">
      <c r="A1414" t="s">
        <v>149</v>
      </c>
      <c r="B1414" t="s">
        <v>26</v>
      </c>
      <c r="C1414" t="s">
        <v>268</v>
      </c>
      <c r="D1414" t="s">
        <v>60</v>
      </c>
      <c r="E1414">
        <v>511</v>
      </c>
      <c r="F1414" t="str">
        <f t="shared" si="42"/>
        <v>A3540AF511</v>
      </c>
      <c r="G1414">
        <f t="shared" si="43"/>
        <v>372000</v>
      </c>
      <c r="H1414" s="2">
        <v>371545</v>
      </c>
      <c r="I1414" s="3">
        <v>372000</v>
      </c>
      <c r="J1414" t="s">
        <v>29</v>
      </c>
      <c r="K1414" t="s">
        <v>51</v>
      </c>
      <c r="L1414" t="s">
        <v>137</v>
      </c>
      <c r="M1414" t="s">
        <v>138</v>
      </c>
      <c r="N1414" t="s">
        <v>139</v>
      </c>
      <c r="O1414" t="s">
        <v>814</v>
      </c>
      <c r="P1414" t="s">
        <v>34</v>
      </c>
      <c r="Q1414" t="s">
        <v>51</v>
      </c>
      <c r="R1414" t="s">
        <v>58</v>
      </c>
      <c r="S1414" t="s">
        <v>269</v>
      </c>
      <c r="T1414" t="s">
        <v>185</v>
      </c>
      <c r="U1414" t="s">
        <v>186</v>
      </c>
      <c r="V1414" t="s">
        <v>39</v>
      </c>
      <c r="W1414" t="s">
        <v>40</v>
      </c>
      <c r="X1414" t="s">
        <v>187</v>
      </c>
      <c r="Y1414" t="s">
        <v>41</v>
      </c>
      <c r="Z1414" t="s">
        <v>41</v>
      </c>
      <c r="AA1414" t="s">
        <v>188</v>
      </c>
      <c r="AB1414" t="s">
        <v>270</v>
      </c>
    </row>
    <row r="1415" spans="1:28" x14ac:dyDescent="0.25">
      <c r="A1415" t="s">
        <v>152</v>
      </c>
      <c r="B1415" t="s">
        <v>26</v>
      </c>
      <c r="C1415" t="s">
        <v>268</v>
      </c>
      <c r="D1415" t="s">
        <v>60</v>
      </c>
      <c r="E1415">
        <v>511</v>
      </c>
      <c r="F1415" t="str">
        <f t="shared" si="42"/>
        <v>A3540AF511</v>
      </c>
      <c r="G1415">
        <f t="shared" si="43"/>
        <v>372000</v>
      </c>
      <c r="H1415" s="2">
        <v>-371545</v>
      </c>
      <c r="I1415" s="3">
        <v>-372000</v>
      </c>
      <c r="J1415" t="s">
        <v>99</v>
      </c>
      <c r="K1415" t="s">
        <v>115</v>
      </c>
      <c r="L1415" t="s">
        <v>111</v>
      </c>
      <c r="M1415" t="s">
        <v>112</v>
      </c>
      <c r="N1415" t="s">
        <v>113</v>
      </c>
      <c r="O1415" t="s">
        <v>814</v>
      </c>
      <c r="P1415" t="s">
        <v>34</v>
      </c>
      <c r="Q1415" t="s">
        <v>51</v>
      </c>
      <c r="R1415" t="s">
        <v>58</v>
      </c>
      <c r="S1415" t="s">
        <v>269</v>
      </c>
      <c r="T1415" t="s">
        <v>185</v>
      </c>
      <c r="U1415" t="s">
        <v>186</v>
      </c>
      <c r="V1415" t="s">
        <v>39</v>
      </c>
      <c r="W1415" t="s">
        <v>40</v>
      </c>
      <c r="X1415" t="s">
        <v>187</v>
      </c>
      <c r="Y1415" t="s">
        <v>41</v>
      </c>
      <c r="Z1415" t="s">
        <v>41</v>
      </c>
      <c r="AA1415" t="s">
        <v>188</v>
      </c>
      <c r="AB1415" t="s">
        <v>270</v>
      </c>
    </row>
    <row r="1416" spans="1:28" x14ac:dyDescent="0.25">
      <c r="A1416" t="s">
        <v>153</v>
      </c>
      <c r="B1416" t="s">
        <v>271</v>
      </c>
      <c r="C1416" t="s">
        <v>268</v>
      </c>
      <c r="D1416" t="s">
        <v>60</v>
      </c>
      <c r="E1416">
        <v>511</v>
      </c>
      <c r="F1416" t="str">
        <f t="shared" ref="F1416:F1479" si="44">_xlfn.CONCAT("A",D1416,"AF",E1416)</f>
        <v>A3540AF511</v>
      </c>
      <c r="G1416">
        <f t="shared" ref="G1416:G1479" si="45">ABS(I1416)</f>
        <v>327000</v>
      </c>
      <c r="H1416" s="2">
        <v>327126</v>
      </c>
      <c r="I1416" s="3">
        <v>327000</v>
      </c>
      <c r="J1416" t="s">
        <v>29</v>
      </c>
      <c r="K1416" t="s">
        <v>154</v>
      </c>
      <c r="L1416" t="s">
        <v>155</v>
      </c>
      <c r="M1416" t="s">
        <v>156</v>
      </c>
      <c r="N1416" t="s">
        <v>157</v>
      </c>
      <c r="O1416" t="s">
        <v>814</v>
      </c>
      <c r="P1416" t="s">
        <v>34</v>
      </c>
      <c r="Q1416" t="s">
        <v>51</v>
      </c>
      <c r="R1416" t="s">
        <v>58</v>
      </c>
      <c r="S1416" t="s">
        <v>269</v>
      </c>
      <c r="T1416" t="s">
        <v>185</v>
      </c>
      <c r="U1416" t="s">
        <v>186</v>
      </c>
      <c r="V1416" t="s">
        <v>39</v>
      </c>
      <c r="W1416" t="s">
        <v>40</v>
      </c>
      <c r="X1416" t="s">
        <v>187</v>
      </c>
      <c r="Y1416" t="s">
        <v>41</v>
      </c>
      <c r="Z1416" t="s">
        <v>41</v>
      </c>
      <c r="AA1416" t="s">
        <v>188</v>
      </c>
      <c r="AB1416" t="s">
        <v>270</v>
      </c>
    </row>
    <row r="1417" spans="1:28" x14ac:dyDescent="0.25">
      <c r="A1417" t="s">
        <v>158</v>
      </c>
      <c r="B1417" t="s">
        <v>271</v>
      </c>
      <c r="C1417" t="s">
        <v>268</v>
      </c>
      <c r="D1417" t="s">
        <v>60</v>
      </c>
      <c r="E1417">
        <v>511</v>
      </c>
      <c r="F1417" t="str">
        <f t="shared" si="44"/>
        <v>A3540AF511</v>
      </c>
      <c r="G1417">
        <f t="shared" si="45"/>
        <v>10000</v>
      </c>
      <c r="H1417" s="2">
        <v>10034</v>
      </c>
      <c r="I1417" s="3">
        <v>10000</v>
      </c>
      <c r="J1417" t="s">
        <v>29</v>
      </c>
      <c r="K1417" t="s">
        <v>159</v>
      </c>
      <c r="L1417" t="s">
        <v>160</v>
      </c>
      <c r="M1417" t="s">
        <v>161</v>
      </c>
      <c r="N1417" t="s">
        <v>162</v>
      </c>
      <c r="O1417" t="s">
        <v>814</v>
      </c>
      <c r="P1417" t="s">
        <v>34</v>
      </c>
      <c r="Q1417" t="s">
        <v>51</v>
      </c>
      <c r="R1417" t="s">
        <v>58</v>
      </c>
      <c r="S1417" t="s">
        <v>269</v>
      </c>
      <c r="T1417" t="s">
        <v>185</v>
      </c>
      <c r="U1417" t="s">
        <v>186</v>
      </c>
      <c r="V1417" t="s">
        <v>39</v>
      </c>
      <c r="W1417" t="s">
        <v>40</v>
      </c>
      <c r="X1417" t="s">
        <v>187</v>
      </c>
      <c r="Y1417" t="s">
        <v>41</v>
      </c>
      <c r="Z1417" t="s">
        <v>41</v>
      </c>
      <c r="AA1417" t="s">
        <v>188</v>
      </c>
      <c r="AB1417" t="s">
        <v>270</v>
      </c>
    </row>
    <row r="1418" spans="1:28" x14ac:dyDescent="0.25">
      <c r="A1418" t="s">
        <v>163</v>
      </c>
      <c r="B1418" t="s">
        <v>271</v>
      </c>
      <c r="C1418" t="s">
        <v>268</v>
      </c>
      <c r="D1418" t="s">
        <v>60</v>
      </c>
      <c r="E1418">
        <v>511</v>
      </c>
      <c r="F1418" t="str">
        <f t="shared" si="44"/>
        <v>A3540AF511</v>
      </c>
      <c r="G1418">
        <f t="shared" si="45"/>
        <v>337000</v>
      </c>
      <c r="H1418" s="2">
        <v>-337160</v>
      </c>
      <c r="I1418" s="3">
        <v>-337000</v>
      </c>
      <c r="J1418" t="s">
        <v>99</v>
      </c>
      <c r="K1418" t="s">
        <v>51</v>
      </c>
      <c r="L1418" t="s">
        <v>137</v>
      </c>
      <c r="M1418" t="s">
        <v>138</v>
      </c>
      <c r="N1418" t="s">
        <v>139</v>
      </c>
      <c r="O1418" t="s">
        <v>814</v>
      </c>
      <c r="P1418" t="s">
        <v>34</v>
      </c>
      <c r="Q1418" t="s">
        <v>51</v>
      </c>
      <c r="R1418" t="s">
        <v>58</v>
      </c>
      <c r="S1418" t="s">
        <v>269</v>
      </c>
      <c r="T1418" t="s">
        <v>185</v>
      </c>
      <c r="U1418" t="s">
        <v>186</v>
      </c>
      <c r="V1418" t="s">
        <v>39</v>
      </c>
      <c r="W1418" t="s">
        <v>40</v>
      </c>
      <c r="X1418" t="s">
        <v>187</v>
      </c>
      <c r="Y1418" t="s">
        <v>41</v>
      </c>
      <c r="Z1418" t="s">
        <v>41</v>
      </c>
      <c r="AA1418" t="s">
        <v>188</v>
      </c>
      <c r="AB1418" t="s">
        <v>270</v>
      </c>
    </row>
    <row r="1419" spans="1:28" x14ac:dyDescent="0.25">
      <c r="A1419" t="s">
        <v>164</v>
      </c>
      <c r="B1419" t="s">
        <v>26</v>
      </c>
      <c r="C1419" t="s">
        <v>268</v>
      </c>
      <c r="D1419" t="s">
        <v>60</v>
      </c>
      <c r="E1419">
        <v>511</v>
      </c>
      <c r="F1419" t="str">
        <f t="shared" si="44"/>
        <v>A3540AF511</v>
      </c>
      <c r="G1419">
        <f t="shared" si="45"/>
        <v>327000</v>
      </c>
      <c r="H1419" s="2">
        <v>327126</v>
      </c>
      <c r="I1419" s="3">
        <v>327000</v>
      </c>
      <c r="J1419" t="s">
        <v>29</v>
      </c>
      <c r="K1419" t="s">
        <v>116</v>
      </c>
      <c r="L1419" t="s">
        <v>117</v>
      </c>
      <c r="M1419" t="s">
        <v>118</v>
      </c>
      <c r="N1419" t="s">
        <v>117</v>
      </c>
      <c r="O1419" t="s">
        <v>814</v>
      </c>
      <c r="P1419" t="s">
        <v>34</v>
      </c>
      <c r="Q1419" t="s">
        <v>51</v>
      </c>
      <c r="R1419" t="s">
        <v>58</v>
      </c>
      <c r="S1419" t="s">
        <v>269</v>
      </c>
      <c r="T1419" t="s">
        <v>185</v>
      </c>
      <c r="U1419" t="s">
        <v>186</v>
      </c>
      <c r="V1419" t="s">
        <v>39</v>
      </c>
      <c r="W1419" t="s">
        <v>40</v>
      </c>
      <c r="X1419" t="s">
        <v>187</v>
      </c>
      <c r="Y1419" t="s">
        <v>41</v>
      </c>
      <c r="Z1419" t="s">
        <v>41</v>
      </c>
      <c r="AA1419" t="s">
        <v>188</v>
      </c>
      <c r="AB1419" t="s">
        <v>270</v>
      </c>
    </row>
    <row r="1420" spans="1:28" x14ac:dyDescent="0.25">
      <c r="A1420" t="s">
        <v>165</v>
      </c>
      <c r="B1420" t="s">
        <v>26</v>
      </c>
      <c r="C1420" t="s">
        <v>268</v>
      </c>
      <c r="D1420" t="s">
        <v>60</v>
      </c>
      <c r="E1420">
        <v>511</v>
      </c>
      <c r="F1420" t="str">
        <f t="shared" si="44"/>
        <v>A3540AF511</v>
      </c>
      <c r="G1420">
        <f t="shared" si="45"/>
        <v>327000</v>
      </c>
      <c r="H1420" s="2">
        <v>-327126</v>
      </c>
      <c r="I1420" s="3">
        <v>-327000</v>
      </c>
      <c r="J1420" t="s">
        <v>99</v>
      </c>
      <c r="K1420" t="s">
        <v>154</v>
      </c>
      <c r="L1420" t="s">
        <v>155</v>
      </c>
      <c r="M1420" t="s">
        <v>156</v>
      </c>
      <c r="N1420" t="s">
        <v>157</v>
      </c>
      <c r="O1420" t="s">
        <v>814</v>
      </c>
      <c r="P1420" t="s">
        <v>34</v>
      </c>
      <c r="Q1420" t="s">
        <v>51</v>
      </c>
      <c r="R1420" t="s">
        <v>58</v>
      </c>
      <c r="S1420" t="s">
        <v>269</v>
      </c>
      <c r="T1420" t="s">
        <v>185</v>
      </c>
      <c r="U1420" t="s">
        <v>186</v>
      </c>
      <c r="V1420" t="s">
        <v>39</v>
      </c>
      <c r="W1420" t="s">
        <v>40</v>
      </c>
      <c r="X1420" t="s">
        <v>187</v>
      </c>
      <c r="Y1420" t="s">
        <v>41</v>
      </c>
      <c r="Z1420" t="s">
        <v>41</v>
      </c>
      <c r="AA1420" t="s">
        <v>188</v>
      </c>
      <c r="AB1420" t="s">
        <v>270</v>
      </c>
    </row>
    <row r="1421" spans="1:28" x14ac:dyDescent="0.25">
      <c r="A1421" t="s">
        <v>166</v>
      </c>
      <c r="B1421" t="s">
        <v>26</v>
      </c>
      <c r="C1421" t="s">
        <v>268</v>
      </c>
      <c r="D1421" t="s">
        <v>60</v>
      </c>
      <c r="E1421">
        <v>511</v>
      </c>
      <c r="F1421" t="str">
        <f t="shared" si="44"/>
        <v>A3540AF511</v>
      </c>
      <c r="G1421">
        <f t="shared" si="45"/>
        <v>340000</v>
      </c>
      <c r="H1421" s="2">
        <v>340239</v>
      </c>
      <c r="I1421" s="3">
        <v>340000</v>
      </c>
      <c r="J1421" t="s">
        <v>29</v>
      </c>
      <c r="K1421" t="s">
        <v>116</v>
      </c>
      <c r="L1421" t="s">
        <v>117</v>
      </c>
      <c r="M1421" t="s">
        <v>118</v>
      </c>
      <c r="N1421" t="s">
        <v>117</v>
      </c>
      <c r="O1421" t="s">
        <v>814</v>
      </c>
      <c r="P1421" t="s">
        <v>34</v>
      </c>
      <c r="Q1421" t="s">
        <v>51</v>
      </c>
      <c r="R1421" t="s">
        <v>58</v>
      </c>
      <c r="S1421" t="s">
        <v>269</v>
      </c>
      <c r="T1421" t="s">
        <v>185</v>
      </c>
      <c r="U1421" t="s">
        <v>186</v>
      </c>
      <c r="V1421" t="s">
        <v>39</v>
      </c>
      <c r="W1421" t="s">
        <v>40</v>
      </c>
      <c r="X1421" t="s">
        <v>187</v>
      </c>
      <c r="Y1421" t="s">
        <v>41</v>
      </c>
      <c r="Z1421" t="s">
        <v>41</v>
      </c>
      <c r="AA1421" t="s">
        <v>188</v>
      </c>
      <c r="AB1421" t="s">
        <v>270</v>
      </c>
    </row>
    <row r="1422" spans="1:28" x14ac:dyDescent="0.25">
      <c r="A1422" t="s">
        <v>167</v>
      </c>
      <c r="B1422" t="s">
        <v>26</v>
      </c>
      <c r="C1422" t="s">
        <v>268</v>
      </c>
      <c r="D1422" t="s">
        <v>60</v>
      </c>
      <c r="E1422">
        <v>511</v>
      </c>
      <c r="F1422" t="str">
        <f t="shared" si="44"/>
        <v>A3540AF511</v>
      </c>
      <c r="G1422">
        <f t="shared" si="45"/>
        <v>340000</v>
      </c>
      <c r="H1422" s="2">
        <v>-340239</v>
      </c>
      <c r="I1422" s="3">
        <v>-340000</v>
      </c>
      <c r="J1422" t="s">
        <v>99</v>
      </c>
      <c r="K1422" t="s">
        <v>168</v>
      </c>
      <c r="L1422" t="s">
        <v>117</v>
      </c>
      <c r="M1422" t="s">
        <v>169</v>
      </c>
      <c r="N1422" t="s">
        <v>170</v>
      </c>
      <c r="O1422" t="s">
        <v>814</v>
      </c>
      <c r="P1422" t="s">
        <v>34</v>
      </c>
      <c r="Q1422" t="s">
        <v>51</v>
      </c>
      <c r="R1422" t="s">
        <v>58</v>
      </c>
      <c r="S1422" t="s">
        <v>269</v>
      </c>
      <c r="T1422" t="s">
        <v>185</v>
      </c>
      <c r="U1422" t="s">
        <v>186</v>
      </c>
      <c r="V1422" t="s">
        <v>39</v>
      </c>
      <c r="W1422" t="s">
        <v>40</v>
      </c>
      <c r="X1422" t="s">
        <v>187</v>
      </c>
      <c r="Y1422" t="s">
        <v>41</v>
      </c>
      <c r="Z1422" t="s">
        <v>41</v>
      </c>
      <c r="AA1422" t="s">
        <v>188</v>
      </c>
      <c r="AB1422" t="s">
        <v>270</v>
      </c>
    </row>
    <row r="1423" spans="1:28" x14ac:dyDescent="0.25">
      <c r="A1423" t="s">
        <v>823</v>
      </c>
      <c r="B1423" t="s">
        <v>26</v>
      </c>
      <c r="C1423" t="s">
        <v>272</v>
      </c>
      <c r="D1423" t="s">
        <v>61</v>
      </c>
      <c r="E1423">
        <v>511</v>
      </c>
      <c r="F1423" t="str">
        <f t="shared" si="44"/>
        <v>A3560AF511</v>
      </c>
      <c r="G1423">
        <f t="shared" si="45"/>
        <v>765000</v>
      </c>
      <c r="H1423" s="2">
        <v>764663</v>
      </c>
      <c r="I1423" s="3">
        <v>765000</v>
      </c>
      <c r="J1423" t="s">
        <v>29</v>
      </c>
      <c r="K1423" t="s">
        <v>108</v>
      </c>
      <c r="L1423" t="s">
        <v>109</v>
      </c>
      <c r="M1423" t="s">
        <v>32</v>
      </c>
      <c r="N1423" t="s">
        <v>33</v>
      </c>
      <c r="O1423" t="s">
        <v>814</v>
      </c>
      <c r="P1423" t="s">
        <v>34</v>
      </c>
      <c r="Q1423" t="s">
        <v>51</v>
      </c>
      <c r="R1423" t="s">
        <v>58</v>
      </c>
      <c r="S1423" t="s">
        <v>273</v>
      </c>
      <c r="T1423" t="s">
        <v>185</v>
      </c>
      <c r="U1423" t="s">
        <v>194</v>
      </c>
      <c r="V1423" t="s">
        <v>39</v>
      </c>
      <c r="W1423" t="s">
        <v>40</v>
      </c>
      <c r="X1423" t="s">
        <v>40</v>
      </c>
      <c r="Y1423" t="s">
        <v>41</v>
      </c>
      <c r="Z1423" t="s">
        <v>41</v>
      </c>
      <c r="AA1423" t="s">
        <v>188</v>
      </c>
      <c r="AB1423" t="s">
        <v>195</v>
      </c>
    </row>
    <row r="1424" spans="1:28" x14ac:dyDescent="0.25">
      <c r="A1424" t="s">
        <v>825</v>
      </c>
      <c r="B1424" t="s">
        <v>26</v>
      </c>
      <c r="C1424" t="s">
        <v>272</v>
      </c>
      <c r="D1424" t="s">
        <v>61</v>
      </c>
      <c r="E1424">
        <v>511</v>
      </c>
      <c r="F1424" t="str">
        <f t="shared" si="44"/>
        <v>A3560AF511</v>
      </c>
      <c r="G1424">
        <f t="shared" si="45"/>
        <v>17000</v>
      </c>
      <c r="H1424" s="2">
        <v>16851</v>
      </c>
      <c r="I1424" s="3">
        <v>17000</v>
      </c>
      <c r="J1424" t="s">
        <v>29</v>
      </c>
      <c r="K1424" t="s">
        <v>100</v>
      </c>
      <c r="L1424" t="s">
        <v>101</v>
      </c>
      <c r="M1424" t="s">
        <v>102</v>
      </c>
      <c r="N1424" t="s">
        <v>103</v>
      </c>
      <c r="O1424" t="s">
        <v>814</v>
      </c>
      <c r="P1424" t="s">
        <v>34</v>
      </c>
      <c r="Q1424" t="s">
        <v>51</v>
      </c>
      <c r="R1424" t="s">
        <v>58</v>
      </c>
      <c r="S1424" t="s">
        <v>273</v>
      </c>
      <c r="T1424" t="s">
        <v>185</v>
      </c>
      <c r="U1424" t="s">
        <v>194</v>
      </c>
      <c r="V1424" t="s">
        <v>39</v>
      </c>
      <c r="W1424" t="s">
        <v>40</v>
      </c>
      <c r="X1424" t="s">
        <v>40</v>
      </c>
      <c r="Y1424" t="s">
        <v>41</v>
      </c>
      <c r="Z1424" t="s">
        <v>41</v>
      </c>
      <c r="AA1424" t="s">
        <v>188</v>
      </c>
      <c r="AB1424" t="s">
        <v>195</v>
      </c>
    </row>
    <row r="1425" spans="1:28" x14ac:dyDescent="0.25">
      <c r="A1425" t="s">
        <v>816</v>
      </c>
      <c r="B1425" t="s">
        <v>26</v>
      </c>
      <c r="C1425" t="s">
        <v>272</v>
      </c>
      <c r="D1425" t="s">
        <v>61</v>
      </c>
      <c r="E1425">
        <v>511</v>
      </c>
      <c r="F1425" t="str">
        <f t="shared" si="44"/>
        <v>A3560AF511</v>
      </c>
      <c r="G1425">
        <f t="shared" si="45"/>
        <v>312000</v>
      </c>
      <c r="H1425" s="2">
        <v>-311870</v>
      </c>
      <c r="I1425" s="3">
        <v>-312000</v>
      </c>
      <c r="J1425" t="s">
        <v>99</v>
      </c>
      <c r="K1425" t="s">
        <v>115</v>
      </c>
      <c r="L1425" t="s">
        <v>111</v>
      </c>
      <c r="M1425" t="s">
        <v>112</v>
      </c>
      <c r="N1425" t="s">
        <v>113</v>
      </c>
      <c r="O1425" t="s">
        <v>814</v>
      </c>
      <c r="P1425" t="s">
        <v>34</v>
      </c>
      <c r="Q1425" t="s">
        <v>51</v>
      </c>
      <c r="R1425" t="s">
        <v>58</v>
      </c>
      <c r="S1425" t="s">
        <v>273</v>
      </c>
      <c r="T1425" t="s">
        <v>185</v>
      </c>
      <c r="U1425" t="s">
        <v>194</v>
      </c>
      <c r="V1425" t="s">
        <v>39</v>
      </c>
      <c r="W1425" t="s">
        <v>40</v>
      </c>
      <c r="X1425" t="s">
        <v>40</v>
      </c>
      <c r="Y1425" t="s">
        <v>41</v>
      </c>
      <c r="Z1425" t="s">
        <v>41</v>
      </c>
      <c r="AA1425" t="s">
        <v>188</v>
      </c>
      <c r="AB1425" t="s">
        <v>195</v>
      </c>
    </row>
    <row r="1426" spans="1:28" x14ac:dyDescent="0.25">
      <c r="A1426" t="s">
        <v>817</v>
      </c>
      <c r="B1426" t="s">
        <v>26</v>
      </c>
      <c r="C1426" t="s">
        <v>272</v>
      </c>
      <c r="D1426" t="s">
        <v>61</v>
      </c>
      <c r="E1426">
        <v>511</v>
      </c>
      <c r="F1426" t="str">
        <f t="shared" si="44"/>
        <v>A3560AF511</v>
      </c>
      <c r="G1426">
        <f t="shared" si="45"/>
        <v>470000</v>
      </c>
      <c r="H1426" s="2">
        <v>-469644</v>
      </c>
      <c r="I1426" s="3">
        <v>-470000</v>
      </c>
      <c r="J1426" t="s">
        <v>99</v>
      </c>
      <c r="K1426" t="s">
        <v>116</v>
      </c>
      <c r="L1426" t="s">
        <v>117</v>
      </c>
      <c r="M1426" t="s">
        <v>118</v>
      </c>
      <c r="N1426" t="s">
        <v>117</v>
      </c>
      <c r="O1426" t="s">
        <v>814</v>
      </c>
      <c r="P1426" t="s">
        <v>34</v>
      </c>
      <c r="Q1426" t="s">
        <v>51</v>
      </c>
      <c r="R1426" t="s">
        <v>58</v>
      </c>
      <c r="S1426" t="s">
        <v>273</v>
      </c>
      <c r="T1426" t="s">
        <v>185</v>
      </c>
      <c r="U1426" t="s">
        <v>194</v>
      </c>
      <c r="V1426" t="s">
        <v>39</v>
      </c>
      <c r="W1426" t="s">
        <v>40</v>
      </c>
      <c r="X1426" t="s">
        <v>40</v>
      </c>
      <c r="Y1426" t="s">
        <v>41</v>
      </c>
      <c r="Z1426" t="s">
        <v>41</v>
      </c>
      <c r="AA1426" t="s">
        <v>188</v>
      </c>
      <c r="AB1426" t="s">
        <v>195</v>
      </c>
    </row>
    <row r="1427" spans="1:28" x14ac:dyDescent="0.25">
      <c r="A1427" t="s">
        <v>149</v>
      </c>
      <c r="B1427" t="s">
        <v>26</v>
      </c>
      <c r="C1427" t="s">
        <v>272</v>
      </c>
      <c r="D1427" t="s">
        <v>61</v>
      </c>
      <c r="E1427">
        <v>511</v>
      </c>
      <c r="F1427" t="str">
        <f t="shared" si="44"/>
        <v>A3560AF511</v>
      </c>
      <c r="G1427">
        <f t="shared" si="45"/>
        <v>117000</v>
      </c>
      <c r="H1427" s="2">
        <v>116573</v>
      </c>
      <c r="I1427" s="3">
        <v>117000</v>
      </c>
      <c r="J1427" t="s">
        <v>29</v>
      </c>
      <c r="K1427" t="s">
        <v>51</v>
      </c>
      <c r="L1427" t="s">
        <v>137</v>
      </c>
      <c r="M1427" t="s">
        <v>138</v>
      </c>
      <c r="N1427" t="s">
        <v>139</v>
      </c>
      <c r="O1427" t="s">
        <v>814</v>
      </c>
      <c r="P1427" t="s">
        <v>34</v>
      </c>
      <c r="Q1427" t="s">
        <v>51</v>
      </c>
      <c r="R1427" t="s">
        <v>58</v>
      </c>
      <c r="S1427" t="s">
        <v>273</v>
      </c>
      <c r="T1427" t="s">
        <v>185</v>
      </c>
      <c r="U1427" t="s">
        <v>194</v>
      </c>
      <c r="V1427" t="s">
        <v>39</v>
      </c>
      <c r="W1427" t="s">
        <v>40</v>
      </c>
      <c r="X1427" t="s">
        <v>40</v>
      </c>
      <c r="Y1427" t="s">
        <v>41</v>
      </c>
      <c r="Z1427" t="s">
        <v>41</v>
      </c>
      <c r="AA1427" t="s">
        <v>188</v>
      </c>
      <c r="AB1427" t="s">
        <v>195</v>
      </c>
    </row>
    <row r="1428" spans="1:28" x14ac:dyDescent="0.25">
      <c r="A1428" t="s">
        <v>152</v>
      </c>
      <c r="B1428" t="s">
        <v>26</v>
      </c>
      <c r="C1428" t="s">
        <v>272</v>
      </c>
      <c r="D1428" t="s">
        <v>61</v>
      </c>
      <c r="E1428">
        <v>511</v>
      </c>
      <c r="F1428" t="str">
        <f t="shared" si="44"/>
        <v>A3560AF511</v>
      </c>
      <c r="G1428">
        <f t="shared" si="45"/>
        <v>117000</v>
      </c>
      <c r="H1428" s="2">
        <v>-116573</v>
      </c>
      <c r="I1428" s="3">
        <v>-117000</v>
      </c>
      <c r="J1428" t="s">
        <v>99</v>
      </c>
      <c r="K1428" t="s">
        <v>115</v>
      </c>
      <c r="L1428" t="s">
        <v>111</v>
      </c>
      <c r="M1428" t="s">
        <v>112</v>
      </c>
      <c r="N1428" t="s">
        <v>113</v>
      </c>
      <c r="O1428" t="s">
        <v>814</v>
      </c>
      <c r="P1428" t="s">
        <v>34</v>
      </c>
      <c r="Q1428" t="s">
        <v>51</v>
      </c>
      <c r="R1428" t="s">
        <v>58</v>
      </c>
      <c r="S1428" t="s">
        <v>273</v>
      </c>
      <c r="T1428" t="s">
        <v>185</v>
      </c>
      <c r="U1428" t="s">
        <v>194</v>
      </c>
      <c r="V1428" t="s">
        <v>39</v>
      </c>
      <c r="W1428" t="s">
        <v>40</v>
      </c>
      <c r="X1428" t="s">
        <v>40</v>
      </c>
      <c r="Y1428" t="s">
        <v>41</v>
      </c>
      <c r="Z1428" t="s">
        <v>41</v>
      </c>
      <c r="AA1428" t="s">
        <v>188</v>
      </c>
      <c r="AB1428" t="s">
        <v>195</v>
      </c>
    </row>
    <row r="1429" spans="1:28" x14ac:dyDescent="0.25">
      <c r="A1429" t="s">
        <v>153</v>
      </c>
      <c r="B1429" t="s">
        <v>274</v>
      </c>
      <c r="C1429" t="s">
        <v>272</v>
      </c>
      <c r="D1429" t="s">
        <v>61</v>
      </c>
      <c r="E1429">
        <v>511</v>
      </c>
      <c r="F1429" t="str">
        <f t="shared" si="44"/>
        <v>A3560AF511</v>
      </c>
      <c r="G1429">
        <f t="shared" si="45"/>
        <v>155000</v>
      </c>
      <c r="H1429" s="2">
        <v>154736</v>
      </c>
      <c r="I1429" s="3">
        <v>155000</v>
      </c>
      <c r="J1429" t="s">
        <v>29</v>
      </c>
      <c r="K1429" t="s">
        <v>154</v>
      </c>
      <c r="L1429" t="s">
        <v>155</v>
      </c>
      <c r="M1429" t="s">
        <v>156</v>
      </c>
      <c r="N1429" t="s">
        <v>157</v>
      </c>
      <c r="O1429" t="s">
        <v>814</v>
      </c>
      <c r="P1429" t="s">
        <v>34</v>
      </c>
      <c r="Q1429" t="s">
        <v>51</v>
      </c>
      <c r="R1429" t="s">
        <v>58</v>
      </c>
      <c r="S1429" t="s">
        <v>273</v>
      </c>
      <c r="T1429" t="s">
        <v>185</v>
      </c>
      <c r="U1429" t="s">
        <v>194</v>
      </c>
      <c r="V1429" t="s">
        <v>39</v>
      </c>
      <c r="W1429" t="s">
        <v>40</v>
      </c>
      <c r="X1429" t="s">
        <v>40</v>
      </c>
      <c r="Y1429" t="s">
        <v>41</v>
      </c>
      <c r="Z1429" t="s">
        <v>41</v>
      </c>
      <c r="AA1429" t="s">
        <v>188</v>
      </c>
      <c r="AB1429" t="s">
        <v>195</v>
      </c>
    </row>
    <row r="1430" spans="1:28" x14ac:dyDescent="0.25">
      <c r="A1430" t="s">
        <v>158</v>
      </c>
      <c r="B1430" t="s">
        <v>274</v>
      </c>
      <c r="C1430" t="s">
        <v>272</v>
      </c>
      <c r="D1430" t="s">
        <v>61</v>
      </c>
      <c r="E1430">
        <v>511</v>
      </c>
      <c r="F1430" t="str">
        <f t="shared" si="44"/>
        <v>A3560AF511</v>
      </c>
      <c r="G1430">
        <f t="shared" si="45"/>
        <v>4000</v>
      </c>
      <c r="H1430" s="2">
        <v>4465</v>
      </c>
      <c r="I1430" s="3">
        <v>4000</v>
      </c>
      <c r="J1430" t="s">
        <v>29</v>
      </c>
      <c r="K1430" t="s">
        <v>159</v>
      </c>
      <c r="L1430" t="s">
        <v>160</v>
      </c>
      <c r="M1430" t="s">
        <v>161</v>
      </c>
      <c r="N1430" t="s">
        <v>162</v>
      </c>
      <c r="O1430" t="s">
        <v>814</v>
      </c>
      <c r="P1430" t="s">
        <v>34</v>
      </c>
      <c r="Q1430" t="s">
        <v>51</v>
      </c>
      <c r="R1430" t="s">
        <v>58</v>
      </c>
      <c r="S1430" t="s">
        <v>273</v>
      </c>
      <c r="T1430" t="s">
        <v>185</v>
      </c>
      <c r="U1430" t="s">
        <v>194</v>
      </c>
      <c r="V1430" t="s">
        <v>39</v>
      </c>
      <c r="W1430" t="s">
        <v>40</v>
      </c>
      <c r="X1430" t="s">
        <v>40</v>
      </c>
      <c r="Y1430" t="s">
        <v>41</v>
      </c>
      <c r="Z1430" t="s">
        <v>41</v>
      </c>
      <c r="AA1430" t="s">
        <v>188</v>
      </c>
      <c r="AB1430" t="s">
        <v>195</v>
      </c>
    </row>
    <row r="1431" spans="1:28" x14ac:dyDescent="0.25">
      <c r="A1431" t="s">
        <v>163</v>
      </c>
      <c r="B1431" t="s">
        <v>274</v>
      </c>
      <c r="C1431" t="s">
        <v>272</v>
      </c>
      <c r="D1431" t="s">
        <v>61</v>
      </c>
      <c r="E1431">
        <v>511</v>
      </c>
      <c r="F1431" t="str">
        <f t="shared" si="44"/>
        <v>A3560AF511</v>
      </c>
      <c r="G1431">
        <f t="shared" si="45"/>
        <v>159000</v>
      </c>
      <c r="H1431" s="2">
        <v>-159201</v>
      </c>
      <c r="I1431" s="3">
        <v>-159000</v>
      </c>
      <c r="J1431" t="s">
        <v>99</v>
      </c>
      <c r="K1431" t="s">
        <v>51</v>
      </c>
      <c r="L1431" t="s">
        <v>137</v>
      </c>
      <c r="M1431" t="s">
        <v>138</v>
      </c>
      <c r="N1431" t="s">
        <v>139</v>
      </c>
      <c r="O1431" t="s">
        <v>814</v>
      </c>
      <c r="P1431" t="s">
        <v>34</v>
      </c>
      <c r="Q1431" t="s">
        <v>51</v>
      </c>
      <c r="R1431" t="s">
        <v>58</v>
      </c>
      <c r="S1431" t="s">
        <v>273</v>
      </c>
      <c r="T1431" t="s">
        <v>185</v>
      </c>
      <c r="U1431" t="s">
        <v>194</v>
      </c>
      <c r="V1431" t="s">
        <v>39</v>
      </c>
      <c r="W1431" t="s">
        <v>40</v>
      </c>
      <c r="X1431" t="s">
        <v>40</v>
      </c>
      <c r="Y1431" t="s">
        <v>41</v>
      </c>
      <c r="Z1431" t="s">
        <v>41</v>
      </c>
      <c r="AA1431" t="s">
        <v>188</v>
      </c>
      <c r="AB1431" t="s">
        <v>195</v>
      </c>
    </row>
    <row r="1432" spans="1:28" x14ac:dyDescent="0.25">
      <c r="A1432" t="s">
        <v>164</v>
      </c>
      <c r="B1432" t="s">
        <v>26</v>
      </c>
      <c r="C1432" t="s">
        <v>272</v>
      </c>
      <c r="D1432" t="s">
        <v>61</v>
      </c>
      <c r="E1432">
        <v>511</v>
      </c>
      <c r="F1432" t="str">
        <f t="shared" si="44"/>
        <v>A3560AF511</v>
      </c>
      <c r="G1432">
        <f t="shared" si="45"/>
        <v>155000</v>
      </c>
      <c r="H1432" s="2">
        <v>154736</v>
      </c>
      <c r="I1432" s="3">
        <v>155000</v>
      </c>
      <c r="J1432" t="s">
        <v>29</v>
      </c>
      <c r="K1432" t="s">
        <v>116</v>
      </c>
      <c r="L1432" t="s">
        <v>117</v>
      </c>
      <c r="M1432" t="s">
        <v>118</v>
      </c>
      <c r="N1432" t="s">
        <v>117</v>
      </c>
      <c r="O1432" t="s">
        <v>814</v>
      </c>
      <c r="P1432" t="s">
        <v>34</v>
      </c>
      <c r="Q1432" t="s">
        <v>51</v>
      </c>
      <c r="R1432" t="s">
        <v>58</v>
      </c>
      <c r="S1432" t="s">
        <v>273</v>
      </c>
      <c r="T1432" t="s">
        <v>185</v>
      </c>
      <c r="U1432" t="s">
        <v>194</v>
      </c>
      <c r="V1432" t="s">
        <v>39</v>
      </c>
      <c r="W1432" t="s">
        <v>40</v>
      </c>
      <c r="X1432" t="s">
        <v>40</v>
      </c>
      <c r="Y1432" t="s">
        <v>41</v>
      </c>
      <c r="Z1432" t="s">
        <v>41</v>
      </c>
      <c r="AA1432" t="s">
        <v>188</v>
      </c>
      <c r="AB1432" t="s">
        <v>195</v>
      </c>
    </row>
    <row r="1433" spans="1:28" x14ac:dyDescent="0.25">
      <c r="A1433" t="s">
        <v>165</v>
      </c>
      <c r="B1433" t="s">
        <v>26</v>
      </c>
      <c r="C1433" t="s">
        <v>272</v>
      </c>
      <c r="D1433" t="s">
        <v>61</v>
      </c>
      <c r="E1433">
        <v>511</v>
      </c>
      <c r="F1433" t="str">
        <f t="shared" si="44"/>
        <v>A3560AF511</v>
      </c>
      <c r="G1433">
        <f t="shared" si="45"/>
        <v>155000</v>
      </c>
      <c r="H1433" s="2">
        <v>-154736</v>
      </c>
      <c r="I1433" s="3">
        <v>-155000</v>
      </c>
      <c r="J1433" t="s">
        <v>99</v>
      </c>
      <c r="K1433" t="s">
        <v>154</v>
      </c>
      <c r="L1433" t="s">
        <v>155</v>
      </c>
      <c r="M1433" t="s">
        <v>156</v>
      </c>
      <c r="N1433" t="s">
        <v>157</v>
      </c>
      <c r="O1433" t="s">
        <v>814</v>
      </c>
      <c r="P1433" t="s">
        <v>34</v>
      </c>
      <c r="Q1433" t="s">
        <v>51</v>
      </c>
      <c r="R1433" t="s">
        <v>58</v>
      </c>
      <c r="S1433" t="s">
        <v>273</v>
      </c>
      <c r="T1433" t="s">
        <v>185</v>
      </c>
      <c r="U1433" t="s">
        <v>194</v>
      </c>
      <c r="V1433" t="s">
        <v>39</v>
      </c>
      <c r="W1433" t="s">
        <v>40</v>
      </c>
      <c r="X1433" t="s">
        <v>40</v>
      </c>
      <c r="Y1433" t="s">
        <v>41</v>
      </c>
      <c r="Z1433" t="s">
        <v>41</v>
      </c>
      <c r="AA1433" t="s">
        <v>188</v>
      </c>
      <c r="AB1433" t="s">
        <v>195</v>
      </c>
    </row>
    <row r="1434" spans="1:28" x14ac:dyDescent="0.25">
      <c r="A1434" t="s">
        <v>166</v>
      </c>
      <c r="B1434" t="s">
        <v>26</v>
      </c>
      <c r="C1434" t="s">
        <v>272</v>
      </c>
      <c r="D1434" t="s">
        <v>61</v>
      </c>
      <c r="E1434">
        <v>511</v>
      </c>
      <c r="F1434" t="str">
        <f t="shared" si="44"/>
        <v>A3560AF511</v>
      </c>
      <c r="G1434">
        <f t="shared" si="45"/>
        <v>151000</v>
      </c>
      <c r="H1434" s="2">
        <v>151403</v>
      </c>
      <c r="I1434" s="3">
        <v>151000</v>
      </c>
      <c r="J1434" t="s">
        <v>29</v>
      </c>
      <c r="K1434" t="s">
        <v>116</v>
      </c>
      <c r="L1434" t="s">
        <v>117</v>
      </c>
      <c r="M1434" t="s">
        <v>118</v>
      </c>
      <c r="N1434" t="s">
        <v>117</v>
      </c>
      <c r="O1434" t="s">
        <v>814</v>
      </c>
      <c r="P1434" t="s">
        <v>34</v>
      </c>
      <c r="Q1434" t="s">
        <v>51</v>
      </c>
      <c r="R1434" t="s">
        <v>58</v>
      </c>
      <c r="S1434" t="s">
        <v>273</v>
      </c>
      <c r="T1434" t="s">
        <v>185</v>
      </c>
      <c r="U1434" t="s">
        <v>194</v>
      </c>
      <c r="V1434" t="s">
        <v>39</v>
      </c>
      <c r="W1434" t="s">
        <v>40</v>
      </c>
      <c r="X1434" t="s">
        <v>40</v>
      </c>
      <c r="Y1434" t="s">
        <v>41</v>
      </c>
      <c r="Z1434" t="s">
        <v>41</v>
      </c>
      <c r="AA1434" t="s">
        <v>188</v>
      </c>
      <c r="AB1434" t="s">
        <v>195</v>
      </c>
    </row>
    <row r="1435" spans="1:28" x14ac:dyDescent="0.25">
      <c r="A1435" t="s">
        <v>167</v>
      </c>
      <c r="B1435" t="s">
        <v>26</v>
      </c>
      <c r="C1435" t="s">
        <v>272</v>
      </c>
      <c r="D1435" t="s">
        <v>61</v>
      </c>
      <c r="E1435">
        <v>511</v>
      </c>
      <c r="F1435" t="str">
        <f t="shared" si="44"/>
        <v>A3560AF511</v>
      </c>
      <c r="G1435">
        <f t="shared" si="45"/>
        <v>151000</v>
      </c>
      <c r="H1435" s="2">
        <v>-151403</v>
      </c>
      <c r="I1435" s="3">
        <v>-151000</v>
      </c>
      <c r="J1435" t="s">
        <v>99</v>
      </c>
      <c r="K1435" t="s">
        <v>168</v>
      </c>
      <c r="L1435" t="s">
        <v>117</v>
      </c>
      <c r="M1435" t="s">
        <v>169</v>
      </c>
      <c r="N1435" t="s">
        <v>170</v>
      </c>
      <c r="O1435" t="s">
        <v>814</v>
      </c>
      <c r="P1435" t="s">
        <v>34</v>
      </c>
      <c r="Q1435" t="s">
        <v>51</v>
      </c>
      <c r="R1435" t="s">
        <v>58</v>
      </c>
      <c r="S1435" t="s">
        <v>273</v>
      </c>
      <c r="T1435" t="s">
        <v>185</v>
      </c>
      <c r="U1435" t="s">
        <v>194</v>
      </c>
      <c r="V1435" t="s">
        <v>39</v>
      </c>
      <c r="W1435" t="s">
        <v>40</v>
      </c>
      <c r="X1435" t="s">
        <v>40</v>
      </c>
      <c r="Y1435" t="s">
        <v>41</v>
      </c>
      <c r="Z1435" t="s">
        <v>41</v>
      </c>
      <c r="AA1435" t="s">
        <v>188</v>
      </c>
      <c r="AB1435" t="s">
        <v>195</v>
      </c>
    </row>
    <row r="1436" spans="1:28" x14ac:dyDescent="0.25">
      <c r="A1436" t="s">
        <v>181</v>
      </c>
      <c r="B1436" t="s">
        <v>26</v>
      </c>
      <c r="C1436" t="s">
        <v>272</v>
      </c>
      <c r="D1436" t="s">
        <v>61</v>
      </c>
      <c r="E1436">
        <v>511</v>
      </c>
      <c r="F1436" t="str">
        <f t="shared" si="44"/>
        <v>A3560AF511</v>
      </c>
      <c r="G1436">
        <f t="shared" si="45"/>
        <v>374000</v>
      </c>
      <c r="H1436" s="2">
        <v>374398</v>
      </c>
      <c r="I1436" s="3">
        <v>374000</v>
      </c>
      <c r="J1436" t="s">
        <v>29</v>
      </c>
      <c r="K1436" t="s">
        <v>108</v>
      </c>
      <c r="L1436" t="s">
        <v>109</v>
      </c>
      <c r="M1436" t="s">
        <v>32</v>
      </c>
      <c r="N1436" t="s">
        <v>33</v>
      </c>
      <c r="O1436" t="s">
        <v>814</v>
      </c>
      <c r="P1436" t="s">
        <v>34</v>
      </c>
      <c r="Q1436" t="s">
        <v>51</v>
      </c>
      <c r="R1436" t="s">
        <v>58</v>
      </c>
      <c r="S1436" t="s">
        <v>273</v>
      </c>
      <c r="T1436" t="s">
        <v>185</v>
      </c>
      <c r="U1436" t="s">
        <v>194</v>
      </c>
      <c r="V1436" t="s">
        <v>39</v>
      </c>
      <c r="W1436" t="s">
        <v>40</v>
      </c>
      <c r="X1436" t="s">
        <v>40</v>
      </c>
      <c r="Y1436" t="s">
        <v>41</v>
      </c>
      <c r="Z1436" t="s">
        <v>41</v>
      </c>
      <c r="AA1436" t="s">
        <v>188</v>
      </c>
      <c r="AB1436" t="s">
        <v>195</v>
      </c>
    </row>
    <row r="1437" spans="1:28" x14ac:dyDescent="0.25">
      <c r="A1437" t="s">
        <v>182</v>
      </c>
      <c r="B1437" t="s">
        <v>26</v>
      </c>
      <c r="C1437" t="s">
        <v>272</v>
      </c>
      <c r="D1437" t="s">
        <v>61</v>
      </c>
      <c r="E1437">
        <v>511</v>
      </c>
      <c r="F1437" t="str">
        <f t="shared" si="44"/>
        <v>A3560AF511</v>
      </c>
      <c r="G1437">
        <f t="shared" si="45"/>
        <v>374000</v>
      </c>
      <c r="H1437" s="2">
        <v>-374398</v>
      </c>
      <c r="I1437" s="3">
        <v>-374000</v>
      </c>
      <c r="J1437" t="s">
        <v>99</v>
      </c>
      <c r="K1437" t="s">
        <v>116</v>
      </c>
      <c r="L1437" t="s">
        <v>117</v>
      </c>
      <c r="M1437" t="s">
        <v>118</v>
      </c>
      <c r="N1437" t="s">
        <v>117</v>
      </c>
      <c r="O1437" t="s">
        <v>814</v>
      </c>
      <c r="P1437" t="s">
        <v>34</v>
      </c>
      <c r="Q1437" t="s">
        <v>51</v>
      </c>
      <c r="R1437" t="s">
        <v>58</v>
      </c>
      <c r="S1437" t="s">
        <v>273</v>
      </c>
      <c r="T1437" t="s">
        <v>185</v>
      </c>
      <c r="U1437" t="s">
        <v>194</v>
      </c>
      <c r="V1437" t="s">
        <v>39</v>
      </c>
      <c r="W1437" t="s">
        <v>40</v>
      </c>
      <c r="X1437" t="s">
        <v>40</v>
      </c>
      <c r="Y1437" t="s">
        <v>41</v>
      </c>
      <c r="Z1437" t="s">
        <v>41</v>
      </c>
      <c r="AA1437" t="s">
        <v>188</v>
      </c>
      <c r="AB1437" t="s">
        <v>195</v>
      </c>
    </row>
    <row r="1438" spans="1:28" x14ac:dyDescent="0.25">
      <c r="A1438" t="s">
        <v>823</v>
      </c>
      <c r="B1438" t="s">
        <v>26</v>
      </c>
      <c r="C1438" t="s">
        <v>275</v>
      </c>
      <c r="D1438" t="s">
        <v>276</v>
      </c>
      <c r="E1438">
        <v>511</v>
      </c>
      <c r="F1438" t="str">
        <f t="shared" si="44"/>
        <v>A7870AF511</v>
      </c>
      <c r="G1438">
        <f t="shared" si="45"/>
        <v>12700000</v>
      </c>
      <c r="H1438" s="2">
        <v>12700352</v>
      </c>
      <c r="I1438" s="3">
        <v>12700000</v>
      </c>
      <c r="J1438" t="s">
        <v>29</v>
      </c>
      <c r="K1438" t="s">
        <v>108</v>
      </c>
      <c r="L1438" t="s">
        <v>109</v>
      </c>
      <c r="M1438" t="s">
        <v>32</v>
      </c>
      <c r="N1438" t="s">
        <v>33</v>
      </c>
      <c r="O1438" t="s">
        <v>814</v>
      </c>
      <c r="P1438" t="s">
        <v>34</v>
      </c>
      <c r="Q1438" t="s">
        <v>35</v>
      </c>
      <c r="R1438" t="s">
        <v>36</v>
      </c>
      <c r="S1438" t="s">
        <v>277</v>
      </c>
      <c r="T1438" t="s">
        <v>185</v>
      </c>
      <c r="U1438" t="s">
        <v>186</v>
      </c>
      <c r="V1438" t="s">
        <v>39</v>
      </c>
      <c r="W1438" t="s">
        <v>40</v>
      </c>
      <c r="X1438" t="s">
        <v>187</v>
      </c>
      <c r="Y1438" t="s">
        <v>41</v>
      </c>
      <c r="Z1438" t="s">
        <v>41</v>
      </c>
      <c r="AA1438" t="s">
        <v>188</v>
      </c>
      <c r="AB1438" t="s">
        <v>278</v>
      </c>
    </row>
    <row r="1439" spans="1:28" x14ac:dyDescent="0.25">
      <c r="A1439" t="s">
        <v>825</v>
      </c>
      <c r="B1439" t="s">
        <v>26</v>
      </c>
      <c r="C1439" t="s">
        <v>275</v>
      </c>
      <c r="D1439" t="s">
        <v>276</v>
      </c>
      <c r="E1439">
        <v>511</v>
      </c>
      <c r="F1439" t="str">
        <f t="shared" si="44"/>
        <v>A7870AF511</v>
      </c>
      <c r="G1439">
        <f t="shared" si="45"/>
        <v>94000</v>
      </c>
      <c r="H1439" s="2">
        <v>94413</v>
      </c>
      <c r="I1439" s="3">
        <v>94000</v>
      </c>
      <c r="J1439" t="s">
        <v>29</v>
      </c>
      <c r="K1439" t="s">
        <v>100</v>
      </c>
      <c r="L1439" t="s">
        <v>101</v>
      </c>
      <c r="M1439" t="s">
        <v>102</v>
      </c>
      <c r="N1439" t="s">
        <v>103</v>
      </c>
      <c r="O1439" t="s">
        <v>814</v>
      </c>
      <c r="P1439" t="s">
        <v>34</v>
      </c>
      <c r="Q1439" t="s">
        <v>35</v>
      </c>
      <c r="R1439" t="s">
        <v>36</v>
      </c>
      <c r="S1439" t="s">
        <v>277</v>
      </c>
      <c r="T1439" t="s">
        <v>185</v>
      </c>
      <c r="U1439" t="s">
        <v>186</v>
      </c>
      <c r="V1439" t="s">
        <v>39</v>
      </c>
      <c r="W1439" t="s">
        <v>40</v>
      </c>
      <c r="X1439" t="s">
        <v>187</v>
      </c>
      <c r="Y1439" t="s">
        <v>41</v>
      </c>
      <c r="Z1439" t="s">
        <v>41</v>
      </c>
      <c r="AA1439" t="s">
        <v>188</v>
      </c>
      <c r="AB1439" t="s">
        <v>278</v>
      </c>
    </row>
    <row r="1440" spans="1:28" x14ac:dyDescent="0.25">
      <c r="A1440" t="s">
        <v>816</v>
      </c>
      <c r="B1440" t="s">
        <v>26</v>
      </c>
      <c r="C1440" t="s">
        <v>275</v>
      </c>
      <c r="D1440" t="s">
        <v>276</v>
      </c>
      <c r="E1440">
        <v>511</v>
      </c>
      <c r="F1440" t="str">
        <f t="shared" si="44"/>
        <v>A7870AF511</v>
      </c>
      <c r="G1440">
        <f t="shared" si="45"/>
        <v>641000</v>
      </c>
      <c r="H1440" s="2">
        <v>-641477</v>
      </c>
      <c r="I1440" s="3">
        <v>-641000</v>
      </c>
      <c r="J1440" t="s">
        <v>99</v>
      </c>
      <c r="K1440" t="s">
        <v>115</v>
      </c>
      <c r="L1440" t="s">
        <v>111</v>
      </c>
      <c r="M1440" t="s">
        <v>112</v>
      </c>
      <c r="N1440" t="s">
        <v>113</v>
      </c>
      <c r="O1440" t="s">
        <v>814</v>
      </c>
      <c r="P1440" t="s">
        <v>34</v>
      </c>
      <c r="Q1440" t="s">
        <v>35</v>
      </c>
      <c r="R1440" t="s">
        <v>36</v>
      </c>
      <c r="S1440" t="s">
        <v>277</v>
      </c>
      <c r="T1440" t="s">
        <v>185</v>
      </c>
      <c r="U1440" t="s">
        <v>186</v>
      </c>
      <c r="V1440" t="s">
        <v>39</v>
      </c>
      <c r="W1440" t="s">
        <v>40</v>
      </c>
      <c r="X1440" t="s">
        <v>187</v>
      </c>
      <c r="Y1440" t="s">
        <v>41</v>
      </c>
      <c r="Z1440" t="s">
        <v>41</v>
      </c>
      <c r="AA1440" t="s">
        <v>188</v>
      </c>
      <c r="AB1440" t="s">
        <v>278</v>
      </c>
    </row>
    <row r="1441" spans="1:28" x14ac:dyDescent="0.25">
      <c r="A1441" t="s">
        <v>817</v>
      </c>
      <c r="B1441" t="s">
        <v>26</v>
      </c>
      <c r="C1441" t="s">
        <v>275</v>
      </c>
      <c r="D1441" t="s">
        <v>276</v>
      </c>
      <c r="E1441">
        <v>511</v>
      </c>
      <c r="F1441" t="str">
        <f t="shared" si="44"/>
        <v>A7870AF511</v>
      </c>
      <c r="G1441">
        <f t="shared" si="45"/>
        <v>12153000</v>
      </c>
      <c r="H1441" s="2">
        <v>-12153288</v>
      </c>
      <c r="I1441" s="3">
        <v>-12153000</v>
      </c>
      <c r="J1441" t="s">
        <v>99</v>
      </c>
      <c r="K1441" t="s">
        <v>116</v>
      </c>
      <c r="L1441" t="s">
        <v>117</v>
      </c>
      <c r="M1441" t="s">
        <v>118</v>
      </c>
      <c r="N1441" t="s">
        <v>117</v>
      </c>
      <c r="O1441" t="s">
        <v>814</v>
      </c>
      <c r="P1441" t="s">
        <v>34</v>
      </c>
      <c r="Q1441" t="s">
        <v>35</v>
      </c>
      <c r="R1441" t="s">
        <v>36</v>
      </c>
      <c r="S1441" t="s">
        <v>277</v>
      </c>
      <c r="T1441" t="s">
        <v>185</v>
      </c>
      <c r="U1441" t="s">
        <v>186</v>
      </c>
      <c r="V1441" t="s">
        <v>39</v>
      </c>
      <c r="W1441" t="s">
        <v>40</v>
      </c>
      <c r="X1441" t="s">
        <v>187</v>
      </c>
      <c r="Y1441" t="s">
        <v>41</v>
      </c>
      <c r="Z1441" t="s">
        <v>41</v>
      </c>
      <c r="AA1441" t="s">
        <v>188</v>
      </c>
      <c r="AB1441" t="s">
        <v>278</v>
      </c>
    </row>
    <row r="1442" spans="1:28" x14ac:dyDescent="0.25">
      <c r="A1442" t="s">
        <v>820</v>
      </c>
      <c r="B1442" t="s">
        <v>26</v>
      </c>
      <c r="C1442" t="s">
        <v>275</v>
      </c>
      <c r="D1442" t="s">
        <v>276</v>
      </c>
      <c r="E1442">
        <v>511</v>
      </c>
      <c r="F1442" t="str">
        <f t="shared" si="44"/>
        <v>A7870AF511</v>
      </c>
      <c r="G1442">
        <f t="shared" si="45"/>
        <v>20000</v>
      </c>
      <c r="H1442" s="2">
        <v>20000</v>
      </c>
      <c r="I1442" s="3">
        <v>20000</v>
      </c>
      <c r="J1442" t="s">
        <v>29</v>
      </c>
      <c r="K1442" t="s">
        <v>104</v>
      </c>
      <c r="L1442" t="s">
        <v>105</v>
      </c>
      <c r="M1442" t="s">
        <v>102</v>
      </c>
      <c r="N1442" t="s">
        <v>103</v>
      </c>
      <c r="O1442" t="s">
        <v>814</v>
      </c>
      <c r="P1442" t="s">
        <v>34</v>
      </c>
      <c r="Q1442" t="s">
        <v>35</v>
      </c>
      <c r="R1442" t="s">
        <v>36</v>
      </c>
      <c r="S1442" t="s">
        <v>277</v>
      </c>
      <c r="T1442" t="s">
        <v>185</v>
      </c>
      <c r="U1442" t="s">
        <v>186</v>
      </c>
      <c r="V1442" t="s">
        <v>39</v>
      </c>
      <c r="W1442" t="s">
        <v>40</v>
      </c>
      <c r="X1442" t="s">
        <v>187</v>
      </c>
      <c r="Y1442" t="s">
        <v>41</v>
      </c>
      <c r="Z1442" t="s">
        <v>41</v>
      </c>
      <c r="AA1442" t="s">
        <v>188</v>
      </c>
      <c r="AB1442" t="s">
        <v>278</v>
      </c>
    </row>
    <row r="1443" spans="1:28" x14ac:dyDescent="0.25">
      <c r="A1443" t="s">
        <v>822</v>
      </c>
      <c r="B1443" t="s">
        <v>26</v>
      </c>
      <c r="C1443" t="s">
        <v>275</v>
      </c>
      <c r="D1443" t="s">
        <v>276</v>
      </c>
      <c r="E1443">
        <v>511</v>
      </c>
      <c r="F1443" t="str">
        <f t="shared" si="44"/>
        <v>A7870AF511</v>
      </c>
      <c r="G1443">
        <f t="shared" si="45"/>
        <v>20000</v>
      </c>
      <c r="H1443" s="2">
        <v>-20000</v>
      </c>
      <c r="I1443" s="3">
        <v>-20000</v>
      </c>
      <c r="J1443" t="s">
        <v>99</v>
      </c>
      <c r="K1443" t="s">
        <v>115</v>
      </c>
      <c r="L1443" t="s">
        <v>111</v>
      </c>
      <c r="M1443" t="s">
        <v>112</v>
      </c>
      <c r="N1443" t="s">
        <v>113</v>
      </c>
      <c r="O1443" t="s">
        <v>814</v>
      </c>
      <c r="P1443" t="s">
        <v>34</v>
      </c>
      <c r="Q1443" t="s">
        <v>35</v>
      </c>
      <c r="R1443" t="s">
        <v>36</v>
      </c>
      <c r="S1443" t="s">
        <v>277</v>
      </c>
      <c r="T1443" t="s">
        <v>185</v>
      </c>
      <c r="U1443" t="s">
        <v>186</v>
      </c>
      <c r="V1443" t="s">
        <v>39</v>
      </c>
      <c r="W1443" t="s">
        <v>40</v>
      </c>
      <c r="X1443" t="s">
        <v>187</v>
      </c>
      <c r="Y1443" t="s">
        <v>41</v>
      </c>
      <c r="Z1443" t="s">
        <v>41</v>
      </c>
      <c r="AA1443" t="s">
        <v>188</v>
      </c>
      <c r="AB1443" t="s">
        <v>278</v>
      </c>
    </row>
    <row r="1444" spans="1:28" x14ac:dyDescent="0.25">
      <c r="A1444" t="s">
        <v>149</v>
      </c>
      <c r="B1444" t="s">
        <v>26</v>
      </c>
      <c r="C1444" t="s">
        <v>275</v>
      </c>
      <c r="D1444" t="s">
        <v>276</v>
      </c>
      <c r="E1444">
        <v>511</v>
      </c>
      <c r="F1444" t="str">
        <f t="shared" si="44"/>
        <v>A7870AF511</v>
      </c>
      <c r="G1444">
        <f t="shared" si="45"/>
        <v>1588000</v>
      </c>
      <c r="H1444" s="2">
        <v>1587544</v>
      </c>
      <c r="I1444" s="3">
        <v>1588000</v>
      </c>
      <c r="J1444" t="s">
        <v>29</v>
      </c>
      <c r="K1444" t="s">
        <v>35</v>
      </c>
      <c r="L1444" t="s">
        <v>129</v>
      </c>
      <c r="M1444" t="s">
        <v>130</v>
      </c>
      <c r="N1444" t="s">
        <v>131</v>
      </c>
      <c r="O1444" t="s">
        <v>814</v>
      </c>
      <c r="P1444" t="s">
        <v>34</v>
      </c>
      <c r="Q1444" t="s">
        <v>35</v>
      </c>
      <c r="R1444" t="s">
        <v>36</v>
      </c>
      <c r="S1444" t="s">
        <v>277</v>
      </c>
      <c r="T1444" t="s">
        <v>185</v>
      </c>
      <c r="U1444" t="s">
        <v>186</v>
      </c>
      <c r="V1444" t="s">
        <v>39</v>
      </c>
      <c r="W1444" t="s">
        <v>40</v>
      </c>
      <c r="X1444" t="s">
        <v>187</v>
      </c>
      <c r="Y1444" t="s">
        <v>41</v>
      </c>
      <c r="Z1444" t="s">
        <v>41</v>
      </c>
      <c r="AA1444" t="s">
        <v>188</v>
      </c>
      <c r="AB1444" t="s">
        <v>278</v>
      </c>
    </row>
    <row r="1445" spans="1:28" x14ac:dyDescent="0.25">
      <c r="A1445" t="s">
        <v>152</v>
      </c>
      <c r="B1445" t="s">
        <v>26</v>
      </c>
      <c r="C1445" t="s">
        <v>275</v>
      </c>
      <c r="D1445" t="s">
        <v>276</v>
      </c>
      <c r="E1445">
        <v>511</v>
      </c>
      <c r="F1445" t="str">
        <f t="shared" si="44"/>
        <v>A7870AF511</v>
      </c>
      <c r="G1445">
        <f t="shared" si="45"/>
        <v>1588000</v>
      </c>
      <c r="H1445" s="2">
        <v>-1587544</v>
      </c>
      <c r="I1445" s="3">
        <v>-1588000</v>
      </c>
      <c r="J1445" t="s">
        <v>99</v>
      </c>
      <c r="K1445" t="s">
        <v>115</v>
      </c>
      <c r="L1445" t="s">
        <v>111</v>
      </c>
      <c r="M1445" t="s">
        <v>112</v>
      </c>
      <c r="N1445" t="s">
        <v>113</v>
      </c>
      <c r="O1445" t="s">
        <v>814</v>
      </c>
      <c r="P1445" t="s">
        <v>34</v>
      </c>
      <c r="Q1445" t="s">
        <v>35</v>
      </c>
      <c r="R1445" t="s">
        <v>36</v>
      </c>
      <c r="S1445" t="s">
        <v>277</v>
      </c>
      <c r="T1445" t="s">
        <v>185</v>
      </c>
      <c r="U1445" t="s">
        <v>186</v>
      </c>
      <c r="V1445" t="s">
        <v>39</v>
      </c>
      <c r="W1445" t="s">
        <v>40</v>
      </c>
      <c r="X1445" t="s">
        <v>187</v>
      </c>
      <c r="Y1445" t="s">
        <v>41</v>
      </c>
      <c r="Z1445" t="s">
        <v>41</v>
      </c>
      <c r="AA1445" t="s">
        <v>188</v>
      </c>
      <c r="AB1445" t="s">
        <v>278</v>
      </c>
    </row>
    <row r="1446" spans="1:28" x14ac:dyDescent="0.25">
      <c r="A1446" t="s">
        <v>153</v>
      </c>
      <c r="B1446" t="s">
        <v>279</v>
      </c>
      <c r="C1446" t="s">
        <v>275</v>
      </c>
      <c r="D1446" t="s">
        <v>276</v>
      </c>
      <c r="E1446">
        <v>511</v>
      </c>
      <c r="F1446" t="str">
        <f t="shared" si="44"/>
        <v>A7870AF511</v>
      </c>
      <c r="G1446">
        <f t="shared" si="45"/>
        <v>1073000</v>
      </c>
      <c r="H1446" s="2">
        <v>1072588</v>
      </c>
      <c r="I1446" s="3">
        <v>1073000</v>
      </c>
      <c r="J1446" t="s">
        <v>29</v>
      </c>
      <c r="K1446" t="s">
        <v>154</v>
      </c>
      <c r="L1446" t="s">
        <v>155</v>
      </c>
      <c r="M1446" t="s">
        <v>156</v>
      </c>
      <c r="N1446" t="s">
        <v>157</v>
      </c>
      <c r="O1446" t="s">
        <v>814</v>
      </c>
      <c r="P1446" t="s">
        <v>34</v>
      </c>
      <c r="Q1446" t="s">
        <v>35</v>
      </c>
      <c r="R1446" t="s">
        <v>36</v>
      </c>
      <c r="S1446" t="s">
        <v>277</v>
      </c>
      <c r="T1446" t="s">
        <v>185</v>
      </c>
      <c r="U1446" t="s">
        <v>186</v>
      </c>
      <c r="V1446" t="s">
        <v>39</v>
      </c>
      <c r="W1446" t="s">
        <v>40</v>
      </c>
      <c r="X1446" t="s">
        <v>187</v>
      </c>
      <c r="Y1446" t="s">
        <v>41</v>
      </c>
      <c r="Z1446" t="s">
        <v>41</v>
      </c>
      <c r="AA1446" t="s">
        <v>188</v>
      </c>
      <c r="AB1446" t="s">
        <v>278</v>
      </c>
    </row>
    <row r="1447" spans="1:28" x14ac:dyDescent="0.25">
      <c r="A1447" t="s">
        <v>158</v>
      </c>
      <c r="B1447" t="s">
        <v>279</v>
      </c>
      <c r="C1447" t="s">
        <v>275</v>
      </c>
      <c r="D1447" t="s">
        <v>276</v>
      </c>
      <c r="E1447">
        <v>511</v>
      </c>
      <c r="F1447" t="str">
        <f t="shared" si="44"/>
        <v>A7870AF511</v>
      </c>
      <c r="G1447">
        <f t="shared" si="45"/>
        <v>332000</v>
      </c>
      <c r="H1447" s="2">
        <v>331894</v>
      </c>
      <c r="I1447" s="3">
        <v>332000</v>
      </c>
      <c r="J1447" t="s">
        <v>29</v>
      </c>
      <c r="K1447" t="s">
        <v>159</v>
      </c>
      <c r="L1447" t="s">
        <v>160</v>
      </c>
      <c r="M1447" t="s">
        <v>161</v>
      </c>
      <c r="N1447" t="s">
        <v>162</v>
      </c>
      <c r="O1447" t="s">
        <v>814</v>
      </c>
      <c r="P1447" t="s">
        <v>34</v>
      </c>
      <c r="Q1447" t="s">
        <v>35</v>
      </c>
      <c r="R1447" t="s">
        <v>36</v>
      </c>
      <c r="S1447" t="s">
        <v>277</v>
      </c>
      <c r="T1447" t="s">
        <v>185</v>
      </c>
      <c r="U1447" t="s">
        <v>186</v>
      </c>
      <c r="V1447" t="s">
        <v>39</v>
      </c>
      <c r="W1447" t="s">
        <v>40</v>
      </c>
      <c r="X1447" t="s">
        <v>187</v>
      </c>
      <c r="Y1447" t="s">
        <v>41</v>
      </c>
      <c r="Z1447" t="s">
        <v>41</v>
      </c>
      <c r="AA1447" t="s">
        <v>188</v>
      </c>
      <c r="AB1447" t="s">
        <v>278</v>
      </c>
    </row>
    <row r="1448" spans="1:28" x14ac:dyDescent="0.25">
      <c r="A1448" t="s">
        <v>163</v>
      </c>
      <c r="B1448" t="s">
        <v>279</v>
      </c>
      <c r="C1448" t="s">
        <v>275</v>
      </c>
      <c r="D1448" t="s">
        <v>276</v>
      </c>
      <c r="E1448">
        <v>511</v>
      </c>
      <c r="F1448" t="str">
        <f t="shared" si="44"/>
        <v>A7870AF511</v>
      </c>
      <c r="G1448">
        <f t="shared" si="45"/>
        <v>1405000</v>
      </c>
      <c r="H1448" s="2">
        <v>-1404482</v>
      </c>
      <c r="I1448" s="3">
        <v>-1405000</v>
      </c>
      <c r="J1448" t="s">
        <v>99</v>
      </c>
      <c r="K1448" t="s">
        <v>35</v>
      </c>
      <c r="L1448" t="s">
        <v>129</v>
      </c>
      <c r="M1448" t="s">
        <v>130</v>
      </c>
      <c r="N1448" t="s">
        <v>131</v>
      </c>
      <c r="O1448" t="s">
        <v>814</v>
      </c>
      <c r="P1448" t="s">
        <v>34</v>
      </c>
      <c r="Q1448" t="s">
        <v>35</v>
      </c>
      <c r="R1448" t="s">
        <v>36</v>
      </c>
      <c r="S1448" t="s">
        <v>277</v>
      </c>
      <c r="T1448" t="s">
        <v>185</v>
      </c>
      <c r="U1448" t="s">
        <v>186</v>
      </c>
      <c r="V1448" t="s">
        <v>39</v>
      </c>
      <c r="W1448" t="s">
        <v>40</v>
      </c>
      <c r="X1448" t="s">
        <v>187</v>
      </c>
      <c r="Y1448" t="s">
        <v>41</v>
      </c>
      <c r="Z1448" t="s">
        <v>41</v>
      </c>
      <c r="AA1448" t="s">
        <v>188</v>
      </c>
      <c r="AB1448" t="s">
        <v>278</v>
      </c>
    </row>
    <row r="1449" spans="1:28" x14ac:dyDescent="0.25">
      <c r="A1449" t="s">
        <v>164</v>
      </c>
      <c r="B1449" t="s">
        <v>26</v>
      </c>
      <c r="C1449" t="s">
        <v>275</v>
      </c>
      <c r="D1449" t="s">
        <v>276</v>
      </c>
      <c r="E1449">
        <v>511</v>
      </c>
      <c r="F1449" t="str">
        <f t="shared" si="44"/>
        <v>A7870AF511</v>
      </c>
      <c r="G1449">
        <f t="shared" si="45"/>
        <v>1073000</v>
      </c>
      <c r="H1449" s="2">
        <v>1072588</v>
      </c>
      <c r="I1449" s="3">
        <v>1073000</v>
      </c>
      <c r="J1449" t="s">
        <v>29</v>
      </c>
      <c r="K1449" t="s">
        <v>116</v>
      </c>
      <c r="L1449" t="s">
        <v>117</v>
      </c>
      <c r="M1449" t="s">
        <v>118</v>
      </c>
      <c r="N1449" t="s">
        <v>117</v>
      </c>
      <c r="O1449" t="s">
        <v>814</v>
      </c>
      <c r="P1449" t="s">
        <v>34</v>
      </c>
      <c r="Q1449" t="s">
        <v>35</v>
      </c>
      <c r="R1449" t="s">
        <v>36</v>
      </c>
      <c r="S1449" t="s">
        <v>277</v>
      </c>
      <c r="T1449" t="s">
        <v>185</v>
      </c>
      <c r="U1449" t="s">
        <v>186</v>
      </c>
      <c r="V1449" t="s">
        <v>39</v>
      </c>
      <c r="W1449" t="s">
        <v>40</v>
      </c>
      <c r="X1449" t="s">
        <v>187</v>
      </c>
      <c r="Y1449" t="s">
        <v>41</v>
      </c>
      <c r="Z1449" t="s">
        <v>41</v>
      </c>
      <c r="AA1449" t="s">
        <v>188</v>
      </c>
      <c r="AB1449" t="s">
        <v>278</v>
      </c>
    </row>
    <row r="1450" spans="1:28" x14ac:dyDescent="0.25">
      <c r="A1450" t="s">
        <v>165</v>
      </c>
      <c r="B1450" t="s">
        <v>26</v>
      </c>
      <c r="C1450" t="s">
        <v>275</v>
      </c>
      <c r="D1450" t="s">
        <v>276</v>
      </c>
      <c r="E1450">
        <v>511</v>
      </c>
      <c r="F1450" t="str">
        <f t="shared" si="44"/>
        <v>A7870AF511</v>
      </c>
      <c r="G1450">
        <f t="shared" si="45"/>
        <v>1073000</v>
      </c>
      <c r="H1450" s="2">
        <v>-1072588</v>
      </c>
      <c r="I1450" s="3">
        <v>-1073000</v>
      </c>
      <c r="J1450" t="s">
        <v>99</v>
      </c>
      <c r="K1450" t="s">
        <v>154</v>
      </c>
      <c r="L1450" t="s">
        <v>155</v>
      </c>
      <c r="M1450" t="s">
        <v>156</v>
      </c>
      <c r="N1450" t="s">
        <v>157</v>
      </c>
      <c r="O1450" t="s">
        <v>814</v>
      </c>
      <c r="P1450" t="s">
        <v>34</v>
      </c>
      <c r="Q1450" t="s">
        <v>35</v>
      </c>
      <c r="R1450" t="s">
        <v>36</v>
      </c>
      <c r="S1450" t="s">
        <v>277</v>
      </c>
      <c r="T1450" t="s">
        <v>185</v>
      </c>
      <c r="U1450" t="s">
        <v>186</v>
      </c>
      <c r="V1450" t="s">
        <v>39</v>
      </c>
      <c r="W1450" t="s">
        <v>40</v>
      </c>
      <c r="X1450" t="s">
        <v>187</v>
      </c>
      <c r="Y1450" t="s">
        <v>41</v>
      </c>
      <c r="Z1450" t="s">
        <v>41</v>
      </c>
      <c r="AA1450" t="s">
        <v>188</v>
      </c>
      <c r="AB1450" t="s">
        <v>278</v>
      </c>
    </row>
    <row r="1451" spans="1:28" x14ac:dyDescent="0.25">
      <c r="A1451" t="s">
        <v>166</v>
      </c>
      <c r="B1451" t="s">
        <v>26</v>
      </c>
      <c r="C1451" t="s">
        <v>275</v>
      </c>
      <c r="D1451" t="s">
        <v>276</v>
      </c>
      <c r="E1451">
        <v>511</v>
      </c>
      <c r="F1451" t="str">
        <f t="shared" si="44"/>
        <v>A7870AF511</v>
      </c>
      <c r="G1451">
        <f t="shared" si="45"/>
        <v>1431000</v>
      </c>
      <c r="H1451" s="2">
        <v>1430872</v>
      </c>
      <c r="I1451" s="3">
        <v>1431000</v>
      </c>
      <c r="J1451" t="s">
        <v>29</v>
      </c>
      <c r="K1451" t="s">
        <v>116</v>
      </c>
      <c r="L1451" t="s">
        <v>117</v>
      </c>
      <c r="M1451" t="s">
        <v>118</v>
      </c>
      <c r="N1451" t="s">
        <v>117</v>
      </c>
      <c r="O1451" t="s">
        <v>814</v>
      </c>
      <c r="P1451" t="s">
        <v>34</v>
      </c>
      <c r="Q1451" t="s">
        <v>35</v>
      </c>
      <c r="R1451" t="s">
        <v>36</v>
      </c>
      <c r="S1451" t="s">
        <v>277</v>
      </c>
      <c r="T1451" t="s">
        <v>185</v>
      </c>
      <c r="U1451" t="s">
        <v>186</v>
      </c>
      <c r="V1451" t="s">
        <v>39</v>
      </c>
      <c r="W1451" t="s">
        <v>40</v>
      </c>
      <c r="X1451" t="s">
        <v>187</v>
      </c>
      <c r="Y1451" t="s">
        <v>41</v>
      </c>
      <c r="Z1451" t="s">
        <v>41</v>
      </c>
      <c r="AA1451" t="s">
        <v>188</v>
      </c>
      <c r="AB1451" t="s">
        <v>278</v>
      </c>
    </row>
    <row r="1452" spans="1:28" x14ac:dyDescent="0.25">
      <c r="A1452" t="s">
        <v>167</v>
      </c>
      <c r="B1452" t="s">
        <v>26</v>
      </c>
      <c r="C1452" t="s">
        <v>275</v>
      </c>
      <c r="D1452" t="s">
        <v>276</v>
      </c>
      <c r="E1452">
        <v>511</v>
      </c>
      <c r="F1452" t="str">
        <f t="shared" si="44"/>
        <v>A7870AF511</v>
      </c>
      <c r="G1452">
        <f t="shared" si="45"/>
        <v>1431000</v>
      </c>
      <c r="H1452" s="2">
        <v>-1430872</v>
      </c>
      <c r="I1452" s="3">
        <v>-1431000</v>
      </c>
      <c r="J1452" t="s">
        <v>99</v>
      </c>
      <c r="K1452" t="s">
        <v>168</v>
      </c>
      <c r="L1452" t="s">
        <v>117</v>
      </c>
      <c r="M1452" t="s">
        <v>169</v>
      </c>
      <c r="N1452" t="s">
        <v>170</v>
      </c>
      <c r="O1452" t="s">
        <v>814</v>
      </c>
      <c r="P1452" t="s">
        <v>34</v>
      </c>
      <c r="Q1452" t="s">
        <v>35</v>
      </c>
      <c r="R1452" t="s">
        <v>36</v>
      </c>
      <c r="S1452" t="s">
        <v>277</v>
      </c>
      <c r="T1452" t="s">
        <v>185</v>
      </c>
      <c r="U1452" t="s">
        <v>186</v>
      </c>
      <c r="V1452" t="s">
        <v>39</v>
      </c>
      <c r="W1452" t="s">
        <v>40</v>
      </c>
      <c r="X1452" t="s">
        <v>187</v>
      </c>
      <c r="Y1452" t="s">
        <v>41</v>
      </c>
      <c r="Z1452" t="s">
        <v>41</v>
      </c>
      <c r="AA1452" t="s">
        <v>188</v>
      </c>
      <c r="AB1452" t="s">
        <v>278</v>
      </c>
    </row>
    <row r="1453" spans="1:28" x14ac:dyDescent="0.25">
      <c r="A1453" t="s">
        <v>823</v>
      </c>
      <c r="B1453" t="s">
        <v>26</v>
      </c>
      <c r="C1453" t="s">
        <v>280</v>
      </c>
      <c r="D1453" t="s">
        <v>53</v>
      </c>
      <c r="E1453">
        <v>511</v>
      </c>
      <c r="F1453" t="str">
        <f t="shared" si="44"/>
        <v>A0845AF511</v>
      </c>
      <c r="G1453">
        <f t="shared" si="45"/>
        <v>44877000</v>
      </c>
      <c r="H1453" s="2">
        <v>44876547</v>
      </c>
      <c r="I1453" s="3">
        <v>44877000</v>
      </c>
      <c r="J1453" t="s">
        <v>29</v>
      </c>
      <c r="K1453" t="s">
        <v>108</v>
      </c>
      <c r="L1453" t="s">
        <v>109</v>
      </c>
      <c r="M1453" t="s">
        <v>32</v>
      </c>
      <c r="N1453" t="s">
        <v>33</v>
      </c>
      <c r="O1453" t="s">
        <v>814</v>
      </c>
      <c r="P1453" t="s">
        <v>34</v>
      </c>
      <c r="Q1453" t="s">
        <v>35</v>
      </c>
      <c r="R1453" t="s">
        <v>36</v>
      </c>
      <c r="S1453" t="s">
        <v>281</v>
      </c>
      <c r="T1453" t="s">
        <v>185</v>
      </c>
      <c r="U1453" t="s">
        <v>226</v>
      </c>
      <c r="V1453" t="s">
        <v>39</v>
      </c>
      <c r="W1453" t="s">
        <v>40</v>
      </c>
      <c r="X1453" t="s">
        <v>187</v>
      </c>
      <c r="Y1453" t="s">
        <v>41</v>
      </c>
      <c r="Z1453" t="s">
        <v>41</v>
      </c>
      <c r="AA1453" t="s">
        <v>188</v>
      </c>
      <c r="AB1453" t="s">
        <v>227</v>
      </c>
    </row>
    <row r="1454" spans="1:28" x14ac:dyDescent="0.25">
      <c r="A1454" t="s">
        <v>825</v>
      </c>
      <c r="B1454" t="s">
        <v>26</v>
      </c>
      <c r="C1454" t="s">
        <v>280</v>
      </c>
      <c r="D1454" t="s">
        <v>53</v>
      </c>
      <c r="E1454">
        <v>511</v>
      </c>
      <c r="F1454" t="str">
        <f t="shared" si="44"/>
        <v>A0845AF511</v>
      </c>
      <c r="G1454">
        <f t="shared" si="45"/>
        <v>253000</v>
      </c>
      <c r="H1454" s="2">
        <v>253457</v>
      </c>
      <c r="I1454" s="3">
        <v>253000</v>
      </c>
      <c r="J1454" t="s">
        <v>29</v>
      </c>
      <c r="K1454" t="s">
        <v>100</v>
      </c>
      <c r="L1454" t="s">
        <v>101</v>
      </c>
      <c r="M1454" t="s">
        <v>102</v>
      </c>
      <c r="N1454" t="s">
        <v>103</v>
      </c>
      <c r="O1454" t="s">
        <v>814</v>
      </c>
      <c r="P1454" t="s">
        <v>34</v>
      </c>
      <c r="Q1454" t="s">
        <v>35</v>
      </c>
      <c r="R1454" t="s">
        <v>36</v>
      </c>
      <c r="S1454" t="s">
        <v>281</v>
      </c>
      <c r="T1454" t="s">
        <v>185</v>
      </c>
      <c r="U1454" t="s">
        <v>226</v>
      </c>
      <c r="V1454" t="s">
        <v>39</v>
      </c>
      <c r="W1454" t="s">
        <v>40</v>
      </c>
      <c r="X1454" t="s">
        <v>187</v>
      </c>
      <c r="Y1454" t="s">
        <v>41</v>
      </c>
      <c r="Z1454" t="s">
        <v>41</v>
      </c>
      <c r="AA1454" t="s">
        <v>188</v>
      </c>
      <c r="AB1454" t="s">
        <v>227</v>
      </c>
    </row>
    <row r="1455" spans="1:28" x14ac:dyDescent="0.25">
      <c r="A1455" t="s">
        <v>816</v>
      </c>
      <c r="B1455" t="s">
        <v>26</v>
      </c>
      <c r="C1455" t="s">
        <v>280</v>
      </c>
      <c r="D1455" t="s">
        <v>53</v>
      </c>
      <c r="E1455">
        <v>511</v>
      </c>
      <c r="F1455" t="str">
        <f t="shared" si="44"/>
        <v>A0845AF511</v>
      </c>
      <c r="G1455">
        <f t="shared" si="45"/>
        <v>14701000</v>
      </c>
      <c r="H1455" s="2">
        <v>-14701322</v>
      </c>
      <c r="I1455" s="3">
        <v>-14701000</v>
      </c>
      <c r="J1455" t="s">
        <v>99</v>
      </c>
      <c r="K1455" t="s">
        <v>115</v>
      </c>
      <c r="L1455" t="s">
        <v>111</v>
      </c>
      <c r="M1455" t="s">
        <v>112</v>
      </c>
      <c r="N1455" t="s">
        <v>113</v>
      </c>
      <c r="O1455" t="s">
        <v>814</v>
      </c>
      <c r="P1455" t="s">
        <v>34</v>
      </c>
      <c r="Q1455" t="s">
        <v>35</v>
      </c>
      <c r="R1455" t="s">
        <v>36</v>
      </c>
      <c r="S1455" t="s">
        <v>281</v>
      </c>
      <c r="T1455" t="s">
        <v>185</v>
      </c>
      <c r="U1455" t="s">
        <v>226</v>
      </c>
      <c r="V1455" t="s">
        <v>39</v>
      </c>
      <c r="W1455" t="s">
        <v>40</v>
      </c>
      <c r="X1455" t="s">
        <v>187</v>
      </c>
      <c r="Y1455" t="s">
        <v>41</v>
      </c>
      <c r="Z1455" t="s">
        <v>41</v>
      </c>
      <c r="AA1455" t="s">
        <v>188</v>
      </c>
      <c r="AB1455" t="s">
        <v>227</v>
      </c>
    </row>
    <row r="1456" spans="1:28" x14ac:dyDescent="0.25">
      <c r="A1456" t="s">
        <v>817</v>
      </c>
      <c r="B1456" t="s">
        <v>26</v>
      </c>
      <c r="C1456" t="s">
        <v>280</v>
      </c>
      <c r="D1456" t="s">
        <v>53</v>
      </c>
      <c r="E1456">
        <v>511</v>
      </c>
      <c r="F1456" t="str">
        <f t="shared" si="44"/>
        <v>A0845AF511</v>
      </c>
      <c r="G1456">
        <f t="shared" si="45"/>
        <v>30429000</v>
      </c>
      <c r="H1456" s="2">
        <v>-30428682</v>
      </c>
      <c r="I1456" s="3">
        <v>-30429000</v>
      </c>
      <c r="J1456" t="s">
        <v>99</v>
      </c>
      <c r="K1456" t="s">
        <v>116</v>
      </c>
      <c r="L1456" t="s">
        <v>117</v>
      </c>
      <c r="M1456" t="s">
        <v>118</v>
      </c>
      <c r="N1456" t="s">
        <v>117</v>
      </c>
      <c r="O1456" t="s">
        <v>814</v>
      </c>
      <c r="P1456" t="s">
        <v>34</v>
      </c>
      <c r="Q1456" t="s">
        <v>35</v>
      </c>
      <c r="R1456" t="s">
        <v>36</v>
      </c>
      <c r="S1456" t="s">
        <v>281</v>
      </c>
      <c r="T1456" t="s">
        <v>185</v>
      </c>
      <c r="U1456" t="s">
        <v>226</v>
      </c>
      <c r="V1456" t="s">
        <v>39</v>
      </c>
      <c r="W1456" t="s">
        <v>40</v>
      </c>
      <c r="X1456" t="s">
        <v>187</v>
      </c>
      <c r="Y1456" t="s">
        <v>41</v>
      </c>
      <c r="Z1456" t="s">
        <v>41</v>
      </c>
      <c r="AA1456" t="s">
        <v>188</v>
      </c>
      <c r="AB1456" t="s">
        <v>227</v>
      </c>
    </row>
    <row r="1457" spans="1:28" x14ac:dyDescent="0.25">
      <c r="A1457" t="s">
        <v>149</v>
      </c>
      <c r="B1457" t="s">
        <v>26</v>
      </c>
      <c r="C1457" t="s">
        <v>280</v>
      </c>
      <c r="D1457" t="s">
        <v>53</v>
      </c>
      <c r="E1457">
        <v>511</v>
      </c>
      <c r="F1457" t="str">
        <f t="shared" si="44"/>
        <v>A0845AF511</v>
      </c>
      <c r="G1457">
        <f t="shared" si="45"/>
        <v>10709000</v>
      </c>
      <c r="H1457" s="2">
        <v>10709331</v>
      </c>
      <c r="I1457" s="3">
        <v>10709000</v>
      </c>
      <c r="J1457" t="s">
        <v>29</v>
      </c>
      <c r="K1457" t="s">
        <v>35</v>
      </c>
      <c r="L1457" t="s">
        <v>129</v>
      </c>
      <c r="M1457" t="s">
        <v>130</v>
      </c>
      <c r="N1457" t="s">
        <v>131</v>
      </c>
      <c r="O1457" t="s">
        <v>814</v>
      </c>
      <c r="P1457" t="s">
        <v>34</v>
      </c>
      <c r="Q1457" t="s">
        <v>35</v>
      </c>
      <c r="R1457" t="s">
        <v>36</v>
      </c>
      <c r="S1457" t="s">
        <v>281</v>
      </c>
      <c r="T1457" t="s">
        <v>185</v>
      </c>
      <c r="U1457" t="s">
        <v>226</v>
      </c>
      <c r="V1457" t="s">
        <v>39</v>
      </c>
      <c r="W1457" t="s">
        <v>40</v>
      </c>
      <c r="X1457" t="s">
        <v>187</v>
      </c>
      <c r="Y1457" t="s">
        <v>41</v>
      </c>
      <c r="Z1457" t="s">
        <v>41</v>
      </c>
      <c r="AA1457" t="s">
        <v>188</v>
      </c>
      <c r="AB1457" t="s">
        <v>227</v>
      </c>
    </row>
    <row r="1458" spans="1:28" x14ac:dyDescent="0.25">
      <c r="A1458" t="s">
        <v>152</v>
      </c>
      <c r="B1458" t="s">
        <v>26</v>
      </c>
      <c r="C1458" t="s">
        <v>280</v>
      </c>
      <c r="D1458" t="s">
        <v>53</v>
      </c>
      <c r="E1458">
        <v>511</v>
      </c>
      <c r="F1458" t="str">
        <f t="shared" si="44"/>
        <v>A0845AF511</v>
      </c>
      <c r="G1458">
        <f t="shared" si="45"/>
        <v>10709000</v>
      </c>
      <c r="H1458" s="2">
        <v>-10709331</v>
      </c>
      <c r="I1458" s="3">
        <v>-10709000</v>
      </c>
      <c r="J1458" t="s">
        <v>99</v>
      </c>
      <c r="K1458" t="s">
        <v>115</v>
      </c>
      <c r="L1458" t="s">
        <v>111</v>
      </c>
      <c r="M1458" t="s">
        <v>112</v>
      </c>
      <c r="N1458" t="s">
        <v>113</v>
      </c>
      <c r="O1458" t="s">
        <v>814</v>
      </c>
      <c r="P1458" t="s">
        <v>34</v>
      </c>
      <c r="Q1458" t="s">
        <v>35</v>
      </c>
      <c r="R1458" t="s">
        <v>36</v>
      </c>
      <c r="S1458" t="s">
        <v>281</v>
      </c>
      <c r="T1458" t="s">
        <v>185</v>
      </c>
      <c r="U1458" t="s">
        <v>226</v>
      </c>
      <c r="V1458" t="s">
        <v>39</v>
      </c>
      <c r="W1458" t="s">
        <v>40</v>
      </c>
      <c r="X1458" t="s">
        <v>187</v>
      </c>
      <c r="Y1458" t="s">
        <v>41</v>
      </c>
      <c r="Z1458" t="s">
        <v>41</v>
      </c>
      <c r="AA1458" t="s">
        <v>188</v>
      </c>
      <c r="AB1458" t="s">
        <v>227</v>
      </c>
    </row>
    <row r="1459" spans="1:28" x14ac:dyDescent="0.25">
      <c r="A1459" t="s">
        <v>153</v>
      </c>
      <c r="B1459" t="s">
        <v>282</v>
      </c>
      <c r="C1459" t="s">
        <v>280</v>
      </c>
      <c r="D1459" t="s">
        <v>53</v>
      </c>
      <c r="E1459">
        <v>511</v>
      </c>
      <c r="F1459" t="str">
        <f t="shared" si="44"/>
        <v>A0845AF511</v>
      </c>
      <c r="G1459">
        <f t="shared" si="45"/>
        <v>10474000</v>
      </c>
      <c r="H1459" s="2">
        <v>10474445</v>
      </c>
      <c r="I1459" s="3">
        <v>10474000</v>
      </c>
      <c r="J1459" t="s">
        <v>29</v>
      </c>
      <c r="K1459" t="s">
        <v>154</v>
      </c>
      <c r="L1459" t="s">
        <v>155</v>
      </c>
      <c r="M1459" t="s">
        <v>156</v>
      </c>
      <c r="N1459" t="s">
        <v>157</v>
      </c>
      <c r="O1459" t="s">
        <v>814</v>
      </c>
      <c r="P1459" t="s">
        <v>34</v>
      </c>
      <c r="Q1459" t="s">
        <v>35</v>
      </c>
      <c r="R1459" t="s">
        <v>36</v>
      </c>
      <c r="S1459" t="s">
        <v>281</v>
      </c>
      <c r="T1459" t="s">
        <v>185</v>
      </c>
      <c r="U1459" t="s">
        <v>226</v>
      </c>
      <c r="V1459" t="s">
        <v>39</v>
      </c>
      <c r="W1459" t="s">
        <v>40</v>
      </c>
      <c r="X1459" t="s">
        <v>187</v>
      </c>
      <c r="Y1459" t="s">
        <v>41</v>
      </c>
      <c r="Z1459" t="s">
        <v>41</v>
      </c>
      <c r="AA1459" t="s">
        <v>188</v>
      </c>
      <c r="AB1459" t="s">
        <v>227</v>
      </c>
    </row>
    <row r="1460" spans="1:28" x14ac:dyDescent="0.25">
      <c r="A1460" t="s">
        <v>158</v>
      </c>
      <c r="B1460" t="s">
        <v>282</v>
      </c>
      <c r="C1460" t="s">
        <v>280</v>
      </c>
      <c r="D1460" t="s">
        <v>53</v>
      </c>
      <c r="E1460">
        <v>511</v>
      </c>
      <c r="F1460" t="str">
        <f t="shared" si="44"/>
        <v>A0845AF511</v>
      </c>
      <c r="G1460">
        <f t="shared" si="45"/>
        <v>232000</v>
      </c>
      <c r="H1460" s="2">
        <v>231841</v>
      </c>
      <c r="I1460" s="3">
        <v>232000</v>
      </c>
      <c r="J1460" t="s">
        <v>29</v>
      </c>
      <c r="K1460" t="s">
        <v>159</v>
      </c>
      <c r="L1460" t="s">
        <v>160</v>
      </c>
      <c r="M1460" t="s">
        <v>161</v>
      </c>
      <c r="N1460" t="s">
        <v>162</v>
      </c>
      <c r="O1460" t="s">
        <v>814</v>
      </c>
      <c r="P1460" t="s">
        <v>34</v>
      </c>
      <c r="Q1460" t="s">
        <v>35</v>
      </c>
      <c r="R1460" t="s">
        <v>36</v>
      </c>
      <c r="S1460" t="s">
        <v>281</v>
      </c>
      <c r="T1460" t="s">
        <v>185</v>
      </c>
      <c r="U1460" t="s">
        <v>226</v>
      </c>
      <c r="V1460" t="s">
        <v>39</v>
      </c>
      <c r="W1460" t="s">
        <v>40</v>
      </c>
      <c r="X1460" t="s">
        <v>187</v>
      </c>
      <c r="Y1460" t="s">
        <v>41</v>
      </c>
      <c r="Z1460" t="s">
        <v>41</v>
      </c>
      <c r="AA1460" t="s">
        <v>188</v>
      </c>
      <c r="AB1460" t="s">
        <v>227</v>
      </c>
    </row>
    <row r="1461" spans="1:28" x14ac:dyDescent="0.25">
      <c r="A1461" t="s">
        <v>163</v>
      </c>
      <c r="B1461" t="s">
        <v>282</v>
      </c>
      <c r="C1461" t="s">
        <v>280</v>
      </c>
      <c r="D1461" t="s">
        <v>53</v>
      </c>
      <c r="E1461">
        <v>511</v>
      </c>
      <c r="F1461" t="str">
        <f t="shared" si="44"/>
        <v>A0845AF511</v>
      </c>
      <c r="G1461">
        <f t="shared" si="45"/>
        <v>10706000</v>
      </c>
      <c r="H1461" s="2">
        <v>-10706286</v>
      </c>
      <c r="I1461" s="3">
        <v>-10706000</v>
      </c>
      <c r="J1461" t="s">
        <v>99</v>
      </c>
      <c r="K1461" t="s">
        <v>35</v>
      </c>
      <c r="L1461" t="s">
        <v>129</v>
      </c>
      <c r="M1461" t="s">
        <v>130</v>
      </c>
      <c r="N1461" t="s">
        <v>131</v>
      </c>
      <c r="O1461" t="s">
        <v>814</v>
      </c>
      <c r="P1461" t="s">
        <v>34</v>
      </c>
      <c r="Q1461" t="s">
        <v>35</v>
      </c>
      <c r="R1461" t="s">
        <v>36</v>
      </c>
      <c r="S1461" t="s">
        <v>281</v>
      </c>
      <c r="T1461" t="s">
        <v>185</v>
      </c>
      <c r="U1461" t="s">
        <v>226</v>
      </c>
      <c r="V1461" t="s">
        <v>39</v>
      </c>
      <c r="W1461" t="s">
        <v>40</v>
      </c>
      <c r="X1461" t="s">
        <v>187</v>
      </c>
      <c r="Y1461" t="s">
        <v>41</v>
      </c>
      <c r="Z1461" t="s">
        <v>41</v>
      </c>
      <c r="AA1461" t="s">
        <v>188</v>
      </c>
      <c r="AB1461" t="s">
        <v>227</v>
      </c>
    </row>
    <row r="1462" spans="1:28" x14ac:dyDescent="0.25">
      <c r="A1462" t="s">
        <v>164</v>
      </c>
      <c r="B1462" t="s">
        <v>26</v>
      </c>
      <c r="C1462" t="s">
        <v>280</v>
      </c>
      <c r="D1462" t="s">
        <v>53</v>
      </c>
      <c r="E1462">
        <v>511</v>
      </c>
      <c r="F1462" t="str">
        <f t="shared" si="44"/>
        <v>A0845AF511</v>
      </c>
      <c r="G1462">
        <f t="shared" si="45"/>
        <v>10474000</v>
      </c>
      <c r="H1462" s="2">
        <v>10474445</v>
      </c>
      <c r="I1462" s="3">
        <v>10474000</v>
      </c>
      <c r="J1462" t="s">
        <v>29</v>
      </c>
      <c r="K1462" t="s">
        <v>116</v>
      </c>
      <c r="L1462" t="s">
        <v>117</v>
      </c>
      <c r="M1462" t="s">
        <v>118</v>
      </c>
      <c r="N1462" t="s">
        <v>117</v>
      </c>
      <c r="O1462" t="s">
        <v>814</v>
      </c>
      <c r="P1462" t="s">
        <v>34</v>
      </c>
      <c r="Q1462" t="s">
        <v>35</v>
      </c>
      <c r="R1462" t="s">
        <v>36</v>
      </c>
      <c r="S1462" t="s">
        <v>281</v>
      </c>
      <c r="T1462" t="s">
        <v>185</v>
      </c>
      <c r="U1462" t="s">
        <v>226</v>
      </c>
      <c r="V1462" t="s">
        <v>39</v>
      </c>
      <c r="W1462" t="s">
        <v>40</v>
      </c>
      <c r="X1462" t="s">
        <v>187</v>
      </c>
      <c r="Y1462" t="s">
        <v>41</v>
      </c>
      <c r="Z1462" t="s">
        <v>41</v>
      </c>
      <c r="AA1462" t="s">
        <v>188</v>
      </c>
      <c r="AB1462" t="s">
        <v>227</v>
      </c>
    </row>
    <row r="1463" spans="1:28" x14ac:dyDescent="0.25">
      <c r="A1463" t="s">
        <v>165</v>
      </c>
      <c r="B1463" t="s">
        <v>26</v>
      </c>
      <c r="C1463" t="s">
        <v>280</v>
      </c>
      <c r="D1463" t="s">
        <v>53</v>
      </c>
      <c r="E1463">
        <v>511</v>
      </c>
      <c r="F1463" t="str">
        <f t="shared" si="44"/>
        <v>A0845AF511</v>
      </c>
      <c r="G1463">
        <f t="shared" si="45"/>
        <v>10474000</v>
      </c>
      <c r="H1463" s="2">
        <v>-10474445</v>
      </c>
      <c r="I1463" s="3">
        <v>-10474000</v>
      </c>
      <c r="J1463" t="s">
        <v>99</v>
      </c>
      <c r="K1463" t="s">
        <v>154</v>
      </c>
      <c r="L1463" t="s">
        <v>155</v>
      </c>
      <c r="M1463" t="s">
        <v>156</v>
      </c>
      <c r="N1463" t="s">
        <v>157</v>
      </c>
      <c r="O1463" t="s">
        <v>814</v>
      </c>
      <c r="P1463" t="s">
        <v>34</v>
      </c>
      <c r="Q1463" t="s">
        <v>35</v>
      </c>
      <c r="R1463" t="s">
        <v>36</v>
      </c>
      <c r="S1463" t="s">
        <v>281</v>
      </c>
      <c r="T1463" t="s">
        <v>185</v>
      </c>
      <c r="U1463" t="s">
        <v>226</v>
      </c>
      <c r="V1463" t="s">
        <v>39</v>
      </c>
      <c r="W1463" t="s">
        <v>40</v>
      </c>
      <c r="X1463" t="s">
        <v>187</v>
      </c>
      <c r="Y1463" t="s">
        <v>41</v>
      </c>
      <c r="Z1463" t="s">
        <v>41</v>
      </c>
      <c r="AA1463" t="s">
        <v>188</v>
      </c>
      <c r="AB1463" t="s">
        <v>227</v>
      </c>
    </row>
    <row r="1464" spans="1:28" x14ac:dyDescent="0.25">
      <c r="A1464" t="s">
        <v>166</v>
      </c>
      <c r="B1464" t="s">
        <v>26</v>
      </c>
      <c r="C1464" t="s">
        <v>280</v>
      </c>
      <c r="D1464" t="s">
        <v>53</v>
      </c>
      <c r="E1464">
        <v>511</v>
      </c>
      <c r="F1464" t="str">
        <f t="shared" si="44"/>
        <v>A0845AF511</v>
      </c>
      <c r="G1464">
        <f t="shared" si="45"/>
        <v>7640000</v>
      </c>
      <c r="H1464" s="2">
        <v>7639762</v>
      </c>
      <c r="I1464" s="3">
        <v>7640000</v>
      </c>
      <c r="J1464" t="s">
        <v>29</v>
      </c>
      <c r="K1464" t="s">
        <v>116</v>
      </c>
      <c r="L1464" t="s">
        <v>117</v>
      </c>
      <c r="M1464" t="s">
        <v>118</v>
      </c>
      <c r="N1464" t="s">
        <v>117</v>
      </c>
      <c r="O1464" t="s">
        <v>814</v>
      </c>
      <c r="P1464" t="s">
        <v>34</v>
      </c>
      <c r="Q1464" t="s">
        <v>35</v>
      </c>
      <c r="R1464" t="s">
        <v>36</v>
      </c>
      <c r="S1464" t="s">
        <v>281</v>
      </c>
      <c r="T1464" t="s">
        <v>185</v>
      </c>
      <c r="U1464" t="s">
        <v>226</v>
      </c>
      <c r="V1464" t="s">
        <v>39</v>
      </c>
      <c r="W1464" t="s">
        <v>40</v>
      </c>
      <c r="X1464" t="s">
        <v>187</v>
      </c>
      <c r="Y1464" t="s">
        <v>41</v>
      </c>
      <c r="Z1464" t="s">
        <v>41</v>
      </c>
      <c r="AA1464" t="s">
        <v>188</v>
      </c>
      <c r="AB1464" t="s">
        <v>227</v>
      </c>
    </row>
    <row r="1465" spans="1:28" x14ac:dyDescent="0.25">
      <c r="A1465" t="s">
        <v>167</v>
      </c>
      <c r="B1465" t="s">
        <v>26</v>
      </c>
      <c r="C1465" t="s">
        <v>280</v>
      </c>
      <c r="D1465" t="s">
        <v>53</v>
      </c>
      <c r="E1465">
        <v>511</v>
      </c>
      <c r="F1465" t="str">
        <f t="shared" si="44"/>
        <v>A0845AF511</v>
      </c>
      <c r="G1465">
        <f t="shared" si="45"/>
        <v>7640000</v>
      </c>
      <c r="H1465" s="2">
        <v>-7639762</v>
      </c>
      <c r="I1465" s="3">
        <v>-7640000</v>
      </c>
      <c r="J1465" t="s">
        <v>99</v>
      </c>
      <c r="K1465" t="s">
        <v>168</v>
      </c>
      <c r="L1465" t="s">
        <v>117</v>
      </c>
      <c r="M1465" t="s">
        <v>169</v>
      </c>
      <c r="N1465" t="s">
        <v>170</v>
      </c>
      <c r="O1465" t="s">
        <v>814</v>
      </c>
      <c r="P1465" t="s">
        <v>34</v>
      </c>
      <c r="Q1465" t="s">
        <v>35</v>
      </c>
      <c r="R1465" t="s">
        <v>36</v>
      </c>
      <c r="S1465" t="s">
        <v>281</v>
      </c>
      <c r="T1465" t="s">
        <v>185</v>
      </c>
      <c r="U1465" t="s">
        <v>226</v>
      </c>
      <c r="V1465" t="s">
        <v>39</v>
      </c>
      <c r="W1465" t="s">
        <v>40</v>
      </c>
      <c r="X1465" t="s">
        <v>187</v>
      </c>
      <c r="Y1465" t="s">
        <v>41</v>
      </c>
      <c r="Z1465" t="s">
        <v>41</v>
      </c>
      <c r="AA1465" t="s">
        <v>188</v>
      </c>
      <c r="AB1465" t="s">
        <v>227</v>
      </c>
    </row>
    <row r="1466" spans="1:28" x14ac:dyDescent="0.25">
      <c r="A1466" t="s">
        <v>819</v>
      </c>
      <c r="B1466" t="s">
        <v>26</v>
      </c>
      <c r="C1466" t="s">
        <v>941</v>
      </c>
      <c r="D1466" t="s">
        <v>86</v>
      </c>
      <c r="E1466">
        <v>511</v>
      </c>
      <c r="F1466" t="str">
        <f t="shared" si="44"/>
        <v>A7350AF511</v>
      </c>
      <c r="G1466">
        <f t="shared" si="45"/>
        <v>5524000</v>
      </c>
      <c r="H1466" s="2">
        <v>5523763</v>
      </c>
      <c r="I1466" s="3">
        <v>5524000</v>
      </c>
      <c r="J1466" t="s">
        <v>29</v>
      </c>
      <c r="K1466" t="s">
        <v>106</v>
      </c>
      <c r="L1466" t="s">
        <v>107</v>
      </c>
      <c r="M1466" t="s">
        <v>32</v>
      </c>
      <c r="N1466" t="s">
        <v>33</v>
      </c>
      <c r="O1466" t="s">
        <v>814</v>
      </c>
      <c r="P1466" t="s">
        <v>34</v>
      </c>
      <c r="Q1466" t="s">
        <v>48</v>
      </c>
      <c r="R1466" t="s">
        <v>49</v>
      </c>
      <c r="S1466" t="s">
        <v>942</v>
      </c>
      <c r="T1466" t="s">
        <v>185</v>
      </c>
      <c r="U1466" t="s">
        <v>186</v>
      </c>
      <c r="V1466" t="s">
        <v>39</v>
      </c>
      <c r="W1466" t="s">
        <v>40</v>
      </c>
      <c r="X1466" t="s">
        <v>187</v>
      </c>
      <c r="Y1466" t="s">
        <v>41</v>
      </c>
      <c r="Z1466" t="s">
        <v>41</v>
      </c>
      <c r="AA1466" t="s">
        <v>188</v>
      </c>
      <c r="AB1466" t="s">
        <v>943</v>
      </c>
    </row>
    <row r="1467" spans="1:28" x14ac:dyDescent="0.25">
      <c r="A1467" t="s">
        <v>870</v>
      </c>
      <c r="B1467" t="s">
        <v>26</v>
      </c>
      <c r="C1467" t="s">
        <v>941</v>
      </c>
      <c r="D1467" t="s">
        <v>86</v>
      </c>
      <c r="E1467">
        <v>511</v>
      </c>
      <c r="F1467" t="str">
        <f t="shared" si="44"/>
        <v>A7350AF511</v>
      </c>
      <c r="G1467">
        <f t="shared" si="45"/>
        <v>145120000</v>
      </c>
      <c r="H1467" s="2">
        <v>145120979</v>
      </c>
      <c r="I1467" s="3">
        <v>145120000</v>
      </c>
      <c r="J1467" t="s">
        <v>29</v>
      </c>
      <c r="K1467" t="s">
        <v>108</v>
      </c>
      <c r="L1467" t="s">
        <v>109</v>
      </c>
      <c r="M1467" t="s">
        <v>32</v>
      </c>
      <c r="N1467" t="s">
        <v>33</v>
      </c>
      <c r="O1467" t="s">
        <v>814</v>
      </c>
      <c r="P1467" t="s">
        <v>34</v>
      </c>
      <c r="Q1467" t="s">
        <v>48</v>
      </c>
      <c r="R1467" t="s">
        <v>49</v>
      </c>
      <c r="S1467" t="s">
        <v>942</v>
      </c>
      <c r="T1467" t="s">
        <v>185</v>
      </c>
      <c r="U1467" t="s">
        <v>186</v>
      </c>
      <c r="V1467" t="s">
        <v>39</v>
      </c>
      <c r="W1467" t="s">
        <v>40</v>
      </c>
      <c r="X1467" t="s">
        <v>187</v>
      </c>
      <c r="Y1467" t="s">
        <v>41</v>
      </c>
      <c r="Z1467" t="s">
        <v>41</v>
      </c>
      <c r="AA1467" t="s">
        <v>188</v>
      </c>
      <c r="AB1467" t="s">
        <v>943</v>
      </c>
    </row>
    <row r="1468" spans="1:28" x14ac:dyDescent="0.25">
      <c r="A1468" t="s">
        <v>820</v>
      </c>
      <c r="B1468" t="s">
        <v>26</v>
      </c>
      <c r="C1468" t="s">
        <v>941</v>
      </c>
      <c r="D1468" t="s">
        <v>86</v>
      </c>
      <c r="E1468">
        <v>511</v>
      </c>
      <c r="F1468" t="str">
        <f t="shared" si="44"/>
        <v>A7350AF511</v>
      </c>
      <c r="G1468">
        <f t="shared" si="45"/>
        <v>7429000</v>
      </c>
      <c r="H1468" s="2">
        <v>7428856</v>
      </c>
      <c r="I1468" s="3">
        <v>7429000</v>
      </c>
      <c r="J1468" t="s">
        <v>29</v>
      </c>
      <c r="K1468" t="s">
        <v>104</v>
      </c>
      <c r="L1468" t="s">
        <v>105</v>
      </c>
      <c r="M1468" t="s">
        <v>102</v>
      </c>
      <c r="N1468" t="s">
        <v>103</v>
      </c>
      <c r="O1468" t="s">
        <v>814</v>
      </c>
      <c r="P1468" t="s">
        <v>34</v>
      </c>
      <c r="Q1468" t="s">
        <v>48</v>
      </c>
      <c r="R1468" t="s">
        <v>49</v>
      </c>
      <c r="S1468" t="s">
        <v>942</v>
      </c>
      <c r="T1468" t="s">
        <v>185</v>
      </c>
      <c r="U1468" t="s">
        <v>186</v>
      </c>
      <c r="V1468" t="s">
        <v>39</v>
      </c>
      <c r="W1468" t="s">
        <v>40</v>
      </c>
      <c r="X1468" t="s">
        <v>187</v>
      </c>
      <c r="Y1468" t="s">
        <v>41</v>
      </c>
      <c r="Z1468" t="s">
        <v>41</v>
      </c>
      <c r="AA1468" t="s">
        <v>188</v>
      </c>
      <c r="AB1468" t="s">
        <v>943</v>
      </c>
    </row>
    <row r="1469" spans="1:28" x14ac:dyDescent="0.25">
      <c r="A1469" t="s">
        <v>821</v>
      </c>
      <c r="B1469" t="s">
        <v>26</v>
      </c>
      <c r="C1469" t="s">
        <v>941</v>
      </c>
      <c r="D1469" t="s">
        <v>86</v>
      </c>
      <c r="E1469">
        <v>511</v>
      </c>
      <c r="F1469" t="str">
        <f t="shared" si="44"/>
        <v>A7350AF511</v>
      </c>
      <c r="G1469">
        <f t="shared" si="45"/>
        <v>329000</v>
      </c>
      <c r="H1469" s="2">
        <v>-328795</v>
      </c>
      <c r="I1469" s="3">
        <v>-329000</v>
      </c>
      <c r="J1469" t="s">
        <v>99</v>
      </c>
      <c r="K1469" t="s">
        <v>114</v>
      </c>
      <c r="L1469" t="s">
        <v>111</v>
      </c>
      <c r="M1469" t="s">
        <v>112</v>
      </c>
      <c r="N1469" t="s">
        <v>113</v>
      </c>
      <c r="O1469" t="s">
        <v>814</v>
      </c>
      <c r="P1469" t="s">
        <v>34</v>
      </c>
      <c r="Q1469" t="s">
        <v>48</v>
      </c>
      <c r="R1469" t="s">
        <v>49</v>
      </c>
      <c r="S1469" t="s">
        <v>942</v>
      </c>
      <c r="T1469" t="s">
        <v>185</v>
      </c>
      <c r="U1469" t="s">
        <v>186</v>
      </c>
      <c r="V1469" t="s">
        <v>39</v>
      </c>
      <c r="W1469" t="s">
        <v>40</v>
      </c>
      <c r="X1469" t="s">
        <v>187</v>
      </c>
      <c r="Y1469" t="s">
        <v>41</v>
      </c>
      <c r="Z1469" t="s">
        <v>41</v>
      </c>
      <c r="AA1469" t="s">
        <v>188</v>
      </c>
      <c r="AB1469" t="s">
        <v>943</v>
      </c>
    </row>
    <row r="1470" spans="1:28" x14ac:dyDescent="0.25">
      <c r="A1470" t="s">
        <v>822</v>
      </c>
      <c r="B1470" t="s">
        <v>26</v>
      </c>
      <c r="C1470" t="s">
        <v>941</v>
      </c>
      <c r="D1470" t="s">
        <v>86</v>
      </c>
      <c r="E1470">
        <v>511</v>
      </c>
      <c r="F1470" t="str">
        <f t="shared" si="44"/>
        <v>A7350AF511</v>
      </c>
      <c r="G1470">
        <f t="shared" si="45"/>
        <v>30120000</v>
      </c>
      <c r="H1470" s="2">
        <v>-30120408</v>
      </c>
      <c r="I1470" s="3">
        <v>-30120000</v>
      </c>
      <c r="J1470" t="s">
        <v>99</v>
      </c>
      <c r="K1470" t="s">
        <v>115</v>
      </c>
      <c r="L1470" t="s">
        <v>111</v>
      </c>
      <c r="M1470" t="s">
        <v>112</v>
      </c>
      <c r="N1470" t="s">
        <v>113</v>
      </c>
      <c r="O1470" t="s">
        <v>814</v>
      </c>
      <c r="P1470" t="s">
        <v>34</v>
      </c>
      <c r="Q1470" t="s">
        <v>48</v>
      </c>
      <c r="R1470" t="s">
        <v>49</v>
      </c>
      <c r="S1470" t="s">
        <v>942</v>
      </c>
      <c r="T1470" t="s">
        <v>185</v>
      </c>
      <c r="U1470" t="s">
        <v>186</v>
      </c>
      <c r="V1470" t="s">
        <v>39</v>
      </c>
      <c r="W1470" t="s">
        <v>40</v>
      </c>
      <c r="X1470" t="s">
        <v>187</v>
      </c>
      <c r="Y1470" t="s">
        <v>41</v>
      </c>
      <c r="Z1470" t="s">
        <v>41</v>
      </c>
      <c r="AA1470" t="s">
        <v>188</v>
      </c>
      <c r="AB1470" t="s">
        <v>943</v>
      </c>
    </row>
    <row r="1471" spans="1:28" x14ac:dyDescent="0.25">
      <c r="A1471" t="s">
        <v>925</v>
      </c>
      <c r="B1471" t="s">
        <v>26</v>
      </c>
      <c r="C1471" t="s">
        <v>941</v>
      </c>
      <c r="D1471" t="s">
        <v>86</v>
      </c>
      <c r="E1471">
        <v>511</v>
      </c>
      <c r="F1471" t="str">
        <f t="shared" si="44"/>
        <v>A7350AF511</v>
      </c>
      <c r="G1471">
        <f t="shared" si="45"/>
        <v>127624000</v>
      </c>
      <c r="H1471" s="2">
        <v>-127624395</v>
      </c>
      <c r="I1471" s="3">
        <v>-127624000</v>
      </c>
      <c r="J1471" t="s">
        <v>99</v>
      </c>
      <c r="K1471" t="s">
        <v>116</v>
      </c>
      <c r="L1471" t="s">
        <v>117</v>
      </c>
      <c r="M1471" t="s">
        <v>118</v>
      </c>
      <c r="N1471" t="s">
        <v>117</v>
      </c>
      <c r="O1471" t="s">
        <v>814</v>
      </c>
      <c r="P1471" t="s">
        <v>34</v>
      </c>
      <c r="Q1471" t="s">
        <v>48</v>
      </c>
      <c r="R1471" t="s">
        <v>49</v>
      </c>
      <c r="S1471" t="s">
        <v>942</v>
      </c>
      <c r="T1471" t="s">
        <v>185</v>
      </c>
      <c r="U1471" t="s">
        <v>186</v>
      </c>
      <c r="V1471" t="s">
        <v>39</v>
      </c>
      <c r="W1471" t="s">
        <v>40</v>
      </c>
      <c r="X1471" t="s">
        <v>187</v>
      </c>
      <c r="Y1471" t="s">
        <v>41</v>
      </c>
      <c r="Z1471" t="s">
        <v>41</v>
      </c>
      <c r="AA1471" t="s">
        <v>188</v>
      </c>
      <c r="AB1471" t="s">
        <v>943</v>
      </c>
    </row>
    <row r="1472" spans="1:28" x14ac:dyDescent="0.25">
      <c r="A1472" t="s">
        <v>119</v>
      </c>
      <c r="B1472" t="s">
        <v>944</v>
      </c>
      <c r="C1472" t="s">
        <v>941</v>
      </c>
      <c r="D1472" t="s">
        <v>86</v>
      </c>
      <c r="E1472">
        <v>511</v>
      </c>
      <c r="F1472" t="str">
        <f t="shared" si="44"/>
        <v>A7350AF511</v>
      </c>
      <c r="G1472">
        <f t="shared" si="45"/>
        <v>34013000</v>
      </c>
      <c r="H1472" s="2">
        <v>34013073</v>
      </c>
      <c r="I1472" s="3">
        <v>34013000</v>
      </c>
      <c r="J1472" t="s">
        <v>29</v>
      </c>
      <c r="K1472" t="s">
        <v>121</v>
      </c>
      <c r="L1472" t="s">
        <v>122</v>
      </c>
      <c r="M1472" t="s">
        <v>123</v>
      </c>
      <c r="N1472" t="s">
        <v>124</v>
      </c>
      <c r="O1472" t="s">
        <v>814</v>
      </c>
      <c r="P1472" t="s">
        <v>34</v>
      </c>
      <c r="Q1472" t="s">
        <v>48</v>
      </c>
      <c r="R1472" t="s">
        <v>49</v>
      </c>
      <c r="S1472" t="s">
        <v>942</v>
      </c>
      <c r="T1472" t="s">
        <v>185</v>
      </c>
      <c r="U1472" t="s">
        <v>186</v>
      </c>
      <c r="V1472" t="s">
        <v>39</v>
      </c>
      <c r="W1472" t="s">
        <v>40</v>
      </c>
      <c r="X1472" t="s">
        <v>187</v>
      </c>
      <c r="Y1472" t="s">
        <v>41</v>
      </c>
      <c r="Z1472" t="s">
        <v>41</v>
      </c>
      <c r="AA1472" t="s">
        <v>188</v>
      </c>
      <c r="AB1472" t="s">
        <v>943</v>
      </c>
    </row>
    <row r="1473" spans="1:28" x14ac:dyDescent="0.25">
      <c r="A1473" t="s">
        <v>125</v>
      </c>
      <c r="B1473" t="s">
        <v>944</v>
      </c>
      <c r="C1473" t="s">
        <v>941</v>
      </c>
      <c r="D1473" t="s">
        <v>86</v>
      </c>
      <c r="E1473">
        <v>511</v>
      </c>
      <c r="F1473" t="str">
        <f t="shared" si="44"/>
        <v>A7350AF511</v>
      </c>
      <c r="G1473">
        <f t="shared" si="45"/>
        <v>34013000</v>
      </c>
      <c r="H1473" s="2">
        <v>-34013073</v>
      </c>
      <c r="I1473" s="3">
        <v>-34013000</v>
      </c>
      <c r="J1473" t="s">
        <v>99</v>
      </c>
      <c r="K1473" t="s">
        <v>126</v>
      </c>
      <c r="L1473" t="s">
        <v>927</v>
      </c>
      <c r="M1473" t="s">
        <v>127</v>
      </c>
      <c r="N1473" t="s">
        <v>928</v>
      </c>
      <c r="O1473" t="s">
        <v>814</v>
      </c>
      <c r="P1473" t="s">
        <v>34</v>
      </c>
      <c r="Q1473" t="s">
        <v>48</v>
      </c>
      <c r="R1473" t="s">
        <v>49</v>
      </c>
      <c r="S1473" t="s">
        <v>942</v>
      </c>
      <c r="T1473" t="s">
        <v>185</v>
      </c>
      <c r="U1473" t="s">
        <v>186</v>
      </c>
      <c r="V1473" t="s">
        <v>39</v>
      </c>
      <c r="W1473" t="s">
        <v>40</v>
      </c>
      <c r="X1473" t="s">
        <v>187</v>
      </c>
      <c r="Y1473" t="s">
        <v>41</v>
      </c>
      <c r="Z1473" t="s">
        <v>41</v>
      </c>
      <c r="AA1473" t="s">
        <v>188</v>
      </c>
      <c r="AB1473" t="s">
        <v>943</v>
      </c>
    </row>
    <row r="1474" spans="1:28" x14ac:dyDescent="0.25">
      <c r="A1474" t="s">
        <v>145</v>
      </c>
      <c r="B1474" t="s">
        <v>26</v>
      </c>
      <c r="C1474" t="s">
        <v>941</v>
      </c>
      <c r="D1474" t="s">
        <v>86</v>
      </c>
      <c r="E1474">
        <v>511</v>
      </c>
      <c r="F1474" t="str">
        <f t="shared" si="44"/>
        <v>A7350AF511</v>
      </c>
      <c r="G1474">
        <f t="shared" si="45"/>
        <v>34013000</v>
      </c>
      <c r="H1474" s="2">
        <v>34013073</v>
      </c>
      <c r="I1474" s="3">
        <v>34013000</v>
      </c>
      <c r="J1474" t="s">
        <v>29</v>
      </c>
      <c r="K1474" t="s">
        <v>108</v>
      </c>
      <c r="L1474" t="s">
        <v>109</v>
      </c>
      <c r="M1474" t="s">
        <v>32</v>
      </c>
      <c r="N1474" t="s">
        <v>33</v>
      </c>
      <c r="O1474" t="s">
        <v>814</v>
      </c>
      <c r="P1474" t="s">
        <v>34</v>
      </c>
      <c r="Q1474" t="s">
        <v>48</v>
      </c>
      <c r="R1474" t="s">
        <v>49</v>
      </c>
      <c r="S1474" t="s">
        <v>942</v>
      </c>
      <c r="T1474" t="s">
        <v>185</v>
      </c>
      <c r="U1474" t="s">
        <v>186</v>
      </c>
      <c r="V1474" t="s">
        <v>39</v>
      </c>
      <c r="W1474" t="s">
        <v>40</v>
      </c>
      <c r="X1474" t="s">
        <v>187</v>
      </c>
      <c r="Y1474" t="s">
        <v>41</v>
      </c>
      <c r="Z1474" t="s">
        <v>41</v>
      </c>
      <c r="AA1474" t="s">
        <v>188</v>
      </c>
      <c r="AB1474" t="s">
        <v>943</v>
      </c>
    </row>
    <row r="1475" spans="1:28" x14ac:dyDescent="0.25">
      <c r="A1475" t="s">
        <v>146</v>
      </c>
      <c r="B1475" t="s">
        <v>26</v>
      </c>
      <c r="C1475" t="s">
        <v>941</v>
      </c>
      <c r="D1475" t="s">
        <v>86</v>
      </c>
      <c r="E1475">
        <v>511</v>
      </c>
      <c r="F1475" t="str">
        <f t="shared" si="44"/>
        <v>A7350AF511</v>
      </c>
      <c r="G1475">
        <f t="shared" si="45"/>
        <v>34013000</v>
      </c>
      <c r="H1475" s="2">
        <v>-34013073</v>
      </c>
      <c r="I1475" s="3">
        <v>-34013000</v>
      </c>
      <c r="J1475" t="s">
        <v>99</v>
      </c>
      <c r="K1475" t="s">
        <v>121</v>
      </c>
      <c r="L1475" t="s">
        <v>122</v>
      </c>
      <c r="M1475" t="s">
        <v>123</v>
      </c>
      <c r="N1475" t="s">
        <v>124</v>
      </c>
      <c r="O1475" t="s">
        <v>814</v>
      </c>
      <c r="P1475" t="s">
        <v>34</v>
      </c>
      <c r="Q1475" t="s">
        <v>48</v>
      </c>
      <c r="R1475" t="s">
        <v>49</v>
      </c>
      <c r="S1475" t="s">
        <v>942</v>
      </c>
      <c r="T1475" t="s">
        <v>185</v>
      </c>
      <c r="U1475" t="s">
        <v>186</v>
      </c>
      <c r="V1475" t="s">
        <v>39</v>
      </c>
      <c r="W1475" t="s">
        <v>40</v>
      </c>
      <c r="X1475" t="s">
        <v>187</v>
      </c>
      <c r="Y1475" t="s">
        <v>41</v>
      </c>
      <c r="Z1475" t="s">
        <v>41</v>
      </c>
      <c r="AA1475" t="s">
        <v>188</v>
      </c>
      <c r="AB1475" t="s">
        <v>943</v>
      </c>
    </row>
    <row r="1476" spans="1:28" x14ac:dyDescent="0.25">
      <c r="A1476" t="s">
        <v>147</v>
      </c>
      <c r="B1476" t="s">
        <v>26</v>
      </c>
      <c r="C1476" t="s">
        <v>941</v>
      </c>
      <c r="D1476" t="s">
        <v>86</v>
      </c>
      <c r="E1476">
        <v>511</v>
      </c>
      <c r="F1476" t="str">
        <f t="shared" si="44"/>
        <v>A7350AF511</v>
      </c>
      <c r="G1476">
        <f t="shared" si="45"/>
        <v>34013000</v>
      </c>
      <c r="H1476" s="2">
        <v>34013073</v>
      </c>
      <c r="I1476" s="3">
        <v>34013000</v>
      </c>
      <c r="J1476" t="s">
        <v>29</v>
      </c>
      <c r="K1476" t="s">
        <v>126</v>
      </c>
      <c r="L1476" t="s">
        <v>927</v>
      </c>
      <c r="M1476" t="s">
        <v>127</v>
      </c>
      <c r="N1476" t="s">
        <v>928</v>
      </c>
      <c r="O1476" t="s">
        <v>814</v>
      </c>
      <c r="P1476" t="s">
        <v>34</v>
      </c>
      <c r="Q1476" t="s">
        <v>48</v>
      </c>
      <c r="R1476" t="s">
        <v>49</v>
      </c>
      <c r="S1476" t="s">
        <v>942</v>
      </c>
      <c r="T1476" t="s">
        <v>185</v>
      </c>
      <c r="U1476" t="s">
        <v>186</v>
      </c>
      <c r="V1476" t="s">
        <v>39</v>
      </c>
      <c r="W1476" t="s">
        <v>40</v>
      </c>
      <c r="X1476" t="s">
        <v>187</v>
      </c>
      <c r="Y1476" t="s">
        <v>41</v>
      </c>
      <c r="Z1476" t="s">
        <v>41</v>
      </c>
      <c r="AA1476" t="s">
        <v>188</v>
      </c>
      <c r="AB1476" t="s">
        <v>943</v>
      </c>
    </row>
    <row r="1477" spans="1:28" x14ac:dyDescent="0.25">
      <c r="A1477" t="s">
        <v>148</v>
      </c>
      <c r="B1477" t="s">
        <v>26</v>
      </c>
      <c r="C1477" t="s">
        <v>941</v>
      </c>
      <c r="D1477" t="s">
        <v>86</v>
      </c>
      <c r="E1477">
        <v>511</v>
      </c>
      <c r="F1477" t="str">
        <f t="shared" si="44"/>
        <v>A7350AF511</v>
      </c>
      <c r="G1477">
        <f t="shared" si="45"/>
        <v>34013000</v>
      </c>
      <c r="H1477" s="2">
        <v>-34013073</v>
      </c>
      <c r="I1477" s="3">
        <v>-34013000</v>
      </c>
      <c r="J1477" t="s">
        <v>99</v>
      </c>
      <c r="K1477" t="s">
        <v>116</v>
      </c>
      <c r="L1477" t="s">
        <v>117</v>
      </c>
      <c r="M1477" t="s">
        <v>118</v>
      </c>
      <c r="N1477" t="s">
        <v>117</v>
      </c>
      <c r="O1477" t="s">
        <v>814</v>
      </c>
      <c r="P1477" t="s">
        <v>34</v>
      </c>
      <c r="Q1477" t="s">
        <v>48</v>
      </c>
      <c r="R1477" t="s">
        <v>49</v>
      </c>
      <c r="S1477" t="s">
        <v>942</v>
      </c>
      <c r="T1477" t="s">
        <v>185</v>
      </c>
      <c r="U1477" t="s">
        <v>186</v>
      </c>
      <c r="V1477" t="s">
        <v>39</v>
      </c>
      <c r="W1477" t="s">
        <v>40</v>
      </c>
      <c r="X1477" t="s">
        <v>187</v>
      </c>
      <c r="Y1477" t="s">
        <v>41</v>
      </c>
      <c r="Z1477" t="s">
        <v>41</v>
      </c>
      <c r="AA1477" t="s">
        <v>188</v>
      </c>
      <c r="AB1477" t="s">
        <v>943</v>
      </c>
    </row>
    <row r="1478" spans="1:28" x14ac:dyDescent="0.25">
      <c r="A1478" t="s">
        <v>149</v>
      </c>
      <c r="B1478" t="s">
        <v>26</v>
      </c>
      <c r="C1478" t="s">
        <v>941</v>
      </c>
      <c r="D1478" t="s">
        <v>86</v>
      </c>
      <c r="E1478">
        <v>511</v>
      </c>
      <c r="F1478" t="str">
        <f t="shared" si="44"/>
        <v>A7350AF511</v>
      </c>
      <c r="G1478">
        <f t="shared" si="45"/>
        <v>16451000</v>
      </c>
      <c r="H1478" s="2">
        <v>16451389</v>
      </c>
      <c r="I1478" s="3">
        <v>16451000</v>
      </c>
      <c r="J1478" t="s">
        <v>29</v>
      </c>
      <c r="K1478" t="s">
        <v>48</v>
      </c>
      <c r="L1478" t="s">
        <v>134</v>
      </c>
      <c r="M1478" t="s">
        <v>135</v>
      </c>
      <c r="N1478" t="s">
        <v>136</v>
      </c>
      <c r="O1478" t="s">
        <v>814</v>
      </c>
      <c r="P1478" t="s">
        <v>34</v>
      </c>
      <c r="Q1478" t="s">
        <v>48</v>
      </c>
      <c r="R1478" t="s">
        <v>49</v>
      </c>
      <c r="S1478" t="s">
        <v>942</v>
      </c>
      <c r="T1478" t="s">
        <v>185</v>
      </c>
      <c r="U1478" t="s">
        <v>186</v>
      </c>
      <c r="V1478" t="s">
        <v>39</v>
      </c>
      <c r="W1478" t="s">
        <v>40</v>
      </c>
      <c r="X1478" t="s">
        <v>187</v>
      </c>
      <c r="Y1478" t="s">
        <v>41</v>
      </c>
      <c r="Z1478" t="s">
        <v>41</v>
      </c>
      <c r="AA1478" t="s">
        <v>188</v>
      </c>
      <c r="AB1478" t="s">
        <v>943</v>
      </c>
    </row>
    <row r="1479" spans="1:28" x14ac:dyDescent="0.25">
      <c r="A1479" t="s">
        <v>151</v>
      </c>
      <c r="B1479" t="s">
        <v>26</v>
      </c>
      <c r="C1479" t="s">
        <v>941</v>
      </c>
      <c r="D1479" t="s">
        <v>86</v>
      </c>
      <c r="E1479">
        <v>511</v>
      </c>
      <c r="F1479" t="str">
        <f t="shared" si="44"/>
        <v>A7350AF511</v>
      </c>
      <c r="G1479">
        <f t="shared" si="45"/>
        <v>789000</v>
      </c>
      <c r="H1479" s="2">
        <v>-789109</v>
      </c>
      <c r="I1479" s="3">
        <v>-789000</v>
      </c>
      <c r="J1479" t="s">
        <v>99</v>
      </c>
      <c r="K1479" t="s">
        <v>114</v>
      </c>
      <c r="L1479" t="s">
        <v>111</v>
      </c>
      <c r="M1479" t="s">
        <v>112</v>
      </c>
      <c r="N1479" t="s">
        <v>113</v>
      </c>
      <c r="O1479" t="s">
        <v>814</v>
      </c>
      <c r="P1479" t="s">
        <v>34</v>
      </c>
      <c r="Q1479" t="s">
        <v>48</v>
      </c>
      <c r="R1479" t="s">
        <v>49</v>
      </c>
      <c r="S1479" t="s">
        <v>942</v>
      </c>
      <c r="T1479" t="s">
        <v>185</v>
      </c>
      <c r="U1479" t="s">
        <v>186</v>
      </c>
      <c r="V1479" t="s">
        <v>39</v>
      </c>
      <c r="W1479" t="s">
        <v>40</v>
      </c>
      <c r="X1479" t="s">
        <v>187</v>
      </c>
      <c r="Y1479" t="s">
        <v>41</v>
      </c>
      <c r="Z1479" t="s">
        <v>41</v>
      </c>
      <c r="AA1479" t="s">
        <v>188</v>
      </c>
      <c r="AB1479" t="s">
        <v>943</v>
      </c>
    </row>
    <row r="1480" spans="1:28" x14ac:dyDescent="0.25">
      <c r="A1480" t="s">
        <v>152</v>
      </c>
      <c r="B1480" t="s">
        <v>26</v>
      </c>
      <c r="C1480" t="s">
        <v>941</v>
      </c>
      <c r="D1480" t="s">
        <v>86</v>
      </c>
      <c r="E1480">
        <v>511</v>
      </c>
      <c r="F1480" t="str">
        <f t="shared" ref="F1480:F1543" si="46">_xlfn.CONCAT("A",D1480,"AF",E1480)</f>
        <v>A7350AF511</v>
      </c>
      <c r="G1480">
        <f t="shared" ref="G1480:G1543" si="47">ABS(I1480)</f>
        <v>15662000</v>
      </c>
      <c r="H1480" s="2">
        <v>-15662280</v>
      </c>
      <c r="I1480" s="3">
        <v>-15662000</v>
      </c>
      <c r="J1480" t="s">
        <v>99</v>
      </c>
      <c r="K1480" t="s">
        <v>115</v>
      </c>
      <c r="L1480" t="s">
        <v>111</v>
      </c>
      <c r="M1480" t="s">
        <v>112</v>
      </c>
      <c r="N1480" t="s">
        <v>113</v>
      </c>
      <c r="O1480" t="s">
        <v>814</v>
      </c>
      <c r="P1480" t="s">
        <v>34</v>
      </c>
      <c r="Q1480" t="s">
        <v>48</v>
      </c>
      <c r="R1480" t="s">
        <v>49</v>
      </c>
      <c r="S1480" t="s">
        <v>942</v>
      </c>
      <c r="T1480" t="s">
        <v>185</v>
      </c>
      <c r="U1480" t="s">
        <v>186</v>
      </c>
      <c r="V1480" t="s">
        <v>39</v>
      </c>
      <c r="W1480" t="s">
        <v>40</v>
      </c>
      <c r="X1480" t="s">
        <v>187</v>
      </c>
      <c r="Y1480" t="s">
        <v>41</v>
      </c>
      <c r="Z1480" t="s">
        <v>41</v>
      </c>
      <c r="AA1480" t="s">
        <v>188</v>
      </c>
      <c r="AB1480" t="s">
        <v>943</v>
      </c>
    </row>
    <row r="1481" spans="1:28" x14ac:dyDescent="0.25">
      <c r="A1481" t="s">
        <v>153</v>
      </c>
      <c r="B1481" t="s">
        <v>944</v>
      </c>
      <c r="C1481" t="s">
        <v>941</v>
      </c>
      <c r="D1481" t="s">
        <v>86</v>
      </c>
      <c r="E1481">
        <v>511</v>
      </c>
      <c r="F1481" t="str">
        <f t="shared" si="46"/>
        <v>A7350AF511</v>
      </c>
      <c r="G1481">
        <f t="shared" si="47"/>
        <v>16741000</v>
      </c>
      <c r="H1481" s="2">
        <v>16741066</v>
      </c>
      <c r="I1481" s="3">
        <v>16741000</v>
      </c>
      <c r="J1481" t="s">
        <v>29</v>
      </c>
      <c r="K1481" t="s">
        <v>154</v>
      </c>
      <c r="L1481" t="s">
        <v>155</v>
      </c>
      <c r="M1481" t="s">
        <v>156</v>
      </c>
      <c r="N1481" t="s">
        <v>157</v>
      </c>
      <c r="O1481" t="s">
        <v>814</v>
      </c>
      <c r="P1481" t="s">
        <v>34</v>
      </c>
      <c r="Q1481" t="s">
        <v>48</v>
      </c>
      <c r="R1481" t="s">
        <v>49</v>
      </c>
      <c r="S1481" t="s">
        <v>942</v>
      </c>
      <c r="T1481" t="s">
        <v>185</v>
      </c>
      <c r="U1481" t="s">
        <v>186</v>
      </c>
      <c r="V1481" t="s">
        <v>39</v>
      </c>
      <c r="W1481" t="s">
        <v>40</v>
      </c>
      <c r="X1481" t="s">
        <v>187</v>
      </c>
      <c r="Y1481" t="s">
        <v>41</v>
      </c>
      <c r="Z1481" t="s">
        <v>41</v>
      </c>
      <c r="AA1481" t="s">
        <v>188</v>
      </c>
      <c r="AB1481" t="s">
        <v>943</v>
      </c>
    </row>
    <row r="1482" spans="1:28" x14ac:dyDescent="0.25">
      <c r="A1482" t="s">
        <v>158</v>
      </c>
      <c r="B1482" t="s">
        <v>944</v>
      </c>
      <c r="C1482" t="s">
        <v>941</v>
      </c>
      <c r="D1482" t="s">
        <v>86</v>
      </c>
      <c r="E1482">
        <v>511</v>
      </c>
      <c r="F1482" t="str">
        <f t="shared" si="46"/>
        <v>A7350AF511</v>
      </c>
      <c r="G1482">
        <f t="shared" si="47"/>
        <v>2974000</v>
      </c>
      <c r="H1482" s="2">
        <v>2974430</v>
      </c>
      <c r="I1482" s="3">
        <v>2974000</v>
      </c>
      <c r="J1482" t="s">
        <v>29</v>
      </c>
      <c r="K1482" t="s">
        <v>159</v>
      </c>
      <c r="L1482" t="s">
        <v>160</v>
      </c>
      <c r="M1482" t="s">
        <v>161</v>
      </c>
      <c r="N1482" t="s">
        <v>162</v>
      </c>
      <c r="O1482" t="s">
        <v>814</v>
      </c>
      <c r="P1482" t="s">
        <v>34</v>
      </c>
      <c r="Q1482" t="s">
        <v>48</v>
      </c>
      <c r="R1482" t="s">
        <v>49</v>
      </c>
      <c r="S1482" t="s">
        <v>942</v>
      </c>
      <c r="T1482" t="s">
        <v>185</v>
      </c>
      <c r="U1482" t="s">
        <v>186</v>
      </c>
      <c r="V1482" t="s">
        <v>39</v>
      </c>
      <c r="W1482" t="s">
        <v>40</v>
      </c>
      <c r="X1482" t="s">
        <v>187</v>
      </c>
      <c r="Y1482" t="s">
        <v>41</v>
      </c>
      <c r="Z1482" t="s">
        <v>41</v>
      </c>
      <c r="AA1482" t="s">
        <v>188</v>
      </c>
      <c r="AB1482" t="s">
        <v>943</v>
      </c>
    </row>
    <row r="1483" spans="1:28" x14ac:dyDescent="0.25">
      <c r="A1483" t="s">
        <v>163</v>
      </c>
      <c r="B1483" t="s">
        <v>944</v>
      </c>
      <c r="C1483" t="s">
        <v>941</v>
      </c>
      <c r="D1483" t="s">
        <v>86</v>
      </c>
      <c r="E1483">
        <v>511</v>
      </c>
      <c r="F1483" t="str">
        <f t="shared" si="46"/>
        <v>A7350AF511</v>
      </c>
      <c r="G1483">
        <f t="shared" si="47"/>
        <v>19715000</v>
      </c>
      <c r="H1483" s="2">
        <v>-19715496</v>
      </c>
      <c r="I1483" s="3">
        <v>-19715000</v>
      </c>
      <c r="J1483" t="s">
        <v>99</v>
      </c>
      <c r="K1483" t="s">
        <v>48</v>
      </c>
      <c r="L1483" t="s">
        <v>134</v>
      </c>
      <c r="M1483" t="s">
        <v>135</v>
      </c>
      <c r="N1483" t="s">
        <v>136</v>
      </c>
      <c r="O1483" t="s">
        <v>814</v>
      </c>
      <c r="P1483" t="s">
        <v>34</v>
      </c>
      <c r="Q1483" t="s">
        <v>48</v>
      </c>
      <c r="R1483" t="s">
        <v>49</v>
      </c>
      <c r="S1483" t="s">
        <v>942</v>
      </c>
      <c r="T1483" t="s">
        <v>185</v>
      </c>
      <c r="U1483" t="s">
        <v>186</v>
      </c>
      <c r="V1483" t="s">
        <v>39</v>
      </c>
      <c r="W1483" t="s">
        <v>40</v>
      </c>
      <c r="X1483" t="s">
        <v>187</v>
      </c>
      <c r="Y1483" t="s">
        <v>41</v>
      </c>
      <c r="Z1483" t="s">
        <v>41</v>
      </c>
      <c r="AA1483" t="s">
        <v>188</v>
      </c>
      <c r="AB1483" t="s">
        <v>943</v>
      </c>
    </row>
    <row r="1484" spans="1:28" x14ac:dyDescent="0.25">
      <c r="A1484" t="s">
        <v>164</v>
      </c>
      <c r="B1484" t="s">
        <v>26</v>
      </c>
      <c r="C1484" t="s">
        <v>941</v>
      </c>
      <c r="D1484" t="s">
        <v>86</v>
      </c>
      <c r="E1484">
        <v>511</v>
      </c>
      <c r="F1484" t="str">
        <f t="shared" si="46"/>
        <v>A7350AF511</v>
      </c>
      <c r="G1484">
        <f t="shared" si="47"/>
        <v>16741000</v>
      </c>
      <c r="H1484" s="2">
        <v>16741066</v>
      </c>
      <c r="I1484" s="3">
        <v>16741000</v>
      </c>
      <c r="J1484" t="s">
        <v>29</v>
      </c>
      <c r="K1484" t="s">
        <v>116</v>
      </c>
      <c r="L1484" t="s">
        <v>117</v>
      </c>
      <c r="M1484" t="s">
        <v>118</v>
      </c>
      <c r="N1484" t="s">
        <v>117</v>
      </c>
      <c r="O1484" t="s">
        <v>814</v>
      </c>
      <c r="P1484" t="s">
        <v>34</v>
      </c>
      <c r="Q1484" t="s">
        <v>48</v>
      </c>
      <c r="R1484" t="s">
        <v>49</v>
      </c>
      <c r="S1484" t="s">
        <v>942</v>
      </c>
      <c r="T1484" t="s">
        <v>185</v>
      </c>
      <c r="U1484" t="s">
        <v>186</v>
      </c>
      <c r="V1484" t="s">
        <v>39</v>
      </c>
      <c r="W1484" t="s">
        <v>40</v>
      </c>
      <c r="X1484" t="s">
        <v>187</v>
      </c>
      <c r="Y1484" t="s">
        <v>41</v>
      </c>
      <c r="Z1484" t="s">
        <v>41</v>
      </c>
      <c r="AA1484" t="s">
        <v>188</v>
      </c>
      <c r="AB1484" t="s">
        <v>943</v>
      </c>
    </row>
    <row r="1485" spans="1:28" x14ac:dyDescent="0.25">
      <c r="A1485" t="s">
        <v>165</v>
      </c>
      <c r="B1485" t="s">
        <v>26</v>
      </c>
      <c r="C1485" t="s">
        <v>941</v>
      </c>
      <c r="D1485" t="s">
        <v>86</v>
      </c>
      <c r="E1485">
        <v>511</v>
      </c>
      <c r="F1485" t="str">
        <f t="shared" si="46"/>
        <v>A7350AF511</v>
      </c>
      <c r="G1485">
        <f t="shared" si="47"/>
        <v>16741000</v>
      </c>
      <c r="H1485" s="2">
        <v>-16741066</v>
      </c>
      <c r="I1485" s="3">
        <v>-16741000</v>
      </c>
      <c r="J1485" t="s">
        <v>99</v>
      </c>
      <c r="K1485" t="s">
        <v>154</v>
      </c>
      <c r="L1485" t="s">
        <v>155</v>
      </c>
      <c r="M1485" t="s">
        <v>156</v>
      </c>
      <c r="N1485" t="s">
        <v>157</v>
      </c>
      <c r="O1485" t="s">
        <v>814</v>
      </c>
      <c r="P1485" t="s">
        <v>34</v>
      </c>
      <c r="Q1485" t="s">
        <v>48</v>
      </c>
      <c r="R1485" t="s">
        <v>49</v>
      </c>
      <c r="S1485" t="s">
        <v>942</v>
      </c>
      <c r="T1485" t="s">
        <v>185</v>
      </c>
      <c r="U1485" t="s">
        <v>186</v>
      </c>
      <c r="V1485" t="s">
        <v>39</v>
      </c>
      <c r="W1485" t="s">
        <v>40</v>
      </c>
      <c r="X1485" t="s">
        <v>187</v>
      </c>
      <c r="Y1485" t="s">
        <v>41</v>
      </c>
      <c r="Z1485" t="s">
        <v>41</v>
      </c>
      <c r="AA1485" t="s">
        <v>188</v>
      </c>
      <c r="AB1485" t="s">
        <v>943</v>
      </c>
    </row>
    <row r="1486" spans="1:28" x14ac:dyDescent="0.25">
      <c r="A1486" t="s">
        <v>166</v>
      </c>
      <c r="B1486" t="s">
        <v>26</v>
      </c>
      <c r="C1486" t="s">
        <v>941</v>
      </c>
      <c r="D1486" t="s">
        <v>86</v>
      </c>
      <c r="E1486">
        <v>511</v>
      </c>
      <c r="F1486" t="str">
        <f t="shared" si="46"/>
        <v>A7350AF511</v>
      </c>
      <c r="G1486">
        <f t="shared" si="47"/>
        <v>18150000</v>
      </c>
      <c r="H1486" s="2">
        <v>18149916</v>
      </c>
      <c r="I1486" s="3">
        <v>18150000</v>
      </c>
      <c r="J1486" t="s">
        <v>29</v>
      </c>
      <c r="K1486" t="s">
        <v>116</v>
      </c>
      <c r="L1486" t="s">
        <v>117</v>
      </c>
      <c r="M1486" t="s">
        <v>118</v>
      </c>
      <c r="N1486" t="s">
        <v>117</v>
      </c>
      <c r="O1486" t="s">
        <v>814</v>
      </c>
      <c r="P1486" t="s">
        <v>34</v>
      </c>
      <c r="Q1486" t="s">
        <v>48</v>
      </c>
      <c r="R1486" t="s">
        <v>49</v>
      </c>
      <c r="S1486" t="s">
        <v>942</v>
      </c>
      <c r="T1486" t="s">
        <v>185</v>
      </c>
      <c r="U1486" t="s">
        <v>186</v>
      </c>
      <c r="V1486" t="s">
        <v>39</v>
      </c>
      <c r="W1486" t="s">
        <v>40</v>
      </c>
      <c r="X1486" t="s">
        <v>187</v>
      </c>
      <c r="Y1486" t="s">
        <v>41</v>
      </c>
      <c r="Z1486" t="s">
        <v>41</v>
      </c>
      <c r="AA1486" t="s">
        <v>188</v>
      </c>
      <c r="AB1486" t="s">
        <v>943</v>
      </c>
    </row>
    <row r="1487" spans="1:28" x14ac:dyDescent="0.25">
      <c r="A1487" t="s">
        <v>167</v>
      </c>
      <c r="B1487" t="s">
        <v>26</v>
      </c>
      <c r="C1487" t="s">
        <v>941</v>
      </c>
      <c r="D1487" t="s">
        <v>86</v>
      </c>
      <c r="E1487">
        <v>511</v>
      </c>
      <c r="F1487" t="str">
        <f t="shared" si="46"/>
        <v>A7350AF511</v>
      </c>
      <c r="G1487">
        <f t="shared" si="47"/>
        <v>18150000</v>
      </c>
      <c r="H1487" s="2">
        <v>-18149916</v>
      </c>
      <c r="I1487" s="3">
        <v>-18150000</v>
      </c>
      <c r="J1487" t="s">
        <v>99</v>
      </c>
      <c r="K1487" t="s">
        <v>168</v>
      </c>
      <c r="L1487" t="s">
        <v>117</v>
      </c>
      <c r="M1487" t="s">
        <v>169</v>
      </c>
      <c r="N1487" t="s">
        <v>170</v>
      </c>
      <c r="O1487" t="s">
        <v>814</v>
      </c>
      <c r="P1487" t="s">
        <v>34</v>
      </c>
      <c r="Q1487" t="s">
        <v>48</v>
      </c>
      <c r="R1487" t="s">
        <v>49</v>
      </c>
      <c r="S1487" t="s">
        <v>942</v>
      </c>
      <c r="T1487" t="s">
        <v>185</v>
      </c>
      <c r="U1487" t="s">
        <v>186</v>
      </c>
      <c r="V1487" t="s">
        <v>39</v>
      </c>
      <c r="W1487" t="s">
        <v>40</v>
      </c>
      <c r="X1487" t="s">
        <v>187</v>
      </c>
      <c r="Y1487" t="s">
        <v>41</v>
      </c>
      <c r="Z1487" t="s">
        <v>41</v>
      </c>
      <c r="AA1487" t="s">
        <v>188</v>
      </c>
      <c r="AB1487" t="s">
        <v>943</v>
      </c>
    </row>
    <row r="1488" spans="1:28" x14ac:dyDescent="0.25">
      <c r="A1488" t="s">
        <v>119</v>
      </c>
      <c r="B1488" t="s">
        <v>945</v>
      </c>
      <c r="C1488" t="s">
        <v>946</v>
      </c>
      <c r="D1488" t="s">
        <v>224</v>
      </c>
      <c r="E1488">
        <v>511</v>
      </c>
      <c r="F1488" t="str">
        <f t="shared" si="46"/>
        <v>A1111AF511</v>
      </c>
      <c r="G1488">
        <f t="shared" si="47"/>
        <v>2789000</v>
      </c>
      <c r="H1488" s="2">
        <v>2789016</v>
      </c>
      <c r="I1488" s="3">
        <v>2789000</v>
      </c>
      <c r="J1488" t="s">
        <v>29</v>
      </c>
      <c r="K1488" t="s">
        <v>121</v>
      </c>
      <c r="L1488" t="s">
        <v>122</v>
      </c>
      <c r="M1488" t="s">
        <v>123</v>
      </c>
      <c r="N1488" t="s">
        <v>124</v>
      </c>
      <c r="O1488" t="s">
        <v>814</v>
      </c>
      <c r="P1488" t="s">
        <v>34</v>
      </c>
      <c r="Q1488" t="s">
        <v>45</v>
      </c>
      <c r="R1488" t="s">
        <v>46</v>
      </c>
      <c r="S1488" t="s">
        <v>947</v>
      </c>
      <c r="T1488" t="s">
        <v>185</v>
      </c>
      <c r="U1488" t="s">
        <v>226</v>
      </c>
      <c r="V1488" t="s">
        <v>39</v>
      </c>
      <c r="W1488" t="s">
        <v>40</v>
      </c>
      <c r="X1488" t="s">
        <v>187</v>
      </c>
      <c r="Y1488" t="s">
        <v>41</v>
      </c>
      <c r="Z1488" t="s">
        <v>41</v>
      </c>
      <c r="AA1488" t="s">
        <v>188</v>
      </c>
      <c r="AB1488" t="s">
        <v>227</v>
      </c>
    </row>
    <row r="1489" spans="1:28" x14ac:dyDescent="0.25">
      <c r="A1489" t="s">
        <v>125</v>
      </c>
      <c r="B1489" t="s">
        <v>945</v>
      </c>
      <c r="C1489" t="s">
        <v>946</v>
      </c>
      <c r="D1489" t="s">
        <v>224</v>
      </c>
      <c r="E1489">
        <v>511</v>
      </c>
      <c r="F1489" t="str">
        <f t="shared" si="46"/>
        <v>A1111AF511</v>
      </c>
      <c r="G1489">
        <f t="shared" si="47"/>
        <v>2789000</v>
      </c>
      <c r="H1489" s="2">
        <v>-2789016</v>
      </c>
      <c r="I1489" s="3">
        <v>-2789000</v>
      </c>
      <c r="J1489" t="s">
        <v>99</v>
      </c>
      <c r="K1489" t="s">
        <v>126</v>
      </c>
      <c r="L1489" t="s">
        <v>927</v>
      </c>
      <c r="M1489" t="s">
        <v>127</v>
      </c>
      <c r="N1489" t="s">
        <v>928</v>
      </c>
      <c r="O1489" t="s">
        <v>814</v>
      </c>
      <c r="P1489" t="s">
        <v>34</v>
      </c>
      <c r="Q1489" t="s">
        <v>45</v>
      </c>
      <c r="R1489" t="s">
        <v>46</v>
      </c>
      <c r="S1489" t="s">
        <v>947</v>
      </c>
      <c r="T1489" t="s">
        <v>185</v>
      </c>
      <c r="U1489" t="s">
        <v>226</v>
      </c>
      <c r="V1489" t="s">
        <v>39</v>
      </c>
      <c r="W1489" t="s">
        <v>40</v>
      </c>
      <c r="X1489" t="s">
        <v>187</v>
      </c>
      <c r="Y1489" t="s">
        <v>41</v>
      </c>
      <c r="Z1489" t="s">
        <v>41</v>
      </c>
      <c r="AA1489" t="s">
        <v>188</v>
      </c>
      <c r="AB1489" t="s">
        <v>227</v>
      </c>
    </row>
    <row r="1490" spans="1:28" x14ac:dyDescent="0.25">
      <c r="A1490" t="s">
        <v>145</v>
      </c>
      <c r="B1490" t="s">
        <v>26</v>
      </c>
      <c r="C1490" t="s">
        <v>946</v>
      </c>
      <c r="D1490" t="s">
        <v>224</v>
      </c>
      <c r="E1490">
        <v>511</v>
      </c>
      <c r="F1490" t="str">
        <f t="shared" si="46"/>
        <v>A1111AF511</v>
      </c>
      <c r="G1490">
        <f t="shared" si="47"/>
        <v>2789000</v>
      </c>
      <c r="H1490" s="2">
        <v>2789016</v>
      </c>
      <c r="I1490" s="3">
        <v>2789000</v>
      </c>
      <c r="J1490" t="s">
        <v>29</v>
      </c>
      <c r="K1490" t="s">
        <v>108</v>
      </c>
      <c r="L1490" t="s">
        <v>109</v>
      </c>
      <c r="M1490" t="s">
        <v>32</v>
      </c>
      <c r="N1490" t="s">
        <v>33</v>
      </c>
      <c r="O1490" t="s">
        <v>814</v>
      </c>
      <c r="P1490" t="s">
        <v>34</v>
      </c>
      <c r="Q1490" t="s">
        <v>45</v>
      </c>
      <c r="R1490" t="s">
        <v>46</v>
      </c>
      <c r="S1490" t="s">
        <v>947</v>
      </c>
      <c r="T1490" t="s">
        <v>185</v>
      </c>
      <c r="U1490" t="s">
        <v>226</v>
      </c>
      <c r="V1490" t="s">
        <v>39</v>
      </c>
      <c r="W1490" t="s">
        <v>40</v>
      </c>
      <c r="X1490" t="s">
        <v>187</v>
      </c>
      <c r="Y1490" t="s">
        <v>41</v>
      </c>
      <c r="Z1490" t="s">
        <v>41</v>
      </c>
      <c r="AA1490" t="s">
        <v>188</v>
      </c>
      <c r="AB1490" t="s">
        <v>227</v>
      </c>
    </row>
    <row r="1491" spans="1:28" x14ac:dyDescent="0.25">
      <c r="A1491" t="s">
        <v>146</v>
      </c>
      <c r="B1491" t="s">
        <v>26</v>
      </c>
      <c r="C1491" t="s">
        <v>946</v>
      </c>
      <c r="D1491" t="s">
        <v>224</v>
      </c>
      <c r="E1491">
        <v>511</v>
      </c>
      <c r="F1491" t="str">
        <f t="shared" si="46"/>
        <v>A1111AF511</v>
      </c>
      <c r="G1491">
        <f t="shared" si="47"/>
        <v>2789000</v>
      </c>
      <c r="H1491" s="2">
        <v>-2789016</v>
      </c>
      <c r="I1491" s="3">
        <v>-2789000</v>
      </c>
      <c r="J1491" t="s">
        <v>99</v>
      </c>
      <c r="K1491" t="s">
        <v>121</v>
      </c>
      <c r="L1491" t="s">
        <v>122</v>
      </c>
      <c r="M1491" t="s">
        <v>123</v>
      </c>
      <c r="N1491" t="s">
        <v>124</v>
      </c>
      <c r="O1491" t="s">
        <v>814</v>
      </c>
      <c r="P1491" t="s">
        <v>34</v>
      </c>
      <c r="Q1491" t="s">
        <v>45</v>
      </c>
      <c r="R1491" t="s">
        <v>46</v>
      </c>
      <c r="S1491" t="s">
        <v>947</v>
      </c>
      <c r="T1491" t="s">
        <v>185</v>
      </c>
      <c r="U1491" t="s">
        <v>226</v>
      </c>
      <c r="V1491" t="s">
        <v>39</v>
      </c>
      <c r="W1491" t="s">
        <v>40</v>
      </c>
      <c r="X1491" t="s">
        <v>187</v>
      </c>
      <c r="Y1491" t="s">
        <v>41</v>
      </c>
      <c r="Z1491" t="s">
        <v>41</v>
      </c>
      <c r="AA1491" t="s">
        <v>188</v>
      </c>
      <c r="AB1491" t="s">
        <v>227</v>
      </c>
    </row>
    <row r="1492" spans="1:28" x14ac:dyDescent="0.25">
      <c r="A1492" t="s">
        <v>147</v>
      </c>
      <c r="B1492" t="s">
        <v>26</v>
      </c>
      <c r="C1492" t="s">
        <v>946</v>
      </c>
      <c r="D1492" t="s">
        <v>224</v>
      </c>
      <c r="E1492">
        <v>511</v>
      </c>
      <c r="F1492" t="str">
        <f t="shared" si="46"/>
        <v>A1111AF511</v>
      </c>
      <c r="G1492">
        <f t="shared" si="47"/>
        <v>2789000</v>
      </c>
      <c r="H1492" s="2">
        <v>2789016</v>
      </c>
      <c r="I1492" s="3">
        <v>2789000</v>
      </c>
      <c r="J1492" t="s">
        <v>29</v>
      </c>
      <c r="K1492" t="s">
        <v>126</v>
      </c>
      <c r="L1492" t="s">
        <v>927</v>
      </c>
      <c r="M1492" t="s">
        <v>127</v>
      </c>
      <c r="N1492" t="s">
        <v>928</v>
      </c>
      <c r="O1492" t="s">
        <v>814</v>
      </c>
      <c r="P1492" t="s">
        <v>34</v>
      </c>
      <c r="Q1492" t="s">
        <v>45</v>
      </c>
      <c r="R1492" t="s">
        <v>46</v>
      </c>
      <c r="S1492" t="s">
        <v>947</v>
      </c>
      <c r="T1492" t="s">
        <v>185</v>
      </c>
      <c r="U1492" t="s">
        <v>226</v>
      </c>
      <c r="V1492" t="s">
        <v>39</v>
      </c>
      <c r="W1492" t="s">
        <v>40</v>
      </c>
      <c r="X1492" t="s">
        <v>187</v>
      </c>
      <c r="Y1492" t="s">
        <v>41</v>
      </c>
      <c r="Z1492" t="s">
        <v>41</v>
      </c>
      <c r="AA1492" t="s">
        <v>188</v>
      </c>
      <c r="AB1492" t="s">
        <v>227</v>
      </c>
    </row>
    <row r="1493" spans="1:28" x14ac:dyDescent="0.25">
      <c r="A1493" t="s">
        <v>148</v>
      </c>
      <c r="B1493" t="s">
        <v>26</v>
      </c>
      <c r="C1493" t="s">
        <v>946</v>
      </c>
      <c r="D1493" t="s">
        <v>224</v>
      </c>
      <c r="E1493">
        <v>511</v>
      </c>
      <c r="F1493" t="str">
        <f t="shared" si="46"/>
        <v>A1111AF511</v>
      </c>
      <c r="G1493">
        <f t="shared" si="47"/>
        <v>2789000</v>
      </c>
      <c r="H1493" s="2">
        <v>-2789016</v>
      </c>
      <c r="I1493" s="3">
        <v>-2789000</v>
      </c>
      <c r="J1493" t="s">
        <v>99</v>
      </c>
      <c r="K1493" t="s">
        <v>116</v>
      </c>
      <c r="L1493" t="s">
        <v>117</v>
      </c>
      <c r="M1493" t="s">
        <v>118</v>
      </c>
      <c r="N1493" t="s">
        <v>117</v>
      </c>
      <c r="O1493" t="s">
        <v>814</v>
      </c>
      <c r="P1493" t="s">
        <v>34</v>
      </c>
      <c r="Q1493" t="s">
        <v>45</v>
      </c>
      <c r="R1493" t="s">
        <v>46</v>
      </c>
      <c r="S1493" t="s">
        <v>947</v>
      </c>
      <c r="T1493" t="s">
        <v>185</v>
      </c>
      <c r="U1493" t="s">
        <v>226</v>
      </c>
      <c r="V1493" t="s">
        <v>39</v>
      </c>
      <c r="W1493" t="s">
        <v>40</v>
      </c>
      <c r="X1493" t="s">
        <v>187</v>
      </c>
      <c r="Y1493" t="s">
        <v>41</v>
      </c>
      <c r="Z1493" t="s">
        <v>41</v>
      </c>
      <c r="AA1493" t="s">
        <v>188</v>
      </c>
      <c r="AB1493" t="s">
        <v>227</v>
      </c>
    </row>
    <row r="1494" spans="1:28" x14ac:dyDescent="0.25">
      <c r="A1494" t="s">
        <v>149</v>
      </c>
      <c r="B1494" t="s">
        <v>26</v>
      </c>
      <c r="C1494" t="s">
        <v>946</v>
      </c>
      <c r="D1494" t="s">
        <v>224</v>
      </c>
      <c r="E1494">
        <v>511</v>
      </c>
      <c r="F1494" t="str">
        <f t="shared" si="46"/>
        <v>A1111AF511</v>
      </c>
      <c r="G1494">
        <f t="shared" si="47"/>
        <v>174000</v>
      </c>
      <c r="H1494" s="2">
        <v>174313</v>
      </c>
      <c r="I1494" s="3">
        <v>174000</v>
      </c>
      <c r="J1494" t="s">
        <v>29</v>
      </c>
      <c r="K1494" t="s">
        <v>45</v>
      </c>
      <c r="L1494" t="s">
        <v>46</v>
      </c>
      <c r="M1494" t="s">
        <v>140</v>
      </c>
      <c r="N1494" t="s">
        <v>141</v>
      </c>
      <c r="O1494" t="s">
        <v>814</v>
      </c>
      <c r="P1494" t="s">
        <v>34</v>
      </c>
      <c r="Q1494" t="s">
        <v>45</v>
      </c>
      <c r="R1494" t="s">
        <v>46</v>
      </c>
      <c r="S1494" t="s">
        <v>947</v>
      </c>
      <c r="T1494" t="s">
        <v>185</v>
      </c>
      <c r="U1494" t="s">
        <v>226</v>
      </c>
      <c r="V1494" t="s">
        <v>39</v>
      </c>
      <c r="W1494" t="s">
        <v>40</v>
      </c>
      <c r="X1494" t="s">
        <v>187</v>
      </c>
      <c r="Y1494" t="s">
        <v>41</v>
      </c>
      <c r="Z1494" t="s">
        <v>41</v>
      </c>
      <c r="AA1494" t="s">
        <v>188</v>
      </c>
      <c r="AB1494" t="s">
        <v>227</v>
      </c>
    </row>
    <row r="1495" spans="1:28" x14ac:dyDescent="0.25">
      <c r="A1495" t="s">
        <v>152</v>
      </c>
      <c r="B1495" t="s">
        <v>26</v>
      </c>
      <c r="C1495" t="s">
        <v>946</v>
      </c>
      <c r="D1495" t="s">
        <v>224</v>
      </c>
      <c r="E1495">
        <v>511</v>
      </c>
      <c r="F1495" t="str">
        <f t="shared" si="46"/>
        <v>A1111AF511</v>
      </c>
      <c r="G1495">
        <f t="shared" si="47"/>
        <v>174000</v>
      </c>
      <c r="H1495" s="2">
        <v>-174313</v>
      </c>
      <c r="I1495" s="3">
        <v>-174000</v>
      </c>
      <c r="J1495" t="s">
        <v>99</v>
      </c>
      <c r="K1495" t="s">
        <v>115</v>
      </c>
      <c r="L1495" t="s">
        <v>111</v>
      </c>
      <c r="M1495" t="s">
        <v>112</v>
      </c>
      <c r="N1495" t="s">
        <v>113</v>
      </c>
      <c r="O1495" t="s">
        <v>814</v>
      </c>
      <c r="P1495" t="s">
        <v>34</v>
      </c>
      <c r="Q1495" t="s">
        <v>45</v>
      </c>
      <c r="R1495" t="s">
        <v>46</v>
      </c>
      <c r="S1495" t="s">
        <v>947</v>
      </c>
      <c r="T1495" t="s">
        <v>185</v>
      </c>
      <c r="U1495" t="s">
        <v>226</v>
      </c>
      <c r="V1495" t="s">
        <v>39</v>
      </c>
      <c r="W1495" t="s">
        <v>40</v>
      </c>
      <c r="X1495" t="s">
        <v>187</v>
      </c>
      <c r="Y1495" t="s">
        <v>41</v>
      </c>
      <c r="Z1495" t="s">
        <v>41</v>
      </c>
      <c r="AA1495" t="s">
        <v>188</v>
      </c>
      <c r="AB1495" t="s">
        <v>227</v>
      </c>
    </row>
    <row r="1496" spans="1:28" x14ac:dyDescent="0.25">
      <c r="A1496" t="s">
        <v>153</v>
      </c>
      <c r="B1496" t="s">
        <v>945</v>
      </c>
      <c r="C1496" t="s">
        <v>946</v>
      </c>
      <c r="D1496" t="s">
        <v>224</v>
      </c>
      <c r="E1496">
        <v>511</v>
      </c>
      <c r="F1496" t="str">
        <f t="shared" si="46"/>
        <v>A1111AF511</v>
      </c>
      <c r="G1496">
        <f t="shared" si="47"/>
        <v>48000</v>
      </c>
      <c r="H1496" s="2">
        <v>47897</v>
      </c>
      <c r="I1496" s="3">
        <v>48000</v>
      </c>
      <c r="J1496" t="s">
        <v>29</v>
      </c>
      <c r="K1496" t="s">
        <v>154</v>
      </c>
      <c r="L1496" t="s">
        <v>155</v>
      </c>
      <c r="M1496" t="s">
        <v>156</v>
      </c>
      <c r="N1496" t="s">
        <v>157</v>
      </c>
      <c r="O1496" t="s">
        <v>814</v>
      </c>
      <c r="P1496" t="s">
        <v>34</v>
      </c>
      <c r="Q1496" t="s">
        <v>45</v>
      </c>
      <c r="R1496" t="s">
        <v>46</v>
      </c>
      <c r="S1496" t="s">
        <v>947</v>
      </c>
      <c r="T1496" t="s">
        <v>185</v>
      </c>
      <c r="U1496" t="s">
        <v>226</v>
      </c>
      <c r="V1496" t="s">
        <v>39</v>
      </c>
      <c r="W1496" t="s">
        <v>40</v>
      </c>
      <c r="X1496" t="s">
        <v>187</v>
      </c>
      <c r="Y1496" t="s">
        <v>41</v>
      </c>
      <c r="Z1496" t="s">
        <v>41</v>
      </c>
      <c r="AA1496" t="s">
        <v>188</v>
      </c>
      <c r="AB1496" t="s">
        <v>227</v>
      </c>
    </row>
    <row r="1497" spans="1:28" x14ac:dyDescent="0.25">
      <c r="A1497" t="s">
        <v>158</v>
      </c>
      <c r="B1497" t="s">
        <v>945</v>
      </c>
      <c r="C1497" t="s">
        <v>946</v>
      </c>
      <c r="D1497" t="s">
        <v>224</v>
      </c>
      <c r="E1497">
        <v>511</v>
      </c>
      <c r="F1497" t="str">
        <f t="shared" si="46"/>
        <v>A1111AF511</v>
      </c>
      <c r="G1497">
        <f t="shared" si="47"/>
        <v>18000</v>
      </c>
      <c r="H1497" s="2">
        <v>18362</v>
      </c>
      <c r="I1497" s="3">
        <v>18000</v>
      </c>
      <c r="J1497" t="s">
        <v>29</v>
      </c>
      <c r="K1497" t="s">
        <v>159</v>
      </c>
      <c r="L1497" t="s">
        <v>160</v>
      </c>
      <c r="M1497" t="s">
        <v>161</v>
      </c>
      <c r="N1497" t="s">
        <v>162</v>
      </c>
      <c r="O1497" t="s">
        <v>814</v>
      </c>
      <c r="P1497" t="s">
        <v>34</v>
      </c>
      <c r="Q1497" t="s">
        <v>45</v>
      </c>
      <c r="R1497" t="s">
        <v>46</v>
      </c>
      <c r="S1497" t="s">
        <v>947</v>
      </c>
      <c r="T1497" t="s">
        <v>185</v>
      </c>
      <c r="U1497" t="s">
        <v>226</v>
      </c>
      <c r="V1497" t="s">
        <v>39</v>
      </c>
      <c r="W1497" t="s">
        <v>40</v>
      </c>
      <c r="X1497" t="s">
        <v>187</v>
      </c>
      <c r="Y1497" t="s">
        <v>41</v>
      </c>
      <c r="Z1497" t="s">
        <v>41</v>
      </c>
      <c r="AA1497" t="s">
        <v>188</v>
      </c>
      <c r="AB1497" t="s">
        <v>227</v>
      </c>
    </row>
    <row r="1498" spans="1:28" x14ac:dyDescent="0.25">
      <c r="A1498" t="s">
        <v>163</v>
      </c>
      <c r="B1498" t="s">
        <v>945</v>
      </c>
      <c r="C1498" t="s">
        <v>946</v>
      </c>
      <c r="D1498" t="s">
        <v>224</v>
      </c>
      <c r="E1498">
        <v>511</v>
      </c>
      <c r="F1498" t="str">
        <f t="shared" si="46"/>
        <v>A1111AF511</v>
      </c>
      <c r="G1498">
        <f t="shared" si="47"/>
        <v>66000</v>
      </c>
      <c r="H1498" s="2">
        <v>-66259</v>
      </c>
      <c r="I1498" s="3">
        <v>-66000</v>
      </c>
      <c r="J1498" t="s">
        <v>99</v>
      </c>
      <c r="K1498" t="s">
        <v>45</v>
      </c>
      <c r="L1498" t="s">
        <v>46</v>
      </c>
      <c r="M1498" t="s">
        <v>140</v>
      </c>
      <c r="N1498" t="s">
        <v>141</v>
      </c>
      <c r="O1498" t="s">
        <v>814</v>
      </c>
      <c r="P1498" t="s">
        <v>34</v>
      </c>
      <c r="Q1498" t="s">
        <v>45</v>
      </c>
      <c r="R1498" t="s">
        <v>46</v>
      </c>
      <c r="S1498" t="s">
        <v>947</v>
      </c>
      <c r="T1498" t="s">
        <v>185</v>
      </c>
      <c r="U1498" t="s">
        <v>226</v>
      </c>
      <c r="V1498" t="s">
        <v>39</v>
      </c>
      <c r="W1498" t="s">
        <v>40</v>
      </c>
      <c r="X1498" t="s">
        <v>187</v>
      </c>
      <c r="Y1498" t="s">
        <v>41</v>
      </c>
      <c r="Z1498" t="s">
        <v>41</v>
      </c>
      <c r="AA1498" t="s">
        <v>188</v>
      </c>
      <c r="AB1498" t="s">
        <v>227</v>
      </c>
    </row>
    <row r="1499" spans="1:28" x14ac:dyDescent="0.25">
      <c r="A1499" t="s">
        <v>164</v>
      </c>
      <c r="B1499" t="s">
        <v>26</v>
      </c>
      <c r="C1499" t="s">
        <v>946</v>
      </c>
      <c r="D1499" t="s">
        <v>224</v>
      </c>
      <c r="E1499">
        <v>511</v>
      </c>
      <c r="F1499" t="str">
        <f t="shared" si="46"/>
        <v>A1111AF511</v>
      </c>
      <c r="G1499">
        <f t="shared" si="47"/>
        <v>48000</v>
      </c>
      <c r="H1499" s="2">
        <v>47897</v>
      </c>
      <c r="I1499" s="3">
        <v>48000</v>
      </c>
      <c r="J1499" t="s">
        <v>29</v>
      </c>
      <c r="K1499" t="s">
        <v>116</v>
      </c>
      <c r="L1499" t="s">
        <v>117</v>
      </c>
      <c r="M1499" t="s">
        <v>118</v>
      </c>
      <c r="N1499" t="s">
        <v>117</v>
      </c>
      <c r="O1499" t="s">
        <v>814</v>
      </c>
      <c r="P1499" t="s">
        <v>34</v>
      </c>
      <c r="Q1499" t="s">
        <v>45</v>
      </c>
      <c r="R1499" t="s">
        <v>46</v>
      </c>
      <c r="S1499" t="s">
        <v>947</v>
      </c>
      <c r="T1499" t="s">
        <v>185</v>
      </c>
      <c r="U1499" t="s">
        <v>226</v>
      </c>
      <c r="V1499" t="s">
        <v>39</v>
      </c>
      <c r="W1499" t="s">
        <v>40</v>
      </c>
      <c r="X1499" t="s">
        <v>187</v>
      </c>
      <c r="Y1499" t="s">
        <v>41</v>
      </c>
      <c r="Z1499" t="s">
        <v>41</v>
      </c>
      <c r="AA1499" t="s">
        <v>188</v>
      </c>
      <c r="AB1499" t="s">
        <v>227</v>
      </c>
    </row>
    <row r="1500" spans="1:28" x14ac:dyDescent="0.25">
      <c r="A1500" t="s">
        <v>165</v>
      </c>
      <c r="B1500" t="s">
        <v>26</v>
      </c>
      <c r="C1500" t="s">
        <v>946</v>
      </c>
      <c r="D1500" t="s">
        <v>224</v>
      </c>
      <c r="E1500">
        <v>511</v>
      </c>
      <c r="F1500" t="str">
        <f t="shared" si="46"/>
        <v>A1111AF511</v>
      </c>
      <c r="G1500">
        <f t="shared" si="47"/>
        <v>48000</v>
      </c>
      <c r="H1500" s="2">
        <v>-47897</v>
      </c>
      <c r="I1500" s="3">
        <v>-48000</v>
      </c>
      <c r="J1500" t="s">
        <v>99</v>
      </c>
      <c r="K1500" t="s">
        <v>154</v>
      </c>
      <c r="L1500" t="s">
        <v>155</v>
      </c>
      <c r="M1500" t="s">
        <v>156</v>
      </c>
      <c r="N1500" t="s">
        <v>157</v>
      </c>
      <c r="O1500" t="s">
        <v>814</v>
      </c>
      <c r="P1500" t="s">
        <v>34</v>
      </c>
      <c r="Q1500" t="s">
        <v>45</v>
      </c>
      <c r="R1500" t="s">
        <v>46</v>
      </c>
      <c r="S1500" t="s">
        <v>947</v>
      </c>
      <c r="T1500" t="s">
        <v>185</v>
      </c>
      <c r="U1500" t="s">
        <v>226</v>
      </c>
      <c r="V1500" t="s">
        <v>39</v>
      </c>
      <c r="W1500" t="s">
        <v>40</v>
      </c>
      <c r="X1500" t="s">
        <v>187</v>
      </c>
      <c r="Y1500" t="s">
        <v>41</v>
      </c>
      <c r="Z1500" t="s">
        <v>41</v>
      </c>
      <c r="AA1500" t="s">
        <v>188</v>
      </c>
      <c r="AB1500" t="s">
        <v>227</v>
      </c>
    </row>
    <row r="1501" spans="1:28" x14ac:dyDescent="0.25">
      <c r="A1501" t="s">
        <v>166</v>
      </c>
      <c r="B1501" t="s">
        <v>26</v>
      </c>
      <c r="C1501" t="s">
        <v>946</v>
      </c>
      <c r="D1501" t="s">
        <v>224</v>
      </c>
      <c r="E1501">
        <v>511</v>
      </c>
      <c r="F1501" t="str">
        <f t="shared" si="46"/>
        <v>A1111AF511</v>
      </c>
      <c r="G1501">
        <f t="shared" si="47"/>
        <v>679000</v>
      </c>
      <c r="H1501" s="2">
        <v>678608</v>
      </c>
      <c r="I1501" s="3">
        <v>679000</v>
      </c>
      <c r="J1501" t="s">
        <v>29</v>
      </c>
      <c r="K1501" t="s">
        <v>116</v>
      </c>
      <c r="L1501" t="s">
        <v>117</v>
      </c>
      <c r="M1501" t="s">
        <v>118</v>
      </c>
      <c r="N1501" t="s">
        <v>117</v>
      </c>
      <c r="O1501" t="s">
        <v>814</v>
      </c>
      <c r="P1501" t="s">
        <v>34</v>
      </c>
      <c r="Q1501" t="s">
        <v>45</v>
      </c>
      <c r="R1501" t="s">
        <v>46</v>
      </c>
      <c r="S1501" t="s">
        <v>947</v>
      </c>
      <c r="T1501" t="s">
        <v>185</v>
      </c>
      <c r="U1501" t="s">
        <v>226</v>
      </c>
      <c r="V1501" t="s">
        <v>39</v>
      </c>
      <c r="W1501" t="s">
        <v>40</v>
      </c>
      <c r="X1501" t="s">
        <v>187</v>
      </c>
      <c r="Y1501" t="s">
        <v>41</v>
      </c>
      <c r="Z1501" t="s">
        <v>41</v>
      </c>
      <c r="AA1501" t="s">
        <v>188</v>
      </c>
      <c r="AB1501" t="s">
        <v>227</v>
      </c>
    </row>
    <row r="1502" spans="1:28" x14ac:dyDescent="0.25">
      <c r="A1502" t="s">
        <v>167</v>
      </c>
      <c r="B1502" t="s">
        <v>26</v>
      </c>
      <c r="C1502" t="s">
        <v>946</v>
      </c>
      <c r="D1502" t="s">
        <v>224</v>
      </c>
      <c r="E1502">
        <v>511</v>
      </c>
      <c r="F1502" t="str">
        <f t="shared" si="46"/>
        <v>A1111AF511</v>
      </c>
      <c r="G1502">
        <f t="shared" si="47"/>
        <v>679000</v>
      </c>
      <c r="H1502" s="2">
        <v>-678608</v>
      </c>
      <c r="I1502" s="3">
        <v>-679000</v>
      </c>
      <c r="J1502" t="s">
        <v>99</v>
      </c>
      <c r="K1502" t="s">
        <v>168</v>
      </c>
      <c r="L1502" t="s">
        <v>117</v>
      </c>
      <c r="M1502" t="s">
        <v>169</v>
      </c>
      <c r="N1502" t="s">
        <v>170</v>
      </c>
      <c r="O1502" t="s">
        <v>814</v>
      </c>
      <c r="P1502" t="s">
        <v>34</v>
      </c>
      <c r="Q1502" t="s">
        <v>45</v>
      </c>
      <c r="R1502" t="s">
        <v>46</v>
      </c>
      <c r="S1502" t="s">
        <v>947</v>
      </c>
      <c r="T1502" t="s">
        <v>185</v>
      </c>
      <c r="U1502" t="s">
        <v>226</v>
      </c>
      <c r="V1502" t="s">
        <v>39</v>
      </c>
      <c r="W1502" t="s">
        <v>40</v>
      </c>
      <c r="X1502" t="s">
        <v>187</v>
      </c>
      <c r="Y1502" t="s">
        <v>41</v>
      </c>
      <c r="Z1502" t="s">
        <v>41</v>
      </c>
      <c r="AA1502" t="s">
        <v>188</v>
      </c>
      <c r="AB1502" t="s">
        <v>227</v>
      </c>
    </row>
    <row r="1503" spans="1:28" x14ac:dyDescent="0.25">
      <c r="A1503" t="s">
        <v>823</v>
      </c>
      <c r="B1503" t="s">
        <v>26</v>
      </c>
      <c r="C1503" t="s">
        <v>283</v>
      </c>
      <c r="D1503" t="s">
        <v>51</v>
      </c>
      <c r="E1503">
        <v>511</v>
      </c>
      <c r="F1503" t="str">
        <f t="shared" si="46"/>
        <v>A0820AF511</v>
      </c>
      <c r="G1503">
        <f t="shared" si="47"/>
        <v>69000</v>
      </c>
      <c r="H1503" s="2">
        <v>69364</v>
      </c>
      <c r="I1503" s="3">
        <v>69000</v>
      </c>
      <c r="J1503" t="s">
        <v>29</v>
      </c>
      <c r="K1503" t="s">
        <v>108</v>
      </c>
      <c r="L1503" t="s">
        <v>109</v>
      </c>
      <c r="M1503" t="s">
        <v>32</v>
      </c>
      <c r="N1503" t="s">
        <v>33</v>
      </c>
      <c r="O1503" t="s">
        <v>814</v>
      </c>
      <c r="P1503" t="s">
        <v>34</v>
      </c>
      <c r="Q1503" t="s">
        <v>35</v>
      </c>
      <c r="R1503" t="s">
        <v>36</v>
      </c>
      <c r="S1503" t="s">
        <v>284</v>
      </c>
      <c r="T1503" t="s">
        <v>185</v>
      </c>
      <c r="U1503" t="s">
        <v>186</v>
      </c>
      <c r="V1503" t="s">
        <v>39</v>
      </c>
      <c r="W1503" t="s">
        <v>40</v>
      </c>
      <c r="X1503" t="s">
        <v>187</v>
      </c>
      <c r="Y1503" t="s">
        <v>41</v>
      </c>
      <c r="Z1503" t="s">
        <v>41</v>
      </c>
      <c r="AA1503" t="s">
        <v>188</v>
      </c>
      <c r="AB1503" t="s">
        <v>250</v>
      </c>
    </row>
    <row r="1504" spans="1:28" x14ac:dyDescent="0.25">
      <c r="A1504" t="s">
        <v>825</v>
      </c>
      <c r="B1504" t="s">
        <v>26</v>
      </c>
      <c r="C1504" t="s">
        <v>283</v>
      </c>
      <c r="D1504" t="s">
        <v>51</v>
      </c>
      <c r="E1504">
        <v>511</v>
      </c>
      <c r="F1504" t="str">
        <f t="shared" si="46"/>
        <v>A0820AF511</v>
      </c>
      <c r="G1504">
        <f t="shared" si="47"/>
        <v>2000</v>
      </c>
      <c r="H1504" s="2">
        <v>1840</v>
      </c>
      <c r="I1504" s="3">
        <v>2000</v>
      </c>
      <c r="J1504" t="s">
        <v>29</v>
      </c>
      <c r="K1504" t="s">
        <v>100</v>
      </c>
      <c r="L1504" t="s">
        <v>101</v>
      </c>
      <c r="M1504" t="s">
        <v>102</v>
      </c>
      <c r="N1504" t="s">
        <v>103</v>
      </c>
      <c r="O1504" t="s">
        <v>814</v>
      </c>
      <c r="P1504" t="s">
        <v>34</v>
      </c>
      <c r="Q1504" t="s">
        <v>35</v>
      </c>
      <c r="R1504" t="s">
        <v>36</v>
      </c>
      <c r="S1504" t="s">
        <v>284</v>
      </c>
      <c r="T1504" t="s">
        <v>185</v>
      </c>
      <c r="U1504" t="s">
        <v>186</v>
      </c>
      <c r="V1504" t="s">
        <v>39</v>
      </c>
      <c r="W1504" t="s">
        <v>40</v>
      </c>
      <c r="X1504" t="s">
        <v>187</v>
      </c>
      <c r="Y1504" t="s">
        <v>41</v>
      </c>
      <c r="Z1504" t="s">
        <v>41</v>
      </c>
      <c r="AA1504" t="s">
        <v>188</v>
      </c>
      <c r="AB1504" t="s">
        <v>250</v>
      </c>
    </row>
    <row r="1505" spans="1:28" x14ac:dyDescent="0.25">
      <c r="A1505" t="s">
        <v>816</v>
      </c>
      <c r="B1505" t="s">
        <v>26</v>
      </c>
      <c r="C1505" t="s">
        <v>283</v>
      </c>
      <c r="D1505" t="s">
        <v>51</v>
      </c>
      <c r="E1505">
        <v>511</v>
      </c>
      <c r="F1505" t="str">
        <f t="shared" si="46"/>
        <v>A0820AF511</v>
      </c>
      <c r="G1505">
        <f t="shared" si="47"/>
        <v>14000</v>
      </c>
      <c r="H1505" s="2">
        <v>-13814</v>
      </c>
      <c r="I1505" s="3">
        <v>-14000</v>
      </c>
      <c r="J1505" t="s">
        <v>99</v>
      </c>
      <c r="K1505" t="s">
        <v>115</v>
      </c>
      <c r="L1505" t="s">
        <v>111</v>
      </c>
      <c r="M1505" t="s">
        <v>112</v>
      </c>
      <c r="N1505" t="s">
        <v>113</v>
      </c>
      <c r="O1505" t="s">
        <v>814</v>
      </c>
      <c r="P1505" t="s">
        <v>34</v>
      </c>
      <c r="Q1505" t="s">
        <v>35</v>
      </c>
      <c r="R1505" t="s">
        <v>36</v>
      </c>
      <c r="S1505" t="s">
        <v>284</v>
      </c>
      <c r="T1505" t="s">
        <v>185</v>
      </c>
      <c r="U1505" t="s">
        <v>186</v>
      </c>
      <c r="V1505" t="s">
        <v>39</v>
      </c>
      <c r="W1505" t="s">
        <v>40</v>
      </c>
      <c r="X1505" t="s">
        <v>187</v>
      </c>
      <c r="Y1505" t="s">
        <v>41</v>
      </c>
      <c r="Z1505" t="s">
        <v>41</v>
      </c>
      <c r="AA1505" t="s">
        <v>188</v>
      </c>
      <c r="AB1505" t="s">
        <v>250</v>
      </c>
    </row>
    <row r="1506" spans="1:28" x14ac:dyDescent="0.25">
      <c r="A1506" t="s">
        <v>817</v>
      </c>
      <c r="B1506" t="s">
        <v>26</v>
      </c>
      <c r="C1506" t="s">
        <v>283</v>
      </c>
      <c r="D1506" t="s">
        <v>51</v>
      </c>
      <c r="E1506">
        <v>511</v>
      </c>
      <c r="F1506" t="str">
        <f t="shared" si="46"/>
        <v>A0820AF511</v>
      </c>
      <c r="G1506">
        <f t="shared" si="47"/>
        <v>57000</v>
      </c>
      <c r="H1506" s="2">
        <v>-57390</v>
      </c>
      <c r="I1506" s="3">
        <v>-57000</v>
      </c>
      <c r="J1506" t="s">
        <v>99</v>
      </c>
      <c r="K1506" t="s">
        <v>116</v>
      </c>
      <c r="L1506" t="s">
        <v>117</v>
      </c>
      <c r="M1506" t="s">
        <v>118</v>
      </c>
      <c r="N1506" t="s">
        <v>117</v>
      </c>
      <c r="O1506" t="s">
        <v>814</v>
      </c>
      <c r="P1506" t="s">
        <v>34</v>
      </c>
      <c r="Q1506" t="s">
        <v>35</v>
      </c>
      <c r="R1506" t="s">
        <v>36</v>
      </c>
      <c r="S1506" t="s">
        <v>284</v>
      </c>
      <c r="T1506" t="s">
        <v>185</v>
      </c>
      <c r="U1506" t="s">
        <v>186</v>
      </c>
      <c r="V1506" t="s">
        <v>39</v>
      </c>
      <c r="W1506" t="s">
        <v>40</v>
      </c>
      <c r="X1506" t="s">
        <v>187</v>
      </c>
      <c r="Y1506" t="s">
        <v>41</v>
      </c>
      <c r="Z1506" t="s">
        <v>41</v>
      </c>
      <c r="AA1506" t="s">
        <v>188</v>
      </c>
      <c r="AB1506" t="s">
        <v>250</v>
      </c>
    </row>
    <row r="1507" spans="1:28" x14ac:dyDescent="0.25">
      <c r="A1507" t="s">
        <v>149</v>
      </c>
      <c r="B1507" t="s">
        <v>26</v>
      </c>
      <c r="C1507" t="s">
        <v>283</v>
      </c>
      <c r="D1507" t="s">
        <v>51</v>
      </c>
      <c r="E1507">
        <v>511</v>
      </c>
      <c r="F1507" t="str">
        <f t="shared" si="46"/>
        <v>A0820AF511</v>
      </c>
      <c r="G1507">
        <f t="shared" si="47"/>
        <v>7000</v>
      </c>
      <c r="H1507" s="2">
        <v>6907</v>
      </c>
      <c r="I1507" s="3">
        <v>7000</v>
      </c>
      <c r="J1507" t="s">
        <v>29</v>
      </c>
      <c r="K1507" t="s">
        <v>35</v>
      </c>
      <c r="L1507" t="s">
        <v>129</v>
      </c>
      <c r="M1507" t="s">
        <v>130</v>
      </c>
      <c r="N1507" t="s">
        <v>131</v>
      </c>
      <c r="O1507" t="s">
        <v>814</v>
      </c>
      <c r="P1507" t="s">
        <v>34</v>
      </c>
      <c r="Q1507" t="s">
        <v>35</v>
      </c>
      <c r="R1507" t="s">
        <v>36</v>
      </c>
      <c r="S1507" t="s">
        <v>284</v>
      </c>
      <c r="T1507" t="s">
        <v>185</v>
      </c>
      <c r="U1507" t="s">
        <v>186</v>
      </c>
      <c r="V1507" t="s">
        <v>39</v>
      </c>
      <c r="W1507" t="s">
        <v>40</v>
      </c>
      <c r="X1507" t="s">
        <v>187</v>
      </c>
      <c r="Y1507" t="s">
        <v>41</v>
      </c>
      <c r="Z1507" t="s">
        <v>41</v>
      </c>
      <c r="AA1507" t="s">
        <v>188</v>
      </c>
      <c r="AB1507" t="s">
        <v>250</v>
      </c>
    </row>
    <row r="1508" spans="1:28" x14ac:dyDescent="0.25">
      <c r="A1508" t="s">
        <v>152</v>
      </c>
      <c r="B1508" t="s">
        <v>26</v>
      </c>
      <c r="C1508" t="s">
        <v>283</v>
      </c>
      <c r="D1508" t="s">
        <v>51</v>
      </c>
      <c r="E1508">
        <v>511</v>
      </c>
      <c r="F1508" t="str">
        <f t="shared" si="46"/>
        <v>A0820AF511</v>
      </c>
      <c r="G1508">
        <f t="shared" si="47"/>
        <v>7000</v>
      </c>
      <c r="H1508" s="2">
        <v>-6907</v>
      </c>
      <c r="I1508" s="3">
        <v>-7000</v>
      </c>
      <c r="J1508" t="s">
        <v>99</v>
      </c>
      <c r="K1508" t="s">
        <v>115</v>
      </c>
      <c r="L1508" t="s">
        <v>111</v>
      </c>
      <c r="M1508" t="s">
        <v>112</v>
      </c>
      <c r="N1508" t="s">
        <v>113</v>
      </c>
      <c r="O1508" t="s">
        <v>814</v>
      </c>
      <c r="P1508" t="s">
        <v>34</v>
      </c>
      <c r="Q1508" t="s">
        <v>35</v>
      </c>
      <c r="R1508" t="s">
        <v>36</v>
      </c>
      <c r="S1508" t="s">
        <v>284</v>
      </c>
      <c r="T1508" t="s">
        <v>185</v>
      </c>
      <c r="U1508" t="s">
        <v>186</v>
      </c>
      <c r="V1508" t="s">
        <v>39</v>
      </c>
      <c r="W1508" t="s">
        <v>40</v>
      </c>
      <c r="X1508" t="s">
        <v>187</v>
      </c>
      <c r="Y1508" t="s">
        <v>41</v>
      </c>
      <c r="Z1508" t="s">
        <v>41</v>
      </c>
      <c r="AA1508" t="s">
        <v>188</v>
      </c>
      <c r="AB1508" t="s">
        <v>250</v>
      </c>
    </row>
    <row r="1509" spans="1:28" x14ac:dyDescent="0.25">
      <c r="A1509" t="s">
        <v>153</v>
      </c>
      <c r="B1509" t="s">
        <v>285</v>
      </c>
      <c r="C1509" t="s">
        <v>283</v>
      </c>
      <c r="D1509" t="s">
        <v>51</v>
      </c>
      <c r="E1509">
        <v>511</v>
      </c>
      <c r="F1509" t="str">
        <f t="shared" si="46"/>
        <v>A0820AF511</v>
      </c>
      <c r="G1509">
        <f t="shared" si="47"/>
        <v>6000</v>
      </c>
      <c r="H1509" s="2">
        <v>6304</v>
      </c>
      <c r="I1509" s="3">
        <v>6000</v>
      </c>
      <c r="J1509" t="s">
        <v>29</v>
      </c>
      <c r="K1509" t="s">
        <v>154</v>
      </c>
      <c r="L1509" t="s">
        <v>155</v>
      </c>
      <c r="M1509" t="s">
        <v>156</v>
      </c>
      <c r="N1509" t="s">
        <v>157</v>
      </c>
      <c r="O1509" t="s">
        <v>814</v>
      </c>
      <c r="P1509" t="s">
        <v>34</v>
      </c>
      <c r="Q1509" t="s">
        <v>35</v>
      </c>
      <c r="R1509" t="s">
        <v>36</v>
      </c>
      <c r="S1509" t="s">
        <v>284</v>
      </c>
      <c r="T1509" t="s">
        <v>185</v>
      </c>
      <c r="U1509" t="s">
        <v>186</v>
      </c>
      <c r="V1509" t="s">
        <v>39</v>
      </c>
      <c r="W1509" t="s">
        <v>40</v>
      </c>
      <c r="X1509" t="s">
        <v>187</v>
      </c>
      <c r="Y1509" t="s">
        <v>41</v>
      </c>
      <c r="Z1509" t="s">
        <v>41</v>
      </c>
      <c r="AA1509" t="s">
        <v>188</v>
      </c>
      <c r="AB1509" t="s">
        <v>250</v>
      </c>
    </row>
    <row r="1510" spans="1:28" x14ac:dyDescent="0.25">
      <c r="A1510" t="s">
        <v>158</v>
      </c>
      <c r="B1510" t="s">
        <v>285</v>
      </c>
      <c r="C1510" t="s">
        <v>283</v>
      </c>
      <c r="D1510" t="s">
        <v>51</v>
      </c>
      <c r="E1510">
        <v>511</v>
      </c>
      <c r="F1510" t="str">
        <f t="shared" si="46"/>
        <v>A0820AF511</v>
      </c>
      <c r="G1510">
        <f t="shared" si="47"/>
        <v>1000</v>
      </c>
      <c r="H1510" s="2">
        <v>806</v>
      </c>
      <c r="I1510" s="3">
        <v>1000</v>
      </c>
      <c r="J1510" t="s">
        <v>29</v>
      </c>
      <c r="K1510" t="s">
        <v>159</v>
      </c>
      <c r="L1510" t="s">
        <v>160</v>
      </c>
      <c r="M1510" t="s">
        <v>161</v>
      </c>
      <c r="N1510" t="s">
        <v>162</v>
      </c>
      <c r="O1510" t="s">
        <v>814</v>
      </c>
      <c r="P1510" t="s">
        <v>34</v>
      </c>
      <c r="Q1510" t="s">
        <v>35</v>
      </c>
      <c r="R1510" t="s">
        <v>36</v>
      </c>
      <c r="S1510" t="s">
        <v>284</v>
      </c>
      <c r="T1510" t="s">
        <v>185</v>
      </c>
      <c r="U1510" t="s">
        <v>186</v>
      </c>
      <c r="V1510" t="s">
        <v>39</v>
      </c>
      <c r="W1510" t="s">
        <v>40</v>
      </c>
      <c r="X1510" t="s">
        <v>187</v>
      </c>
      <c r="Y1510" t="s">
        <v>41</v>
      </c>
      <c r="Z1510" t="s">
        <v>41</v>
      </c>
      <c r="AA1510" t="s">
        <v>188</v>
      </c>
      <c r="AB1510" t="s">
        <v>250</v>
      </c>
    </row>
    <row r="1511" spans="1:28" x14ac:dyDescent="0.25">
      <c r="A1511" t="s">
        <v>163</v>
      </c>
      <c r="B1511" t="s">
        <v>285</v>
      </c>
      <c r="C1511" t="s">
        <v>283</v>
      </c>
      <c r="D1511" t="s">
        <v>51</v>
      </c>
      <c r="E1511">
        <v>511</v>
      </c>
      <c r="F1511" t="str">
        <f t="shared" si="46"/>
        <v>A0820AF511</v>
      </c>
      <c r="G1511">
        <f t="shared" si="47"/>
        <v>7000</v>
      </c>
      <c r="H1511" s="2">
        <v>-7110</v>
      </c>
      <c r="I1511" s="3">
        <v>-7000</v>
      </c>
      <c r="J1511" t="s">
        <v>99</v>
      </c>
      <c r="K1511" t="s">
        <v>35</v>
      </c>
      <c r="L1511" t="s">
        <v>129</v>
      </c>
      <c r="M1511" t="s">
        <v>130</v>
      </c>
      <c r="N1511" t="s">
        <v>131</v>
      </c>
      <c r="O1511" t="s">
        <v>814</v>
      </c>
      <c r="P1511" t="s">
        <v>34</v>
      </c>
      <c r="Q1511" t="s">
        <v>35</v>
      </c>
      <c r="R1511" t="s">
        <v>36</v>
      </c>
      <c r="S1511" t="s">
        <v>284</v>
      </c>
      <c r="T1511" t="s">
        <v>185</v>
      </c>
      <c r="U1511" t="s">
        <v>186</v>
      </c>
      <c r="V1511" t="s">
        <v>39</v>
      </c>
      <c r="W1511" t="s">
        <v>40</v>
      </c>
      <c r="X1511" t="s">
        <v>187</v>
      </c>
      <c r="Y1511" t="s">
        <v>41</v>
      </c>
      <c r="Z1511" t="s">
        <v>41</v>
      </c>
      <c r="AA1511" t="s">
        <v>188</v>
      </c>
      <c r="AB1511" t="s">
        <v>250</v>
      </c>
    </row>
    <row r="1512" spans="1:28" x14ac:dyDescent="0.25">
      <c r="A1512" t="s">
        <v>164</v>
      </c>
      <c r="B1512" t="s">
        <v>26</v>
      </c>
      <c r="C1512" t="s">
        <v>283</v>
      </c>
      <c r="D1512" t="s">
        <v>51</v>
      </c>
      <c r="E1512">
        <v>511</v>
      </c>
      <c r="F1512" t="str">
        <f t="shared" si="46"/>
        <v>A0820AF511</v>
      </c>
      <c r="G1512">
        <f t="shared" si="47"/>
        <v>6000</v>
      </c>
      <c r="H1512" s="2">
        <v>6304</v>
      </c>
      <c r="I1512" s="3">
        <v>6000</v>
      </c>
      <c r="J1512" t="s">
        <v>29</v>
      </c>
      <c r="K1512" t="s">
        <v>116</v>
      </c>
      <c r="L1512" t="s">
        <v>117</v>
      </c>
      <c r="M1512" t="s">
        <v>118</v>
      </c>
      <c r="N1512" t="s">
        <v>117</v>
      </c>
      <c r="O1512" t="s">
        <v>814</v>
      </c>
      <c r="P1512" t="s">
        <v>34</v>
      </c>
      <c r="Q1512" t="s">
        <v>35</v>
      </c>
      <c r="R1512" t="s">
        <v>36</v>
      </c>
      <c r="S1512" t="s">
        <v>284</v>
      </c>
      <c r="T1512" t="s">
        <v>185</v>
      </c>
      <c r="U1512" t="s">
        <v>186</v>
      </c>
      <c r="V1512" t="s">
        <v>39</v>
      </c>
      <c r="W1512" t="s">
        <v>40</v>
      </c>
      <c r="X1512" t="s">
        <v>187</v>
      </c>
      <c r="Y1512" t="s">
        <v>41</v>
      </c>
      <c r="Z1512" t="s">
        <v>41</v>
      </c>
      <c r="AA1512" t="s">
        <v>188</v>
      </c>
      <c r="AB1512" t="s">
        <v>250</v>
      </c>
    </row>
    <row r="1513" spans="1:28" x14ac:dyDescent="0.25">
      <c r="A1513" t="s">
        <v>165</v>
      </c>
      <c r="B1513" t="s">
        <v>26</v>
      </c>
      <c r="C1513" t="s">
        <v>283</v>
      </c>
      <c r="D1513" t="s">
        <v>51</v>
      </c>
      <c r="E1513">
        <v>511</v>
      </c>
      <c r="F1513" t="str">
        <f t="shared" si="46"/>
        <v>A0820AF511</v>
      </c>
      <c r="G1513">
        <f t="shared" si="47"/>
        <v>6000</v>
      </c>
      <c r="H1513" s="2">
        <v>-6304</v>
      </c>
      <c r="I1513" s="3">
        <v>-6000</v>
      </c>
      <c r="J1513" t="s">
        <v>99</v>
      </c>
      <c r="K1513" t="s">
        <v>154</v>
      </c>
      <c r="L1513" t="s">
        <v>155</v>
      </c>
      <c r="M1513" t="s">
        <v>156</v>
      </c>
      <c r="N1513" t="s">
        <v>157</v>
      </c>
      <c r="O1513" t="s">
        <v>814</v>
      </c>
      <c r="P1513" t="s">
        <v>34</v>
      </c>
      <c r="Q1513" t="s">
        <v>35</v>
      </c>
      <c r="R1513" t="s">
        <v>36</v>
      </c>
      <c r="S1513" t="s">
        <v>284</v>
      </c>
      <c r="T1513" t="s">
        <v>185</v>
      </c>
      <c r="U1513" t="s">
        <v>186</v>
      </c>
      <c r="V1513" t="s">
        <v>39</v>
      </c>
      <c r="W1513" t="s">
        <v>40</v>
      </c>
      <c r="X1513" t="s">
        <v>187</v>
      </c>
      <c r="Y1513" t="s">
        <v>41</v>
      </c>
      <c r="Z1513" t="s">
        <v>41</v>
      </c>
      <c r="AA1513" t="s">
        <v>188</v>
      </c>
      <c r="AB1513" t="s">
        <v>250</v>
      </c>
    </row>
    <row r="1514" spans="1:28" x14ac:dyDescent="0.25">
      <c r="A1514" t="s">
        <v>166</v>
      </c>
      <c r="B1514" t="s">
        <v>26</v>
      </c>
      <c r="C1514" t="s">
        <v>283</v>
      </c>
      <c r="D1514" t="s">
        <v>51</v>
      </c>
      <c r="E1514">
        <v>511</v>
      </c>
      <c r="F1514" t="str">
        <f t="shared" si="46"/>
        <v>A0820AF511</v>
      </c>
      <c r="G1514">
        <f t="shared" si="47"/>
        <v>7000</v>
      </c>
      <c r="H1514" s="2">
        <v>6526</v>
      </c>
      <c r="I1514" s="3">
        <v>7000</v>
      </c>
      <c r="J1514" t="s">
        <v>29</v>
      </c>
      <c r="K1514" t="s">
        <v>116</v>
      </c>
      <c r="L1514" t="s">
        <v>117</v>
      </c>
      <c r="M1514" t="s">
        <v>118</v>
      </c>
      <c r="N1514" t="s">
        <v>117</v>
      </c>
      <c r="O1514" t="s">
        <v>814</v>
      </c>
      <c r="P1514" t="s">
        <v>34</v>
      </c>
      <c r="Q1514" t="s">
        <v>35</v>
      </c>
      <c r="R1514" t="s">
        <v>36</v>
      </c>
      <c r="S1514" t="s">
        <v>284</v>
      </c>
      <c r="T1514" t="s">
        <v>185</v>
      </c>
      <c r="U1514" t="s">
        <v>186</v>
      </c>
      <c r="V1514" t="s">
        <v>39</v>
      </c>
      <c r="W1514" t="s">
        <v>40</v>
      </c>
      <c r="X1514" t="s">
        <v>187</v>
      </c>
      <c r="Y1514" t="s">
        <v>41</v>
      </c>
      <c r="Z1514" t="s">
        <v>41</v>
      </c>
      <c r="AA1514" t="s">
        <v>188</v>
      </c>
      <c r="AB1514" t="s">
        <v>250</v>
      </c>
    </row>
    <row r="1515" spans="1:28" x14ac:dyDescent="0.25">
      <c r="A1515" t="s">
        <v>167</v>
      </c>
      <c r="B1515" t="s">
        <v>26</v>
      </c>
      <c r="C1515" t="s">
        <v>283</v>
      </c>
      <c r="D1515" t="s">
        <v>51</v>
      </c>
      <c r="E1515">
        <v>511</v>
      </c>
      <c r="F1515" t="str">
        <f t="shared" si="46"/>
        <v>A0820AF511</v>
      </c>
      <c r="G1515">
        <f t="shared" si="47"/>
        <v>7000</v>
      </c>
      <c r="H1515" s="2">
        <v>-6526</v>
      </c>
      <c r="I1515" s="3">
        <v>-7000</v>
      </c>
      <c r="J1515" t="s">
        <v>99</v>
      </c>
      <c r="K1515" t="s">
        <v>168</v>
      </c>
      <c r="L1515" t="s">
        <v>117</v>
      </c>
      <c r="M1515" t="s">
        <v>169</v>
      </c>
      <c r="N1515" t="s">
        <v>170</v>
      </c>
      <c r="O1515" t="s">
        <v>814</v>
      </c>
      <c r="P1515" t="s">
        <v>34</v>
      </c>
      <c r="Q1515" t="s">
        <v>35</v>
      </c>
      <c r="R1515" t="s">
        <v>36</v>
      </c>
      <c r="S1515" t="s">
        <v>284</v>
      </c>
      <c r="T1515" t="s">
        <v>185</v>
      </c>
      <c r="U1515" t="s">
        <v>186</v>
      </c>
      <c r="V1515" t="s">
        <v>39</v>
      </c>
      <c r="W1515" t="s">
        <v>40</v>
      </c>
      <c r="X1515" t="s">
        <v>187</v>
      </c>
      <c r="Y1515" t="s">
        <v>41</v>
      </c>
      <c r="Z1515" t="s">
        <v>41</v>
      </c>
      <c r="AA1515" t="s">
        <v>188</v>
      </c>
      <c r="AB1515" t="s">
        <v>250</v>
      </c>
    </row>
    <row r="1516" spans="1:28" x14ac:dyDescent="0.25">
      <c r="A1516" t="s">
        <v>823</v>
      </c>
      <c r="B1516" t="s">
        <v>26</v>
      </c>
      <c r="C1516" t="s">
        <v>286</v>
      </c>
      <c r="D1516" t="s">
        <v>74</v>
      </c>
      <c r="E1516">
        <v>511</v>
      </c>
      <c r="F1516" t="str">
        <f t="shared" si="46"/>
        <v>A5180AF511</v>
      </c>
      <c r="G1516">
        <f t="shared" si="47"/>
        <v>921000</v>
      </c>
      <c r="H1516" s="2">
        <v>920617</v>
      </c>
      <c r="I1516" s="3">
        <v>921000</v>
      </c>
      <c r="J1516" t="s">
        <v>29</v>
      </c>
      <c r="K1516" t="s">
        <v>108</v>
      </c>
      <c r="L1516" t="s">
        <v>109</v>
      </c>
      <c r="M1516" t="s">
        <v>32</v>
      </c>
      <c r="N1516" t="s">
        <v>33</v>
      </c>
      <c r="O1516" t="s">
        <v>814</v>
      </c>
      <c r="P1516" t="s">
        <v>34</v>
      </c>
      <c r="Q1516" t="s">
        <v>48</v>
      </c>
      <c r="R1516" t="s">
        <v>49</v>
      </c>
      <c r="S1516" t="s">
        <v>287</v>
      </c>
      <c r="T1516" t="s">
        <v>185</v>
      </c>
      <c r="U1516" t="s">
        <v>226</v>
      </c>
      <c r="V1516" t="s">
        <v>39</v>
      </c>
      <c r="W1516" t="s">
        <v>40</v>
      </c>
      <c r="X1516" t="s">
        <v>187</v>
      </c>
      <c r="Y1516" t="s">
        <v>41</v>
      </c>
      <c r="Z1516" t="s">
        <v>41</v>
      </c>
      <c r="AA1516" t="s">
        <v>188</v>
      </c>
      <c r="AB1516" t="s">
        <v>227</v>
      </c>
    </row>
    <row r="1517" spans="1:28" x14ac:dyDescent="0.25">
      <c r="A1517" t="s">
        <v>825</v>
      </c>
      <c r="B1517" t="s">
        <v>26</v>
      </c>
      <c r="C1517" t="s">
        <v>286</v>
      </c>
      <c r="D1517" t="s">
        <v>74</v>
      </c>
      <c r="E1517">
        <v>511</v>
      </c>
      <c r="F1517" t="str">
        <f t="shared" si="46"/>
        <v>A5180AF511</v>
      </c>
      <c r="G1517">
        <f t="shared" si="47"/>
        <v>13000</v>
      </c>
      <c r="H1517" s="2">
        <v>13311</v>
      </c>
      <c r="I1517" s="3">
        <v>13000</v>
      </c>
      <c r="J1517" t="s">
        <v>29</v>
      </c>
      <c r="K1517" t="s">
        <v>100</v>
      </c>
      <c r="L1517" t="s">
        <v>101</v>
      </c>
      <c r="M1517" t="s">
        <v>102</v>
      </c>
      <c r="N1517" t="s">
        <v>103</v>
      </c>
      <c r="O1517" t="s">
        <v>814</v>
      </c>
      <c r="P1517" t="s">
        <v>34</v>
      </c>
      <c r="Q1517" t="s">
        <v>48</v>
      </c>
      <c r="R1517" t="s">
        <v>49</v>
      </c>
      <c r="S1517" t="s">
        <v>287</v>
      </c>
      <c r="T1517" t="s">
        <v>185</v>
      </c>
      <c r="U1517" t="s">
        <v>226</v>
      </c>
      <c r="V1517" t="s">
        <v>39</v>
      </c>
      <c r="W1517" t="s">
        <v>40</v>
      </c>
      <c r="X1517" t="s">
        <v>187</v>
      </c>
      <c r="Y1517" t="s">
        <v>41</v>
      </c>
      <c r="Z1517" t="s">
        <v>41</v>
      </c>
      <c r="AA1517" t="s">
        <v>188</v>
      </c>
      <c r="AB1517" t="s">
        <v>227</v>
      </c>
    </row>
    <row r="1518" spans="1:28" x14ac:dyDescent="0.25">
      <c r="A1518" t="s">
        <v>816</v>
      </c>
      <c r="B1518" t="s">
        <v>26</v>
      </c>
      <c r="C1518" t="s">
        <v>286</v>
      </c>
      <c r="D1518" t="s">
        <v>74</v>
      </c>
      <c r="E1518">
        <v>511</v>
      </c>
      <c r="F1518" t="str">
        <f t="shared" si="46"/>
        <v>A5180AF511</v>
      </c>
      <c r="G1518">
        <f t="shared" si="47"/>
        <v>568000</v>
      </c>
      <c r="H1518" s="2">
        <v>-568163</v>
      </c>
      <c r="I1518" s="3">
        <v>-568000</v>
      </c>
      <c r="J1518" t="s">
        <v>99</v>
      </c>
      <c r="K1518" t="s">
        <v>115</v>
      </c>
      <c r="L1518" t="s">
        <v>111</v>
      </c>
      <c r="M1518" t="s">
        <v>112</v>
      </c>
      <c r="N1518" t="s">
        <v>113</v>
      </c>
      <c r="O1518" t="s">
        <v>814</v>
      </c>
      <c r="P1518" t="s">
        <v>34</v>
      </c>
      <c r="Q1518" t="s">
        <v>48</v>
      </c>
      <c r="R1518" t="s">
        <v>49</v>
      </c>
      <c r="S1518" t="s">
        <v>287</v>
      </c>
      <c r="T1518" t="s">
        <v>185</v>
      </c>
      <c r="U1518" t="s">
        <v>226</v>
      </c>
      <c r="V1518" t="s">
        <v>39</v>
      </c>
      <c r="W1518" t="s">
        <v>40</v>
      </c>
      <c r="X1518" t="s">
        <v>187</v>
      </c>
      <c r="Y1518" t="s">
        <v>41</v>
      </c>
      <c r="Z1518" t="s">
        <v>41</v>
      </c>
      <c r="AA1518" t="s">
        <v>188</v>
      </c>
      <c r="AB1518" t="s">
        <v>227</v>
      </c>
    </row>
    <row r="1519" spans="1:28" x14ac:dyDescent="0.25">
      <c r="A1519" t="s">
        <v>817</v>
      </c>
      <c r="B1519" t="s">
        <v>26</v>
      </c>
      <c r="C1519" t="s">
        <v>286</v>
      </c>
      <c r="D1519" t="s">
        <v>74</v>
      </c>
      <c r="E1519">
        <v>511</v>
      </c>
      <c r="F1519" t="str">
        <f t="shared" si="46"/>
        <v>A5180AF511</v>
      </c>
      <c r="G1519">
        <f t="shared" si="47"/>
        <v>366000</v>
      </c>
      <c r="H1519" s="2">
        <v>-365765</v>
      </c>
      <c r="I1519" s="3">
        <v>-366000</v>
      </c>
      <c r="J1519" t="s">
        <v>99</v>
      </c>
      <c r="K1519" t="s">
        <v>116</v>
      </c>
      <c r="L1519" t="s">
        <v>117</v>
      </c>
      <c r="M1519" t="s">
        <v>118</v>
      </c>
      <c r="N1519" t="s">
        <v>117</v>
      </c>
      <c r="O1519" t="s">
        <v>814</v>
      </c>
      <c r="P1519" t="s">
        <v>34</v>
      </c>
      <c r="Q1519" t="s">
        <v>48</v>
      </c>
      <c r="R1519" t="s">
        <v>49</v>
      </c>
      <c r="S1519" t="s">
        <v>287</v>
      </c>
      <c r="T1519" t="s">
        <v>185</v>
      </c>
      <c r="U1519" t="s">
        <v>226</v>
      </c>
      <c r="V1519" t="s">
        <v>39</v>
      </c>
      <c r="W1519" t="s">
        <v>40</v>
      </c>
      <c r="X1519" t="s">
        <v>187</v>
      </c>
      <c r="Y1519" t="s">
        <v>41</v>
      </c>
      <c r="Z1519" t="s">
        <v>41</v>
      </c>
      <c r="AA1519" t="s">
        <v>188</v>
      </c>
      <c r="AB1519" t="s">
        <v>227</v>
      </c>
    </row>
    <row r="1520" spans="1:28" x14ac:dyDescent="0.25">
      <c r="A1520" t="s">
        <v>119</v>
      </c>
      <c r="B1520" t="s">
        <v>288</v>
      </c>
      <c r="C1520" t="s">
        <v>286</v>
      </c>
      <c r="D1520" t="s">
        <v>74</v>
      </c>
      <c r="E1520">
        <v>511</v>
      </c>
      <c r="F1520" t="str">
        <f t="shared" si="46"/>
        <v>A5180AF511</v>
      </c>
      <c r="G1520">
        <f t="shared" si="47"/>
        <v>716000</v>
      </c>
      <c r="H1520" s="2">
        <v>716105</v>
      </c>
      <c r="I1520" s="3">
        <v>716000</v>
      </c>
      <c r="J1520" t="s">
        <v>29</v>
      </c>
      <c r="K1520" t="s">
        <v>121</v>
      </c>
      <c r="L1520" t="s">
        <v>122</v>
      </c>
      <c r="M1520" t="s">
        <v>123</v>
      </c>
      <c r="N1520" t="s">
        <v>124</v>
      </c>
      <c r="O1520" t="s">
        <v>814</v>
      </c>
      <c r="P1520" t="s">
        <v>34</v>
      </c>
      <c r="Q1520" t="s">
        <v>48</v>
      </c>
      <c r="R1520" t="s">
        <v>49</v>
      </c>
      <c r="S1520" t="s">
        <v>287</v>
      </c>
      <c r="T1520" t="s">
        <v>185</v>
      </c>
      <c r="U1520" t="s">
        <v>226</v>
      </c>
      <c r="V1520" t="s">
        <v>39</v>
      </c>
      <c r="W1520" t="s">
        <v>40</v>
      </c>
      <c r="X1520" t="s">
        <v>187</v>
      </c>
      <c r="Y1520" t="s">
        <v>41</v>
      </c>
      <c r="Z1520" t="s">
        <v>41</v>
      </c>
      <c r="AA1520" t="s">
        <v>188</v>
      </c>
      <c r="AB1520" t="s">
        <v>227</v>
      </c>
    </row>
    <row r="1521" spans="1:28" x14ac:dyDescent="0.25">
      <c r="A1521" t="s">
        <v>125</v>
      </c>
      <c r="B1521" t="s">
        <v>288</v>
      </c>
      <c r="C1521" t="s">
        <v>286</v>
      </c>
      <c r="D1521" t="s">
        <v>74</v>
      </c>
      <c r="E1521">
        <v>511</v>
      </c>
      <c r="F1521" t="str">
        <f t="shared" si="46"/>
        <v>A5180AF511</v>
      </c>
      <c r="G1521">
        <f t="shared" si="47"/>
        <v>716000</v>
      </c>
      <c r="H1521" s="2">
        <v>-716105</v>
      </c>
      <c r="I1521" s="3">
        <v>-716000</v>
      </c>
      <c r="J1521" t="s">
        <v>99</v>
      </c>
      <c r="K1521" t="s">
        <v>126</v>
      </c>
      <c r="L1521" t="s">
        <v>927</v>
      </c>
      <c r="M1521" t="s">
        <v>127</v>
      </c>
      <c r="N1521" t="s">
        <v>928</v>
      </c>
      <c r="O1521" t="s">
        <v>814</v>
      </c>
      <c r="P1521" t="s">
        <v>34</v>
      </c>
      <c r="Q1521" t="s">
        <v>48</v>
      </c>
      <c r="R1521" t="s">
        <v>49</v>
      </c>
      <c r="S1521" t="s">
        <v>287</v>
      </c>
      <c r="T1521" t="s">
        <v>185</v>
      </c>
      <c r="U1521" t="s">
        <v>226</v>
      </c>
      <c r="V1521" t="s">
        <v>39</v>
      </c>
      <c r="W1521" t="s">
        <v>40</v>
      </c>
      <c r="X1521" t="s">
        <v>187</v>
      </c>
      <c r="Y1521" t="s">
        <v>41</v>
      </c>
      <c r="Z1521" t="s">
        <v>41</v>
      </c>
      <c r="AA1521" t="s">
        <v>188</v>
      </c>
      <c r="AB1521" t="s">
        <v>227</v>
      </c>
    </row>
    <row r="1522" spans="1:28" x14ac:dyDescent="0.25">
      <c r="A1522" t="s">
        <v>145</v>
      </c>
      <c r="B1522" t="s">
        <v>26</v>
      </c>
      <c r="C1522" t="s">
        <v>286</v>
      </c>
      <c r="D1522" t="s">
        <v>74</v>
      </c>
      <c r="E1522">
        <v>511</v>
      </c>
      <c r="F1522" t="str">
        <f t="shared" si="46"/>
        <v>A5180AF511</v>
      </c>
      <c r="G1522">
        <f t="shared" si="47"/>
        <v>716000</v>
      </c>
      <c r="H1522" s="2">
        <v>716105</v>
      </c>
      <c r="I1522" s="3">
        <v>716000</v>
      </c>
      <c r="J1522" t="s">
        <v>29</v>
      </c>
      <c r="K1522" t="s">
        <v>108</v>
      </c>
      <c r="L1522" t="s">
        <v>109</v>
      </c>
      <c r="M1522" t="s">
        <v>32</v>
      </c>
      <c r="N1522" t="s">
        <v>33</v>
      </c>
      <c r="O1522" t="s">
        <v>814</v>
      </c>
      <c r="P1522" t="s">
        <v>34</v>
      </c>
      <c r="Q1522" t="s">
        <v>48</v>
      </c>
      <c r="R1522" t="s">
        <v>49</v>
      </c>
      <c r="S1522" t="s">
        <v>287</v>
      </c>
      <c r="T1522" t="s">
        <v>185</v>
      </c>
      <c r="U1522" t="s">
        <v>226</v>
      </c>
      <c r="V1522" t="s">
        <v>39</v>
      </c>
      <c r="W1522" t="s">
        <v>40</v>
      </c>
      <c r="X1522" t="s">
        <v>187</v>
      </c>
      <c r="Y1522" t="s">
        <v>41</v>
      </c>
      <c r="Z1522" t="s">
        <v>41</v>
      </c>
      <c r="AA1522" t="s">
        <v>188</v>
      </c>
      <c r="AB1522" t="s">
        <v>227</v>
      </c>
    </row>
    <row r="1523" spans="1:28" x14ac:dyDescent="0.25">
      <c r="A1523" t="s">
        <v>146</v>
      </c>
      <c r="B1523" t="s">
        <v>26</v>
      </c>
      <c r="C1523" t="s">
        <v>286</v>
      </c>
      <c r="D1523" t="s">
        <v>74</v>
      </c>
      <c r="E1523">
        <v>511</v>
      </c>
      <c r="F1523" t="str">
        <f t="shared" si="46"/>
        <v>A5180AF511</v>
      </c>
      <c r="G1523">
        <f t="shared" si="47"/>
        <v>716000</v>
      </c>
      <c r="H1523" s="2">
        <v>-716105</v>
      </c>
      <c r="I1523" s="3">
        <v>-716000</v>
      </c>
      <c r="J1523" t="s">
        <v>99</v>
      </c>
      <c r="K1523" t="s">
        <v>121</v>
      </c>
      <c r="L1523" t="s">
        <v>122</v>
      </c>
      <c r="M1523" t="s">
        <v>123</v>
      </c>
      <c r="N1523" t="s">
        <v>124</v>
      </c>
      <c r="O1523" t="s">
        <v>814</v>
      </c>
      <c r="P1523" t="s">
        <v>34</v>
      </c>
      <c r="Q1523" t="s">
        <v>48</v>
      </c>
      <c r="R1523" t="s">
        <v>49</v>
      </c>
      <c r="S1523" t="s">
        <v>287</v>
      </c>
      <c r="T1523" t="s">
        <v>185</v>
      </c>
      <c r="U1523" t="s">
        <v>226</v>
      </c>
      <c r="V1523" t="s">
        <v>39</v>
      </c>
      <c r="W1523" t="s">
        <v>40</v>
      </c>
      <c r="X1523" t="s">
        <v>187</v>
      </c>
      <c r="Y1523" t="s">
        <v>41</v>
      </c>
      <c r="Z1523" t="s">
        <v>41</v>
      </c>
      <c r="AA1523" t="s">
        <v>188</v>
      </c>
      <c r="AB1523" t="s">
        <v>227</v>
      </c>
    </row>
    <row r="1524" spans="1:28" x14ac:dyDescent="0.25">
      <c r="A1524" t="s">
        <v>147</v>
      </c>
      <c r="B1524" t="s">
        <v>26</v>
      </c>
      <c r="C1524" t="s">
        <v>286</v>
      </c>
      <c r="D1524" t="s">
        <v>74</v>
      </c>
      <c r="E1524">
        <v>511</v>
      </c>
      <c r="F1524" t="str">
        <f t="shared" si="46"/>
        <v>A5180AF511</v>
      </c>
      <c r="G1524">
        <f t="shared" si="47"/>
        <v>716000</v>
      </c>
      <c r="H1524" s="2">
        <v>716105</v>
      </c>
      <c r="I1524" s="3">
        <v>716000</v>
      </c>
      <c r="J1524" t="s">
        <v>29</v>
      </c>
      <c r="K1524" t="s">
        <v>126</v>
      </c>
      <c r="L1524" t="s">
        <v>927</v>
      </c>
      <c r="M1524" t="s">
        <v>127</v>
      </c>
      <c r="N1524" t="s">
        <v>928</v>
      </c>
      <c r="O1524" t="s">
        <v>814</v>
      </c>
      <c r="P1524" t="s">
        <v>34</v>
      </c>
      <c r="Q1524" t="s">
        <v>48</v>
      </c>
      <c r="R1524" t="s">
        <v>49</v>
      </c>
      <c r="S1524" t="s">
        <v>287</v>
      </c>
      <c r="T1524" t="s">
        <v>185</v>
      </c>
      <c r="U1524" t="s">
        <v>226</v>
      </c>
      <c r="V1524" t="s">
        <v>39</v>
      </c>
      <c r="W1524" t="s">
        <v>40</v>
      </c>
      <c r="X1524" t="s">
        <v>187</v>
      </c>
      <c r="Y1524" t="s">
        <v>41</v>
      </c>
      <c r="Z1524" t="s">
        <v>41</v>
      </c>
      <c r="AA1524" t="s">
        <v>188</v>
      </c>
      <c r="AB1524" t="s">
        <v>227</v>
      </c>
    </row>
    <row r="1525" spans="1:28" x14ac:dyDescent="0.25">
      <c r="A1525" t="s">
        <v>148</v>
      </c>
      <c r="B1525" t="s">
        <v>26</v>
      </c>
      <c r="C1525" t="s">
        <v>286</v>
      </c>
      <c r="D1525" t="s">
        <v>74</v>
      </c>
      <c r="E1525">
        <v>511</v>
      </c>
      <c r="F1525" t="str">
        <f t="shared" si="46"/>
        <v>A5180AF511</v>
      </c>
      <c r="G1525">
        <f t="shared" si="47"/>
        <v>716000</v>
      </c>
      <c r="H1525" s="2">
        <v>-716105</v>
      </c>
      <c r="I1525" s="3">
        <v>-716000</v>
      </c>
      <c r="J1525" t="s">
        <v>99</v>
      </c>
      <c r="K1525" t="s">
        <v>116</v>
      </c>
      <c r="L1525" t="s">
        <v>117</v>
      </c>
      <c r="M1525" t="s">
        <v>118</v>
      </c>
      <c r="N1525" t="s">
        <v>117</v>
      </c>
      <c r="O1525" t="s">
        <v>814</v>
      </c>
      <c r="P1525" t="s">
        <v>34</v>
      </c>
      <c r="Q1525" t="s">
        <v>48</v>
      </c>
      <c r="R1525" t="s">
        <v>49</v>
      </c>
      <c r="S1525" t="s">
        <v>287</v>
      </c>
      <c r="T1525" t="s">
        <v>185</v>
      </c>
      <c r="U1525" t="s">
        <v>226</v>
      </c>
      <c r="V1525" t="s">
        <v>39</v>
      </c>
      <c r="W1525" t="s">
        <v>40</v>
      </c>
      <c r="X1525" t="s">
        <v>187</v>
      </c>
      <c r="Y1525" t="s">
        <v>41</v>
      </c>
      <c r="Z1525" t="s">
        <v>41</v>
      </c>
      <c r="AA1525" t="s">
        <v>188</v>
      </c>
      <c r="AB1525" t="s">
        <v>227</v>
      </c>
    </row>
    <row r="1526" spans="1:28" x14ac:dyDescent="0.25">
      <c r="A1526" t="s">
        <v>149</v>
      </c>
      <c r="B1526" t="s">
        <v>26</v>
      </c>
      <c r="C1526" t="s">
        <v>286</v>
      </c>
      <c r="D1526" t="s">
        <v>74</v>
      </c>
      <c r="E1526">
        <v>511</v>
      </c>
      <c r="F1526" t="str">
        <f t="shared" si="46"/>
        <v>A5180AF511</v>
      </c>
      <c r="G1526">
        <f t="shared" si="47"/>
        <v>336000</v>
      </c>
      <c r="H1526" s="2">
        <v>336417</v>
      </c>
      <c r="I1526" s="3">
        <v>336000</v>
      </c>
      <c r="J1526" t="s">
        <v>29</v>
      </c>
      <c r="K1526" t="s">
        <v>48</v>
      </c>
      <c r="L1526" t="s">
        <v>134</v>
      </c>
      <c r="M1526" t="s">
        <v>135</v>
      </c>
      <c r="N1526" t="s">
        <v>136</v>
      </c>
      <c r="O1526" t="s">
        <v>814</v>
      </c>
      <c r="P1526" t="s">
        <v>34</v>
      </c>
      <c r="Q1526" t="s">
        <v>48</v>
      </c>
      <c r="R1526" t="s">
        <v>49</v>
      </c>
      <c r="S1526" t="s">
        <v>287</v>
      </c>
      <c r="T1526" t="s">
        <v>185</v>
      </c>
      <c r="U1526" t="s">
        <v>226</v>
      </c>
      <c r="V1526" t="s">
        <v>39</v>
      </c>
      <c r="W1526" t="s">
        <v>40</v>
      </c>
      <c r="X1526" t="s">
        <v>187</v>
      </c>
      <c r="Y1526" t="s">
        <v>41</v>
      </c>
      <c r="Z1526" t="s">
        <v>41</v>
      </c>
      <c r="AA1526" t="s">
        <v>188</v>
      </c>
      <c r="AB1526" t="s">
        <v>227</v>
      </c>
    </row>
    <row r="1527" spans="1:28" x14ac:dyDescent="0.25">
      <c r="A1527" t="s">
        <v>152</v>
      </c>
      <c r="B1527" t="s">
        <v>26</v>
      </c>
      <c r="C1527" t="s">
        <v>286</v>
      </c>
      <c r="D1527" t="s">
        <v>74</v>
      </c>
      <c r="E1527">
        <v>511</v>
      </c>
      <c r="F1527" t="str">
        <f t="shared" si="46"/>
        <v>A5180AF511</v>
      </c>
      <c r="G1527">
        <f t="shared" si="47"/>
        <v>336000</v>
      </c>
      <c r="H1527" s="2">
        <v>-336417</v>
      </c>
      <c r="I1527" s="3">
        <v>-336000</v>
      </c>
      <c r="J1527" t="s">
        <v>99</v>
      </c>
      <c r="K1527" t="s">
        <v>115</v>
      </c>
      <c r="L1527" t="s">
        <v>111</v>
      </c>
      <c r="M1527" t="s">
        <v>112</v>
      </c>
      <c r="N1527" t="s">
        <v>113</v>
      </c>
      <c r="O1527" t="s">
        <v>814</v>
      </c>
      <c r="P1527" t="s">
        <v>34</v>
      </c>
      <c r="Q1527" t="s">
        <v>48</v>
      </c>
      <c r="R1527" t="s">
        <v>49</v>
      </c>
      <c r="S1527" t="s">
        <v>287</v>
      </c>
      <c r="T1527" t="s">
        <v>185</v>
      </c>
      <c r="U1527" t="s">
        <v>226</v>
      </c>
      <c r="V1527" t="s">
        <v>39</v>
      </c>
      <c r="W1527" t="s">
        <v>40</v>
      </c>
      <c r="X1527" t="s">
        <v>187</v>
      </c>
      <c r="Y1527" t="s">
        <v>41</v>
      </c>
      <c r="Z1527" t="s">
        <v>41</v>
      </c>
      <c r="AA1527" t="s">
        <v>188</v>
      </c>
      <c r="AB1527" t="s">
        <v>227</v>
      </c>
    </row>
    <row r="1528" spans="1:28" x14ac:dyDescent="0.25">
      <c r="A1528" t="s">
        <v>153</v>
      </c>
      <c r="B1528" t="s">
        <v>288</v>
      </c>
      <c r="C1528" t="s">
        <v>286</v>
      </c>
      <c r="D1528" t="s">
        <v>74</v>
      </c>
      <c r="E1528">
        <v>511</v>
      </c>
      <c r="F1528" t="str">
        <f t="shared" si="46"/>
        <v>A5180AF511</v>
      </c>
      <c r="G1528">
        <f t="shared" si="47"/>
        <v>272000</v>
      </c>
      <c r="H1528" s="2">
        <v>272029</v>
      </c>
      <c r="I1528" s="3">
        <v>272000</v>
      </c>
      <c r="J1528" t="s">
        <v>29</v>
      </c>
      <c r="K1528" t="s">
        <v>154</v>
      </c>
      <c r="L1528" t="s">
        <v>155</v>
      </c>
      <c r="M1528" t="s">
        <v>156</v>
      </c>
      <c r="N1528" t="s">
        <v>157</v>
      </c>
      <c r="O1528" t="s">
        <v>814</v>
      </c>
      <c r="P1528" t="s">
        <v>34</v>
      </c>
      <c r="Q1528" t="s">
        <v>48</v>
      </c>
      <c r="R1528" t="s">
        <v>49</v>
      </c>
      <c r="S1528" t="s">
        <v>287</v>
      </c>
      <c r="T1528" t="s">
        <v>185</v>
      </c>
      <c r="U1528" t="s">
        <v>226</v>
      </c>
      <c r="V1528" t="s">
        <v>39</v>
      </c>
      <c r="W1528" t="s">
        <v>40</v>
      </c>
      <c r="X1528" t="s">
        <v>187</v>
      </c>
      <c r="Y1528" t="s">
        <v>41</v>
      </c>
      <c r="Z1528" t="s">
        <v>41</v>
      </c>
      <c r="AA1528" t="s">
        <v>188</v>
      </c>
      <c r="AB1528" t="s">
        <v>227</v>
      </c>
    </row>
    <row r="1529" spans="1:28" x14ac:dyDescent="0.25">
      <c r="A1529" t="s">
        <v>158</v>
      </c>
      <c r="B1529" t="s">
        <v>288</v>
      </c>
      <c r="C1529" t="s">
        <v>286</v>
      </c>
      <c r="D1529" t="s">
        <v>74</v>
      </c>
      <c r="E1529">
        <v>511</v>
      </c>
      <c r="F1529" t="str">
        <f t="shared" si="46"/>
        <v>A5180AF511</v>
      </c>
      <c r="G1529">
        <f t="shared" si="47"/>
        <v>13000</v>
      </c>
      <c r="H1529" s="2">
        <v>13302</v>
      </c>
      <c r="I1529" s="3">
        <v>13000</v>
      </c>
      <c r="J1529" t="s">
        <v>29</v>
      </c>
      <c r="K1529" t="s">
        <v>159</v>
      </c>
      <c r="L1529" t="s">
        <v>160</v>
      </c>
      <c r="M1529" t="s">
        <v>161</v>
      </c>
      <c r="N1529" t="s">
        <v>162</v>
      </c>
      <c r="O1529" t="s">
        <v>814</v>
      </c>
      <c r="P1529" t="s">
        <v>34</v>
      </c>
      <c r="Q1529" t="s">
        <v>48</v>
      </c>
      <c r="R1529" t="s">
        <v>49</v>
      </c>
      <c r="S1529" t="s">
        <v>287</v>
      </c>
      <c r="T1529" t="s">
        <v>185</v>
      </c>
      <c r="U1529" t="s">
        <v>226</v>
      </c>
      <c r="V1529" t="s">
        <v>39</v>
      </c>
      <c r="W1529" t="s">
        <v>40</v>
      </c>
      <c r="X1529" t="s">
        <v>187</v>
      </c>
      <c r="Y1529" t="s">
        <v>41</v>
      </c>
      <c r="Z1529" t="s">
        <v>41</v>
      </c>
      <c r="AA1529" t="s">
        <v>188</v>
      </c>
      <c r="AB1529" t="s">
        <v>227</v>
      </c>
    </row>
    <row r="1530" spans="1:28" x14ac:dyDescent="0.25">
      <c r="A1530" t="s">
        <v>163</v>
      </c>
      <c r="B1530" t="s">
        <v>288</v>
      </c>
      <c r="C1530" t="s">
        <v>286</v>
      </c>
      <c r="D1530" t="s">
        <v>74</v>
      </c>
      <c r="E1530">
        <v>511</v>
      </c>
      <c r="F1530" t="str">
        <f t="shared" si="46"/>
        <v>A5180AF511</v>
      </c>
      <c r="G1530">
        <f t="shared" si="47"/>
        <v>285000</v>
      </c>
      <c r="H1530" s="2">
        <v>-285331</v>
      </c>
      <c r="I1530" s="3">
        <v>-285000</v>
      </c>
      <c r="J1530" t="s">
        <v>99</v>
      </c>
      <c r="K1530" t="s">
        <v>48</v>
      </c>
      <c r="L1530" t="s">
        <v>134</v>
      </c>
      <c r="M1530" t="s">
        <v>135</v>
      </c>
      <c r="N1530" t="s">
        <v>136</v>
      </c>
      <c r="O1530" t="s">
        <v>814</v>
      </c>
      <c r="P1530" t="s">
        <v>34</v>
      </c>
      <c r="Q1530" t="s">
        <v>48</v>
      </c>
      <c r="R1530" t="s">
        <v>49</v>
      </c>
      <c r="S1530" t="s">
        <v>287</v>
      </c>
      <c r="T1530" t="s">
        <v>185</v>
      </c>
      <c r="U1530" t="s">
        <v>226</v>
      </c>
      <c r="V1530" t="s">
        <v>39</v>
      </c>
      <c r="W1530" t="s">
        <v>40</v>
      </c>
      <c r="X1530" t="s">
        <v>187</v>
      </c>
      <c r="Y1530" t="s">
        <v>41</v>
      </c>
      <c r="Z1530" t="s">
        <v>41</v>
      </c>
      <c r="AA1530" t="s">
        <v>188</v>
      </c>
      <c r="AB1530" t="s">
        <v>227</v>
      </c>
    </row>
    <row r="1531" spans="1:28" x14ac:dyDescent="0.25">
      <c r="A1531" t="s">
        <v>164</v>
      </c>
      <c r="B1531" t="s">
        <v>26</v>
      </c>
      <c r="C1531" t="s">
        <v>286</v>
      </c>
      <c r="D1531" t="s">
        <v>74</v>
      </c>
      <c r="E1531">
        <v>511</v>
      </c>
      <c r="F1531" t="str">
        <f t="shared" si="46"/>
        <v>A5180AF511</v>
      </c>
      <c r="G1531">
        <f t="shared" si="47"/>
        <v>272000</v>
      </c>
      <c r="H1531" s="2">
        <v>272029</v>
      </c>
      <c r="I1531" s="3">
        <v>272000</v>
      </c>
      <c r="J1531" t="s">
        <v>29</v>
      </c>
      <c r="K1531" t="s">
        <v>116</v>
      </c>
      <c r="L1531" t="s">
        <v>117</v>
      </c>
      <c r="M1531" t="s">
        <v>118</v>
      </c>
      <c r="N1531" t="s">
        <v>117</v>
      </c>
      <c r="O1531" t="s">
        <v>814</v>
      </c>
      <c r="P1531" t="s">
        <v>34</v>
      </c>
      <c r="Q1531" t="s">
        <v>48</v>
      </c>
      <c r="R1531" t="s">
        <v>49</v>
      </c>
      <c r="S1531" t="s">
        <v>287</v>
      </c>
      <c r="T1531" t="s">
        <v>185</v>
      </c>
      <c r="U1531" t="s">
        <v>226</v>
      </c>
      <c r="V1531" t="s">
        <v>39</v>
      </c>
      <c r="W1531" t="s">
        <v>40</v>
      </c>
      <c r="X1531" t="s">
        <v>187</v>
      </c>
      <c r="Y1531" t="s">
        <v>41</v>
      </c>
      <c r="Z1531" t="s">
        <v>41</v>
      </c>
      <c r="AA1531" t="s">
        <v>188</v>
      </c>
      <c r="AB1531" t="s">
        <v>227</v>
      </c>
    </row>
    <row r="1532" spans="1:28" x14ac:dyDescent="0.25">
      <c r="A1532" t="s">
        <v>165</v>
      </c>
      <c r="B1532" t="s">
        <v>26</v>
      </c>
      <c r="C1532" t="s">
        <v>286</v>
      </c>
      <c r="D1532" t="s">
        <v>74</v>
      </c>
      <c r="E1532">
        <v>511</v>
      </c>
      <c r="F1532" t="str">
        <f t="shared" si="46"/>
        <v>A5180AF511</v>
      </c>
      <c r="G1532">
        <f t="shared" si="47"/>
        <v>272000</v>
      </c>
      <c r="H1532" s="2">
        <v>-272029</v>
      </c>
      <c r="I1532" s="3">
        <v>-272000</v>
      </c>
      <c r="J1532" t="s">
        <v>99</v>
      </c>
      <c r="K1532" t="s">
        <v>154</v>
      </c>
      <c r="L1532" t="s">
        <v>155</v>
      </c>
      <c r="M1532" t="s">
        <v>156</v>
      </c>
      <c r="N1532" t="s">
        <v>157</v>
      </c>
      <c r="O1532" t="s">
        <v>814</v>
      </c>
      <c r="P1532" t="s">
        <v>34</v>
      </c>
      <c r="Q1532" t="s">
        <v>48</v>
      </c>
      <c r="R1532" t="s">
        <v>49</v>
      </c>
      <c r="S1532" t="s">
        <v>287</v>
      </c>
      <c r="T1532" t="s">
        <v>185</v>
      </c>
      <c r="U1532" t="s">
        <v>226</v>
      </c>
      <c r="V1532" t="s">
        <v>39</v>
      </c>
      <c r="W1532" t="s">
        <v>40</v>
      </c>
      <c r="X1532" t="s">
        <v>187</v>
      </c>
      <c r="Y1532" t="s">
        <v>41</v>
      </c>
      <c r="Z1532" t="s">
        <v>41</v>
      </c>
      <c r="AA1532" t="s">
        <v>188</v>
      </c>
      <c r="AB1532" t="s">
        <v>227</v>
      </c>
    </row>
    <row r="1533" spans="1:28" x14ac:dyDescent="0.25">
      <c r="A1533" t="s">
        <v>166</v>
      </c>
      <c r="B1533" t="s">
        <v>26</v>
      </c>
      <c r="C1533" t="s">
        <v>286</v>
      </c>
      <c r="D1533" t="s">
        <v>74</v>
      </c>
      <c r="E1533">
        <v>511</v>
      </c>
      <c r="F1533" t="str">
        <f t="shared" si="46"/>
        <v>A5180AF511</v>
      </c>
      <c r="G1533">
        <f t="shared" si="47"/>
        <v>235000</v>
      </c>
      <c r="H1533" s="2">
        <v>235493</v>
      </c>
      <c r="I1533" s="3">
        <v>235000</v>
      </c>
      <c r="J1533" t="s">
        <v>29</v>
      </c>
      <c r="K1533" t="s">
        <v>116</v>
      </c>
      <c r="L1533" t="s">
        <v>117</v>
      </c>
      <c r="M1533" t="s">
        <v>118</v>
      </c>
      <c r="N1533" t="s">
        <v>117</v>
      </c>
      <c r="O1533" t="s">
        <v>814</v>
      </c>
      <c r="P1533" t="s">
        <v>34</v>
      </c>
      <c r="Q1533" t="s">
        <v>48</v>
      </c>
      <c r="R1533" t="s">
        <v>49</v>
      </c>
      <c r="S1533" t="s">
        <v>287</v>
      </c>
      <c r="T1533" t="s">
        <v>185</v>
      </c>
      <c r="U1533" t="s">
        <v>226</v>
      </c>
      <c r="V1533" t="s">
        <v>39</v>
      </c>
      <c r="W1533" t="s">
        <v>40</v>
      </c>
      <c r="X1533" t="s">
        <v>187</v>
      </c>
      <c r="Y1533" t="s">
        <v>41</v>
      </c>
      <c r="Z1533" t="s">
        <v>41</v>
      </c>
      <c r="AA1533" t="s">
        <v>188</v>
      </c>
      <c r="AB1533" t="s">
        <v>227</v>
      </c>
    </row>
    <row r="1534" spans="1:28" x14ac:dyDescent="0.25">
      <c r="A1534" t="s">
        <v>167</v>
      </c>
      <c r="B1534" t="s">
        <v>26</v>
      </c>
      <c r="C1534" t="s">
        <v>286</v>
      </c>
      <c r="D1534" t="s">
        <v>74</v>
      </c>
      <c r="E1534">
        <v>511</v>
      </c>
      <c r="F1534" t="str">
        <f t="shared" si="46"/>
        <v>A5180AF511</v>
      </c>
      <c r="G1534">
        <f t="shared" si="47"/>
        <v>235000</v>
      </c>
      <c r="H1534" s="2">
        <v>-235493</v>
      </c>
      <c r="I1534" s="3">
        <v>-235000</v>
      </c>
      <c r="J1534" t="s">
        <v>99</v>
      </c>
      <c r="K1534" t="s">
        <v>168</v>
      </c>
      <c r="L1534" t="s">
        <v>117</v>
      </c>
      <c r="M1534" t="s">
        <v>169</v>
      </c>
      <c r="N1534" t="s">
        <v>170</v>
      </c>
      <c r="O1534" t="s">
        <v>814</v>
      </c>
      <c r="P1534" t="s">
        <v>34</v>
      </c>
      <c r="Q1534" t="s">
        <v>48</v>
      </c>
      <c r="R1534" t="s">
        <v>49</v>
      </c>
      <c r="S1534" t="s">
        <v>287</v>
      </c>
      <c r="T1534" t="s">
        <v>185</v>
      </c>
      <c r="U1534" t="s">
        <v>226</v>
      </c>
      <c r="V1534" t="s">
        <v>39</v>
      </c>
      <c r="W1534" t="s">
        <v>40</v>
      </c>
      <c r="X1534" t="s">
        <v>187</v>
      </c>
      <c r="Y1534" t="s">
        <v>41</v>
      </c>
      <c r="Z1534" t="s">
        <v>41</v>
      </c>
      <c r="AA1534" t="s">
        <v>188</v>
      </c>
      <c r="AB1534" t="s">
        <v>227</v>
      </c>
    </row>
    <row r="1535" spans="1:28" x14ac:dyDescent="0.25">
      <c r="A1535" t="s">
        <v>171</v>
      </c>
      <c r="B1535" t="s">
        <v>26</v>
      </c>
      <c r="C1535" t="s">
        <v>286</v>
      </c>
      <c r="D1535" t="s">
        <v>74</v>
      </c>
      <c r="E1535">
        <v>511</v>
      </c>
      <c r="F1535" t="str">
        <f t="shared" si="46"/>
        <v>A5180AF511</v>
      </c>
      <c r="G1535">
        <f t="shared" si="47"/>
        <v>48000</v>
      </c>
      <c r="H1535" s="2">
        <v>47756</v>
      </c>
      <c r="I1535" s="3">
        <v>48000</v>
      </c>
      <c r="J1535" t="s">
        <v>29</v>
      </c>
      <c r="K1535" t="s">
        <v>115</v>
      </c>
      <c r="L1535" t="s">
        <v>111</v>
      </c>
      <c r="M1535" t="s">
        <v>112</v>
      </c>
      <c r="N1535" t="s">
        <v>113</v>
      </c>
      <c r="O1535" t="s">
        <v>814</v>
      </c>
      <c r="P1535" t="s">
        <v>34</v>
      </c>
      <c r="Q1535" t="s">
        <v>48</v>
      </c>
      <c r="R1535" t="s">
        <v>49</v>
      </c>
      <c r="S1535" t="s">
        <v>287</v>
      </c>
      <c r="T1535" t="s">
        <v>185</v>
      </c>
      <c r="U1535" t="s">
        <v>226</v>
      </c>
      <c r="V1535" t="s">
        <v>39</v>
      </c>
      <c r="W1535" t="s">
        <v>40</v>
      </c>
      <c r="X1535" t="s">
        <v>187</v>
      </c>
      <c r="Y1535" t="s">
        <v>41</v>
      </c>
      <c r="Z1535" t="s">
        <v>41</v>
      </c>
      <c r="AA1535" t="s">
        <v>188</v>
      </c>
      <c r="AB1535" t="s">
        <v>227</v>
      </c>
    </row>
    <row r="1536" spans="1:28" x14ac:dyDescent="0.25">
      <c r="A1536" t="s">
        <v>172</v>
      </c>
      <c r="B1536" t="s">
        <v>26</v>
      </c>
      <c r="C1536" t="s">
        <v>286</v>
      </c>
      <c r="D1536" t="s">
        <v>74</v>
      </c>
      <c r="E1536">
        <v>511</v>
      </c>
      <c r="F1536" t="str">
        <f t="shared" si="46"/>
        <v>A5180AF511</v>
      </c>
      <c r="G1536">
        <f t="shared" si="47"/>
        <v>48000</v>
      </c>
      <c r="H1536" s="2">
        <v>-47756</v>
      </c>
      <c r="I1536" s="3">
        <v>-48000</v>
      </c>
      <c r="J1536" t="s">
        <v>99</v>
      </c>
      <c r="K1536" t="s">
        <v>108</v>
      </c>
      <c r="L1536" t="s">
        <v>109</v>
      </c>
      <c r="M1536" t="s">
        <v>32</v>
      </c>
      <c r="N1536" t="s">
        <v>33</v>
      </c>
      <c r="O1536" t="s">
        <v>814</v>
      </c>
      <c r="P1536" t="s">
        <v>34</v>
      </c>
      <c r="Q1536" t="s">
        <v>48</v>
      </c>
      <c r="R1536" t="s">
        <v>49</v>
      </c>
      <c r="S1536" t="s">
        <v>287</v>
      </c>
      <c r="T1536" t="s">
        <v>185</v>
      </c>
      <c r="U1536" t="s">
        <v>226</v>
      </c>
      <c r="V1536" t="s">
        <v>39</v>
      </c>
      <c r="W1536" t="s">
        <v>40</v>
      </c>
      <c r="X1536" t="s">
        <v>187</v>
      </c>
      <c r="Y1536" t="s">
        <v>41</v>
      </c>
      <c r="Z1536" t="s">
        <v>41</v>
      </c>
      <c r="AA1536" t="s">
        <v>188</v>
      </c>
      <c r="AB1536" t="s">
        <v>227</v>
      </c>
    </row>
    <row r="1537" spans="1:28" x14ac:dyDescent="0.25">
      <c r="A1537" t="s">
        <v>823</v>
      </c>
      <c r="B1537" t="s">
        <v>26</v>
      </c>
      <c r="C1537" t="s">
        <v>289</v>
      </c>
      <c r="D1537" t="s">
        <v>74</v>
      </c>
      <c r="E1537">
        <v>511</v>
      </c>
      <c r="F1537" t="str">
        <f t="shared" si="46"/>
        <v>A5180AF511</v>
      </c>
      <c r="G1537">
        <f t="shared" si="47"/>
        <v>38000</v>
      </c>
      <c r="H1537" s="2">
        <v>38387</v>
      </c>
      <c r="I1537" s="3">
        <v>38000</v>
      </c>
      <c r="J1537" t="s">
        <v>29</v>
      </c>
      <c r="K1537" t="s">
        <v>108</v>
      </c>
      <c r="L1537" t="s">
        <v>109</v>
      </c>
      <c r="M1537" t="s">
        <v>32</v>
      </c>
      <c r="N1537" t="s">
        <v>33</v>
      </c>
      <c r="O1537" t="s">
        <v>814</v>
      </c>
      <c r="P1537" t="s">
        <v>34</v>
      </c>
      <c r="Q1537" t="s">
        <v>48</v>
      </c>
      <c r="R1537" t="s">
        <v>49</v>
      </c>
      <c r="S1537" t="s">
        <v>290</v>
      </c>
      <c r="T1537" t="s">
        <v>185</v>
      </c>
      <c r="U1537" t="s">
        <v>226</v>
      </c>
      <c r="V1537" t="s">
        <v>39</v>
      </c>
      <c r="W1537" t="s">
        <v>40</v>
      </c>
      <c r="X1537" t="s">
        <v>187</v>
      </c>
      <c r="Y1537" t="s">
        <v>41</v>
      </c>
      <c r="Z1537" t="s">
        <v>41</v>
      </c>
      <c r="AA1537" t="s">
        <v>188</v>
      </c>
      <c r="AB1537" t="s">
        <v>227</v>
      </c>
    </row>
    <row r="1538" spans="1:28" x14ac:dyDescent="0.25">
      <c r="A1538" t="s">
        <v>825</v>
      </c>
      <c r="B1538" t="s">
        <v>26</v>
      </c>
      <c r="C1538" t="s">
        <v>289</v>
      </c>
      <c r="D1538" t="s">
        <v>74</v>
      </c>
      <c r="E1538">
        <v>511</v>
      </c>
      <c r="F1538" t="str">
        <f t="shared" si="46"/>
        <v>A5180AF511</v>
      </c>
      <c r="G1538">
        <f t="shared" si="47"/>
        <v>1000</v>
      </c>
      <c r="H1538" s="2">
        <v>717</v>
      </c>
      <c r="I1538" s="3">
        <v>1000</v>
      </c>
      <c r="J1538" t="s">
        <v>29</v>
      </c>
      <c r="K1538" t="s">
        <v>100</v>
      </c>
      <c r="L1538" t="s">
        <v>101</v>
      </c>
      <c r="M1538" t="s">
        <v>102</v>
      </c>
      <c r="N1538" t="s">
        <v>103</v>
      </c>
      <c r="O1538" t="s">
        <v>814</v>
      </c>
      <c r="P1538" t="s">
        <v>34</v>
      </c>
      <c r="Q1538" t="s">
        <v>48</v>
      </c>
      <c r="R1538" t="s">
        <v>49</v>
      </c>
      <c r="S1538" t="s">
        <v>290</v>
      </c>
      <c r="T1538" t="s">
        <v>185</v>
      </c>
      <c r="U1538" t="s">
        <v>226</v>
      </c>
      <c r="V1538" t="s">
        <v>39</v>
      </c>
      <c r="W1538" t="s">
        <v>40</v>
      </c>
      <c r="X1538" t="s">
        <v>187</v>
      </c>
      <c r="Y1538" t="s">
        <v>41</v>
      </c>
      <c r="Z1538" t="s">
        <v>41</v>
      </c>
      <c r="AA1538" t="s">
        <v>188</v>
      </c>
      <c r="AB1538" t="s">
        <v>227</v>
      </c>
    </row>
    <row r="1539" spans="1:28" x14ac:dyDescent="0.25">
      <c r="A1539" t="s">
        <v>816</v>
      </c>
      <c r="B1539" t="s">
        <v>26</v>
      </c>
      <c r="C1539" t="s">
        <v>289</v>
      </c>
      <c r="D1539" t="s">
        <v>74</v>
      </c>
      <c r="E1539">
        <v>511</v>
      </c>
      <c r="F1539" t="str">
        <f t="shared" si="46"/>
        <v>A5180AF511</v>
      </c>
      <c r="G1539">
        <f t="shared" si="47"/>
        <v>18000</v>
      </c>
      <c r="H1539" s="2">
        <v>-18190</v>
      </c>
      <c r="I1539" s="3">
        <v>-18000</v>
      </c>
      <c r="J1539" t="s">
        <v>99</v>
      </c>
      <c r="K1539" t="s">
        <v>115</v>
      </c>
      <c r="L1539" t="s">
        <v>111</v>
      </c>
      <c r="M1539" t="s">
        <v>112</v>
      </c>
      <c r="N1539" t="s">
        <v>113</v>
      </c>
      <c r="O1539" t="s">
        <v>814</v>
      </c>
      <c r="P1539" t="s">
        <v>34</v>
      </c>
      <c r="Q1539" t="s">
        <v>48</v>
      </c>
      <c r="R1539" t="s">
        <v>49</v>
      </c>
      <c r="S1539" t="s">
        <v>290</v>
      </c>
      <c r="T1539" t="s">
        <v>185</v>
      </c>
      <c r="U1539" t="s">
        <v>226</v>
      </c>
      <c r="V1539" t="s">
        <v>39</v>
      </c>
      <c r="W1539" t="s">
        <v>40</v>
      </c>
      <c r="X1539" t="s">
        <v>187</v>
      </c>
      <c r="Y1539" t="s">
        <v>41</v>
      </c>
      <c r="Z1539" t="s">
        <v>41</v>
      </c>
      <c r="AA1539" t="s">
        <v>188</v>
      </c>
      <c r="AB1539" t="s">
        <v>227</v>
      </c>
    </row>
    <row r="1540" spans="1:28" x14ac:dyDescent="0.25">
      <c r="A1540" t="s">
        <v>817</v>
      </c>
      <c r="B1540" t="s">
        <v>26</v>
      </c>
      <c r="C1540" t="s">
        <v>289</v>
      </c>
      <c r="D1540" t="s">
        <v>74</v>
      </c>
      <c r="E1540">
        <v>511</v>
      </c>
      <c r="F1540" t="str">
        <f t="shared" si="46"/>
        <v>A5180AF511</v>
      </c>
      <c r="G1540">
        <f t="shared" si="47"/>
        <v>21000</v>
      </c>
      <c r="H1540" s="2">
        <v>-20914</v>
      </c>
      <c r="I1540" s="3">
        <v>-21000</v>
      </c>
      <c r="J1540" t="s">
        <v>99</v>
      </c>
      <c r="K1540" t="s">
        <v>116</v>
      </c>
      <c r="L1540" t="s">
        <v>117</v>
      </c>
      <c r="M1540" t="s">
        <v>118</v>
      </c>
      <c r="N1540" t="s">
        <v>117</v>
      </c>
      <c r="O1540" t="s">
        <v>814</v>
      </c>
      <c r="P1540" t="s">
        <v>34</v>
      </c>
      <c r="Q1540" t="s">
        <v>48</v>
      </c>
      <c r="R1540" t="s">
        <v>49</v>
      </c>
      <c r="S1540" t="s">
        <v>290</v>
      </c>
      <c r="T1540" t="s">
        <v>185</v>
      </c>
      <c r="U1540" t="s">
        <v>226</v>
      </c>
      <c r="V1540" t="s">
        <v>39</v>
      </c>
      <c r="W1540" t="s">
        <v>40</v>
      </c>
      <c r="X1540" t="s">
        <v>187</v>
      </c>
      <c r="Y1540" t="s">
        <v>41</v>
      </c>
      <c r="Z1540" t="s">
        <v>41</v>
      </c>
      <c r="AA1540" t="s">
        <v>188</v>
      </c>
      <c r="AB1540" t="s">
        <v>227</v>
      </c>
    </row>
    <row r="1541" spans="1:28" x14ac:dyDescent="0.25">
      <c r="A1541" t="s">
        <v>119</v>
      </c>
      <c r="B1541" t="s">
        <v>291</v>
      </c>
      <c r="C1541" t="s">
        <v>289</v>
      </c>
      <c r="D1541" t="s">
        <v>74</v>
      </c>
      <c r="E1541">
        <v>511</v>
      </c>
      <c r="F1541" t="str">
        <f t="shared" si="46"/>
        <v>A5180AF511</v>
      </c>
      <c r="G1541">
        <f t="shared" si="47"/>
        <v>76000</v>
      </c>
      <c r="H1541" s="2">
        <v>75785</v>
      </c>
      <c r="I1541" s="3">
        <v>76000</v>
      </c>
      <c r="J1541" t="s">
        <v>29</v>
      </c>
      <c r="K1541" t="s">
        <v>121</v>
      </c>
      <c r="L1541" t="s">
        <v>122</v>
      </c>
      <c r="M1541" t="s">
        <v>123</v>
      </c>
      <c r="N1541" t="s">
        <v>124</v>
      </c>
      <c r="O1541" t="s">
        <v>814</v>
      </c>
      <c r="P1541" t="s">
        <v>34</v>
      </c>
      <c r="Q1541" t="s">
        <v>48</v>
      </c>
      <c r="R1541" t="s">
        <v>49</v>
      </c>
      <c r="S1541" t="s">
        <v>290</v>
      </c>
      <c r="T1541" t="s">
        <v>185</v>
      </c>
      <c r="U1541" t="s">
        <v>226</v>
      </c>
      <c r="V1541" t="s">
        <v>39</v>
      </c>
      <c r="W1541" t="s">
        <v>40</v>
      </c>
      <c r="X1541" t="s">
        <v>187</v>
      </c>
      <c r="Y1541" t="s">
        <v>41</v>
      </c>
      <c r="Z1541" t="s">
        <v>41</v>
      </c>
      <c r="AA1541" t="s">
        <v>188</v>
      </c>
      <c r="AB1541" t="s">
        <v>227</v>
      </c>
    </row>
    <row r="1542" spans="1:28" x14ac:dyDescent="0.25">
      <c r="A1542" t="s">
        <v>125</v>
      </c>
      <c r="B1542" t="s">
        <v>291</v>
      </c>
      <c r="C1542" t="s">
        <v>289</v>
      </c>
      <c r="D1542" t="s">
        <v>74</v>
      </c>
      <c r="E1542">
        <v>511</v>
      </c>
      <c r="F1542" t="str">
        <f t="shared" si="46"/>
        <v>A5180AF511</v>
      </c>
      <c r="G1542">
        <f t="shared" si="47"/>
        <v>76000</v>
      </c>
      <c r="H1542" s="2">
        <v>-75785</v>
      </c>
      <c r="I1542" s="3">
        <v>-76000</v>
      </c>
      <c r="J1542" t="s">
        <v>99</v>
      </c>
      <c r="K1542" t="s">
        <v>126</v>
      </c>
      <c r="L1542" t="s">
        <v>927</v>
      </c>
      <c r="M1542" t="s">
        <v>127</v>
      </c>
      <c r="N1542" t="s">
        <v>928</v>
      </c>
      <c r="O1542" t="s">
        <v>814</v>
      </c>
      <c r="P1542" t="s">
        <v>34</v>
      </c>
      <c r="Q1542" t="s">
        <v>48</v>
      </c>
      <c r="R1542" t="s">
        <v>49</v>
      </c>
      <c r="S1542" t="s">
        <v>290</v>
      </c>
      <c r="T1542" t="s">
        <v>185</v>
      </c>
      <c r="U1542" t="s">
        <v>226</v>
      </c>
      <c r="V1542" t="s">
        <v>39</v>
      </c>
      <c r="W1542" t="s">
        <v>40</v>
      </c>
      <c r="X1542" t="s">
        <v>187</v>
      </c>
      <c r="Y1542" t="s">
        <v>41</v>
      </c>
      <c r="Z1542" t="s">
        <v>41</v>
      </c>
      <c r="AA1542" t="s">
        <v>188</v>
      </c>
      <c r="AB1542" t="s">
        <v>227</v>
      </c>
    </row>
    <row r="1543" spans="1:28" x14ac:dyDescent="0.25">
      <c r="A1543" t="s">
        <v>145</v>
      </c>
      <c r="B1543" t="s">
        <v>26</v>
      </c>
      <c r="C1543" t="s">
        <v>289</v>
      </c>
      <c r="D1543" t="s">
        <v>74</v>
      </c>
      <c r="E1543">
        <v>511</v>
      </c>
      <c r="F1543" t="str">
        <f t="shared" si="46"/>
        <v>A5180AF511</v>
      </c>
      <c r="G1543">
        <f t="shared" si="47"/>
        <v>76000</v>
      </c>
      <c r="H1543" s="2">
        <v>75785</v>
      </c>
      <c r="I1543" s="3">
        <v>76000</v>
      </c>
      <c r="J1543" t="s">
        <v>29</v>
      </c>
      <c r="K1543" t="s">
        <v>108</v>
      </c>
      <c r="L1543" t="s">
        <v>109</v>
      </c>
      <c r="M1543" t="s">
        <v>32</v>
      </c>
      <c r="N1543" t="s">
        <v>33</v>
      </c>
      <c r="O1543" t="s">
        <v>814</v>
      </c>
      <c r="P1543" t="s">
        <v>34</v>
      </c>
      <c r="Q1543" t="s">
        <v>48</v>
      </c>
      <c r="R1543" t="s">
        <v>49</v>
      </c>
      <c r="S1543" t="s">
        <v>290</v>
      </c>
      <c r="T1543" t="s">
        <v>185</v>
      </c>
      <c r="U1543" t="s">
        <v>226</v>
      </c>
      <c r="V1543" t="s">
        <v>39</v>
      </c>
      <c r="W1543" t="s">
        <v>40</v>
      </c>
      <c r="X1543" t="s">
        <v>187</v>
      </c>
      <c r="Y1543" t="s">
        <v>41</v>
      </c>
      <c r="Z1543" t="s">
        <v>41</v>
      </c>
      <c r="AA1543" t="s">
        <v>188</v>
      </c>
      <c r="AB1543" t="s">
        <v>227</v>
      </c>
    </row>
    <row r="1544" spans="1:28" x14ac:dyDescent="0.25">
      <c r="A1544" t="s">
        <v>146</v>
      </c>
      <c r="B1544" t="s">
        <v>26</v>
      </c>
      <c r="C1544" t="s">
        <v>289</v>
      </c>
      <c r="D1544" t="s">
        <v>74</v>
      </c>
      <c r="E1544">
        <v>511</v>
      </c>
      <c r="F1544" t="str">
        <f t="shared" ref="F1544:F1607" si="48">_xlfn.CONCAT("A",D1544,"AF",E1544)</f>
        <v>A5180AF511</v>
      </c>
      <c r="G1544">
        <f t="shared" ref="G1544:G1607" si="49">ABS(I1544)</f>
        <v>76000</v>
      </c>
      <c r="H1544" s="2">
        <v>-75785</v>
      </c>
      <c r="I1544" s="3">
        <v>-76000</v>
      </c>
      <c r="J1544" t="s">
        <v>99</v>
      </c>
      <c r="K1544" t="s">
        <v>121</v>
      </c>
      <c r="L1544" t="s">
        <v>122</v>
      </c>
      <c r="M1544" t="s">
        <v>123</v>
      </c>
      <c r="N1544" t="s">
        <v>124</v>
      </c>
      <c r="O1544" t="s">
        <v>814</v>
      </c>
      <c r="P1544" t="s">
        <v>34</v>
      </c>
      <c r="Q1544" t="s">
        <v>48</v>
      </c>
      <c r="R1544" t="s">
        <v>49</v>
      </c>
      <c r="S1544" t="s">
        <v>290</v>
      </c>
      <c r="T1544" t="s">
        <v>185</v>
      </c>
      <c r="U1544" t="s">
        <v>226</v>
      </c>
      <c r="V1544" t="s">
        <v>39</v>
      </c>
      <c r="W1544" t="s">
        <v>40</v>
      </c>
      <c r="X1544" t="s">
        <v>187</v>
      </c>
      <c r="Y1544" t="s">
        <v>41</v>
      </c>
      <c r="Z1544" t="s">
        <v>41</v>
      </c>
      <c r="AA1544" t="s">
        <v>188</v>
      </c>
      <c r="AB1544" t="s">
        <v>227</v>
      </c>
    </row>
    <row r="1545" spans="1:28" x14ac:dyDescent="0.25">
      <c r="A1545" t="s">
        <v>147</v>
      </c>
      <c r="B1545" t="s">
        <v>26</v>
      </c>
      <c r="C1545" t="s">
        <v>289</v>
      </c>
      <c r="D1545" t="s">
        <v>74</v>
      </c>
      <c r="E1545">
        <v>511</v>
      </c>
      <c r="F1545" t="str">
        <f t="shared" si="48"/>
        <v>A5180AF511</v>
      </c>
      <c r="G1545">
        <f t="shared" si="49"/>
        <v>76000</v>
      </c>
      <c r="H1545" s="2">
        <v>75785</v>
      </c>
      <c r="I1545" s="3">
        <v>76000</v>
      </c>
      <c r="J1545" t="s">
        <v>29</v>
      </c>
      <c r="K1545" t="s">
        <v>126</v>
      </c>
      <c r="L1545" t="s">
        <v>927</v>
      </c>
      <c r="M1545" t="s">
        <v>127</v>
      </c>
      <c r="N1545" t="s">
        <v>928</v>
      </c>
      <c r="O1545" t="s">
        <v>814</v>
      </c>
      <c r="P1545" t="s">
        <v>34</v>
      </c>
      <c r="Q1545" t="s">
        <v>48</v>
      </c>
      <c r="R1545" t="s">
        <v>49</v>
      </c>
      <c r="S1545" t="s">
        <v>290</v>
      </c>
      <c r="T1545" t="s">
        <v>185</v>
      </c>
      <c r="U1545" t="s">
        <v>226</v>
      </c>
      <c r="V1545" t="s">
        <v>39</v>
      </c>
      <c r="W1545" t="s">
        <v>40</v>
      </c>
      <c r="X1545" t="s">
        <v>187</v>
      </c>
      <c r="Y1545" t="s">
        <v>41</v>
      </c>
      <c r="Z1545" t="s">
        <v>41</v>
      </c>
      <c r="AA1545" t="s">
        <v>188</v>
      </c>
      <c r="AB1545" t="s">
        <v>227</v>
      </c>
    </row>
    <row r="1546" spans="1:28" x14ac:dyDescent="0.25">
      <c r="A1546" t="s">
        <v>148</v>
      </c>
      <c r="B1546" t="s">
        <v>26</v>
      </c>
      <c r="C1546" t="s">
        <v>289</v>
      </c>
      <c r="D1546" t="s">
        <v>74</v>
      </c>
      <c r="E1546">
        <v>511</v>
      </c>
      <c r="F1546" t="str">
        <f t="shared" si="48"/>
        <v>A5180AF511</v>
      </c>
      <c r="G1546">
        <f t="shared" si="49"/>
        <v>76000</v>
      </c>
      <c r="H1546" s="2">
        <v>-75785</v>
      </c>
      <c r="I1546" s="3">
        <v>-76000</v>
      </c>
      <c r="J1546" t="s">
        <v>99</v>
      </c>
      <c r="K1546" t="s">
        <v>116</v>
      </c>
      <c r="L1546" t="s">
        <v>117</v>
      </c>
      <c r="M1546" t="s">
        <v>118</v>
      </c>
      <c r="N1546" t="s">
        <v>117</v>
      </c>
      <c r="O1546" t="s">
        <v>814</v>
      </c>
      <c r="P1546" t="s">
        <v>34</v>
      </c>
      <c r="Q1546" t="s">
        <v>48</v>
      </c>
      <c r="R1546" t="s">
        <v>49</v>
      </c>
      <c r="S1546" t="s">
        <v>290</v>
      </c>
      <c r="T1546" t="s">
        <v>185</v>
      </c>
      <c r="U1546" t="s">
        <v>226</v>
      </c>
      <c r="V1546" t="s">
        <v>39</v>
      </c>
      <c r="W1546" t="s">
        <v>40</v>
      </c>
      <c r="X1546" t="s">
        <v>187</v>
      </c>
      <c r="Y1546" t="s">
        <v>41</v>
      </c>
      <c r="Z1546" t="s">
        <v>41</v>
      </c>
      <c r="AA1546" t="s">
        <v>188</v>
      </c>
      <c r="AB1546" t="s">
        <v>227</v>
      </c>
    </row>
    <row r="1547" spans="1:28" x14ac:dyDescent="0.25">
      <c r="A1547" t="s">
        <v>149</v>
      </c>
      <c r="B1547" t="s">
        <v>26</v>
      </c>
      <c r="C1547" t="s">
        <v>289</v>
      </c>
      <c r="D1547" t="s">
        <v>74</v>
      </c>
      <c r="E1547">
        <v>511</v>
      </c>
      <c r="F1547" t="str">
        <f t="shared" si="48"/>
        <v>A5180AF511</v>
      </c>
      <c r="G1547">
        <f t="shared" si="49"/>
        <v>24000</v>
      </c>
      <c r="H1547" s="2">
        <v>23893</v>
      </c>
      <c r="I1547" s="3">
        <v>24000</v>
      </c>
      <c r="J1547" t="s">
        <v>29</v>
      </c>
      <c r="K1547" t="s">
        <v>48</v>
      </c>
      <c r="L1547" t="s">
        <v>134</v>
      </c>
      <c r="M1547" t="s">
        <v>135</v>
      </c>
      <c r="N1547" t="s">
        <v>136</v>
      </c>
      <c r="O1547" t="s">
        <v>814</v>
      </c>
      <c r="P1547" t="s">
        <v>34</v>
      </c>
      <c r="Q1547" t="s">
        <v>48</v>
      </c>
      <c r="R1547" t="s">
        <v>49</v>
      </c>
      <c r="S1547" t="s">
        <v>290</v>
      </c>
      <c r="T1547" t="s">
        <v>185</v>
      </c>
      <c r="U1547" t="s">
        <v>226</v>
      </c>
      <c r="V1547" t="s">
        <v>39</v>
      </c>
      <c r="W1547" t="s">
        <v>40</v>
      </c>
      <c r="X1547" t="s">
        <v>187</v>
      </c>
      <c r="Y1547" t="s">
        <v>41</v>
      </c>
      <c r="Z1547" t="s">
        <v>41</v>
      </c>
      <c r="AA1547" t="s">
        <v>188</v>
      </c>
      <c r="AB1547" t="s">
        <v>227</v>
      </c>
    </row>
    <row r="1548" spans="1:28" x14ac:dyDescent="0.25">
      <c r="A1548" t="s">
        <v>152</v>
      </c>
      <c r="B1548" t="s">
        <v>26</v>
      </c>
      <c r="C1548" t="s">
        <v>289</v>
      </c>
      <c r="D1548" t="s">
        <v>74</v>
      </c>
      <c r="E1548">
        <v>511</v>
      </c>
      <c r="F1548" t="str">
        <f t="shared" si="48"/>
        <v>A5180AF511</v>
      </c>
      <c r="G1548">
        <f t="shared" si="49"/>
        <v>24000</v>
      </c>
      <c r="H1548" s="2">
        <v>-23893</v>
      </c>
      <c r="I1548" s="3">
        <v>-24000</v>
      </c>
      <c r="J1548" t="s">
        <v>99</v>
      </c>
      <c r="K1548" t="s">
        <v>115</v>
      </c>
      <c r="L1548" t="s">
        <v>111</v>
      </c>
      <c r="M1548" t="s">
        <v>112</v>
      </c>
      <c r="N1548" t="s">
        <v>113</v>
      </c>
      <c r="O1548" t="s">
        <v>814</v>
      </c>
      <c r="P1548" t="s">
        <v>34</v>
      </c>
      <c r="Q1548" t="s">
        <v>48</v>
      </c>
      <c r="R1548" t="s">
        <v>49</v>
      </c>
      <c r="S1548" t="s">
        <v>290</v>
      </c>
      <c r="T1548" t="s">
        <v>185</v>
      </c>
      <c r="U1548" t="s">
        <v>226</v>
      </c>
      <c r="V1548" t="s">
        <v>39</v>
      </c>
      <c r="W1548" t="s">
        <v>40</v>
      </c>
      <c r="X1548" t="s">
        <v>187</v>
      </c>
      <c r="Y1548" t="s">
        <v>41</v>
      </c>
      <c r="Z1548" t="s">
        <v>41</v>
      </c>
      <c r="AA1548" t="s">
        <v>188</v>
      </c>
      <c r="AB1548" t="s">
        <v>227</v>
      </c>
    </row>
    <row r="1549" spans="1:28" x14ac:dyDescent="0.25">
      <c r="A1549" t="s">
        <v>153</v>
      </c>
      <c r="B1549" t="s">
        <v>291</v>
      </c>
      <c r="C1549" t="s">
        <v>289</v>
      </c>
      <c r="D1549" t="s">
        <v>74</v>
      </c>
      <c r="E1549">
        <v>511</v>
      </c>
      <c r="F1549" t="str">
        <f t="shared" si="48"/>
        <v>A5180AF511</v>
      </c>
      <c r="G1549">
        <f t="shared" si="49"/>
        <v>16000</v>
      </c>
      <c r="H1549" s="2">
        <v>16448</v>
      </c>
      <c r="I1549" s="3">
        <v>16000</v>
      </c>
      <c r="J1549" t="s">
        <v>29</v>
      </c>
      <c r="K1549" t="s">
        <v>154</v>
      </c>
      <c r="L1549" t="s">
        <v>155</v>
      </c>
      <c r="M1549" t="s">
        <v>156</v>
      </c>
      <c r="N1549" t="s">
        <v>157</v>
      </c>
      <c r="O1549" t="s">
        <v>814</v>
      </c>
      <c r="P1549" t="s">
        <v>34</v>
      </c>
      <c r="Q1549" t="s">
        <v>48</v>
      </c>
      <c r="R1549" t="s">
        <v>49</v>
      </c>
      <c r="S1549" t="s">
        <v>290</v>
      </c>
      <c r="T1549" t="s">
        <v>185</v>
      </c>
      <c r="U1549" t="s">
        <v>226</v>
      </c>
      <c r="V1549" t="s">
        <v>39</v>
      </c>
      <c r="W1549" t="s">
        <v>40</v>
      </c>
      <c r="X1549" t="s">
        <v>187</v>
      </c>
      <c r="Y1549" t="s">
        <v>41</v>
      </c>
      <c r="Z1549" t="s">
        <v>41</v>
      </c>
      <c r="AA1549" t="s">
        <v>188</v>
      </c>
      <c r="AB1549" t="s">
        <v>227</v>
      </c>
    </row>
    <row r="1550" spans="1:28" x14ac:dyDescent="0.25">
      <c r="A1550" t="s">
        <v>158</v>
      </c>
      <c r="B1550" t="s">
        <v>291</v>
      </c>
      <c r="C1550" t="s">
        <v>289</v>
      </c>
      <c r="D1550" t="s">
        <v>74</v>
      </c>
      <c r="E1550">
        <v>511</v>
      </c>
      <c r="F1550" t="str">
        <f t="shared" si="48"/>
        <v>A5180AF511</v>
      </c>
      <c r="G1550">
        <f t="shared" si="49"/>
        <v>1000</v>
      </c>
      <c r="H1550" s="2">
        <v>1375</v>
      </c>
      <c r="I1550" s="3">
        <v>1000</v>
      </c>
      <c r="J1550" t="s">
        <v>29</v>
      </c>
      <c r="K1550" t="s">
        <v>159</v>
      </c>
      <c r="L1550" t="s">
        <v>160</v>
      </c>
      <c r="M1550" t="s">
        <v>161</v>
      </c>
      <c r="N1550" t="s">
        <v>162</v>
      </c>
      <c r="O1550" t="s">
        <v>814</v>
      </c>
      <c r="P1550" t="s">
        <v>34</v>
      </c>
      <c r="Q1550" t="s">
        <v>48</v>
      </c>
      <c r="R1550" t="s">
        <v>49</v>
      </c>
      <c r="S1550" t="s">
        <v>290</v>
      </c>
      <c r="T1550" t="s">
        <v>185</v>
      </c>
      <c r="U1550" t="s">
        <v>226</v>
      </c>
      <c r="V1550" t="s">
        <v>39</v>
      </c>
      <c r="W1550" t="s">
        <v>40</v>
      </c>
      <c r="X1550" t="s">
        <v>187</v>
      </c>
      <c r="Y1550" t="s">
        <v>41</v>
      </c>
      <c r="Z1550" t="s">
        <v>41</v>
      </c>
      <c r="AA1550" t="s">
        <v>188</v>
      </c>
      <c r="AB1550" t="s">
        <v>227</v>
      </c>
    </row>
    <row r="1551" spans="1:28" x14ac:dyDescent="0.25">
      <c r="A1551" t="s">
        <v>163</v>
      </c>
      <c r="B1551" t="s">
        <v>291</v>
      </c>
      <c r="C1551" t="s">
        <v>289</v>
      </c>
      <c r="D1551" t="s">
        <v>74</v>
      </c>
      <c r="E1551">
        <v>511</v>
      </c>
      <c r="F1551" t="str">
        <f t="shared" si="48"/>
        <v>A5180AF511</v>
      </c>
      <c r="G1551">
        <f t="shared" si="49"/>
        <v>17000</v>
      </c>
      <c r="H1551" s="2">
        <v>-17823</v>
      </c>
      <c r="I1551" s="3">
        <v>-17000</v>
      </c>
      <c r="J1551" t="s">
        <v>99</v>
      </c>
      <c r="K1551" t="s">
        <v>48</v>
      </c>
      <c r="L1551" t="s">
        <v>134</v>
      </c>
      <c r="M1551" t="s">
        <v>135</v>
      </c>
      <c r="N1551" t="s">
        <v>136</v>
      </c>
      <c r="O1551" t="s">
        <v>814</v>
      </c>
      <c r="P1551" t="s">
        <v>34</v>
      </c>
      <c r="Q1551" t="s">
        <v>48</v>
      </c>
      <c r="R1551" t="s">
        <v>49</v>
      </c>
      <c r="S1551" t="s">
        <v>290</v>
      </c>
      <c r="T1551" t="s">
        <v>185</v>
      </c>
      <c r="U1551" t="s">
        <v>226</v>
      </c>
      <c r="V1551" t="s">
        <v>39</v>
      </c>
      <c r="W1551" t="s">
        <v>40</v>
      </c>
      <c r="X1551" t="s">
        <v>187</v>
      </c>
      <c r="Y1551" t="s">
        <v>41</v>
      </c>
      <c r="Z1551" t="s">
        <v>41</v>
      </c>
      <c r="AA1551" t="s">
        <v>188</v>
      </c>
      <c r="AB1551" t="s">
        <v>227</v>
      </c>
    </row>
    <row r="1552" spans="1:28" x14ac:dyDescent="0.25">
      <c r="A1552" t="s">
        <v>164</v>
      </c>
      <c r="B1552" t="s">
        <v>26</v>
      </c>
      <c r="C1552" t="s">
        <v>289</v>
      </c>
      <c r="D1552" t="s">
        <v>74</v>
      </c>
      <c r="E1552">
        <v>511</v>
      </c>
      <c r="F1552" t="str">
        <f t="shared" si="48"/>
        <v>A5180AF511</v>
      </c>
      <c r="G1552">
        <f t="shared" si="49"/>
        <v>16000</v>
      </c>
      <c r="H1552" s="2">
        <v>16448</v>
      </c>
      <c r="I1552" s="3">
        <v>16000</v>
      </c>
      <c r="J1552" t="s">
        <v>29</v>
      </c>
      <c r="K1552" t="s">
        <v>116</v>
      </c>
      <c r="L1552" t="s">
        <v>117</v>
      </c>
      <c r="M1552" t="s">
        <v>118</v>
      </c>
      <c r="N1552" t="s">
        <v>117</v>
      </c>
      <c r="O1552" t="s">
        <v>814</v>
      </c>
      <c r="P1552" t="s">
        <v>34</v>
      </c>
      <c r="Q1552" t="s">
        <v>48</v>
      </c>
      <c r="R1552" t="s">
        <v>49</v>
      </c>
      <c r="S1552" t="s">
        <v>290</v>
      </c>
      <c r="T1552" t="s">
        <v>185</v>
      </c>
      <c r="U1552" t="s">
        <v>226</v>
      </c>
      <c r="V1552" t="s">
        <v>39</v>
      </c>
      <c r="W1552" t="s">
        <v>40</v>
      </c>
      <c r="X1552" t="s">
        <v>187</v>
      </c>
      <c r="Y1552" t="s">
        <v>41</v>
      </c>
      <c r="Z1552" t="s">
        <v>41</v>
      </c>
      <c r="AA1552" t="s">
        <v>188</v>
      </c>
      <c r="AB1552" t="s">
        <v>227</v>
      </c>
    </row>
    <row r="1553" spans="1:28" x14ac:dyDescent="0.25">
      <c r="A1553" t="s">
        <v>165</v>
      </c>
      <c r="B1553" t="s">
        <v>26</v>
      </c>
      <c r="C1553" t="s">
        <v>289</v>
      </c>
      <c r="D1553" t="s">
        <v>74</v>
      </c>
      <c r="E1553">
        <v>511</v>
      </c>
      <c r="F1553" t="str">
        <f t="shared" si="48"/>
        <v>A5180AF511</v>
      </c>
      <c r="G1553">
        <f t="shared" si="49"/>
        <v>16000</v>
      </c>
      <c r="H1553" s="2">
        <v>-16448</v>
      </c>
      <c r="I1553" s="3">
        <v>-16000</v>
      </c>
      <c r="J1553" t="s">
        <v>99</v>
      </c>
      <c r="K1553" t="s">
        <v>154</v>
      </c>
      <c r="L1553" t="s">
        <v>155</v>
      </c>
      <c r="M1553" t="s">
        <v>156</v>
      </c>
      <c r="N1553" t="s">
        <v>157</v>
      </c>
      <c r="O1553" t="s">
        <v>814</v>
      </c>
      <c r="P1553" t="s">
        <v>34</v>
      </c>
      <c r="Q1553" t="s">
        <v>48</v>
      </c>
      <c r="R1553" t="s">
        <v>49</v>
      </c>
      <c r="S1553" t="s">
        <v>290</v>
      </c>
      <c r="T1553" t="s">
        <v>185</v>
      </c>
      <c r="U1553" t="s">
        <v>226</v>
      </c>
      <c r="V1553" t="s">
        <v>39</v>
      </c>
      <c r="W1553" t="s">
        <v>40</v>
      </c>
      <c r="X1553" t="s">
        <v>187</v>
      </c>
      <c r="Y1553" t="s">
        <v>41</v>
      </c>
      <c r="Z1553" t="s">
        <v>41</v>
      </c>
      <c r="AA1553" t="s">
        <v>188</v>
      </c>
      <c r="AB1553" t="s">
        <v>227</v>
      </c>
    </row>
    <row r="1554" spans="1:28" x14ac:dyDescent="0.25">
      <c r="A1554" t="s">
        <v>166</v>
      </c>
      <c r="B1554" t="s">
        <v>26</v>
      </c>
      <c r="C1554" t="s">
        <v>289</v>
      </c>
      <c r="D1554" t="s">
        <v>74</v>
      </c>
      <c r="E1554">
        <v>511</v>
      </c>
      <c r="F1554" t="str">
        <f t="shared" si="48"/>
        <v>A5180AF511</v>
      </c>
      <c r="G1554">
        <f t="shared" si="49"/>
        <v>22000</v>
      </c>
      <c r="H1554" s="2">
        <v>22131</v>
      </c>
      <c r="I1554" s="3">
        <v>22000</v>
      </c>
      <c r="J1554" t="s">
        <v>29</v>
      </c>
      <c r="K1554" t="s">
        <v>116</v>
      </c>
      <c r="L1554" t="s">
        <v>117</v>
      </c>
      <c r="M1554" t="s">
        <v>118</v>
      </c>
      <c r="N1554" t="s">
        <v>117</v>
      </c>
      <c r="O1554" t="s">
        <v>814</v>
      </c>
      <c r="P1554" t="s">
        <v>34</v>
      </c>
      <c r="Q1554" t="s">
        <v>48</v>
      </c>
      <c r="R1554" t="s">
        <v>49</v>
      </c>
      <c r="S1554" t="s">
        <v>290</v>
      </c>
      <c r="T1554" t="s">
        <v>185</v>
      </c>
      <c r="U1554" t="s">
        <v>226</v>
      </c>
      <c r="V1554" t="s">
        <v>39</v>
      </c>
      <c r="W1554" t="s">
        <v>40</v>
      </c>
      <c r="X1554" t="s">
        <v>187</v>
      </c>
      <c r="Y1554" t="s">
        <v>41</v>
      </c>
      <c r="Z1554" t="s">
        <v>41</v>
      </c>
      <c r="AA1554" t="s">
        <v>188</v>
      </c>
      <c r="AB1554" t="s">
        <v>227</v>
      </c>
    </row>
    <row r="1555" spans="1:28" x14ac:dyDescent="0.25">
      <c r="A1555" t="s">
        <v>167</v>
      </c>
      <c r="B1555" t="s">
        <v>26</v>
      </c>
      <c r="C1555" t="s">
        <v>289</v>
      </c>
      <c r="D1555" t="s">
        <v>74</v>
      </c>
      <c r="E1555">
        <v>511</v>
      </c>
      <c r="F1555" t="str">
        <f t="shared" si="48"/>
        <v>A5180AF511</v>
      </c>
      <c r="G1555">
        <f t="shared" si="49"/>
        <v>22000</v>
      </c>
      <c r="H1555" s="2">
        <v>-22131</v>
      </c>
      <c r="I1555" s="3">
        <v>-22000</v>
      </c>
      <c r="J1555" t="s">
        <v>99</v>
      </c>
      <c r="K1555" t="s">
        <v>168</v>
      </c>
      <c r="L1555" t="s">
        <v>117</v>
      </c>
      <c r="M1555" t="s">
        <v>169</v>
      </c>
      <c r="N1555" t="s">
        <v>170</v>
      </c>
      <c r="O1555" t="s">
        <v>814</v>
      </c>
      <c r="P1555" t="s">
        <v>34</v>
      </c>
      <c r="Q1555" t="s">
        <v>48</v>
      </c>
      <c r="R1555" t="s">
        <v>49</v>
      </c>
      <c r="S1555" t="s">
        <v>290</v>
      </c>
      <c r="T1555" t="s">
        <v>185</v>
      </c>
      <c r="U1555" t="s">
        <v>226</v>
      </c>
      <c r="V1555" t="s">
        <v>39</v>
      </c>
      <c r="W1555" t="s">
        <v>40</v>
      </c>
      <c r="X1555" t="s">
        <v>187</v>
      </c>
      <c r="Y1555" t="s">
        <v>41</v>
      </c>
      <c r="Z1555" t="s">
        <v>41</v>
      </c>
      <c r="AA1555" t="s">
        <v>188</v>
      </c>
      <c r="AB1555" t="s">
        <v>227</v>
      </c>
    </row>
    <row r="1556" spans="1:28" x14ac:dyDescent="0.25">
      <c r="A1556" t="s">
        <v>171</v>
      </c>
      <c r="B1556" t="s">
        <v>26</v>
      </c>
      <c r="C1556" t="s">
        <v>289</v>
      </c>
      <c r="D1556" t="s">
        <v>74</v>
      </c>
      <c r="E1556">
        <v>511</v>
      </c>
      <c r="F1556" t="str">
        <f t="shared" si="48"/>
        <v>A5180AF511</v>
      </c>
      <c r="G1556">
        <f t="shared" si="49"/>
        <v>2000</v>
      </c>
      <c r="H1556" s="2">
        <v>1507</v>
      </c>
      <c r="I1556" s="3">
        <v>2000</v>
      </c>
      <c r="J1556" t="s">
        <v>29</v>
      </c>
      <c r="K1556" t="s">
        <v>115</v>
      </c>
      <c r="L1556" t="s">
        <v>111</v>
      </c>
      <c r="M1556" t="s">
        <v>112</v>
      </c>
      <c r="N1556" t="s">
        <v>113</v>
      </c>
      <c r="O1556" t="s">
        <v>814</v>
      </c>
      <c r="P1556" t="s">
        <v>34</v>
      </c>
      <c r="Q1556" t="s">
        <v>48</v>
      </c>
      <c r="R1556" t="s">
        <v>49</v>
      </c>
      <c r="S1556" t="s">
        <v>290</v>
      </c>
      <c r="T1556" t="s">
        <v>185</v>
      </c>
      <c r="U1556" t="s">
        <v>226</v>
      </c>
      <c r="V1556" t="s">
        <v>39</v>
      </c>
      <c r="W1556" t="s">
        <v>40</v>
      </c>
      <c r="X1556" t="s">
        <v>187</v>
      </c>
      <c r="Y1556" t="s">
        <v>41</v>
      </c>
      <c r="Z1556" t="s">
        <v>41</v>
      </c>
      <c r="AA1556" t="s">
        <v>188</v>
      </c>
      <c r="AB1556" t="s">
        <v>227</v>
      </c>
    </row>
    <row r="1557" spans="1:28" x14ac:dyDescent="0.25">
      <c r="A1557" t="s">
        <v>172</v>
      </c>
      <c r="B1557" t="s">
        <v>26</v>
      </c>
      <c r="C1557" t="s">
        <v>289</v>
      </c>
      <c r="D1557" t="s">
        <v>74</v>
      </c>
      <c r="E1557">
        <v>511</v>
      </c>
      <c r="F1557" t="str">
        <f t="shared" si="48"/>
        <v>A5180AF511</v>
      </c>
      <c r="G1557">
        <f t="shared" si="49"/>
        <v>2000</v>
      </c>
      <c r="H1557" s="2">
        <v>-1507</v>
      </c>
      <c r="I1557" s="3">
        <v>-2000</v>
      </c>
      <c r="J1557" t="s">
        <v>99</v>
      </c>
      <c r="K1557" t="s">
        <v>108</v>
      </c>
      <c r="L1557" t="s">
        <v>109</v>
      </c>
      <c r="M1557" t="s">
        <v>32</v>
      </c>
      <c r="N1557" t="s">
        <v>33</v>
      </c>
      <c r="O1557" t="s">
        <v>814</v>
      </c>
      <c r="P1557" t="s">
        <v>34</v>
      </c>
      <c r="Q1557" t="s">
        <v>48</v>
      </c>
      <c r="R1557" t="s">
        <v>49</v>
      </c>
      <c r="S1557" t="s">
        <v>290</v>
      </c>
      <c r="T1557" t="s">
        <v>185</v>
      </c>
      <c r="U1557" t="s">
        <v>226</v>
      </c>
      <c r="V1557" t="s">
        <v>39</v>
      </c>
      <c r="W1557" t="s">
        <v>40</v>
      </c>
      <c r="X1557" t="s">
        <v>187</v>
      </c>
      <c r="Y1557" t="s">
        <v>41</v>
      </c>
      <c r="Z1557" t="s">
        <v>41</v>
      </c>
      <c r="AA1557" t="s">
        <v>188</v>
      </c>
      <c r="AB1557" t="s">
        <v>227</v>
      </c>
    </row>
    <row r="1558" spans="1:28" x14ac:dyDescent="0.25">
      <c r="A1558" t="s">
        <v>823</v>
      </c>
      <c r="B1558" t="s">
        <v>26</v>
      </c>
      <c r="C1558" t="s">
        <v>292</v>
      </c>
      <c r="D1558" t="s">
        <v>74</v>
      </c>
      <c r="E1558">
        <v>511</v>
      </c>
      <c r="F1558" t="str">
        <f t="shared" si="48"/>
        <v>A5180AF511</v>
      </c>
      <c r="G1558">
        <f t="shared" si="49"/>
        <v>95000</v>
      </c>
      <c r="H1558" s="2">
        <v>95155</v>
      </c>
      <c r="I1558" s="3">
        <v>95000</v>
      </c>
      <c r="J1558" t="s">
        <v>29</v>
      </c>
      <c r="K1558" t="s">
        <v>108</v>
      </c>
      <c r="L1558" t="s">
        <v>109</v>
      </c>
      <c r="M1558" t="s">
        <v>32</v>
      </c>
      <c r="N1558" t="s">
        <v>33</v>
      </c>
      <c r="O1558" t="s">
        <v>814</v>
      </c>
      <c r="P1558" t="s">
        <v>34</v>
      </c>
      <c r="Q1558" t="s">
        <v>48</v>
      </c>
      <c r="R1558" t="s">
        <v>49</v>
      </c>
      <c r="S1558" t="s">
        <v>293</v>
      </c>
      <c r="T1558" t="s">
        <v>185</v>
      </c>
      <c r="U1558" t="s">
        <v>226</v>
      </c>
      <c r="V1558" t="s">
        <v>39</v>
      </c>
      <c r="W1558" t="s">
        <v>40</v>
      </c>
      <c r="X1558" t="s">
        <v>187</v>
      </c>
      <c r="Y1558" t="s">
        <v>41</v>
      </c>
      <c r="Z1558" t="s">
        <v>41</v>
      </c>
      <c r="AA1558" t="s">
        <v>188</v>
      </c>
      <c r="AB1558" t="s">
        <v>227</v>
      </c>
    </row>
    <row r="1559" spans="1:28" x14ac:dyDescent="0.25">
      <c r="A1559" t="s">
        <v>825</v>
      </c>
      <c r="B1559" t="s">
        <v>26</v>
      </c>
      <c r="C1559" t="s">
        <v>292</v>
      </c>
      <c r="D1559" t="s">
        <v>74</v>
      </c>
      <c r="E1559">
        <v>511</v>
      </c>
      <c r="F1559" t="str">
        <f t="shared" si="48"/>
        <v>A5180AF511</v>
      </c>
      <c r="G1559">
        <f t="shared" si="49"/>
        <v>1000</v>
      </c>
      <c r="H1559" s="2">
        <v>1137</v>
      </c>
      <c r="I1559" s="3">
        <v>1000</v>
      </c>
      <c r="J1559" t="s">
        <v>29</v>
      </c>
      <c r="K1559" t="s">
        <v>100</v>
      </c>
      <c r="L1559" t="s">
        <v>101</v>
      </c>
      <c r="M1559" t="s">
        <v>102</v>
      </c>
      <c r="N1559" t="s">
        <v>103</v>
      </c>
      <c r="O1559" t="s">
        <v>814</v>
      </c>
      <c r="P1559" t="s">
        <v>34</v>
      </c>
      <c r="Q1559" t="s">
        <v>48</v>
      </c>
      <c r="R1559" t="s">
        <v>49</v>
      </c>
      <c r="S1559" t="s">
        <v>293</v>
      </c>
      <c r="T1559" t="s">
        <v>185</v>
      </c>
      <c r="U1559" t="s">
        <v>226</v>
      </c>
      <c r="V1559" t="s">
        <v>39</v>
      </c>
      <c r="W1559" t="s">
        <v>40</v>
      </c>
      <c r="X1559" t="s">
        <v>187</v>
      </c>
      <c r="Y1559" t="s">
        <v>41</v>
      </c>
      <c r="Z1559" t="s">
        <v>41</v>
      </c>
      <c r="AA1559" t="s">
        <v>188</v>
      </c>
      <c r="AB1559" t="s">
        <v>227</v>
      </c>
    </row>
    <row r="1560" spans="1:28" x14ac:dyDescent="0.25">
      <c r="A1560" t="s">
        <v>816</v>
      </c>
      <c r="B1560" t="s">
        <v>26</v>
      </c>
      <c r="C1560" t="s">
        <v>292</v>
      </c>
      <c r="D1560" t="s">
        <v>74</v>
      </c>
      <c r="E1560">
        <v>511</v>
      </c>
      <c r="F1560" t="str">
        <f t="shared" si="48"/>
        <v>A5180AF511</v>
      </c>
      <c r="G1560">
        <f t="shared" si="49"/>
        <v>67000</v>
      </c>
      <c r="H1560" s="2">
        <v>-66855</v>
      </c>
      <c r="I1560" s="3">
        <v>-67000</v>
      </c>
      <c r="J1560" t="s">
        <v>99</v>
      </c>
      <c r="K1560" t="s">
        <v>115</v>
      </c>
      <c r="L1560" t="s">
        <v>111</v>
      </c>
      <c r="M1560" t="s">
        <v>112</v>
      </c>
      <c r="N1560" t="s">
        <v>113</v>
      </c>
      <c r="O1560" t="s">
        <v>814</v>
      </c>
      <c r="P1560" t="s">
        <v>34</v>
      </c>
      <c r="Q1560" t="s">
        <v>48</v>
      </c>
      <c r="R1560" t="s">
        <v>49</v>
      </c>
      <c r="S1560" t="s">
        <v>293</v>
      </c>
      <c r="T1560" t="s">
        <v>185</v>
      </c>
      <c r="U1560" t="s">
        <v>226</v>
      </c>
      <c r="V1560" t="s">
        <v>39</v>
      </c>
      <c r="W1560" t="s">
        <v>40</v>
      </c>
      <c r="X1560" t="s">
        <v>187</v>
      </c>
      <c r="Y1560" t="s">
        <v>41</v>
      </c>
      <c r="Z1560" t="s">
        <v>41</v>
      </c>
      <c r="AA1560" t="s">
        <v>188</v>
      </c>
      <c r="AB1560" t="s">
        <v>227</v>
      </c>
    </row>
    <row r="1561" spans="1:28" x14ac:dyDescent="0.25">
      <c r="A1561" t="s">
        <v>817</v>
      </c>
      <c r="B1561" t="s">
        <v>26</v>
      </c>
      <c r="C1561" t="s">
        <v>292</v>
      </c>
      <c r="D1561" t="s">
        <v>74</v>
      </c>
      <c r="E1561">
        <v>511</v>
      </c>
      <c r="F1561" t="str">
        <f t="shared" si="48"/>
        <v>A5180AF511</v>
      </c>
      <c r="G1561">
        <f t="shared" si="49"/>
        <v>29000</v>
      </c>
      <c r="H1561" s="2">
        <v>-29437</v>
      </c>
      <c r="I1561" s="3">
        <v>-29000</v>
      </c>
      <c r="J1561" t="s">
        <v>99</v>
      </c>
      <c r="K1561" t="s">
        <v>116</v>
      </c>
      <c r="L1561" t="s">
        <v>117</v>
      </c>
      <c r="M1561" t="s">
        <v>118</v>
      </c>
      <c r="N1561" t="s">
        <v>117</v>
      </c>
      <c r="O1561" t="s">
        <v>814</v>
      </c>
      <c r="P1561" t="s">
        <v>34</v>
      </c>
      <c r="Q1561" t="s">
        <v>48</v>
      </c>
      <c r="R1561" t="s">
        <v>49</v>
      </c>
      <c r="S1561" t="s">
        <v>293</v>
      </c>
      <c r="T1561" t="s">
        <v>185</v>
      </c>
      <c r="U1561" t="s">
        <v>226</v>
      </c>
      <c r="V1561" t="s">
        <v>39</v>
      </c>
      <c r="W1561" t="s">
        <v>40</v>
      </c>
      <c r="X1561" t="s">
        <v>187</v>
      </c>
      <c r="Y1561" t="s">
        <v>41</v>
      </c>
      <c r="Z1561" t="s">
        <v>41</v>
      </c>
      <c r="AA1561" t="s">
        <v>188</v>
      </c>
      <c r="AB1561" t="s">
        <v>227</v>
      </c>
    </row>
    <row r="1562" spans="1:28" x14ac:dyDescent="0.25">
      <c r="A1562" t="s">
        <v>119</v>
      </c>
      <c r="B1562" t="s">
        <v>294</v>
      </c>
      <c r="C1562" t="s">
        <v>292</v>
      </c>
      <c r="D1562" t="s">
        <v>74</v>
      </c>
      <c r="E1562">
        <v>511</v>
      </c>
      <c r="F1562" t="str">
        <f t="shared" si="48"/>
        <v>A5180AF511</v>
      </c>
      <c r="G1562">
        <f t="shared" si="49"/>
        <v>6000</v>
      </c>
      <c r="H1562" s="2">
        <v>6107</v>
      </c>
      <c r="I1562" s="3">
        <v>6000</v>
      </c>
      <c r="J1562" t="s">
        <v>29</v>
      </c>
      <c r="K1562" t="s">
        <v>121</v>
      </c>
      <c r="L1562" t="s">
        <v>122</v>
      </c>
      <c r="M1562" t="s">
        <v>123</v>
      </c>
      <c r="N1562" t="s">
        <v>124</v>
      </c>
      <c r="O1562" t="s">
        <v>814</v>
      </c>
      <c r="P1562" t="s">
        <v>34</v>
      </c>
      <c r="Q1562" t="s">
        <v>48</v>
      </c>
      <c r="R1562" t="s">
        <v>49</v>
      </c>
      <c r="S1562" t="s">
        <v>293</v>
      </c>
      <c r="T1562" t="s">
        <v>185</v>
      </c>
      <c r="U1562" t="s">
        <v>226</v>
      </c>
      <c r="V1562" t="s">
        <v>39</v>
      </c>
      <c r="W1562" t="s">
        <v>40</v>
      </c>
      <c r="X1562" t="s">
        <v>187</v>
      </c>
      <c r="Y1562" t="s">
        <v>41</v>
      </c>
      <c r="Z1562" t="s">
        <v>41</v>
      </c>
      <c r="AA1562" t="s">
        <v>188</v>
      </c>
      <c r="AB1562" t="s">
        <v>227</v>
      </c>
    </row>
    <row r="1563" spans="1:28" x14ac:dyDescent="0.25">
      <c r="A1563" t="s">
        <v>125</v>
      </c>
      <c r="B1563" t="s">
        <v>294</v>
      </c>
      <c r="C1563" t="s">
        <v>292</v>
      </c>
      <c r="D1563" t="s">
        <v>74</v>
      </c>
      <c r="E1563">
        <v>511</v>
      </c>
      <c r="F1563" t="str">
        <f t="shared" si="48"/>
        <v>A5180AF511</v>
      </c>
      <c r="G1563">
        <f t="shared" si="49"/>
        <v>6000</v>
      </c>
      <c r="H1563" s="2">
        <v>-6107</v>
      </c>
      <c r="I1563" s="3">
        <v>-6000</v>
      </c>
      <c r="J1563" t="s">
        <v>99</v>
      </c>
      <c r="K1563" t="s">
        <v>126</v>
      </c>
      <c r="L1563" t="s">
        <v>927</v>
      </c>
      <c r="M1563" t="s">
        <v>127</v>
      </c>
      <c r="N1563" t="s">
        <v>928</v>
      </c>
      <c r="O1563" t="s">
        <v>814</v>
      </c>
      <c r="P1563" t="s">
        <v>34</v>
      </c>
      <c r="Q1563" t="s">
        <v>48</v>
      </c>
      <c r="R1563" t="s">
        <v>49</v>
      </c>
      <c r="S1563" t="s">
        <v>293</v>
      </c>
      <c r="T1563" t="s">
        <v>185</v>
      </c>
      <c r="U1563" t="s">
        <v>226</v>
      </c>
      <c r="V1563" t="s">
        <v>39</v>
      </c>
      <c r="W1563" t="s">
        <v>40</v>
      </c>
      <c r="X1563" t="s">
        <v>187</v>
      </c>
      <c r="Y1563" t="s">
        <v>41</v>
      </c>
      <c r="Z1563" t="s">
        <v>41</v>
      </c>
      <c r="AA1563" t="s">
        <v>188</v>
      </c>
      <c r="AB1563" t="s">
        <v>227</v>
      </c>
    </row>
    <row r="1564" spans="1:28" x14ac:dyDescent="0.25">
      <c r="A1564" t="s">
        <v>145</v>
      </c>
      <c r="B1564" t="s">
        <v>26</v>
      </c>
      <c r="C1564" t="s">
        <v>292</v>
      </c>
      <c r="D1564" t="s">
        <v>74</v>
      </c>
      <c r="E1564">
        <v>511</v>
      </c>
      <c r="F1564" t="str">
        <f t="shared" si="48"/>
        <v>A5180AF511</v>
      </c>
      <c r="G1564">
        <f t="shared" si="49"/>
        <v>6000</v>
      </c>
      <c r="H1564" s="2">
        <v>6107</v>
      </c>
      <c r="I1564" s="3">
        <v>6000</v>
      </c>
      <c r="J1564" t="s">
        <v>29</v>
      </c>
      <c r="K1564" t="s">
        <v>108</v>
      </c>
      <c r="L1564" t="s">
        <v>109</v>
      </c>
      <c r="M1564" t="s">
        <v>32</v>
      </c>
      <c r="N1564" t="s">
        <v>33</v>
      </c>
      <c r="O1564" t="s">
        <v>814</v>
      </c>
      <c r="P1564" t="s">
        <v>34</v>
      </c>
      <c r="Q1564" t="s">
        <v>48</v>
      </c>
      <c r="R1564" t="s">
        <v>49</v>
      </c>
      <c r="S1564" t="s">
        <v>293</v>
      </c>
      <c r="T1564" t="s">
        <v>185</v>
      </c>
      <c r="U1564" t="s">
        <v>226</v>
      </c>
      <c r="V1564" t="s">
        <v>39</v>
      </c>
      <c r="W1564" t="s">
        <v>40</v>
      </c>
      <c r="X1564" t="s">
        <v>187</v>
      </c>
      <c r="Y1564" t="s">
        <v>41</v>
      </c>
      <c r="Z1564" t="s">
        <v>41</v>
      </c>
      <c r="AA1564" t="s">
        <v>188</v>
      </c>
      <c r="AB1564" t="s">
        <v>227</v>
      </c>
    </row>
    <row r="1565" spans="1:28" x14ac:dyDescent="0.25">
      <c r="A1565" t="s">
        <v>146</v>
      </c>
      <c r="B1565" t="s">
        <v>26</v>
      </c>
      <c r="C1565" t="s">
        <v>292</v>
      </c>
      <c r="D1565" t="s">
        <v>74</v>
      </c>
      <c r="E1565">
        <v>511</v>
      </c>
      <c r="F1565" t="str">
        <f t="shared" si="48"/>
        <v>A5180AF511</v>
      </c>
      <c r="G1565">
        <f t="shared" si="49"/>
        <v>6000</v>
      </c>
      <c r="H1565" s="2">
        <v>-6107</v>
      </c>
      <c r="I1565" s="3">
        <v>-6000</v>
      </c>
      <c r="J1565" t="s">
        <v>99</v>
      </c>
      <c r="K1565" t="s">
        <v>121</v>
      </c>
      <c r="L1565" t="s">
        <v>122</v>
      </c>
      <c r="M1565" t="s">
        <v>123</v>
      </c>
      <c r="N1565" t="s">
        <v>124</v>
      </c>
      <c r="O1565" t="s">
        <v>814</v>
      </c>
      <c r="P1565" t="s">
        <v>34</v>
      </c>
      <c r="Q1565" t="s">
        <v>48</v>
      </c>
      <c r="R1565" t="s">
        <v>49</v>
      </c>
      <c r="S1565" t="s">
        <v>293</v>
      </c>
      <c r="T1565" t="s">
        <v>185</v>
      </c>
      <c r="U1565" t="s">
        <v>226</v>
      </c>
      <c r="V1565" t="s">
        <v>39</v>
      </c>
      <c r="W1565" t="s">
        <v>40</v>
      </c>
      <c r="X1565" t="s">
        <v>187</v>
      </c>
      <c r="Y1565" t="s">
        <v>41</v>
      </c>
      <c r="Z1565" t="s">
        <v>41</v>
      </c>
      <c r="AA1565" t="s">
        <v>188</v>
      </c>
      <c r="AB1565" t="s">
        <v>227</v>
      </c>
    </row>
    <row r="1566" spans="1:28" x14ac:dyDescent="0.25">
      <c r="A1566" t="s">
        <v>147</v>
      </c>
      <c r="B1566" t="s">
        <v>26</v>
      </c>
      <c r="C1566" t="s">
        <v>292</v>
      </c>
      <c r="D1566" t="s">
        <v>74</v>
      </c>
      <c r="E1566">
        <v>511</v>
      </c>
      <c r="F1566" t="str">
        <f t="shared" si="48"/>
        <v>A5180AF511</v>
      </c>
      <c r="G1566">
        <f t="shared" si="49"/>
        <v>6000</v>
      </c>
      <c r="H1566" s="2">
        <v>6107</v>
      </c>
      <c r="I1566" s="3">
        <v>6000</v>
      </c>
      <c r="J1566" t="s">
        <v>29</v>
      </c>
      <c r="K1566" t="s">
        <v>126</v>
      </c>
      <c r="L1566" t="s">
        <v>927</v>
      </c>
      <c r="M1566" t="s">
        <v>127</v>
      </c>
      <c r="N1566" t="s">
        <v>928</v>
      </c>
      <c r="O1566" t="s">
        <v>814</v>
      </c>
      <c r="P1566" t="s">
        <v>34</v>
      </c>
      <c r="Q1566" t="s">
        <v>48</v>
      </c>
      <c r="R1566" t="s">
        <v>49</v>
      </c>
      <c r="S1566" t="s">
        <v>293</v>
      </c>
      <c r="T1566" t="s">
        <v>185</v>
      </c>
      <c r="U1566" t="s">
        <v>226</v>
      </c>
      <c r="V1566" t="s">
        <v>39</v>
      </c>
      <c r="W1566" t="s">
        <v>40</v>
      </c>
      <c r="X1566" t="s">
        <v>187</v>
      </c>
      <c r="Y1566" t="s">
        <v>41</v>
      </c>
      <c r="Z1566" t="s">
        <v>41</v>
      </c>
      <c r="AA1566" t="s">
        <v>188</v>
      </c>
      <c r="AB1566" t="s">
        <v>227</v>
      </c>
    </row>
    <row r="1567" spans="1:28" x14ac:dyDescent="0.25">
      <c r="A1567" t="s">
        <v>148</v>
      </c>
      <c r="B1567" t="s">
        <v>26</v>
      </c>
      <c r="C1567" t="s">
        <v>292</v>
      </c>
      <c r="D1567" t="s">
        <v>74</v>
      </c>
      <c r="E1567">
        <v>511</v>
      </c>
      <c r="F1567" t="str">
        <f t="shared" si="48"/>
        <v>A5180AF511</v>
      </c>
      <c r="G1567">
        <f t="shared" si="49"/>
        <v>6000</v>
      </c>
      <c r="H1567" s="2">
        <v>-6107</v>
      </c>
      <c r="I1567" s="3">
        <v>-6000</v>
      </c>
      <c r="J1567" t="s">
        <v>99</v>
      </c>
      <c r="K1567" t="s">
        <v>116</v>
      </c>
      <c r="L1567" t="s">
        <v>117</v>
      </c>
      <c r="M1567" t="s">
        <v>118</v>
      </c>
      <c r="N1567" t="s">
        <v>117</v>
      </c>
      <c r="O1567" t="s">
        <v>814</v>
      </c>
      <c r="P1567" t="s">
        <v>34</v>
      </c>
      <c r="Q1567" t="s">
        <v>48</v>
      </c>
      <c r="R1567" t="s">
        <v>49</v>
      </c>
      <c r="S1567" t="s">
        <v>293</v>
      </c>
      <c r="T1567" t="s">
        <v>185</v>
      </c>
      <c r="U1567" t="s">
        <v>226</v>
      </c>
      <c r="V1567" t="s">
        <v>39</v>
      </c>
      <c r="W1567" t="s">
        <v>40</v>
      </c>
      <c r="X1567" t="s">
        <v>187</v>
      </c>
      <c r="Y1567" t="s">
        <v>41</v>
      </c>
      <c r="Z1567" t="s">
        <v>41</v>
      </c>
      <c r="AA1567" t="s">
        <v>188</v>
      </c>
      <c r="AB1567" t="s">
        <v>227</v>
      </c>
    </row>
    <row r="1568" spans="1:28" x14ac:dyDescent="0.25">
      <c r="A1568" t="s">
        <v>149</v>
      </c>
      <c r="B1568" t="s">
        <v>26</v>
      </c>
      <c r="C1568" t="s">
        <v>292</v>
      </c>
      <c r="D1568" t="s">
        <v>74</v>
      </c>
      <c r="E1568">
        <v>511</v>
      </c>
      <c r="F1568" t="str">
        <f t="shared" si="48"/>
        <v>A5180AF511</v>
      </c>
      <c r="G1568">
        <f t="shared" si="49"/>
        <v>20000</v>
      </c>
      <c r="H1568" s="2">
        <v>20183</v>
      </c>
      <c r="I1568" s="3">
        <v>20000</v>
      </c>
      <c r="J1568" t="s">
        <v>29</v>
      </c>
      <c r="K1568" t="s">
        <v>48</v>
      </c>
      <c r="L1568" t="s">
        <v>134</v>
      </c>
      <c r="M1568" t="s">
        <v>135</v>
      </c>
      <c r="N1568" t="s">
        <v>136</v>
      </c>
      <c r="O1568" t="s">
        <v>814</v>
      </c>
      <c r="P1568" t="s">
        <v>34</v>
      </c>
      <c r="Q1568" t="s">
        <v>48</v>
      </c>
      <c r="R1568" t="s">
        <v>49</v>
      </c>
      <c r="S1568" t="s">
        <v>293</v>
      </c>
      <c r="T1568" t="s">
        <v>185</v>
      </c>
      <c r="U1568" t="s">
        <v>226</v>
      </c>
      <c r="V1568" t="s">
        <v>39</v>
      </c>
      <c r="W1568" t="s">
        <v>40</v>
      </c>
      <c r="X1568" t="s">
        <v>187</v>
      </c>
      <c r="Y1568" t="s">
        <v>41</v>
      </c>
      <c r="Z1568" t="s">
        <v>41</v>
      </c>
      <c r="AA1568" t="s">
        <v>188</v>
      </c>
      <c r="AB1568" t="s">
        <v>227</v>
      </c>
    </row>
    <row r="1569" spans="1:28" x14ac:dyDescent="0.25">
      <c r="A1569" t="s">
        <v>152</v>
      </c>
      <c r="B1569" t="s">
        <v>26</v>
      </c>
      <c r="C1569" t="s">
        <v>292</v>
      </c>
      <c r="D1569" t="s">
        <v>74</v>
      </c>
      <c r="E1569">
        <v>511</v>
      </c>
      <c r="F1569" t="str">
        <f t="shared" si="48"/>
        <v>A5180AF511</v>
      </c>
      <c r="G1569">
        <f t="shared" si="49"/>
        <v>20000</v>
      </c>
      <c r="H1569" s="2">
        <v>-20183</v>
      </c>
      <c r="I1569" s="3">
        <v>-20000</v>
      </c>
      <c r="J1569" t="s">
        <v>99</v>
      </c>
      <c r="K1569" t="s">
        <v>115</v>
      </c>
      <c r="L1569" t="s">
        <v>111</v>
      </c>
      <c r="M1569" t="s">
        <v>112</v>
      </c>
      <c r="N1569" t="s">
        <v>113</v>
      </c>
      <c r="O1569" t="s">
        <v>814</v>
      </c>
      <c r="P1569" t="s">
        <v>34</v>
      </c>
      <c r="Q1569" t="s">
        <v>48</v>
      </c>
      <c r="R1569" t="s">
        <v>49</v>
      </c>
      <c r="S1569" t="s">
        <v>293</v>
      </c>
      <c r="T1569" t="s">
        <v>185</v>
      </c>
      <c r="U1569" t="s">
        <v>226</v>
      </c>
      <c r="V1569" t="s">
        <v>39</v>
      </c>
      <c r="W1569" t="s">
        <v>40</v>
      </c>
      <c r="X1569" t="s">
        <v>187</v>
      </c>
      <c r="Y1569" t="s">
        <v>41</v>
      </c>
      <c r="Z1569" t="s">
        <v>41</v>
      </c>
      <c r="AA1569" t="s">
        <v>188</v>
      </c>
      <c r="AB1569" t="s">
        <v>227</v>
      </c>
    </row>
    <row r="1570" spans="1:28" x14ac:dyDescent="0.25">
      <c r="A1570" t="s">
        <v>153</v>
      </c>
      <c r="B1570" t="s">
        <v>294</v>
      </c>
      <c r="C1570" t="s">
        <v>292</v>
      </c>
      <c r="D1570" t="s">
        <v>74</v>
      </c>
      <c r="E1570">
        <v>511</v>
      </c>
      <c r="F1570" t="str">
        <f t="shared" si="48"/>
        <v>A5180AF511</v>
      </c>
      <c r="G1570">
        <f t="shared" si="49"/>
        <v>21000</v>
      </c>
      <c r="H1570" s="2">
        <v>20567</v>
      </c>
      <c r="I1570" s="3">
        <v>21000</v>
      </c>
      <c r="J1570" t="s">
        <v>29</v>
      </c>
      <c r="K1570" t="s">
        <v>154</v>
      </c>
      <c r="L1570" t="s">
        <v>155</v>
      </c>
      <c r="M1570" t="s">
        <v>156</v>
      </c>
      <c r="N1570" t="s">
        <v>157</v>
      </c>
      <c r="O1570" t="s">
        <v>814</v>
      </c>
      <c r="P1570" t="s">
        <v>34</v>
      </c>
      <c r="Q1570" t="s">
        <v>48</v>
      </c>
      <c r="R1570" t="s">
        <v>49</v>
      </c>
      <c r="S1570" t="s">
        <v>293</v>
      </c>
      <c r="T1570" t="s">
        <v>185</v>
      </c>
      <c r="U1570" t="s">
        <v>226</v>
      </c>
      <c r="V1570" t="s">
        <v>39</v>
      </c>
      <c r="W1570" t="s">
        <v>40</v>
      </c>
      <c r="X1570" t="s">
        <v>187</v>
      </c>
      <c r="Y1570" t="s">
        <v>41</v>
      </c>
      <c r="Z1570" t="s">
        <v>41</v>
      </c>
      <c r="AA1570" t="s">
        <v>188</v>
      </c>
      <c r="AB1570" t="s">
        <v>227</v>
      </c>
    </row>
    <row r="1571" spans="1:28" x14ac:dyDescent="0.25">
      <c r="A1571" t="s">
        <v>163</v>
      </c>
      <c r="B1571" t="s">
        <v>294</v>
      </c>
      <c r="C1571" t="s">
        <v>292</v>
      </c>
      <c r="D1571" t="s">
        <v>74</v>
      </c>
      <c r="E1571">
        <v>511</v>
      </c>
      <c r="F1571" t="str">
        <f t="shared" si="48"/>
        <v>A5180AF511</v>
      </c>
      <c r="G1571">
        <f t="shared" si="49"/>
        <v>21000</v>
      </c>
      <c r="H1571" s="2">
        <v>-20729</v>
      </c>
      <c r="I1571" s="3">
        <v>-21000</v>
      </c>
      <c r="J1571" t="s">
        <v>99</v>
      </c>
      <c r="K1571" t="s">
        <v>48</v>
      </c>
      <c r="L1571" t="s">
        <v>134</v>
      </c>
      <c r="M1571" t="s">
        <v>135</v>
      </c>
      <c r="N1571" t="s">
        <v>136</v>
      </c>
      <c r="O1571" t="s">
        <v>814</v>
      </c>
      <c r="P1571" t="s">
        <v>34</v>
      </c>
      <c r="Q1571" t="s">
        <v>48</v>
      </c>
      <c r="R1571" t="s">
        <v>49</v>
      </c>
      <c r="S1571" t="s">
        <v>293</v>
      </c>
      <c r="T1571" t="s">
        <v>185</v>
      </c>
      <c r="U1571" t="s">
        <v>226</v>
      </c>
      <c r="V1571" t="s">
        <v>39</v>
      </c>
      <c r="W1571" t="s">
        <v>40</v>
      </c>
      <c r="X1571" t="s">
        <v>187</v>
      </c>
      <c r="Y1571" t="s">
        <v>41</v>
      </c>
      <c r="Z1571" t="s">
        <v>41</v>
      </c>
      <c r="AA1571" t="s">
        <v>188</v>
      </c>
      <c r="AB1571" t="s">
        <v>227</v>
      </c>
    </row>
    <row r="1572" spans="1:28" x14ac:dyDescent="0.25">
      <c r="A1572" t="s">
        <v>164</v>
      </c>
      <c r="B1572" t="s">
        <v>26</v>
      </c>
      <c r="C1572" t="s">
        <v>292</v>
      </c>
      <c r="D1572" t="s">
        <v>74</v>
      </c>
      <c r="E1572">
        <v>511</v>
      </c>
      <c r="F1572" t="str">
        <f t="shared" si="48"/>
        <v>A5180AF511</v>
      </c>
      <c r="G1572">
        <f t="shared" si="49"/>
        <v>21000</v>
      </c>
      <c r="H1572" s="2">
        <v>20567</v>
      </c>
      <c r="I1572" s="3">
        <v>21000</v>
      </c>
      <c r="J1572" t="s">
        <v>29</v>
      </c>
      <c r="K1572" t="s">
        <v>116</v>
      </c>
      <c r="L1572" t="s">
        <v>117</v>
      </c>
      <c r="M1572" t="s">
        <v>118</v>
      </c>
      <c r="N1572" t="s">
        <v>117</v>
      </c>
      <c r="O1572" t="s">
        <v>814</v>
      </c>
      <c r="P1572" t="s">
        <v>34</v>
      </c>
      <c r="Q1572" t="s">
        <v>48</v>
      </c>
      <c r="R1572" t="s">
        <v>49</v>
      </c>
      <c r="S1572" t="s">
        <v>293</v>
      </c>
      <c r="T1572" t="s">
        <v>185</v>
      </c>
      <c r="U1572" t="s">
        <v>226</v>
      </c>
      <c r="V1572" t="s">
        <v>39</v>
      </c>
      <c r="W1572" t="s">
        <v>40</v>
      </c>
      <c r="X1572" t="s">
        <v>187</v>
      </c>
      <c r="Y1572" t="s">
        <v>41</v>
      </c>
      <c r="Z1572" t="s">
        <v>41</v>
      </c>
      <c r="AA1572" t="s">
        <v>188</v>
      </c>
      <c r="AB1572" t="s">
        <v>227</v>
      </c>
    </row>
    <row r="1573" spans="1:28" x14ac:dyDescent="0.25">
      <c r="A1573" t="s">
        <v>165</v>
      </c>
      <c r="B1573" t="s">
        <v>26</v>
      </c>
      <c r="C1573" t="s">
        <v>292</v>
      </c>
      <c r="D1573" t="s">
        <v>74</v>
      </c>
      <c r="E1573">
        <v>511</v>
      </c>
      <c r="F1573" t="str">
        <f t="shared" si="48"/>
        <v>A5180AF511</v>
      </c>
      <c r="G1573">
        <f t="shared" si="49"/>
        <v>21000</v>
      </c>
      <c r="H1573" s="2">
        <v>-20567</v>
      </c>
      <c r="I1573" s="3">
        <v>-21000</v>
      </c>
      <c r="J1573" t="s">
        <v>99</v>
      </c>
      <c r="K1573" t="s">
        <v>154</v>
      </c>
      <c r="L1573" t="s">
        <v>155</v>
      </c>
      <c r="M1573" t="s">
        <v>156</v>
      </c>
      <c r="N1573" t="s">
        <v>157</v>
      </c>
      <c r="O1573" t="s">
        <v>814</v>
      </c>
      <c r="P1573" t="s">
        <v>34</v>
      </c>
      <c r="Q1573" t="s">
        <v>48</v>
      </c>
      <c r="R1573" t="s">
        <v>49</v>
      </c>
      <c r="S1573" t="s">
        <v>293</v>
      </c>
      <c r="T1573" t="s">
        <v>185</v>
      </c>
      <c r="U1573" t="s">
        <v>226</v>
      </c>
      <c r="V1573" t="s">
        <v>39</v>
      </c>
      <c r="W1573" t="s">
        <v>40</v>
      </c>
      <c r="X1573" t="s">
        <v>187</v>
      </c>
      <c r="Y1573" t="s">
        <v>41</v>
      </c>
      <c r="Z1573" t="s">
        <v>41</v>
      </c>
      <c r="AA1573" t="s">
        <v>188</v>
      </c>
      <c r="AB1573" t="s">
        <v>227</v>
      </c>
    </row>
    <row r="1574" spans="1:28" x14ac:dyDescent="0.25">
      <c r="A1574" t="s">
        <v>166</v>
      </c>
      <c r="B1574" t="s">
        <v>26</v>
      </c>
      <c r="C1574" t="s">
        <v>292</v>
      </c>
      <c r="D1574" t="s">
        <v>74</v>
      </c>
      <c r="E1574">
        <v>511</v>
      </c>
      <c r="F1574" t="str">
        <f t="shared" si="48"/>
        <v>A5180AF511</v>
      </c>
      <c r="G1574">
        <f t="shared" si="49"/>
        <v>6000</v>
      </c>
      <c r="H1574" s="2">
        <v>6135</v>
      </c>
      <c r="I1574" s="3">
        <v>6000</v>
      </c>
      <c r="J1574" t="s">
        <v>29</v>
      </c>
      <c r="K1574" t="s">
        <v>116</v>
      </c>
      <c r="L1574" t="s">
        <v>117</v>
      </c>
      <c r="M1574" t="s">
        <v>118</v>
      </c>
      <c r="N1574" t="s">
        <v>117</v>
      </c>
      <c r="O1574" t="s">
        <v>814</v>
      </c>
      <c r="P1574" t="s">
        <v>34</v>
      </c>
      <c r="Q1574" t="s">
        <v>48</v>
      </c>
      <c r="R1574" t="s">
        <v>49</v>
      </c>
      <c r="S1574" t="s">
        <v>293</v>
      </c>
      <c r="T1574" t="s">
        <v>185</v>
      </c>
      <c r="U1574" t="s">
        <v>226</v>
      </c>
      <c r="V1574" t="s">
        <v>39</v>
      </c>
      <c r="W1574" t="s">
        <v>40</v>
      </c>
      <c r="X1574" t="s">
        <v>187</v>
      </c>
      <c r="Y1574" t="s">
        <v>41</v>
      </c>
      <c r="Z1574" t="s">
        <v>41</v>
      </c>
      <c r="AA1574" t="s">
        <v>188</v>
      </c>
      <c r="AB1574" t="s">
        <v>227</v>
      </c>
    </row>
    <row r="1575" spans="1:28" x14ac:dyDescent="0.25">
      <c r="A1575" t="s">
        <v>167</v>
      </c>
      <c r="B1575" t="s">
        <v>26</v>
      </c>
      <c r="C1575" t="s">
        <v>292</v>
      </c>
      <c r="D1575" t="s">
        <v>74</v>
      </c>
      <c r="E1575">
        <v>511</v>
      </c>
      <c r="F1575" t="str">
        <f t="shared" si="48"/>
        <v>A5180AF511</v>
      </c>
      <c r="G1575">
        <f t="shared" si="49"/>
        <v>6000</v>
      </c>
      <c r="H1575" s="2">
        <v>-6135</v>
      </c>
      <c r="I1575" s="3">
        <v>-6000</v>
      </c>
      <c r="J1575" t="s">
        <v>99</v>
      </c>
      <c r="K1575" t="s">
        <v>168</v>
      </c>
      <c r="L1575" t="s">
        <v>117</v>
      </c>
      <c r="M1575" t="s">
        <v>169</v>
      </c>
      <c r="N1575" t="s">
        <v>170</v>
      </c>
      <c r="O1575" t="s">
        <v>814</v>
      </c>
      <c r="P1575" t="s">
        <v>34</v>
      </c>
      <c r="Q1575" t="s">
        <v>48</v>
      </c>
      <c r="R1575" t="s">
        <v>49</v>
      </c>
      <c r="S1575" t="s">
        <v>293</v>
      </c>
      <c r="T1575" t="s">
        <v>185</v>
      </c>
      <c r="U1575" t="s">
        <v>226</v>
      </c>
      <c r="V1575" t="s">
        <v>39</v>
      </c>
      <c r="W1575" t="s">
        <v>40</v>
      </c>
      <c r="X1575" t="s">
        <v>187</v>
      </c>
      <c r="Y1575" t="s">
        <v>41</v>
      </c>
      <c r="Z1575" t="s">
        <v>41</v>
      </c>
      <c r="AA1575" t="s">
        <v>188</v>
      </c>
      <c r="AB1575" t="s">
        <v>227</v>
      </c>
    </row>
    <row r="1576" spans="1:28" x14ac:dyDescent="0.25">
      <c r="A1576" t="s">
        <v>171</v>
      </c>
      <c r="B1576" t="s">
        <v>26</v>
      </c>
      <c r="C1576" t="s">
        <v>292</v>
      </c>
      <c r="D1576" t="s">
        <v>74</v>
      </c>
      <c r="E1576">
        <v>511</v>
      </c>
      <c r="F1576" t="str">
        <f t="shared" si="48"/>
        <v>A5180AF511</v>
      </c>
      <c r="G1576">
        <f t="shared" si="49"/>
        <v>6000</v>
      </c>
      <c r="H1576" s="2">
        <v>5652</v>
      </c>
      <c r="I1576" s="3">
        <v>6000</v>
      </c>
      <c r="J1576" t="s">
        <v>29</v>
      </c>
      <c r="K1576" t="s">
        <v>115</v>
      </c>
      <c r="L1576" t="s">
        <v>111</v>
      </c>
      <c r="M1576" t="s">
        <v>112</v>
      </c>
      <c r="N1576" t="s">
        <v>113</v>
      </c>
      <c r="O1576" t="s">
        <v>814</v>
      </c>
      <c r="P1576" t="s">
        <v>34</v>
      </c>
      <c r="Q1576" t="s">
        <v>48</v>
      </c>
      <c r="R1576" t="s">
        <v>49</v>
      </c>
      <c r="S1576" t="s">
        <v>293</v>
      </c>
      <c r="T1576" t="s">
        <v>185</v>
      </c>
      <c r="U1576" t="s">
        <v>226</v>
      </c>
      <c r="V1576" t="s">
        <v>39</v>
      </c>
      <c r="W1576" t="s">
        <v>40</v>
      </c>
      <c r="X1576" t="s">
        <v>187</v>
      </c>
      <c r="Y1576" t="s">
        <v>41</v>
      </c>
      <c r="Z1576" t="s">
        <v>41</v>
      </c>
      <c r="AA1576" t="s">
        <v>188</v>
      </c>
      <c r="AB1576" t="s">
        <v>227</v>
      </c>
    </row>
    <row r="1577" spans="1:28" x14ac:dyDescent="0.25">
      <c r="A1577" t="s">
        <v>172</v>
      </c>
      <c r="B1577" t="s">
        <v>26</v>
      </c>
      <c r="C1577" t="s">
        <v>292</v>
      </c>
      <c r="D1577" t="s">
        <v>74</v>
      </c>
      <c r="E1577">
        <v>511</v>
      </c>
      <c r="F1577" t="str">
        <f t="shared" si="48"/>
        <v>A5180AF511</v>
      </c>
      <c r="G1577">
        <f t="shared" si="49"/>
        <v>6000</v>
      </c>
      <c r="H1577" s="2">
        <v>-5652</v>
      </c>
      <c r="I1577" s="3">
        <v>-6000</v>
      </c>
      <c r="J1577" t="s">
        <v>99</v>
      </c>
      <c r="K1577" t="s">
        <v>108</v>
      </c>
      <c r="L1577" t="s">
        <v>109</v>
      </c>
      <c r="M1577" t="s">
        <v>32</v>
      </c>
      <c r="N1577" t="s">
        <v>33</v>
      </c>
      <c r="O1577" t="s">
        <v>814</v>
      </c>
      <c r="P1577" t="s">
        <v>34</v>
      </c>
      <c r="Q1577" t="s">
        <v>48</v>
      </c>
      <c r="R1577" t="s">
        <v>49</v>
      </c>
      <c r="S1577" t="s">
        <v>293</v>
      </c>
      <c r="T1577" t="s">
        <v>185</v>
      </c>
      <c r="U1577" t="s">
        <v>226</v>
      </c>
      <c r="V1577" t="s">
        <v>39</v>
      </c>
      <c r="W1577" t="s">
        <v>40</v>
      </c>
      <c r="X1577" t="s">
        <v>187</v>
      </c>
      <c r="Y1577" t="s">
        <v>41</v>
      </c>
      <c r="Z1577" t="s">
        <v>41</v>
      </c>
      <c r="AA1577" t="s">
        <v>188</v>
      </c>
      <c r="AB1577" t="s">
        <v>227</v>
      </c>
    </row>
    <row r="1578" spans="1:28" x14ac:dyDescent="0.25">
      <c r="A1578" t="s">
        <v>823</v>
      </c>
      <c r="B1578" t="s">
        <v>26</v>
      </c>
      <c r="C1578" t="s">
        <v>295</v>
      </c>
      <c r="D1578" t="s">
        <v>296</v>
      </c>
      <c r="E1578">
        <v>511</v>
      </c>
      <c r="F1578" t="str">
        <f t="shared" si="48"/>
        <v>A2670AF511</v>
      </c>
      <c r="G1578">
        <f t="shared" si="49"/>
        <v>1774000</v>
      </c>
      <c r="H1578" s="2">
        <v>1773616</v>
      </c>
      <c r="I1578" s="3">
        <v>1774000</v>
      </c>
      <c r="J1578" t="s">
        <v>29</v>
      </c>
      <c r="K1578" t="s">
        <v>108</v>
      </c>
      <c r="L1578" t="s">
        <v>109</v>
      </c>
      <c r="M1578" t="s">
        <v>32</v>
      </c>
      <c r="N1578" t="s">
        <v>33</v>
      </c>
      <c r="O1578" t="s">
        <v>814</v>
      </c>
      <c r="P1578" t="s">
        <v>34</v>
      </c>
      <c r="Q1578" t="s">
        <v>204</v>
      </c>
      <c r="R1578" t="s">
        <v>205</v>
      </c>
      <c r="S1578" t="s">
        <v>297</v>
      </c>
      <c r="T1578" t="s">
        <v>185</v>
      </c>
      <c r="U1578" t="s">
        <v>226</v>
      </c>
      <c r="V1578" t="s">
        <v>39</v>
      </c>
      <c r="W1578" t="s">
        <v>40</v>
      </c>
      <c r="X1578" t="s">
        <v>187</v>
      </c>
      <c r="Y1578" t="s">
        <v>41</v>
      </c>
      <c r="Z1578" t="s">
        <v>41</v>
      </c>
      <c r="AA1578" t="s">
        <v>188</v>
      </c>
      <c r="AB1578" t="s">
        <v>227</v>
      </c>
    </row>
    <row r="1579" spans="1:28" x14ac:dyDescent="0.25">
      <c r="A1579" t="s">
        <v>825</v>
      </c>
      <c r="B1579" t="s">
        <v>26</v>
      </c>
      <c r="C1579" t="s">
        <v>295</v>
      </c>
      <c r="D1579" t="s">
        <v>296</v>
      </c>
      <c r="E1579">
        <v>511</v>
      </c>
      <c r="F1579" t="str">
        <f t="shared" si="48"/>
        <v>A2670AF511</v>
      </c>
      <c r="G1579">
        <f t="shared" si="49"/>
        <v>33000</v>
      </c>
      <c r="H1579" s="2">
        <v>32825</v>
      </c>
      <c r="I1579" s="3">
        <v>33000</v>
      </c>
      <c r="J1579" t="s">
        <v>29</v>
      </c>
      <c r="K1579" t="s">
        <v>100</v>
      </c>
      <c r="L1579" t="s">
        <v>101</v>
      </c>
      <c r="M1579" t="s">
        <v>102</v>
      </c>
      <c r="N1579" t="s">
        <v>103</v>
      </c>
      <c r="O1579" t="s">
        <v>814</v>
      </c>
      <c r="P1579" t="s">
        <v>34</v>
      </c>
      <c r="Q1579" t="s">
        <v>204</v>
      </c>
      <c r="R1579" t="s">
        <v>205</v>
      </c>
      <c r="S1579" t="s">
        <v>297</v>
      </c>
      <c r="T1579" t="s">
        <v>185</v>
      </c>
      <c r="U1579" t="s">
        <v>226</v>
      </c>
      <c r="V1579" t="s">
        <v>39</v>
      </c>
      <c r="W1579" t="s">
        <v>40</v>
      </c>
      <c r="X1579" t="s">
        <v>187</v>
      </c>
      <c r="Y1579" t="s">
        <v>41</v>
      </c>
      <c r="Z1579" t="s">
        <v>41</v>
      </c>
      <c r="AA1579" t="s">
        <v>188</v>
      </c>
      <c r="AB1579" t="s">
        <v>227</v>
      </c>
    </row>
    <row r="1580" spans="1:28" x14ac:dyDescent="0.25">
      <c r="A1580" t="s">
        <v>816</v>
      </c>
      <c r="B1580" t="s">
        <v>26</v>
      </c>
      <c r="C1580" t="s">
        <v>295</v>
      </c>
      <c r="D1580" t="s">
        <v>296</v>
      </c>
      <c r="E1580">
        <v>511</v>
      </c>
      <c r="F1580" t="str">
        <f t="shared" si="48"/>
        <v>A2670AF511</v>
      </c>
      <c r="G1580">
        <f t="shared" si="49"/>
        <v>577000</v>
      </c>
      <c r="H1580" s="2">
        <v>-577035</v>
      </c>
      <c r="I1580" s="3">
        <v>-577000</v>
      </c>
      <c r="J1580" t="s">
        <v>99</v>
      </c>
      <c r="K1580" t="s">
        <v>115</v>
      </c>
      <c r="L1580" t="s">
        <v>111</v>
      </c>
      <c r="M1580" t="s">
        <v>112</v>
      </c>
      <c r="N1580" t="s">
        <v>113</v>
      </c>
      <c r="O1580" t="s">
        <v>814</v>
      </c>
      <c r="P1580" t="s">
        <v>34</v>
      </c>
      <c r="Q1580" t="s">
        <v>204</v>
      </c>
      <c r="R1580" t="s">
        <v>205</v>
      </c>
      <c r="S1580" t="s">
        <v>297</v>
      </c>
      <c r="T1580" t="s">
        <v>185</v>
      </c>
      <c r="U1580" t="s">
        <v>226</v>
      </c>
      <c r="V1580" t="s">
        <v>39</v>
      </c>
      <c r="W1580" t="s">
        <v>40</v>
      </c>
      <c r="X1580" t="s">
        <v>187</v>
      </c>
      <c r="Y1580" t="s">
        <v>41</v>
      </c>
      <c r="Z1580" t="s">
        <v>41</v>
      </c>
      <c r="AA1580" t="s">
        <v>188</v>
      </c>
      <c r="AB1580" t="s">
        <v>227</v>
      </c>
    </row>
    <row r="1581" spans="1:28" x14ac:dyDescent="0.25">
      <c r="A1581" t="s">
        <v>817</v>
      </c>
      <c r="B1581" t="s">
        <v>26</v>
      </c>
      <c r="C1581" t="s">
        <v>295</v>
      </c>
      <c r="D1581" t="s">
        <v>296</v>
      </c>
      <c r="E1581">
        <v>511</v>
      </c>
      <c r="F1581" t="str">
        <f t="shared" si="48"/>
        <v>A2670AF511</v>
      </c>
      <c r="G1581">
        <f t="shared" si="49"/>
        <v>1229000</v>
      </c>
      <c r="H1581" s="2">
        <v>-1229406</v>
      </c>
      <c r="I1581" s="3">
        <v>-1229000</v>
      </c>
      <c r="J1581" t="s">
        <v>99</v>
      </c>
      <c r="K1581" t="s">
        <v>116</v>
      </c>
      <c r="L1581" t="s">
        <v>117</v>
      </c>
      <c r="M1581" t="s">
        <v>118</v>
      </c>
      <c r="N1581" t="s">
        <v>117</v>
      </c>
      <c r="O1581" t="s">
        <v>814</v>
      </c>
      <c r="P1581" t="s">
        <v>34</v>
      </c>
      <c r="Q1581" t="s">
        <v>204</v>
      </c>
      <c r="R1581" t="s">
        <v>205</v>
      </c>
      <c r="S1581" t="s">
        <v>297</v>
      </c>
      <c r="T1581" t="s">
        <v>185</v>
      </c>
      <c r="U1581" t="s">
        <v>226</v>
      </c>
      <c r="V1581" t="s">
        <v>39</v>
      </c>
      <c r="W1581" t="s">
        <v>40</v>
      </c>
      <c r="X1581" t="s">
        <v>187</v>
      </c>
      <c r="Y1581" t="s">
        <v>41</v>
      </c>
      <c r="Z1581" t="s">
        <v>41</v>
      </c>
      <c r="AA1581" t="s">
        <v>188</v>
      </c>
      <c r="AB1581" t="s">
        <v>227</v>
      </c>
    </row>
    <row r="1582" spans="1:28" x14ac:dyDescent="0.25">
      <c r="A1582" t="s">
        <v>931</v>
      </c>
      <c r="B1582" t="s">
        <v>26</v>
      </c>
      <c r="C1582" t="s">
        <v>295</v>
      </c>
      <c r="D1582" t="s">
        <v>296</v>
      </c>
      <c r="E1582">
        <v>511</v>
      </c>
      <c r="F1582" t="str">
        <f t="shared" si="48"/>
        <v>A2670AF511</v>
      </c>
      <c r="G1582">
        <f t="shared" si="49"/>
        <v>1000</v>
      </c>
      <c r="H1582" s="2">
        <v>0</v>
      </c>
      <c r="I1582" s="3">
        <v>-1000</v>
      </c>
      <c r="J1582" t="s">
        <v>99</v>
      </c>
      <c r="K1582" t="s">
        <v>104</v>
      </c>
      <c r="L1582" t="s">
        <v>105</v>
      </c>
      <c r="M1582" t="s">
        <v>102</v>
      </c>
      <c r="N1582" t="s">
        <v>103</v>
      </c>
      <c r="O1582" t="s">
        <v>814</v>
      </c>
      <c r="P1582" t="s">
        <v>34</v>
      </c>
      <c r="Q1582" t="s">
        <v>204</v>
      </c>
      <c r="R1582" t="s">
        <v>205</v>
      </c>
      <c r="S1582" t="s">
        <v>297</v>
      </c>
      <c r="T1582" t="s">
        <v>185</v>
      </c>
      <c r="U1582" t="s">
        <v>226</v>
      </c>
      <c r="V1582" t="s">
        <v>39</v>
      </c>
      <c r="W1582" t="s">
        <v>40</v>
      </c>
      <c r="X1582" t="s">
        <v>187</v>
      </c>
      <c r="Y1582" t="s">
        <v>41</v>
      </c>
      <c r="Z1582" t="s">
        <v>41</v>
      </c>
      <c r="AA1582" t="s">
        <v>188</v>
      </c>
      <c r="AB1582" t="s">
        <v>227</v>
      </c>
    </row>
    <row r="1583" spans="1:28" x14ac:dyDescent="0.25">
      <c r="A1583" t="s">
        <v>149</v>
      </c>
      <c r="B1583" t="s">
        <v>26</v>
      </c>
      <c r="C1583" t="s">
        <v>295</v>
      </c>
      <c r="D1583" t="s">
        <v>296</v>
      </c>
      <c r="E1583">
        <v>511</v>
      </c>
      <c r="F1583" t="str">
        <f t="shared" si="48"/>
        <v>A2670AF511</v>
      </c>
      <c r="G1583">
        <f t="shared" si="49"/>
        <v>287000</v>
      </c>
      <c r="H1583" s="2">
        <v>287180</v>
      </c>
      <c r="I1583" s="3">
        <v>287000</v>
      </c>
      <c r="J1583" t="s">
        <v>29</v>
      </c>
      <c r="K1583" t="s">
        <v>204</v>
      </c>
      <c r="L1583" t="s">
        <v>212</v>
      </c>
      <c r="M1583" t="s">
        <v>213</v>
      </c>
      <c r="N1583" t="s">
        <v>205</v>
      </c>
      <c r="O1583" t="s">
        <v>814</v>
      </c>
      <c r="P1583" t="s">
        <v>34</v>
      </c>
      <c r="Q1583" t="s">
        <v>204</v>
      </c>
      <c r="R1583" t="s">
        <v>205</v>
      </c>
      <c r="S1583" t="s">
        <v>297</v>
      </c>
      <c r="T1583" t="s">
        <v>185</v>
      </c>
      <c r="U1583" t="s">
        <v>226</v>
      </c>
      <c r="V1583" t="s">
        <v>39</v>
      </c>
      <c r="W1583" t="s">
        <v>40</v>
      </c>
      <c r="X1583" t="s">
        <v>187</v>
      </c>
      <c r="Y1583" t="s">
        <v>41</v>
      </c>
      <c r="Z1583" t="s">
        <v>41</v>
      </c>
      <c r="AA1583" t="s">
        <v>188</v>
      </c>
      <c r="AB1583" t="s">
        <v>227</v>
      </c>
    </row>
    <row r="1584" spans="1:28" x14ac:dyDescent="0.25">
      <c r="A1584" t="s">
        <v>152</v>
      </c>
      <c r="B1584" t="s">
        <v>26</v>
      </c>
      <c r="C1584" t="s">
        <v>295</v>
      </c>
      <c r="D1584" t="s">
        <v>296</v>
      </c>
      <c r="E1584">
        <v>511</v>
      </c>
      <c r="F1584" t="str">
        <f t="shared" si="48"/>
        <v>A2670AF511</v>
      </c>
      <c r="G1584">
        <f t="shared" si="49"/>
        <v>287000</v>
      </c>
      <c r="H1584" s="2">
        <v>-287180</v>
      </c>
      <c r="I1584" s="3">
        <v>-287000</v>
      </c>
      <c r="J1584" t="s">
        <v>99</v>
      </c>
      <c r="K1584" t="s">
        <v>115</v>
      </c>
      <c r="L1584" t="s">
        <v>111</v>
      </c>
      <c r="M1584" t="s">
        <v>112</v>
      </c>
      <c r="N1584" t="s">
        <v>113</v>
      </c>
      <c r="O1584" t="s">
        <v>814</v>
      </c>
      <c r="P1584" t="s">
        <v>34</v>
      </c>
      <c r="Q1584" t="s">
        <v>204</v>
      </c>
      <c r="R1584" t="s">
        <v>205</v>
      </c>
      <c r="S1584" t="s">
        <v>297</v>
      </c>
      <c r="T1584" t="s">
        <v>185</v>
      </c>
      <c r="U1584" t="s">
        <v>226</v>
      </c>
      <c r="V1584" t="s">
        <v>39</v>
      </c>
      <c r="W1584" t="s">
        <v>40</v>
      </c>
      <c r="X1584" t="s">
        <v>187</v>
      </c>
      <c r="Y1584" t="s">
        <v>41</v>
      </c>
      <c r="Z1584" t="s">
        <v>41</v>
      </c>
      <c r="AA1584" t="s">
        <v>188</v>
      </c>
      <c r="AB1584" t="s">
        <v>227</v>
      </c>
    </row>
    <row r="1585" spans="1:28" x14ac:dyDescent="0.25">
      <c r="A1585" t="s">
        <v>153</v>
      </c>
      <c r="B1585" t="s">
        <v>298</v>
      </c>
      <c r="C1585" t="s">
        <v>295</v>
      </c>
      <c r="D1585" t="s">
        <v>296</v>
      </c>
      <c r="E1585">
        <v>511</v>
      </c>
      <c r="F1585" t="str">
        <f t="shared" si="48"/>
        <v>A2670AF511</v>
      </c>
      <c r="G1585">
        <f t="shared" si="49"/>
        <v>280000</v>
      </c>
      <c r="H1585" s="2">
        <v>280448</v>
      </c>
      <c r="I1585" s="3">
        <v>280000</v>
      </c>
      <c r="J1585" t="s">
        <v>29</v>
      </c>
      <c r="K1585" t="s">
        <v>154</v>
      </c>
      <c r="L1585" t="s">
        <v>155</v>
      </c>
      <c r="M1585" t="s">
        <v>156</v>
      </c>
      <c r="N1585" t="s">
        <v>157</v>
      </c>
      <c r="O1585" t="s">
        <v>814</v>
      </c>
      <c r="P1585" t="s">
        <v>34</v>
      </c>
      <c r="Q1585" t="s">
        <v>204</v>
      </c>
      <c r="R1585" t="s">
        <v>205</v>
      </c>
      <c r="S1585" t="s">
        <v>297</v>
      </c>
      <c r="T1585" t="s">
        <v>185</v>
      </c>
      <c r="U1585" t="s">
        <v>226</v>
      </c>
      <c r="V1585" t="s">
        <v>39</v>
      </c>
      <c r="W1585" t="s">
        <v>40</v>
      </c>
      <c r="X1585" t="s">
        <v>187</v>
      </c>
      <c r="Y1585" t="s">
        <v>41</v>
      </c>
      <c r="Z1585" t="s">
        <v>41</v>
      </c>
      <c r="AA1585" t="s">
        <v>188</v>
      </c>
      <c r="AB1585" t="s">
        <v>227</v>
      </c>
    </row>
    <row r="1586" spans="1:28" x14ac:dyDescent="0.25">
      <c r="A1586" t="s">
        <v>158</v>
      </c>
      <c r="B1586" t="s">
        <v>298</v>
      </c>
      <c r="C1586" t="s">
        <v>295</v>
      </c>
      <c r="D1586" t="s">
        <v>296</v>
      </c>
      <c r="E1586">
        <v>511</v>
      </c>
      <c r="F1586" t="str">
        <f t="shared" si="48"/>
        <v>A2670AF511</v>
      </c>
      <c r="G1586">
        <f t="shared" si="49"/>
        <v>2000</v>
      </c>
      <c r="H1586" s="2">
        <v>2204</v>
      </c>
      <c r="I1586" s="3">
        <v>2000</v>
      </c>
      <c r="J1586" t="s">
        <v>29</v>
      </c>
      <c r="K1586" t="s">
        <v>159</v>
      </c>
      <c r="L1586" t="s">
        <v>160</v>
      </c>
      <c r="M1586" t="s">
        <v>161</v>
      </c>
      <c r="N1586" t="s">
        <v>162</v>
      </c>
      <c r="O1586" t="s">
        <v>814</v>
      </c>
      <c r="P1586" t="s">
        <v>34</v>
      </c>
      <c r="Q1586" t="s">
        <v>204</v>
      </c>
      <c r="R1586" t="s">
        <v>205</v>
      </c>
      <c r="S1586" t="s">
        <v>297</v>
      </c>
      <c r="T1586" t="s">
        <v>185</v>
      </c>
      <c r="U1586" t="s">
        <v>226</v>
      </c>
      <c r="V1586" t="s">
        <v>39</v>
      </c>
      <c r="W1586" t="s">
        <v>40</v>
      </c>
      <c r="X1586" t="s">
        <v>187</v>
      </c>
      <c r="Y1586" t="s">
        <v>41</v>
      </c>
      <c r="Z1586" t="s">
        <v>41</v>
      </c>
      <c r="AA1586" t="s">
        <v>188</v>
      </c>
      <c r="AB1586" t="s">
        <v>227</v>
      </c>
    </row>
    <row r="1587" spans="1:28" x14ac:dyDescent="0.25">
      <c r="A1587" t="s">
        <v>163</v>
      </c>
      <c r="B1587" t="s">
        <v>298</v>
      </c>
      <c r="C1587" t="s">
        <v>295</v>
      </c>
      <c r="D1587" t="s">
        <v>296</v>
      </c>
      <c r="E1587">
        <v>511</v>
      </c>
      <c r="F1587" t="str">
        <f t="shared" si="48"/>
        <v>A2670AF511</v>
      </c>
      <c r="G1587">
        <f t="shared" si="49"/>
        <v>282000</v>
      </c>
      <c r="H1587" s="2">
        <v>-282652</v>
      </c>
      <c r="I1587" s="3">
        <v>-282000</v>
      </c>
      <c r="J1587" t="s">
        <v>99</v>
      </c>
      <c r="K1587" t="s">
        <v>204</v>
      </c>
      <c r="L1587" t="s">
        <v>212</v>
      </c>
      <c r="M1587" t="s">
        <v>213</v>
      </c>
      <c r="N1587" t="s">
        <v>205</v>
      </c>
      <c r="O1587" t="s">
        <v>814</v>
      </c>
      <c r="P1587" t="s">
        <v>34</v>
      </c>
      <c r="Q1587" t="s">
        <v>204</v>
      </c>
      <c r="R1587" t="s">
        <v>205</v>
      </c>
      <c r="S1587" t="s">
        <v>297</v>
      </c>
      <c r="T1587" t="s">
        <v>185</v>
      </c>
      <c r="U1587" t="s">
        <v>226</v>
      </c>
      <c r="V1587" t="s">
        <v>39</v>
      </c>
      <c r="W1587" t="s">
        <v>40</v>
      </c>
      <c r="X1587" t="s">
        <v>187</v>
      </c>
      <c r="Y1587" t="s">
        <v>41</v>
      </c>
      <c r="Z1587" t="s">
        <v>41</v>
      </c>
      <c r="AA1587" t="s">
        <v>188</v>
      </c>
      <c r="AB1587" t="s">
        <v>227</v>
      </c>
    </row>
    <row r="1588" spans="1:28" x14ac:dyDescent="0.25">
      <c r="A1588" t="s">
        <v>164</v>
      </c>
      <c r="B1588" t="s">
        <v>26</v>
      </c>
      <c r="C1588" t="s">
        <v>295</v>
      </c>
      <c r="D1588" t="s">
        <v>296</v>
      </c>
      <c r="E1588">
        <v>511</v>
      </c>
      <c r="F1588" t="str">
        <f t="shared" si="48"/>
        <v>A2670AF511</v>
      </c>
      <c r="G1588">
        <f t="shared" si="49"/>
        <v>280000</v>
      </c>
      <c r="H1588" s="2">
        <v>280448</v>
      </c>
      <c r="I1588" s="3">
        <v>280000</v>
      </c>
      <c r="J1588" t="s">
        <v>29</v>
      </c>
      <c r="K1588" t="s">
        <v>116</v>
      </c>
      <c r="L1588" t="s">
        <v>117</v>
      </c>
      <c r="M1588" t="s">
        <v>118</v>
      </c>
      <c r="N1588" t="s">
        <v>117</v>
      </c>
      <c r="O1588" t="s">
        <v>814</v>
      </c>
      <c r="P1588" t="s">
        <v>34</v>
      </c>
      <c r="Q1588" t="s">
        <v>204</v>
      </c>
      <c r="R1588" t="s">
        <v>205</v>
      </c>
      <c r="S1588" t="s">
        <v>297</v>
      </c>
      <c r="T1588" t="s">
        <v>185</v>
      </c>
      <c r="U1588" t="s">
        <v>226</v>
      </c>
      <c r="V1588" t="s">
        <v>39</v>
      </c>
      <c r="W1588" t="s">
        <v>40</v>
      </c>
      <c r="X1588" t="s">
        <v>187</v>
      </c>
      <c r="Y1588" t="s">
        <v>41</v>
      </c>
      <c r="Z1588" t="s">
        <v>41</v>
      </c>
      <c r="AA1588" t="s">
        <v>188</v>
      </c>
      <c r="AB1588" t="s">
        <v>227</v>
      </c>
    </row>
    <row r="1589" spans="1:28" x14ac:dyDescent="0.25">
      <c r="A1589" t="s">
        <v>165</v>
      </c>
      <c r="B1589" t="s">
        <v>26</v>
      </c>
      <c r="C1589" t="s">
        <v>295</v>
      </c>
      <c r="D1589" t="s">
        <v>296</v>
      </c>
      <c r="E1589">
        <v>511</v>
      </c>
      <c r="F1589" t="str">
        <f t="shared" si="48"/>
        <v>A2670AF511</v>
      </c>
      <c r="G1589">
        <f t="shared" si="49"/>
        <v>280000</v>
      </c>
      <c r="H1589" s="2">
        <v>-280448</v>
      </c>
      <c r="I1589" s="3">
        <v>-280000</v>
      </c>
      <c r="J1589" t="s">
        <v>99</v>
      </c>
      <c r="K1589" t="s">
        <v>154</v>
      </c>
      <c r="L1589" t="s">
        <v>155</v>
      </c>
      <c r="M1589" t="s">
        <v>156</v>
      </c>
      <c r="N1589" t="s">
        <v>157</v>
      </c>
      <c r="O1589" t="s">
        <v>814</v>
      </c>
      <c r="P1589" t="s">
        <v>34</v>
      </c>
      <c r="Q1589" t="s">
        <v>204</v>
      </c>
      <c r="R1589" t="s">
        <v>205</v>
      </c>
      <c r="S1589" t="s">
        <v>297</v>
      </c>
      <c r="T1589" t="s">
        <v>185</v>
      </c>
      <c r="U1589" t="s">
        <v>226</v>
      </c>
      <c r="V1589" t="s">
        <v>39</v>
      </c>
      <c r="W1589" t="s">
        <v>40</v>
      </c>
      <c r="X1589" t="s">
        <v>187</v>
      </c>
      <c r="Y1589" t="s">
        <v>41</v>
      </c>
      <c r="Z1589" t="s">
        <v>41</v>
      </c>
      <c r="AA1589" t="s">
        <v>188</v>
      </c>
      <c r="AB1589" t="s">
        <v>227</v>
      </c>
    </row>
    <row r="1590" spans="1:28" x14ac:dyDescent="0.25">
      <c r="A1590" t="s">
        <v>166</v>
      </c>
      <c r="B1590" t="s">
        <v>26</v>
      </c>
      <c r="C1590" t="s">
        <v>295</v>
      </c>
      <c r="D1590" t="s">
        <v>296</v>
      </c>
      <c r="E1590">
        <v>511</v>
      </c>
      <c r="F1590" t="str">
        <f t="shared" si="48"/>
        <v>A2670AF511</v>
      </c>
      <c r="G1590">
        <f t="shared" si="49"/>
        <v>289000</v>
      </c>
      <c r="H1590" s="2">
        <v>289496</v>
      </c>
      <c r="I1590" s="3">
        <v>289000</v>
      </c>
      <c r="J1590" t="s">
        <v>29</v>
      </c>
      <c r="K1590" t="s">
        <v>116</v>
      </c>
      <c r="L1590" t="s">
        <v>117</v>
      </c>
      <c r="M1590" t="s">
        <v>118</v>
      </c>
      <c r="N1590" t="s">
        <v>117</v>
      </c>
      <c r="O1590" t="s">
        <v>814</v>
      </c>
      <c r="P1590" t="s">
        <v>34</v>
      </c>
      <c r="Q1590" t="s">
        <v>204</v>
      </c>
      <c r="R1590" t="s">
        <v>205</v>
      </c>
      <c r="S1590" t="s">
        <v>297</v>
      </c>
      <c r="T1590" t="s">
        <v>185</v>
      </c>
      <c r="U1590" t="s">
        <v>226</v>
      </c>
      <c r="V1590" t="s">
        <v>39</v>
      </c>
      <c r="W1590" t="s">
        <v>40</v>
      </c>
      <c r="X1590" t="s">
        <v>187</v>
      </c>
      <c r="Y1590" t="s">
        <v>41</v>
      </c>
      <c r="Z1590" t="s">
        <v>41</v>
      </c>
      <c r="AA1590" t="s">
        <v>188</v>
      </c>
      <c r="AB1590" t="s">
        <v>227</v>
      </c>
    </row>
    <row r="1591" spans="1:28" x14ac:dyDescent="0.25">
      <c r="A1591" t="s">
        <v>167</v>
      </c>
      <c r="B1591" t="s">
        <v>26</v>
      </c>
      <c r="C1591" t="s">
        <v>295</v>
      </c>
      <c r="D1591" t="s">
        <v>296</v>
      </c>
      <c r="E1591">
        <v>511</v>
      </c>
      <c r="F1591" t="str">
        <f t="shared" si="48"/>
        <v>A2670AF511</v>
      </c>
      <c r="G1591">
        <f t="shared" si="49"/>
        <v>289000</v>
      </c>
      <c r="H1591" s="2">
        <v>-289496</v>
      </c>
      <c r="I1591" s="3">
        <v>-289000</v>
      </c>
      <c r="J1591" t="s">
        <v>99</v>
      </c>
      <c r="K1591" t="s">
        <v>168</v>
      </c>
      <c r="L1591" t="s">
        <v>117</v>
      </c>
      <c r="M1591" t="s">
        <v>169</v>
      </c>
      <c r="N1591" t="s">
        <v>170</v>
      </c>
      <c r="O1591" t="s">
        <v>814</v>
      </c>
      <c r="P1591" t="s">
        <v>34</v>
      </c>
      <c r="Q1591" t="s">
        <v>204</v>
      </c>
      <c r="R1591" t="s">
        <v>205</v>
      </c>
      <c r="S1591" t="s">
        <v>297</v>
      </c>
      <c r="T1591" t="s">
        <v>185</v>
      </c>
      <c r="U1591" t="s">
        <v>226</v>
      </c>
      <c r="V1591" t="s">
        <v>39</v>
      </c>
      <c r="W1591" t="s">
        <v>40</v>
      </c>
      <c r="X1591" t="s">
        <v>187</v>
      </c>
      <c r="Y1591" t="s">
        <v>41</v>
      </c>
      <c r="Z1591" t="s">
        <v>41</v>
      </c>
      <c r="AA1591" t="s">
        <v>188</v>
      </c>
      <c r="AB1591" t="s">
        <v>227</v>
      </c>
    </row>
    <row r="1592" spans="1:28" x14ac:dyDescent="0.25">
      <c r="A1592" t="s">
        <v>823</v>
      </c>
      <c r="B1592" t="s">
        <v>26</v>
      </c>
      <c r="C1592" t="s">
        <v>299</v>
      </c>
      <c r="D1592" t="s">
        <v>224</v>
      </c>
      <c r="E1592">
        <v>511</v>
      </c>
      <c r="F1592" t="str">
        <f t="shared" si="48"/>
        <v>A1111AF511</v>
      </c>
      <c r="G1592">
        <f t="shared" si="49"/>
        <v>1346000</v>
      </c>
      <c r="H1592" s="2">
        <v>1346693</v>
      </c>
      <c r="I1592" s="3">
        <v>1346000</v>
      </c>
      <c r="J1592" t="s">
        <v>29</v>
      </c>
      <c r="K1592" t="s">
        <v>108</v>
      </c>
      <c r="L1592" t="s">
        <v>109</v>
      </c>
      <c r="M1592" t="s">
        <v>32</v>
      </c>
      <c r="N1592" t="s">
        <v>33</v>
      </c>
      <c r="O1592" t="s">
        <v>814</v>
      </c>
      <c r="P1592" t="s">
        <v>34</v>
      </c>
      <c r="Q1592" t="s">
        <v>45</v>
      </c>
      <c r="R1592" t="s">
        <v>46</v>
      </c>
      <c r="S1592" t="s">
        <v>300</v>
      </c>
      <c r="T1592" t="s">
        <v>185</v>
      </c>
      <c r="U1592" t="s">
        <v>186</v>
      </c>
      <c r="V1592" t="s">
        <v>39</v>
      </c>
      <c r="W1592" t="s">
        <v>40</v>
      </c>
      <c r="X1592" t="s">
        <v>187</v>
      </c>
      <c r="Y1592" t="s">
        <v>41</v>
      </c>
      <c r="Z1592" t="s">
        <v>41</v>
      </c>
      <c r="AA1592" t="s">
        <v>188</v>
      </c>
      <c r="AB1592" t="s">
        <v>80</v>
      </c>
    </row>
    <row r="1593" spans="1:28" x14ac:dyDescent="0.25">
      <c r="A1593" t="s">
        <v>825</v>
      </c>
      <c r="B1593" t="s">
        <v>26</v>
      </c>
      <c r="C1593" t="s">
        <v>299</v>
      </c>
      <c r="D1593" t="s">
        <v>224</v>
      </c>
      <c r="E1593">
        <v>511</v>
      </c>
      <c r="F1593" t="str">
        <f t="shared" si="48"/>
        <v>A1111AF511</v>
      </c>
      <c r="G1593">
        <f t="shared" si="49"/>
        <v>8000</v>
      </c>
      <c r="H1593" s="2">
        <v>7839</v>
      </c>
      <c r="I1593" s="3">
        <v>8000</v>
      </c>
      <c r="J1593" t="s">
        <v>29</v>
      </c>
      <c r="K1593" t="s">
        <v>100</v>
      </c>
      <c r="L1593" t="s">
        <v>101</v>
      </c>
      <c r="M1593" t="s">
        <v>102</v>
      </c>
      <c r="N1593" t="s">
        <v>103</v>
      </c>
      <c r="O1593" t="s">
        <v>814</v>
      </c>
      <c r="P1593" t="s">
        <v>34</v>
      </c>
      <c r="Q1593" t="s">
        <v>45</v>
      </c>
      <c r="R1593" t="s">
        <v>46</v>
      </c>
      <c r="S1593" t="s">
        <v>300</v>
      </c>
      <c r="T1593" t="s">
        <v>185</v>
      </c>
      <c r="U1593" t="s">
        <v>186</v>
      </c>
      <c r="V1593" t="s">
        <v>39</v>
      </c>
      <c r="W1593" t="s">
        <v>40</v>
      </c>
      <c r="X1593" t="s">
        <v>187</v>
      </c>
      <c r="Y1593" t="s">
        <v>41</v>
      </c>
      <c r="Z1593" t="s">
        <v>41</v>
      </c>
      <c r="AA1593" t="s">
        <v>188</v>
      </c>
      <c r="AB1593" t="s">
        <v>80</v>
      </c>
    </row>
    <row r="1594" spans="1:28" x14ac:dyDescent="0.25">
      <c r="A1594" t="s">
        <v>816</v>
      </c>
      <c r="B1594" t="s">
        <v>26</v>
      </c>
      <c r="C1594" t="s">
        <v>299</v>
      </c>
      <c r="D1594" t="s">
        <v>224</v>
      </c>
      <c r="E1594">
        <v>511</v>
      </c>
      <c r="F1594" t="str">
        <f t="shared" si="48"/>
        <v>A1111AF511</v>
      </c>
      <c r="G1594">
        <f t="shared" si="49"/>
        <v>979000</v>
      </c>
      <c r="H1594" s="2">
        <v>-979414</v>
      </c>
      <c r="I1594" s="3">
        <v>-979000</v>
      </c>
      <c r="J1594" t="s">
        <v>99</v>
      </c>
      <c r="K1594" t="s">
        <v>115</v>
      </c>
      <c r="L1594" t="s">
        <v>111</v>
      </c>
      <c r="M1594" t="s">
        <v>112</v>
      </c>
      <c r="N1594" t="s">
        <v>113</v>
      </c>
      <c r="O1594" t="s">
        <v>814</v>
      </c>
      <c r="P1594" t="s">
        <v>34</v>
      </c>
      <c r="Q1594" t="s">
        <v>45</v>
      </c>
      <c r="R1594" t="s">
        <v>46</v>
      </c>
      <c r="S1594" t="s">
        <v>300</v>
      </c>
      <c r="T1594" t="s">
        <v>185</v>
      </c>
      <c r="U1594" t="s">
        <v>186</v>
      </c>
      <c r="V1594" t="s">
        <v>39</v>
      </c>
      <c r="W1594" t="s">
        <v>40</v>
      </c>
      <c r="X1594" t="s">
        <v>187</v>
      </c>
      <c r="Y1594" t="s">
        <v>41</v>
      </c>
      <c r="Z1594" t="s">
        <v>41</v>
      </c>
      <c r="AA1594" t="s">
        <v>188</v>
      </c>
      <c r="AB1594" t="s">
        <v>80</v>
      </c>
    </row>
    <row r="1595" spans="1:28" x14ac:dyDescent="0.25">
      <c r="A1595" t="s">
        <v>817</v>
      </c>
      <c r="B1595" t="s">
        <v>26</v>
      </c>
      <c r="C1595" t="s">
        <v>299</v>
      </c>
      <c r="D1595" t="s">
        <v>224</v>
      </c>
      <c r="E1595">
        <v>511</v>
      </c>
      <c r="F1595" t="str">
        <f t="shared" si="48"/>
        <v>A1111AF511</v>
      </c>
      <c r="G1595">
        <f t="shared" si="49"/>
        <v>375000</v>
      </c>
      <c r="H1595" s="2">
        <v>-375118</v>
      </c>
      <c r="I1595" s="3">
        <v>-375000</v>
      </c>
      <c r="J1595" t="s">
        <v>99</v>
      </c>
      <c r="K1595" t="s">
        <v>116</v>
      </c>
      <c r="L1595" t="s">
        <v>117</v>
      </c>
      <c r="M1595" t="s">
        <v>118</v>
      </c>
      <c r="N1595" t="s">
        <v>117</v>
      </c>
      <c r="O1595" t="s">
        <v>814</v>
      </c>
      <c r="P1595" t="s">
        <v>34</v>
      </c>
      <c r="Q1595" t="s">
        <v>45</v>
      </c>
      <c r="R1595" t="s">
        <v>46</v>
      </c>
      <c r="S1595" t="s">
        <v>300</v>
      </c>
      <c r="T1595" t="s">
        <v>185</v>
      </c>
      <c r="U1595" t="s">
        <v>186</v>
      </c>
      <c r="V1595" t="s">
        <v>39</v>
      </c>
      <c r="W1595" t="s">
        <v>40</v>
      </c>
      <c r="X1595" t="s">
        <v>187</v>
      </c>
      <c r="Y1595" t="s">
        <v>41</v>
      </c>
      <c r="Z1595" t="s">
        <v>41</v>
      </c>
      <c r="AA1595" t="s">
        <v>188</v>
      </c>
      <c r="AB1595" t="s">
        <v>80</v>
      </c>
    </row>
    <row r="1596" spans="1:28" x14ac:dyDescent="0.25">
      <c r="A1596" t="s">
        <v>149</v>
      </c>
      <c r="B1596" t="s">
        <v>26</v>
      </c>
      <c r="C1596" t="s">
        <v>299</v>
      </c>
      <c r="D1596" t="s">
        <v>224</v>
      </c>
      <c r="E1596">
        <v>511</v>
      </c>
      <c r="F1596" t="str">
        <f t="shared" si="48"/>
        <v>A1111AF511</v>
      </c>
      <c r="G1596">
        <f t="shared" si="49"/>
        <v>367000</v>
      </c>
      <c r="H1596" s="2">
        <v>367279</v>
      </c>
      <c r="I1596" s="3">
        <v>367000</v>
      </c>
      <c r="J1596" t="s">
        <v>29</v>
      </c>
      <c r="K1596" t="s">
        <v>45</v>
      </c>
      <c r="L1596" t="s">
        <v>46</v>
      </c>
      <c r="M1596" t="s">
        <v>140</v>
      </c>
      <c r="N1596" t="s">
        <v>141</v>
      </c>
      <c r="O1596" t="s">
        <v>814</v>
      </c>
      <c r="P1596" t="s">
        <v>34</v>
      </c>
      <c r="Q1596" t="s">
        <v>45</v>
      </c>
      <c r="R1596" t="s">
        <v>46</v>
      </c>
      <c r="S1596" t="s">
        <v>300</v>
      </c>
      <c r="T1596" t="s">
        <v>185</v>
      </c>
      <c r="U1596" t="s">
        <v>186</v>
      </c>
      <c r="V1596" t="s">
        <v>39</v>
      </c>
      <c r="W1596" t="s">
        <v>40</v>
      </c>
      <c r="X1596" t="s">
        <v>187</v>
      </c>
      <c r="Y1596" t="s">
        <v>41</v>
      </c>
      <c r="Z1596" t="s">
        <v>41</v>
      </c>
      <c r="AA1596" t="s">
        <v>188</v>
      </c>
      <c r="AB1596" t="s">
        <v>80</v>
      </c>
    </row>
    <row r="1597" spans="1:28" x14ac:dyDescent="0.25">
      <c r="A1597" t="s">
        <v>152</v>
      </c>
      <c r="B1597" t="s">
        <v>26</v>
      </c>
      <c r="C1597" t="s">
        <v>299</v>
      </c>
      <c r="D1597" t="s">
        <v>224</v>
      </c>
      <c r="E1597">
        <v>511</v>
      </c>
      <c r="F1597" t="str">
        <f t="shared" si="48"/>
        <v>A1111AF511</v>
      </c>
      <c r="G1597">
        <f t="shared" si="49"/>
        <v>367000</v>
      </c>
      <c r="H1597" s="2">
        <v>-367279</v>
      </c>
      <c r="I1597" s="3">
        <v>-367000</v>
      </c>
      <c r="J1597" t="s">
        <v>99</v>
      </c>
      <c r="K1597" t="s">
        <v>115</v>
      </c>
      <c r="L1597" t="s">
        <v>111</v>
      </c>
      <c r="M1597" t="s">
        <v>112</v>
      </c>
      <c r="N1597" t="s">
        <v>113</v>
      </c>
      <c r="O1597" t="s">
        <v>814</v>
      </c>
      <c r="P1597" t="s">
        <v>34</v>
      </c>
      <c r="Q1597" t="s">
        <v>45</v>
      </c>
      <c r="R1597" t="s">
        <v>46</v>
      </c>
      <c r="S1597" t="s">
        <v>300</v>
      </c>
      <c r="T1597" t="s">
        <v>185</v>
      </c>
      <c r="U1597" t="s">
        <v>186</v>
      </c>
      <c r="V1597" t="s">
        <v>39</v>
      </c>
      <c r="W1597" t="s">
        <v>40</v>
      </c>
      <c r="X1597" t="s">
        <v>187</v>
      </c>
      <c r="Y1597" t="s">
        <v>41</v>
      </c>
      <c r="Z1597" t="s">
        <v>41</v>
      </c>
      <c r="AA1597" t="s">
        <v>188</v>
      </c>
      <c r="AB1597" t="s">
        <v>80</v>
      </c>
    </row>
    <row r="1598" spans="1:28" x14ac:dyDescent="0.25">
      <c r="A1598" t="s">
        <v>153</v>
      </c>
      <c r="B1598" t="s">
        <v>301</v>
      </c>
      <c r="C1598" t="s">
        <v>299</v>
      </c>
      <c r="D1598" t="s">
        <v>224</v>
      </c>
      <c r="E1598">
        <v>511</v>
      </c>
      <c r="F1598" t="str">
        <f t="shared" si="48"/>
        <v>A1111AF511</v>
      </c>
      <c r="G1598">
        <f t="shared" si="49"/>
        <v>375000</v>
      </c>
      <c r="H1598" s="2">
        <v>375118</v>
      </c>
      <c r="I1598" s="3">
        <v>375000</v>
      </c>
      <c r="J1598" t="s">
        <v>29</v>
      </c>
      <c r="K1598" t="s">
        <v>154</v>
      </c>
      <c r="L1598" t="s">
        <v>155</v>
      </c>
      <c r="M1598" t="s">
        <v>156</v>
      </c>
      <c r="N1598" t="s">
        <v>157</v>
      </c>
      <c r="O1598" t="s">
        <v>814</v>
      </c>
      <c r="P1598" t="s">
        <v>34</v>
      </c>
      <c r="Q1598" t="s">
        <v>45</v>
      </c>
      <c r="R1598" t="s">
        <v>46</v>
      </c>
      <c r="S1598" t="s">
        <v>300</v>
      </c>
      <c r="T1598" t="s">
        <v>185</v>
      </c>
      <c r="U1598" t="s">
        <v>186</v>
      </c>
      <c r="V1598" t="s">
        <v>39</v>
      </c>
      <c r="W1598" t="s">
        <v>40</v>
      </c>
      <c r="X1598" t="s">
        <v>187</v>
      </c>
      <c r="Y1598" t="s">
        <v>41</v>
      </c>
      <c r="Z1598" t="s">
        <v>41</v>
      </c>
      <c r="AA1598" t="s">
        <v>188</v>
      </c>
      <c r="AB1598" t="s">
        <v>80</v>
      </c>
    </row>
    <row r="1599" spans="1:28" x14ac:dyDescent="0.25">
      <c r="A1599" t="s">
        <v>163</v>
      </c>
      <c r="B1599" t="s">
        <v>301</v>
      </c>
      <c r="C1599" t="s">
        <v>299</v>
      </c>
      <c r="D1599" t="s">
        <v>224</v>
      </c>
      <c r="E1599">
        <v>511</v>
      </c>
      <c r="F1599" t="str">
        <f t="shared" si="48"/>
        <v>A1111AF511</v>
      </c>
      <c r="G1599">
        <f t="shared" si="49"/>
        <v>375000</v>
      </c>
      <c r="H1599" s="2">
        <v>-375432</v>
      </c>
      <c r="I1599" s="3">
        <v>-375000</v>
      </c>
      <c r="J1599" t="s">
        <v>99</v>
      </c>
      <c r="K1599" t="s">
        <v>45</v>
      </c>
      <c r="L1599" t="s">
        <v>46</v>
      </c>
      <c r="M1599" t="s">
        <v>140</v>
      </c>
      <c r="N1599" t="s">
        <v>141</v>
      </c>
      <c r="O1599" t="s">
        <v>814</v>
      </c>
      <c r="P1599" t="s">
        <v>34</v>
      </c>
      <c r="Q1599" t="s">
        <v>45</v>
      </c>
      <c r="R1599" t="s">
        <v>46</v>
      </c>
      <c r="S1599" t="s">
        <v>300</v>
      </c>
      <c r="T1599" t="s">
        <v>185</v>
      </c>
      <c r="U1599" t="s">
        <v>186</v>
      </c>
      <c r="V1599" t="s">
        <v>39</v>
      </c>
      <c r="W1599" t="s">
        <v>40</v>
      </c>
      <c r="X1599" t="s">
        <v>187</v>
      </c>
      <c r="Y1599" t="s">
        <v>41</v>
      </c>
      <c r="Z1599" t="s">
        <v>41</v>
      </c>
      <c r="AA1599" t="s">
        <v>188</v>
      </c>
      <c r="AB1599" t="s">
        <v>80</v>
      </c>
    </row>
    <row r="1600" spans="1:28" x14ac:dyDescent="0.25">
      <c r="A1600" t="s">
        <v>164</v>
      </c>
      <c r="B1600" t="s">
        <v>26</v>
      </c>
      <c r="C1600" t="s">
        <v>299</v>
      </c>
      <c r="D1600" t="s">
        <v>224</v>
      </c>
      <c r="E1600">
        <v>511</v>
      </c>
      <c r="F1600" t="str">
        <f t="shared" si="48"/>
        <v>A1111AF511</v>
      </c>
      <c r="G1600">
        <f t="shared" si="49"/>
        <v>375000</v>
      </c>
      <c r="H1600" s="2">
        <v>375118</v>
      </c>
      <c r="I1600" s="3">
        <v>375000</v>
      </c>
      <c r="J1600" t="s">
        <v>29</v>
      </c>
      <c r="K1600" t="s">
        <v>116</v>
      </c>
      <c r="L1600" t="s">
        <v>117</v>
      </c>
      <c r="M1600" t="s">
        <v>118</v>
      </c>
      <c r="N1600" t="s">
        <v>117</v>
      </c>
      <c r="O1600" t="s">
        <v>814</v>
      </c>
      <c r="P1600" t="s">
        <v>34</v>
      </c>
      <c r="Q1600" t="s">
        <v>45</v>
      </c>
      <c r="R1600" t="s">
        <v>46</v>
      </c>
      <c r="S1600" t="s">
        <v>300</v>
      </c>
      <c r="T1600" t="s">
        <v>185</v>
      </c>
      <c r="U1600" t="s">
        <v>186</v>
      </c>
      <c r="V1600" t="s">
        <v>39</v>
      </c>
      <c r="W1600" t="s">
        <v>40</v>
      </c>
      <c r="X1600" t="s">
        <v>187</v>
      </c>
      <c r="Y1600" t="s">
        <v>41</v>
      </c>
      <c r="Z1600" t="s">
        <v>41</v>
      </c>
      <c r="AA1600" t="s">
        <v>188</v>
      </c>
      <c r="AB1600" t="s">
        <v>80</v>
      </c>
    </row>
    <row r="1601" spans="1:28" x14ac:dyDescent="0.25">
      <c r="A1601" t="s">
        <v>165</v>
      </c>
      <c r="B1601" t="s">
        <v>26</v>
      </c>
      <c r="C1601" t="s">
        <v>299</v>
      </c>
      <c r="D1601" t="s">
        <v>224</v>
      </c>
      <c r="E1601">
        <v>511</v>
      </c>
      <c r="F1601" t="str">
        <f t="shared" si="48"/>
        <v>A1111AF511</v>
      </c>
      <c r="G1601">
        <f t="shared" si="49"/>
        <v>375000</v>
      </c>
      <c r="H1601" s="2">
        <v>-375118</v>
      </c>
      <c r="I1601" s="3">
        <v>-375000</v>
      </c>
      <c r="J1601" t="s">
        <v>99</v>
      </c>
      <c r="K1601" t="s">
        <v>154</v>
      </c>
      <c r="L1601" t="s">
        <v>155</v>
      </c>
      <c r="M1601" t="s">
        <v>156</v>
      </c>
      <c r="N1601" t="s">
        <v>157</v>
      </c>
      <c r="O1601" t="s">
        <v>814</v>
      </c>
      <c r="P1601" t="s">
        <v>34</v>
      </c>
      <c r="Q1601" t="s">
        <v>45</v>
      </c>
      <c r="R1601" t="s">
        <v>46</v>
      </c>
      <c r="S1601" t="s">
        <v>300</v>
      </c>
      <c r="T1601" t="s">
        <v>185</v>
      </c>
      <c r="U1601" t="s">
        <v>186</v>
      </c>
      <c r="V1601" t="s">
        <v>39</v>
      </c>
      <c r="W1601" t="s">
        <v>40</v>
      </c>
      <c r="X1601" t="s">
        <v>187</v>
      </c>
      <c r="Y1601" t="s">
        <v>41</v>
      </c>
      <c r="Z1601" t="s">
        <v>41</v>
      </c>
      <c r="AA1601" t="s">
        <v>188</v>
      </c>
      <c r="AB1601" t="s">
        <v>80</v>
      </c>
    </row>
    <row r="1602" spans="1:28" x14ac:dyDescent="0.25">
      <c r="A1602" t="s">
        <v>171</v>
      </c>
      <c r="B1602" t="s">
        <v>26</v>
      </c>
      <c r="C1602" t="s">
        <v>299</v>
      </c>
      <c r="D1602" t="s">
        <v>224</v>
      </c>
      <c r="E1602">
        <v>511</v>
      </c>
      <c r="F1602" t="str">
        <f t="shared" si="48"/>
        <v>A1111AF511</v>
      </c>
      <c r="G1602">
        <f t="shared" si="49"/>
        <v>1347000</v>
      </c>
      <c r="H1602" s="2">
        <v>1346693</v>
      </c>
      <c r="I1602" s="3">
        <v>1347000</v>
      </c>
      <c r="J1602" t="s">
        <v>29</v>
      </c>
      <c r="K1602" t="s">
        <v>115</v>
      </c>
      <c r="L1602" t="s">
        <v>111</v>
      </c>
      <c r="M1602" t="s">
        <v>112</v>
      </c>
      <c r="N1602" t="s">
        <v>113</v>
      </c>
      <c r="O1602" t="s">
        <v>814</v>
      </c>
      <c r="P1602" t="s">
        <v>34</v>
      </c>
      <c r="Q1602" t="s">
        <v>45</v>
      </c>
      <c r="R1602" t="s">
        <v>46</v>
      </c>
      <c r="S1602" t="s">
        <v>300</v>
      </c>
      <c r="T1602" t="s">
        <v>185</v>
      </c>
      <c r="U1602" t="s">
        <v>186</v>
      </c>
      <c r="V1602" t="s">
        <v>39</v>
      </c>
      <c r="W1602" t="s">
        <v>40</v>
      </c>
      <c r="X1602" t="s">
        <v>187</v>
      </c>
      <c r="Y1602" t="s">
        <v>41</v>
      </c>
      <c r="Z1602" t="s">
        <v>41</v>
      </c>
      <c r="AA1602" t="s">
        <v>188</v>
      </c>
      <c r="AB1602" t="s">
        <v>80</v>
      </c>
    </row>
    <row r="1603" spans="1:28" x14ac:dyDescent="0.25">
      <c r="A1603" t="s">
        <v>172</v>
      </c>
      <c r="B1603" t="s">
        <v>26</v>
      </c>
      <c r="C1603" t="s">
        <v>299</v>
      </c>
      <c r="D1603" t="s">
        <v>224</v>
      </c>
      <c r="E1603">
        <v>511</v>
      </c>
      <c r="F1603" t="str">
        <f t="shared" si="48"/>
        <v>A1111AF511</v>
      </c>
      <c r="G1603">
        <f t="shared" si="49"/>
        <v>1347000</v>
      </c>
      <c r="H1603" s="2">
        <v>-1346693</v>
      </c>
      <c r="I1603" s="3">
        <v>-1347000</v>
      </c>
      <c r="J1603" t="s">
        <v>99</v>
      </c>
      <c r="K1603" t="s">
        <v>108</v>
      </c>
      <c r="L1603" t="s">
        <v>109</v>
      </c>
      <c r="M1603" t="s">
        <v>32</v>
      </c>
      <c r="N1603" t="s">
        <v>33</v>
      </c>
      <c r="O1603" t="s">
        <v>814</v>
      </c>
      <c r="P1603" t="s">
        <v>34</v>
      </c>
      <c r="Q1603" t="s">
        <v>45</v>
      </c>
      <c r="R1603" t="s">
        <v>46</v>
      </c>
      <c r="S1603" t="s">
        <v>300</v>
      </c>
      <c r="T1603" t="s">
        <v>185</v>
      </c>
      <c r="U1603" t="s">
        <v>186</v>
      </c>
      <c r="V1603" t="s">
        <v>39</v>
      </c>
      <c r="W1603" t="s">
        <v>40</v>
      </c>
      <c r="X1603" t="s">
        <v>187</v>
      </c>
      <c r="Y1603" t="s">
        <v>41</v>
      </c>
      <c r="Z1603" t="s">
        <v>41</v>
      </c>
      <c r="AA1603" t="s">
        <v>188</v>
      </c>
      <c r="AB1603" t="s">
        <v>80</v>
      </c>
    </row>
    <row r="1604" spans="1:28" x14ac:dyDescent="0.25">
      <c r="A1604" t="s">
        <v>823</v>
      </c>
      <c r="B1604" t="s">
        <v>26</v>
      </c>
      <c r="C1604" t="s">
        <v>302</v>
      </c>
      <c r="D1604" t="s">
        <v>65</v>
      </c>
      <c r="E1604">
        <v>511</v>
      </c>
      <c r="F1604" t="str">
        <f t="shared" si="48"/>
        <v>A3940AF511</v>
      </c>
      <c r="G1604">
        <f t="shared" si="49"/>
        <v>3144000</v>
      </c>
      <c r="H1604" s="2">
        <v>3144169</v>
      </c>
      <c r="I1604" s="3">
        <v>3144000</v>
      </c>
      <c r="J1604" t="s">
        <v>29</v>
      </c>
      <c r="K1604" t="s">
        <v>108</v>
      </c>
      <c r="L1604" t="s">
        <v>109</v>
      </c>
      <c r="M1604" t="s">
        <v>32</v>
      </c>
      <c r="N1604" t="s">
        <v>33</v>
      </c>
      <c r="O1604" t="s">
        <v>814</v>
      </c>
      <c r="P1604" t="s">
        <v>34</v>
      </c>
      <c r="Q1604" t="s">
        <v>51</v>
      </c>
      <c r="R1604" t="s">
        <v>58</v>
      </c>
      <c r="S1604" t="s">
        <v>303</v>
      </c>
      <c r="T1604" t="s">
        <v>185</v>
      </c>
      <c r="U1604" t="s">
        <v>194</v>
      </c>
      <c r="V1604" t="s">
        <v>39</v>
      </c>
      <c r="W1604" t="s">
        <v>40</v>
      </c>
      <c r="X1604" t="s">
        <v>40</v>
      </c>
      <c r="Y1604" t="s">
        <v>41</v>
      </c>
      <c r="Z1604" t="s">
        <v>41</v>
      </c>
      <c r="AA1604" t="s">
        <v>188</v>
      </c>
      <c r="AB1604" t="s">
        <v>195</v>
      </c>
    </row>
    <row r="1605" spans="1:28" x14ac:dyDescent="0.25">
      <c r="A1605" t="s">
        <v>816</v>
      </c>
      <c r="B1605" t="s">
        <v>26</v>
      </c>
      <c r="C1605" t="s">
        <v>302</v>
      </c>
      <c r="D1605" t="s">
        <v>65</v>
      </c>
      <c r="E1605">
        <v>511</v>
      </c>
      <c r="F1605" t="str">
        <f t="shared" si="48"/>
        <v>A3940AF511</v>
      </c>
      <c r="G1605">
        <f t="shared" si="49"/>
        <v>233000</v>
      </c>
      <c r="H1605" s="2">
        <v>-233208</v>
      </c>
      <c r="I1605" s="3">
        <v>-233000</v>
      </c>
      <c r="J1605" t="s">
        <v>99</v>
      </c>
      <c r="K1605" t="s">
        <v>115</v>
      </c>
      <c r="L1605" t="s">
        <v>111</v>
      </c>
      <c r="M1605" t="s">
        <v>112</v>
      </c>
      <c r="N1605" t="s">
        <v>113</v>
      </c>
      <c r="O1605" t="s">
        <v>814</v>
      </c>
      <c r="P1605" t="s">
        <v>34</v>
      </c>
      <c r="Q1605" t="s">
        <v>51</v>
      </c>
      <c r="R1605" t="s">
        <v>58</v>
      </c>
      <c r="S1605" t="s">
        <v>303</v>
      </c>
      <c r="T1605" t="s">
        <v>185</v>
      </c>
      <c r="U1605" t="s">
        <v>194</v>
      </c>
      <c r="V1605" t="s">
        <v>39</v>
      </c>
      <c r="W1605" t="s">
        <v>40</v>
      </c>
      <c r="X1605" t="s">
        <v>40</v>
      </c>
      <c r="Y1605" t="s">
        <v>41</v>
      </c>
      <c r="Z1605" t="s">
        <v>41</v>
      </c>
      <c r="AA1605" t="s">
        <v>188</v>
      </c>
      <c r="AB1605" t="s">
        <v>195</v>
      </c>
    </row>
    <row r="1606" spans="1:28" x14ac:dyDescent="0.25">
      <c r="A1606" t="s">
        <v>817</v>
      </c>
      <c r="B1606" t="s">
        <v>26</v>
      </c>
      <c r="C1606" t="s">
        <v>302</v>
      </c>
      <c r="D1606" t="s">
        <v>65</v>
      </c>
      <c r="E1606">
        <v>511</v>
      </c>
      <c r="F1606" t="str">
        <f t="shared" si="48"/>
        <v>A3940AF511</v>
      </c>
      <c r="G1606">
        <f t="shared" si="49"/>
        <v>1938000</v>
      </c>
      <c r="H1606" s="2">
        <v>-1938170</v>
      </c>
      <c r="I1606" s="3">
        <v>-1938000</v>
      </c>
      <c r="J1606" t="s">
        <v>99</v>
      </c>
      <c r="K1606" t="s">
        <v>116</v>
      </c>
      <c r="L1606" t="s">
        <v>117</v>
      </c>
      <c r="M1606" t="s">
        <v>118</v>
      </c>
      <c r="N1606" t="s">
        <v>117</v>
      </c>
      <c r="O1606" t="s">
        <v>814</v>
      </c>
      <c r="P1606" t="s">
        <v>34</v>
      </c>
      <c r="Q1606" t="s">
        <v>51</v>
      </c>
      <c r="R1606" t="s">
        <v>58</v>
      </c>
      <c r="S1606" t="s">
        <v>303</v>
      </c>
      <c r="T1606" t="s">
        <v>185</v>
      </c>
      <c r="U1606" t="s">
        <v>194</v>
      </c>
      <c r="V1606" t="s">
        <v>39</v>
      </c>
      <c r="W1606" t="s">
        <v>40</v>
      </c>
      <c r="X1606" t="s">
        <v>40</v>
      </c>
      <c r="Y1606" t="s">
        <v>41</v>
      </c>
      <c r="Z1606" t="s">
        <v>41</v>
      </c>
      <c r="AA1606" t="s">
        <v>188</v>
      </c>
      <c r="AB1606" t="s">
        <v>195</v>
      </c>
    </row>
    <row r="1607" spans="1:28" x14ac:dyDescent="0.25">
      <c r="A1607" t="s">
        <v>926</v>
      </c>
      <c r="B1607" t="s">
        <v>26</v>
      </c>
      <c r="C1607" t="s">
        <v>302</v>
      </c>
      <c r="D1607" t="s">
        <v>65</v>
      </c>
      <c r="E1607">
        <v>511</v>
      </c>
      <c r="F1607" t="str">
        <f t="shared" si="48"/>
        <v>A3940AF511</v>
      </c>
      <c r="G1607">
        <f t="shared" si="49"/>
        <v>973000</v>
      </c>
      <c r="H1607" s="2">
        <v>-972791</v>
      </c>
      <c r="I1607" s="3">
        <v>-973000</v>
      </c>
      <c r="J1607" t="s">
        <v>99</v>
      </c>
      <c r="K1607" t="s">
        <v>100</v>
      </c>
      <c r="L1607" t="s">
        <v>101</v>
      </c>
      <c r="M1607" t="s">
        <v>102</v>
      </c>
      <c r="N1607" t="s">
        <v>103</v>
      </c>
      <c r="O1607" t="s">
        <v>814</v>
      </c>
      <c r="P1607" t="s">
        <v>34</v>
      </c>
      <c r="Q1607" t="s">
        <v>51</v>
      </c>
      <c r="R1607" t="s">
        <v>58</v>
      </c>
      <c r="S1607" t="s">
        <v>303</v>
      </c>
      <c r="T1607" t="s">
        <v>185</v>
      </c>
      <c r="U1607" t="s">
        <v>194</v>
      </c>
      <c r="V1607" t="s">
        <v>39</v>
      </c>
      <c r="W1607" t="s">
        <v>40</v>
      </c>
      <c r="X1607" t="s">
        <v>40</v>
      </c>
      <c r="Y1607" t="s">
        <v>41</v>
      </c>
      <c r="Z1607" t="s">
        <v>41</v>
      </c>
      <c r="AA1607" t="s">
        <v>188</v>
      </c>
      <c r="AB1607" t="s">
        <v>195</v>
      </c>
    </row>
    <row r="1608" spans="1:28" x14ac:dyDescent="0.25">
      <c r="A1608" t="s">
        <v>870</v>
      </c>
      <c r="B1608" t="s">
        <v>26</v>
      </c>
      <c r="C1608" t="s">
        <v>302</v>
      </c>
      <c r="D1608" t="s">
        <v>65</v>
      </c>
      <c r="E1608">
        <v>511</v>
      </c>
      <c r="F1608" t="str">
        <f t="shared" ref="F1608:F1671" si="50">_xlfn.CONCAT("A",D1608,"AF",E1608)</f>
        <v>A3940AF511</v>
      </c>
      <c r="G1608">
        <f t="shared" ref="G1608:G1671" si="51">ABS(I1608)</f>
        <v>567000</v>
      </c>
      <c r="H1608" s="2">
        <v>566619</v>
      </c>
      <c r="I1608" s="3">
        <v>567000</v>
      </c>
      <c r="J1608" t="s">
        <v>29</v>
      </c>
      <c r="K1608" t="s">
        <v>108</v>
      </c>
      <c r="L1608" t="s">
        <v>109</v>
      </c>
      <c r="M1608" t="s">
        <v>32</v>
      </c>
      <c r="N1608" t="s">
        <v>33</v>
      </c>
      <c r="O1608" t="s">
        <v>814</v>
      </c>
      <c r="P1608" t="s">
        <v>34</v>
      </c>
      <c r="Q1608" t="s">
        <v>51</v>
      </c>
      <c r="R1608" t="s">
        <v>58</v>
      </c>
      <c r="S1608" t="s">
        <v>303</v>
      </c>
      <c r="T1608" t="s">
        <v>185</v>
      </c>
      <c r="U1608" t="s">
        <v>194</v>
      </c>
      <c r="V1608" t="s">
        <v>39</v>
      </c>
      <c r="W1608" t="s">
        <v>40</v>
      </c>
      <c r="X1608" t="s">
        <v>40</v>
      </c>
      <c r="Y1608" t="s">
        <v>41</v>
      </c>
      <c r="Z1608" t="s">
        <v>41</v>
      </c>
      <c r="AA1608" t="s">
        <v>188</v>
      </c>
      <c r="AB1608" t="s">
        <v>195</v>
      </c>
    </row>
    <row r="1609" spans="1:28" x14ac:dyDescent="0.25">
      <c r="A1609" t="s">
        <v>820</v>
      </c>
      <c r="B1609" t="s">
        <v>26</v>
      </c>
      <c r="C1609" t="s">
        <v>302</v>
      </c>
      <c r="D1609" t="s">
        <v>65</v>
      </c>
      <c r="E1609">
        <v>511</v>
      </c>
      <c r="F1609" t="str">
        <f t="shared" si="50"/>
        <v>A3940AF511</v>
      </c>
      <c r="G1609">
        <f t="shared" si="51"/>
        <v>899000</v>
      </c>
      <c r="H1609" s="2">
        <v>899656</v>
      </c>
      <c r="I1609" s="3">
        <v>899000</v>
      </c>
      <c r="J1609" t="s">
        <v>29</v>
      </c>
      <c r="K1609" t="s">
        <v>104</v>
      </c>
      <c r="L1609" t="s">
        <v>105</v>
      </c>
      <c r="M1609" t="s">
        <v>102</v>
      </c>
      <c r="N1609" t="s">
        <v>103</v>
      </c>
      <c r="O1609" t="s">
        <v>814</v>
      </c>
      <c r="P1609" t="s">
        <v>34</v>
      </c>
      <c r="Q1609" t="s">
        <v>51</v>
      </c>
      <c r="R1609" t="s">
        <v>58</v>
      </c>
      <c r="S1609" t="s">
        <v>303</v>
      </c>
      <c r="T1609" t="s">
        <v>185</v>
      </c>
      <c r="U1609" t="s">
        <v>194</v>
      </c>
      <c r="V1609" t="s">
        <v>39</v>
      </c>
      <c r="W1609" t="s">
        <v>40</v>
      </c>
      <c r="X1609" t="s">
        <v>40</v>
      </c>
      <c r="Y1609" t="s">
        <v>41</v>
      </c>
      <c r="Z1609" t="s">
        <v>41</v>
      </c>
      <c r="AA1609" t="s">
        <v>188</v>
      </c>
      <c r="AB1609" t="s">
        <v>195</v>
      </c>
    </row>
    <row r="1610" spans="1:28" x14ac:dyDescent="0.25">
      <c r="A1610" t="s">
        <v>822</v>
      </c>
      <c r="B1610" t="s">
        <v>26</v>
      </c>
      <c r="C1610" t="s">
        <v>302</v>
      </c>
      <c r="D1610" t="s">
        <v>65</v>
      </c>
      <c r="E1610">
        <v>511</v>
      </c>
      <c r="F1610" t="str">
        <f t="shared" si="50"/>
        <v>A3940AF511</v>
      </c>
      <c r="G1610">
        <f t="shared" si="51"/>
        <v>943000</v>
      </c>
      <c r="H1610" s="2">
        <v>-943045</v>
      </c>
      <c r="I1610" s="3">
        <v>-943000</v>
      </c>
      <c r="J1610" t="s">
        <v>99</v>
      </c>
      <c r="K1610" t="s">
        <v>115</v>
      </c>
      <c r="L1610" t="s">
        <v>111</v>
      </c>
      <c r="M1610" t="s">
        <v>112</v>
      </c>
      <c r="N1610" t="s">
        <v>113</v>
      </c>
      <c r="O1610" t="s">
        <v>814</v>
      </c>
      <c r="P1610" t="s">
        <v>34</v>
      </c>
      <c r="Q1610" t="s">
        <v>51</v>
      </c>
      <c r="R1610" t="s">
        <v>58</v>
      </c>
      <c r="S1610" t="s">
        <v>303</v>
      </c>
      <c r="T1610" t="s">
        <v>185</v>
      </c>
      <c r="U1610" t="s">
        <v>194</v>
      </c>
      <c r="V1610" t="s">
        <v>39</v>
      </c>
      <c r="W1610" t="s">
        <v>40</v>
      </c>
      <c r="X1610" t="s">
        <v>40</v>
      </c>
      <c r="Y1610" t="s">
        <v>41</v>
      </c>
      <c r="Z1610" t="s">
        <v>41</v>
      </c>
      <c r="AA1610" t="s">
        <v>188</v>
      </c>
      <c r="AB1610" t="s">
        <v>195</v>
      </c>
    </row>
    <row r="1611" spans="1:28" x14ac:dyDescent="0.25">
      <c r="A1611" t="s">
        <v>925</v>
      </c>
      <c r="B1611" t="s">
        <v>26</v>
      </c>
      <c r="C1611" t="s">
        <v>302</v>
      </c>
      <c r="D1611" t="s">
        <v>65</v>
      </c>
      <c r="E1611">
        <v>511</v>
      </c>
      <c r="F1611" t="str">
        <f t="shared" si="50"/>
        <v>A3940AF511</v>
      </c>
      <c r="G1611">
        <f t="shared" si="51"/>
        <v>523000</v>
      </c>
      <c r="H1611" s="2">
        <v>-523230</v>
      </c>
      <c r="I1611" s="3">
        <v>-523000</v>
      </c>
      <c r="J1611" t="s">
        <v>99</v>
      </c>
      <c r="K1611" t="s">
        <v>116</v>
      </c>
      <c r="L1611" t="s">
        <v>117</v>
      </c>
      <c r="M1611" t="s">
        <v>118</v>
      </c>
      <c r="N1611" t="s">
        <v>117</v>
      </c>
      <c r="O1611" t="s">
        <v>814</v>
      </c>
      <c r="P1611" t="s">
        <v>34</v>
      </c>
      <c r="Q1611" t="s">
        <v>51</v>
      </c>
      <c r="R1611" t="s">
        <v>58</v>
      </c>
      <c r="S1611" t="s">
        <v>303</v>
      </c>
      <c r="T1611" t="s">
        <v>185</v>
      </c>
      <c r="U1611" t="s">
        <v>194</v>
      </c>
      <c r="V1611" t="s">
        <v>39</v>
      </c>
      <c r="W1611" t="s">
        <v>40</v>
      </c>
      <c r="X1611" t="s">
        <v>40</v>
      </c>
      <c r="Y1611" t="s">
        <v>41</v>
      </c>
      <c r="Z1611" t="s">
        <v>41</v>
      </c>
      <c r="AA1611" t="s">
        <v>188</v>
      </c>
      <c r="AB1611" t="s">
        <v>195</v>
      </c>
    </row>
    <row r="1612" spans="1:28" x14ac:dyDescent="0.25">
      <c r="A1612" t="s">
        <v>149</v>
      </c>
      <c r="B1612" t="s">
        <v>26</v>
      </c>
      <c r="C1612" t="s">
        <v>302</v>
      </c>
      <c r="D1612" t="s">
        <v>65</v>
      </c>
      <c r="E1612">
        <v>511</v>
      </c>
      <c r="F1612" t="str">
        <f t="shared" si="50"/>
        <v>A3940AF511</v>
      </c>
      <c r="G1612">
        <f t="shared" si="51"/>
        <v>686000</v>
      </c>
      <c r="H1612" s="2">
        <v>685983</v>
      </c>
      <c r="I1612" s="3">
        <v>686000</v>
      </c>
      <c r="J1612" t="s">
        <v>29</v>
      </c>
      <c r="K1612" t="s">
        <v>51</v>
      </c>
      <c r="L1612" t="s">
        <v>137</v>
      </c>
      <c r="M1612" t="s">
        <v>138</v>
      </c>
      <c r="N1612" t="s">
        <v>139</v>
      </c>
      <c r="O1612" t="s">
        <v>814</v>
      </c>
      <c r="P1612" t="s">
        <v>34</v>
      </c>
      <c r="Q1612" t="s">
        <v>51</v>
      </c>
      <c r="R1612" t="s">
        <v>58</v>
      </c>
      <c r="S1612" t="s">
        <v>303</v>
      </c>
      <c r="T1612" t="s">
        <v>185</v>
      </c>
      <c r="U1612" t="s">
        <v>194</v>
      </c>
      <c r="V1612" t="s">
        <v>39</v>
      </c>
      <c r="W1612" t="s">
        <v>40</v>
      </c>
      <c r="X1612" t="s">
        <v>40</v>
      </c>
      <c r="Y1612" t="s">
        <v>41</v>
      </c>
      <c r="Z1612" t="s">
        <v>41</v>
      </c>
      <c r="AA1612" t="s">
        <v>188</v>
      </c>
      <c r="AB1612" t="s">
        <v>195</v>
      </c>
    </row>
    <row r="1613" spans="1:28" x14ac:dyDescent="0.25">
      <c r="A1613" t="s">
        <v>152</v>
      </c>
      <c r="B1613" t="s">
        <v>26</v>
      </c>
      <c r="C1613" t="s">
        <v>302</v>
      </c>
      <c r="D1613" t="s">
        <v>65</v>
      </c>
      <c r="E1613">
        <v>511</v>
      </c>
      <c r="F1613" t="str">
        <f t="shared" si="50"/>
        <v>A3940AF511</v>
      </c>
      <c r="G1613">
        <f t="shared" si="51"/>
        <v>686000</v>
      </c>
      <c r="H1613" s="2">
        <v>-685983</v>
      </c>
      <c r="I1613" s="3">
        <v>-686000</v>
      </c>
      <c r="J1613" t="s">
        <v>99</v>
      </c>
      <c r="K1613" t="s">
        <v>115</v>
      </c>
      <c r="L1613" t="s">
        <v>111</v>
      </c>
      <c r="M1613" t="s">
        <v>112</v>
      </c>
      <c r="N1613" t="s">
        <v>113</v>
      </c>
      <c r="O1613" t="s">
        <v>814</v>
      </c>
      <c r="P1613" t="s">
        <v>34</v>
      </c>
      <c r="Q1613" t="s">
        <v>51</v>
      </c>
      <c r="R1613" t="s">
        <v>58</v>
      </c>
      <c r="S1613" t="s">
        <v>303</v>
      </c>
      <c r="T1613" t="s">
        <v>185</v>
      </c>
      <c r="U1613" t="s">
        <v>194</v>
      </c>
      <c r="V1613" t="s">
        <v>39</v>
      </c>
      <c r="W1613" t="s">
        <v>40</v>
      </c>
      <c r="X1613" t="s">
        <v>40</v>
      </c>
      <c r="Y1613" t="s">
        <v>41</v>
      </c>
      <c r="Z1613" t="s">
        <v>41</v>
      </c>
      <c r="AA1613" t="s">
        <v>188</v>
      </c>
      <c r="AB1613" t="s">
        <v>195</v>
      </c>
    </row>
    <row r="1614" spans="1:28" x14ac:dyDescent="0.25">
      <c r="A1614" t="s">
        <v>153</v>
      </c>
      <c r="B1614" t="s">
        <v>304</v>
      </c>
      <c r="C1614" t="s">
        <v>302</v>
      </c>
      <c r="D1614" t="s">
        <v>65</v>
      </c>
      <c r="E1614">
        <v>511</v>
      </c>
      <c r="F1614" t="str">
        <f t="shared" si="50"/>
        <v>A3940AF511</v>
      </c>
      <c r="G1614">
        <f t="shared" si="51"/>
        <v>645000</v>
      </c>
      <c r="H1614" s="2">
        <v>644686</v>
      </c>
      <c r="I1614" s="3">
        <v>645000</v>
      </c>
      <c r="J1614" t="s">
        <v>29</v>
      </c>
      <c r="K1614" t="s">
        <v>154</v>
      </c>
      <c r="L1614" t="s">
        <v>155</v>
      </c>
      <c r="M1614" t="s">
        <v>156</v>
      </c>
      <c r="N1614" t="s">
        <v>157</v>
      </c>
      <c r="O1614" t="s">
        <v>814</v>
      </c>
      <c r="P1614" t="s">
        <v>34</v>
      </c>
      <c r="Q1614" t="s">
        <v>51</v>
      </c>
      <c r="R1614" t="s">
        <v>58</v>
      </c>
      <c r="S1614" t="s">
        <v>303</v>
      </c>
      <c r="T1614" t="s">
        <v>185</v>
      </c>
      <c r="U1614" t="s">
        <v>194</v>
      </c>
      <c r="V1614" t="s">
        <v>39</v>
      </c>
      <c r="W1614" t="s">
        <v>40</v>
      </c>
      <c r="X1614" t="s">
        <v>40</v>
      </c>
      <c r="Y1614" t="s">
        <v>41</v>
      </c>
      <c r="Z1614" t="s">
        <v>41</v>
      </c>
      <c r="AA1614" t="s">
        <v>188</v>
      </c>
      <c r="AB1614" t="s">
        <v>195</v>
      </c>
    </row>
    <row r="1615" spans="1:28" x14ac:dyDescent="0.25">
      <c r="A1615" t="s">
        <v>158</v>
      </c>
      <c r="B1615" t="s">
        <v>304</v>
      </c>
      <c r="C1615" t="s">
        <v>302</v>
      </c>
      <c r="D1615" t="s">
        <v>65</v>
      </c>
      <c r="E1615">
        <v>511</v>
      </c>
      <c r="F1615" t="str">
        <f t="shared" si="50"/>
        <v>A3940AF511</v>
      </c>
      <c r="G1615">
        <f t="shared" si="51"/>
        <v>16000</v>
      </c>
      <c r="H1615" s="2">
        <v>15716</v>
      </c>
      <c r="I1615" s="3">
        <v>16000</v>
      </c>
      <c r="J1615" t="s">
        <v>29</v>
      </c>
      <c r="K1615" t="s">
        <v>159</v>
      </c>
      <c r="L1615" t="s">
        <v>160</v>
      </c>
      <c r="M1615" t="s">
        <v>161</v>
      </c>
      <c r="N1615" t="s">
        <v>162</v>
      </c>
      <c r="O1615" t="s">
        <v>814</v>
      </c>
      <c r="P1615" t="s">
        <v>34</v>
      </c>
      <c r="Q1615" t="s">
        <v>51</v>
      </c>
      <c r="R1615" t="s">
        <v>58</v>
      </c>
      <c r="S1615" t="s">
        <v>303</v>
      </c>
      <c r="T1615" t="s">
        <v>185</v>
      </c>
      <c r="U1615" t="s">
        <v>194</v>
      </c>
      <c r="V1615" t="s">
        <v>39</v>
      </c>
      <c r="W1615" t="s">
        <v>40</v>
      </c>
      <c r="X1615" t="s">
        <v>40</v>
      </c>
      <c r="Y1615" t="s">
        <v>41</v>
      </c>
      <c r="Z1615" t="s">
        <v>41</v>
      </c>
      <c r="AA1615" t="s">
        <v>188</v>
      </c>
      <c r="AB1615" t="s">
        <v>195</v>
      </c>
    </row>
    <row r="1616" spans="1:28" x14ac:dyDescent="0.25">
      <c r="A1616" t="s">
        <v>163</v>
      </c>
      <c r="B1616" t="s">
        <v>304</v>
      </c>
      <c r="C1616" t="s">
        <v>302</v>
      </c>
      <c r="D1616" t="s">
        <v>65</v>
      </c>
      <c r="E1616">
        <v>511</v>
      </c>
      <c r="F1616" t="str">
        <f t="shared" si="50"/>
        <v>A3940AF511</v>
      </c>
      <c r="G1616">
        <f t="shared" si="51"/>
        <v>661000</v>
      </c>
      <c r="H1616" s="2">
        <v>-660402</v>
      </c>
      <c r="I1616" s="3">
        <v>-661000</v>
      </c>
      <c r="J1616" t="s">
        <v>99</v>
      </c>
      <c r="K1616" t="s">
        <v>51</v>
      </c>
      <c r="L1616" t="s">
        <v>137</v>
      </c>
      <c r="M1616" t="s">
        <v>138</v>
      </c>
      <c r="N1616" t="s">
        <v>139</v>
      </c>
      <c r="O1616" t="s">
        <v>814</v>
      </c>
      <c r="P1616" t="s">
        <v>34</v>
      </c>
      <c r="Q1616" t="s">
        <v>51</v>
      </c>
      <c r="R1616" t="s">
        <v>58</v>
      </c>
      <c r="S1616" t="s">
        <v>303</v>
      </c>
      <c r="T1616" t="s">
        <v>185</v>
      </c>
      <c r="U1616" t="s">
        <v>194</v>
      </c>
      <c r="V1616" t="s">
        <v>39</v>
      </c>
      <c r="W1616" t="s">
        <v>40</v>
      </c>
      <c r="X1616" t="s">
        <v>40</v>
      </c>
      <c r="Y1616" t="s">
        <v>41</v>
      </c>
      <c r="Z1616" t="s">
        <v>41</v>
      </c>
      <c r="AA1616" t="s">
        <v>188</v>
      </c>
      <c r="AB1616" t="s">
        <v>195</v>
      </c>
    </row>
    <row r="1617" spans="1:28" x14ac:dyDescent="0.25">
      <c r="A1617" t="s">
        <v>164</v>
      </c>
      <c r="B1617" t="s">
        <v>26</v>
      </c>
      <c r="C1617" t="s">
        <v>302</v>
      </c>
      <c r="D1617" t="s">
        <v>65</v>
      </c>
      <c r="E1617">
        <v>511</v>
      </c>
      <c r="F1617" t="str">
        <f t="shared" si="50"/>
        <v>A3940AF511</v>
      </c>
      <c r="G1617">
        <f t="shared" si="51"/>
        <v>645000</v>
      </c>
      <c r="H1617" s="2">
        <v>644686</v>
      </c>
      <c r="I1617" s="3">
        <v>645000</v>
      </c>
      <c r="J1617" t="s">
        <v>29</v>
      </c>
      <c r="K1617" t="s">
        <v>116</v>
      </c>
      <c r="L1617" t="s">
        <v>117</v>
      </c>
      <c r="M1617" t="s">
        <v>118</v>
      </c>
      <c r="N1617" t="s">
        <v>117</v>
      </c>
      <c r="O1617" t="s">
        <v>814</v>
      </c>
      <c r="P1617" t="s">
        <v>34</v>
      </c>
      <c r="Q1617" t="s">
        <v>51</v>
      </c>
      <c r="R1617" t="s">
        <v>58</v>
      </c>
      <c r="S1617" t="s">
        <v>303</v>
      </c>
      <c r="T1617" t="s">
        <v>185</v>
      </c>
      <c r="U1617" t="s">
        <v>194</v>
      </c>
      <c r="V1617" t="s">
        <v>39</v>
      </c>
      <c r="W1617" t="s">
        <v>40</v>
      </c>
      <c r="X1617" t="s">
        <v>40</v>
      </c>
      <c r="Y1617" t="s">
        <v>41</v>
      </c>
      <c r="Z1617" t="s">
        <v>41</v>
      </c>
      <c r="AA1617" t="s">
        <v>188</v>
      </c>
      <c r="AB1617" t="s">
        <v>195</v>
      </c>
    </row>
    <row r="1618" spans="1:28" x14ac:dyDescent="0.25">
      <c r="A1618" t="s">
        <v>165</v>
      </c>
      <c r="B1618" t="s">
        <v>26</v>
      </c>
      <c r="C1618" t="s">
        <v>302</v>
      </c>
      <c r="D1618" t="s">
        <v>65</v>
      </c>
      <c r="E1618">
        <v>511</v>
      </c>
      <c r="F1618" t="str">
        <f t="shared" si="50"/>
        <v>A3940AF511</v>
      </c>
      <c r="G1618">
        <f t="shared" si="51"/>
        <v>645000</v>
      </c>
      <c r="H1618" s="2">
        <v>-644686</v>
      </c>
      <c r="I1618" s="3">
        <v>-645000</v>
      </c>
      <c r="J1618" t="s">
        <v>99</v>
      </c>
      <c r="K1618" t="s">
        <v>154</v>
      </c>
      <c r="L1618" t="s">
        <v>155</v>
      </c>
      <c r="M1618" t="s">
        <v>156</v>
      </c>
      <c r="N1618" t="s">
        <v>157</v>
      </c>
      <c r="O1618" t="s">
        <v>814</v>
      </c>
      <c r="P1618" t="s">
        <v>34</v>
      </c>
      <c r="Q1618" t="s">
        <v>51</v>
      </c>
      <c r="R1618" t="s">
        <v>58</v>
      </c>
      <c r="S1618" t="s">
        <v>303</v>
      </c>
      <c r="T1618" t="s">
        <v>185</v>
      </c>
      <c r="U1618" t="s">
        <v>194</v>
      </c>
      <c r="V1618" t="s">
        <v>39</v>
      </c>
      <c r="W1618" t="s">
        <v>40</v>
      </c>
      <c r="X1618" t="s">
        <v>40</v>
      </c>
      <c r="Y1618" t="s">
        <v>41</v>
      </c>
      <c r="Z1618" t="s">
        <v>41</v>
      </c>
      <c r="AA1618" t="s">
        <v>188</v>
      </c>
      <c r="AB1618" t="s">
        <v>195</v>
      </c>
    </row>
    <row r="1619" spans="1:28" x14ac:dyDescent="0.25">
      <c r="A1619" t="s">
        <v>166</v>
      </c>
      <c r="B1619" t="s">
        <v>26</v>
      </c>
      <c r="C1619" t="s">
        <v>302</v>
      </c>
      <c r="D1619" t="s">
        <v>65</v>
      </c>
      <c r="E1619">
        <v>511</v>
      </c>
      <c r="F1619" t="str">
        <f t="shared" si="50"/>
        <v>A3940AF511</v>
      </c>
      <c r="G1619">
        <f t="shared" si="51"/>
        <v>592000</v>
      </c>
      <c r="H1619" s="2">
        <v>591611</v>
      </c>
      <c r="I1619" s="3">
        <v>592000</v>
      </c>
      <c r="J1619" t="s">
        <v>29</v>
      </c>
      <c r="K1619" t="s">
        <v>116</v>
      </c>
      <c r="L1619" t="s">
        <v>117</v>
      </c>
      <c r="M1619" t="s">
        <v>118</v>
      </c>
      <c r="N1619" t="s">
        <v>117</v>
      </c>
      <c r="O1619" t="s">
        <v>814</v>
      </c>
      <c r="P1619" t="s">
        <v>34</v>
      </c>
      <c r="Q1619" t="s">
        <v>51</v>
      </c>
      <c r="R1619" t="s">
        <v>58</v>
      </c>
      <c r="S1619" t="s">
        <v>303</v>
      </c>
      <c r="T1619" t="s">
        <v>185</v>
      </c>
      <c r="U1619" t="s">
        <v>194</v>
      </c>
      <c r="V1619" t="s">
        <v>39</v>
      </c>
      <c r="W1619" t="s">
        <v>40</v>
      </c>
      <c r="X1619" t="s">
        <v>40</v>
      </c>
      <c r="Y1619" t="s">
        <v>41</v>
      </c>
      <c r="Z1619" t="s">
        <v>41</v>
      </c>
      <c r="AA1619" t="s">
        <v>188</v>
      </c>
      <c r="AB1619" t="s">
        <v>195</v>
      </c>
    </row>
    <row r="1620" spans="1:28" x14ac:dyDescent="0.25">
      <c r="A1620" t="s">
        <v>167</v>
      </c>
      <c r="B1620" t="s">
        <v>26</v>
      </c>
      <c r="C1620" t="s">
        <v>302</v>
      </c>
      <c r="D1620" t="s">
        <v>65</v>
      </c>
      <c r="E1620">
        <v>511</v>
      </c>
      <c r="F1620" t="str">
        <f t="shared" si="50"/>
        <v>A3940AF511</v>
      </c>
      <c r="G1620">
        <f t="shared" si="51"/>
        <v>592000</v>
      </c>
      <c r="H1620" s="2">
        <v>-591611</v>
      </c>
      <c r="I1620" s="3">
        <v>-592000</v>
      </c>
      <c r="J1620" t="s">
        <v>99</v>
      </c>
      <c r="K1620" t="s">
        <v>168</v>
      </c>
      <c r="L1620" t="s">
        <v>117</v>
      </c>
      <c r="M1620" t="s">
        <v>169</v>
      </c>
      <c r="N1620" t="s">
        <v>170</v>
      </c>
      <c r="O1620" t="s">
        <v>814</v>
      </c>
      <c r="P1620" t="s">
        <v>34</v>
      </c>
      <c r="Q1620" t="s">
        <v>51</v>
      </c>
      <c r="R1620" t="s">
        <v>58</v>
      </c>
      <c r="S1620" t="s">
        <v>303</v>
      </c>
      <c r="T1620" t="s">
        <v>185</v>
      </c>
      <c r="U1620" t="s">
        <v>194</v>
      </c>
      <c r="V1620" t="s">
        <v>39</v>
      </c>
      <c r="W1620" t="s">
        <v>40</v>
      </c>
      <c r="X1620" t="s">
        <v>40</v>
      </c>
      <c r="Y1620" t="s">
        <v>41</v>
      </c>
      <c r="Z1620" t="s">
        <v>41</v>
      </c>
      <c r="AA1620" t="s">
        <v>188</v>
      </c>
      <c r="AB1620" t="s">
        <v>195</v>
      </c>
    </row>
    <row r="1621" spans="1:28" x14ac:dyDescent="0.25">
      <c r="A1621" t="s">
        <v>173</v>
      </c>
      <c r="B1621" t="s">
        <v>26</v>
      </c>
      <c r="C1621" t="s">
        <v>302</v>
      </c>
      <c r="D1621" t="s">
        <v>65</v>
      </c>
      <c r="E1621">
        <v>511</v>
      </c>
      <c r="F1621" t="str">
        <f t="shared" si="50"/>
        <v>A3940AF511</v>
      </c>
      <c r="G1621">
        <f t="shared" si="51"/>
        <v>3000</v>
      </c>
      <c r="H1621" s="2">
        <v>2900</v>
      </c>
      <c r="I1621" s="3">
        <v>3000</v>
      </c>
      <c r="J1621" t="s">
        <v>29</v>
      </c>
      <c r="K1621" t="s">
        <v>116</v>
      </c>
      <c r="L1621" t="s">
        <v>117</v>
      </c>
      <c r="M1621" t="s">
        <v>118</v>
      </c>
      <c r="N1621" t="s">
        <v>117</v>
      </c>
      <c r="O1621" t="s">
        <v>814</v>
      </c>
      <c r="P1621" t="s">
        <v>34</v>
      </c>
      <c r="Q1621" t="s">
        <v>51</v>
      </c>
      <c r="R1621" t="s">
        <v>58</v>
      </c>
      <c r="S1621" t="s">
        <v>303</v>
      </c>
      <c r="T1621" t="s">
        <v>185</v>
      </c>
      <c r="U1621" t="s">
        <v>194</v>
      </c>
      <c r="V1621" t="s">
        <v>39</v>
      </c>
      <c r="W1621" t="s">
        <v>40</v>
      </c>
      <c r="X1621" t="s">
        <v>40</v>
      </c>
      <c r="Y1621" t="s">
        <v>41</v>
      </c>
      <c r="Z1621" t="s">
        <v>41</v>
      </c>
      <c r="AA1621" t="s">
        <v>188</v>
      </c>
      <c r="AB1621" t="s">
        <v>195</v>
      </c>
    </row>
    <row r="1622" spans="1:28" x14ac:dyDescent="0.25">
      <c r="A1622" t="s">
        <v>178</v>
      </c>
      <c r="B1622" t="s">
        <v>26</v>
      </c>
      <c r="C1622" t="s">
        <v>302</v>
      </c>
      <c r="D1622" t="s">
        <v>65</v>
      </c>
      <c r="E1622">
        <v>511</v>
      </c>
      <c r="F1622" t="str">
        <f t="shared" si="50"/>
        <v>A3940AF511</v>
      </c>
      <c r="G1622">
        <f t="shared" si="51"/>
        <v>3000</v>
      </c>
      <c r="H1622" s="2">
        <v>-2900</v>
      </c>
      <c r="I1622" s="3">
        <v>-3000</v>
      </c>
      <c r="J1622" t="s">
        <v>99</v>
      </c>
      <c r="K1622" t="s">
        <v>108</v>
      </c>
      <c r="L1622" t="s">
        <v>109</v>
      </c>
      <c r="M1622" t="s">
        <v>32</v>
      </c>
      <c r="N1622" t="s">
        <v>33</v>
      </c>
      <c r="O1622" t="s">
        <v>814</v>
      </c>
      <c r="P1622" t="s">
        <v>34</v>
      </c>
      <c r="Q1622" t="s">
        <v>51</v>
      </c>
      <c r="R1622" t="s">
        <v>58</v>
      </c>
      <c r="S1622" t="s">
        <v>303</v>
      </c>
      <c r="T1622" t="s">
        <v>185</v>
      </c>
      <c r="U1622" t="s">
        <v>194</v>
      </c>
      <c r="V1622" t="s">
        <v>39</v>
      </c>
      <c r="W1622" t="s">
        <v>40</v>
      </c>
      <c r="X1622" t="s">
        <v>40</v>
      </c>
      <c r="Y1622" t="s">
        <v>41</v>
      </c>
      <c r="Z1622" t="s">
        <v>41</v>
      </c>
      <c r="AA1622" t="s">
        <v>188</v>
      </c>
      <c r="AB1622" t="s">
        <v>195</v>
      </c>
    </row>
    <row r="1623" spans="1:28" x14ac:dyDescent="0.25">
      <c r="A1623" t="s">
        <v>181</v>
      </c>
      <c r="B1623" t="s">
        <v>26</v>
      </c>
      <c r="C1623" t="s">
        <v>302</v>
      </c>
      <c r="D1623" t="s">
        <v>65</v>
      </c>
      <c r="E1623">
        <v>511</v>
      </c>
      <c r="F1623" t="str">
        <f t="shared" si="50"/>
        <v>A3940AF511</v>
      </c>
      <c r="G1623">
        <f t="shared" si="51"/>
        <v>207000</v>
      </c>
      <c r="H1623" s="2">
        <v>207370</v>
      </c>
      <c r="I1623" s="3">
        <v>207000</v>
      </c>
      <c r="J1623" t="s">
        <v>29</v>
      </c>
      <c r="K1623" t="s">
        <v>108</v>
      </c>
      <c r="L1623" t="s">
        <v>109</v>
      </c>
      <c r="M1623" t="s">
        <v>32</v>
      </c>
      <c r="N1623" t="s">
        <v>33</v>
      </c>
      <c r="O1623" t="s">
        <v>814</v>
      </c>
      <c r="P1623" t="s">
        <v>34</v>
      </c>
      <c r="Q1623" t="s">
        <v>51</v>
      </c>
      <c r="R1623" t="s">
        <v>58</v>
      </c>
      <c r="S1623" t="s">
        <v>303</v>
      </c>
      <c r="T1623" t="s">
        <v>185</v>
      </c>
      <c r="U1623" t="s">
        <v>194</v>
      </c>
      <c r="V1623" t="s">
        <v>39</v>
      </c>
      <c r="W1623" t="s">
        <v>40</v>
      </c>
      <c r="X1623" t="s">
        <v>40</v>
      </c>
      <c r="Y1623" t="s">
        <v>41</v>
      </c>
      <c r="Z1623" t="s">
        <v>41</v>
      </c>
      <c r="AA1623" t="s">
        <v>188</v>
      </c>
      <c r="AB1623" t="s">
        <v>195</v>
      </c>
    </row>
    <row r="1624" spans="1:28" x14ac:dyDescent="0.25">
      <c r="A1624" t="s">
        <v>182</v>
      </c>
      <c r="B1624" t="s">
        <v>26</v>
      </c>
      <c r="C1624" t="s">
        <v>302</v>
      </c>
      <c r="D1624" t="s">
        <v>65</v>
      </c>
      <c r="E1624">
        <v>511</v>
      </c>
      <c r="F1624" t="str">
        <f t="shared" si="50"/>
        <v>A3940AF511</v>
      </c>
      <c r="G1624">
        <f t="shared" si="51"/>
        <v>207000</v>
      </c>
      <c r="H1624" s="2">
        <v>-207370</v>
      </c>
      <c r="I1624" s="3">
        <v>-207000</v>
      </c>
      <c r="J1624" t="s">
        <v>99</v>
      </c>
      <c r="K1624" t="s">
        <v>116</v>
      </c>
      <c r="L1624" t="s">
        <v>117</v>
      </c>
      <c r="M1624" t="s">
        <v>118</v>
      </c>
      <c r="N1624" t="s">
        <v>117</v>
      </c>
      <c r="O1624" t="s">
        <v>814</v>
      </c>
      <c r="P1624" t="s">
        <v>34</v>
      </c>
      <c r="Q1624" t="s">
        <v>51</v>
      </c>
      <c r="R1624" t="s">
        <v>58</v>
      </c>
      <c r="S1624" t="s">
        <v>303</v>
      </c>
      <c r="T1624" t="s">
        <v>185</v>
      </c>
      <c r="U1624" t="s">
        <v>194</v>
      </c>
      <c r="V1624" t="s">
        <v>39</v>
      </c>
      <c r="W1624" t="s">
        <v>40</v>
      </c>
      <c r="X1624" t="s">
        <v>40</v>
      </c>
      <c r="Y1624" t="s">
        <v>41</v>
      </c>
      <c r="Z1624" t="s">
        <v>41</v>
      </c>
      <c r="AA1624" t="s">
        <v>188</v>
      </c>
      <c r="AB1624" t="s">
        <v>195</v>
      </c>
    </row>
    <row r="1625" spans="1:28" x14ac:dyDescent="0.25">
      <c r="A1625" t="s">
        <v>823</v>
      </c>
      <c r="B1625" t="s">
        <v>26</v>
      </c>
      <c r="C1625" t="s">
        <v>305</v>
      </c>
      <c r="D1625" t="s">
        <v>306</v>
      </c>
      <c r="E1625">
        <v>511</v>
      </c>
      <c r="F1625" t="str">
        <f t="shared" si="50"/>
        <v>A2320AF511</v>
      </c>
      <c r="G1625">
        <f t="shared" si="51"/>
        <v>16974000</v>
      </c>
      <c r="H1625" s="2">
        <v>16973647</v>
      </c>
      <c r="I1625" s="3">
        <v>16974000</v>
      </c>
      <c r="J1625" t="s">
        <v>29</v>
      </c>
      <c r="K1625" t="s">
        <v>108</v>
      </c>
      <c r="L1625" t="s">
        <v>109</v>
      </c>
      <c r="M1625" t="s">
        <v>32</v>
      </c>
      <c r="N1625" t="s">
        <v>33</v>
      </c>
      <c r="O1625" t="s">
        <v>814</v>
      </c>
      <c r="P1625" t="s">
        <v>34</v>
      </c>
      <c r="Q1625" t="s">
        <v>45</v>
      </c>
      <c r="R1625" t="s">
        <v>46</v>
      </c>
      <c r="S1625" t="s">
        <v>307</v>
      </c>
      <c r="T1625" t="s">
        <v>185</v>
      </c>
      <c r="U1625" t="s">
        <v>226</v>
      </c>
      <c r="V1625" t="s">
        <v>39</v>
      </c>
      <c r="W1625" t="s">
        <v>40</v>
      </c>
      <c r="X1625" t="s">
        <v>187</v>
      </c>
      <c r="Y1625" t="s">
        <v>41</v>
      </c>
      <c r="Z1625" t="s">
        <v>41</v>
      </c>
      <c r="AA1625" t="s">
        <v>188</v>
      </c>
      <c r="AB1625" t="s">
        <v>227</v>
      </c>
    </row>
    <row r="1626" spans="1:28" x14ac:dyDescent="0.25">
      <c r="A1626" t="s">
        <v>825</v>
      </c>
      <c r="B1626" t="s">
        <v>26</v>
      </c>
      <c r="C1626" t="s">
        <v>305</v>
      </c>
      <c r="D1626" t="s">
        <v>306</v>
      </c>
      <c r="E1626">
        <v>511</v>
      </c>
      <c r="F1626" t="str">
        <f t="shared" si="50"/>
        <v>A2320AF511</v>
      </c>
      <c r="G1626">
        <f t="shared" si="51"/>
        <v>521000</v>
      </c>
      <c r="H1626" s="2">
        <v>521106</v>
      </c>
      <c r="I1626" s="3">
        <v>521000</v>
      </c>
      <c r="J1626" t="s">
        <v>29</v>
      </c>
      <c r="K1626" t="s">
        <v>100</v>
      </c>
      <c r="L1626" t="s">
        <v>101</v>
      </c>
      <c r="M1626" t="s">
        <v>102</v>
      </c>
      <c r="N1626" t="s">
        <v>103</v>
      </c>
      <c r="O1626" t="s">
        <v>814</v>
      </c>
      <c r="P1626" t="s">
        <v>34</v>
      </c>
      <c r="Q1626" t="s">
        <v>45</v>
      </c>
      <c r="R1626" t="s">
        <v>46</v>
      </c>
      <c r="S1626" t="s">
        <v>307</v>
      </c>
      <c r="T1626" t="s">
        <v>185</v>
      </c>
      <c r="U1626" t="s">
        <v>226</v>
      </c>
      <c r="V1626" t="s">
        <v>39</v>
      </c>
      <c r="W1626" t="s">
        <v>40</v>
      </c>
      <c r="X1626" t="s">
        <v>187</v>
      </c>
      <c r="Y1626" t="s">
        <v>41</v>
      </c>
      <c r="Z1626" t="s">
        <v>41</v>
      </c>
      <c r="AA1626" t="s">
        <v>188</v>
      </c>
      <c r="AB1626" t="s">
        <v>227</v>
      </c>
    </row>
    <row r="1627" spans="1:28" x14ac:dyDescent="0.25">
      <c r="A1627" t="s">
        <v>816</v>
      </c>
      <c r="B1627" t="s">
        <v>26</v>
      </c>
      <c r="C1627" t="s">
        <v>305</v>
      </c>
      <c r="D1627" t="s">
        <v>306</v>
      </c>
      <c r="E1627">
        <v>511</v>
      </c>
      <c r="F1627" t="str">
        <f t="shared" si="50"/>
        <v>A2320AF511</v>
      </c>
      <c r="G1627">
        <f t="shared" si="51"/>
        <v>4350000</v>
      </c>
      <c r="H1627" s="2">
        <v>-4349894</v>
      </c>
      <c r="I1627" s="3">
        <v>-4350000</v>
      </c>
      <c r="J1627" t="s">
        <v>99</v>
      </c>
      <c r="K1627" t="s">
        <v>115</v>
      </c>
      <c r="L1627" t="s">
        <v>111</v>
      </c>
      <c r="M1627" t="s">
        <v>112</v>
      </c>
      <c r="N1627" t="s">
        <v>113</v>
      </c>
      <c r="O1627" t="s">
        <v>814</v>
      </c>
      <c r="P1627" t="s">
        <v>34</v>
      </c>
      <c r="Q1627" t="s">
        <v>45</v>
      </c>
      <c r="R1627" t="s">
        <v>46</v>
      </c>
      <c r="S1627" t="s">
        <v>307</v>
      </c>
      <c r="T1627" t="s">
        <v>185</v>
      </c>
      <c r="U1627" t="s">
        <v>226</v>
      </c>
      <c r="V1627" t="s">
        <v>39</v>
      </c>
      <c r="W1627" t="s">
        <v>40</v>
      </c>
      <c r="X1627" t="s">
        <v>187</v>
      </c>
      <c r="Y1627" t="s">
        <v>41</v>
      </c>
      <c r="Z1627" t="s">
        <v>41</v>
      </c>
      <c r="AA1627" t="s">
        <v>188</v>
      </c>
      <c r="AB1627" t="s">
        <v>227</v>
      </c>
    </row>
    <row r="1628" spans="1:28" x14ac:dyDescent="0.25">
      <c r="A1628" t="s">
        <v>817</v>
      </c>
      <c r="B1628" t="s">
        <v>26</v>
      </c>
      <c r="C1628" t="s">
        <v>305</v>
      </c>
      <c r="D1628" t="s">
        <v>306</v>
      </c>
      <c r="E1628">
        <v>511</v>
      </c>
      <c r="F1628" t="str">
        <f t="shared" si="50"/>
        <v>A2320AF511</v>
      </c>
      <c r="G1628">
        <f t="shared" si="51"/>
        <v>13145000</v>
      </c>
      <c r="H1628" s="2">
        <v>-13144859</v>
      </c>
      <c r="I1628" s="3">
        <v>-13145000</v>
      </c>
      <c r="J1628" t="s">
        <v>99</v>
      </c>
      <c r="K1628" t="s">
        <v>116</v>
      </c>
      <c r="L1628" t="s">
        <v>117</v>
      </c>
      <c r="M1628" t="s">
        <v>118</v>
      </c>
      <c r="N1628" t="s">
        <v>117</v>
      </c>
      <c r="O1628" t="s">
        <v>814</v>
      </c>
      <c r="P1628" t="s">
        <v>34</v>
      </c>
      <c r="Q1628" t="s">
        <v>45</v>
      </c>
      <c r="R1628" t="s">
        <v>46</v>
      </c>
      <c r="S1628" t="s">
        <v>307</v>
      </c>
      <c r="T1628" t="s">
        <v>185</v>
      </c>
      <c r="U1628" t="s">
        <v>226</v>
      </c>
      <c r="V1628" t="s">
        <v>39</v>
      </c>
      <c r="W1628" t="s">
        <v>40</v>
      </c>
      <c r="X1628" t="s">
        <v>187</v>
      </c>
      <c r="Y1628" t="s">
        <v>41</v>
      </c>
      <c r="Z1628" t="s">
        <v>41</v>
      </c>
      <c r="AA1628" t="s">
        <v>188</v>
      </c>
      <c r="AB1628" t="s">
        <v>227</v>
      </c>
    </row>
    <row r="1629" spans="1:28" x14ac:dyDescent="0.25">
      <c r="A1629" t="s">
        <v>870</v>
      </c>
      <c r="B1629" t="s">
        <v>26</v>
      </c>
      <c r="C1629" t="s">
        <v>305</v>
      </c>
      <c r="D1629" t="s">
        <v>306</v>
      </c>
      <c r="E1629">
        <v>511</v>
      </c>
      <c r="F1629" t="str">
        <f t="shared" si="50"/>
        <v>A2320AF511</v>
      </c>
      <c r="G1629">
        <f t="shared" si="51"/>
        <v>704000</v>
      </c>
      <c r="H1629" s="2">
        <v>703519</v>
      </c>
      <c r="I1629" s="3">
        <v>704000</v>
      </c>
      <c r="J1629" t="s">
        <v>29</v>
      </c>
      <c r="K1629" t="s">
        <v>108</v>
      </c>
      <c r="L1629" t="s">
        <v>109</v>
      </c>
      <c r="M1629" t="s">
        <v>32</v>
      </c>
      <c r="N1629" t="s">
        <v>33</v>
      </c>
      <c r="O1629" t="s">
        <v>814</v>
      </c>
      <c r="P1629" t="s">
        <v>34</v>
      </c>
      <c r="Q1629" t="s">
        <v>45</v>
      </c>
      <c r="R1629" t="s">
        <v>46</v>
      </c>
      <c r="S1629" t="s">
        <v>307</v>
      </c>
      <c r="T1629" t="s">
        <v>185</v>
      </c>
      <c r="U1629" t="s">
        <v>226</v>
      </c>
      <c r="V1629" t="s">
        <v>39</v>
      </c>
      <c r="W1629" t="s">
        <v>40</v>
      </c>
      <c r="X1629" t="s">
        <v>187</v>
      </c>
      <c r="Y1629" t="s">
        <v>41</v>
      </c>
      <c r="Z1629" t="s">
        <v>41</v>
      </c>
      <c r="AA1629" t="s">
        <v>188</v>
      </c>
      <c r="AB1629" t="s">
        <v>227</v>
      </c>
    </row>
    <row r="1630" spans="1:28" x14ac:dyDescent="0.25">
      <c r="A1630" t="s">
        <v>822</v>
      </c>
      <c r="B1630" t="s">
        <v>26</v>
      </c>
      <c r="C1630" t="s">
        <v>305</v>
      </c>
      <c r="D1630" t="s">
        <v>306</v>
      </c>
      <c r="E1630">
        <v>511</v>
      </c>
      <c r="F1630" t="str">
        <f t="shared" si="50"/>
        <v>A2320AF511</v>
      </c>
      <c r="G1630">
        <f t="shared" si="51"/>
        <v>212000</v>
      </c>
      <c r="H1630" s="2">
        <v>-211558</v>
      </c>
      <c r="I1630" s="3">
        <v>-212000</v>
      </c>
      <c r="J1630" t="s">
        <v>99</v>
      </c>
      <c r="K1630" t="s">
        <v>115</v>
      </c>
      <c r="L1630" t="s">
        <v>111</v>
      </c>
      <c r="M1630" t="s">
        <v>112</v>
      </c>
      <c r="N1630" t="s">
        <v>113</v>
      </c>
      <c r="O1630" t="s">
        <v>814</v>
      </c>
      <c r="P1630" t="s">
        <v>34</v>
      </c>
      <c r="Q1630" t="s">
        <v>45</v>
      </c>
      <c r="R1630" t="s">
        <v>46</v>
      </c>
      <c r="S1630" t="s">
        <v>307</v>
      </c>
      <c r="T1630" t="s">
        <v>185</v>
      </c>
      <c r="U1630" t="s">
        <v>226</v>
      </c>
      <c r="V1630" t="s">
        <v>39</v>
      </c>
      <c r="W1630" t="s">
        <v>40</v>
      </c>
      <c r="X1630" t="s">
        <v>187</v>
      </c>
      <c r="Y1630" t="s">
        <v>41</v>
      </c>
      <c r="Z1630" t="s">
        <v>41</v>
      </c>
      <c r="AA1630" t="s">
        <v>188</v>
      </c>
      <c r="AB1630" t="s">
        <v>227</v>
      </c>
    </row>
    <row r="1631" spans="1:28" x14ac:dyDescent="0.25">
      <c r="A1631" t="s">
        <v>925</v>
      </c>
      <c r="B1631" t="s">
        <v>26</v>
      </c>
      <c r="C1631" t="s">
        <v>305</v>
      </c>
      <c r="D1631" t="s">
        <v>306</v>
      </c>
      <c r="E1631">
        <v>511</v>
      </c>
      <c r="F1631" t="str">
        <f t="shared" si="50"/>
        <v>A2320AF511</v>
      </c>
      <c r="G1631">
        <f t="shared" si="51"/>
        <v>362000</v>
      </c>
      <c r="H1631" s="2">
        <v>-362215</v>
      </c>
      <c r="I1631" s="3">
        <v>-362000</v>
      </c>
      <c r="J1631" t="s">
        <v>99</v>
      </c>
      <c r="K1631" t="s">
        <v>116</v>
      </c>
      <c r="L1631" t="s">
        <v>117</v>
      </c>
      <c r="M1631" t="s">
        <v>118</v>
      </c>
      <c r="N1631" t="s">
        <v>117</v>
      </c>
      <c r="O1631" t="s">
        <v>814</v>
      </c>
      <c r="P1631" t="s">
        <v>34</v>
      </c>
      <c r="Q1631" t="s">
        <v>45</v>
      </c>
      <c r="R1631" t="s">
        <v>46</v>
      </c>
      <c r="S1631" t="s">
        <v>307</v>
      </c>
      <c r="T1631" t="s">
        <v>185</v>
      </c>
      <c r="U1631" t="s">
        <v>226</v>
      </c>
      <c r="V1631" t="s">
        <v>39</v>
      </c>
      <c r="W1631" t="s">
        <v>40</v>
      </c>
      <c r="X1631" t="s">
        <v>187</v>
      </c>
      <c r="Y1631" t="s">
        <v>41</v>
      </c>
      <c r="Z1631" t="s">
        <v>41</v>
      </c>
      <c r="AA1631" t="s">
        <v>188</v>
      </c>
      <c r="AB1631" t="s">
        <v>227</v>
      </c>
    </row>
    <row r="1632" spans="1:28" x14ac:dyDescent="0.25">
      <c r="A1632" t="s">
        <v>931</v>
      </c>
      <c r="B1632" t="s">
        <v>26</v>
      </c>
      <c r="C1632" t="s">
        <v>305</v>
      </c>
      <c r="D1632" t="s">
        <v>306</v>
      </c>
      <c r="E1632">
        <v>511</v>
      </c>
      <c r="F1632" t="str">
        <f t="shared" si="50"/>
        <v>A2320AF511</v>
      </c>
      <c r="G1632">
        <f t="shared" si="51"/>
        <v>130000</v>
      </c>
      <c r="H1632" s="2">
        <v>-129746</v>
      </c>
      <c r="I1632" s="3">
        <v>-130000</v>
      </c>
      <c r="J1632" t="s">
        <v>99</v>
      </c>
      <c r="K1632" t="s">
        <v>104</v>
      </c>
      <c r="L1632" t="s">
        <v>105</v>
      </c>
      <c r="M1632" t="s">
        <v>102</v>
      </c>
      <c r="N1632" t="s">
        <v>103</v>
      </c>
      <c r="O1632" t="s">
        <v>814</v>
      </c>
      <c r="P1632" t="s">
        <v>34</v>
      </c>
      <c r="Q1632" t="s">
        <v>45</v>
      </c>
      <c r="R1632" t="s">
        <v>46</v>
      </c>
      <c r="S1632" t="s">
        <v>307</v>
      </c>
      <c r="T1632" t="s">
        <v>185</v>
      </c>
      <c r="U1632" t="s">
        <v>226</v>
      </c>
      <c r="V1632" t="s">
        <v>39</v>
      </c>
      <c r="W1632" t="s">
        <v>40</v>
      </c>
      <c r="X1632" t="s">
        <v>187</v>
      </c>
      <c r="Y1632" t="s">
        <v>41</v>
      </c>
      <c r="Z1632" t="s">
        <v>41</v>
      </c>
      <c r="AA1632" t="s">
        <v>188</v>
      </c>
      <c r="AB1632" t="s">
        <v>227</v>
      </c>
    </row>
    <row r="1633" spans="1:28" x14ac:dyDescent="0.25">
      <c r="A1633" t="s">
        <v>149</v>
      </c>
      <c r="B1633" t="s">
        <v>26</v>
      </c>
      <c r="C1633" t="s">
        <v>305</v>
      </c>
      <c r="D1633" t="s">
        <v>306</v>
      </c>
      <c r="E1633">
        <v>511</v>
      </c>
      <c r="F1633" t="str">
        <f t="shared" si="50"/>
        <v>A2320AF511</v>
      </c>
      <c r="G1633">
        <f t="shared" si="51"/>
        <v>2534000</v>
      </c>
      <c r="H1633" s="2">
        <v>2534479</v>
      </c>
      <c r="I1633" s="3">
        <v>2534000</v>
      </c>
      <c r="J1633" t="s">
        <v>29</v>
      </c>
      <c r="K1633" t="s">
        <v>45</v>
      </c>
      <c r="L1633" t="s">
        <v>46</v>
      </c>
      <c r="M1633" t="s">
        <v>140</v>
      </c>
      <c r="N1633" t="s">
        <v>141</v>
      </c>
      <c r="O1633" t="s">
        <v>814</v>
      </c>
      <c r="P1633" t="s">
        <v>34</v>
      </c>
      <c r="Q1633" t="s">
        <v>45</v>
      </c>
      <c r="R1633" t="s">
        <v>46</v>
      </c>
      <c r="S1633" t="s">
        <v>307</v>
      </c>
      <c r="T1633" t="s">
        <v>185</v>
      </c>
      <c r="U1633" t="s">
        <v>226</v>
      </c>
      <c r="V1633" t="s">
        <v>39</v>
      </c>
      <c r="W1633" t="s">
        <v>40</v>
      </c>
      <c r="X1633" t="s">
        <v>187</v>
      </c>
      <c r="Y1633" t="s">
        <v>41</v>
      </c>
      <c r="Z1633" t="s">
        <v>41</v>
      </c>
      <c r="AA1633" t="s">
        <v>188</v>
      </c>
      <c r="AB1633" t="s">
        <v>227</v>
      </c>
    </row>
    <row r="1634" spans="1:28" x14ac:dyDescent="0.25">
      <c r="A1634" t="s">
        <v>152</v>
      </c>
      <c r="B1634" t="s">
        <v>26</v>
      </c>
      <c r="C1634" t="s">
        <v>305</v>
      </c>
      <c r="D1634" t="s">
        <v>306</v>
      </c>
      <c r="E1634">
        <v>511</v>
      </c>
      <c r="F1634" t="str">
        <f t="shared" si="50"/>
        <v>A2320AF511</v>
      </c>
      <c r="G1634">
        <f t="shared" si="51"/>
        <v>2534000</v>
      </c>
      <c r="H1634" s="2">
        <v>-2534479</v>
      </c>
      <c r="I1634" s="3">
        <v>-2534000</v>
      </c>
      <c r="J1634" t="s">
        <v>99</v>
      </c>
      <c r="K1634" t="s">
        <v>115</v>
      </c>
      <c r="L1634" t="s">
        <v>111</v>
      </c>
      <c r="M1634" t="s">
        <v>112</v>
      </c>
      <c r="N1634" t="s">
        <v>113</v>
      </c>
      <c r="O1634" t="s">
        <v>814</v>
      </c>
      <c r="P1634" t="s">
        <v>34</v>
      </c>
      <c r="Q1634" t="s">
        <v>45</v>
      </c>
      <c r="R1634" t="s">
        <v>46</v>
      </c>
      <c r="S1634" t="s">
        <v>307</v>
      </c>
      <c r="T1634" t="s">
        <v>185</v>
      </c>
      <c r="U1634" t="s">
        <v>226</v>
      </c>
      <c r="V1634" t="s">
        <v>39</v>
      </c>
      <c r="W1634" t="s">
        <v>40</v>
      </c>
      <c r="X1634" t="s">
        <v>187</v>
      </c>
      <c r="Y1634" t="s">
        <v>41</v>
      </c>
      <c r="Z1634" t="s">
        <v>41</v>
      </c>
      <c r="AA1634" t="s">
        <v>188</v>
      </c>
      <c r="AB1634" t="s">
        <v>227</v>
      </c>
    </row>
    <row r="1635" spans="1:28" x14ac:dyDescent="0.25">
      <c r="A1635" t="s">
        <v>153</v>
      </c>
      <c r="B1635" t="s">
        <v>308</v>
      </c>
      <c r="C1635" t="s">
        <v>305</v>
      </c>
      <c r="D1635" t="s">
        <v>306</v>
      </c>
      <c r="E1635">
        <v>511</v>
      </c>
      <c r="F1635" t="str">
        <f t="shared" si="50"/>
        <v>A2320AF511</v>
      </c>
      <c r="G1635">
        <f t="shared" si="51"/>
        <v>2477000</v>
      </c>
      <c r="H1635" s="2">
        <v>2476660</v>
      </c>
      <c r="I1635" s="3">
        <v>2477000</v>
      </c>
      <c r="J1635" t="s">
        <v>29</v>
      </c>
      <c r="K1635" t="s">
        <v>154</v>
      </c>
      <c r="L1635" t="s">
        <v>155</v>
      </c>
      <c r="M1635" t="s">
        <v>156</v>
      </c>
      <c r="N1635" t="s">
        <v>157</v>
      </c>
      <c r="O1635" t="s">
        <v>814</v>
      </c>
      <c r="P1635" t="s">
        <v>34</v>
      </c>
      <c r="Q1635" t="s">
        <v>45</v>
      </c>
      <c r="R1635" t="s">
        <v>46</v>
      </c>
      <c r="S1635" t="s">
        <v>307</v>
      </c>
      <c r="T1635" t="s">
        <v>185</v>
      </c>
      <c r="U1635" t="s">
        <v>226</v>
      </c>
      <c r="V1635" t="s">
        <v>39</v>
      </c>
      <c r="W1635" t="s">
        <v>40</v>
      </c>
      <c r="X1635" t="s">
        <v>187</v>
      </c>
      <c r="Y1635" t="s">
        <v>41</v>
      </c>
      <c r="Z1635" t="s">
        <v>41</v>
      </c>
      <c r="AA1635" t="s">
        <v>188</v>
      </c>
      <c r="AB1635" t="s">
        <v>227</v>
      </c>
    </row>
    <row r="1636" spans="1:28" x14ac:dyDescent="0.25">
      <c r="A1636" t="s">
        <v>158</v>
      </c>
      <c r="B1636" t="s">
        <v>308</v>
      </c>
      <c r="C1636" t="s">
        <v>305</v>
      </c>
      <c r="D1636" t="s">
        <v>306</v>
      </c>
      <c r="E1636">
        <v>511</v>
      </c>
      <c r="F1636" t="str">
        <f t="shared" si="50"/>
        <v>A2320AF511</v>
      </c>
      <c r="G1636">
        <f t="shared" si="51"/>
        <v>186000</v>
      </c>
      <c r="H1636" s="2">
        <v>186314</v>
      </c>
      <c r="I1636" s="3">
        <v>186000</v>
      </c>
      <c r="J1636" t="s">
        <v>29</v>
      </c>
      <c r="K1636" t="s">
        <v>159</v>
      </c>
      <c r="L1636" t="s">
        <v>160</v>
      </c>
      <c r="M1636" t="s">
        <v>161</v>
      </c>
      <c r="N1636" t="s">
        <v>162</v>
      </c>
      <c r="O1636" t="s">
        <v>814</v>
      </c>
      <c r="P1636" t="s">
        <v>34</v>
      </c>
      <c r="Q1636" t="s">
        <v>45</v>
      </c>
      <c r="R1636" t="s">
        <v>46</v>
      </c>
      <c r="S1636" t="s">
        <v>307</v>
      </c>
      <c r="T1636" t="s">
        <v>185</v>
      </c>
      <c r="U1636" t="s">
        <v>226</v>
      </c>
      <c r="V1636" t="s">
        <v>39</v>
      </c>
      <c r="W1636" t="s">
        <v>40</v>
      </c>
      <c r="X1636" t="s">
        <v>187</v>
      </c>
      <c r="Y1636" t="s">
        <v>41</v>
      </c>
      <c r="Z1636" t="s">
        <v>41</v>
      </c>
      <c r="AA1636" t="s">
        <v>188</v>
      </c>
      <c r="AB1636" t="s">
        <v>227</v>
      </c>
    </row>
    <row r="1637" spans="1:28" x14ac:dyDescent="0.25">
      <c r="A1637" t="s">
        <v>163</v>
      </c>
      <c r="B1637" t="s">
        <v>308</v>
      </c>
      <c r="C1637" t="s">
        <v>305</v>
      </c>
      <c r="D1637" t="s">
        <v>306</v>
      </c>
      <c r="E1637">
        <v>511</v>
      </c>
      <c r="F1637" t="str">
        <f t="shared" si="50"/>
        <v>A2320AF511</v>
      </c>
      <c r="G1637">
        <f t="shared" si="51"/>
        <v>2663000</v>
      </c>
      <c r="H1637" s="2">
        <v>-2662974</v>
      </c>
      <c r="I1637" s="3">
        <v>-2663000</v>
      </c>
      <c r="J1637" t="s">
        <v>99</v>
      </c>
      <c r="K1637" t="s">
        <v>45</v>
      </c>
      <c r="L1637" t="s">
        <v>46</v>
      </c>
      <c r="M1637" t="s">
        <v>140</v>
      </c>
      <c r="N1637" t="s">
        <v>141</v>
      </c>
      <c r="O1637" t="s">
        <v>814</v>
      </c>
      <c r="P1637" t="s">
        <v>34</v>
      </c>
      <c r="Q1637" t="s">
        <v>45</v>
      </c>
      <c r="R1637" t="s">
        <v>46</v>
      </c>
      <c r="S1637" t="s">
        <v>307</v>
      </c>
      <c r="T1637" t="s">
        <v>185</v>
      </c>
      <c r="U1637" t="s">
        <v>226</v>
      </c>
      <c r="V1637" t="s">
        <v>39</v>
      </c>
      <c r="W1637" t="s">
        <v>40</v>
      </c>
      <c r="X1637" t="s">
        <v>187</v>
      </c>
      <c r="Y1637" t="s">
        <v>41</v>
      </c>
      <c r="Z1637" t="s">
        <v>41</v>
      </c>
      <c r="AA1637" t="s">
        <v>188</v>
      </c>
      <c r="AB1637" t="s">
        <v>227</v>
      </c>
    </row>
    <row r="1638" spans="1:28" x14ac:dyDescent="0.25">
      <c r="A1638" t="s">
        <v>164</v>
      </c>
      <c r="B1638" t="s">
        <v>26</v>
      </c>
      <c r="C1638" t="s">
        <v>305</v>
      </c>
      <c r="D1638" t="s">
        <v>306</v>
      </c>
      <c r="E1638">
        <v>511</v>
      </c>
      <c r="F1638" t="str">
        <f t="shared" si="50"/>
        <v>A2320AF511</v>
      </c>
      <c r="G1638">
        <f t="shared" si="51"/>
        <v>2477000</v>
      </c>
      <c r="H1638" s="2">
        <v>2476660</v>
      </c>
      <c r="I1638" s="3">
        <v>2477000</v>
      </c>
      <c r="J1638" t="s">
        <v>29</v>
      </c>
      <c r="K1638" t="s">
        <v>116</v>
      </c>
      <c r="L1638" t="s">
        <v>117</v>
      </c>
      <c r="M1638" t="s">
        <v>118</v>
      </c>
      <c r="N1638" t="s">
        <v>117</v>
      </c>
      <c r="O1638" t="s">
        <v>814</v>
      </c>
      <c r="P1638" t="s">
        <v>34</v>
      </c>
      <c r="Q1638" t="s">
        <v>45</v>
      </c>
      <c r="R1638" t="s">
        <v>46</v>
      </c>
      <c r="S1638" t="s">
        <v>307</v>
      </c>
      <c r="T1638" t="s">
        <v>185</v>
      </c>
      <c r="U1638" t="s">
        <v>226</v>
      </c>
      <c r="V1638" t="s">
        <v>39</v>
      </c>
      <c r="W1638" t="s">
        <v>40</v>
      </c>
      <c r="X1638" t="s">
        <v>187</v>
      </c>
      <c r="Y1638" t="s">
        <v>41</v>
      </c>
      <c r="Z1638" t="s">
        <v>41</v>
      </c>
      <c r="AA1638" t="s">
        <v>188</v>
      </c>
      <c r="AB1638" t="s">
        <v>227</v>
      </c>
    </row>
    <row r="1639" spans="1:28" x14ac:dyDescent="0.25">
      <c r="A1639" t="s">
        <v>165</v>
      </c>
      <c r="B1639" t="s">
        <v>26</v>
      </c>
      <c r="C1639" t="s">
        <v>305</v>
      </c>
      <c r="D1639" t="s">
        <v>306</v>
      </c>
      <c r="E1639">
        <v>511</v>
      </c>
      <c r="F1639" t="str">
        <f t="shared" si="50"/>
        <v>A2320AF511</v>
      </c>
      <c r="G1639">
        <f t="shared" si="51"/>
        <v>2477000</v>
      </c>
      <c r="H1639" s="2">
        <v>-2476660</v>
      </c>
      <c r="I1639" s="3">
        <v>-2477000</v>
      </c>
      <c r="J1639" t="s">
        <v>99</v>
      </c>
      <c r="K1639" t="s">
        <v>154</v>
      </c>
      <c r="L1639" t="s">
        <v>155</v>
      </c>
      <c r="M1639" t="s">
        <v>156</v>
      </c>
      <c r="N1639" t="s">
        <v>157</v>
      </c>
      <c r="O1639" t="s">
        <v>814</v>
      </c>
      <c r="P1639" t="s">
        <v>34</v>
      </c>
      <c r="Q1639" t="s">
        <v>45</v>
      </c>
      <c r="R1639" t="s">
        <v>46</v>
      </c>
      <c r="S1639" t="s">
        <v>307</v>
      </c>
      <c r="T1639" t="s">
        <v>185</v>
      </c>
      <c r="U1639" t="s">
        <v>226</v>
      </c>
      <c r="V1639" t="s">
        <v>39</v>
      </c>
      <c r="W1639" t="s">
        <v>40</v>
      </c>
      <c r="X1639" t="s">
        <v>187</v>
      </c>
      <c r="Y1639" t="s">
        <v>41</v>
      </c>
      <c r="Z1639" t="s">
        <v>41</v>
      </c>
      <c r="AA1639" t="s">
        <v>188</v>
      </c>
      <c r="AB1639" t="s">
        <v>227</v>
      </c>
    </row>
    <row r="1640" spans="1:28" x14ac:dyDescent="0.25">
      <c r="A1640" t="s">
        <v>166</v>
      </c>
      <c r="B1640" t="s">
        <v>26</v>
      </c>
      <c r="C1640" t="s">
        <v>305</v>
      </c>
      <c r="D1640" t="s">
        <v>306</v>
      </c>
      <c r="E1640">
        <v>511</v>
      </c>
      <c r="F1640" t="str">
        <f t="shared" si="50"/>
        <v>A2320AF511</v>
      </c>
      <c r="G1640">
        <f t="shared" si="51"/>
        <v>2536000</v>
      </c>
      <c r="H1640" s="2">
        <v>2536401</v>
      </c>
      <c r="I1640" s="3">
        <v>2536000</v>
      </c>
      <c r="J1640" t="s">
        <v>29</v>
      </c>
      <c r="K1640" t="s">
        <v>116</v>
      </c>
      <c r="L1640" t="s">
        <v>117</v>
      </c>
      <c r="M1640" t="s">
        <v>118</v>
      </c>
      <c r="N1640" t="s">
        <v>117</v>
      </c>
      <c r="O1640" t="s">
        <v>814</v>
      </c>
      <c r="P1640" t="s">
        <v>34</v>
      </c>
      <c r="Q1640" t="s">
        <v>45</v>
      </c>
      <c r="R1640" t="s">
        <v>46</v>
      </c>
      <c r="S1640" t="s">
        <v>307</v>
      </c>
      <c r="T1640" t="s">
        <v>185</v>
      </c>
      <c r="U1640" t="s">
        <v>226</v>
      </c>
      <c r="V1640" t="s">
        <v>39</v>
      </c>
      <c r="W1640" t="s">
        <v>40</v>
      </c>
      <c r="X1640" t="s">
        <v>187</v>
      </c>
      <c r="Y1640" t="s">
        <v>41</v>
      </c>
      <c r="Z1640" t="s">
        <v>41</v>
      </c>
      <c r="AA1640" t="s">
        <v>188</v>
      </c>
      <c r="AB1640" t="s">
        <v>227</v>
      </c>
    </row>
    <row r="1641" spans="1:28" x14ac:dyDescent="0.25">
      <c r="A1641" t="s">
        <v>167</v>
      </c>
      <c r="B1641" t="s">
        <v>26</v>
      </c>
      <c r="C1641" t="s">
        <v>305</v>
      </c>
      <c r="D1641" t="s">
        <v>306</v>
      </c>
      <c r="E1641">
        <v>511</v>
      </c>
      <c r="F1641" t="str">
        <f t="shared" si="50"/>
        <v>A2320AF511</v>
      </c>
      <c r="G1641">
        <f t="shared" si="51"/>
        <v>2536000</v>
      </c>
      <c r="H1641" s="2">
        <v>-2536401</v>
      </c>
      <c r="I1641" s="3">
        <v>-2536000</v>
      </c>
      <c r="J1641" t="s">
        <v>99</v>
      </c>
      <c r="K1641" t="s">
        <v>168</v>
      </c>
      <c r="L1641" t="s">
        <v>117</v>
      </c>
      <c r="M1641" t="s">
        <v>169</v>
      </c>
      <c r="N1641" t="s">
        <v>170</v>
      </c>
      <c r="O1641" t="s">
        <v>814</v>
      </c>
      <c r="P1641" t="s">
        <v>34</v>
      </c>
      <c r="Q1641" t="s">
        <v>45</v>
      </c>
      <c r="R1641" t="s">
        <v>46</v>
      </c>
      <c r="S1641" t="s">
        <v>307</v>
      </c>
      <c r="T1641" t="s">
        <v>185</v>
      </c>
      <c r="U1641" t="s">
        <v>226</v>
      </c>
      <c r="V1641" t="s">
        <v>39</v>
      </c>
      <c r="W1641" t="s">
        <v>40</v>
      </c>
      <c r="X1641" t="s">
        <v>187</v>
      </c>
      <c r="Y1641" t="s">
        <v>41</v>
      </c>
      <c r="Z1641" t="s">
        <v>41</v>
      </c>
      <c r="AA1641" t="s">
        <v>188</v>
      </c>
      <c r="AB1641" t="s">
        <v>227</v>
      </c>
    </row>
    <row r="1642" spans="1:28" x14ac:dyDescent="0.25">
      <c r="A1642" t="s">
        <v>823</v>
      </c>
      <c r="B1642" t="s">
        <v>26</v>
      </c>
      <c r="C1642" t="s">
        <v>309</v>
      </c>
      <c r="D1642" t="s">
        <v>57</v>
      </c>
      <c r="E1642">
        <v>511</v>
      </c>
      <c r="F1642" t="str">
        <f t="shared" si="50"/>
        <v>A3340AF511</v>
      </c>
      <c r="G1642">
        <f t="shared" si="51"/>
        <v>1565000</v>
      </c>
      <c r="H1642" s="2">
        <v>1565317</v>
      </c>
      <c r="I1642" s="3">
        <v>1565000</v>
      </c>
      <c r="J1642" t="s">
        <v>29</v>
      </c>
      <c r="K1642" t="s">
        <v>108</v>
      </c>
      <c r="L1642" t="s">
        <v>109</v>
      </c>
      <c r="M1642" t="s">
        <v>32</v>
      </c>
      <c r="N1642" t="s">
        <v>33</v>
      </c>
      <c r="O1642" t="s">
        <v>814</v>
      </c>
      <c r="P1642" t="s">
        <v>34</v>
      </c>
      <c r="Q1642" t="s">
        <v>51</v>
      </c>
      <c r="R1642" t="s">
        <v>58</v>
      </c>
      <c r="S1642" t="s">
        <v>310</v>
      </c>
      <c r="T1642" t="s">
        <v>185</v>
      </c>
      <c r="U1642" t="s">
        <v>186</v>
      </c>
      <c r="V1642" t="s">
        <v>39</v>
      </c>
      <c r="W1642" t="s">
        <v>40</v>
      </c>
      <c r="X1642" t="s">
        <v>187</v>
      </c>
      <c r="Y1642" t="s">
        <v>41</v>
      </c>
      <c r="Z1642" t="s">
        <v>41</v>
      </c>
      <c r="AA1642" t="s">
        <v>188</v>
      </c>
      <c r="AB1642" t="s">
        <v>311</v>
      </c>
    </row>
    <row r="1643" spans="1:28" x14ac:dyDescent="0.25">
      <c r="A1643" t="s">
        <v>825</v>
      </c>
      <c r="B1643" t="s">
        <v>26</v>
      </c>
      <c r="C1643" t="s">
        <v>309</v>
      </c>
      <c r="D1643" t="s">
        <v>57</v>
      </c>
      <c r="E1643">
        <v>511</v>
      </c>
      <c r="F1643" t="str">
        <f t="shared" si="50"/>
        <v>A3340AF511</v>
      </c>
      <c r="G1643">
        <f t="shared" si="51"/>
        <v>22000</v>
      </c>
      <c r="H1643" s="2">
        <v>21475</v>
      </c>
      <c r="I1643" s="3">
        <v>22000</v>
      </c>
      <c r="J1643" t="s">
        <v>29</v>
      </c>
      <c r="K1643" t="s">
        <v>100</v>
      </c>
      <c r="L1643" t="s">
        <v>101</v>
      </c>
      <c r="M1643" t="s">
        <v>102</v>
      </c>
      <c r="N1643" t="s">
        <v>103</v>
      </c>
      <c r="O1643" t="s">
        <v>814</v>
      </c>
      <c r="P1643" t="s">
        <v>34</v>
      </c>
      <c r="Q1643" t="s">
        <v>51</v>
      </c>
      <c r="R1643" t="s">
        <v>58</v>
      </c>
      <c r="S1643" t="s">
        <v>310</v>
      </c>
      <c r="T1643" t="s">
        <v>185</v>
      </c>
      <c r="U1643" t="s">
        <v>186</v>
      </c>
      <c r="V1643" t="s">
        <v>39</v>
      </c>
      <c r="W1643" t="s">
        <v>40</v>
      </c>
      <c r="X1643" t="s">
        <v>187</v>
      </c>
      <c r="Y1643" t="s">
        <v>41</v>
      </c>
      <c r="Z1643" t="s">
        <v>41</v>
      </c>
      <c r="AA1643" t="s">
        <v>188</v>
      </c>
      <c r="AB1643" t="s">
        <v>311</v>
      </c>
    </row>
    <row r="1644" spans="1:28" x14ac:dyDescent="0.25">
      <c r="A1644" t="s">
        <v>816</v>
      </c>
      <c r="B1644" t="s">
        <v>26</v>
      </c>
      <c r="C1644" t="s">
        <v>309</v>
      </c>
      <c r="D1644" t="s">
        <v>57</v>
      </c>
      <c r="E1644">
        <v>511</v>
      </c>
      <c r="F1644" t="str">
        <f t="shared" si="50"/>
        <v>A3340AF511</v>
      </c>
      <c r="G1644">
        <f t="shared" si="51"/>
        <v>570000</v>
      </c>
      <c r="H1644" s="2">
        <v>-570015</v>
      </c>
      <c r="I1644" s="3">
        <v>-570000</v>
      </c>
      <c r="J1644" t="s">
        <v>99</v>
      </c>
      <c r="K1644" t="s">
        <v>115</v>
      </c>
      <c r="L1644" t="s">
        <v>111</v>
      </c>
      <c r="M1644" t="s">
        <v>112</v>
      </c>
      <c r="N1644" t="s">
        <v>113</v>
      </c>
      <c r="O1644" t="s">
        <v>814</v>
      </c>
      <c r="P1644" t="s">
        <v>34</v>
      </c>
      <c r="Q1644" t="s">
        <v>51</v>
      </c>
      <c r="R1644" t="s">
        <v>58</v>
      </c>
      <c r="S1644" t="s">
        <v>310</v>
      </c>
      <c r="T1644" t="s">
        <v>185</v>
      </c>
      <c r="U1644" t="s">
        <v>186</v>
      </c>
      <c r="V1644" t="s">
        <v>39</v>
      </c>
      <c r="W1644" t="s">
        <v>40</v>
      </c>
      <c r="X1644" t="s">
        <v>187</v>
      </c>
      <c r="Y1644" t="s">
        <v>41</v>
      </c>
      <c r="Z1644" t="s">
        <v>41</v>
      </c>
      <c r="AA1644" t="s">
        <v>188</v>
      </c>
      <c r="AB1644" t="s">
        <v>311</v>
      </c>
    </row>
    <row r="1645" spans="1:28" x14ac:dyDescent="0.25">
      <c r="A1645" t="s">
        <v>817</v>
      </c>
      <c r="B1645" t="s">
        <v>26</v>
      </c>
      <c r="C1645" t="s">
        <v>309</v>
      </c>
      <c r="D1645" t="s">
        <v>57</v>
      </c>
      <c r="E1645">
        <v>511</v>
      </c>
      <c r="F1645" t="str">
        <f t="shared" si="50"/>
        <v>A3340AF511</v>
      </c>
      <c r="G1645">
        <f t="shared" si="51"/>
        <v>1017000</v>
      </c>
      <c r="H1645" s="2">
        <v>-1016777</v>
      </c>
      <c r="I1645" s="3">
        <v>-1017000</v>
      </c>
      <c r="J1645" t="s">
        <v>99</v>
      </c>
      <c r="K1645" t="s">
        <v>116</v>
      </c>
      <c r="L1645" t="s">
        <v>117</v>
      </c>
      <c r="M1645" t="s">
        <v>118</v>
      </c>
      <c r="N1645" t="s">
        <v>117</v>
      </c>
      <c r="O1645" t="s">
        <v>814</v>
      </c>
      <c r="P1645" t="s">
        <v>34</v>
      </c>
      <c r="Q1645" t="s">
        <v>51</v>
      </c>
      <c r="R1645" t="s">
        <v>58</v>
      </c>
      <c r="S1645" t="s">
        <v>310</v>
      </c>
      <c r="T1645" t="s">
        <v>185</v>
      </c>
      <c r="U1645" t="s">
        <v>186</v>
      </c>
      <c r="V1645" t="s">
        <v>39</v>
      </c>
      <c r="W1645" t="s">
        <v>40</v>
      </c>
      <c r="X1645" t="s">
        <v>187</v>
      </c>
      <c r="Y1645" t="s">
        <v>41</v>
      </c>
      <c r="Z1645" t="s">
        <v>41</v>
      </c>
      <c r="AA1645" t="s">
        <v>188</v>
      </c>
      <c r="AB1645" t="s">
        <v>311</v>
      </c>
    </row>
    <row r="1646" spans="1:28" x14ac:dyDescent="0.25">
      <c r="A1646" t="s">
        <v>149</v>
      </c>
      <c r="B1646" t="s">
        <v>26</v>
      </c>
      <c r="C1646" t="s">
        <v>309</v>
      </c>
      <c r="D1646" t="s">
        <v>57</v>
      </c>
      <c r="E1646">
        <v>511</v>
      </c>
      <c r="F1646" t="str">
        <f t="shared" si="50"/>
        <v>A3340AF511</v>
      </c>
      <c r="G1646">
        <f t="shared" si="51"/>
        <v>327000</v>
      </c>
      <c r="H1646" s="2">
        <v>326820</v>
      </c>
      <c r="I1646" s="3">
        <v>327000</v>
      </c>
      <c r="J1646" t="s">
        <v>29</v>
      </c>
      <c r="K1646" t="s">
        <v>51</v>
      </c>
      <c r="L1646" t="s">
        <v>137</v>
      </c>
      <c r="M1646" t="s">
        <v>138</v>
      </c>
      <c r="N1646" t="s">
        <v>139</v>
      </c>
      <c r="O1646" t="s">
        <v>814</v>
      </c>
      <c r="P1646" t="s">
        <v>34</v>
      </c>
      <c r="Q1646" t="s">
        <v>51</v>
      </c>
      <c r="R1646" t="s">
        <v>58</v>
      </c>
      <c r="S1646" t="s">
        <v>310</v>
      </c>
      <c r="T1646" t="s">
        <v>185</v>
      </c>
      <c r="U1646" t="s">
        <v>186</v>
      </c>
      <c r="V1646" t="s">
        <v>39</v>
      </c>
      <c r="W1646" t="s">
        <v>40</v>
      </c>
      <c r="X1646" t="s">
        <v>187</v>
      </c>
      <c r="Y1646" t="s">
        <v>41</v>
      </c>
      <c r="Z1646" t="s">
        <v>41</v>
      </c>
      <c r="AA1646" t="s">
        <v>188</v>
      </c>
      <c r="AB1646" t="s">
        <v>311</v>
      </c>
    </row>
    <row r="1647" spans="1:28" x14ac:dyDescent="0.25">
      <c r="A1647" t="s">
        <v>152</v>
      </c>
      <c r="B1647" t="s">
        <v>26</v>
      </c>
      <c r="C1647" t="s">
        <v>309</v>
      </c>
      <c r="D1647" t="s">
        <v>57</v>
      </c>
      <c r="E1647">
        <v>511</v>
      </c>
      <c r="F1647" t="str">
        <f t="shared" si="50"/>
        <v>A3340AF511</v>
      </c>
      <c r="G1647">
        <f t="shared" si="51"/>
        <v>327000</v>
      </c>
      <c r="H1647" s="2">
        <v>-326820</v>
      </c>
      <c r="I1647" s="3">
        <v>-327000</v>
      </c>
      <c r="J1647" t="s">
        <v>99</v>
      </c>
      <c r="K1647" t="s">
        <v>115</v>
      </c>
      <c r="L1647" t="s">
        <v>111</v>
      </c>
      <c r="M1647" t="s">
        <v>112</v>
      </c>
      <c r="N1647" t="s">
        <v>113</v>
      </c>
      <c r="O1647" t="s">
        <v>814</v>
      </c>
      <c r="P1647" t="s">
        <v>34</v>
      </c>
      <c r="Q1647" t="s">
        <v>51</v>
      </c>
      <c r="R1647" t="s">
        <v>58</v>
      </c>
      <c r="S1647" t="s">
        <v>310</v>
      </c>
      <c r="T1647" t="s">
        <v>185</v>
      </c>
      <c r="U1647" t="s">
        <v>186</v>
      </c>
      <c r="V1647" t="s">
        <v>39</v>
      </c>
      <c r="W1647" t="s">
        <v>40</v>
      </c>
      <c r="X1647" t="s">
        <v>187</v>
      </c>
      <c r="Y1647" t="s">
        <v>41</v>
      </c>
      <c r="Z1647" t="s">
        <v>41</v>
      </c>
      <c r="AA1647" t="s">
        <v>188</v>
      </c>
      <c r="AB1647" t="s">
        <v>311</v>
      </c>
    </row>
    <row r="1648" spans="1:28" x14ac:dyDescent="0.25">
      <c r="A1648" t="s">
        <v>153</v>
      </c>
      <c r="B1648" t="s">
        <v>312</v>
      </c>
      <c r="C1648" t="s">
        <v>309</v>
      </c>
      <c r="D1648" t="s">
        <v>57</v>
      </c>
      <c r="E1648">
        <v>511</v>
      </c>
      <c r="F1648" t="str">
        <f t="shared" si="50"/>
        <v>A3340AF511</v>
      </c>
      <c r="G1648">
        <f t="shared" si="51"/>
        <v>289000</v>
      </c>
      <c r="H1648" s="2">
        <v>289254</v>
      </c>
      <c r="I1648" s="3">
        <v>289000</v>
      </c>
      <c r="J1648" t="s">
        <v>29</v>
      </c>
      <c r="K1648" t="s">
        <v>154</v>
      </c>
      <c r="L1648" t="s">
        <v>155</v>
      </c>
      <c r="M1648" t="s">
        <v>156</v>
      </c>
      <c r="N1648" t="s">
        <v>157</v>
      </c>
      <c r="O1648" t="s">
        <v>814</v>
      </c>
      <c r="P1648" t="s">
        <v>34</v>
      </c>
      <c r="Q1648" t="s">
        <v>51</v>
      </c>
      <c r="R1648" t="s">
        <v>58</v>
      </c>
      <c r="S1648" t="s">
        <v>310</v>
      </c>
      <c r="T1648" t="s">
        <v>185</v>
      </c>
      <c r="U1648" t="s">
        <v>186</v>
      </c>
      <c r="V1648" t="s">
        <v>39</v>
      </c>
      <c r="W1648" t="s">
        <v>40</v>
      </c>
      <c r="X1648" t="s">
        <v>187</v>
      </c>
      <c r="Y1648" t="s">
        <v>41</v>
      </c>
      <c r="Z1648" t="s">
        <v>41</v>
      </c>
      <c r="AA1648" t="s">
        <v>188</v>
      </c>
      <c r="AB1648" t="s">
        <v>311</v>
      </c>
    </row>
    <row r="1649" spans="1:28" x14ac:dyDescent="0.25">
      <c r="A1649" t="s">
        <v>158</v>
      </c>
      <c r="B1649" t="s">
        <v>312</v>
      </c>
      <c r="C1649" t="s">
        <v>309</v>
      </c>
      <c r="D1649" t="s">
        <v>57</v>
      </c>
      <c r="E1649">
        <v>511</v>
      </c>
      <c r="F1649" t="str">
        <f t="shared" si="50"/>
        <v>A3340AF511</v>
      </c>
      <c r="G1649">
        <f t="shared" si="51"/>
        <v>9000</v>
      </c>
      <c r="H1649" s="2">
        <v>9147</v>
      </c>
      <c r="I1649" s="3">
        <v>9000</v>
      </c>
      <c r="J1649" t="s">
        <v>29</v>
      </c>
      <c r="K1649" t="s">
        <v>159</v>
      </c>
      <c r="L1649" t="s">
        <v>160</v>
      </c>
      <c r="M1649" t="s">
        <v>161</v>
      </c>
      <c r="N1649" t="s">
        <v>162</v>
      </c>
      <c r="O1649" t="s">
        <v>814</v>
      </c>
      <c r="P1649" t="s">
        <v>34</v>
      </c>
      <c r="Q1649" t="s">
        <v>51</v>
      </c>
      <c r="R1649" t="s">
        <v>58</v>
      </c>
      <c r="S1649" t="s">
        <v>310</v>
      </c>
      <c r="T1649" t="s">
        <v>185</v>
      </c>
      <c r="U1649" t="s">
        <v>186</v>
      </c>
      <c r="V1649" t="s">
        <v>39</v>
      </c>
      <c r="W1649" t="s">
        <v>40</v>
      </c>
      <c r="X1649" t="s">
        <v>187</v>
      </c>
      <c r="Y1649" t="s">
        <v>41</v>
      </c>
      <c r="Z1649" t="s">
        <v>41</v>
      </c>
      <c r="AA1649" t="s">
        <v>188</v>
      </c>
      <c r="AB1649" t="s">
        <v>311</v>
      </c>
    </row>
    <row r="1650" spans="1:28" x14ac:dyDescent="0.25">
      <c r="A1650" t="s">
        <v>163</v>
      </c>
      <c r="B1650" t="s">
        <v>312</v>
      </c>
      <c r="C1650" t="s">
        <v>309</v>
      </c>
      <c r="D1650" t="s">
        <v>57</v>
      </c>
      <c r="E1650">
        <v>511</v>
      </c>
      <c r="F1650" t="str">
        <f t="shared" si="50"/>
        <v>A3340AF511</v>
      </c>
      <c r="G1650">
        <f t="shared" si="51"/>
        <v>298000</v>
      </c>
      <c r="H1650" s="2">
        <v>-298401</v>
      </c>
      <c r="I1650" s="3">
        <v>-298000</v>
      </c>
      <c r="J1650" t="s">
        <v>99</v>
      </c>
      <c r="K1650" t="s">
        <v>51</v>
      </c>
      <c r="L1650" t="s">
        <v>137</v>
      </c>
      <c r="M1650" t="s">
        <v>138</v>
      </c>
      <c r="N1650" t="s">
        <v>139</v>
      </c>
      <c r="O1650" t="s">
        <v>814</v>
      </c>
      <c r="P1650" t="s">
        <v>34</v>
      </c>
      <c r="Q1650" t="s">
        <v>51</v>
      </c>
      <c r="R1650" t="s">
        <v>58</v>
      </c>
      <c r="S1650" t="s">
        <v>310</v>
      </c>
      <c r="T1650" t="s">
        <v>185</v>
      </c>
      <c r="U1650" t="s">
        <v>186</v>
      </c>
      <c r="V1650" t="s">
        <v>39</v>
      </c>
      <c r="W1650" t="s">
        <v>40</v>
      </c>
      <c r="X1650" t="s">
        <v>187</v>
      </c>
      <c r="Y1650" t="s">
        <v>41</v>
      </c>
      <c r="Z1650" t="s">
        <v>41</v>
      </c>
      <c r="AA1650" t="s">
        <v>188</v>
      </c>
      <c r="AB1650" t="s">
        <v>311</v>
      </c>
    </row>
    <row r="1651" spans="1:28" x14ac:dyDescent="0.25">
      <c r="A1651" t="s">
        <v>164</v>
      </c>
      <c r="B1651" t="s">
        <v>26</v>
      </c>
      <c r="C1651" t="s">
        <v>309</v>
      </c>
      <c r="D1651" t="s">
        <v>57</v>
      </c>
      <c r="E1651">
        <v>511</v>
      </c>
      <c r="F1651" t="str">
        <f t="shared" si="50"/>
        <v>A3340AF511</v>
      </c>
      <c r="G1651">
        <f t="shared" si="51"/>
        <v>289000</v>
      </c>
      <c r="H1651" s="2">
        <v>289254</v>
      </c>
      <c r="I1651" s="3">
        <v>289000</v>
      </c>
      <c r="J1651" t="s">
        <v>29</v>
      </c>
      <c r="K1651" t="s">
        <v>116</v>
      </c>
      <c r="L1651" t="s">
        <v>117</v>
      </c>
      <c r="M1651" t="s">
        <v>118</v>
      </c>
      <c r="N1651" t="s">
        <v>117</v>
      </c>
      <c r="O1651" t="s">
        <v>814</v>
      </c>
      <c r="P1651" t="s">
        <v>34</v>
      </c>
      <c r="Q1651" t="s">
        <v>51</v>
      </c>
      <c r="R1651" t="s">
        <v>58</v>
      </c>
      <c r="S1651" t="s">
        <v>310</v>
      </c>
      <c r="T1651" t="s">
        <v>185</v>
      </c>
      <c r="U1651" t="s">
        <v>186</v>
      </c>
      <c r="V1651" t="s">
        <v>39</v>
      </c>
      <c r="W1651" t="s">
        <v>40</v>
      </c>
      <c r="X1651" t="s">
        <v>187</v>
      </c>
      <c r="Y1651" t="s">
        <v>41</v>
      </c>
      <c r="Z1651" t="s">
        <v>41</v>
      </c>
      <c r="AA1651" t="s">
        <v>188</v>
      </c>
      <c r="AB1651" t="s">
        <v>311</v>
      </c>
    </row>
    <row r="1652" spans="1:28" x14ac:dyDescent="0.25">
      <c r="A1652" t="s">
        <v>165</v>
      </c>
      <c r="B1652" t="s">
        <v>26</v>
      </c>
      <c r="C1652" t="s">
        <v>309</v>
      </c>
      <c r="D1652" t="s">
        <v>57</v>
      </c>
      <c r="E1652">
        <v>511</v>
      </c>
      <c r="F1652" t="str">
        <f t="shared" si="50"/>
        <v>A3340AF511</v>
      </c>
      <c r="G1652">
        <f t="shared" si="51"/>
        <v>289000</v>
      </c>
      <c r="H1652" s="2">
        <v>-289254</v>
      </c>
      <c r="I1652" s="3">
        <v>-289000</v>
      </c>
      <c r="J1652" t="s">
        <v>99</v>
      </c>
      <c r="K1652" t="s">
        <v>154</v>
      </c>
      <c r="L1652" t="s">
        <v>155</v>
      </c>
      <c r="M1652" t="s">
        <v>156</v>
      </c>
      <c r="N1652" t="s">
        <v>157</v>
      </c>
      <c r="O1652" t="s">
        <v>814</v>
      </c>
      <c r="P1652" t="s">
        <v>34</v>
      </c>
      <c r="Q1652" t="s">
        <v>51</v>
      </c>
      <c r="R1652" t="s">
        <v>58</v>
      </c>
      <c r="S1652" t="s">
        <v>310</v>
      </c>
      <c r="T1652" t="s">
        <v>185</v>
      </c>
      <c r="U1652" t="s">
        <v>186</v>
      </c>
      <c r="V1652" t="s">
        <v>39</v>
      </c>
      <c r="W1652" t="s">
        <v>40</v>
      </c>
      <c r="X1652" t="s">
        <v>187</v>
      </c>
      <c r="Y1652" t="s">
        <v>41</v>
      </c>
      <c r="Z1652" t="s">
        <v>41</v>
      </c>
      <c r="AA1652" t="s">
        <v>188</v>
      </c>
      <c r="AB1652" t="s">
        <v>311</v>
      </c>
    </row>
    <row r="1653" spans="1:28" x14ac:dyDescent="0.25">
      <c r="A1653" t="s">
        <v>166</v>
      </c>
      <c r="B1653" t="s">
        <v>26</v>
      </c>
      <c r="C1653" t="s">
        <v>309</v>
      </c>
      <c r="D1653" t="s">
        <v>57</v>
      </c>
      <c r="E1653">
        <v>511</v>
      </c>
      <c r="F1653" t="str">
        <f t="shared" si="50"/>
        <v>A3340AF511</v>
      </c>
      <c r="G1653">
        <f t="shared" si="51"/>
        <v>320000</v>
      </c>
      <c r="H1653" s="2">
        <v>320249</v>
      </c>
      <c r="I1653" s="3">
        <v>320000</v>
      </c>
      <c r="J1653" t="s">
        <v>29</v>
      </c>
      <c r="K1653" t="s">
        <v>116</v>
      </c>
      <c r="L1653" t="s">
        <v>117</v>
      </c>
      <c r="M1653" t="s">
        <v>118</v>
      </c>
      <c r="N1653" t="s">
        <v>117</v>
      </c>
      <c r="O1653" t="s">
        <v>814</v>
      </c>
      <c r="P1653" t="s">
        <v>34</v>
      </c>
      <c r="Q1653" t="s">
        <v>51</v>
      </c>
      <c r="R1653" t="s">
        <v>58</v>
      </c>
      <c r="S1653" t="s">
        <v>310</v>
      </c>
      <c r="T1653" t="s">
        <v>185</v>
      </c>
      <c r="U1653" t="s">
        <v>186</v>
      </c>
      <c r="V1653" t="s">
        <v>39</v>
      </c>
      <c r="W1653" t="s">
        <v>40</v>
      </c>
      <c r="X1653" t="s">
        <v>187</v>
      </c>
      <c r="Y1653" t="s">
        <v>41</v>
      </c>
      <c r="Z1653" t="s">
        <v>41</v>
      </c>
      <c r="AA1653" t="s">
        <v>188</v>
      </c>
      <c r="AB1653" t="s">
        <v>311</v>
      </c>
    </row>
    <row r="1654" spans="1:28" x14ac:dyDescent="0.25">
      <c r="A1654" t="s">
        <v>167</v>
      </c>
      <c r="B1654" t="s">
        <v>26</v>
      </c>
      <c r="C1654" t="s">
        <v>309</v>
      </c>
      <c r="D1654" t="s">
        <v>57</v>
      </c>
      <c r="E1654">
        <v>511</v>
      </c>
      <c r="F1654" t="str">
        <f t="shared" si="50"/>
        <v>A3340AF511</v>
      </c>
      <c r="G1654">
        <f t="shared" si="51"/>
        <v>320000</v>
      </c>
      <c r="H1654" s="2">
        <v>-320249</v>
      </c>
      <c r="I1654" s="3">
        <v>-320000</v>
      </c>
      <c r="J1654" t="s">
        <v>99</v>
      </c>
      <c r="K1654" t="s">
        <v>168</v>
      </c>
      <c r="L1654" t="s">
        <v>117</v>
      </c>
      <c r="M1654" t="s">
        <v>169</v>
      </c>
      <c r="N1654" t="s">
        <v>170</v>
      </c>
      <c r="O1654" t="s">
        <v>814</v>
      </c>
      <c r="P1654" t="s">
        <v>34</v>
      </c>
      <c r="Q1654" t="s">
        <v>51</v>
      </c>
      <c r="R1654" t="s">
        <v>58</v>
      </c>
      <c r="S1654" t="s">
        <v>310</v>
      </c>
      <c r="T1654" t="s">
        <v>185</v>
      </c>
      <c r="U1654" t="s">
        <v>186</v>
      </c>
      <c r="V1654" t="s">
        <v>39</v>
      </c>
      <c r="W1654" t="s">
        <v>40</v>
      </c>
      <c r="X1654" t="s">
        <v>187</v>
      </c>
      <c r="Y1654" t="s">
        <v>41</v>
      </c>
      <c r="Z1654" t="s">
        <v>41</v>
      </c>
      <c r="AA1654" t="s">
        <v>188</v>
      </c>
      <c r="AB1654" t="s">
        <v>311</v>
      </c>
    </row>
    <row r="1655" spans="1:28" x14ac:dyDescent="0.25">
      <c r="A1655" t="s">
        <v>181</v>
      </c>
      <c r="B1655" t="s">
        <v>26</v>
      </c>
      <c r="C1655" t="s">
        <v>309</v>
      </c>
      <c r="D1655" t="s">
        <v>57</v>
      </c>
      <c r="E1655">
        <v>511</v>
      </c>
      <c r="F1655" t="str">
        <f t="shared" si="50"/>
        <v>A3340AF511</v>
      </c>
      <c r="G1655">
        <f t="shared" si="51"/>
        <v>527000</v>
      </c>
      <c r="H1655" s="2">
        <v>527444</v>
      </c>
      <c r="I1655" s="3">
        <v>527000</v>
      </c>
      <c r="J1655" t="s">
        <v>29</v>
      </c>
      <c r="K1655" t="s">
        <v>108</v>
      </c>
      <c r="L1655" t="s">
        <v>109</v>
      </c>
      <c r="M1655" t="s">
        <v>32</v>
      </c>
      <c r="N1655" t="s">
        <v>33</v>
      </c>
      <c r="O1655" t="s">
        <v>814</v>
      </c>
      <c r="P1655" t="s">
        <v>34</v>
      </c>
      <c r="Q1655" t="s">
        <v>51</v>
      </c>
      <c r="R1655" t="s">
        <v>58</v>
      </c>
      <c r="S1655" t="s">
        <v>310</v>
      </c>
      <c r="T1655" t="s">
        <v>185</v>
      </c>
      <c r="U1655" t="s">
        <v>186</v>
      </c>
      <c r="V1655" t="s">
        <v>39</v>
      </c>
      <c r="W1655" t="s">
        <v>40</v>
      </c>
      <c r="X1655" t="s">
        <v>187</v>
      </c>
      <c r="Y1655" t="s">
        <v>41</v>
      </c>
      <c r="Z1655" t="s">
        <v>41</v>
      </c>
      <c r="AA1655" t="s">
        <v>188</v>
      </c>
      <c r="AB1655" t="s">
        <v>311</v>
      </c>
    </row>
    <row r="1656" spans="1:28" x14ac:dyDescent="0.25">
      <c r="A1656" t="s">
        <v>182</v>
      </c>
      <c r="B1656" t="s">
        <v>26</v>
      </c>
      <c r="C1656" t="s">
        <v>309</v>
      </c>
      <c r="D1656" t="s">
        <v>57</v>
      </c>
      <c r="E1656">
        <v>511</v>
      </c>
      <c r="F1656" t="str">
        <f t="shared" si="50"/>
        <v>A3340AF511</v>
      </c>
      <c r="G1656">
        <f t="shared" si="51"/>
        <v>527000</v>
      </c>
      <c r="H1656" s="2">
        <v>-527444</v>
      </c>
      <c r="I1656" s="3">
        <v>-527000</v>
      </c>
      <c r="J1656" t="s">
        <v>99</v>
      </c>
      <c r="K1656" t="s">
        <v>116</v>
      </c>
      <c r="L1656" t="s">
        <v>117</v>
      </c>
      <c r="M1656" t="s">
        <v>118</v>
      </c>
      <c r="N1656" t="s">
        <v>117</v>
      </c>
      <c r="O1656" t="s">
        <v>814</v>
      </c>
      <c r="P1656" t="s">
        <v>34</v>
      </c>
      <c r="Q1656" t="s">
        <v>51</v>
      </c>
      <c r="R1656" t="s">
        <v>58</v>
      </c>
      <c r="S1656" t="s">
        <v>310</v>
      </c>
      <c r="T1656" t="s">
        <v>185</v>
      </c>
      <c r="U1656" t="s">
        <v>186</v>
      </c>
      <c r="V1656" t="s">
        <v>39</v>
      </c>
      <c r="W1656" t="s">
        <v>40</v>
      </c>
      <c r="X1656" t="s">
        <v>187</v>
      </c>
      <c r="Y1656" t="s">
        <v>41</v>
      </c>
      <c r="Z1656" t="s">
        <v>41</v>
      </c>
      <c r="AA1656" t="s">
        <v>188</v>
      </c>
      <c r="AB1656" t="s">
        <v>311</v>
      </c>
    </row>
    <row r="1657" spans="1:28" x14ac:dyDescent="0.25">
      <c r="A1657" t="s">
        <v>823</v>
      </c>
      <c r="B1657" t="s">
        <v>26</v>
      </c>
      <c r="C1657" t="s">
        <v>313</v>
      </c>
      <c r="D1657" t="s">
        <v>61</v>
      </c>
      <c r="E1657">
        <v>511</v>
      </c>
      <c r="F1657" t="str">
        <f t="shared" si="50"/>
        <v>A3560AF511</v>
      </c>
      <c r="G1657">
        <f t="shared" si="51"/>
        <v>3689000</v>
      </c>
      <c r="H1657" s="2">
        <v>3688987</v>
      </c>
      <c r="I1657" s="3">
        <v>3689000</v>
      </c>
      <c r="J1657" t="s">
        <v>29</v>
      </c>
      <c r="K1657" t="s">
        <v>108</v>
      </c>
      <c r="L1657" t="s">
        <v>109</v>
      </c>
      <c r="M1657" t="s">
        <v>32</v>
      </c>
      <c r="N1657" t="s">
        <v>33</v>
      </c>
      <c r="O1657" t="s">
        <v>814</v>
      </c>
      <c r="P1657" t="s">
        <v>34</v>
      </c>
      <c r="Q1657" t="s">
        <v>51</v>
      </c>
      <c r="R1657" t="s">
        <v>58</v>
      </c>
      <c r="S1657" t="s">
        <v>314</v>
      </c>
      <c r="T1657" t="s">
        <v>185</v>
      </c>
      <c r="U1657" t="s">
        <v>194</v>
      </c>
      <c r="V1657" t="s">
        <v>39</v>
      </c>
      <c r="W1657" t="s">
        <v>40</v>
      </c>
      <c r="X1657" t="s">
        <v>40</v>
      </c>
      <c r="Y1657" t="s">
        <v>41</v>
      </c>
      <c r="Z1657" t="s">
        <v>41</v>
      </c>
      <c r="AA1657" t="s">
        <v>188</v>
      </c>
      <c r="AB1657" t="s">
        <v>195</v>
      </c>
    </row>
    <row r="1658" spans="1:28" x14ac:dyDescent="0.25">
      <c r="A1658" t="s">
        <v>825</v>
      </c>
      <c r="B1658" t="s">
        <v>26</v>
      </c>
      <c r="C1658" t="s">
        <v>313</v>
      </c>
      <c r="D1658" t="s">
        <v>61</v>
      </c>
      <c r="E1658">
        <v>511</v>
      </c>
      <c r="F1658" t="str">
        <f t="shared" si="50"/>
        <v>A3560AF511</v>
      </c>
      <c r="G1658">
        <f t="shared" si="51"/>
        <v>85000</v>
      </c>
      <c r="H1658" s="2">
        <v>85633</v>
      </c>
      <c r="I1658" s="3">
        <v>85000</v>
      </c>
      <c r="J1658" t="s">
        <v>29</v>
      </c>
      <c r="K1658" t="s">
        <v>100</v>
      </c>
      <c r="L1658" t="s">
        <v>101</v>
      </c>
      <c r="M1658" t="s">
        <v>102</v>
      </c>
      <c r="N1658" t="s">
        <v>103</v>
      </c>
      <c r="O1658" t="s">
        <v>814</v>
      </c>
      <c r="P1658" t="s">
        <v>34</v>
      </c>
      <c r="Q1658" t="s">
        <v>51</v>
      </c>
      <c r="R1658" t="s">
        <v>58</v>
      </c>
      <c r="S1658" t="s">
        <v>314</v>
      </c>
      <c r="T1658" t="s">
        <v>185</v>
      </c>
      <c r="U1658" t="s">
        <v>194</v>
      </c>
      <c r="V1658" t="s">
        <v>39</v>
      </c>
      <c r="W1658" t="s">
        <v>40</v>
      </c>
      <c r="X1658" t="s">
        <v>40</v>
      </c>
      <c r="Y1658" t="s">
        <v>41</v>
      </c>
      <c r="Z1658" t="s">
        <v>41</v>
      </c>
      <c r="AA1658" t="s">
        <v>188</v>
      </c>
      <c r="AB1658" t="s">
        <v>195</v>
      </c>
    </row>
    <row r="1659" spans="1:28" x14ac:dyDescent="0.25">
      <c r="A1659" t="s">
        <v>816</v>
      </c>
      <c r="B1659" t="s">
        <v>26</v>
      </c>
      <c r="C1659" t="s">
        <v>313</v>
      </c>
      <c r="D1659" t="s">
        <v>61</v>
      </c>
      <c r="E1659">
        <v>511</v>
      </c>
      <c r="F1659" t="str">
        <f t="shared" si="50"/>
        <v>A3560AF511</v>
      </c>
      <c r="G1659">
        <f t="shared" si="51"/>
        <v>1376000</v>
      </c>
      <c r="H1659" s="2">
        <v>-1376460</v>
      </c>
      <c r="I1659" s="3">
        <v>-1376000</v>
      </c>
      <c r="J1659" t="s">
        <v>99</v>
      </c>
      <c r="K1659" t="s">
        <v>115</v>
      </c>
      <c r="L1659" t="s">
        <v>111</v>
      </c>
      <c r="M1659" t="s">
        <v>112</v>
      </c>
      <c r="N1659" t="s">
        <v>113</v>
      </c>
      <c r="O1659" t="s">
        <v>814</v>
      </c>
      <c r="P1659" t="s">
        <v>34</v>
      </c>
      <c r="Q1659" t="s">
        <v>51</v>
      </c>
      <c r="R1659" t="s">
        <v>58</v>
      </c>
      <c r="S1659" t="s">
        <v>314</v>
      </c>
      <c r="T1659" t="s">
        <v>185</v>
      </c>
      <c r="U1659" t="s">
        <v>194</v>
      </c>
      <c r="V1659" t="s">
        <v>39</v>
      </c>
      <c r="W1659" t="s">
        <v>40</v>
      </c>
      <c r="X1659" t="s">
        <v>40</v>
      </c>
      <c r="Y1659" t="s">
        <v>41</v>
      </c>
      <c r="Z1659" t="s">
        <v>41</v>
      </c>
      <c r="AA1659" t="s">
        <v>188</v>
      </c>
      <c r="AB1659" t="s">
        <v>195</v>
      </c>
    </row>
    <row r="1660" spans="1:28" x14ac:dyDescent="0.25">
      <c r="A1660" t="s">
        <v>817</v>
      </c>
      <c r="B1660" t="s">
        <v>26</v>
      </c>
      <c r="C1660" t="s">
        <v>313</v>
      </c>
      <c r="D1660" t="s">
        <v>61</v>
      </c>
      <c r="E1660">
        <v>511</v>
      </c>
      <c r="F1660" t="str">
        <f t="shared" si="50"/>
        <v>A3560AF511</v>
      </c>
      <c r="G1660">
        <f t="shared" si="51"/>
        <v>2398000</v>
      </c>
      <c r="H1660" s="2">
        <v>-2398160</v>
      </c>
      <c r="I1660" s="3">
        <v>-2398000</v>
      </c>
      <c r="J1660" t="s">
        <v>99</v>
      </c>
      <c r="K1660" t="s">
        <v>116</v>
      </c>
      <c r="L1660" t="s">
        <v>117</v>
      </c>
      <c r="M1660" t="s">
        <v>118</v>
      </c>
      <c r="N1660" t="s">
        <v>117</v>
      </c>
      <c r="O1660" t="s">
        <v>814</v>
      </c>
      <c r="P1660" t="s">
        <v>34</v>
      </c>
      <c r="Q1660" t="s">
        <v>51</v>
      </c>
      <c r="R1660" t="s">
        <v>58</v>
      </c>
      <c r="S1660" t="s">
        <v>314</v>
      </c>
      <c r="T1660" t="s">
        <v>185</v>
      </c>
      <c r="U1660" t="s">
        <v>194</v>
      </c>
      <c r="V1660" t="s">
        <v>39</v>
      </c>
      <c r="W1660" t="s">
        <v>40</v>
      </c>
      <c r="X1660" t="s">
        <v>40</v>
      </c>
      <c r="Y1660" t="s">
        <v>41</v>
      </c>
      <c r="Z1660" t="s">
        <v>41</v>
      </c>
      <c r="AA1660" t="s">
        <v>188</v>
      </c>
      <c r="AB1660" t="s">
        <v>195</v>
      </c>
    </row>
    <row r="1661" spans="1:28" x14ac:dyDescent="0.25">
      <c r="A1661" t="s">
        <v>149</v>
      </c>
      <c r="B1661" t="s">
        <v>26</v>
      </c>
      <c r="C1661" t="s">
        <v>313</v>
      </c>
      <c r="D1661" t="s">
        <v>61</v>
      </c>
      <c r="E1661">
        <v>511</v>
      </c>
      <c r="F1661" t="str">
        <f t="shared" si="50"/>
        <v>A3560AF511</v>
      </c>
      <c r="G1661">
        <f t="shared" si="51"/>
        <v>596000</v>
      </c>
      <c r="H1661" s="2">
        <v>596385</v>
      </c>
      <c r="I1661" s="3">
        <v>596000</v>
      </c>
      <c r="J1661" t="s">
        <v>29</v>
      </c>
      <c r="K1661" t="s">
        <v>51</v>
      </c>
      <c r="L1661" t="s">
        <v>137</v>
      </c>
      <c r="M1661" t="s">
        <v>138</v>
      </c>
      <c r="N1661" t="s">
        <v>139</v>
      </c>
      <c r="O1661" t="s">
        <v>814</v>
      </c>
      <c r="P1661" t="s">
        <v>34</v>
      </c>
      <c r="Q1661" t="s">
        <v>51</v>
      </c>
      <c r="R1661" t="s">
        <v>58</v>
      </c>
      <c r="S1661" t="s">
        <v>314</v>
      </c>
      <c r="T1661" t="s">
        <v>185</v>
      </c>
      <c r="U1661" t="s">
        <v>194</v>
      </c>
      <c r="V1661" t="s">
        <v>39</v>
      </c>
      <c r="W1661" t="s">
        <v>40</v>
      </c>
      <c r="X1661" t="s">
        <v>40</v>
      </c>
      <c r="Y1661" t="s">
        <v>41</v>
      </c>
      <c r="Z1661" t="s">
        <v>41</v>
      </c>
      <c r="AA1661" t="s">
        <v>188</v>
      </c>
      <c r="AB1661" t="s">
        <v>195</v>
      </c>
    </row>
    <row r="1662" spans="1:28" x14ac:dyDescent="0.25">
      <c r="A1662" t="s">
        <v>152</v>
      </c>
      <c r="B1662" t="s">
        <v>26</v>
      </c>
      <c r="C1662" t="s">
        <v>313</v>
      </c>
      <c r="D1662" t="s">
        <v>61</v>
      </c>
      <c r="E1662">
        <v>511</v>
      </c>
      <c r="F1662" t="str">
        <f t="shared" si="50"/>
        <v>A3560AF511</v>
      </c>
      <c r="G1662">
        <f t="shared" si="51"/>
        <v>596000</v>
      </c>
      <c r="H1662" s="2">
        <v>-596385</v>
      </c>
      <c r="I1662" s="3">
        <v>-596000</v>
      </c>
      <c r="J1662" t="s">
        <v>99</v>
      </c>
      <c r="K1662" t="s">
        <v>115</v>
      </c>
      <c r="L1662" t="s">
        <v>111</v>
      </c>
      <c r="M1662" t="s">
        <v>112</v>
      </c>
      <c r="N1662" t="s">
        <v>113</v>
      </c>
      <c r="O1662" t="s">
        <v>814</v>
      </c>
      <c r="P1662" t="s">
        <v>34</v>
      </c>
      <c r="Q1662" t="s">
        <v>51</v>
      </c>
      <c r="R1662" t="s">
        <v>58</v>
      </c>
      <c r="S1662" t="s">
        <v>314</v>
      </c>
      <c r="T1662" t="s">
        <v>185</v>
      </c>
      <c r="U1662" t="s">
        <v>194</v>
      </c>
      <c r="V1662" t="s">
        <v>39</v>
      </c>
      <c r="W1662" t="s">
        <v>40</v>
      </c>
      <c r="X1662" t="s">
        <v>40</v>
      </c>
      <c r="Y1662" t="s">
        <v>41</v>
      </c>
      <c r="Z1662" t="s">
        <v>41</v>
      </c>
      <c r="AA1662" t="s">
        <v>188</v>
      </c>
      <c r="AB1662" t="s">
        <v>195</v>
      </c>
    </row>
    <row r="1663" spans="1:28" x14ac:dyDescent="0.25">
      <c r="A1663" t="s">
        <v>153</v>
      </c>
      <c r="B1663" t="s">
        <v>315</v>
      </c>
      <c r="C1663" t="s">
        <v>313</v>
      </c>
      <c r="D1663" t="s">
        <v>61</v>
      </c>
      <c r="E1663">
        <v>511</v>
      </c>
      <c r="F1663" t="str">
        <f t="shared" si="50"/>
        <v>A3560AF511</v>
      </c>
      <c r="G1663">
        <f t="shared" si="51"/>
        <v>680000</v>
      </c>
      <c r="H1663" s="2">
        <v>680060</v>
      </c>
      <c r="I1663" s="3">
        <v>680000</v>
      </c>
      <c r="J1663" t="s">
        <v>29</v>
      </c>
      <c r="K1663" t="s">
        <v>154</v>
      </c>
      <c r="L1663" t="s">
        <v>155</v>
      </c>
      <c r="M1663" t="s">
        <v>156</v>
      </c>
      <c r="N1663" t="s">
        <v>157</v>
      </c>
      <c r="O1663" t="s">
        <v>814</v>
      </c>
      <c r="P1663" t="s">
        <v>34</v>
      </c>
      <c r="Q1663" t="s">
        <v>51</v>
      </c>
      <c r="R1663" t="s">
        <v>58</v>
      </c>
      <c r="S1663" t="s">
        <v>314</v>
      </c>
      <c r="T1663" t="s">
        <v>185</v>
      </c>
      <c r="U1663" t="s">
        <v>194</v>
      </c>
      <c r="V1663" t="s">
        <v>39</v>
      </c>
      <c r="W1663" t="s">
        <v>40</v>
      </c>
      <c r="X1663" t="s">
        <v>40</v>
      </c>
      <c r="Y1663" t="s">
        <v>41</v>
      </c>
      <c r="Z1663" t="s">
        <v>41</v>
      </c>
      <c r="AA1663" t="s">
        <v>188</v>
      </c>
      <c r="AB1663" t="s">
        <v>195</v>
      </c>
    </row>
    <row r="1664" spans="1:28" x14ac:dyDescent="0.25">
      <c r="A1664" t="s">
        <v>158</v>
      </c>
      <c r="B1664" t="s">
        <v>315</v>
      </c>
      <c r="C1664" t="s">
        <v>313</v>
      </c>
      <c r="D1664" t="s">
        <v>61</v>
      </c>
      <c r="E1664">
        <v>511</v>
      </c>
      <c r="F1664" t="str">
        <f t="shared" si="50"/>
        <v>A3560AF511</v>
      </c>
      <c r="G1664">
        <f t="shared" si="51"/>
        <v>21000</v>
      </c>
      <c r="H1664" s="2">
        <v>20835</v>
      </c>
      <c r="I1664" s="3">
        <v>21000</v>
      </c>
      <c r="J1664" t="s">
        <v>29</v>
      </c>
      <c r="K1664" t="s">
        <v>159</v>
      </c>
      <c r="L1664" t="s">
        <v>160</v>
      </c>
      <c r="M1664" t="s">
        <v>161</v>
      </c>
      <c r="N1664" t="s">
        <v>162</v>
      </c>
      <c r="O1664" t="s">
        <v>814</v>
      </c>
      <c r="P1664" t="s">
        <v>34</v>
      </c>
      <c r="Q1664" t="s">
        <v>51</v>
      </c>
      <c r="R1664" t="s">
        <v>58</v>
      </c>
      <c r="S1664" t="s">
        <v>314</v>
      </c>
      <c r="T1664" t="s">
        <v>185</v>
      </c>
      <c r="U1664" t="s">
        <v>194</v>
      </c>
      <c r="V1664" t="s">
        <v>39</v>
      </c>
      <c r="W1664" t="s">
        <v>40</v>
      </c>
      <c r="X1664" t="s">
        <v>40</v>
      </c>
      <c r="Y1664" t="s">
        <v>41</v>
      </c>
      <c r="Z1664" t="s">
        <v>41</v>
      </c>
      <c r="AA1664" t="s">
        <v>188</v>
      </c>
      <c r="AB1664" t="s">
        <v>195</v>
      </c>
    </row>
    <row r="1665" spans="1:28" x14ac:dyDescent="0.25">
      <c r="A1665" t="s">
        <v>163</v>
      </c>
      <c r="B1665" t="s">
        <v>315</v>
      </c>
      <c r="C1665" t="s">
        <v>313</v>
      </c>
      <c r="D1665" t="s">
        <v>61</v>
      </c>
      <c r="E1665">
        <v>511</v>
      </c>
      <c r="F1665" t="str">
        <f t="shared" si="50"/>
        <v>A3560AF511</v>
      </c>
      <c r="G1665">
        <f t="shared" si="51"/>
        <v>701000</v>
      </c>
      <c r="H1665" s="2">
        <v>-700895</v>
      </c>
      <c r="I1665" s="3">
        <v>-701000</v>
      </c>
      <c r="J1665" t="s">
        <v>99</v>
      </c>
      <c r="K1665" t="s">
        <v>51</v>
      </c>
      <c r="L1665" t="s">
        <v>137</v>
      </c>
      <c r="M1665" t="s">
        <v>138</v>
      </c>
      <c r="N1665" t="s">
        <v>139</v>
      </c>
      <c r="O1665" t="s">
        <v>814</v>
      </c>
      <c r="P1665" t="s">
        <v>34</v>
      </c>
      <c r="Q1665" t="s">
        <v>51</v>
      </c>
      <c r="R1665" t="s">
        <v>58</v>
      </c>
      <c r="S1665" t="s">
        <v>314</v>
      </c>
      <c r="T1665" t="s">
        <v>185</v>
      </c>
      <c r="U1665" t="s">
        <v>194</v>
      </c>
      <c r="V1665" t="s">
        <v>39</v>
      </c>
      <c r="W1665" t="s">
        <v>40</v>
      </c>
      <c r="X1665" t="s">
        <v>40</v>
      </c>
      <c r="Y1665" t="s">
        <v>41</v>
      </c>
      <c r="Z1665" t="s">
        <v>41</v>
      </c>
      <c r="AA1665" t="s">
        <v>188</v>
      </c>
      <c r="AB1665" t="s">
        <v>195</v>
      </c>
    </row>
    <row r="1666" spans="1:28" x14ac:dyDescent="0.25">
      <c r="A1666" t="s">
        <v>164</v>
      </c>
      <c r="B1666" t="s">
        <v>26</v>
      </c>
      <c r="C1666" t="s">
        <v>313</v>
      </c>
      <c r="D1666" t="s">
        <v>61</v>
      </c>
      <c r="E1666">
        <v>511</v>
      </c>
      <c r="F1666" t="str">
        <f t="shared" si="50"/>
        <v>A3560AF511</v>
      </c>
      <c r="G1666">
        <f t="shared" si="51"/>
        <v>680000</v>
      </c>
      <c r="H1666" s="2">
        <v>680060</v>
      </c>
      <c r="I1666" s="3">
        <v>680000</v>
      </c>
      <c r="J1666" t="s">
        <v>29</v>
      </c>
      <c r="K1666" t="s">
        <v>116</v>
      </c>
      <c r="L1666" t="s">
        <v>117</v>
      </c>
      <c r="M1666" t="s">
        <v>118</v>
      </c>
      <c r="N1666" t="s">
        <v>117</v>
      </c>
      <c r="O1666" t="s">
        <v>814</v>
      </c>
      <c r="P1666" t="s">
        <v>34</v>
      </c>
      <c r="Q1666" t="s">
        <v>51</v>
      </c>
      <c r="R1666" t="s">
        <v>58</v>
      </c>
      <c r="S1666" t="s">
        <v>314</v>
      </c>
      <c r="T1666" t="s">
        <v>185</v>
      </c>
      <c r="U1666" t="s">
        <v>194</v>
      </c>
      <c r="V1666" t="s">
        <v>39</v>
      </c>
      <c r="W1666" t="s">
        <v>40</v>
      </c>
      <c r="X1666" t="s">
        <v>40</v>
      </c>
      <c r="Y1666" t="s">
        <v>41</v>
      </c>
      <c r="Z1666" t="s">
        <v>41</v>
      </c>
      <c r="AA1666" t="s">
        <v>188</v>
      </c>
      <c r="AB1666" t="s">
        <v>195</v>
      </c>
    </row>
    <row r="1667" spans="1:28" x14ac:dyDescent="0.25">
      <c r="A1667" t="s">
        <v>165</v>
      </c>
      <c r="B1667" t="s">
        <v>26</v>
      </c>
      <c r="C1667" t="s">
        <v>313</v>
      </c>
      <c r="D1667" t="s">
        <v>61</v>
      </c>
      <c r="E1667">
        <v>511</v>
      </c>
      <c r="F1667" t="str">
        <f t="shared" si="50"/>
        <v>A3560AF511</v>
      </c>
      <c r="G1667">
        <f t="shared" si="51"/>
        <v>680000</v>
      </c>
      <c r="H1667" s="2">
        <v>-680060</v>
      </c>
      <c r="I1667" s="3">
        <v>-680000</v>
      </c>
      <c r="J1667" t="s">
        <v>99</v>
      </c>
      <c r="K1667" t="s">
        <v>154</v>
      </c>
      <c r="L1667" t="s">
        <v>155</v>
      </c>
      <c r="M1667" t="s">
        <v>156</v>
      </c>
      <c r="N1667" t="s">
        <v>157</v>
      </c>
      <c r="O1667" t="s">
        <v>814</v>
      </c>
      <c r="P1667" t="s">
        <v>34</v>
      </c>
      <c r="Q1667" t="s">
        <v>51</v>
      </c>
      <c r="R1667" t="s">
        <v>58</v>
      </c>
      <c r="S1667" t="s">
        <v>314</v>
      </c>
      <c r="T1667" t="s">
        <v>185</v>
      </c>
      <c r="U1667" t="s">
        <v>194</v>
      </c>
      <c r="V1667" t="s">
        <v>39</v>
      </c>
      <c r="W1667" t="s">
        <v>40</v>
      </c>
      <c r="X1667" t="s">
        <v>40</v>
      </c>
      <c r="Y1667" t="s">
        <v>41</v>
      </c>
      <c r="Z1667" t="s">
        <v>41</v>
      </c>
      <c r="AA1667" t="s">
        <v>188</v>
      </c>
      <c r="AB1667" t="s">
        <v>195</v>
      </c>
    </row>
    <row r="1668" spans="1:28" x14ac:dyDescent="0.25">
      <c r="A1668" t="s">
        <v>166</v>
      </c>
      <c r="B1668" t="s">
        <v>26</v>
      </c>
      <c r="C1668" t="s">
        <v>313</v>
      </c>
      <c r="D1668" t="s">
        <v>61</v>
      </c>
      <c r="E1668">
        <v>511</v>
      </c>
      <c r="F1668" t="str">
        <f t="shared" si="50"/>
        <v>A3560AF511</v>
      </c>
      <c r="G1668">
        <f t="shared" si="51"/>
        <v>685000</v>
      </c>
      <c r="H1668" s="2">
        <v>684641</v>
      </c>
      <c r="I1668" s="3">
        <v>685000</v>
      </c>
      <c r="J1668" t="s">
        <v>29</v>
      </c>
      <c r="K1668" t="s">
        <v>116</v>
      </c>
      <c r="L1668" t="s">
        <v>117</v>
      </c>
      <c r="M1668" t="s">
        <v>118</v>
      </c>
      <c r="N1668" t="s">
        <v>117</v>
      </c>
      <c r="O1668" t="s">
        <v>814</v>
      </c>
      <c r="P1668" t="s">
        <v>34</v>
      </c>
      <c r="Q1668" t="s">
        <v>51</v>
      </c>
      <c r="R1668" t="s">
        <v>58</v>
      </c>
      <c r="S1668" t="s">
        <v>314</v>
      </c>
      <c r="T1668" t="s">
        <v>185</v>
      </c>
      <c r="U1668" t="s">
        <v>194</v>
      </c>
      <c r="V1668" t="s">
        <v>39</v>
      </c>
      <c r="W1668" t="s">
        <v>40</v>
      </c>
      <c r="X1668" t="s">
        <v>40</v>
      </c>
      <c r="Y1668" t="s">
        <v>41</v>
      </c>
      <c r="Z1668" t="s">
        <v>41</v>
      </c>
      <c r="AA1668" t="s">
        <v>188</v>
      </c>
      <c r="AB1668" t="s">
        <v>195</v>
      </c>
    </row>
    <row r="1669" spans="1:28" x14ac:dyDescent="0.25">
      <c r="A1669" t="s">
        <v>167</v>
      </c>
      <c r="B1669" t="s">
        <v>26</v>
      </c>
      <c r="C1669" t="s">
        <v>313</v>
      </c>
      <c r="D1669" t="s">
        <v>61</v>
      </c>
      <c r="E1669">
        <v>511</v>
      </c>
      <c r="F1669" t="str">
        <f t="shared" si="50"/>
        <v>A3560AF511</v>
      </c>
      <c r="G1669">
        <f t="shared" si="51"/>
        <v>685000</v>
      </c>
      <c r="H1669" s="2">
        <v>-684641</v>
      </c>
      <c r="I1669" s="3">
        <v>-685000</v>
      </c>
      <c r="J1669" t="s">
        <v>99</v>
      </c>
      <c r="K1669" t="s">
        <v>168</v>
      </c>
      <c r="L1669" t="s">
        <v>117</v>
      </c>
      <c r="M1669" t="s">
        <v>169</v>
      </c>
      <c r="N1669" t="s">
        <v>170</v>
      </c>
      <c r="O1669" t="s">
        <v>814</v>
      </c>
      <c r="P1669" t="s">
        <v>34</v>
      </c>
      <c r="Q1669" t="s">
        <v>51</v>
      </c>
      <c r="R1669" t="s">
        <v>58</v>
      </c>
      <c r="S1669" t="s">
        <v>314</v>
      </c>
      <c r="T1669" t="s">
        <v>185</v>
      </c>
      <c r="U1669" t="s">
        <v>194</v>
      </c>
      <c r="V1669" t="s">
        <v>39</v>
      </c>
      <c r="W1669" t="s">
        <v>40</v>
      </c>
      <c r="X1669" t="s">
        <v>40</v>
      </c>
      <c r="Y1669" t="s">
        <v>41</v>
      </c>
      <c r="Z1669" t="s">
        <v>41</v>
      </c>
      <c r="AA1669" t="s">
        <v>188</v>
      </c>
      <c r="AB1669" t="s">
        <v>195</v>
      </c>
    </row>
    <row r="1670" spans="1:28" x14ac:dyDescent="0.25">
      <c r="A1670" t="s">
        <v>181</v>
      </c>
      <c r="B1670" t="s">
        <v>26</v>
      </c>
      <c r="C1670" t="s">
        <v>313</v>
      </c>
      <c r="D1670" t="s">
        <v>61</v>
      </c>
      <c r="E1670">
        <v>511</v>
      </c>
      <c r="F1670" t="str">
        <f t="shared" si="50"/>
        <v>A3560AF511</v>
      </c>
      <c r="G1670">
        <f t="shared" si="51"/>
        <v>874000</v>
      </c>
      <c r="H1670" s="2">
        <v>873596</v>
      </c>
      <c r="I1670" s="3">
        <v>874000</v>
      </c>
      <c r="J1670" t="s">
        <v>29</v>
      </c>
      <c r="K1670" t="s">
        <v>108</v>
      </c>
      <c r="L1670" t="s">
        <v>109</v>
      </c>
      <c r="M1670" t="s">
        <v>32</v>
      </c>
      <c r="N1670" t="s">
        <v>33</v>
      </c>
      <c r="O1670" t="s">
        <v>814</v>
      </c>
      <c r="P1670" t="s">
        <v>34</v>
      </c>
      <c r="Q1670" t="s">
        <v>51</v>
      </c>
      <c r="R1670" t="s">
        <v>58</v>
      </c>
      <c r="S1670" t="s">
        <v>314</v>
      </c>
      <c r="T1670" t="s">
        <v>185</v>
      </c>
      <c r="U1670" t="s">
        <v>194</v>
      </c>
      <c r="V1670" t="s">
        <v>39</v>
      </c>
      <c r="W1670" t="s">
        <v>40</v>
      </c>
      <c r="X1670" t="s">
        <v>40</v>
      </c>
      <c r="Y1670" t="s">
        <v>41</v>
      </c>
      <c r="Z1670" t="s">
        <v>41</v>
      </c>
      <c r="AA1670" t="s">
        <v>188</v>
      </c>
      <c r="AB1670" t="s">
        <v>195</v>
      </c>
    </row>
    <row r="1671" spans="1:28" x14ac:dyDescent="0.25">
      <c r="A1671" t="s">
        <v>182</v>
      </c>
      <c r="B1671" t="s">
        <v>26</v>
      </c>
      <c r="C1671" t="s">
        <v>313</v>
      </c>
      <c r="D1671" t="s">
        <v>61</v>
      </c>
      <c r="E1671">
        <v>511</v>
      </c>
      <c r="F1671" t="str">
        <f t="shared" si="50"/>
        <v>A3560AF511</v>
      </c>
      <c r="G1671">
        <f t="shared" si="51"/>
        <v>874000</v>
      </c>
      <c r="H1671" s="2">
        <v>-873596</v>
      </c>
      <c r="I1671" s="3">
        <v>-874000</v>
      </c>
      <c r="J1671" t="s">
        <v>99</v>
      </c>
      <c r="K1671" t="s">
        <v>116</v>
      </c>
      <c r="L1671" t="s">
        <v>117</v>
      </c>
      <c r="M1671" t="s">
        <v>118</v>
      </c>
      <c r="N1671" t="s">
        <v>117</v>
      </c>
      <c r="O1671" t="s">
        <v>814</v>
      </c>
      <c r="P1671" t="s">
        <v>34</v>
      </c>
      <c r="Q1671" t="s">
        <v>51</v>
      </c>
      <c r="R1671" t="s">
        <v>58</v>
      </c>
      <c r="S1671" t="s">
        <v>314</v>
      </c>
      <c r="T1671" t="s">
        <v>185</v>
      </c>
      <c r="U1671" t="s">
        <v>194</v>
      </c>
      <c r="V1671" t="s">
        <v>39</v>
      </c>
      <c r="W1671" t="s">
        <v>40</v>
      </c>
      <c r="X1671" t="s">
        <v>40</v>
      </c>
      <c r="Y1671" t="s">
        <v>41</v>
      </c>
      <c r="Z1671" t="s">
        <v>41</v>
      </c>
      <c r="AA1671" t="s">
        <v>188</v>
      </c>
      <c r="AB1671" t="s">
        <v>195</v>
      </c>
    </row>
    <row r="1672" spans="1:28" x14ac:dyDescent="0.25">
      <c r="A1672" t="s">
        <v>823</v>
      </c>
      <c r="B1672" t="s">
        <v>26</v>
      </c>
      <c r="C1672" t="s">
        <v>316</v>
      </c>
      <c r="D1672" t="s">
        <v>59</v>
      </c>
      <c r="E1672">
        <v>511</v>
      </c>
      <c r="F1672" t="str">
        <f t="shared" ref="F1672:F1735" si="52">_xlfn.CONCAT("A",D1672,"AF",E1672)</f>
        <v>A3480AF511</v>
      </c>
      <c r="G1672">
        <f t="shared" ref="G1672:G1735" si="53">ABS(I1672)</f>
        <v>205000</v>
      </c>
      <c r="H1672" s="2">
        <v>204947</v>
      </c>
      <c r="I1672" s="3">
        <v>205000</v>
      </c>
      <c r="J1672" t="s">
        <v>29</v>
      </c>
      <c r="K1672" t="s">
        <v>108</v>
      </c>
      <c r="L1672" t="s">
        <v>109</v>
      </c>
      <c r="M1672" t="s">
        <v>32</v>
      </c>
      <c r="N1672" t="s">
        <v>33</v>
      </c>
      <c r="O1672" t="s">
        <v>814</v>
      </c>
      <c r="P1672" t="s">
        <v>34</v>
      </c>
      <c r="Q1672" t="s">
        <v>51</v>
      </c>
      <c r="R1672" t="s">
        <v>58</v>
      </c>
      <c r="S1672" t="s">
        <v>317</v>
      </c>
      <c r="T1672" t="s">
        <v>185</v>
      </c>
      <c r="U1672" t="s">
        <v>194</v>
      </c>
      <c r="V1672" t="s">
        <v>39</v>
      </c>
      <c r="W1672" t="s">
        <v>40</v>
      </c>
      <c r="X1672" t="s">
        <v>40</v>
      </c>
      <c r="Y1672" t="s">
        <v>41</v>
      </c>
      <c r="Z1672" t="s">
        <v>41</v>
      </c>
      <c r="AA1672" t="s">
        <v>188</v>
      </c>
      <c r="AB1672" t="s">
        <v>195</v>
      </c>
    </row>
    <row r="1673" spans="1:28" x14ac:dyDescent="0.25">
      <c r="A1673" t="s">
        <v>816</v>
      </c>
      <c r="B1673" t="s">
        <v>26</v>
      </c>
      <c r="C1673" t="s">
        <v>316</v>
      </c>
      <c r="D1673" t="s">
        <v>59</v>
      </c>
      <c r="E1673">
        <v>511</v>
      </c>
      <c r="F1673" t="str">
        <f t="shared" si="52"/>
        <v>A3480AF511</v>
      </c>
      <c r="G1673">
        <f t="shared" si="53"/>
        <v>108000</v>
      </c>
      <c r="H1673" s="2">
        <v>-108167</v>
      </c>
      <c r="I1673" s="3">
        <v>-108000</v>
      </c>
      <c r="J1673" t="s">
        <v>99</v>
      </c>
      <c r="K1673" t="s">
        <v>115</v>
      </c>
      <c r="L1673" t="s">
        <v>111</v>
      </c>
      <c r="M1673" t="s">
        <v>112</v>
      </c>
      <c r="N1673" t="s">
        <v>113</v>
      </c>
      <c r="O1673" t="s">
        <v>814</v>
      </c>
      <c r="P1673" t="s">
        <v>34</v>
      </c>
      <c r="Q1673" t="s">
        <v>51</v>
      </c>
      <c r="R1673" t="s">
        <v>58</v>
      </c>
      <c r="S1673" t="s">
        <v>317</v>
      </c>
      <c r="T1673" t="s">
        <v>185</v>
      </c>
      <c r="U1673" t="s">
        <v>194</v>
      </c>
      <c r="V1673" t="s">
        <v>39</v>
      </c>
      <c r="W1673" t="s">
        <v>40</v>
      </c>
      <c r="X1673" t="s">
        <v>40</v>
      </c>
      <c r="Y1673" t="s">
        <v>41</v>
      </c>
      <c r="Z1673" t="s">
        <v>41</v>
      </c>
      <c r="AA1673" t="s">
        <v>188</v>
      </c>
      <c r="AB1673" t="s">
        <v>195</v>
      </c>
    </row>
    <row r="1674" spans="1:28" x14ac:dyDescent="0.25">
      <c r="A1674" t="s">
        <v>817</v>
      </c>
      <c r="B1674" t="s">
        <v>26</v>
      </c>
      <c r="C1674" t="s">
        <v>316</v>
      </c>
      <c r="D1674" t="s">
        <v>59</v>
      </c>
      <c r="E1674">
        <v>511</v>
      </c>
      <c r="F1674" t="str">
        <f t="shared" si="52"/>
        <v>A3480AF511</v>
      </c>
      <c r="G1674">
        <f t="shared" si="53"/>
        <v>97000</v>
      </c>
      <c r="H1674" s="2">
        <v>-96933</v>
      </c>
      <c r="I1674" s="3">
        <v>-97000</v>
      </c>
      <c r="J1674" t="s">
        <v>99</v>
      </c>
      <c r="K1674" t="s">
        <v>116</v>
      </c>
      <c r="L1674" t="s">
        <v>117</v>
      </c>
      <c r="M1674" t="s">
        <v>118</v>
      </c>
      <c r="N1674" t="s">
        <v>117</v>
      </c>
      <c r="O1674" t="s">
        <v>814</v>
      </c>
      <c r="P1674" t="s">
        <v>34</v>
      </c>
      <c r="Q1674" t="s">
        <v>51</v>
      </c>
      <c r="R1674" t="s">
        <v>58</v>
      </c>
      <c r="S1674" t="s">
        <v>317</v>
      </c>
      <c r="T1674" t="s">
        <v>185</v>
      </c>
      <c r="U1674" t="s">
        <v>194</v>
      </c>
      <c r="V1674" t="s">
        <v>39</v>
      </c>
      <c r="W1674" t="s">
        <v>40</v>
      </c>
      <c r="X1674" t="s">
        <v>40</v>
      </c>
      <c r="Y1674" t="s">
        <v>41</v>
      </c>
      <c r="Z1674" t="s">
        <v>41</v>
      </c>
      <c r="AA1674" t="s">
        <v>188</v>
      </c>
      <c r="AB1674" t="s">
        <v>195</v>
      </c>
    </row>
    <row r="1675" spans="1:28" x14ac:dyDescent="0.25">
      <c r="A1675" t="s">
        <v>149</v>
      </c>
      <c r="B1675" t="s">
        <v>26</v>
      </c>
      <c r="C1675" t="s">
        <v>316</v>
      </c>
      <c r="D1675" t="s">
        <v>59</v>
      </c>
      <c r="E1675">
        <v>511</v>
      </c>
      <c r="F1675" t="str">
        <f t="shared" si="52"/>
        <v>A3480AF511</v>
      </c>
      <c r="G1675">
        <f t="shared" si="53"/>
        <v>68000</v>
      </c>
      <c r="H1675" s="2">
        <v>68315</v>
      </c>
      <c r="I1675" s="3">
        <v>68000</v>
      </c>
      <c r="J1675" t="s">
        <v>29</v>
      </c>
      <c r="K1675" t="s">
        <v>51</v>
      </c>
      <c r="L1675" t="s">
        <v>137</v>
      </c>
      <c r="M1675" t="s">
        <v>138</v>
      </c>
      <c r="N1675" t="s">
        <v>139</v>
      </c>
      <c r="O1675" t="s">
        <v>814</v>
      </c>
      <c r="P1675" t="s">
        <v>34</v>
      </c>
      <c r="Q1675" t="s">
        <v>51</v>
      </c>
      <c r="R1675" t="s">
        <v>58</v>
      </c>
      <c r="S1675" t="s">
        <v>317</v>
      </c>
      <c r="T1675" t="s">
        <v>185</v>
      </c>
      <c r="U1675" t="s">
        <v>194</v>
      </c>
      <c r="V1675" t="s">
        <v>39</v>
      </c>
      <c r="W1675" t="s">
        <v>40</v>
      </c>
      <c r="X1675" t="s">
        <v>40</v>
      </c>
      <c r="Y1675" t="s">
        <v>41</v>
      </c>
      <c r="Z1675" t="s">
        <v>41</v>
      </c>
      <c r="AA1675" t="s">
        <v>188</v>
      </c>
      <c r="AB1675" t="s">
        <v>195</v>
      </c>
    </row>
    <row r="1676" spans="1:28" x14ac:dyDescent="0.25">
      <c r="A1676" t="s">
        <v>152</v>
      </c>
      <c r="B1676" t="s">
        <v>26</v>
      </c>
      <c r="C1676" t="s">
        <v>316</v>
      </c>
      <c r="D1676" t="s">
        <v>59</v>
      </c>
      <c r="E1676">
        <v>511</v>
      </c>
      <c r="F1676" t="str">
        <f t="shared" si="52"/>
        <v>A3480AF511</v>
      </c>
      <c r="G1676">
        <f t="shared" si="53"/>
        <v>68000</v>
      </c>
      <c r="H1676" s="2">
        <v>-68315</v>
      </c>
      <c r="I1676" s="3">
        <v>-68000</v>
      </c>
      <c r="J1676" t="s">
        <v>99</v>
      </c>
      <c r="K1676" t="s">
        <v>115</v>
      </c>
      <c r="L1676" t="s">
        <v>111</v>
      </c>
      <c r="M1676" t="s">
        <v>112</v>
      </c>
      <c r="N1676" t="s">
        <v>113</v>
      </c>
      <c r="O1676" t="s">
        <v>814</v>
      </c>
      <c r="P1676" t="s">
        <v>34</v>
      </c>
      <c r="Q1676" t="s">
        <v>51</v>
      </c>
      <c r="R1676" t="s">
        <v>58</v>
      </c>
      <c r="S1676" t="s">
        <v>317</v>
      </c>
      <c r="T1676" t="s">
        <v>185</v>
      </c>
      <c r="U1676" t="s">
        <v>194</v>
      </c>
      <c r="V1676" t="s">
        <v>39</v>
      </c>
      <c r="W1676" t="s">
        <v>40</v>
      </c>
      <c r="X1676" t="s">
        <v>40</v>
      </c>
      <c r="Y1676" t="s">
        <v>41</v>
      </c>
      <c r="Z1676" t="s">
        <v>41</v>
      </c>
      <c r="AA1676" t="s">
        <v>188</v>
      </c>
      <c r="AB1676" t="s">
        <v>195</v>
      </c>
    </row>
    <row r="1677" spans="1:28" x14ac:dyDescent="0.25">
      <c r="A1677" t="s">
        <v>153</v>
      </c>
      <c r="B1677" t="s">
        <v>318</v>
      </c>
      <c r="C1677" t="s">
        <v>316</v>
      </c>
      <c r="D1677" t="s">
        <v>59</v>
      </c>
      <c r="E1677">
        <v>511</v>
      </c>
      <c r="F1677" t="str">
        <f t="shared" si="52"/>
        <v>A3480AF511</v>
      </c>
      <c r="G1677">
        <f t="shared" si="53"/>
        <v>68000</v>
      </c>
      <c r="H1677" s="2">
        <v>68395</v>
      </c>
      <c r="I1677" s="3">
        <v>68000</v>
      </c>
      <c r="J1677" t="s">
        <v>29</v>
      </c>
      <c r="K1677" t="s">
        <v>154</v>
      </c>
      <c r="L1677" t="s">
        <v>155</v>
      </c>
      <c r="M1677" t="s">
        <v>156</v>
      </c>
      <c r="N1677" t="s">
        <v>157</v>
      </c>
      <c r="O1677" t="s">
        <v>814</v>
      </c>
      <c r="P1677" t="s">
        <v>34</v>
      </c>
      <c r="Q1677" t="s">
        <v>51</v>
      </c>
      <c r="R1677" t="s">
        <v>58</v>
      </c>
      <c r="S1677" t="s">
        <v>317</v>
      </c>
      <c r="T1677" t="s">
        <v>185</v>
      </c>
      <c r="U1677" t="s">
        <v>194</v>
      </c>
      <c r="V1677" t="s">
        <v>39</v>
      </c>
      <c r="W1677" t="s">
        <v>40</v>
      </c>
      <c r="X1677" t="s">
        <v>40</v>
      </c>
      <c r="Y1677" t="s">
        <v>41</v>
      </c>
      <c r="Z1677" t="s">
        <v>41</v>
      </c>
      <c r="AA1677" t="s">
        <v>188</v>
      </c>
      <c r="AB1677" t="s">
        <v>195</v>
      </c>
    </row>
    <row r="1678" spans="1:28" x14ac:dyDescent="0.25">
      <c r="A1678" t="s">
        <v>163</v>
      </c>
      <c r="B1678" t="s">
        <v>318</v>
      </c>
      <c r="C1678" t="s">
        <v>316</v>
      </c>
      <c r="D1678" t="s">
        <v>59</v>
      </c>
      <c r="E1678">
        <v>511</v>
      </c>
      <c r="F1678" t="str">
        <f t="shared" si="52"/>
        <v>A3480AF511</v>
      </c>
      <c r="G1678">
        <f t="shared" si="53"/>
        <v>68000</v>
      </c>
      <c r="H1678" s="2">
        <v>-68526</v>
      </c>
      <c r="I1678" s="3">
        <v>-68000</v>
      </c>
      <c r="J1678" t="s">
        <v>99</v>
      </c>
      <c r="K1678" t="s">
        <v>51</v>
      </c>
      <c r="L1678" t="s">
        <v>137</v>
      </c>
      <c r="M1678" t="s">
        <v>138</v>
      </c>
      <c r="N1678" t="s">
        <v>139</v>
      </c>
      <c r="O1678" t="s">
        <v>814</v>
      </c>
      <c r="P1678" t="s">
        <v>34</v>
      </c>
      <c r="Q1678" t="s">
        <v>51</v>
      </c>
      <c r="R1678" t="s">
        <v>58</v>
      </c>
      <c r="S1678" t="s">
        <v>317</v>
      </c>
      <c r="T1678" t="s">
        <v>185</v>
      </c>
      <c r="U1678" t="s">
        <v>194</v>
      </c>
      <c r="V1678" t="s">
        <v>39</v>
      </c>
      <c r="W1678" t="s">
        <v>40</v>
      </c>
      <c r="X1678" t="s">
        <v>40</v>
      </c>
      <c r="Y1678" t="s">
        <v>41</v>
      </c>
      <c r="Z1678" t="s">
        <v>41</v>
      </c>
      <c r="AA1678" t="s">
        <v>188</v>
      </c>
      <c r="AB1678" t="s">
        <v>195</v>
      </c>
    </row>
    <row r="1679" spans="1:28" x14ac:dyDescent="0.25">
      <c r="A1679" t="s">
        <v>164</v>
      </c>
      <c r="B1679" t="s">
        <v>26</v>
      </c>
      <c r="C1679" t="s">
        <v>316</v>
      </c>
      <c r="D1679" t="s">
        <v>59</v>
      </c>
      <c r="E1679">
        <v>511</v>
      </c>
      <c r="F1679" t="str">
        <f t="shared" si="52"/>
        <v>A3480AF511</v>
      </c>
      <c r="G1679">
        <f t="shared" si="53"/>
        <v>68000</v>
      </c>
      <c r="H1679" s="2">
        <v>68395</v>
      </c>
      <c r="I1679" s="3">
        <v>68000</v>
      </c>
      <c r="J1679" t="s">
        <v>29</v>
      </c>
      <c r="K1679" t="s">
        <v>116</v>
      </c>
      <c r="L1679" t="s">
        <v>117</v>
      </c>
      <c r="M1679" t="s">
        <v>118</v>
      </c>
      <c r="N1679" t="s">
        <v>117</v>
      </c>
      <c r="O1679" t="s">
        <v>814</v>
      </c>
      <c r="P1679" t="s">
        <v>34</v>
      </c>
      <c r="Q1679" t="s">
        <v>51</v>
      </c>
      <c r="R1679" t="s">
        <v>58</v>
      </c>
      <c r="S1679" t="s">
        <v>317</v>
      </c>
      <c r="T1679" t="s">
        <v>185</v>
      </c>
      <c r="U1679" t="s">
        <v>194</v>
      </c>
      <c r="V1679" t="s">
        <v>39</v>
      </c>
      <c r="W1679" t="s">
        <v>40</v>
      </c>
      <c r="X1679" t="s">
        <v>40</v>
      </c>
      <c r="Y1679" t="s">
        <v>41</v>
      </c>
      <c r="Z1679" t="s">
        <v>41</v>
      </c>
      <c r="AA1679" t="s">
        <v>188</v>
      </c>
      <c r="AB1679" t="s">
        <v>195</v>
      </c>
    </row>
    <row r="1680" spans="1:28" x14ac:dyDescent="0.25">
      <c r="A1680" t="s">
        <v>165</v>
      </c>
      <c r="B1680" t="s">
        <v>26</v>
      </c>
      <c r="C1680" t="s">
        <v>316</v>
      </c>
      <c r="D1680" t="s">
        <v>59</v>
      </c>
      <c r="E1680">
        <v>511</v>
      </c>
      <c r="F1680" t="str">
        <f t="shared" si="52"/>
        <v>A3480AF511</v>
      </c>
      <c r="G1680">
        <f t="shared" si="53"/>
        <v>68000</v>
      </c>
      <c r="H1680" s="2">
        <v>-68395</v>
      </c>
      <c r="I1680" s="3">
        <v>-68000</v>
      </c>
      <c r="J1680" t="s">
        <v>99</v>
      </c>
      <c r="K1680" t="s">
        <v>154</v>
      </c>
      <c r="L1680" t="s">
        <v>155</v>
      </c>
      <c r="M1680" t="s">
        <v>156</v>
      </c>
      <c r="N1680" t="s">
        <v>157</v>
      </c>
      <c r="O1680" t="s">
        <v>814</v>
      </c>
      <c r="P1680" t="s">
        <v>34</v>
      </c>
      <c r="Q1680" t="s">
        <v>51</v>
      </c>
      <c r="R1680" t="s">
        <v>58</v>
      </c>
      <c r="S1680" t="s">
        <v>317</v>
      </c>
      <c r="T1680" t="s">
        <v>185</v>
      </c>
      <c r="U1680" t="s">
        <v>194</v>
      </c>
      <c r="V1680" t="s">
        <v>39</v>
      </c>
      <c r="W1680" t="s">
        <v>40</v>
      </c>
      <c r="X1680" t="s">
        <v>40</v>
      </c>
      <c r="Y1680" t="s">
        <v>41</v>
      </c>
      <c r="Z1680" t="s">
        <v>41</v>
      </c>
      <c r="AA1680" t="s">
        <v>188</v>
      </c>
      <c r="AB1680" t="s">
        <v>195</v>
      </c>
    </row>
    <row r="1681" spans="1:28" x14ac:dyDescent="0.25">
      <c r="A1681" t="s">
        <v>166</v>
      </c>
      <c r="B1681" t="s">
        <v>26</v>
      </c>
      <c r="C1681" t="s">
        <v>316</v>
      </c>
      <c r="D1681" t="s">
        <v>59</v>
      </c>
      <c r="E1681">
        <v>511</v>
      </c>
      <c r="F1681" t="str">
        <f t="shared" si="52"/>
        <v>A3480AF511</v>
      </c>
      <c r="G1681">
        <f t="shared" si="53"/>
        <v>29000</v>
      </c>
      <c r="H1681" s="2">
        <v>28539</v>
      </c>
      <c r="I1681" s="3">
        <v>29000</v>
      </c>
      <c r="J1681" t="s">
        <v>29</v>
      </c>
      <c r="K1681" t="s">
        <v>116</v>
      </c>
      <c r="L1681" t="s">
        <v>117</v>
      </c>
      <c r="M1681" t="s">
        <v>118</v>
      </c>
      <c r="N1681" t="s">
        <v>117</v>
      </c>
      <c r="O1681" t="s">
        <v>814</v>
      </c>
      <c r="P1681" t="s">
        <v>34</v>
      </c>
      <c r="Q1681" t="s">
        <v>51</v>
      </c>
      <c r="R1681" t="s">
        <v>58</v>
      </c>
      <c r="S1681" t="s">
        <v>317</v>
      </c>
      <c r="T1681" t="s">
        <v>185</v>
      </c>
      <c r="U1681" t="s">
        <v>194</v>
      </c>
      <c r="V1681" t="s">
        <v>39</v>
      </c>
      <c r="W1681" t="s">
        <v>40</v>
      </c>
      <c r="X1681" t="s">
        <v>40</v>
      </c>
      <c r="Y1681" t="s">
        <v>41</v>
      </c>
      <c r="Z1681" t="s">
        <v>41</v>
      </c>
      <c r="AA1681" t="s">
        <v>188</v>
      </c>
      <c r="AB1681" t="s">
        <v>195</v>
      </c>
    </row>
    <row r="1682" spans="1:28" x14ac:dyDescent="0.25">
      <c r="A1682" t="s">
        <v>167</v>
      </c>
      <c r="B1682" t="s">
        <v>26</v>
      </c>
      <c r="C1682" t="s">
        <v>316</v>
      </c>
      <c r="D1682" t="s">
        <v>59</v>
      </c>
      <c r="E1682">
        <v>511</v>
      </c>
      <c r="F1682" t="str">
        <f t="shared" si="52"/>
        <v>A3480AF511</v>
      </c>
      <c r="G1682">
        <f t="shared" si="53"/>
        <v>29000</v>
      </c>
      <c r="H1682" s="2">
        <v>-28539</v>
      </c>
      <c r="I1682" s="3">
        <v>-29000</v>
      </c>
      <c r="J1682" t="s">
        <v>99</v>
      </c>
      <c r="K1682" t="s">
        <v>168</v>
      </c>
      <c r="L1682" t="s">
        <v>117</v>
      </c>
      <c r="M1682" t="s">
        <v>169</v>
      </c>
      <c r="N1682" t="s">
        <v>170</v>
      </c>
      <c r="O1682" t="s">
        <v>814</v>
      </c>
      <c r="P1682" t="s">
        <v>34</v>
      </c>
      <c r="Q1682" t="s">
        <v>51</v>
      </c>
      <c r="R1682" t="s">
        <v>58</v>
      </c>
      <c r="S1682" t="s">
        <v>317</v>
      </c>
      <c r="T1682" t="s">
        <v>185</v>
      </c>
      <c r="U1682" t="s">
        <v>194</v>
      </c>
      <c r="V1682" t="s">
        <v>39</v>
      </c>
      <c r="W1682" t="s">
        <v>40</v>
      </c>
      <c r="X1682" t="s">
        <v>40</v>
      </c>
      <c r="Y1682" t="s">
        <v>41</v>
      </c>
      <c r="Z1682" t="s">
        <v>41</v>
      </c>
      <c r="AA1682" t="s">
        <v>188</v>
      </c>
      <c r="AB1682" t="s">
        <v>195</v>
      </c>
    </row>
    <row r="1683" spans="1:28" x14ac:dyDescent="0.25">
      <c r="A1683" t="s">
        <v>823</v>
      </c>
      <c r="B1683" t="s">
        <v>26</v>
      </c>
      <c r="C1683" t="s">
        <v>319</v>
      </c>
      <c r="D1683" t="s">
        <v>59</v>
      </c>
      <c r="E1683">
        <v>511</v>
      </c>
      <c r="F1683" t="str">
        <f t="shared" si="52"/>
        <v>A3480AF511</v>
      </c>
      <c r="G1683">
        <f t="shared" si="53"/>
        <v>1786000</v>
      </c>
      <c r="H1683" s="2">
        <v>1785969</v>
      </c>
      <c r="I1683" s="3">
        <v>1786000</v>
      </c>
      <c r="J1683" t="s">
        <v>29</v>
      </c>
      <c r="K1683" t="s">
        <v>108</v>
      </c>
      <c r="L1683" t="s">
        <v>109</v>
      </c>
      <c r="M1683" t="s">
        <v>32</v>
      </c>
      <c r="N1683" t="s">
        <v>33</v>
      </c>
      <c r="O1683" t="s">
        <v>814</v>
      </c>
      <c r="P1683" t="s">
        <v>34</v>
      </c>
      <c r="Q1683" t="s">
        <v>51</v>
      </c>
      <c r="R1683" t="s">
        <v>58</v>
      </c>
      <c r="S1683" t="s">
        <v>320</v>
      </c>
      <c r="T1683" t="s">
        <v>185</v>
      </c>
      <c r="U1683" t="s">
        <v>194</v>
      </c>
      <c r="V1683" t="s">
        <v>39</v>
      </c>
      <c r="W1683" t="s">
        <v>40</v>
      </c>
      <c r="X1683" t="s">
        <v>40</v>
      </c>
      <c r="Y1683" t="s">
        <v>41</v>
      </c>
      <c r="Z1683" t="s">
        <v>41</v>
      </c>
      <c r="AA1683" t="s">
        <v>188</v>
      </c>
      <c r="AB1683" t="s">
        <v>195</v>
      </c>
    </row>
    <row r="1684" spans="1:28" x14ac:dyDescent="0.25">
      <c r="A1684" t="s">
        <v>825</v>
      </c>
      <c r="B1684" t="s">
        <v>26</v>
      </c>
      <c r="C1684" t="s">
        <v>319</v>
      </c>
      <c r="D1684" t="s">
        <v>59</v>
      </c>
      <c r="E1684">
        <v>511</v>
      </c>
      <c r="F1684" t="str">
        <f t="shared" si="52"/>
        <v>A3480AF511</v>
      </c>
      <c r="G1684">
        <f t="shared" si="53"/>
        <v>2000</v>
      </c>
      <c r="H1684" s="2">
        <v>1336</v>
      </c>
      <c r="I1684" s="3">
        <v>2000</v>
      </c>
      <c r="J1684" t="s">
        <v>29</v>
      </c>
      <c r="K1684" t="s">
        <v>100</v>
      </c>
      <c r="L1684" t="s">
        <v>101</v>
      </c>
      <c r="M1684" t="s">
        <v>102</v>
      </c>
      <c r="N1684" t="s">
        <v>103</v>
      </c>
      <c r="O1684" t="s">
        <v>814</v>
      </c>
      <c r="P1684" t="s">
        <v>34</v>
      </c>
      <c r="Q1684" t="s">
        <v>51</v>
      </c>
      <c r="R1684" t="s">
        <v>58</v>
      </c>
      <c r="S1684" t="s">
        <v>320</v>
      </c>
      <c r="T1684" t="s">
        <v>185</v>
      </c>
      <c r="U1684" t="s">
        <v>194</v>
      </c>
      <c r="V1684" t="s">
        <v>39</v>
      </c>
      <c r="W1684" t="s">
        <v>40</v>
      </c>
      <c r="X1684" t="s">
        <v>40</v>
      </c>
      <c r="Y1684" t="s">
        <v>41</v>
      </c>
      <c r="Z1684" t="s">
        <v>41</v>
      </c>
      <c r="AA1684" t="s">
        <v>188</v>
      </c>
      <c r="AB1684" t="s">
        <v>195</v>
      </c>
    </row>
    <row r="1685" spans="1:28" x14ac:dyDescent="0.25">
      <c r="A1685" t="s">
        <v>816</v>
      </c>
      <c r="B1685" t="s">
        <v>26</v>
      </c>
      <c r="C1685" t="s">
        <v>319</v>
      </c>
      <c r="D1685" t="s">
        <v>59</v>
      </c>
      <c r="E1685">
        <v>511</v>
      </c>
      <c r="F1685" t="str">
        <f t="shared" si="52"/>
        <v>A3480AF511</v>
      </c>
      <c r="G1685">
        <f t="shared" si="53"/>
        <v>943000</v>
      </c>
      <c r="H1685" s="2">
        <v>-942595</v>
      </c>
      <c r="I1685" s="3">
        <v>-943000</v>
      </c>
      <c r="J1685" t="s">
        <v>99</v>
      </c>
      <c r="K1685" t="s">
        <v>115</v>
      </c>
      <c r="L1685" t="s">
        <v>111</v>
      </c>
      <c r="M1685" t="s">
        <v>112</v>
      </c>
      <c r="N1685" t="s">
        <v>113</v>
      </c>
      <c r="O1685" t="s">
        <v>814</v>
      </c>
      <c r="P1685" t="s">
        <v>34</v>
      </c>
      <c r="Q1685" t="s">
        <v>51</v>
      </c>
      <c r="R1685" t="s">
        <v>58</v>
      </c>
      <c r="S1685" t="s">
        <v>320</v>
      </c>
      <c r="T1685" t="s">
        <v>185</v>
      </c>
      <c r="U1685" t="s">
        <v>194</v>
      </c>
      <c r="V1685" t="s">
        <v>39</v>
      </c>
      <c r="W1685" t="s">
        <v>40</v>
      </c>
      <c r="X1685" t="s">
        <v>40</v>
      </c>
      <c r="Y1685" t="s">
        <v>41</v>
      </c>
      <c r="Z1685" t="s">
        <v>41</v>
      </c>
      <c r="AA1685" t="s">
        <v>188</v>
      </c>
      <c r="AB1685" t="s">
        <v>195</v>
      </c>
    </row>
    <row r="1686" spans="1:28" x14ac:dyDescent="0.25">
      <c r="A1686" t="s">
        <v>817</v>
      </c>
      <c r="B1686" t="s">
        <v>26</v>
      </c>
      <c r="C1686" t="s">
        <v>319</v>
      </c>
      <c r="D1686" t="s">
        <v>59</v>
      </c>
      <c r="E1686">
        <v>511</v>
      </c>
      <c r="F1686" t="str">
        <f t="shared" si="52"/>
        <v>A3480AF511</v>
      </c>
      <c r="G1686">
        <f t="shared" si="53"/>
        <v>845000</v>
      </c>
      <c r="H1686" s="2">
        <v>-844710</v>
      </c>
      <c r="I1686" s="3">
        <v>-845000</v>
      </c>
      <c r="J1686" t="s">
        <v>99</v>
      </c>
      <c r="K1686" t="s">
        <v>116</v>
      </c>
      <c r="L1686" t="s">
        <v>117</v>
      </c>
      <c r="M1686" t="s">
        <v>118</v>
      </c>
      <c r="N1686" t="s">
        <v>117</v>
      </c>
      <c r="O1686" t="s">
        <v>814</v>
      </c>
      <c r="P1686" t="s">
        <v>34</v>
      </c>
      <c r="Q1686" t="s">
        <v>51</v>
      </c>
      <c r="R1686" t="s">
        <v>58</v>
      </c>
      <c r="S1686" t="s">
        <v>320</v>
      </c>
      <c r="T1686" t="s">
        <v>185</v>
      </c>
      <c r="U1686" t="s">
        <v>194</v>
      </c>
      <c r="V1686" t="s">
        <v>39</v>
      </c>
      <c r="W1686" t="s">
        <v>40</v>
      </c>
      <c r="X1686" t="s">
        <v>40</v>
      </c>
      <c r="Y1686" t="s">
        <v>41</v>
      </c>
      <c r="Z1686" t="s">
        <v>41</v>
      </c>
      <c r="AA1686" t="s">
        <v>188</v>
      </c>
      <c r="AB1686" t="s">
        <v>195</v>
      </c>
    </row>
    <row r="1687" spans="1:28" x14ac:dyDescent="0.25">
      <c r="A1687" t="s">
        <v>149</v>
      </c>
      <c r="B1687" t="s">
        <v>26</v>
      </c>
      <c r="C1687" t="s">
        <v>319</v>
      </c>
      <c r="D1687" t="s">
        <v>59</v>
      </c>
      <c r="E1687">
        <v>511</v>
      </c>
      <c r="F1687" t="str">
        <f t="shared" si="52"/>
        <v>A3480AF511</v>
      </c>
      <c r="G1687">
        <f t="shared" si="53"/>
        <v>595000</v>
      </c>
      <c r="H1687" s="2">
        <v>595323</v>
      </c>
      <c r="I1687" s="3">
        <v>595000</v>
      </c>
      <c r="J1687" t="s">
        <v>29</v>
      </c>
      <c r="K1687" t="s">
        <v>51</v>
      </c>
      <c r="L1687" t="s">
        <v>137</v>
      </c>
      <c r="M1687" t="s">
        <v>138</v>
      </c>
      <c r="N1687" t="s">
        <v>139</v>
      </c>
      <c r="O1687" t="s">
        <v>814</v>
      </c>
      <c r="P1687" t="s">
        <v>34</v>
      </c>
      <c r="Q1687" t="s">
        <v>51</v>
      </c>
      <c r="R1687" t="s">
        <v>58</v>
      </c>
      <c r="S1687" t="s">
        <v>320</v>
      </c>
      <c r="T1687" t="s">
        <v>185</v>
      </c>
      <c r="U1687" t="s">
        <v>194</v>
      </c>
      <c r="V1687" t="s">
        <v>39</v>
      </c>
      <c r="W1687" t="s">
        <v>40</v>
      </c>
      <c r="X1687" t="s">
        <v>40</v>
      </c>
      <c r="Y1687" t="s">
        <v>41</v>
      </c>
      <c r="Z1687" t="s">
        <v>41</v>
      </c>
      <c r="AA1687" t="s">
        <v>188</v>
      </c>
      <c r="AB1687" t="s">
        <v>195</v>
      </c>
    </row>
    <row r="1688" spans="1:28" x14ac:dyDescent="0.25">
      <c r="A1688" t="s">
        <v>152</v>
      </c>
      <c r="B1688" t="s">
        <v>26</v>
      </c>
      <c r="C1688" t="s">
        <v>319</v>
      </c>
      <c r="D1688" t="s">
        <v>59</v>
      </c>
      <c r="E1688">
        <v>511</v>
      </c>
      <c r="F1688" t="str">
        <f t="shared" si="52"/>
        <v>A3480AF511</v>
      </c>
      <c r="G1688">
        <f t="shared" si="53"/>
        <v>595000</v>
      </c>
      <c r="H1688" s="2">
        <v>-595323</v>
      </c>
      <c r="I1688" s="3">
        <v>-595000</v>
      </c>
      <c r="J1688" t="s">
        <v>99</v>
      </c>
      <c r="K1688" t="s">
        <v>115</v>
      </c>
      <c r="L1688" t="s">
        <v>111</v>
      </c>
      <c r="M1688" t="s">
        <v>112</v>
      </c>
      <c r="N1688" t="s">
        <v>113</v>
      </c>
      <c r="O1688" t="s">
        <v>814</v>
      </c>
      <c r="P1688" t="s">
        <v>34</v>
      </c>
      <c r="Q1688" t="s">
        <v>51</v>
      </c>
      <c r="R1688" t="s">
        <v>58</v>
      </c>
      <c r="S1688" t="s">
        <v>320</v>
      </c>
      <c r="T1688" t="s">
        <v>185</v>
      </c>
      <c r="U1688" t="s">
        <v>194</v>
      </c>
      <c r="V1688" t="s">
        <v>39</v>
      </c>
      <c r="W1688" t="s">
        <v>40</v>
      </c>
      <c r="X1688" t="s">
        <v>40</v>
      </c>
      <c r="Y1688" t="s">
        <v>41</v>
      </c>
      <c r="Z1688" t="s">
        <v>41</v>
      </c>
      <c r="AA1688" t="s">
        <v>188</v>
      </c>
      <c r="AB1688" t="s">
        <v>195</v>
      </c>
    </row>
    <row r="1689" spans="1:28" x14ac:dyDescent="0.25">
      <c r="A1689" t="s">
        <v>153</v>
      </c>
      <c r="B1689" t="s">
        <v>321</v>
      </c>
      <c r="C1689" t="s">
        <v>319</v>
      </c>
      <c r="D1689" t="s">
        <v>59</v>
      </c>
      <c r="E1689">
        <v>511</v>
      </c>
      <c r="F1689" t="str">
        <f t="shared" si="52"/>
        <v>A3480AF511</v>
      </c>
      <c r="G1689">
        <f t="shared" si="53"/>
        <v>596000</v>
      </c>
      <c r="H1689" s="2">
        <v>596017</v>
      </c>
      <c r="I1689" s="3">
        <v>596000</v>
      </c>
      <c r="J1689" t="s">
        <v>29</v>
      </c>
      <c r="K1689" t="s">
        <v>154</v>
      </c>
      <c r="L1689" t="s">
        <v>155</v>
      </c>
      <c r="M1689" t="s">
        <v>156</v>
      </c>
      <c r="N1689" t="s">
        <v>157</v>
      </c>
      <c r="O1689" t="s">
        <v>814</v>
      </c>
      <c r="P1689" t="s">
        <v>34</v>
      </c>
      <c r="Q1689" t="s">
        <v>51</v>
      </c>
      <c r="R1689" t="s">
        <v>58</v>
      </c>
      <c r="S1689" t="s">
        <v>320</v>
      </c>
      <c r="T1689" t="s">
        <v>185</v>
      </c>
      <c r="U1689" t="s">
        <v>194</v>
      </c>
      <c r="V1689" t="s">
        <v>39</v>
      </c>
      <c r="W1689" t="s">
        <v>40</v>
      </c>
      <c r="X1689" t="s">
        <v>40</v>
      </c>
      <c r="Y1689" t="s">
        <v>41</v>
      </c>
      <c r="Z1689" t="s">
        <v>41</v>
      </c>
      <c r="AA1689" t="s">
        <v>188</v>
      </c>
      <c r="AB1689" t="s">
        <v>195</v>
      </c>
    </row>
    <row r="1690" spans="1:28" x14ac:dyDescent="0.25">
      <c r="A1690" t="s">
        <v>158</v>
      </c>
      <c r="B1690" t="s">
        <v>321</v>
      </c>
      <c r="C1690" t="s">
        <v>319</v>
      </c>
      <c r="D1690" t="s">
        <v>59</v>
      </c>
      <c r="E1690">
        <v>511</v>
      </c>
      <c r="F1690" t="str">
        <f t="shared" si="52"/>
        <v>A3480AF511</v>
      </c>
      <c r="G1690">
        <f t="shared" si="53"/>
        <v>1000</v>
      </c>
      <c r="H1690" s="2">
        <v>1143</v>
      </c>
      <c r="I1690" s="3">
        <v>1000</v>
      </c>
      <c r="J1690" t="s">
        <v>29</v>
      </c>
      <c r="K1690" t="s">
        <v>159</v>
      </c>
      <c r="L1690" t="s">
        <v>160</v>
      </c>
      <c r="M1690" t="s">
        <v>161</v>
      </c>
      <c r="N1690" t="s">
        <v>162</v>
      </c>
      <c r="O1690" t="s">
        <v>814</v>
      </c>
      <c r="P1690" t="s">
        <v>34</v>
      </c>
      <c r="Q1690" t="s">
        <v>51</v>
      </c>
      <c r="R1690" t="s">
        <v>58</v>
      </c>
      <c r="S1690" t="s">
        <v>320</v>
      </c>
      <c r="T1690" t="s">
        <v>185</v>
      </c>
      <c r="U1690" t="s">
        <v>194</v>
      </c>
      <c r="V1690" t="s">
        <v>39</v>
      </c>
      <c r="W1690" t="s">
        <v>40</v>
      </c>
      <c r="X1690" t="s">
        <v>40</v>
      </c>
      <c r="Y1690" t="s">
        <v>41</v>
      </c>
      <c r="Z1690" t="s">
        <v>41</v>
      </c>
      <c r="AA1690" t="s">
        <v>188</v>
      </c>
      <c r="AB1690" t="s">
        <v>195</v>
      </c>
    </row>
    <row r="1691" spans="1:28" x14ac:dyDescent="0.25">
      <c r="A1691" t="s">
        <v>163</v>
      </c>
      <c r="B1691" t="s">
        <v>321</v>
      </c>
      <c r="C1691" t="s">
        <v>319</v>
      </c>
      <c r="D1691" t="s">
        <v>59</v>
      </c>
      <c r="E1691">
        <v>511</v>
      </c>
      <c r="F1691" t="str">
        <f t="shared" si="52"/>
        <v>A3480AF511</v>
      </c>
      <c r="G1691">
        <f t="shared" si="53"/>
        <v>597000</v>
      </c>
      <c r="H1691" s="2">
        <v>-597160</v>
      </c>
      <c r="I1691" s="3">
        <v>-597000</v>
      </c>
      <c r="J1691" t="s">
        <v>99</v>
      </c>
      <c r="K1691" t="s">
        <v>51</v>
      </c>
      <c r="L1691" t="s">
        <v>137</v>
      </c>
      <c r="M1691" t="s">
        <v>138</v>
      </c>
      <c r="N1691" t="s">
        <v>139</v>
      </c>
      <c r="O1691" t="s">
        <v>814</v>
      </c>
      <c r="P1691" t="s">
        <v>34</v>
      </c>
      <c r="Q1691" t="s">
        <v>51</v>
      </c>
      <c r="R1691" t="s">
        <v>58</v>
      </c>
      <c r="S1691" t="s">
        <v>320</v>
      </c>
      <c r="T1691" t="s">
        <v>185</v>
      </c>
      <c r="U1691" t="s">
        <v>194</v>
      </c>
      <c r="V1691" t="s">
        <v>39</v>
      </c>
      <c r="W1691" t="s">
        <v>40</v>
      </c>
      <c r="X1691" t="s">
        <v>40</v>
      </c>
      <c r="Y1691" t="s">
        <v>41</v>
      </c>
      <c r="Z1691" t="s">
        <v>41</v>
      </c>
      <c r="AA1691" t="s">
        <v>188</v>
      </c>
      <c r="AB1691" t="s">
        <v>195</v>
      </c>
    </row>
    <row r="1692" spans="1:28" x14ac:dyDescent="0.25">
      <c r="A1692" t="s">
        <v>164</v>
      </c>
      <c r="B1692" t="s">
        <v>26</v>
      </c>
      <c r="C1692" t="s">
        <v>319</v>
      </c>
      <c r="D1692" t="s">
        <v>59</v>
      </c>
      <c r="E1692">
        <v>511</v>
      </c>
      <c r="F1692" t="str">
        <f t="shared" si="52"/>
        <v>A3480AF511</v>
      </c>
      <c r="G1692">
        <f t="shared" si="53"/>
        <v>596000</v>
      </c>
      <c r="H1692" s="2">
        <v>596017</v>
      </c>
      <c r="I1692" s="3">
        <v>596000</v>
      </c>
      <c r="J1692" t="s">
        <v>29</v>
      </c>
      <c r="K1692" t="s">
        <v>116</v>
      </c>
      <c r="L1692" t="s">
        <v>117</v>
      </c>
      <c r="M1692" t="s">
        <v>118</v>
      </c>
      <c r="N1692" t="s">
        <v>117</v>
      </c>
      <c r="O1692" t="s">
        <v>814</v>
      </c>
      <c r="P1692" t="s">
        <v>34</v>
      </c>
      <c r="Q1692" t="s">
        <v>51</v>
      </c>
      <c r="R1692" t="s">
        <v>58</v>
      </c>
      <c r="S1692" t="s">
        <v>320</v>
      </c>
      <c r="T1692" t="s">
        <v>185</v>
      </c>
      <c r="U1692" t="s">
        <v>194</v>
      </c>
      <c r="V1692" t="s">
        <v>39</v>
      </c>
      <c r="W1692" t="s">
        <v>40</v>
      </c>
      <c r="X1692" t="s">
        <v>40</v>
      </c>
      <c r="Y1692" t="s">
        <v>41</v>
      </c>
      <c r="Z1692" t="s">
        <v>41</v>
      </c>
      <c r="AA1692" t="s">
        <v>188</v>
      </c>
      <c r="AB1692" t="s">
        <v>195</v>
      </c>
    </row>
    <row r="1693" spans="1:28" x14ac:dyDescent="0.25">
      <c r="A1693" t="s">
        <v>165</v>
      </c>
      <c r="B1693" t="s">
        <v>26</v>
      </c>
      <c r="C1693" t="s">
        <v>319</v>
      </c>
      <c r="D1693" t="s">
        <v>59</v>
      </c>
      <c r="E1693">
        <v>511</v>
      </c>
      <c r="F1693" t="str">
        <f t="shared" si="52"/>
        <v>A3480AF511</v>
      </c>
      <c r="G1693">
        <f t="shared" si="53"/>
        <v>596000</v>
      </c>
      <c r="H1693" s="2">
        <v>-596017</v>
      </c>
      <c r="I1693" s="3">
        <v>-596000</v>
      </c>
      <c r="J1693" t="s">
        <v>99</v>
      </c>
      <c r="K1693" t="s">
        <v>154</v>
      </c>
      <c r="L1693" t="s">
        <v>155</v>
      </c>
      <c r="M1693" t="s">
        <v>156</v>
      </c>
      <c r="N1693" t="s">
        <v>157</v>
      </c>
      <c r="O1693" t="s">
        <v>814</v>
      </c>
      <c r="P1693" t="s">
        <v>34</v>
      </c>
      <c r="Q1693" t="s">
        <v>51</v>
      </c>
      <c r="R1693" t="s">
        <v>58</v>
      </c>
      <c r="S1693" t="s">
        <v>320</v>
      </c>
      <c r="T1693" t="s">
        <v>185</v>
      </c>
      <c r="U1693" t="s">
        <v>194</v>
      </c>
      <c r="V1693" t="s">
        <v>39</v>
      </c>
      <c r="W1693" t="s">
        <v>40</v>
      </c>
      <c r="X1693" t="s">
        <v>40</v>
      </c>
      <c r="Y1693" t="s">
        <v>41</v>
      </c>
      <c r="Z1693" t="s">
        <v>41</v>
      </c>
      <c r="AA1693" t="s">
        <v>188</v>
      </c>
      <c r="AB1693" t="s">
        <v>195</v>
      </c>
    </row>
    <row r="1694" spans="1:28" x14ac:dyDescent="0.25">
      <c r="A1694" t="s">
        <v>166</v>
      </c>
      <c r="B1694" t="s">
        <v>26</v>
      </c>
      <c r="C1694" t="s">
        <v>319</v>
      </c>
      <c r="D1694" t="s">
        <v>59</v>
      </c>
      <c r="E1694">
        <v>511</v>
      </c>
      <c r="F1694" t="str">
        <f t="shared" si="52"/>
        <v>A3480AF511</v>
      </c>
      <c r="G1694">
        <f t="shared" si="53"/>
        <v>249000</v>
      </c>
      <c r="H1694" s="2">
        <v>248693</v>
      </c>
      <c r="I1694" s="3">
        <v>249000</v>
      </c>
      <c r="J1694" t="s">
        <v>29</v>
      </c>
      <c r="K1694" t="s">
        <v>116</v>
      </c>
      <c r="L1694" t="s">
        <v>117</v>
      </c>
      <c r="M1694" t="s">
        <v>118</v>
      </c>
      <c r="N1694" t="s">
        <v>117</v>
      </c>
      <c r="O1694" t="s">
        <v>814</v>
      </c>
      <c r="P1694" t="s">
        <v>34</v>
      </c>
      <c r="Q1694" t="s">
        <v>51</v>
      </c>
      <c r="R1694" t="s">
        <v>58</v>
      </c>
      <c r="S1694" t="s">
        <v>320</v>
      </c>
      <c r="T1694" t="s">
        <v>185</v>
      </c>
      <c r="U1694" t="s">
        <v>194</v>
      </c>
      <c r="V1694" t="s">
        <v>39</v>
      </c>
      <c r="W1694" t="s">
        <v>40</v>
      </c>
      <c r="X1694" t="s">
        <v>40</v>
      </c>
      <c r="Y1694" t="s">
        <v>41</v>
      </c>
      <c r="Z1694" t="s">
        <v>41</v>
      </c>
      <c r="AA1694" t="s">
        <v>188</v>
      </c>
      <c r="AB1694" t="s">
        <v>195</v>
      </c>
    </row>
    <row r="1695" spans="1:28" x14ac:dyDescent="0.25">
      <c r="A1695" t="s">
        <v>167</v>
      </c>
      <c r="B1695" t="s">
        <v>26</v>
      </c>
      <c r="C1695" t="s">
        <v>319</v>
      </c>
      <c r="D1695" t="s">
        <v>59</v>
      </c>
      <c r="E1695">
        <v>511</v>
      </c>
      <c r="F1695" t="str">
        <f t="shared" si="52"/>
        <v>A3480AF511</v>
      </c>
      <c r="G1695">
        <f t="shared" si="53"/>
        <v>249000</v>
      </c>
      <c r="H1695" s="2">
        <v>-248693</v>
      </c>
      <c r="I1695" s="3">
        <v>-249000</v>
      </c>
      <c r="J1695" t="s">
        <v>99</v>
      </c>
      <c r="K1695" t="s">
        <v>168</v>
      </c>
      <c r="L1695" t="s">
        <v>117</v>
      </c>
      <c r="M1695" t="s">
        <v>169</v>
      </c>
      <c r="N1695" t="s">
        <v>170</v>
      </c>
      <c r="O1695" t="s">
        <v>814</v>
      </c>
      <c r="P1695" t="s">
        <v>34</v>
      </c>
      <c r="Q1695" t="s">
        <v>51</v>
      </c>
      <c r="R1695" t="s">
        <v>58</v>
      </c>
      <c r="S1695" t="s">
        <v>320</v>
      </c>
      <c r="T1695" t="s">
        <v>185</v>
      </c>
      <c r="U1695" t="s">
        <v>194</v>
      </c>
      <c r="V1695" t="s">
        <v>39</v>
      </c>
      <c r="W1695" t="s">
        <v>40</v>
      </c>
      <c r="X1695" t="s">
        <v>40</v>
      </c>
      <c r="Y1695" t="s">
        <v>41</v>
      </c>
      <c r="Z1695" t="s">
        <v>41</v>
      </c>
      <c r="AA1695" t="s">
        <v>188</v>
      </c>
      <c r="AB1695" t="s">
        <v>195</v>
      </c>
    </row>
    <row r="1696" spans="1:28" x14ac:dyDescent="0.25">
      <c r="A1696" t="s">
        <v>812</v>
      </c>
      <c r="B1696" t="s">
        <v>26</v>
      </c>
      <c r="C1696" t="s">
        <v>322</v>
      </c>
      <c r="D1696" t="s">
        <v>51</v>
      </c>
      <c r="E1696">
        <v>511</v>
      </c>
      <c r="F1696" t="str">
        <f t="shared" si="52"/>
        <v>A0820AF511</v>
      </c>
      <c r="G1696">
        <f t="shared" si="53"/>
        <v>57000</v>
      </c>
      <c r="H1696" s="3">
        <v>56597</v>
      </c>
      <c r="I1696" s="3">
        <v>57000</v>
      </c>
      <c r="J1696" t="s">
        <v>29</v>
      </c>
      <c r="K1696" t="s">
        <v>106</v>
      </c>
      <c r="L1696" t="s">
        <v>107</v>
      </c>
      <c r="M1696" t="s">
        <v>32</v>
      </c>
      <c r="N1696" t="s">
        <v>33</v>
      </c>
      <c r="O1696" t="s">
        <v>814</v>
      </c>
      <c r="P1696" t="s">
        <v>34</v>
      </c>
      <c r="Q1696" t="s">
        <v>35</v>
      </c>
      <c r="R1696" t="s">
        <v>36</v>
      </c>
      <c r="S1696" t="s">
        <v>323</v>
      </c>
      <c r="T1696" t="s">
        <v>185</v>
      </c>
      <c r="U1696" t="s">
        <v>186</v>
      </c>
      <c r="V1696" t="s">
        <v>39</v>
      </c>
      <c r="W1696" t="s">
        <v>40</v>
      </c>
      <c r="X1696" t="s">
        <v>187</v>
      </c>
      <c r="Y1696" t="s">
        <v>41</v>
      </c>
      <c r="Z1696" t="s">
        <v>41</v>
      </c>
      <c r="AA1696" t="s">
        <v>188</v>
      </c>
      <c r="AB1696" t="s">
        <v>324</v>
      </c>
    </row>
    <row r="1697" spans="1:28" x14ac:dyDescent="0.25">
      <c r="A1697" t="s">
        <v>823</v>
      </c>
      <c r="B1697" t="s">
        <v>26</v>
      </c>
      <c r="C1697" t="s">
        <v>322</v>
      </c>
      <c r="D1697" t="s">
        <v>51</v>
      </c>
      <c r="E1697">
        <v>511</v>
      </c>
      <c r="F1697" t="str">
        <f t="shared" si="52"/>
        <v>A0820AF511</v>
      </c>
      <c r="G1697">
        <f t="shared" si="53"/>
        <v>4891000</v>
      </c>
      <c r="H1697" s="3">
        <v>4890682</v>
      </c>
      <c r="I1697" s="3">
        <v>4891000</v>
      </c>
      <c r="J1697" t="s">
        <v>29</v>
      </c>
      <c r="K1697" t="s">
        <v>108</v>
      </c>
      <c r="L1697" t="s">
        <v>109</v>
      </c>
      <c r="M1697" t="s">
        <v>32</v>
      </c>
      <c r="N1697" t="s">
        <v>33</v>
      </c>
      <c r="O1697" t="s">
        <v>814</v>
      </c>
      <c r="P1697" t="s">
        <v>34</v>
      </c>
      <c r="Q1697" t="s">
        <v>35</v>
      </c>
      <c r="R1697" t="s">
        <v>36</v>
      </c>
      <c r="S1697" t="s">
        <v>323</v>
      </c>
      <c r="T1697" t="s">
        <v>185</v>
      </c>
      <c r="U1697" t="s">
        <v>186</v>
      </c>
      <c r="V1697" t="s">
        <v>39</v>
      </c>
      <c r="W1697" t="s">
        <v>40</v>
      </c>
      <c r="X1697" t="s">
        <v>187</v>
      </c>
      <c r="Y1697" t="s">
        <v>41</v>
      </c>
      <c r="Z1697" t="s">
        <v>41</v>
      </c>
      <c r="AA1697" t="s">
        <v>188</v>
      </c>
      <c r="AB1697" t="s">
        <v>324</v>
      </c>
    </row>
    <row r="1698" spans="1:28" x14ac:dyDescent="0.25">
      <c r="A1698" t="s">
        <v>825</v>
      </c>
      <c r="B1698" t="s">
        <v>26</v>
      </c>
      <c r="C1698" t="s">
        <v>322</v>
      </c>
      <c r="D1698" t="s">
        <v>51</v>
      </c>
      <c r="E1698">
        <v>511</v>
      </c>
      <c r="F1698" t="str">
        <f t="shared" si="52"/>
        <v>A0820AF511</v>
      </c>
      <c r="G1698">
        <f t="shared" si="53"/>
        <v>29000</v>
      </c>
      <c r="H1698" s="3">
        <v>29157</v>
      </c>
      <c r="I1698" s="3">
        <v>29000</v>
      </c>
      <c r="J1698" t="s">
        <v>29</v>
      </c>
      <c r="K1698" t="s">
        <v>100</v>
      </c>
      <c r="L1698" t="s">
        <v>101</v>
      </c>
      <c r="M1698" t="s">
        <v>102</v>
      </c>
      <c r="N1698" t="s">
        <v>103</v>
      </c>
      <c r="O1698" t="s">
        <v>814</v>
      </c>
      <c r="P1698" t="s">
        <v>34</v>
      </c>
      <c r="Q1698" t="s">
        <v>35</v>
      </c>
      <c r="R1698" t="s">
        <v>36</v>
      </c>
      <c r="S1698" t="s">
        <v>323</v>
      </c>
      <c r="T1698" t="s">
        <v>185</v>
      </c>
      <c r="U1698" t="s">
        <v>186</v>
      </c>
      <c r="V1698" t="s">
        <v>39</v>
      </c>
      <c r="W1698" t="s">
        <v>40</v>
      </c>
      <c r="X1698" t="s">
        <v>187</v>
      </c>
      <c r="Y1698" t="s">
        <v>41</v>
      </c>
      <c r="Z1698" t="s">
        <v>41</v>
      </c>
      <c r="AA1698" t="s">
        <v>188</v>
      </c>
      <c r="AB1698" t="s">
        <v>324</v>
      </c>
    </row>
    <row r="1699" spans="1:28" x14ac:dyDescent="0.25">
      <c r="A1699" t="s">
        <v>815</v>
      </c>
      <c r="B1699" t="s">
        <v>26</v>
      </c>
      <c r="C1699" t="s">
        <v>322</v>
      </c>
      <c r="D1699" t="s">
        <v>51</v>
      </c>
      <c r="E1699">
        <v>511</v>
      </c>
      <c r="F1699" t="str">
        <f t="shared" si="52"/>
        <v>A0820AF511</v>
      </c>
      <c r="G1699">
        <f t="shared" si="53"/>
        <v>23000</v>
      </c>
      <c r="H1699" s="3">
        <v>-22640</v>
      </c>
      <c r="I1699" s="3">
        <v>-23000</v>
      </c>
      <c r="J1699" t="s">
        <v>99</v>
      </c>
      <c r="K1699" t="s">
        <v>114</v>
      </c>
      <c r="L1699" t="s">
        <v>111</v>
      </c>
      <c r="M1699" t="s">
        <v>112</v>
      </c>
      <c r="N1699" t="s">
        <v>113</v>
      </c>
      <c r="O1699" t="s">
        <v>814</v>
      </c>
      <c r="P1699" t="s">
        <v>34</v>
      </c>
      <c r="Q1699" t="s">
        <v>35</v>
      </c>
      <c r="R1699" t="s">
        <v>36</v>
      </c>
      <c r="S1699" t="s">
        <v>323</v>
      </c>
      <c r="T1699" t="s">
        <v>185</v>
      </c>
      <c r="U1699" t="s">
        <v>186</v>
      </c>
      <c r="V1699" t="s">
        <v>39</v>
      </c>
      <c r="W1699" t="s">
        <v>40</v>
      </c>
      <c r="X1699" t="s">
        <v>187</v>
      </c>
      <c r="Y1699" t="s">
        <v>41</v>
      </c>
      <c r="Z1699" t="s">
        <v>41</v>
      </c>
      <c r="AA1699" t="s">
        <v>188</v>
      </c>
      <c r="AB1699" t="s">
        <v>324</v>
      </c>
    </row>
    <row r="1700" spans="1:28" x14ac:dyDescent="0.25">
      <c r="A1700" t="s">
        <v>816</v>
      </c>
      <c r="B1700" t="s">
        <v>26</v>
      </c>
      <c r="C1700" t="s">
        <v>322</v>
      </c>
      <c r="D1700" t="s">
        <v>51</v>
      </c>
      <c r="E1700">
        <v>511</v>
      </c>
      <c r="F1700" t="str">
        <f t="shared" si="52"/>
        <v>A0820AF511</v>
      </c>
      <c r="G1700">
        <f t="shared" si="53"/>
        <v>1778000</v>
      </c>
      <c r="H1700" s="3">
        <v>-1778008</v>
      </c>
      <c r="I1700" s="3">
        <v>-1778000</v>
      </c>
      <c r="J1700" t="s">
        <v>99</v>
      </c>
      <c r="K1700" t="s">
        <v>115</v>
      </c>
      <c r="L1700" t="s">
        <v>111</v>
      </c>
      <c r="M1700" t="s">
        <v>112</v>
      </c>
      <c r="N1700" t="s">
        <v>113</v>
      </c>
      <c r="O1700" t="s">
        <v>814</v>
      </c>
      <c r="P1700" t="s">
        <v>34</v>
      </c>
      <c r="Q1700" t="s">
        <v>35</v>
      </c>
      <c r="R1700" t="s">
        <v>36</v>
      </c>
      <c r="S1700" t="s">
        <v>323</v>
      </c>
      <c r="T1700" t="s">
        <v>185</v>
      </c>
      <c r="U1700" t="s">
        <v>186</v>
      </c>
      <c r="V1700" t="s">
        <v>39</v>
      </c>
      <c r="W1700" t="s">
        <v>40</v>
      </c>
      <c r="X1700" t="s">
        <v>187</v>
      </c>
      <c r="Y1700" t="s">
        <v>41</v>
      </c>
      <c r="Z1700" t="s">
        <v>41</v>
      </c>
      <c r="AA1700" t="s">
        <v>188</v>
      </c>
      <c r="AB1700" t="s">
        <v>324</v>
      </c>
    </row>
    <row r="1701" spans="1:28" x14ac:dyDescent="0.25">
      <c r="A1701" t="s">
        <v>817</v>
      </c>
      <c r="B1701" t="s">
        <v>26</v>
      </c>
      <c r="C1701" t="s">
        <v>322</v>
      </c>
      <c r="D1701" t="s">
        <v>51</v>
      </c>
      <c r="E1701">
        <v>511</v>
      </c>
      <c r="F1701" t="str">
        <f t="shared" si="52"/>
        <v>A0820AF511</v>
      </c>
      <c r="G1701">
        <f t="shared" si="53"/>
        <v>3176000</v>
      </c>
      <c r="H1701" s="3">
        <v>-3175788</v>
      </c>
      <c r="I1701" s="3">
        <v>-3176000</v>
      </c>
      <c r="J1701" t="s">
        <v>99</v>
      </c>
      <c r="K1701" t="s">
        <v>116</v>
      </c>
      <c r="L1701" t="s">
        <v>117</v>
      </c>
      <c r="M1701" t="s">
        <v>118</v>
      </c>
      <c r="N1701" t="s">
        <v>117</v>
      </c>
      <c r="O1701" t="s">
        <v>814</v>
      </c>
      <c r="P1701" t="s">
        <v>34</v>
      </c>
      <c r="Q1701" t="s">
        <v>35</v>
      </c>
      <c r="R1701" t="s">
        <v>36</v>
      </c>
      <c r="S1701" t="s">
        <v>323</v>
      </c>
      <c r="T1701" t="s">
        <v>185</v>
      </c>
      <c r="U1701" t="s">
        <v>186</v>
      </c>
      <c r="V1701" t="s">
        <v>39</v>
      </c>
      <c r="W1701" t="s">
        <v>40</v>
      </c>
      <c r="X1701" t="s">
        <v>187</v>
      </c>
      <c r="Y1701" t="s">
        <v>41</v>
      </c>
      <c r="Z1701" t="s">
        <v>41</v>
      </c>
      <c r="AA1701" t="s">
        <v>188</v>
      </c>
      <c r="AB1701" t="s">
        <v>324</v>
      </c>
    </row>
    <row r="1702" spans="1:28" x14ac:dyDescent="0.25">
      <c r="A1702" t="s">
        <v>870</v>
      </c>
      <c r="B1702" t="s">
        <v>26</v>
      </c>
      <c r="C1702" t="s">
        <v>322</v>
      </c>
      <c r="D1702" t="s">
        <v>51</v>
      </c>
      <c r="E1702">
        <v>511</v>
      </c>
      <c r="F1702" t="str">
        <f t="shared" si="52"/>
        <v>A0820AF511</v>
      </c>
      <c r="G1702">
        <f t="shared" si="53"/>
        <v>38000</v>
      </c>
      <c r="H1702" s="3">
        <v>-38022</v>
      </c>
      <c r="I1702" s="3">
        <v>-38000</v>
      </c>
      <c r="J1702" t="s">
        <v>99</v>
      </c>
      <c r="K1702" t="s">
        <v>108</v>
      </c>
      <c r="L1702" t="s">
        <v>109</v>
      </c>
      <c r="M1702" t="s">
        <v>32</v>
      </c>
      <c r="N1702" t="s">
        <v>33</v>
      </c>
      <c r="O1702" t="s">
        <v>814</v>
      </c>
      <c r="P1702" t="s">
        <v>34</v>
      </c>
      <c r="Q1702" t="s">
        <v>35</v>
      </c>
      <c r="R1702" t="s">
        <v>36</v>
      </c>
      <c r="S1702" t="s">
        <v>323</v>
      </c>
      <c r="T1702" t="s">
        <v>185</v>
      </c>
      <c r="U1702" t="s">
        <v>186</v>
      </c>
      <c r="V1702" t="s">
        <v>39</v>
      </c>
      <c r="W1702" t="s">
        <v>40</v>
      </c>
      <c r="X1702" t="s">
        <v>187</v>
      </c>
      <c r="Y1702" t="s">
        <v>41</v>
      </c>
      <c r="Z1702" t="s">
        <v>41</v>
      </c>
      <c r="AA1702" t="s">
        <v>188</v>
      </c>
      <c r="AB1702" t="s">
        <v>324</v>
      </c>
    </row>
    <row r="1703" spans="1:28" x14ac:dyDescent="0.25">
      <c r="A1703" t="s">
        <v>820</v>
      </c>
      <c r="B1703" t="s">
        <v>26</v>
      </c>
      <c r="C1703" t="s">
        <v>322</v>
      </c>
      <c r="D1703" t="s">
        <v>51</v>
      </c>
      <c r="E1703">
        <v>511</v>
      </c>
      <c r="F1703" t="str">
        <f t="shared" si="52"/>
        <v>A0820AF511</v>
      </c>
      <c r="G1703">
        <f t="shared" si="53"/>
        <v>3000</v>
      </c>
      <c r="H1703" s="3">
        <v>3210</v>
      </c>
      <c r="I1703" s="3">
        <v>3000</v>
      </c>
      <c r="J1703" t="s">
        <v>29</v>
      </c>
      <c r="K1703" t="s">
        <v>104</v>
      </c>
      <c r="L1703" t="s">
        <v>105</v>
      </c>
      <c r="M1703" t="s">
        <v>102</v>
      </c>
      <c r="N1703" t="s">
        <v>103</v>
      </c>
      <c r="O1703" t="s">
        <v>814</v>
      </c>
      <c r="P1703" t="s">
        <v>34</v>
      </c>
      <c r="Q1703" t="s">
        <v>35</v>
      </c>
      <c r="R1703" t="s">
        <v>36</v>
      </c>
      <c r="S1703" t="s">
        <v>323</v>
      </c>
      <c r="T1703" t="s">
        <v>185</v>
      </c>
      <c r="U1703" t="s">
        <v>186</v>
      </c>
      <c r="V1703" t="s">
        <v>39</v>
      </c>
      <c r="W1703" t="s">
        <v>40</v>
      </c>
      <c r="X1703" t="s">
        <v>187</v>
      </c>
      <c r="Y1703" t="s">
        <v>41</v>
      </c>
      <c r="Z1703" t="s">
        <v>41</v>
      </c>
      <c r="AA1703" t="s">
        <v>188</v>
      </c>
      <c r="AB1703" t="s">
        <v>324</v>
      </c>
    </row>
    <row r="1704" spans="1:28" x14ac:dyDescent="0.25">
      <c r="A1704" t="s">
        <v>822</v>
      </c>
      <c r="B1704" t="s">
        <v>26</v>
      </c>
      <c r="C1704" t="s">
        <v>322</v>
      </c>
      <c r="D1704" t="s">
        <v>51</v>
      </c>
      <c r="E1704">
        <v>511</v>
      </c>
      <c r="F1704" t="str">
        <f t="shared" si="52"/>
        <v>A0820AF511</v>
      </c>
      <c r="G1704">
        <f t="shared" si="53"/>
        <v>4000</v>
      </c>
      <c r="H1704" s="3">
        <v>4119</v>
      </c>
      <c r="I1704" s="3">
        <v>4000</v>
      </c>
      <c r="J1704" t="s">
        <v>29</v>
      </c>
      <c r="K1704" t="s">
        <v>115</v>
      </c>
      <c r="L1704" t="s">
        <v>111</v>
      </c>
      <c r="M1704" t="s">
        <v>112</v>
      </c>
      <c r="N1704" t="s">
        <v>113</v>
      </c>
      <c r="O1704" t="s">
        <v>814</v>
      </c>
      <c r="P1704" t="s">
        <v>34</v>
      </c>
      <c r="Q1704" t="s">
        <v>35</v>
      </c>
      <c r="R1704" t="s">
        <v>36</v>
      </c>
      <c r="S1704" t="s">
        <v>323</v>
      </c>
      <c r="T1704" t="s">
        <v>185</v>
      </c>
      <c r="U1704" t="s">
        <v>186</v>
      </c>
      <c r="V1704" t="s">
        <v>39</v>
      </c>
      <c r="W1704" t="s">
        <v>40</v>
      </c>
      <c r="X1704" t="s">
        <v>187</v>
      </c>
      <c r="Y1704" t="s">
        <v>41</v>
      </c>
      <c r="Z1704" t="s">
        <v>41</v>
      </c>
      <c r="AA1704" t="s">
        <v>188</v>
      </c>
      <c r="AB1704" t="s">
        <v>324</v>
      </c>
    </row>
    <row r="1705" spans="1:28" x14ac:dyDescent="0.25">
      <c r="A1705" t="s">
        <v>925</v>
      </c>
      <c r="B1705" t="s">
        <v>26</v>
      </c>
      <c r="C1705" t="s">
        <v>322</v>
      </c>
      <c r="D1705" t="s">
        <v>51</v>
      </c>
      <c r="E1705">
        <v>511</v>
      </c>
      <c r="F1705" t="str">
        <f t="shared" si="52"/>
        <v>A0820AF511</v>
      </c>
      <c r="G1705">
        <f t="shared" si="53"/>
        <v>31000</v>
      </c>
      <c r="H1705" s="3">
        <v>30693</v>
      </c>
      <c r="I1705" s="3">
        <v>31000</v>
      </c>
      <c r="J1705" t="s">
        <v>29</v>
      </c>
      <c r="K1705" t="s">
        <v>116</v>
      </c>
      <c r="L1705" t="s">
        <v>117</v>
      </c>
      <c r="M1705" t="s">
        <v>118</v>
      </c>
      <c r="N1705" t="s">
        <v>117</v>
      </c>
      <c r="O1705" t="s">
        <v>814</v>
      </c>
      <c r="P1705" t="s">
        <v>34</v>
      </c>
      <c r="Q1705" t="s">
        <v>35</v>
      </c>
      <c r="R1705" t="s">
        <v>36</v>
      </c>
      <c r="S1705" t="s">
        <v>323</v>
      </c>
      <c r="T1705" t="s">
        <v>185</v>
      </c>
      <c r="U1705" t="s">
        <v>186</v>
      </c>
      <c r="V1705" t="s">
        <v>39</v>
      </c>
      <c r="W1705" t="s">
        <v>40</v>
      </c>
      <c r="X1705" t="s">
        <v>187</v>
      </c>
      <c r="Y1705" t="s">
        <v>41</v>
      </c>
      <c r="Z1705" t="s">
        <v>41</v>
      </c>
      <c r="AA1705" t="s">
        <v>188</v>
      </c>
      <c r="AB1705" t="s">
        <v>324</v>
      </c>
    </row>
    <row r="1706" spans="1:28" x14ac:dyDescent="0.25">
      <c r="A1706" t="s">
        <v>149</v>
      </c>
      <c r="B1706" t="s">
        <v>26</v>
      </c>
      <c r="C1706" t="s">
        <v>322</v>
      </c>
      <c r="D1706" t="s">
        <v>51</v>
      </c>
      <c r="E1706">
        <v>511</v>
      </c>
      <c r="F1706" t="str">
        <f t="shared" si="52"/>
        <v>A0820AF511</v>
      </c>
      <c r="G1706">
        <f t="shared" si="53"/>
        <v>930000</v>
      </c>
      <c r="H1706" s="3">
        <v>930258</v>
      </c>
      <c r="I1706" s="3">
        <v>930000</v>
      </c>
      <c r="J1706" t="s">
        <v>29</v>
      </c>
      <c r="K1706" t="s">
        <v>35</v>
      </c>
      <c r="L1706" t="s">
        <v>129</v>
      </c>
      <c r="M1706" t="s">
        <v>130</v>
      </c>
      <c r="N1706" t="s">
        <v>131</v>
      </c>
      <c r="O1706" t="s">
        <v>814</v>
      </c>
      <c r="P1706" t="s">
        <v>34</v>
      </c>
      <c r="Q1706" t="s">
        <v>35</v>
      </c>
      <c r="R1706" t="s">
        <v>36</v>
      </c>
      <c r="S1706" t="s">
        <v>323</v>
      </c>
      <c r="T1706" t="s">
        <v>185</v>
      </c>
      <c r="U1706" t="s">
        <v>186</v>
      </c>
      <c r="V1706" t="s">
        <v>39</v>
      </c>
      <c r="W1706" t="s">
        <v>40</v>
      </c>
      <c r="X1706" t="s">
        <v>187</v>
      </c>
      <c r="Y1706" t="s">
        <v>41</v>
      </c>
      <c r="Z1706" t="s">
        <v>41</v>
      </c>
      <c r="AA1706" t="s">
        <v>188</v>
      </c>
      <c r="AB1706" t="s">
        <v>324</v>
      </c>
    </row>
    <row r="1707" spans="1:28" x14ac:dyDescent="0.25">
      <c r="A1707" t="s">
        <v>151</v>
      </c>
      <c r="B1707" t="s">
        <v>26</v>
      </c>
      <c r="C1707" t="s">
        <v>322</v>
      </c>
      <c r="D1707" t="s">
        <v>51</v>
      </c>
      <c r="E1707">
        <v>511</v>
      </c>
      <c r="F1707" t="str">
        <f t="shared" si="52"/>
        <v>A0820AF511</v>
      </c>
      <c r="G1707">
        <f t="shared" si="53"/>
        <v>11000</v>
      </c>
      <c r="H1707" s="3">
        <v>-11320</v>
      </c>
      <c r="I1707" s="3">
        <v>-11000</v>
      </c>
      <c r="J1707" t="s">
        <v>99</v>
      </c>
      <c r="K1707" t="s">
        <v>114</v>
      </c>
      <c r="L1707" t="s">
        <v>111</v>
      </c>
      <c r="M1707" t="s">
        <v>112</v>
      </c>
      <c r="N1707" t="s">
        <v>113</v>
      </c>
      <c r="O1707" t="s">
        <v>814</v>
      </c>
      <c r="P1707" t="s">
        <v>34</v>
      </c>
      <c r="Q1707" t="s">
        <v>35</v>
      </c>
      <c r="R1707" t="s">
        <v>36</v>
      </c>
      <c r="S1707" t="s">
        <v>323</v>
      </c>
      <c r="T1707" t="s">
        <v>185</v>
      </c>
      <c r="U1707" t="s">
        <v>186</v>
      </c>
      <c r="V1707" t="s">
        <v>39</v>
      </c>
      <c r="W1707" t="s">
        <v>40</v>
      </c>
      <c r="X1707" t="s">
        <v>187</v>
      </c>
      <c r="Y1707" t="s">
        <v>41</v>
      </c>
      <c r="Z1707" t="s">
        <v>41</v>
      </c>
      <c r="AA1707" t="s">
        <v>188</v>
      </c>
      <c r="AB1707" t="s">
        <v>324</v>
      </c>
    </row>
    <row r="1708" spans="1:28" x14ac:dyDescent="0.25">
      <c r="A1708" t="s">
        <v>152</v>
      </c>
      <c r="B1708" t="s">
        <v>26</v>
      </c>
      <c r="C1708" t="s">
        <v>322</v>
      </c>
      <c r="D1708" t="s">
        <v>51</v>
      </c>
      <c r="E1708">
        <v>511</v>
      </c>
      <c r="F1708" t="str">
        <f t="shared" si="52"/>
        <v>A0820AF511</v>
      </c>
      <c r="G1708">
        <f t="shared" si="53"/>
        <v>919000</v>
      </c>
      <c r="H1708" s="3">
        <v>-918938</v>
      </c>
      <c r="I1708" s="3">
        <v>-919000</v>
      </c>
      <c r="J1708" t="s">
        <v>99</v>
      </c>
      <c r="K1708" t="s">
        <v>115</v>
      </c>
      <c r="L1708" t="s">
        <v>111</v>
      </c>
      <c r="M1708" t="s">
        <v>112</v>
      </c>
      <c r="N1708" t="s">
        <v>113</v>
      </c>
      <c r="O1708" t="s">
        <v>814</v>
      </c>
      <c r="P1708" t="s">
        <v>34</v>
      </c>
      <c r="Q1708" t="s">
        <v>35</v>
      </c>
      <c r="R1708" t="s">
        <v>36</v>
      </c>
      <c r="S1708" t="s">
        <v>323</v>
      </c>
      <c r="T1708" t="s">
        <v>185</v>
      </c>
      <c r="U1708" t="s">
        <v>186</v>
      </c>
      <c r="V1708" t="s">
        <v>39</v>
      </c>
      <c r="W1708" t="s">
        <v>40</v>
      </c>
      <c r="X1708" t="s">
        <v>187</v>
      </c>
      <c r="Y1708" t="s">
        <v>41</v>
      </c>
      <c r="Z1708" t="s">
        <v>41</v>
      </c>
      <c r="AA1708" t="s">
        <v>188</v>
      </c>
      <c r="AB1708" t="s">
        <v>324</v>
      </c>
    </row>
    <row r="1709" spans="1:28" x14ac:dyDescent="0.25">
      <c r="A1709" t="s">
        <v>153</v>
      </c>
      <c r="B1709" t="s">
        <v>325</v>
      </c>
      <c r="C1709" t="s">
        <v>322</v>
      </c>
      <c r="D1709" t="s">
        <v>51</v>
      </c>
      <c r="E1709">
        <v>511</v>
      </c>
      <c r="F1709" t="str">
        <f t="shared" si="52"/>
        <v>A0820AF511</v>
      </c>
      <c r="G1709">
        <f t="shared" si="53"/>
        <v>925000</v>
      </c>
      <c r="H1709" s="3">
        <v>925344</v>
      </c>
      <c r="I1709" s="3">
        <v>925000</v>
      </c>
      <c r="J1709" t="s">
        <v>29</v>
      </c>
      <c r="K1709" t="s">
        <v>154</v>
      </c>
      <c r="L1709" t="s">
        <v>155</v>
      </c>
      <c r="M1709" t="s">
        <v>156</v>
      </c>
      <c r="N1709" t="s">
        <v>157</v>
      </c>
      <c r="O1709" t="s">
        <v>814</v>
      </c>
      <c r="P1709" t="s">
        <v>34</v>
      </c>
      <c r="Q1709" t="s">
        <v>35</v>
      </c>
      <c r="R1709" t="s">
        <v>36</v>
      </c>
      <c r="S1709" t="s">
        <v>323</v>
      </c>
      <c r="T1709" t="s">
        <v>185</v>
      </c>
      <c r="U1709" t="s">
        <v>186</v>
      </c>
      <c r="V1709" t="s">
        <v>39</v>
      </c>
      <c r="W1709" t="s">
        <v>40</v>
      </c>
      <c r="X1709" t="s">
        <v>187</v>
      </c>
      <c r="Y1709" t="s">
        <v>41</v>
      </c>
      <c r="Z1709" t="s">
        <v>41</v>
      </c>
      <c r="AA1709" t="s">
        <v>188</v>
      </c>
      <c r="AB1709" t="s">
        <v>324</v>
      </c>
    </row>
    <row r="1710" spans="1:28" x14ac:dyDescent="0.25">
      <c r="A1710" t="s">
        <v>158</v>
      </c>
      <c r="B1710" t="s">
        <v>325</v>
      </c>
      <c r="C1710" t="s">
        <v>322</v>
      </c>
      <c r="D1710" t="s">
        <v>51</v>
      </c>
      <c r="E1710">
        <v>511</v>
      </c>
      <c r="F1710" t="str">
        <f t="shared" si="52"/>
        <v>A0820AF511</v>
      </c>
      <c r="G1710">
        <f t="shared" si="53"/>
        <v>23000</v>
      </c>
      <c r="H1710" s="3">
        <v>22874</v>
      </c>
      <c r="I1710" s="3">
        <v>23000</v>
      </c>
      <c r="J1710" t="s">
        <v>29</v>
      </c>
      <c r="K1710" t="s">
        <v>159</v>
      </c>
      <c r="L1710" t="s">
        <v>160</v>
      </c>
      <c r="M1710" t="s">
        <v>161</v>
      </c>
      <c r="N1710" t="s">
        <v>162</v>
      </c>
      <c r="O1710" t="s">
        <v>814</v>
      </c>
      <c r="P1710" t="s">
        <v>34</v>
      </c>
      <c r="Q1710" t="s">
        <v>35</v>
      </c>
      <c r="R1710" t="s">
        <v>36</v>
      </c>
      <c r="S1710" t="s">
        <v>323</v>
      </c>
      <c r="T1710" t="s">
        <v>185</v>
      </c>
      <c r="U1710" t="s">
        <v>186</v>
      </c>
      <c r="V1710" t="s">
        <v>39</v>
      </c>
      <c r="W1710" t="s">
        <v>40</v>
      </c>
      <c r="X1710" t="s">
        <v>187</v>
      </c>
      <c r="Y1710" t="s">
        <v>41</v>
      </c>
      <c r="Z1710" t="s">
        <v>41</v>
      </c>
      <c r="AA1710" t="s">
        <v>188</v>
      </c>
      <c r="AB1710" t="s">
        <v>324</v>
      </c>
    </row>
    <row r="1711" spans="1:28" x14ac:dyDescent="0.25">
      <c r="A1711" t="s">
        <v>163</v>
      </c>
      <c r="B1711" t="s">
        <v>325</v>
      </c>
      <c r="C1711" t="s">
        <v>322</v>
      </c>
      <c r="D1711" t="s">
        <v>51</v>
      </c>
      <c r="E1711">
        <v>511</v>
      </c>
      <c r="F1711" t="str">
        <f t="shared" si="52"/>
        <v>A0820AF511</v>
      </c>
      <c r="G1711">
        <f t="shared" si="53"/>
        <v>948000</v>
      </c>
      <c r="H1711" s="3">
        <v>-948218</v>
      </c>
      <c r="I1711" s="3">
        <v>-948000</v>
      </c>
      <c r="J1711" t="s">
        <v>99</v>
      </c>
      <c r="K1711" t="s">
        <v>35</v>
      </c>
      <c r="L1711" t="s">
        <v>129</v>
      </c>
      <c r="M1711" t="s">
        <v>130</v>
      </c>
      <c r="N1711" t="s">
        <v>131</v>
      </c>
      <c r="O1711" t="s">
        <v>814</v>
      </c>
      <c r="P1711" t="s">
        <v>34</v>
      </c>
      <c r="Q1711" t="s">
        <v>35</v>
      </c>
      <c r="R1711" t="s">
        <v>36</v>
      </c>
      <c r="S1711" t="s">
        <v>323</v>
      </c>
      <c r="T1711" t="s">
        <v>185</v>
      </c>
      <c r="U1711" t="s">
        <v>186</v>
      </c>
      <c r="V1711" t="s">
        <v>39</v>
      </c>
      <c r="W1711" t="s">
        <v>40</v>
      </c>
      <c r="X1711" t="s">
        <v>187</v>
      </c>
      <c r="Y1711" t="s">
        <v>41</v>
      </c>
      <c r="Z1711" t="s">
        <v>41</v>
      </c>
      <c r="AA1711" t="s">
        <v>188</v>
      </c>
      <c r="AB1711" t="s">
        <v>324</v>
      </c>
    </row>
    <row r="1712" spans="1:28" x14ac:dyDescent="0.25">
      <c r="A1712" t="s">
        <v>164</v>
      </c>
      <c r="B1712" t="s">
        <v>26</v>
      </c>
      <c r="C1712" t="s">
        <v>322</v>
      </c>
      <c r="D1712" t="s">
        <v>51</v>
      </c>
      <c r="E1712">
        <v>511</v>
      </c>
      <c r="F1712" t="str">
        <f t="shared" si="52"/>
        <v>A0820AF511</v>
      </c>
      <c r="G1712">
        <f t="shared" si="53"/>
        <v>925000</v>
      </c>
      <c r="H1712" s="3">
        <v>925344</v>
      </c>
      <c r="I1712" s="3">
        <v>925000</v>
      </c>
      <c r="J1712" t="s">
        <v>29</v>
      </c>
      <c r="K1712" t="s">
        <v>116</v>
      </c>
      <c r="L1712" t="s">
        <v>117</v>
      </c>
      <c r="M1712" t="s">
        <v>118</v>
      </c>
      <c r="N1712" t="s">
        <v>117</v>
      </c>
      <c r="O1712" t="s">
        <v>814</v>
      </c>
      <c r="P1712" t="s">
        <v>34</v>
      </c>
      <c r="Q1712" t="s">
        <v>35</v>
      </c>
      <c r="R1712" t="s">
        <v>36</v>
      </c>
      <c r="S1712" t="s">
        <v>323</v>
      </c>
      <c r="T1712" t="s">
        <v>185</v>
      </c>
      <c r="U1712" t="s">
        <v>186</v>
      </c>
      <c r="V1712" t="s">
        <v>39</v>
      </c>
      <c r="W1712" t="s">
        <v>40</v>
      </c>
      <c r="X1712" t="s">
        <v>187</v>
      </c>
      <c r="Y1712" t="s">
        <v>41</v>
      </c>
      <c r="Z1712" t="s">
        <v>41</v>
      </c>
      <c r="AA1712" t="s">
        <v>188</v>
      </c>
      <c r="AB1712" t="s">
        <v>324</v>
      </c>
    </row>
    <row r="1713" spans="1:28" x14ac:dyDescent="0.25">
      <c r="A1713" t="s">
        <v>165</v>
      </c>
      <c r="B1713" t="s">
        <v>26</v>
      </c>
      <c r="C1713" t="s">
        <v>322</v>
      </c>
      <c r="D1713" t="s">
        <v>51</v>
      </c>
      <c r="E1713">
        <v>511</v>
      </c>
      <c r="F1713" t="str">
        <f t="shared" si="52"/>
        <v>A0820AF511</v>
      </c>
      <c r="G1713">
        <f t="shared" si="53"/>
        <v>925000</v>
      </c>
      <c r="H1713" s="3">
        <v>-925344</v>
      </c>
      <c r="I1713" s="3">
        <v>-925000</v>
      </c>
      <c r="J1713" t="s">
        <v>99</v>
      </c>
      <c r="K1713" t="s">
        <v>154</v>
      </c>
      <c r="L1713" t="s">
        <v>155</v>
      </c>
      <c r="M1713" t="s">
        <v>156</v>
      </c>
      <c r="N1713" t="s">
        <v>157</v>
      </c>
      <c r="O1713" t="s">
        <v>814</v>
      </c>
      <c r="P1713" t="s">
        <v>34</v>
      </c>
      <c r="Q1713" t="s">
        <v>35</v>
      </c>
      <c r="R1713" t="s">
        <v>36</v>
      </c>
      <c r="S1713" t="s">
        <v>323</v>
      </c>
      <c r="T1713" t="s">
        <v>185</v>
      </c>
      <c r="U1713" t="s">
        <v>186</v>
      </c>
      <c r="V1713" t="s">
        <v>39</v>
      </c>
      <c r="W1713" t="s">
        <v>40</v>
      </c>
      <c r="X1713" t="s">
        <v>187</v>
      </c>
      <c r="Y1713" t="s">
        <v>41</v>
      </c>
      <c r="Z1713" t="s">
        <v>41</v>
      </c>
      <c r="AA1713" t="s">
        <v>188</v>
      </c>
      <c r="AB1713" t="s">
        <v>324</v>
      </c>
    </row>
    <row r="1714" spans="1:28" x14ac:dyDescent="0.25">
      <c r="A1714" t="s">
        <v>166</v>
      </c>
      <c r="B1714" t="s">
        <v>26</v>
      </c>
      <c r="C1714" t="s">
        <v>322</v>
      </c>
      <c r="D1714" t="s">
        <v>51</v>
      </c>
      <c r="E1714">
        <v>511</v>
      </c>
      <c r="F1714" t="str">
        <f t="shared" si="52"/>
        <v>A0820AF511</v>
      </c>
      <c r="G1714">
        <f t="shared" si="53"/>
        <v>863000</v>
      </c>
      <c r="H1714" s="3">
        <v>862768</v>
      </c>
      <c r="I1714" s="3">
        <v>863000</v>
      </c>
      <c r="J1714" t="s">
        <v>29</v>
      </c>
      <c r="K1714" t="s">
        <v>116</v>
      </c>
      <c r="L1714" t="s">
        <v>117</v>
      </c>
      <c r="M1714" t="s">
        <v>118</v>
      </c>
      <c r="N1714" t="s">
        <v>117</v>
      </c>
      <c r="O1714" t="s">
        <v>814</v>
      </c>
      <c r="P1714" t="s">
        <v>34</v>
      </c>
      <c r="Q1714" t="s">
        <v>35</v>
      </c>
      <c r="R1714" t="s">
        <v>36</v>
      </c>
      <c r="S1714" t="s">
        <v>323</v>
      </c>
      <c r="T1714" t="s">
        <v>185</v>
      </c>
      <c r="U1714" t="s">
        <v>186</v>
      </c>
      <c r="V1714" t="s">
        <v>39</v>
      </c>
      <c r="W1714" t="s">
        <v>40</v>
      </c>
      <c r="X1714" t="s">
        <v>187</v>
      </c>
      <c r="Y1714" t="s">
        <v>41</v>
      </c>
      <c r="Z1714" t="s">
        <v>41</v>
      </c>
      <c r="AA1714" t="s">
        <v>188</v>
      </c>
      <c r="AB1714" t="s">
        <v>324</v>
      </c>
    </row>
    <row r="1715" spans="1:28" x14ac:dyDescent="0.25">
      <c r="A1715" t="s">
        <v>167</v>
      </c>
      <c r="B1715" t="s">
        <v>26</v>
      </c>
      <c r="C1715" t="s">
        <v>322</v>
      </c>
      <c r="D1715" t="s">
        <v>51</v>
      </c>
      <c r="E1715">
        <v>511</v>
      </c>
      <c r="F1715" t="str">
        <f t="shared" si="52"/>
        <v>A0820AF511</v>
      </c>
      <c r="G1715">
        <f t="shared" si="53"/>
        <v>863000</v>
      </c>
      <c r="H1715" s="3">
        <v>-862768</v>
      </c>
      <c r="I1715" s="3">
        <v>-863000</v>
      </c>
      <c r="J1715" t="s">
        <v>99</v>
      </c>
      <c r="K1715" t="s">
        <v>168</v>
      </c>
      <c r="L1715" t="s">
        <v>117</v>
      </c>
      <c r="M1715" t="s">
        <v>169</v>
      </c>
      <c r="N1715" t="s">
        <v>170</v>
      </c>
      <c r="O1715" t="s">
        <v>814</v>
      </c>
      <c r="P1715" t="s">
        <v>34</v>
      </c>
      <c r="Q1715" t="s">
        <v>35</v>
      </c>
      <c r="R1715" t="s">
        <v>36</v>
      </c>
      <c r="S1715" t="s">
        <v>323</v>
      </c>
      <c r="T1715" t="s">
        <v>185</v>
      </c>
      <c r="U1715" t="s">
        <v>186</v>
      </c>
      <c r="V1715" t="s">
        <v>39</v>
      </c>
      <c r="W1715" t="s">
        <v>40</v>
      </c>
      <c r="X1715" t="s">
        <v>187</v>
      </c>
      <c r="Y1715" t="s">
        <v>41</v>
      </c>
      <c r="Z1715" t="s">
        <v>41</v>
      </c>
      <c r="AA1715" t="s">
        <v>188</v>
      </c>
      <c r="AB1715" t="s">
        <v>324</v>
      </c>
    </row>
    <row r="1716" spans="1:28" x14ac:dyDescent="0.25">
      <c r="A1716" t="s">
        <v>171</v>
      </c>
      <c r="B1716" t="s">
        <v>26</v>
      </c>
      <c r="C1716" t="s">
        <v>322</v>
      </c>
      <c r="D1716" t="s">
        <v>51</v>
      </c>
      <c r="E1716">
        <v>511</v>
      </c>
      <c r="F1716" t="str">
        <f t="shared" si="52"/>
        <v>A0820AF511</v>
      </c>
      <c r="G1716">
        <f t="shared" si="53"/>
        <v>215000</v>
      </c>
      <c r="H1716" s="3">
        <v>215273</v>
      </c>
      <c r="I1716" s="3">
        <v>215000</v>
      </c>
      <c r="J1716" t="s">
        <v>29</v>
      </c>
      <c r="K1716" t="s">
        <v>115</v>
      </c>
      <c r="L1716" t="s">
        <v>111</v>
      </c>
      <c r="M1716" t="s">
        <v>112</v>
      </c>
      <c r="N1716" t="s">
        <v>113</v>
      </c>
      <c r="O1716" t="s">
        <v>814</v>
      </c>
      <c r="P1716" t="s">
        <v>34</v>
      </c>
      <c r="Q1716" t="s">
        <v>35</v>
      </c>
      <c r="R1716" t="s">
        <v>36</v>
      </c>
      <c r="S1716" t="s">
        <v>323</v>
      </c>
      <c r="T1716" t="s">
        <v>185</v>
      </c>
      <c r="U1716" t="s">
        <v>186</v>
      </c>
      <c r="V1716" t="s">
        <v>39</v>
      </c>
      <c r="W1716" t="s">
        <v>40</v>
      </c>
      <c r="X1716" t="s">
        <v>187</v>
      </c>
      <c r="Y1716" t="s">
        <v>41</v>
      </c>
      <c r="Z1716" t="s">
        <v>41</v>
      </c>
      <c r="AA1716" t="s">
        <v>188</v>
      </c>
      <c r="AB1716" t="s">
        <v>324</v>
      </c>
    </row>
    <row r="1717" spans="1:28" x14ac:dyDescent="0.25">
      <c r="A1717" t="s">
        <v>172</v>
      </c>
      <c r="B1717" t="s">
        <v>26</v>
      </c>
      <c r="C1717" t="s">
        <v>322</v>
      </c>
      <c r="D1717" t="s">
        <v>51</v>
      </c>
      <c r="E1717">
        <v>511</v>
      </c>
      <c r="F1717" t="str">
        <f t="shared" si="52"/>
        <v>A0820AF511</v>
      </c>
      <c r="G1717">
        <f t="shared" si="53"/>
        <v>215000</v>
      </c>
      <c r="H1717" s="3">
        <v>-215273</v>
      </c>
      <c r="I1717" s="3">
        <v>-215000</v>
      </c>
      <c r="J1717" t="s">
        <v>99</v>
      </c>
      <c r="K1717" t="s">
        <v>108</v>
      </c>
      <c r="L1717" t="s">
        <v>109</v>
      </c>
      <c r="M1717" t="s">
        <v>32</v>
      </c>
      <c r="N1717" t="s">
        <v>33</v>
      </c>
      <c r="O1717" t="s">
        <v>814</v>
      </c>
      <c r="P1717" t="s">
        <v>34</v>
      </c>
      <c r="Q1717" t="s">
        <v>35</v>
      </c>
      <c r="R1717" t="s">
        <v>36</v>
      </c>
      <c r="S1717" t="s">
        <v>323</v>
      </c>
      <c r="T1717" t="s">
        <v>185</v>
      </c>
      <c r="U1717" t="s">
        <v>186</v>
      </c>
      <c r="V1717" t="s">
        <v>39</v>
      </c>
      <c r="W1717" t="s">
        <v>40</v>
      </c>
      <c r="X1717" t="s">
        <v>187</v>
      </c>
      <c r="Y1717" t="s">
        <v>41</v>
      </c>
      <c r="Z1717" t="s">
        <v>41</v>
      </c>
      <c r="AA1717" t="s">
        <v>188</v>
      </c>
      <c r="AB1717" t="s">
        <v>324</v>
      </c>
    </row>
    <row r="1718" spans="1:28" x14ac:dyDescent="0.25">
      <c r="A1718" t="s">
        <v>181</v>
      </c>
      <c r="B1718" t="s">
        <v>26</v>
      </c>
      <c r="C1718" t="s">
        <v>322</v>
      </c>
      <c r="D1718" t="s">
        <v>51</v>
      </c>
      <c r="E1718">
        <v>511</v>
      </c>
      <c r="F1718" t="str">
        <f t="shared" si="52"/>
        <v>A0820AF511</v>
      </c>
      <c r="G1718">
        <f t="shared" si="53"/>
        <v>360000</v>
      </c>
      <c r="H1718" s="3">
        <v>360214</v>
      </c>
      <c r="I1718" s="3">
        <v>360000</v>
      </c>
      <c r="J1718" t="s">
        <v>29</v>
      </c>
      <c r="K1718" t="s">
        <v>108</v>
      </c>
      <c r="L1718" t="s">
        <v>109</v>
      </c>
      <c r="M1718" t="s">
        <v>32</v>
      </c>
      <c r="N1718" t="s">
        <v>33</v>
      </c>
      <c r="O1718" t="s">
        <v>814</v>
      </c>
      <c r="P1718" t="s">
        <v>34</v>
      </c>
      <c r="Q1718" t="s">
        <v>35</v>
      </c>
      <c r="R1718" t="s">
        <v>36</v>
      </c>
      <c r="S1718" t="s">
        <v>323</v>
      </c>
      <c r="T1718" t="s">
        <v>185</v>
      </c>
      <c r="U1718" t="s">
        <v>186</v>
      </c>
      <c r="V1718" t="s">
        <v>39</v>
      </c>
      <c r="W1718" t="s">
        <v>40</v>
      </c>
      <c r="X1718" t="s">
        <v>187</v>
      </c>
      <c r="Y1718" t="s">
        <v>41</v>
      </c>
      <c r="Z1718" t="s">
        <v>41</v>
      </c>
      <c r="AA1718" t="s">
        <v>188</v>
      </c>
      <c r="AB1718" t="s">
        <v>324</v>
      </c>
    </row>
    <row r="1719" spans="1:28" x14ac:dyDescent="0.25">
      <c r="A1719" t="s">
        <v>182</v>
      </c>
      <c r="B1719" t="s">
        <v>26</v>
      </c>
      <c r="C1719" t="s">
        <v>322</v>
      </c>
      <c r="D1719" t="s">
        <v>51</v>
      </c>
      <c r="E1719">
        <v>511</v>
      </c>
      <c r="F1719" t="str">
        <f t="shared" si="52"/>
        <v>A0820AF511</v>
      </c>
      <c r="G1719">
        <f t="shared" si="53"/>
        <v>360000</v>
      </c>
      <c r="H1719" s="3">
        <v>-360214</v>
      </c>
      <c r="I1719" s="3">
        <v>-360000</v>
      </c>
      <c r="J1719" t="s">
        <v>99</v>
      </c>
      <c r="K1719" t="s">
        <v>116</v>
      </c>
      <c r="L1719" t="s">
        <v>117</v>
      </c>
      <c r="M1719" t="s">
        <v>118</v>
      </c>
      <c r="N1719" t="s">
        <v>117</v>
      </c>
      <c r="O1719" t="s">
        <v>814</v>
      </c>
      <c r="P1719" t="s">
        <v>34</v>
      </c>
      <c r="Q1719" t="s">
        <v>35</v>
      </c>
      <c r="R1719" t="s">
        <v>36</v>
      </c>
      <c r="S1719" t="s">
        <v>323</v>
      </c>
      <c r="T1719" t="s">
        <v>185</v>
      </c>
      <c r="U1719" t="s">
        <v>186</v>
      </c>
      <c r="V1719" t="s">
        <v>39</v>
      </c>
      <c r="W1719" t="s">
        <v>40</v>
      </c>
      <c r="X1719" t="s">
        <v>187</v>
      </c>
      <c r="Y1719" t="s">
        <v>41</v>
      </c>
      <c r="Z1719" t="s">
        <v>41</v>
      </c>
      <c r="AA1719" t="s">
        <v>188</v>
      </c>
      <c r="AB1719" t="s">
        <v>324</v>
      </c>
    </row>
    <row r="1720" spans="1:28" x14ac:dyDescent="0.25">
      <c r="A1720" t="s">
        <v>823</v>
      </c>
      <c r="B1720" t="s">
        <v>26</v>
      </c>
      <c r="C1720" t="s">
        <v>326</v>
      </c>
      <c r="D1720" t="s">
        <v>224</v>
      </c>
      <c r="E1720">
        <v>511</v>
      </c>
      <c r="F1720" t="str">
        <f t="shared" si="52"/>
        <v>A1111AF511</v>
      </c>
      <c r="G1720">
        <f t="shared" si="53"/>
        <v>510000</v>
      </c>
      <c r="H1720" s="2">
        <v>510190</v>
      </c>
      <c r="I1720" s="3">
        <v>510000</v>
      </c>
      <c r="J1720" t="s">
        <v>29</v>
      </c>
      <c r="K1720" t="s">
        <v>108</v>
      </c>
      <c r="L1720" t="s">
        <v>109</v>
      </c>
      <c r="M1720" t="s">
        <v>32</v>
      </c>
      <c r="N1720" t="s">
        <v>33</v>
      </c>
      <c r="O1720" t="s">
        <v>814</v>
      </c>
      <c r="P1720" t="s">
        <v>34</v>
      </c>
      <c r="Q1720" t="s">
        <v>45</v>
      </c>
      <c r="R1720" t="s">
        <v>46</v>
      </c>
      <c r="S1720" t="s">
        <v>327</v>
      </c>
      <c r="T1720" t="s">
        <v>185</v>
      </c>
      <c r="U1720" t="s">
        <v>226</v>
      </c>
      <c r="V1720" t="s">
        <v>39</v>
      </c>
      <c r="W1720" t="s">
        <v>40</v>
      </c>
      <c r="X1720" t="s">
        <v>187</v>
      </c>
      <c r="Y1720" t="s">
        <v>41</v>
      </c>
      <c r="Z1720" t="s">
        <v>41</v>
      </c>
      <c r="AA1720" t="s">
        <v>188</v>
      </c>
      <c r="AB1720" t="s">
        <v>227</v>
      </c>
    </row>
    <row r="1721" spans="1:28" x14ac:dyDescent="0.25">
      <c r="A1721" t="s">
        <v>825</v>
      </c>
      <c r="B1721" t="s">
        <v>26</v>
      </c>
      <c r="C1721" t="s">
        <v>326</v>
      </c>
      <c r="D1721" t="s">
        <v>224</v>
      </c>
      <c r="E1721">
        <v>511</v>
      </c>
      <c r="F1721" t="str">
        <f t="shared" si="52"/>
        <v>A1111AF511</v>
      </c>
      <c r="G1721">
        <f t="shared" si="53"/>
        <v>5000</v>
      </c>
      <c r="H1721" s="2">
        <v>5494</v>
      </c>
      <c r="I1721" s="3">
        <v>5000</v>
      </c>
      <c r="J1721" t="s">
        <v>29</v>
      </c>
      <c r="K1721" t="s">
        <v>100</v>
      </c>
      <c r="L1721" t="s">
        <v>101</v>
      </c>
      <c r="M1721" t="s">
        <v>102</v>
      </c>
      <c r="N1721" t="s">
        <v>103</v>
      </c>
      <c r="O1721" t="s">
        <v>814</v>
      </c>
      <c r="P1721" t="s">
        <v>34</v>
      </c>
      <c r="Q1721" t="s">
        <v>45</v>
      </c>
      <c r="R1721" t="s">
        <v>46</v>
      </c>
      <c r="S1721" t="s">
        <v>327</v>
      </c>
      <c r="T1721" t="s">
        <v>185</v>
      </c>
      <c r="U1721" t="s">
        <v>226</v>
      </c>
      <c r="V1721" t="s">
        <v>39</v>
      </c>
      <c r="W1721" t="s">
        <v>40</v>
      </c>
      <c r="X1721" t="s">
        <v>187</v>
      </c>
      <c r="Y1721" t="s">
        <v>41</v>
      </c>
      <c r="Z1721" t="s">
        <v>41</v>
      </c>
      <c r="AA1721" t="s">
        <v>188</v>
      </c>
      <c r="AB1721" t="s">
        <v>227</v>
      </c>
    </row>
    <row r="1722" spans="1:28" x14ac:dyDescent="0.25">
      <c r="A1722" t="s">
        <v>816</v>
      </c>
      <c r="B1722" t="s">
        <v>26</v>
      </c>
      <c r="C1722" t="s">
        <v>326</v>
      </c>
      <c r="D1722" t="s">
        <v>224</v>
      </c>
      <c r="E1722">
        <v>511</v>
      </c>
      <c r="F1722" t="str">
        <f t="shared" si="52"/>
        <v>A1111AF511</v>
      </c>
      <c r="G1722">
        <f t="shared" si="53"/>
        <v>266000</v>
      </c>
      <c r="H1722" s="2">
        <v>-266186</v>
      </c>
      <c r="I1722" s="3">
        <v>-266000</v>
      </c>
      <c r="J1722" t="s">
        <v>99</v>
      </c>
      <c r="K1722" t="s">
        <v>115</v>
      </c>
      <c r="L1722" t="s">
        <v>111</v>
      </c>
      <c r="M1722" t="s">
        <v>112</v>
      </c>
      <c r="N1722" t="s">
        <v>113</v>
      </c>
      <c r="O1722" t="s">
        <v>814</v>
      </c>
      <c r="P1722" t="s">
        <v>34</v>
      </c>
      <c r="Q1722" t="s">
        <v>45</v>
      </c>
      <c r="R1722" t="s">
        <v>46</v>
      </c>
      <c r="S1722" t="s">
        <v>327</v>
      </c>
      <c r="T1722" t="s">
        <v>185</v>
      </c>
      <c r="U1722" t="s">
        <v>226</v>
      </c>
      <c r="V1722" t="s">
        <v>39</v>
      </c>
      <c r="W1722" t="s">
        <v>40</v>
      </c>
      <c r="X1722" t="s">
        <v>187</v>
      </c>
      <c r="Y1722" t="s">
        <v>41</v>
      </c>
      <c r="Z1722" t="s">
        <v>41</v>
      </c>
      <c r="AA1722" t="s">
        <v>188</v>
      </c>
      <c r="AB1722" t="s">
        <v>227</v>
      </c>
    </row>
    <row r="1723" spans="1:28" x14ac:dyDescent="0.25">
      <c r="A1723" t="s">
        <v>817</v>
      </c>
      <c r="B1723" t="s">
        <v>26</v>
      </c>
      <c r="C1723" t="s">
        <v>326</v>
      </c>
      <c r="D1723" t="s">
        <v>224</v>
      </c>
      <c r="E1723">
        <v>511</v>
      </c>
      <c r="F1723" t="str">
        <f t="shared" si="52"/>
        <v>A1111AF511</v>
      </c>
      <c r="G1723">
        <f t="shared" si="53"/>
        <v>249000</v>
      </c>
      <c r="H1723" s="2">
        <v>-249498</v>
      </c>
      <c r="I1723" s="3">
        <v>-249000</v>
      </c>
      <c r="J1723" t="s">
        <v>99</v>
      </c>
      <c r="K1723" t="s">
        <v>116</v>
      </c>
      <c r="L1723" t="s">
        <v>117</v>
      </c>
      <c r="M1723" t="s">
        <v>118</v>
      </c>
      <c r="N1723" t="s">
        <v>117</v>
      </c>
      <c r="O1723" t="s">
        <v>814</v>
      </c>
      <c r="P1723" t="s">
        <v>34</v>
      </c>
      <c r="Q1723" t="s">
        <v>45</v>
      </c>
      <c r="R1723" t="s">
        <v>46</v>
      </c>
      <c r="S1723" t="s">
        <v>327</v>
      </c>
      <c r="T1723" t="s">
        <v>185</v>
      </c>
      <c r="U1723" t="s">
        <v>226</v>
      </c>
      <c r="V1723" t="s">
        <v>39</v>
      </c>
      <c r="W1723" t="s">
        <v>40</v>
      </c>
      <c r="X1723" t="s">
        <v>187</v>
      </c>
      <c r="Y1723" t="s">
        <v>41</v>
      </c>
      <c r="Z1723" t="s">
        <v>41</v>
      </c>
      <c r="AA1723" t="s">
        <v>188</v>
      </c>
      <c r="AB1723" t="s">
        <v>227</v>
      </c>
    </row>
    <row r="1724" spans="1:28" x14ac:dyDescent="0.25">
      <c r="A1724" t="s">
        <v>149</v>
      </c>
      <c r="B1724" t="s">
        <v>26</v>
      </c>
      <c r="C1724" t="s">
        <v>326</v>
      </c>
      <c r="D1724" t="s">
        <v>224</v>
      </c>
      <c r="E1724">
        <v>511</v>
      </c>
      <c r="F1724" t="str">
        <f t="shared" si="52"/>
        <v>A1111AF511</v>
      </c>
      <c r="G1724">
        <f t="shared" si="53"/>
        <v>133000</v>
      </c>
      <c r="H1724" s="2">
        <v>133093</v>
      </c>
      <c r="I1724" s="3">
        <v>133000</v>
      </c>
      <c r="J1724" t="s">
        <v>29</v>
      </c>
      <c r="K1724" t="s">
        <v>45</v>
      </c>
      <c r="L1724" t="s">
        <v>46</v>
      </c>
      <c r="M1724" t="s">
        <v>140</v>
      </c>
      <c r="N1724" t="s">
        <v>141</v>
      </c>
      <c r="O1724" t="s">
        <v>814</v>
      </c>
      <c r="P1724" t="s">
        <v>34</v>
      </c>
      <c r="Q1724" t="s">
        <v>45</v>
      </c>
      <c r="R1724" t="s">
        <v>46</v>
      </c>
      <c r="S1724" t="s">
        <v>327</v>
      </c>
      <c r="T1724" t="s">
        <v>185</v>
      </c>
      <c r="U1724" t="s">
        <v>226</v>
      </c>
      <c r="V1724" t="s">
        <v>39</v>
      </c>
      <c r="W1724" t="s">
        <v>40</v>
      </c>
      <c r="X1724" t="s">
        <v>187</v>
      </c>
      <c r="Y1724" t="s">
        <v>41</v>
      </c>
      <c r="Z1724" t="s">
        <v>41</v>
      </c>
      <c r="AA1724" t="s">
        <v>188</v>
      </c>
      <c r="AB1724" t="s">
        <v>227</v>
      </c>
    </row>
    <row r="1725" spans="1:28" x14ac:dyDescent="0.25">
      <c r="A1725" t="s">
        <v>152</v>
      </c>
      <c r="B1725" t="s">
        <v>26</v>
      </c>
      <c r="C1725" t="s">
        <v>326</v>
      </c>
      <c r="D1725" t="s">
        <v>224</v>
      </c>
      <c r="E1725">
        <v>511</v>
      </c>
      <c r="F1725" t="str">
        <f t="shared" si="52"/>
        <v>A1111AF511</v>
      </c>
      <c r="G1725">
        <f t="shared" si="53"/>
        <v>133000</v>
      </c>
      <c r="H1725" s="2">
        <v>-133093</v>
      </c>
      <c r="I1725" s="3">
        <v>-133000</v>
      </c>
      <c r="J1725" t="s">
        <v>99</v>
      </c>
      <c r="K1725" t="s">
        <v>115</v>
      </c>
      <c r="L1725" t="s">
        <v>111</v>
      </c>
      <c r="M1725" t="s">
        <v>112</v>
      </c>
      <c r="N1725" t="s">
        <v>113</v>
      </c>
      <c r="O1725" t="s">
        <v>814</v>
      </c>
      <c r="P1725" t="s">
        <v>34</v>
      </c>
      <c r="Q1725" t="s">
        <v>45</v>
      </c>
      <c r="R1725" t="s">
        <v>46</v>
      </c>
      <c r="S1725" t="s">
        <v>327</v>
      </c>
      <c r="T1725" t="s">
        <v>185</v>
      </c>
      <c r="U1725" t="s">
        <v>226</v>
      </c>
      <c r="V1725" t="s">
        <v>39</v>
      </c>
      <c r="W1725" t="s">
        <v>40</v>
      </c>
      <c r="X1725" t="s">
        <v>187</v>
      </c>
      <c r="Y1725" t="s">
        <v>41</v>
      </c>
      <c r="Z1725" t="s">
        <v>41</v>
      </c>
      <c r="AA1725" t="s">
        <v>188</v>
      </c>
      <c r="AB1725" t="s">
        <v>227</v>
      </c>
    </row>
    <row r="1726" spans="1:28" x14ac:dyDescent="0.25">
      <c r="A1726" t="s">
        <v>153</v>
      </c>
      <c r="B1726" t="s">
        <v>328</v>
      </c>
      <c r="C1726" t="s">
        <v>326</v>
      </c>
      <c r="D1726" t="s">
        <v>224</v>
      </c>
      <c r="E1726">
        <v>511</v>
      </c>
      <c r="F1726" t="str">
        <f t="shared" si="52"/>
        <v>A1111AF511</v>
      </c>
      <c r="G1726">
        <f t="shared" si="53"/>
        <v>135000</v>
      </c>
      <c r="H1726" s="2">
        <v>134921</v>
      </c>
      <c r="I1726" s="3">
        <v>135000</v>
      </c>
      <c r="J1726" t="s">
        <v>29</v>
      </c>
      <c r="K1726" t="s">
        <v>154</v>
      </c>
      <c r="L1726" t="s">
        <v>155</v>
      </c>
      <c r="M1726" t="s">
        <v>156</v>
      </c>
      <c r="N1726" t="s">
        <v>157</v>
      </c>
      <c r="O1726" t="s">
        <v>814</v>
      </c>
      <c r="P1726" t="s">
        <v>34</v>
      </c>
      <c r="Q1726" t="s">
        <v>45</v>
      </c>
      <c r="R1726" t="s">
        <v>46</v>
      </c>
      <c r="S1726" t="s">
        <v>327</v>
      </c>
      <c r="T1726" t="s">
        <v>185</v>
      </c>
      <c r="U1726" t="s">
        <v>226</v>
      </c>
      <c r="V1726" t="s">
        <v>39</v>
      </c>
      <c r="W1726" t="s">
        <v>40</v>
      </c>
      <c r="X1726" t="s">
        <v>187</v>
      </c>
      <c r="Y1726" t="s">
        <v>41</v>
      </c>
      <c r="Z1726" t="s">
        <v>41</v>
      </c>
      <c r="AA1726" t="s">
        <v>188</v>
      </c>
      <c r="AB1726" t="s">
        <v>227</v>
      </c>
    </row>
    <row r="1727" spans="1:28" x14ac:dyDescent="0.25">
      <c r="A1727" t="s">
        <v>163</v>
      </c>
      <c r="B1727" t="s">
        <v>328</v>
      </c>
      <c r="C1727" t="s">
        <v>326</v>
      </c>
      <c r="D1727" t="s">
        <v>224</v>
      </c>
      <c r="E1727">
        <v>511</v>
      </c>
      <c r="F1727" t="str">
        <f t="shared" si="52"/>
        <v>A1111AF511</v>
      </c>
      <c r="G1727">
        <f t="shared" si="53"/>
        <v>135000</v>
      </c>
      <c r="H1727" s="2">
        <v>-135297</v>
      </c>
      <c r="I1727" s="3">
        <v>-135000</v>
      </c>
      <c r="J1727" t="s">
        <v>99</v>
      </c>
      <c r="K1727" t="s">
        <v>45</v>
      </c>
      <c r="L1727" t="s">
        <v>46</v>
      </c>
      <c r="M1727" t="s">
        <v>140</v>
      </c>
      <c r="N1727" t="s">
        <v>141</v>
      </c>
      <c r="O1727" t="s">
        <v>814</v>
      </c>
      <c r="P1727" t="s">
        <v>34</v>
      </c>
      <c r="Q1727" t="s">
        <v>45</v>
      </c>
      <c r="R1727" t="s">
        <v>46</v>
      </c>
      <c r="S1727" t="s">
        <v>327</v>
      </c>
      <c r="T1727" t="s">
        <v>185</v>
      </c>
      <c r="U1727" t="s">
        <v>226</v>
      </c>
      <c r="V1727" t="s">
        <v>39</v>
      </c>
      <c r="W1727" t="s">
        <v>40</v>
      </c>
      <c r="X1727" t="s">
        <v>187</v>
      </c>
      <c r="Y1727" t="s">
        <v>41</v>
      </c>
      <c r="Z1727" t="s">
        <v>41</v>
      </c>
      <c r="AA1727" t="s">
        <v>188</v>
      </c>
      <c r="AB1727" t="s">
        <v>227</v>
      </c>
    </row>
    <row r="1728" spans="1:28" x14ac:dyDescent="0.25">
      <c r="A1728" t="s">
        <v>164</v>
      </c>
      <c r="B1728" t="s">
        <v>26</v>
      </c>
      <c r="C1728" t="s">
        <v>326</v>
      </c>
      <c r="D1728" t="s">
        <v>224</v>
      </c>
      <c r="E1728">
        <v>511</v>
      </c>
      <c r="F1728" t="str">
        <f t="shared" si="52"/>
        <v>A1111AF511</v>
      </c>
      <c r="G1728">
        <f t="shared" si="53"/>
        <v>135000</v>
      </c>
      <c r="H1728" s="2">
        <v>134921</v>
      </c>
      <c r="I1728" s="3">
        <v>135000</v>
      </c>
      <c r="J1728" t="s">
        <v>29</v>
      </c>
      <c r="K1728" t="s">
        <v>116</v>
      </c>
      <c r="L1728" t="s">
        <v>117</v>
      </c>
      <c r="M1728" t="s">
        <v>118</v>
      </c>
      <c r="N1728" t="s">
        <v>117</v>
      </c>
      <c r="O1728" t="s">
        <v>814</v>
      </c>
      <c r="P1728" t="s">
        <v>34</v>
      </c>
      <c r="Q1728" t="s">
        <v>45</v>
      </c>
      <c r="R1728" t="s">
        <v>46</v>
      </c>
      <c r="S1728" t="s">
        <v>327</v>
      </c>
      <c r="T1728" t="s">
        <v>185</v>
      </c>
      <c r="U1728" t="s">
        <v>226</v>
      </c>
      <c r="V1728" t="s">
        <v>39</v>
      </c>
      <c r="W1728" t="s">
        <v>40</v>
      </c>
      <c r="X1728" t="s">
        <v>187</v>
      </c>
      <c r="Y1728" t="s">
        <v>41</v>
      </c>
      <c r="Z1728" t="s">
        <v>41</v>
      </c>
      <c r="AA1728" t="s">
        <v>188</v>
      </c>
      <c r="AB1728" t="s">
        <v>227</v>
      </c>
    </row>
    <row r="1729" spans="1:28" x14ac:dyDescent="0.25">
      <c r="A1729" t="s">
        <v>165</v>
      </c>
      <c r="B1729" t="s">
        <v>26</v>
      </c>
      <c r="C1729" t="s">
        <v>326</v>
      </c>
      <c r="D1729" t="s">
        <v>224</v>
      </c>
      <c r="E1729">
        <v>511</v>
      </c>
      <c r="F1729" t="str">
        <f t="shared" si="52"/>
        <v>A1111AF511</v>
      </c>
      <c r="G1729">
        <f t="shared" si="53"/>
        <v>135000</v>
      </c>
      <c r="H1729" s="2">
        <v>-134921</v>
      </c>
      <c r="I1729" s="3">
        <v>-135000</v>
      </c>
      <c r="J1729" t="s">
        <v>99</v>
      </c>
      <c r="K1729" t="s">
        <v>154</v>
      </c>
      <c r="L1729" t="s">
        <v>155</v>
      </c>
      <c r="M1729" t="s">
        <v>156</v>
      </c>
      <c r="N1729" t="s">
        <v>157</v>
      </c>
      <c r="O1729" t="s">
        <v>814</v>
      </c>
      <c r="P1729" t="s">
        <v>34</v>
      </c>
      <c r="Q1729" t="s">
        <v>45</v>
      </c>
      <c r="R1729" t="s">
        <v>46</v>
      </c>
      <c r="S1729" t="s">
        <v>327</v>
      </c>
      <c r="T1729" t="s">
        <v>185</v>
      </c>
      <c r="U1729" t="s">
        <v>226</v>
      </c>
      <c r="V1729" t="s">
        <v>39</v>
      </c>
      <c r="W1729" t="s">
        <v>40</v>
      </c>
      <c r="X1729" t="s">
        <v>187</v>
      </c>
      <c r="Y1729" t="s">
        <v>41</v>
      </c>
      <c r="Z1729" t="s">
        <v>41</v>
      </c>
      <c r="AA1729" t="s">
        <v>188</v>
      </c>
      <c r="AB1729" t="s">
        <v>227</v>
      </c>
    </row>
    <row r="1730" spans="1:28" x14ac:dyDescent="0.25">
      <c r="A1730" t="s">
        <v>166</v>
      </c>
      <c r="B1730" t="s">
        <v>26</v>
      </c>
      <c r="C1730" t="s">
        <v>326</v>
      </c>
      <c r="D1730" t="s">
        <v>224</v>
      </c>
      <c r="E1730">
        <v>511</v>
      </c>
      <c r="F1730" t="str">
        <f t="shared" si="52"/>
        <v>A1111AF511</v>
      </c>
      <c r="G1730">
        <f t="shared" si="53"/>
        <v>115000</v>
      </c>
      <c r="H1730" s="2">
        <v>114577</v>
      </c>
      <c r="I1730" s="3">
        <v>115000</v>
      </c>
      <c r="J1730" t="s">
        <v>29</v>
      </c>
      <c r="K1730" t="s">
        <v>116</v>
      </c>
      <c r="L1730" t="s">
        <v>117</v>
      </c>
      <c r="M1730" t="s">
        <v>118</v>
      </c>
      <c r="N1730" t="s">
        <v>117</v>
      </c>
      <c r="O1730" t="s">
        <v>814</v>
      </c>
      <c r="P1730" t="s">
        <v>34</v>
      </c>
      <c r="Q1730" t="s">
        <v>45</v>
      </c>
      <c r="R1730" t="s">
        <v>46</v>
      </c>
      <c r="S1730" t="s">
        <v>327</v>
      </c>
      <c r="T1730" t="s">
        <v>185</v>
      </c>
      <c r="U1730" t="s">
        <v>226</v>
      </c>
      <c r="V1730" t="s">
        <v>39</v>
      </c>
      <c r="W1730" t="s">
        <v>40</v>
      </c>
      <c r="X1730" t="s">
        <v>187</v>
      </c>
      <c r="Y1730" t="s">
        <v>41</v>
      </c>
      <c r="Z1730" t="s">
        <v>41</v>
      </c>
      <c r="AA1730" t="s">
        <v>188</v>
      </c>
      <c r="AB1730" t="s">
        <v>227</v>
      </c>
    </row>
    <row r="1731" spans="1:28" x14ac:dyDescent="0.25">
      <c r="A1731" t="s">
        <v>167</v>
      </c>
      <c r="B1731" t="s">
        <v>26</v>
      </c>
      <c r="C1731" t="s">
        <v>326</v>
      </c>
      <c r="D1731" t="s">
        <v>224</v>
      </c>
      <c r="E1731">
        <v>511</v>
      </c>
      <c r="F1731" t="str">
        <f t="shared" si="52"/>
        <v>A1111AF511</v>
      </c>
      <c r="G1731">
        <f t="shared" si="53"/>
        <v>115000</v>
      </c>
      <c r="H1731" s="2">
        <v>-114577</v>
      </c>
      <c r="I1731" s="3">
        <v>-115000</v>
      </c>
      <c r="J1731" t="s">
        <v>99</v>
      </c>
      <c r="K1731" t="s">
        <v>168</v>
      </c>
      <c r="L1731" t="s">
        <v>117</v>
      </c>
      <c r="M1731" t="s">
        <v>169</v>
      </c>
      <c r="N1731" t="s">
        <v>170</v>
      </c>
      <c r="O1731" t="s">
        <v>814</v>
      </c>
      <c r="P1731" t="s">
        <v>34</v>
      </c>
      <c r="Q1731" t="s">
        <v>45</v>
      </c>
      <c r="R1731" t="s">
        <v>46</v>
      </c>
      <c r="S1731" t="s">
        <v>327</v>
      </c>
      <c r="T1731" t="s">
        <v>185</v>
      </c>
      <c r="U1731" t="s">
        <v>226</v>
      </c>
      <c r="V1731" t="s">
        <v>39</v>
      </c>
      <c r="W1731" t="s">
        <v>40</v>
      </c>
      <c r="X1731" t="s">
        <v>187</v>
      </c>
      <c r="Y1731" t="s">
        <v>41</v>
      </c>
      <c r="Z1731" t="s">
        <v>41</v>
      </c>
      <c r="AA1731" t="s">
        <v>188</v>
      </c>
      <c r="AB1731" t="s">
        <v>227</v>
      </c>
    </row>
    <row r="1732" spans="1:28" x14ac:dyDescent="0.25">
      <c r="A1732" t="s">
        <v>823</v>
      </c>
      <c r="B1732" t="s">
        <v>26</v>
      </c>
      <c r="C1732" t="s">
        <v>329</v>
      </c>
      <c r="D1732" t="s">
        <v>51</v>
      </c>
      <c r="E1732">
        <v>511</v>
      </c>
      <c r="F1732" t="str">
        <f t="shared" si="52"/>
        <v>A0820AF511</v>
      </c>
      <c r="G1732">
        <f t="shared" si="53"/>
        <v>2654000</v>
      </c>
      <c r="H1732" s="2">
        <v>2654036</v>
      </c>
      <c r="I1732" s="3">
        <v>2654000</v>
      </c>
      <c r="J1732" t="s">
        <v>29</v>
      </c>
      <c r="K1732" t="s">
        <v>108</v>
      </c>
      <c r="L1732" t="s">
        <v>109</v>
      </c>
      <c r="M1732" t="s">
        <v>32</v>
      </c>
      <c r="N1732" t="s">
        <v>33</v>
      </c>
      <c r="O1732" t="s">
        <v>814</v>
      </c>
      <c r="P1732" t="s">
        <v>34</v>
      </c>
      <c r="Q1732" t="s">
        <v>35</v>
      </c>
      <c r="R1732" t="s">
        <v>36</v>
      </c>
      <c r="S1732" t="s">
        <v>330</v>
      </c>
      <c r="T1732" t="s">
        <v>185</v>
      </c>
      <c r="U1732" t="s">
        <v>186</v>
      </c>
      <c r="V1732" t="s">
        <v>39</v>
      </c>
      <c r="W1732" t="s">
        <v>40</v>
      </c>
      <c r="X1732" t="s">
        <v>187</v>
      </c>
      <c r="Y1732" t="s">
        <v>41</v>
      </c>
      <c r="Z1732" t="s">
        <v>41</v>
      </c>
      <c r="AA1732" t="s">
        <v>188</v>
      </c>
      <c r="AB1732" t="s">
        <v>331</v>
      </c>
    </row>
    <row r="1733" spans="1:28" x14ac:dyDescent="0.25">
      <c r="A1733" t="s">
        <v>825</v>
      </c>
      <c r="B1733" t="s">
        <v>26</v>
      </c>
      <c r="C1733" t="s">
        <v>329</v>
      </c>
      <c r="D1733" t="s">
        <v>51</v>
      </c>
      <c r="E1733">
        <v>511</v>
      </c>
      <c r="F1733" t="str">
        <f t="shared" si="52"/>
        <v>A0820AF511</v>
      </c>
      <c r="G1733">
        <f t="shared" si="53"/>
        <v>1000</v>
      </c>
      <c r="H1733" s="2">
        <v>561</v>
      </c>
      <c r="I1733" s="3">
        <v>1000</v>
      </c>
      <c r="J1733" t="s">
        <v>29</v>
      </c>
      <c r="K1733" t="s">
        <v>100</v>
      </c>
      <c r="L1733" t="s">
        <v>101</v>
      </c>
      <c r="M1733" t="s">
        <v>102</v>
      </c>
      <c r="N1733" t="s">
        <v>103</v>
      </c>
      <c r="O1733" t="s">
        <v>814</v>
      </c>
      <c r="P1733" t="s">
        <v>34</v>
      </c>
      <c r="Q1733" t="s">
        <v>35</v>
      </c>
      <c r="R1733" t="s">
        <v>36</v>
      </c>
      <c r="S1733" t="s">
        <v>330</v>
      </c>
      <c r="T1733" t="s">
        <v>185</v>
      </c>
      <c r="U1733" t="s">
        <v>186</v>
      </c>
      <c r="V1733" t="s">
        <v>39</v>
      </c>
      <c r="W1733" t="s">
        <v>40</v>
      </c>
      <c r="X1733" t="s">
        <v>187</v>
      </c>
      <c r="Y1733" t="s">
        <v>41</v>
      </c>
      <c r="Z1733" t="s">
        <v>41</v>
      </c>
      <c r="AA1733" t="s">
        <v>188</v>
      </c>
      <c r="AB1733" t="s">
        <v>331</v>
      </c>
    </row>
    <row r="1734" spans="1:28" x14ac:dyDescent="0.25">
      <c r="A1734" t="s">
        <v>816</v>
      </c>
      <c r="B1734" t="s">
        <v>26</v>
      </c>
      <c r="C1734" t="s">
        <v>329</v>
      </c>
      <c r="D1734" t="s">
        <v>51</v>
      </c>
      <c r="E1734">
        <v>511</v>
      </c>
      <c r="F1734" t="str">
        <f t="shared" si="52"/>
        <v>A0820AF511</v>
      </c>
      <c r="G1734">
        <f t="shared" si="53"/>
        <v>1014000</v>
      </c>
      <c r="H1734" s="2">
        <v>-1013282</v>
      </c>
      <c r="I1734" s="3">
        <v>-1014000</v>
      </c>
      <c r="J1734" t="s">
        <v>99</v>
      </c>
      <c r="K1734" t="s">
        <v>115</v>
      </c>
      <c r="L1734" t="s">
        <v>111</v>
      </c>
      <c r="M1734" t="s">
        <v>112</v>
      </c>
      <c r="N1734" t="s">
        <v>113</v>
      </c>
      <c r="O1734" t="s">
        <v>814</v>
      </c>
      <c r="P1734" t="s">
        <v>34</v>
      </c>
      <c r="Q1734" t="s">
        <v>35</v>
      </c>
      <c r="R1734" t="s">
        <v>36</v>
      </c>
      <c r="S1734" t="s">
        <v>330</v>
      </c>
      <c r="T1734" t="s">
        <v>185</v>
      </c>
      <c r="U1734" t="s">
        <v>186</v>
      </c>
      <c r="V1734" t="s">
        <v>39</v>
      </c>
      <c r="W1734" t="s">
        <v>40</v>
      </c>
      <c r="X1734" t="s">
        <v>187</v>
      </c>
      <c r="Y1734" t="s">
        <v>41</v>
      </c>
      <c r="Z1734" t="s">
        <v>41</v>
      </c>
      <c r="AA1734" t="s">
        <v>188</v>
      </c>
      <c r="AB1734" t="s">
        <v>331</v>
      </c>
    </row>
    <row r="1735" spans="1:28" x14ac:dyDescent="0.25">
      <c r="A1735" t="s">
        <v>817</v>
      </c>
      <c r="B1735" t="s">
        <v>26</v>
      </c>
      <c r="C1735" t="s">
        <v>329</v>
      </c>
      <c r="D1735" t="s">
        <v>51</v>
      </c>
      <c r="E1735">
        <v>511</v>
      </c>
      <c r="F1735" t="str">
        <f t="shared" si="52"/>
        <v>A0820AF511</v>
      </c>
      <c r="G1735">
        <f t="shared" si="53"/>
        <v>1641000</v>
      </c>
      <c r="H1735" s="2">
        <v>-1641315</v>
      </c>
      <c r="I1735" s="3">
        <v>-1641000</v>
      </c>
      <c r="J1735" t="s">
        <v>99</v>
      </c>
      <c r="K1735" t="s">
        <v>116</v>
      </c>
      <c r="L1735" t="s">
        <v>117</v>
      </c>
      <c r="M1735" t="s">
        <v>118</v>
      </c>
      <c r="N1735" t="s">
        <v>117</v>
      </c>
      <c r="O1735" t="s">
        <v>814</v>
      </c>
      <c r="P1735" t="s">
        <v>34</v>
      </c>
      <c r="Q1735" t="s">
        <v>35</v>
      </c>
      <c r="R1735" t="s">
        <v>36</v>
      </c>
      <c r="S1735" t="s">
        <v>330</v>
      </c>
      <c r="T1735" t="s">
        <v>185</v>
      </c>
      <c r="U1735" t="s">
        <v>186</v>
      </c>
      <c r="V1735" t="s">
        <v>39</v>
      </c>
      <c r="W1735" t="s">
        <v>40</v>
      </c>
      <c r="X1735" t="s">
        <v>187</v>
      </c>
      <c r="Y1735" t="s">
        <v>41</v>
      </c>
      <c r="Z1735" t="s">
        <v>41</v>
      </c>
      <c r="AA1735" t="s">
        <v>188</v>
      </c>
      <c r="AB1735" t="s">
        <v>331</v>
      </c>
    </row>
    <row r="1736" spans="1:28" x14ac:dyDescent="0.25">
      <c r="A1736" t="s">
        <v>149</v>
      </c>
      <c r="B1736" t="s">
        <v>26</v>
      </c>
      <c r="C1736" t="s">
        <v>329</v>
      </c>
      <c r="D1736" t="s">
        <v>51</v>
      </c>
      <c r="E1736">
        <v>511</v>
      </c>
      <c r="F1736" t="str">
        <f t="shared" ref="F1736:F1799" si="54">_xlfn.CONCAT("A",D1736,"AF",E1736)</f>
        <v>A0820AF511</v>
      </c>
      <c r="G1736">
        <f t="shared" ref="G1736:G1799" si="55">ABS(I1736)</f>
        <v>510000</v>
      </c>
      <c r="H1736" s="2">
        <v>509753</v>
      </c>
      <c r="I1736" s="3">
        <v>510000</v>
      </c>
      <c r="J1736" t="s">
        <v>29</v>
      </c>
      <c r="K1736" t="s">
        <v>35</v>
      </c>
      <c r="L1736" t="s">
        <v>129</v>
      </c>
      <c r="M1736" t="s">
        <v>130</v>
      </c>
      <c r="N1736" t="s">
        <v>131</v>
      </c>
      <c r="O1736" t="s">
        <v>814</v>
      </c>
      <c r="P1736" t="s">
        <v>34</v>
      </c>
      <c r="Q1736" t="s">
        <v>35</v>
      </c>
      <c r="R1736" t="s">
        <v>36</v>
      </c>
      <c r="S1736" t="s">
        <v>330</v>
      </c>
      <c r="T1736" t="s">
        <v>185</v>
      </c>
      <c r="U1736" t="s">
        <v>186</v>
      </c>
      <c r="V1736" t="s">
        <v>39</v>
      </c>
      <c r="W1736" t="s">
        <v>40</v>
      </c>
      <c r="X1736" t="s">
        <v>187</v>
      </c>
      <c r="Y1736" t="s">
        <v>41</v>
      </c>
      <c r="Z1736" t="s">
        <v>41</v>
      </c>
      <c r="AA1736" t="s">
        <v>188</v>
      </c>
      <c r="AB1736" t="s">
        <v>331</v>
      </c>
    </row>
    <row r="1737" spans="1:28" x14ac:dyDescent="0.25">
      <c r="A1737" t="s">
        <v>152</v>
      </c>
      <c r="B1737" t="s">
        <v>26</v>
      </c>
      <c r="C1737" t="s">
        <v>329</v>
      </c>
      <c r="D1737" t="s">
        <v>51</v>
      </c>
      <c r="E1737">
        <v>511</v>
      </c>
      <c r="F1737" t="str">
        <f t="shared" si="54"/>
        <v>A0820AF511</v>
      </c>
      <c r="G1737">
        <f t="shared" si="55"/>
        <v>510000</v>
      </c>
      <c r="H1737" s="2">
        <v>-509753</v>
      </c>
      <c r="I1737" s="3">
        <v>-510000</v>
      </c>
      <c r="J1737" t="s">
        <v>99</v>
      </c>
      <c r="K1737" t="s">
        <v>115</v>
      </c>
      <c r="L1737" t="s">
        <v>111</v>
      </c>
      <c r="M1737" t="s">
        <v>112</v>
      </c>
      <c r="N1737" t="s">
        <v>113</v>
      </c>
      <c r="O1737" t="s">
        <v>814</v>
      </c>
      <c r="P1737" t="s">
        <v>34</v>
      </c>
      <c r="Q1737" t="s">
        <v>35</v>
      </c>
      <c r="R1737" t="s">
        <v>36</v>
      </c>
      <c r="S1737" t="s">
        <v>330</v>
      </c>
      <c r="T1737" t="s">
        <v>185</v>
      </c>
      <c r="U1737" t="s">
        <v>186</v>
      </c>
      <c r="V1737" t="s">
        <v>39</v>
      </c>
      <c r="W1737" t="s">
        <v>40</v>
      </c>
      <c r="X1737" t="s">
        <v>187</v>
      </c>
      <c r="Y1737" t="s">
        <v>41</v>
      </c>
      <c r="Z1737" t="s">
        <v>41</v>
      </c>
      <c r="AA1737" t="s">
        <v>188</v>
      </c>
      <c r="AB1737" t="s">
        <v>331</v>
      </c>
    </row>
    <row r="1738" spans="1:28" x14ac:dyDescent="0.25">
      <c r="A1738" t="s">
        <v>153</v>
      </c>
      <c r="B1738" t="s">
        <v>332</v>
      </c>
      <c r="C1738" t="s">
        <v>329</v>
      </c>
      <c r="D1738" t="s">
        <v>51</v>
      </c>
      <c r="E1738">
        <v>511</v>
      </c>
      <c r="F1738" t="str">
        <f t="shared" si="54"/>
        <v>A0820AF511</v>
      </c>
      <c r="G1738">
        <f t="shared" si="55"/>
        <v>518000</v>
      </c>
      <c r="H1738" s="2">
        <v>518200</v>
      </c>
      <c r="I1738" s="3">
        <v>518000</v>
      </c>
      <c r="J1738" t="s">
        <v>29</v>
      </c>
      <c r="K1738" t="s">
        <v>154</v>
      </c>
      <c r="L1738" t="s">
        <v>155</v>
      </c>
      <c r="M1738" t="s">
        <v>156</v>
      </c>
      <c r="N1738" t="s">
        <v>157</v>
      </c>
      <c r="O1738" t="s">
        <v>814</v>
      </c>
      <c r="P1738" t="s">
        <v>34</v>
      </c>
      <c r="Q1738" t="s">
        <v>35</v>
      </c>
      <c r="R1738" t="s">
        <v>36</v>
      </c>
      <c r="S1738" t="s">
        <v>330</v>
      </c>
      <c r="T1738" t="s">
        <v>185</v>
      </c>
      <c r="U1738" t="s">
        <v>186</v>
      </c>
      <c r="V1738" t="s">
        <v>39</v>
      </c>
      <c r="W1738" t="s">
        <v>40</v>
      </c>
      <c r="X1738" t="s">
        <v>187</v>
      </c>
      <c r="Y1738" t="s">
        <v>41</v>
      </c>
      <c r="Z1738" t="s">
        <v>41</v>
      </c>
      <c r="AA1738" t="s">
        <v>188</v>
      </c>
      <c r="AB1738" t="s">
        <v>331</v>
      </c>
    </row>
    <row r="1739" spans="1:28" x14ac:dyDescent="0.25">
      <c r="A1739" t="s">
        <v>158</v>
      </c>
      <c r="B1739" t="s">
        <v>332</v>
      </c>
      <c r="C1739" t="s">
        <v>329</v>
      </c>
      <c r="D1739" t="s">
        <v>51</v>
      </c>
      <c r="E1739">
        <v>511</v>
      </c>
      <c r="F1739" t="str">
        <f t="shared" si="54"/>
        <v>A0820AF511</v>
      </c>
      <c r="G1739">
        <f t="shared" si="55"/>
        <v>15000</v>
      </c>
      <c r="H1739" s="2">
        <v>14849</v>
      </c>
      <c r="I1739" s="3">
        <v>15000</v>
      </c>
      <c r="J1739" t="s">
        <v>29</v>
      </c>
      <c r="K1739" t="s">
        <v>159</v>
      </c>
      <c r="L1739" t="s">
        <v>160</v>
      </c>
      <c r="M1739" t="s">
        <v>161</v>
      </c>
      <c r="N1739" t="s">
        <v>162</v>
      </c>
      <c r="O1739" t="s">
        <v>814</v>
      </c>
      <c r="P1739" t="s">
        <v>34</v>
      </c>
      <c r="Q1739" t="s">
        <v>35</v>
      </c>
      <c r="R1739" t="s">
        <v>36</v>
      </c>
      <c r="S1739" t="s">
        <v>330</v>
      </c>
      <c r="T1739" t="s">
        <v>185</v>
      </c>
      <c r="U1739" t="s">
        <v>186</v>
      </c>
      <c r="V1739" t="s">
        <v>39</v>
      </c>
      <c r="W1739" t="s">
        <v>40</v>
      </c>
      <c r="X1739" t="s">
        <v>187</v>
      </c>
      <c r="Y1739" t="s">
        <v>41</v>
      </c>
      <c r="Z1739" t="s">
        <v>41</v>
      </c>
      <c r="AA1739" t="s">
        <v>188</v>
      </c>
      <c r="AB1739" t="s">
        <v>331</v>
      </c>
    </row>
    <row r="1740" spans="1:28" x14ac:dyDescent="0.25">
      <c r="A1740" t="s">
        <v>163</v>
      </c>
      <c r="B1740" t="s">
        <v>332</v>
      </c>
      <c r="C1740" t="s">
        <v>329</v>
      </c>
      <c r="D1740" t="s">
        <v>51</v>
      </c>
      <c r="E1740">
        <v>511</v>
      </c>
      <c r="F1740" t="str">
        <f t="shared" si="54"/>
        <v>A0820AF511</v>
      </c>
      <c r="G1740">
        <f t="shared" si="55"/>
        <v>533000</v>
      </c>
      <c r="H1740" s="2">
        <v>-533049</v>
      </c>
      <c r="I1740" s="3">
        <v>-533000</v>
      </c>
      <c r="J1740" t="s">
        <v>99</v>
      </c>
      <c r="K1740" t="s">
        <v>35</v>
      </c>
      <c r="L1740" t="s">
        <v>129</v>
      </c>
      <c r="M1740" t="s">
        <v>130</v>
      </c>
      <c r="N1740" t="s">
        <v>131</v>
      </c>
      <c r="O1740" t="s">
        <v>814</v>
      </c>
      <c r="P1740" t="s">
        <v>34</v>
      </c>
      <c r="Q1740" t="s">
        <v>35</v>
      </c>
      <c r="R1740" t="s">
        <v>36</v>
      </c>
      <c r="S1740" t="s">
        <v>330</v>
      </c>
      <c r="T1740" t="s">
        <v>185</v>
      </c>
      <c r="U1740" t="s">
        <v>186</v>
      </c>
      <c r="V1740" t="s">
        <v>39</v>
      </c>
      <c r="W1740" t="s">
        <v>40</v>
      </c>
      <c r="X1740" t="s">
        <v>187</v>
      </c>
      <c r="Y1740" t="s">
        <v>41</v>
      </c>
      <c r="Z1740" t="s">
        <v>41</v>
      </c>
      <c r="AA1740" t="s">
        <v>188</v>
      </c>
      <c r="AB1740" t="s">
        <v>331</v>
      </c>
    </row>
    <row r="1741" spans="1:28" x14ac:dyDescent="0.25">
      <c r="A1741" t="s">
        <v>164</v>
      </c>
      <c r="B1741" t="s">
        <v>26</v>
      </c>
      <c r="C1741" t="s">
        <v>329</v>
      </c>
      <c r="D1741" t="s">
        <v>51</v>
      </c>
      <c r="E1741">
        <v>511</v>
      </c>
      <c r="F1741" t="str">
        <f t="shared" si="54"/>
        <v>A0820AF511</v>
      </c>
      <c r="G1741">
        <f t="shared" si="55"/>
        <v>518000</v>
      </c>
      <c r="H1741" s="2">
        <v>518200</v>
      </c>
      <c r="I1741" s="3">
        <v>518000</v>
      </c>
      <c r="J1741" t="s">
        <v>29</v>
      </c>
      <c r="K1741" t="s">
        <v>116</v>
      </c>
      <c r="L1741" t="s">
        <v>117</v>
      </c>
      <c r="M1741" t="s">
        <v>118</v>
      </c>
      <c r="N1741" t="s">
        <v>117</v>
      </c>
      <c r="O1741" t="s">
        <v>814</v>
      </c>
      <c r="P1741" t="s">
        <v>34</v>
      </c>
      <c r="Q1741" t="s">
        <v>35</v>
      </c>
      <c r="R1741" t="s">
        <v>36</v>
      </c>
      <c r="S1741" t="s">
        <v>330</v>
      </c>
      <c r="T1741" t="s">
        <v>185</v>
      </c>
      <c r="U1741" t="s">
        <v>186</v>
      </c>
      <c r="V1741" t="s">
        <v>39</v>
      </c>
      <c r="W1741" t="s">
        <v>40</v>
      </c>
      <c r="X1741" t="s">
        <v>187</v>
      </c>
      <c r="Y1741" t="s">
        <v>41</v>
      </c>
      <c r="Z1741" t="s">
        <v>41</v>
      </c>
      <c r="AA1741" t="s">
        <v>188</v>
      </c>
      <c r="AB1741" t="s">
        <v>331</v>
      </c>
    </row>
    <row r="1742" spans="1:28" x14ac:dyDescent="0.25">
      <c r="A1742" t="s">
        <v>165</v>
      </c>
      <c r="B1742" t="s">
        <v>26</v>
      </c>
      <c r="C1742" t="s">
        <v>329</v>
      </c>
      <c r="D1742" t="s">
        <v>51</v>
      </c>
      <c r="E1742">
        <v>511</v>
      </c>
      <c r="F1742" t="str">
        <f t="shared" si="54"/>
        <v>A0820AF511</v>
      </c>
      <c r="G1742">
        <f t="shared" si="55"/>
        <v>518000</v>
      </c>
      <c r="H1742" s="2">
        <v>-518200</v>
      </c>
      <c r="I1742" s="3">
        <v>-518000</v>
      </c>
      <c r="J1742" t="s">
        <v>99</v>
      </c>
      <c r="K1742" t="s">
        <v>154</v>
      </c>
      <c r="L1742" t="s">
        <v>155</v>
      </c>
      <c r="M1742" t="s">
        <v>156</v>
      </c>
      <c r="N1742" t="s">
        <v>157</v>
      </c>
      <c r="O1742" t="s">
        <v>814</v>
      </c>
      <c r="P1742" t="s">
        <v>34</v>
      </c>
      <c r="Q1742" t="s">
        <v>35</v>
      </c>
      <c r="R1742" t="s">
        <v>36</v>
      </c>
      <c r="S1742" t="s">
        <v>330</v>
      </c>
      <c r="T1742" t="s">
        <v>185</v>
      </c>
      <c r="U1742" t="s">
        <v>186</v>
      </c>
      <c r="V1742" t="s">
        <v>39</v>
      </c>
      <c r="W1742" t="s">
        <v>40</v>
      </c>
      <c r="X1742" t="s">
        <v>187</v>
      </c>
      <c r="Y1742" t="s">
        <v>41</v>
      </c>
      <c r="Z1742" t="s">
        <v>41</v>
      </c>
      <c r="AA1742" t="s">
        <v>188</v>
      </c>
      <c r="AB1742" t="s">
        <v>331</v>
      </c>
    </row>
    <row r="1743" spans="1:28" x14ac:dyDescent="0.25">
      <c r="A1743" t="s">
        <v>166</v>
      </c>
      <c r="B1743" t="s">
        <v>26</v>
      </c>
      <c r="C1743" t="s">
        <v>329</v>
      </c>
      <c r="D1743" t="s">
        <v>51</v>
      </c>
      <c r="E1743">
        <v>511</v>
      </c>
      <c r="F1743" t="str">
        <f t="shared" si="54"/>
        <v>A0820AF511</v>
      </c>
      <c r="G1743">
        <f t="shared" si="55"/>
        <v>464000</v>
      </c>
      <c r="H1743" s="2">
        <v>463865</v>
      </c>
      <c r="I1743" s="3">
        <v>464000</v>
      </c>
      <c r="J1743" t="s">
        <v>29</v>
      </c>
      <c r="K1743" t="s">
        <v>116</v>
      </c>
      <c r="L1743" t="s">
        <v>117</v>
      </c>
      <c r="M1743" t="s">
        <v>118</v>
      </c>
      <c r="N1743" t="s">
        <v>117</v>
      </c>
      <c r="O1743" t="s">
        <v>814</v>
      </c>
      <c r="P1743" t="s">
        <v>34</v>
      </c>
      <c r="Q1743" t="s">
        <v>35</v>
      </c>
      <c r="R1743" t="s">
        <v>36</v>
      </c>
      <c r="S1743" t="s">
        <v>330</v>
      </c>
      <c r="T1743" t="s">
        <v>185</v>
      </c>
      <c r="U1743" t="s">
        <v>186</v>
      </c>
      <c r="V1743" t="s">
        <v>39</v>
      </c>
      <c r="W1743" t="s">
        <v>40</v>
      </c>
      <c r="X1743" t="s">
        <v>187</v>
      </c>
      <c r="Y1743" t="s">
        <v>41</v>
      </c>
      <c r="Z1743" t="s">
        <v>41</v>
      </c>
      <c r="AA1743" t="s">
        <v>188</v>
      </c>
      <c r="AB1743" t="s">
        <v>331</v>
      </c>
    </row>
    <row r="1744" spans="1:28" x14ac:dyDescent="0.25">
      <c r="A1744" t="s">
        <v>167</v>
      </c>
      <c r="B1744" t="s">
        <v>26</v>
      </c>
      <c r="C1744" t="s">
        <v>329</v>
      </c>
      <c r="D1744" t="s">
        <v>51</v>
      </c>
      <c r="E1744">
        <v>511</v>
      </c>
      <c r="F1744" t="str">
        <f t="shared" si="54"/>
        <v>A0820AF511</v>
      </c>
      <c r="G1744">
        <f t="shared" si="55"/>
        <v>464000</v>
      </c>
      <c r="H1744" s="2">
        <v>-463865</v>
      </c>
      <c r="I1744" s="3">
        <v>-464000</v>
      </c>
      <c r="J1744" t="s">
        <v>99</v>
      </c>
      <c r="K1744" t="s">
        <v>168</v>
      </c>
      <c r="L1744" t="s">
        <v>117</v>
      </c>
      <c r="M1744" t="s">
        <v>169</v>
      </c>
      <c r="N1744" t="s">
        <v>170</v>
      </c>
      <c r="O1744" t="s">
        <v>814</v>
      </c>
      <c r="P1744" t="s">
        <v>34</v>
      </c>
      <c r="Q1744" t="s">
        <v>35</v>
      </c>
      <c r="R1744" t="s">
        <v>36</v>
      </c>
      <c r="S1744" t="s">
        <v>330</v>
      </c>
      <c r="T1744" t="s">
        <v>185</v>
      </c>
      <c r="U1744" t="s">
        <v>186</v>
      </c>
      <c r="V1744" t="s">
        <v>39</v>
      </c>
      <c r="W1744" t="s">
        <v>40</v>
      </c>
      <c r="X1744" t="s">
        <v>187</v>
      </c>
      <c r="Y1744" t="s">
        <v>41</v>
      </c>
      <c r="Z1744" t="s">
        <v>41</v>
      </c>
      <c r="AA1744" t="s">
        <v>188</v>
      </c>
      <c r="AB1744" t="s">
        <v>331</v>
      </c>
    </row>
    <row r="1745" spans="1:28" x14ac:dyDescent="0.25">
      <c r="A1745" t="s">
        <v>181</v>
      </c>
      <c r="B1745" t="s">
        <v>26</v>
      </c>
      <c r="C1745" t="s">
        <v>329</v>
      </c>
      <c r="D1745" t="s">
        <v>51</v>
      </c>
      <c r="E1745">
        <v>511</v>
      </c>
      <c r="F1745" t="str">
        <f t="shared" si="54"/>
        <v>A0820AF511</v>
      </c>
      <c r="G1745">
        <f t="shared" si="55"/>
        <v>151000</v>
      </c>
      <c r="H1745" s="2">
        <v>150603</v>
      </c>
      <c r="I1745" s="3">
        <v>151000</v>
      </c>
      <c r="J1745" t="s">
        <v>29</v>
      </c>
      <c r="K1745" t="s">
        <v>108</v>
      </c>
      <c r="L1745" t="s">
        <v>109</v>
      </c>
      <c r="M1745" t="s">
        <v>32</v>
      </c>
      <c r="N1745" t="s">
        <v>33</v>
      </c>
      <c r="O1745" t="s">
        <v>814</v>
      </c>
      <c r="P1745" t="s">
        <v>34</v>
      </c>
      <c r="Q1745" t="s">
        <v>35</v>
      </c>
      <c r="R1745" t="s">
        <v>36</v>
      </c>
      <c r="S1745" t="s">
        <v>330</v>
      </c>
      <c r="T1745" t="s">
        <v>185</v>
      </c>
      <c r="U1745" t="s">
        <v>186</v>
      </c>
      <c r="V1745" t="s">
        <v>39</v>
      </c>
      <c r="W1745" t="s">
        <v>40</v>
      </c>
      <c r="X1745" t="s">
        <v>187</v>
      </c>
      <c r="Y1745" t="s">
        <v>41</v>
      </c>
      <c r="Z1745" t="s">
        <v>41</v>
      </c>
      <c r="AA1745" t="s">
        <v>188</v>
      </c>
      <c r="AB1745" t="s">
        <v>331</v>
      </c>
    </row>
    <row r="1746" spans="1:28" x14ac:dyDescent="0.25">
      <c r="A1746" t="s">
        <v>182</v>
      </c>
      <c r="B1746" t="s">
        <v>26</v>
      </c>
      <c r="C1746" t="s">
        <v>329</v>
      </c>
      <c r="D1746" t="s">
        <v>51</v>
      </c>
      <c r="E1746">
        <v>511</v>
      </c>
      <c r="F1746" t="str">
        <f t="shared" si="54"/>
        <v>A0820AF511</v>
      </c>
      <c r="G1746">
        <f t="shared" si="55"/>
        <v>151000</v>
      </c>
      <c r="H1746" s="2">
        <v>-150603</v>
      </c>
      <c r="I1746" s="3">
        <v>-151000</v>
      </c>
      <c r="J1746" t="s">
        <v>99</v>
      </c>
      <c r="K1746" t="s">
        <v>116</v>
      </c>
      <c r="L1746" t="s">
        <v>117</v>
      </c>
      <c r="M1746" t="s">
        <v>118</v>
      </c>
      <c r="N1746" t="s">
        <v>117</v>
      </c>
      <c r="O1746" t="s">
        <v>814</v>
      </c>
      <c r="P1746" t="s">
        <v>34</v>
      </c>
      <c r="Q1746" t="s">
        <v>35</v>
      </c>
      <c r="R1746" t="s">
        <v>36</v>
      </c>
      <c r="S1746" t="s">
        <v>330</v>
      </c>
      <c r="T1746" t="s">
        <v>185</v>
      </c>
      <c r="U1746" t="s">
        <v>186</v>
      </c>
      <c r="V1746" t="s">
        <v>39</v>
      </c>
      <c r="W1746" t="s">
        <v>40</v>
      </c>
      <c r="X1746" t="s">
        <v>187</v>
      </c>
      <c r="Y1746" t="s">
        <v>41</v>
      </c>
      <c r="Z1746" t="s">
        <v>41</v>
      </c>
      <c r="AA1746" t="s">
        <v>188</v>
      </c>
      <c r="AB1746" t="s">
        <v>331</v>
      </c>
    </row>
    <row r="1747" spans="1:28" x14ac:dyDescent="0.25">
      <c r="A1747" t="s">
        <v>865</v>
      </c>
      <c r="B1747" t="s">
        <v>26</v>
      </c>
      <c r="C1747" t="s">
        <v>867</v>
      </c>
      <c r="D1747" t="s">
        <v>868</v>
      </c>
      <c r="E1747">
        <v>511</v>
      </c>
      <c r="F1747" t="str">
        <f t="shared" si="54"/>
        <v>A3790AF511</v>
      </c>
      <c r="G1747">
        <f t="shared" si="55"/>
        <v>227000</v>
      </c>
      <c r="H1747" s="2">
        <v>227366</v>
      </c>
      <c r="I1747" s="3">
        <v>227000</v>
      </c>
      <c r="J1747" t="s">
        <v>29</v>
      </c>
      <c r="K1747" t="s">
        <v>30</v>
      </c>
      <c r="L1747" t="s">
        <v>31</v>
      </c>
      <c r="M1747" t="s">
        <v>32</v>
      </c>
      <c r="N1747" t="s">
        <v>33</v>
      </c>
      <c r="O1747" t="s">
        <v>814</v>
      </c>
      <c r="P1747" t="s">
        <v>34</v>
      </c>
      <c r="Q1747" t="s">
        <v>51</v>
      </c>
      <c r="R1747" t="s">
        <v>58</v>
      </c>
      <c r="S1747" t="s">
        <v>869</v>
      </c>
      <c r="T1747" t="s">
        <v>185</v>
      </c>
      <c r="U1747" t="s">
        <v>194</v>
      </c>
      <c r="V1747" t="s">
        <v>39</v>
      </c>
      <c r="W1747" t="s">
        <v>40</v>
      </c>
      <c r="X1747" t="s">
        <v>40</v>
      </c>
      <c r="Y1747" t="s">
        <v>41</v>
      </c>
      <c r="Z1747" t="s">
        <v>41</v>
      </c>
      <c r="AA1747" t="s">
        <v>188</v>
      </c>
      <c r="AB1747" t="s">
        <v>195</v>
      </c>
    </row>
    <row r="1748" spans="1:28" x14ac:dyDescent="0.25">
      <c r="A1748" t="s">
        <v>870</v>
      </c>
      <c r="B1748" t="s">
        <v>26</v>
      </c>
      <c r="C1748" t="s">
        <v>867</v>
      </c>
      <c r="D1748" t="s">
        <v>868</v>
      </c>
      <c r="E1748">
        <v>511</v>
      </c>
      <c r="F1748" t="str">
        <f t="shared" si="54"/>
        <v>A3790AF511</v>
      </c>
      <c r="G1748">
        <f t="shared" si="55"/>
        <v>51419000</v>
      </c>
      <c r="H1748" s="2">
        <v>51418570</v>
      </c>
      <c r="I1748" s="3">
        <v>51419000</v>
      </c>
      <c r="J1748" t="s">
        <v>29</v>
      </c>
      <c r="K1748" t="s">
        <v>108</v>
      </c>
      <c r="L1748" t="s">
        <v>109</v>
      </c>
      <c r="M1748" t="s">
        <v>32</v>
      </c>
      <c r="N1748" t="s">
        <v>33</v>
      </c>
      <c r="O1748" t="s">
        <v>814</v>
      </c>
      <c r="P1748" t="s">
        <v>34</v>
      </c>
      <c r="Q1748" t="s">
        <v>51</v>
      </c>
      <c r="R1748" t="s">
        <v>58</v>
      </c>
      <c r="S1748" t="s">
        <v>869</v>
      </c>
      <c r="T1748" t="s">
        <v>185</v>
      </c>
      <c r="U1748" t="s">
        <v>194</v>
      </c>
      <c r="V1748" t="s">
        <v>39</v>
      </c>
      <c r="W1748" t="s">
        <v>40</v>
      </c>
      <c r="X1748" t="s">
        <v>40</v>
      </c>
      <c r="Y1748" t="s">
        <v>41</v>
      </c>
      <c r="Z1748" t="s">
        <v>41</v>
      </c>
      <c r="AA1748" t="s">
        <v>188</v>
      </c>
      <c r="AB1748" t="s">
        <v>195</v>
      </c>
    </row>
    <row r="1749" spans="1:28" x14ac:dyDescent="0.25">
      <c r="A1749" t="s">
        <v>820</v>
      </c>
      <c r="B1749" t="s">
        <v>26</v>
      </c>
      <c r="C1749" t="s">
        <v>867</v>
      </c>
      <c r="D1749" t="s">
        <v>868</v>
      </c>
      <c r="E1749">
        <v>511</v>
      </c>
      <c r="F1749" t="str">
        <f t="shared" si="54"/>
        <v>A3790AF511</v>
      </c>
      <c r="G1749">
        <f t="shared" si="55"/>
        <v>1224000</v>
      </c>
      <c r="H1749" s="2">
        <v>1224146</v>
      </c>
      <c r="I1749" s="3">
        <v>1224000</v>
      </c>
      <c r="J1749" t="s">
        <v>29</v>
      </c>
      <c r="K1749" t="s">
        <v>104</v>
      </c>
      <c r="L1749" t="s">
        <v>105</v>
      </c>
      <c r="M1749" t="s">
        <v>102</v>
      </c>
      <c r="N1749" t="s">
        <v>103</v>
      </c>
      <c r="O1749" t="s">
        <v>814</v>
      </c>
      <c r="P1749" t="s">
        <v>34</v>
      </c>
      <c r="Q1749" t="s">
        <v>51</v>
      </c>
      <c r="R1749" t="s">
        <v>58</v>
      </c>
      <c r="S1749" t="s">
        <v>869</v>
      </c>
      <c r="T1749" t="s">
        <v>185</v>
      </c>
      <c r="U1749" t="s">
        <v>194</v>
      </c>
      <c r="V1749" t="s">
        <v>39</v>
      </c>
      <c r="W1749" t="s">
        <v>40</v>
      </c>
      <c r="X1749" t="s">
        <v>40</v>
      </c>
      <c r="Y1749" t="s">
        <v>41</v>
      </c>
      <c r="Z1749" t="s">
        <v>41</v>
      </c>
      <c r="AA1749" t="s">
        <v>188</v>
      </c>
      <c r="AB1749" t="s">
        <v>195</v>
      </c>
    </row>
    <row r="1750" spans="1:28" x14ac:dyDescent="0.25">
      <c r="A1750" t="s">
        <v>864</v>
      </c>
      <c r="B1750" t="s">
        <v>26</v>
      </c>
      <c r="C1750" t="s">
        <v>867</v>
      </c>
      <c r="D1750" t="s">
        <v>868</v>
      </c>
      <c r="E1750">
        <v>511</v>
      </c>
      <c r="F1750" t="str">
        <f t="shared" si="54"/>
        <v>A3790AF511</v>
      </c>
      <c r="G1750">
        <f t="shared" si="55"/>
        <v>45000</v>
      </c>
      <c r="H1750" s="2">
        <v>-45027</v>
      </c>
      <c r="I1750" s="3">
        <v>-45000</v>
      </c>
      <c r="J1750" t="s">
        <v>99</v>
      </c>
      <c r="K1750" t="s">
        <v>110</v>
      </c>
      <c r="L1750" t="s">
        <v>111</v>
      </c>
      <c r="M1750" t="s">
        <v>112</v>
      </c>
      <c r="N1750" t="s">
        <v>113</v>
      </c>
      <c r="O1750" t="s">
        <v>814</v>
      </c>
      <c r="P1750" t="s">
        <v>34</v>
      </c>
      <c r="Q1750" t="s">
        <v>51</v>
      </c>
      <c r="R1750" t="s">
        <v>58</v>
      </c>
      <c r="S1750" t="s">
        <v>869</v>
      </c>
      <c r="T1750" t="s">
        <v>185</v>
      </c>
      <c r="U1750" t="s">
        <v>194</v>
      </c>
      <c r="V1750" t="s">
        <v>39</v>
      </c>
      <c r="W1750" t="s">
        <v>40</v>
      </c>
      <c r="X1750" t="s">
        <v>40</v>
      </c>
      <c r="Y1750" t="s">
        <v>41</v>
      </c>
      <c r="Z1750" t="s">
        <v>41</v>
      </c>
      <c r="AA1750" t="s">
        <v>188</v>
      </c>
      <c r="AB1750" t="s">
        <v>195</v>
      </c>
    </row>
    <row r="1751" spans="1:28" x14ac:dyDescent="0.25">
      <c r="A1751" t="s">
        <v>822</v>
      </c>
      <c r="B1751" t="s">
        <v>26</v>
      </c>
      <c r="C1751" t="s">
        <v>867</v>
      </c>
      <c r="D1751" t="s">
        <v>868</v>
      </c>
      <c r="E1751">
        <v>511</v>
      </c>
      <c r="F1751" t="str">
        <f t="shared" si="54"/>
        <v>A3790AF511</v>
      </c>
      <c r="G1751">
        <f t="shared" si="55"/>
        <v>7333000</v>
      </c>
      <c r="H1751" s="2">
        <v>-7333283</v>
      </c>
      <c r="I1751" s="3">
        <v>-7333000</v>
      </c>
      <c r="J1751" t="s">
        <v>99</v>
      </c>
      <c r="K1751" t="s">
        <v>115</v>
      </c>
      <c r="L1751" t="s">
        <v>111</v>
      </c>
      <c r="M1751" t="s">
        <v>112</v>
      </c>
      <c r="N1751" t="s">
        <v>113</v>
      </c>
      <c r="O1751" t="s">
        <v>814</v>
      </c>
      <c r="P1751" t="s">
        <v>34</v>
      </c>
      <c r="Q1751" t="s">
        <v>51</v>
      </c>
      <c r="R1751" t="s">
        <v>58</v>
      </c>
      <c r="S1751" t="s">
        <v>869</v>
      </c>
      <c r="T1751" t="s">
        <v>185</v>
      </c>
      <c r="U1751" t="s">
        <v>194</v>
      </c>
      <c r="V1751" t="s">
        <v>39</v>
      </c>
      <c r="W1751" t="s">
        <v>40</v>
      </c>
      <c r="X1751" t="s">
        <v>40</v>
      </c>
      <c r="Y1751" t="s">
        <v>41</v>
      </c>
      <c r="Z1751" t="s">
        <v>41</v>
      </c>
      <c r="AA1751" t="s">
        <v>188</v>
      </c>
      <c r="AB1751" t="s">
        <v>195</v>
      </c>
    </row>
    <row r="1752" spans="1:28" x14ac:dyDescent="0.25">
      <c r="A1752" t="s">
        <v>925</v>
      </c>
      <c r="B1752" t="s">
        <v>26</v>
      </c>
      <c r="C1752" t="s">
        <v>867</v>
      </c>
      <c r="D1752" t="s">
        <v>868</v>
      </c>
      <c r="E1752">
        <v>511</v>
      </c>
      <c r="F1752" t="str">
        <f t="shared" si="54"/>
        <v>A3790AF511</v>
      </c>
      <c r="G1752">
        <f t="shared" si="55"/>
        <v>45492000</v>
      </c>
      <c r="H1752" s="2">
        <v>-45491772</v>
      </c>
      <c r="I1752" s="3">
        <v>-45492000</v>
      </c>
      <c r="J1752" t="s">
        <v>99</v>
      </c>
      <c r="K1752" t="s">
        <v>116</v>
      </c>
      <c r="L1752" t="s">
        <v>117</v>
      </c>
      <c r="M1752" t="s">
        <v>118</v>
      </c>
      <c r="N1752" t="s">
        <v>117</v>
      </c>
      <c r="O1752" t="s">
        <v>814</v>
      </c>
      <c r="P1752" t="s">
        <v>34</v>
      </c>
      <c r="Q1752" t="s">
        <v>51</v>
      </c>
      <c r="R1752" t="s">
        <v>58</v>
      </c>
      <c r="S1752" t="s">
        <v>869</v>
      </c>
      <c r="T1752" t="s">
        <v>185</v>
      </c>
      <c r="U1752" t="s">
        <v>194</v>
      </c>
      <c r="V1752" t="s">
        <v>39</v>
      </c>
      <c r="W1752" t="s">
        <v>40</v>
      </c>
      <c r="X1752" t="s">
        <v>40</v>
      </c>
      <c r="Y1752" t="s">
        <v>41</v>
      </c>
      <c r="Z1752" t="s">
        <v>41</v>
      </c>
      <c r="AA1752" t="s">
        <v>188</v>
      </c>
      <c r="AB1752" t="s">
        <v>195</v>
      </c>
    </row>
    <row r="1753" spans="1:28" x14ac:dyDescent="0.25">
      <c r="A1753" t="s">
        <v>119</v>
      </c>
      <c r="B1753" t="s">
        <v>866</v>
      </c>
      <c r="C1753" t="s">
        <v>867</v>
      </c>
      <c r="D1753" t="s">
        <v>868</v>
      </c>
      <c r="E1753">
        <v>511</v>
      </c>
      <c r="F1753" t="str">
        <f t="shared" si="54"/>
        <v>A3790AF511</v>
      </c>
      <c r="G1753">
        <f t="shared" si="55"/>
        <v>377000</v>
      </c>
      <c r="H1753" s="2">
        <v>376985</v>
      </c>
      <c r="I1753" s="3">
        <v>377000</v>
      </c>
      <c r="J1753" t="s">
        <v>29</v>
      </c>
      <c r="K1753" t="s">
        <v>121</v>
      </c>
      <c r="L1753" t="s">
        <v>122</v>
      </c>
      <c r="M1753" t="s">
        <v>123</v>
      </c>
      <c r="N1753" t="s">
        <v>124</v>
      </c>
      <c r="O1753" t="s">
        <v>814</v>
      </c>
      <c r="P1753" t="s">
        <v>34</v>
      </c>
      <c r="Q1753" t="s">
        <v>51</v>
      </c>
      <c r="R1753" t="s">
        <v>58</v>
      </c>
      <c r="S1753" t="s">
        <v>869</v>
      </c>
      <c r="T1753" t="s">
        <v>185</v>
      </c>
      <c r="U1753" t="s">
        <v>194</v>
      </c>
      <c r="V1753" t="s">
        <v>39</v>
      </c>
      <c r="W1753" t="s">
        <v>40</v>
      </c>
      <c r="X1753" t="s">
        <v>40</v>
      </c>
      <c r="Y1753" t="s">
        <v>41</v>
      </c>
      <c r="Z1753" t="s">
        <v>41</v>
      </c>
      <c r="AA1753" t="s">
        <v>188</v>
      </c>
      <c r="AB1753" t="s">
        <v>195</v>
      </c>
    </row>
    <row r="1754" spans="1:28" x14ac:dyDescent="0.25">
      <c r="A1754" t="s">
        <v>125</v>
      </c>
      <c r="B1754" t="s">
        <v>866</v>
      </c>
      <c r="C1754" t="s">
        <v>867</v>
      </c>
      <c r="D1754" t="s">
        <v>868</v>
      </c>
      <c r="E1754">
        <v>511</v>
      </c>
      <c r="F1754" t="str">
        <f t="shared" si="54"/>
        <v>A3790AF511</v>
      </c>
      <c r="G1754">
        <f t="shared" si="55"/>
        <v>377000</v>
      </c>
      <c r="H1754" s="2">
        <v>-376985</v>
      </c>
      <c r="I1754" s="3">
        <v>-377000</v>
      </c>
      <c r="J1754" t="s">
        <v>99</v>
      </c>
      <c r="K1754" t="s">
        <v>126</v>
      </c>
      <c r="L1754" t="s">
        <v>927</v>
      </c>
      <c r="M1754" t="s">
        <v>127</v>
      </c>
      <c r="N1754" t="s">
        <v>928</v>
      </c>
      <c r="O1754" t="s">
        <v>814</v>
      </c>
      <c r="P1754" t="s">
        <v>34</v>
      </c>
      <c r="Q1754" t="s">
        <v>51</v>
      </c>
      <c r="R1754" t="s">
        <v>58</v>
      </c>
      <c r="S1754" t="s">
        <v>869</v>
      </c>
      <c r="T1754" t="s">
        <v>185</v>
      </c>
      <c r="U1754" t="s">
        <v>194</v>
      </c>
      <c r="V1754" t="s">
        <v>39</v>
      </c>
      <c r="W1754" t="s">
        <v>40</v>
      </c>
      <c r="X1754" t="s">
        <v>40</v>
      </c>
      <c r="Y1754" t="s">
        <v>41</v>
      </c>
      <c r="Z1754" t="s">
        <v>41</v>
      </c>
      <c r="AA1754" t="s">
        <v>188</v>
      </c>
      <c r="AB1754" t="s">
        <v>195</v>
      </c>
    </row>
    <row r="1755" spans="1:28" x14ac:dyDescent="0.25">
      <c r="A1755" t="s">
        <v>145</v>
      </c>
      <c r="B1755" t="s">
        <v>26</v>
      </c>
      <c r="C1755" t="s">
        <v>867</v>
      </c>
      <c r="D1755" t="s">
        <v>868</v>
      </c>
      <c r="E1755">
        <v>511</v>
      </c>
      <c r="F1755" t="str">
        <f t="shared" si="54"/>
        <v>A3790AF511</v>
      </c>
      <c r="G1755">
        <f t="shared" si="55"/>
        <v>377000</v>
      </c>
      <c r="H1755" s="2">
        <v>376985</v>
      </c>
      <c r="I1755" s="3">
        <v>377000</v>
      </c>
      <c r="J1755" t="s">
        <v>29</v>
      </c>
      <c r="K1755" t="s">
        <v>108</v>
      </c>
      <c r="L1755" t="s">
        <v>109</v>
      </c>
      <c r="M1755" t="s">
        <v>32</v>
      </c>
      <c r="N1755" t="s">
        <v>33</v>
      </c>
      <c r="O1755" t="s">
        <v>814</v>
      </c>
      <c r="P1755" t="s">
        <v>34</v>
      </c>
      <c r="Q1755" t="s">
        <v>51</v>
      </c>
      <c r="R1755" t="s">
        <v>58</v>
      </c>
      <c r="S1755" t="s">
        <v>869</v>
      </c>
      <c r="T1755" t="s">
        <v>185</v>
      </c>
      <c r="U1755" t="s">
        <v>194</v>
      </c>
      <c r="V1755" t="s">
        <v>39</v>
      </c>
      <c r="W1755" t="s">
        <v>40</v>
      </c>
      <c r="X1755" t="s">
        <v>40</v>
      </c>
      <c r="Y1755" t="s">
        <v>41</v>
      </c>
      <c r="Z1755" t="s">
        <v>41</v>
      </c>
      <c r="AA1755" t="s">
        <v>188</v>
      </c>
      <c r="AB1755" t="s">
        <v>195</v>
      </c>
    </row>
    <row r="1756" spans="1:28" x14ac:dyDescent="0.25">
      <c r="A1756" t="s">
        <v>146</v>
      </c>
      <c r="B1756" t="s">
        <v>26</v>
      </c>
      <c r="C1756" t="s">
        <v>867</v>
      </c>
      <c r="D1756" t="s">
        <v>868</v>
      </c>
      <c r="E1756">
        <v>511</v>
      </c>
      <c r="F1756" t="str">
        <f t="shared" si="54"/>
        <v>A3790AF511</v>
      </c>
      <c r="G1756">
        <f t="shared" si="55"/>
        <v>377000</v>
      </c>
      <c r="H1756" s="2">
        <v>-376985</v>
      </c>
      <c r="I1756" s="3">
        <v>-377000</v>
      </c>
      <c r="J1756" t="s">
        <v>99</v>
      </c>
      <c r="K1756" t="s">
        <v>121</v>
      </c>
      <c r="L1756" t="s">
        <v>122</v>
      </c>
      <c r="M1756" t="s">
        <v>123</v>
      </c>
      <c r="N1756" t="s">
        <v>124</v>
      </c>
      <c r="O1756" t="s">
        <v>814</v>
      </c>
      <c r="P1756" t="s">
        <v>34</v>
      </c>
      <c r="Q1756" t="s">
        <v>51</v>
      </c>
      <c r="R1756" t="s">
        <v>58</v>
      </c>
      <c r="S1756" t="s">
        <v>869</v>
      </c>
      <c r="T1756" t="s">
        <v>185</v>
      </c>
      <c r="U1756" t="s">
        <v>194</v>
      </c>
      <c r="V1756" t="s">
        <v>39</v>
      </c>
      <c r="W1756" t="s">
        <v>40</v>
      </c>
      <c r="X1756" t="s">
        <v>40</v>
      </c>
      <c r="Y1756" t="s">
        <v>41</v>
      </c>
      <c r="Z1756" t="s">
        <v>41</v>
      </c>
      <c r="AA1756" t="s">
        <v>188</v>
      </c>
      <c r="AB1756" t="s">
        <v>195</v>
      </c>
    </row>
    <row r="1757" spans="1:28" x14ac:dyDescent="0.25">
      <c r="A1757" t="s">
        <v>147</v>
      </c>
      <c r="B1757" t="s">
        <v>26</v>
      </c>
      <c r="C1757" t="s">
        <v>867</v>
      </c>
      <c r="D1757" t="s">
        <v>868</v>
      </c>
      <c r="E1757">
        <v>511</v>
      </c>
      <c r="F1757" t="str">
        <f t="shared" si="54"/>
        <v>A3790AF511</v>
      </c>
      <c r="G1757">
        <f t="shared" si="55"/>
        <v>377000</v>
      </c>
      <c r="H1757" s="2">
        <v>376985</v>
      </c>
      <c r="I1757" s="3">
        <v>377000</v>
      </c>
      <c r="J1757" t="s">
        <v>29</v>
      </c>
      <c r="K1757" t="s">
        <v>126</v>
      </c>
      <c r="L1757" t="s">
        <v>927</v>
      </c>
      <c r="M1757" t="s">
        <v>127</v>
      </c>
      <c r="N1757" t="s">
        <v>928</v>
      </c>
      <c r="O1757" t="s">
        <v>814</v>
      </c>
      <c r="P1757" t="s">
        <v>34</v>
      </c>
      <c r="Q1757" t="s">
        <v>51</v>
      </c>
      <c r="R1757" t="s">
        <v>58</v>
      </c>
      <c r="S1757" t="s">
        <v>869</v>
      </c>
      <c r="T1757" t="s">
        <v>185</v>
      </c>
      <c r="U1757" t="s">
        <v>194</v>
      </c>
      <c r="V1757" t="s">
        <v>39</v>
      </c>
      <c r="W1757" t="s">
        <v>40</v>
      </c>
      <c r="X1757" t="s">
        <v>40</v>
      </c>
      <c r="Y1757" t="s">
        <v>41</v>
      </c>
      <c r="Z1757" t="s">
        <v>41</v>
      </c>
      <c r="AA1757" t="s">
        <v>188</v>
      </c>
      <c r="AB1757" t="s">
        <v>195</v>
      </c>
    </row>
    <row r="1758" spans="1:28" x14ac:dyDescent="0.25">
      <c r="A1758" t="s">
        <v>148</v>
      </c>
      <c r="B1758" t="s">
        <v>26</v>
      </c>
      <c r="C1758" t="s">
        <v>867</v>
      </c>
      <c r="D1758" t="s">
        <v>868</v>
      </c>
      <c r="E1758">
        <v>511</v>
      </c>
      <c r="F1758" t="str">
        <f t="shared" si="54"/>
        <v>A3790AF511</v>
      </c>
      <c r="G1758">
        <f t="shared" si="55"/>
        <v>377000</v>
      </c>
      <c r="H1758" s="2">
        <v>-376985</v>
      </c>
      <c r="I1758" s="3">
        <v>-377000</v>
      </c>
      <c r="J1758" t="s">
        <v>99</v>
      </c>
      <c r="K1758" t="s">
        <v>116</v>
      </c>
      <c r="L1758" t="s">
        <v>117</v>
      </c>
      <c r="M1758" t="s">
        <v>118</v>
      </c>
      <c r="N1758" t="s">
        <v>117</v>
      </c>
      <c r="O1758" t="s">
        <v>814</v>
      </c>
      <c r="P1758" t="s">
        <v>34</v>
      </c>
      <c r="Q1758" t="s">
        <v>51</v>
      </c>
      <c r="R1758" t="s">
        <v>58</v>
      </c>
      <c r="S1758" t="s">
        <v>869</v>
      </c>
      <c r="T1758" t="s">
        <v>185</v>
      </c>
      <c r="U1758" t="s">
        <v>194</v>
      </c>
      <c r="V1758" t="s">
        <v>39</v>
      </c>
      <c r="W1758" t="s">
        <v>40</v>
      </c>
      <c r="X1758" t="s">
        <v>40</v>
      </c>
      <c r="Y1758" t="s">
        <v>41</v>
      </c>
      <c r="Z1758" t="s">
        <v>41</v>
      </c>
      <c r="AA1758" t="s">
        <v>188</v>
      </c>
      <c r="AB1758" t="s">
        <v>195</v>
      </c>
    </row>
    <row r="1759" spans="1:28" x14ac:dyDescent="0.25">
      <c r="A1759" t="s">
        <v>149</v>
      </c>
      <c r="B1759" t="s">
        <v>26</v>
      </c>
      <c r="C1759" t="s">
        <v>867</v>
      </c>
      <c r="D1759" t="s">
        <v>868</v>
      </c>
      <c r="E1759">
        <v>511</v>
      </c>
      <c r="F1759" t="str">
        <f t="shared" si="54"/>
        <v>A3790AF511</v>
      </c>
      <c r="G1759">
        <f t="shared" si="55"/>
        <v>2194000</v>
      </c>
      <c r="H1759" s="2">
        <v>2193709</v>
      </c>
      <c r="I1759" s="3">
        <v>2194000</v>
      </c>
      <c r="J1759" t="s">
        <v>29</v>
      </c>
      <c r="K1759" t="s">
        <v>51</v>
      </c>
      <c r="L1759" t="s">
        <v>137</v>
      </c>
      <c r="M1759" t="s">
        <v>138</v>
      </c>
      <c r="N1759" t="s">
        <v>139</v>
      </c>
      <c r="O1759" t="s">
        <v>814</v>
      </c>
      <c r="P1759" t="s">
        <v>34</v>
      </c>
      <c r="Q1759" t="s">
        <v>51</v>
      </c>
      <c r="R1759" t="s">
        <v>58</v>
      </c>
      <c r="S1759" t="s">
        <v>869</v>
      </c>
      <c r="T1759" t="s">
        <v>185</v>
      </c>
      <c r="U1759" t="s">
        <v>194</v>
      </c>
      <c r="V1759" t="s">
        <v>39</v>
      </c>
      <c r="W1759" t="s">
        <v>40</v>
      </c>
      <c r="X1759" t="s">
        <v>40</v>
      </c>
      <c r="Y1759" t="s">
        <v>41</v>
      </c>
      <c r="Z1759" t="s">
        <v>41</v>
      </c>
      <c r="AA1759" t="s">
        <v>188</v>
      </c>
      <c r="AB1759" t="s">
        <v>195</v>
      </c>
    </row>
    <row r="1760" spans="1:28" x14ac:dyDescent="0.25">
      <c r="A1760" t="s">
        <v>150</v>
      </c>
      <c r="B1760" t="s">
        <v>26</v>
      </c>
      <c r="C1760" t="s">
        <v>867</v>
      </c>
      <c r="D1760" t="s">
        <v>868</v>
      </c>
      <c r="E1760">
        <v>511</v>
      </c>
      <c r="F1760" t="str">
        <f t="shared" si="54"/>
        <v>A3790AF511</v>
      </c>
      <c r="G1760">
        <f t="shared" si="55"/>
        <v>45000</v>
      </c>
      <c r="H1760" s="2">
        <v>-45028</v>
      </c>
      <c r="I1760" s="3">
        <v>-45000</v>
      </c>
      <c r="J1760" t="s">
        <v>99</v>
      </c>
      <c r="K1760" t="s">
        <v>110</v>
      </c>
      <c r="L1760" t="s">
        <v>111</v>
      </c>
      <c r="M1760" t="s">
        <v>112</v>
      </c>
      <c r="N1760" t="s">
        <v>113</v>
      </c>
      <c r="O1760" t="s">
        <v>814</v>
      </c>
      <c r="P1760" t="s">
        <v>34</v>
      </c>
      <c r="Q1760" t="s">
        <v>51</v>
      </c>
      <c r="R1760" t="s">
        <v>58</v>
      </c>
      <c r="S1760" t="s">
        <v>869</v>
      </c>
      <c r="T1760" t="s">
        <v>185</v>
      </c>
      <c r="U1760" t="s">
        <v>194</v>
      </c>
      <c r="V1760" t="s">
        <v>39</v>
      </c>
      <c r="W1760" t="s">
        <v>40</v>
      </c>
      <c r="X1760" t="s">
        <v>40</v>
      </c>
      <c r="Y1760" t="s">
        <v>41</v>
      </c>
      <c r="Z1760" t="s">
        <v>41</v>
      </c>
      <c r="AA1760" t="s">
        <v>188</v>
      </c>
      <c r="AB1760" t="s">
        <v>195</v>
      </c>
    </row>
    <row r="1761" spans="1:28" x14ac:dyDescent="0.25">
      <c r="A1761" t="s">
        <v>152</v>
      </c>
      <c r="B1761" t="s">
        <v>26</v>
      </c>
      <c r="C1761" t="s">
        <v>867</v>
      </c>
      <c r="D1761" t="s">
        <v>868</v>
      </c>
      <c r="E1761">
        <v>511</v>
      </c>
      <c r="F1761" t="str">
        <f t="shared" si="54"/>
        <v>A3790AF511</v>
      </c>
      <c r="G1761">
        <f t="shared" si="55"/>
        <v>2149000</v>
      </c>
      <c r="H1761" s="2">
        <v>-2148681</v>
      </c>
      <c r="I1761" s="3">
        <v>-2149000</v>
      </c>
      <c r="J1761" t="s">
        <v>99</v>
      </c>
      <c r="K1761" t="s">
        <v>115</v>
      </c>
      <c r="L1761" t="s">
        <v>111</v>
      </c>
      <c r="M1761" t="s">
        <v>112</v>
      </c>
      <c r="N1761" t="s">
        <v>113</v>
      </c>
      <c r="O1761" t="s">
        <v>814</v>
      </c>
      <c r="P1761" t="s">
        <v>34</v>
      </c>
      <c r="Q1761" t="s">
        <v>51</v>
      </c>
      <c r="R1761" t="s">
        <v>58</v>
      </c>
      <c r="S1761" t="s">
        <v>869</v>
      </c>
      <c r="T1761" t="s">
        <v>185</v>
      </c>
      <c r="U1761" t="s">
        <v>194</v>
      </c>
      <c r="V1761" t="s">
        <v>39</v>
      </c>
      <c r="W1761" t="s">
        <v>40</v>
      </c>
      <c r="X1761" t="s">
        <v>40</v>
      </c>
      <c r="Y1761" t="s">
        <v>41</v>
      </c>
      <c r="Z1761" t="s">
        <v>41</v>
      </c>
      <c r="AA1761" t="s">
        <v>188</v>
      </c>
      <c r="AB1761" t="s">
        <v>195</v>
      </c>
    </row>
    <row r="1762" spans="1:28" x14ac:dyDescent="0.25">
      <c r="A1762" t="s">
        <v>153</v>
      </c>
      <c r="B1762" t="s">
        <v>866</v>
      </c>
      <c r="C1762" t="s">
        <v>867</v>
      </c>
      <c r="D1762" t="s">
        <v>868</v>
      </c>
      <c r="E1762">
        <v>511</v>
      </c>
      <c r="F1762" t="str">
        <f t="shared" si="54"/>
        <v>A3790AF511</v>
      </c>
      <c r="G1762">
        <f t="shared" si="55"/>
        <v>1768000</v>
      </c>
      <c r="H1762" s="2">
        <v>1768369</v>
      </c>
      <c r="I1762" s="3">
        <v>1768000</v>
      </c>
      <c r="J1762" t="s">
        <v>29</v>
      </c>
      <c r="K1762" t="s">
        <v>154</v>
      </c>
      <c r="L1762" t="s">
        <v>155</v>
      </c>
      <c r="M1762" t="s">
        <v>156</v>
      </c>
      <c r="N1762" t="s">
        <v>157</v>
      </c>
      <c r="O1762" t="s">
        <v>814</v>
      </c>
      <c r="P1762" t="s">
        <v>34</v>
      </c>
      <c r="Q1762" t="s">
        <v>51</v>
      </c>
      <c r="R1762" t="s">
        <v>58</v>
      </c>
      <c r="S1762" t="s">
        <v>869</v>
      </c>
      <c r="T1762" t="s">
        <v>185</v>
      </c>
      <c r="U1762" t="s">
        <v>194</v>
      </c>
      <c r="V1762" t="s">
        <v>39</v>
      </c>
      <c r="W1762" t="s">
        <v>40</v>
      </c>
      <c r="X1762" t="s">
        <v>40</v>
      </c>
      <c r="Y1762" t="s">
        <v>41</v>
      </c>
      <c r="Z1762" t="s">
        <v>41</v>
      </c>
      <c r="AA1762" t="s">
        <v>188</v>
      </c>
      <c r="AB1762" t="s">
        <v>195</v>
      </c>
    </row>
    <row r="1763" spans="1:28" x14ac:dyDescent="0.25">
      <c r="A1763" t="s">
        <v>158</v>
      </c>
      <c r="B1763" t="s">
        <v>866</v>
      </c>
      <c r="C1763" t="s">
        <v>867</v>
      </c>
      <c r="D1763" t="s">
        <v>868</v>
      </c>
      <c r="E1763">
        <v>511</v>
      </c>
      <c r="F1763" t="str">
        <f t="shared" si="54"/>
        <v>A3790AF511</v>
      </c>
      <c r="G1763">
        <f t="shared" si="55"/>
        <v>409000</v>
      </c>
      <c r="H1763" s="2">
        <v>409166</v>
      </c>
      <c r="I1763" s="3">
        <v>409000</v>
      </c>
      <c r="J1763" t="s">
        <v>29</v>
      </c>
      <c r="K1763" t="s">
        <v>159</v>
      </c>
      <c r="L1763" t="s">
        <v>160</v>
      </c>
      <c r="M1763" t="s">
        <v>161</v>
      </c>
      <c r="N1763" t="s">
        <v>162</v>
      </c>
      <c r="O1763" t="s">
        <v>814</v>
      </c>
      <c r="P1763" t="s">
        <v>34</v>
      </c>
      <c r="Q1763" t="s">
        <v>51</v>
      </c>
      <c r="R1763" t="s">
        <v>58</v>
      </c>
      <c r="S1763" t="s">
        <v>869</v>
      </c>
      <c r="T1763" t="s">
        <v>185</v>
      </c>
      <c r="U1763" t="s">
        <v>194</v>
      </c>
      <c r="V1763" t="s">
        <v>39</v>
      </c>
      <c r="W1763" t="s">
        <v>40</v>
      </c>
      <c r="X1763" t="s">
        <v>40</v>
      </c>
      <c r="Y1763" t="s">
        <v>41</v>
      </c>
      <c r="Z1763" t="s">
        <v>41</v>
      </c>
      <c r="AA1763" t="s">
        <v>188</v>
      </c>
      <c r="AB1763" t="s">
        <v>195</v>
      </c>
    </row>
    <row r="1764" spans="1:28" x14ac:dyDescent="0.25">
      <c r="A1764" t="s">
        <v>163</v>
      </c>
      <c r="B1764" t="s">
        <v>866</v>
      </c>
      <c r="C1764" t="s">
        <v>867</v>
      </c>
      <c r="D1764" t="s">
        <v>868</v>
      </c>
      <c r="E1764">
        <v>511</v>
      </c>
      <c r="F1764" t="str">
        <f t="shared" si="54"/>
        <v>A3790AF511</v>
      </c>
      <c r="G1764">
        <f t="shared" si="55"/>
        <v>2177000</v>
      </c>
      <c r="H1764" s="2">
        <v>-2177535</v>
      </c>
      <c r="I1764" s="3">
        <v>-2177000</v>
      </c>
      <c r="J1764" t="s">
        <v>99</v>
      </c>
      <c r="K1764" t="s">
        <v>51</v>
      </c>
      <c r="L1764" t="s">
        <v>137</v>
      </c>
      <c r="M1764" t="s">
        <v>138</v>
      </c>
      <c r="N1764" t="s">
        <v>139</v>
      </c>
      <c r="O1764" t="s">
        <v>814</v>
      </c>
      <c r="P1764" t="s">
        <v>34</v>
      </c>
      <c r="Q1764" t="s">
        <v>51</v>
      </c>
      <c r="R1764" t="s">
        <v>58</v>
      </c>
      <c r="S1764" t="s">
        <v>869</v>
      </c>
      <c r="T1764" t="s">
        <v>185</v>
      </c>
      <c r="U1764" t="s">
        <v>194</v>
      </c>
      <c r="V1764" t="s">
        <v>39</v>
      </c>
      <c r="W1764" t="s">
        <v>40</v>
      </c>
      <c r="X1764" t="s">
        <v>40</v>
      </c>
      <c r="Y1764" t="s">
        <v>41</v>
      </c>
      <c r="Z1764" t="s">
        <v>41</v>
      </c>
      <c r="AA1764" t="s">
        <v>188</v>
      </c>
      <c r="AB1764" t="s">
        <v>195</v>
      </c>
    </row>
    <row r="1765" spans="1:28" x14ac:dyDescent="0.25">
      <c r="A1765" t="s">
        <v>164</v>
      </c>
      <c r="B1765" t="s">
        <v>26</v>
      </c>
      <c r="C1765" t="s">
        <v>867</v>
      </c>
      <c r="D1765" t="s">
        <v>868</v>
      </c>
      <c r="E1765">
        <v>511</v>
      </c>
      <c r="F1765" t="str">
        <f t="shared" si="54"/>
        <v>A3790AF511</v>
      </c>
      <c r="G1765">
        <f t="shared" si="55"/>
        <v>1768000</v>
      </c>
      <c r="H1765" s="2">
        <v>1768369</v>
      </c>
      <c r="I1765" s="3">
        <v>1768000</v>
      </c>
      <c r="J1765" t="s">
        <v>29</v>
      </c>
      <c r="K1765" t="s">
        <v>116</v>
      </c>
      <c r="L1765" t="s">
        <v>117</v>
      </c>
      <c r="M1765" t="s">
        <v>118</v>
      </c>
      <c r="N1765" t="s">
        <v>117</v>
      </c>
      <c r="O1765" t="s">
        <v>814</v>
      </c>
      <c r="P1765" t="s">
        <v>34</v>
      </c>
      <c r="Q1765" t="s">
        <v>51</v>
      </c>
      <c r="R1765" t="s">
        <v>58</v>
      </c>
      <c r="S1765" t="s">
        <v>869</v>
      </c>
      <c r="T1765" t="s">
        <v>185</v>
      </c>
      <c r="U1765" t="s">
        <v>194</v>
      </c>
      <c r="V1765" t="s">
        <v>39</v>
      </c>
      <c r="W1765" t="s">
        <v>40</v>
      </c>
      <c r="X1765" t="s">
        <v>40</v>
      </c>
      <c r="Y1765" t="s">
        <v>41</v>
      </c>
      <c r="Z1765" t="s">
        <v>41</v>
      </c>
      <c r="AA1765" t="s">
        <v>188</v>
      </c>
      <c r="AB1765" t="s">
        <v>195</v>
      </c>
    </row>
    <row r="1766" spans="1:28" x14ac:dyDescent="0.25">
      <c r="A1766" t="s">
        <v>165</v>
      </c>
      <c r="B1766" t="s">
        <v>26</v>
      </c>
      <c r="C1766" t="s">
        <v>867</v>
      </c>
      <c r="D1766" t="s">
        <v>868</v>
      </c>
      <c r="E1766">
        <v>511</v>
      </c>
      <c r="F1766" t="str">
        <f t="shared" si="54"/>
        <v>A3790AF511</v>
      </c>
      <c r="G1766">
        <f t="shared" si="55"/>
        <v>1768000</v>
      </c>
      <c r="H1766" s="2">
        <v>-1768369</v>
      </c>
      <c r="I1766" s="3">
        <v>-1768000</v>
      </c>
      <c r="J1766" t="s">
        <v>99</v>
      </c>
      <c r="K1766" t="s">
        <v>154</v>
      </c>
      <c r="L1766" t="s">
        <v>155</v>
      </c>
      <c r="M1766" t="s">
        <v>156</v>
      </c>
      <c r="N1766" t="s">
        <v>157</v>
      </c>
      <c r="O1766" t="s">
        <v>814</v>
      </c>
      <c r="P1766" t="s">
        <v>34</v>
      </c>
      <c r="Q1766" t="s">
        <v>51</v>
      </c>
      <c r="R1766" t="s">
        <v>58</v>
      </c>
      <c r="S1766" t="s">
        <v>869</v>
      </c>
      <c r="T1766" t="s">
        <v>185</v>
      </c>
      <c r="U1766" t="s">
        <v>194</v>
      </c>
      <c r="V1766" t="s">
        <v>39</v>
      </c>
      <c r="W1766" t="s">
        <v>40</v>
      </c>
      <c r="X1766" t="s">
        <v>40</v>
      </c>
      <c r="Y1766" t="s">
        <v>41</v>
      </c>
      <c r="Z1766" t="s">
        <v>41</v>
      </c>
      <c r="AA1766" t="s">
        <v>188</v>
      </c>
      <c r="AB1766" t="s">
        <v>195</v>
      </c>
    </row>
    <row r="1767" spans="1:28" x14ac:dyDescent="0.25">
      <c r="A1767" t="s">
        <v>166</v>
      </c>
      <c r="B1767" t="s">
        <v>26</v>
      </c>
      <c r="C1767" t="s">
        <v>867</v>
      </c>
      <c r="D1767" t="s">
        <v>868</v>
      </c>
      <c r="E1767">
        <v>511</v>
      </c>
      <c r="F1767" t="str">
        <f t="shared" si="54"/>
        <v>A3790AF511</v>
      </c>
      <c r="G1767">
        <f t="shared" si="55"/>
        <v>1944000</v>
      </c>
      <c r="H1767" s="2">
        <v>1944202</v>
      </c>
      <c r="I1767" s="3">
        <v>1944000</v>
      </c>
      <c r="J1767" t="s">
        <v>29</v>
      </c>
      <c r="K1767" t="s">
        <v>116</v>
      </c>
      <c r="L1767" t="s">
        <v>117</v>
      </c>
      <c r="M1767" t="s">
        <v>118</v>
      </c>
      <c r="N1767" t="s">
        <v>117</v>
      </c>
      <c r="O1767" t="s">
        <v>814</v>
      </c>
      <c r="P1767" t="s">
        <v>34</v>
      </c>
      <c r="Q1767" t="s">
        <v>51</v>
      </c>
      <c r="R1767" t="s">
        <v>58</v>
      </c>
      <c r="S1767" t="s">
        <v>869</v>
      </c>
      <c r="T1767" t="s">
        <v>185</v>
      </c>
      <c r="U1767" t="s">
        <v>194</v>
      </c>
      <c r="V1767" t="s">
        <v>39</v>
      </c>
      <c r="W1767" t="s">
        <v>40</v>
      </c>
      <c r="X1767" t="s">
        <v>40</v>
      </c>
      <c r="Y1767" t="s">
        <v>41</v>
      </c>
      <c r="Z1767" t="s">
        <v>41</v>
      </c>
      <c r="AA1767" t="s">
        <v>188</v>
      </c>
      <c r="AB1767" t="s">
        <v>195</v>
      </c>
    </row>
    <row r="1768" spans="1:28" x14ac:dyDescent="0.25">
      <c r="A1768" t="s">
        <v>167</v>
      </c>
      <c r="B1768" t="s">
        <v>26</v>
      </c>
      <c r="C1768" t="s">
        <v>867</v>
      </c>
      <c r="D1768" t="s">
        <v>868</v>
      </c>
      <c r="E1768">
        <v>511</v>
      </c>
      <c r="F1768" t="str">
        <f t="shared" si="54"/>
        <v>A3790AF511</v>
      </c>
      <c r="G1768">
        <f t="shared" si="55"/>
        <v>1944000</v>
      </c>
      <c r="H1768" s="2">
        <v>-1944202</v>
      </c>
      <c r="I1768" s="3">
        <v>-1944000</v>
      </c>
      <c r="J1768" t="s">
        <v>99</v>
      </c>
      <c r="K1768" t="s">
        <v>168</v>
      </c>
      <c r="L1768" t="s">
        <v>117</v>
      </c>
      <c r="M1768" t="s">
        <v>169</v>
      </c>
      <c r="N1768" t="s">
        <v>170</v>
      </c>
      <c r="O1768" t="s">
        <v>814</v>
      </c>
      <c r="P1768" t="s">
        <v>34</v>
      </c>
      <c r="Q1768" t="s">
        <v>51</v>
      </c>
      <c r="R1768" t="s">
        <v>58</v>
      </c>
      <c r="S1768" t="s">
        <v>869</v>
      </c>
      <c r="T1768" t="s">
        <v>185</v>
      </c>
      <c r="U1768" t="s">
        <v>194</v>
      </c>
      <c r="V1768" t="s">
        <v>39</v>
      </c>
      <c r="W1768" t="s">
        <v>40</v>
      </c>
      <c r="X1768" t="s">
        <v>40</v>
      </c>
      <c r="Y1768" t="s">
        <v>41</v>
      </c>
      <c r="Z1768" t="s">
        <v>41</v>
      </c>
      <c r="AA1768" t="s">
        <v>188</v>
      </c>
      <c r="AB1768" t="s">
        <v>195</v>
      </c>
    </row>
    <row r="1769" spans="1:28" x14ac:dyDescent="0.25">
      <c r="A1769" t="s">
        <v>173</v>
      </c>
      <c r="B1769" t="s">
        <v>26</v>
      </c>
      <c r="C1769" t="s">
        <v>867</v>
      </c>
      <c r="D1769" t="s">
        <v>868</v>
      </c>
      <c r="E1769">
        <v>511</v>
      </c>
      <c r="F1769" t="str">
        <f t="shared" si="54"/>
        <v>A3790AF511</v>
      </c>
      <c r="G1769">
        <f t="shared" si="55"/>
        <v>30522000</v>
      </c>
      <c r="H1769" s="2">
        <v>30522397</v>
      </c>
      <c r="I1769" s="3">
        <v>30522000</v>
      </c>
      <c r="J1769" t="s">
        <v>29</v>
      </c>
      <c r="K1769" t="s">
        <v>116</v>
      </c>
      <c r="L1769" t="s">
        <v>117</v>
      </c>
      <c r="M1769" t="s">
        <v>118</v>
      </c>
      <c r="N1769" t="s">
        <v>117</v>
      </c>
      <c r="O1769" t="s">
        <v>814</v>
      </c>
      <c r="P1769" t="s">
        <v>34</v>
      </c>
      <c r="Q1769" t="s">
        <v>51</v>
      </c>
      <c r="R1769" t="s">
        <v>58</v>
      </c>
      <c r="S1769" t="s">
        <v>869</v>
      </c>
      <c r="T1769" t="s">
        <v>185</v>
      </c>
      <c r="U1769" t="s">
        <v>194</v>
      </c>
      <c r="V1769" t="s">
        <v>39</v>
      </c>
      <c r="W1769" t="s">
        <v>40</v>
      </c>
      <c r="X1769" t="s">
        <v>40</v>
      </c>
      <c r="Y1769" t="s">
        <v>41</v>
      </c>
      <c r="Z1769" t="s">
        <v>41</v>
      </c>
      <c r="AA1769" t="s">
        <v>188</v>
      </c>
      <c r="AB1769" t="s">
        <v>195</v>
      </c>
    </row>
    <row r="1770" spans="1:28" x14ac:dyDescent="0.25">
      <c r="A1770" t="s">
        <v>175</v>
      </c>
      <c r="B1770" t="s">
        <v>26</v>
      </c>
      <c r="C1770" t="s">
        <v>867</v>
      </c>
      <c r="D1770" t="s">
        <v>868</v>
      </c>
      <c r="E1770">
        <v>511</v>
      </c>
      <c r="F1770" t="str">
        <f t="shared" si="54"/>
        <v>A3790AF511</v>
      </c>
      <c r="G1770">
        <f t="shared" si="55"/>
        <v>3975000</v>
      </c>
      <c r="H1770" s="2">
        <v>3974941</v>
      </c>
      <c r="I1770" s="3">
        <v>3975000</v>
      </c>
      <c r="J1770" t="s">
        <v>29</v>
      </c>
      <c r="K1770" t="s">
        <v>115</v>
      </c>
      <c r="L1770" t="s">
        <v>111</v>
      </c>
      <c r="M1770" t="s">
        <v>112</v>
      </c>
      <c r="N1770" t="s">
        <v>113</v>
      </c>
      <c r="O1770" t="s">
        <v>814</v>
      </c>
      <c r="P1770" t="s">
        <v>34</v>
      </c>
      <c r="Q1770" t="s">
        <v>51</v>
      </c>
      <c r="R1770" t="s">
        <v>58</v>
      </c>
      <c r="S1770" t="s">
        <v>869</v>
      </c>
      <c r="T1770" t="s">
        <v>185</v>
      </c>
      <c r="U1770" t="s">
        <v>194</v>
      </c>
      <c r="V1770" t="s">
        <v>39</v>
      </c>
      <c r="W1770" t="s">
        <v>40</v>
      </c>
      <c r="X1770" t="s">
        <v>40</v>
      </c>
      <c r="Y1770" t="s">
        <v>41</v>
      </c>
      <c r="Z1770" t="s">
        <v>41</v>
      </c>
      <c r="AA1770" t="s">
        <v>188</v>
      </c>
      <c r="AB1770" t="s">
        <v>195</v>
      </c>
    </row>
    <row r="1771" spans="1:28" x14ac:dyDescent="0.25">
      <c r="A1771" t="s">
        <v>178</v>
      </c>
      <c r="B1771" t="s">
        <v>26</v>
      </c>
      <c r="C1771" t="s">
        <v>867</v>
      </c>
      <c r="D1771" t="s">
        <v>868</v>
      </c>
      <c r="E1771">
        <v>511</v>
      </c>
      <c r="F1771" t="str">
        <f t="shared" si="54"/>
        <v>A3790AF511</v>
      </c>
      <c r="G1771">
        <f t="shared" si="55"/>
        <v>33456000</v>
      </c>
      <c r="H1771" s="2">
        <v>-33455753</v>
      </c>
      <c r="I1771" s="3">
        <v>-33456000</v>
      </c>
      <c r="J1771" t="s">
        <v>99</v>
      </c>
      <c r="K1771" t="s">
        <v>108</v>
      </c>
      <c r="L1771" t="s">
        <v>109</v>
      </c>
      <c r="M1771" t="s">
        <v>32</v>
      </c>
      <c r="N1771" t="s">
        <v>33</v>
      </c>
      <c r="O1771" t="s">
        <v>814</v>
      </c>
      <c r="P1771" t="s">
        <v>34</v>
      </c>
      <c r="Q1771" t="s">
        <v>51</v>
      </c>
      <c r="R1771" t="s">
        <v>58</v>
      </c>
      <c r="S1771" t="s">
        <v>869</v>
      </c>
      <c r="T1771" t="s">
        <v>185</v>
      </c>
      <c r="U1771" t="s">
        <v>194</v>
      </c>
      <c r="V1771" t="s">
        <v>39</v>
      </c>
      <c r="W1771" t="s">
        <v>40</v>
      </c>
      <c r="X1771" t="s">
        <v>40</v>
      </c>
      <c r="Y1771" t="s">
        <v>41</v>
      </c>
      <c r="Z1771" t="s">
        <v>41</v>
      </c>
      <c r="AA1771" t="s">
        <v>188</v>
      </c>
      <c r="AB1771" t="s">
        <v>195</v>
      </c>
    </row>
    <row r="1772" spans="1:28" x14ac:dyDescent="0.25">
      <c r="A1772" t="s">
        <v>179</v>
      </c>
      <c r="B1772" t="s">
        <v>26</v>
      </c>
      <c r="C1772" t="s">
        <v>867</v>
      </c>
      <c r="D1772" t="s">
        <v>868</v>
      </c>
      <c r="E1772">
        <v>511</v>
      </c>
      <c r="F1772" t="str">
        <f t="shared" si="54"/>
        <v>A3790AF511</v>
      </c>
      <c r="G1772">
        <f t="shared" si="55"/>
        <v>1041000</v>
      </c>
      <c r="H1772" s="2">
        <v>-1041585</v>
      </c>
      <c r="I1772" s="3">
        <v>-1041000</v>
      </c>
      <c r="J1772" t="s">
        <v>99</v>
      </c>
      <c r="K1772" t="s">
        <v>51</v>
      </c>
      <c r="L1772" t="s">
        <v>137</v>
      </c>
      <c r="M1772" t="s">
        <v>138</v>
      </c>
      <c r="N1772" t="s">
        <v>139</v>
      </c>
      <c r="O1772" t="s">
        <v>814</v>
      </c>
      <c r="P1772" t="s">
        <v>34</v>
      </c>
      <c r="Q1772" t="s">
        <v>51</v>
      </c>
      <c r="R1772" t="s">
        <v>58</v>
      </c>
      <c r="S1772" t="s">
        <v>869</v>
      </c>
      <c r="T1772" t="s">
        <v>185</v>
      </c>
      <c r="U1772" t="s">
        <v>194</v>
      </c>
      <c r="V1772" t="s">
        <v>39</v>
      </c>
      <c r="W1772" t="s">
        <v>40</v>
      </c>
      <c r="X1772" t="s">
        <v>40</v>
      </c>
      <c r="Y1772" t="s">
        <v>41</v>
      </c>
      <c r="Z1772" t="s">
        <v>41</v>
      </c>
      <c r="AA1772" t="s">
        <v>188</v>
      </c>
      <c r="AB1772" t="s">
        <v>195</v>
      </c>
    </row>
    <row r="1773" spans="1:28" x14ac:dyDescent="0.25">
      <c r="A1773" t="s">
        <v>181</v>
      </c>
      <c r="B1773" t="s">
        <v>26</v>
      </c>
      <c r="C1773" t="s">
        <v>867</v>
      </c>
      <c r="D1773" t="s">
        <v>868</v>
      </c>
      <c r="E1773">
        <v>511</v>
      </c>
      <c r="F1773" t="str">
        <f t="shared" si="54"/>
        <v>A3790AF511</v>
      </c>
      <c r="G1773">
        <f t="shared" si="55"/>
        <v>403000</v>
      </c>
      <c r="H1773" s="2">
        <v>402918</v>
      </c>
      <c r="I1773" s="3">
        <v>403000</v>
      </c>
      <c r="J1773" t="s">
        <v>29</v>
      </c>
      <c r="K1773" t="s">
        <v>108</v>
      </c>
      <c r="L1773" t="s">
        <v>109</v>
      </c>
      <c r="M1773" t="s">
        <v>32</v>
      </c>
      <c r="N1773" t="s">
        <v>33</v>
      </c>
      <c r="O1773" t="s">
        <v>814</v>
      </c>
      <c r="P1773" t="s">
        <v>34</v>
      </c>
      <c r="Q1773" t="s">
        <v>51</v>
      </c>
      <c r="R1773" t="s">
        <v>58</v>
      </c>
      <c r="S1773" t="s">
        <v>869</v>
      </c>
      <c r="T1773" t="s">
        <v>185</v>
      </c>
      <c r="U1773" t="s">
        <v>194</v>
      </c>
      <c r="V1773" t="s">
        <v>39</v>
      </c>
      <c r="W1773" t="s">
        <v>40</v>
      </c>
      <c r="X1773" t="s">
        <v>40</v>
      </c>
      <c r="Y1773" t="s">
        <v>41</v>
      </c>
      <c r="Z1773" t="s">
        <v>41</v>
      </c>
      <c r="AA1773" t="s">
        <v>188</v>
      </c>
      <c r="AB1773" t="s">
        <v>195</v>
      </c>
    </row>
    <row r="1774" spans="1:28" x14ac:dyDescent="0.25">
      <c r="A1774" t="s">
        <v>182</v>
      </c>
      <c r="B1774" t="s">
        <v>26</v>
      </c>
      <c r="C1774" t="s">
        <v>867</v>
      </c>
      <c r="D1774" t="s">
        <v>868</v>
      </c>
      <c r="E1774">
        <v>511</v>
      </c>
      <c r="F1774" t="str">
        <f t="shared" si="54"/>
        <v>A3790AF511</v>
      </c>
      <c r="G1774">
        <f t="shared" si="55"/>
        <v>403000</v>
      </c>
      <c r="H1774" s="2">
        <v>-402918</v>
      </c>
      <c r="I1774" s="3">
        <v>-403000</v>
      </c>
      <c r="J1774" t="s">
        <v>99</v>
      </c>
      <c r="K1774" t="s">
        <v>116</v>
      </c>
      <c r="L1774" t="s">
        <v>117</v>
      </c>
      <c r="M1774" t="s">
        <v>118</v>
      </c>
      <c r="N1774" t="s">
        <v>117</v>
      </c>
      <c r="O1774" t="s">
        <v>814</v>
      </c>
      <c r="P1774" t="s">
        <v>34</v>
      </c>
      <c r="Q1774" t="s">
        <v>51</v>
      </c>
      <c r="R1774" t="s">
        <v>58</v>
      </c>
      <c r="S1774" t="s">
        <v>869</v>
      </c>
      <c r="T1774" t="s">
        <v>185</v>
      </c>
      <c r="U1774" t="s">
        <v>194</v>
      </c>
      <c r="V1774" t="s">
        <v>39</v>
      </c>
      <c r="W1774" t="s">
        <v>40</v>
      </c>
      <c r="X1774" t="s">
        <v>40</v>
      </c>
      <c r="Y1774" t="s">
        <v>41</v>
      </c>
      <c r="Z1774" t="s">
        <v>41</v>
      </c>
      <c r="AA1774" t="s">
        <v>188</v>
      </c>
      <c r="AB1774" t="s">
        <v>195</v>
      </c>
    </row>
    <row r="1775" spans="1:28" x14ac:dyDescent="0.25">
      <c r="A1775" t="s">
        <v>823</v>
      </c>
      <c r="B1775" t="s">
        <v>26</v>
      </c>
      <c r="C1775" t="s">
        <v>333</v>
      </c>
      <c r="D1775" t="s">
        <v>334</v>
      </c>
      <c r="E1775">
        <v>511</v>
      </c>
      <c r="F1775" t="str">
        <f t="shared" si="54"/>
        <v>A6360AF511</v>
      </c>
      <c r="G1775">
        <f t="shared" si="55"/>
        <v>4286000</v>
      </c>
      <c r="H1775" s="2">
        <v>4285773</v>
      </c>
      <c r="I1775" s="3">
        <v>4286000</v>
      </c>
      <c r="J1775" t="s">
        <v>29</v>
      </c>
      <c r="K1775" t="s">
        <v>108</v>
      </c>
      <c r="L1775" t="s">
        <v>109</v>
      </c>
      <c r="M1775" t="s">
        <v>32</v>
      </c>
      <c r="N1775" t="s">
        <v>33</v>
      </c>
      <c r="O1775" t="s">
        <v>814</v>
      </c>
      <c r="P1775" t="s">
        <v>34</v>
      </c>
      <c r="Q1775" t="s">
        <v>79</v>
      </c>
      <c r="R1775" t="s">
        <v>80</v>
      </c>
      <c r="S1775" t="s">
        <v>335</v>
      </c>
      <c r="T1775" t="s">
        <v>185</v>
      </c>
      <c r="U1775" t="s">
        <v>226</v>
      </c>
      <c r="V1775" t="s">
        <v>39</v>
      </c>
      <c r="W1775" t="s">
        <v>40</v>
      </c>
      <c r="X1775" t="s">
        <v>187</v>
      </c>
      <c r="Y1775" t="s">
        <v>41</v>
      </c>
      <c r="Z1775" t="s">
        <v>41</v>
      </c>
      <c r="AA1775" t="s">
        <v>188</v>
      </c>
      <c r="AB1775" t="s">
        <v>227</v>
      </c>
    </row>
    <row r="1776" spans="1:28" x14ac:dyDescent="0.25">
      <c r="A1776" t="s">
        <v>825</v>
      </c>
      <c r="B1776" t="s">
        <v>26</v>
      </c>
      <c r="C1776" t="s">
        <v>333</v>
      </c>
      <c r="D1776" t="s">
        <v>334</v>
      </c>
      <c r="E1776">
        <v>511</v>
      </c>
      <c r="F1776" t="str">
        <f t="shared" si="54"/>
        <v>A6360AF511</v>
      </c>
      <c r="G1776">
        <f t="shared" si="55"/>
        <v>31000</v>
      </c>
      <c r="H1776" s="2">
        <v>30518</v>
      </c>
      <c r="I1776" s="3">
        <v>31000</v>
      </c>
      <c r="J1776" t="s">
        <v>29</v>
      </c>
      <c r="K1776" t="s">
        <v>100</v>
      </c>
      <c r="L1776" t="s">
        <v>101</v>
      </c>
      <c r="M1776" t="s">
        <v>102</v>
      </c>
      <c r="N1776" t="s">
        <v>103</v>
      </c>
      <c r="O1776" t="s">
        <v>814</v>
      </c>
      <c r="P1776" t="s">
        <v>34</v>
      </c>
      <c r="Q1776" t="s">
        <v>79</v>
      </c>
      <c r="R1776" t="s">
        <v>80</v>
      </c>
      <c r="S1776" t="s">
        <v>335</v>
      </c>
      <c r="T1776" t="s">
        <v>185</v>
      </c>
      <c r="U1776" t="s">
        <v>226</v>
      </c>
      <c r="V1776" t="s">
        <v>39</v>
      </c>
      <c r="W1776" t="s">
        <v>40</v>
      </c>
      <c r="X1776" t="s">
        <v>187</v>
      </c>
      <c r="Y1776" t="s">
        <v>41</v>
      </c>
      <c r="Z1776" t="s">
        <v>41</v>
      </c>
      <c r="AA1776" t="s">
        <v>188</v>
      </c>
      <c r="AB1776" t="s">
        <v>227</v>
      </c>
    </row>
    <row r="1777" spans="1:28" x14ac:dyDescent="0.25">
      <c r="A1777" t="s">
        <v>816</v>
      </c>
      <c r="B1777" t="s">
        <v>26</v>
      </c>
      <c r="C1777" t="s">
        <v>333</v>
      </c>
      <c r="D1777" t="s">
        <v>334</v>
      </c>
      <c r="E1777">
        <v>511</v>
      </c>
      <c r="F1777" t="str">
        <f t="shared" si="54"/>
        <v>A6360AF511</v>
      </c>
      <c r="G1777">
        <f t="shared" si="55"/>
        <v>1905000</v>
      </c>
      <c r="H1777" s="2">
        <v>-1904788</v>
      </c>
      <c r="I1777" s="3">
        <v>-1905000</v>
      </c>
      <c r="J1777" t="s">
        <v>99</v>
      </c>
      <c r="K1777" t="s">
        <v>115</v>
      </c>
      <c r="L1777" t="s">
        <v>111</v>
      </c>
      <c r="M1777" t="s">
        <v>112</v>
      </c>
      <c r="N1777" t="s">
        <v>113</v>
      </c>
      <c r="O1777" t="s">
        <v>814</v>
      </c>
      <c r="P1777" t="s">
        <v>34</v>
      </c>
      <c r="Q1777" t="s">
        <v>79</v>
      </c>
      <c r="R1777" t="s">
        <v>80</v>
      </c>
      <c r="S1777" t="s">
        <v>335</v>
      </c>
      <c r="T1777" t="s">
        <v>185</v>
      </c>
      <c r="U1777" t="s">
        <v>226</v>
      </c>
      <c r="V1777" t="s">
        <v>39</v>
      </c>
      <c r="W1777" t="s">
        <v>40</v>
      </c>
      <c r="X1777" t="s">
        <v>187</v>
      </c>
      <c r="Y1777" t="s">
        <v>41</v>
      </c>
      <c r="Z1777" t="s">
        <v>41</v>
      </c>
      <c r="AA1777" t="s">
        <v>188</v>
      </c>
      <c r="AB1777" t="s">
        <v>227</v>
      </c>
    </row>
    <row r="1778" spans="1:28" x14ac:dyDescent="0.25">
      <c r="A1778" t="s">
        <v>817</v>
      </c>
      <c r="B1778" t="s">
        <v>26</v>
      </c>
      <c r="C1778" t="s">
        <v>333</v>
      </c>
      <c r="D1778" t="s">
        <v>334</v>
      </c>
      <c r="E1778">
        <v>511</v>
      </c>
      <c r="F1778" t="str">
        <f t="shared" si="54"/>
        <v>A6360AF511</v>
      </c>
      <c r="G1778">
        <f t="shared" si="55"/>
        <v>2412000</v>
      </c>
      <c r="H1778" s="2">
        <v>-2411503</v>
      </c>
      <c r="I1778" s="3">
        <v>-2412000</v>
      </c>
      <c r="J1778" t="s">
        <v>99</v>
      </c>
      <c r="K1778" t="s">
        <v>116</v>
      </c>
      <c r="L1778" t="s">
        <v>117</v>
      </c>
      <c r="M1778" t="s">
        <v>118</v>
      </c>
      <c r="N1778" t="s">
        <v>117</v>
      </c>
      <c r="O1778" t="s">
        <v>814</v>
      </c>
      <c r="P1778" t="s">
        <v>34</v>
      </c>
      <c r="Q1778" t="s">
        <v>79</v>
      </c>
      <c r="R1778" t="s">
        <v>80</v>
      </c>
      <c r="S1778" t="s">
        <v>335</v>
      </c>
      <c r="T1778" t="s">
        <v>185</v>
      </c>
      <c r="U1778" t="s">
        <v>226</v>
      </c>
      <c r="V1778" t="s">
        <v>39</v>
      </c>
      <c r="W1778" t="s">
        <v>40</v>
      </c>
      <c r="X1778" t="s">
        <v>187</v>
      </c>
      <c r="Y1778" t="s">
        <v>41</v>
      </c>
      <c r="Z1778" t="s">
        <v>41</v>
      </c>
      <c r="AA1778" t="s">
        <v>188</v>
      </c>
      <c r="AB1778" t="s">
        <v>227</v>
      </c>
    </row>
    <row r="1779" spans="1:28" x14ac:dyDescent="0.25">
      <c r="A1779" t="s">
        <v>173</v>
      </c>
      <c r="B1779" t="s">
        <v>26</v>
      </c>
      <c r="C1779" t="s">
        <v>333</v>
      </c>
      <c r="D1779" t="s">
        <v>334</v>
      </c>
      <c r="E1779">
        <v>511</v>
      </c>
      <c r="F1779" t="str">
        <f t="shared" si="54"/>
        <v>A6360AF511</v>
      </c>
      <c r="G1779">
        <f t="shared" si="55"/>
        <v>2412000</v>
      </c>
      <c r="H1779" s="2">
        <v>2411503</v>
      </c>
      <c r="I1779" s="3">
        <v>2412000</v>
      </c>
      <c r="J1779" t="s">
        <v>29</v>
      </c>
      <c r="K1779" t="s">
        <v>116</v>
      </c>
      <c r="L1779" t="s">
        <v>117</v>
      </c>
      <c r="M1779" t="s">
        <v>118</v>
      </c>
      <c r="N1779" t="s">
        <v>117</v>
      </c>
      <c r="O1779" t="s">
        <v>814</v>
      </c>
      <c r="P1779" t="s">
        <v>34</v>
      </c>
      <c r="Q1779" t="s">
        <v>79</v>
      </c>
      <c r="R1779" t="s">
        <v>80</v>
      </c>
      <c r="S1779" t="s">
        <v>335</v>
      </c>
      <c r="T1779" t="s">
        <v>185</v>
      </c>
      <c r="U1779" t="s">
        <v>226</v>
      </c>
      <c r="V1779" t="s">
        <v>39</v>
      </c>
      <c r="W1779" t="s">
        <v>40</v>
      </c>
      <c r="X1779" t="s">
        <v>187</v>
      </c>
      <c r="Y1779" t="s">
        <v>41</v>
      </c>
      <c r="Z1779" t="s">
        <v>41</v>
      </c>
      <c r="AA1779" t="s">
        <v>188</v>
      </c>
      <c r="AB1779" t="s">
        <v>227</v>
      </c>
    </row>
    <row r="1780" spans="1:28" x14ac:dyDescent="0.25">
      <c r="A1780" t="s">
        <v>175</v>
      </c>
      <c r="B1780" t="s">
        <v>26</v>
      </c>
      <c r="C1780" t="s">
        <v>333</v>
      </c>
      <c r="D1780" t="s">
        <v>334</v>
      </c>
      <c r="E1780">
        <v>511</v>
      </c>
      <c r="F1780" t="str">
        <f t="shared" si="54"/>
        <v>A6360AF511</v>
      </c>
      <c r="G1780">
        <f t="shared" si="55"/>
        <v>1905000</v>
      </c>
      <c r="H1780" s="2">
        <v>1904788</v>
      </c>
      <c r="I1780" s="3">
        <v>1905000</v>
      </c>
      <c r="J1780" t="s">
        <v>29</v>
      </c>
      <c r="K1780" t="s">
        <v>115</v>
      </c>
      <c r="L1780" t="s">
        <v>111</v>
      </c>
      <c r="M1780" t="s">
        <v>112</v>
      </c>
      <c r="N1780" t="s">
        <v>113</v>
      </c>
      <c r="O1780" t="s">
        <v>814</v>
      </c>
      <c r="P1780" t="s">
        <v>34</v>
      </c>
      <c r="Q1780" t="s">
        <v>79</v>
      </c>
      <c r="R1780" t="s">
        <v>80</v>
      </c>
      <c r="S1780" t="s">
        <v>335</v>
      </c>
      <c r="T1780" t="s">
        <v>185</v>
      </c>
      <c r="U1780" t="s">
        <v>226</v>
      </c>
      <c r="V1780" t="s">
        <v>39</v>
      </c>
      <c r="W1780" t="s">
        <v>40</v>
      </c>
      <c r="X1780" t="s">
        <v>187</v>
      </c>
      <c r="Y1780" t="s">
        <v>41</v>
      </c>
      <c r="Z1780" t="s">
        <v>41</v>
      </c>
      <c r="AA1780" t="s">
        <v>188</v>
      </c>
      <c r="AB1780" t="s">
        <v>227</v>
      </c>
    </row>
    <row r="1781" spans="1:28" x14ac:dyDescent="0.25">
      <c r="A1781" t="s">
        <v>178</v>
      </c>
      <c r="B1781" t="s">
        <v>26</v>
      </c>
      <c r="C1781" t="s">
        <v>333</v>
      </c>
      <c r="D1781" t="s">
        <v>334</v>
      </c>
      <c r="E1781">
        <v>511</v>
      </c>
      <c r="F1781" t="str">
        <f t="shared" si="54"/>
        <v>A6360AF511</v>
      </c>
      <c r="G1781">
        <f t="shared" si="55"/>
        <v>4286000</v>
      </c>
      <c r="H1781" s="2">
        <v>-4285773</v>
      </c>
      <c r="I1781" s="3">
        <v>-4286000</v>
      </c>
      <c r="J1781" t="s">
        <v>99</v>
      </c>
      <c r="K1781" t="s">
        <v>108</v>
      </c>
      <c r="L1781" t="s">
        <v>109</v>
      </c>
      <c r="M1781" t="s">
        <v>32</v>
      </c>
      <c r="N1781" t="s">
        <v>33</v>
      </c>
      <c r="O1781" t="s">
        <v>814</v>
      </c>
      <c r="P1781" t="s">
        <v>34</v>
      </c>
      <c r="Q1781" t="s">
        <v>79</v>
      </c>
      <c r="R1781" t="s">
        <v>80</v>
      </c>
      <c r="S1781" t="s">
        <v>335</v>
      </c>
      <c r="T1781" t="s">
        <v>185</v>
      </c>
      <c r="U1781" t="s">
        <v>226</v>
      </c>
      <c r="V1781" t="s">
        <v>39</v>
      </c>
      <c r="W1781" t="s">
        <v>40</v>
      </c>
      <c r="X1781" t="s">
        <v>187</v>
      </c>
      <c r="Y1781" t="s">
        <v>41</v>
      </c>
      <c r="Z1781" t="s">
        <v>41</v>
      </c>
      <c r="AA1781" t="s">
        <v>188</v>
      </c>
      <c r="AB1781" t="s">
        <v>227</v>
      </c>
    </row>
    <row r="1782" spans="1:28" x14ac:dyDescent="0.25">
      <c r="A1782" t="s">
        <v>179</v>
      </c>
      <c r="B1782" t="s">
        <v>26</v>
      </c>
      <c r="C1782" t="s">
        <v>333</v>
      </c>
      <c r="D1782" t="s">
        <v>334</v>
      </c>
      <c r="E1782">
        <v>511</v>
      </c>
      <c r="F1782" t="str">
        <f t="shared" si="54"/>
        <v>A6360AF511</v>
      </c>
      <c r="G1782">
        <f t="shared" si="55"/>
        <v>31000</v>
      </c>
      <c r="H1782" s="2">
        <v>-30518</v>
      </c>
      <c r="I1782" s="3">
        <v>-31000</v>
      </c>
      <c r="J1782" t="s">
        <v>99</v>
      </c>
      <c r="K1782" t="s">
        <v>79</v>
      </c>
      <c r="L1782" t="s">
        <v>132</v>
      </c>
      <c r="M1782" t="s">
        <v>133</v>
      </c>
      <c r="N1782" t="s">
        <v>80</v>
      </c>
      <c r="O1782" t="s">
        <v>814</v>
      </c>
      <c r="P1782" t="s">
        <v>34</v>
      </c>
      <c r="Q1782" t="s">
        <v>79</v>
      </c>
      <c r="R1782" t="s">
        <v>80</v>
      </c>
      <c r="S1782" t="s">
        <v>335</v>
      </c>
      <c r="T1782" t="s">
        <v>185</v>
      </c>
      <c r="U1782" t="s">
        <v>226</v>
      </c>
      <c r="V1782" t="s">
        <v>39</v>
      </c>
      <c r="W1782" t="s">
        <v>40</v>
      </c>
      <c r="X1782" t="s">
        <v>187</v>
      </c>
      <c r="Y1782" t="s">
        <v>41</v>
      </c>
      <c r="Z1782" t="s">
        <v>41</v>
      </c>
      <c r="AA1782" t="s">
        <v>188</v>
      </c>
      <c r="AB1782" t="s">
        <v>227</v>
      </c>
    </row>
    <row r="1783" spans="1:28" x14ac:dyDescent="0.25">
      <c r="A1783" t="s">
        <v>823</v>
      </c>
      <c r="B1783" t="s">
        <v>26</v>
      </c>
      <c r="C1783" t="s">
        <v>336</v>
      </c>
      <c r="D1783" t="s">
        <v>224</v>
      </c>
      <c r="E1783">
        <v>511</v>
      </c>
      <c r="F1783" t="str">
        <f t="shared" si="54"/>
        <v>A1111AF511</v>
      </c>
      <c r="G1783">
        <f t="shared" si="55"/>
        <v>11507000</v>
      </c>
      <c r="H1783" s="2">
        <v>11507652</v>
      </c>
      <c r="I1783" s="3">
        <v>11507000</v>
      </c>
      <c r="J1783" t="s">
        <v>29</v>
      </c>
      <c r="K1783" t="s">
        <v>108</v>
      </c>
      <c r="L1783" t="s">
        <v>109</v>
      </c>
      <c r="M1783" t="s">
        <v>32</v>
      </c>
      <c r="N1783" t="s">
        <v>33</v>
      </c>
      <c r="O1783" t="s">
        <v>814</v>
      </c>
      <c r="P1783" t="s">
        <v>34</v>
      </c>
      <c r="Q1783" t="s">
        <v>45</v>
      </c>
      <c r="R1783" t="s">
        <v>46</v>
      </c>
      <c r="S1783" t="s">
        <v>337</v>
      </c>
      <c r="T1783" t="s">
        <v>185</v>
      </c>
      <c r="U1783" t="s">
        <v>207</v>
      </c>
      <c r="V1783" t="s">
        <v>39</v>
      </c>
      <c r="W1783" t="s">
        <v>40</v>
      </c>
      <c r="X1783" t="s">
        <v>40</v>
      </c>
      <c r="Y1783" t="s">
        <v>41</v>
      </c>
      <c r="Z1783" t="s">
        <v>41</v>
      </c>
      <c r="AA1783" t="s">
        <v>188</v>
      </c>
      <c r="AB1783" t="s">
        <v>209</v>
      </c>
    </row>
    <row r="1784" spans="1:28" x14ac:dyDescent="0.25">
      <c r="A1784" t="s">
        <v>825</v>
      </c>
      <c r="B1784" t="s">
        <v>26</v>
      </c>
      <c r="C1784" t="s">
        <v>336</v>
      </c>
      <c r="D1784" t="s">
        <v>224</v>
      </c>
      <c r="E1784">
        <v>511</v>
      </c>
      <c r="F1784" t="str">
        <f t="shared" si="54"/>
        <v>A1111AF511</v>
      </c>
      <c r="G1784">
        <f t="shared" si="55"/>
        <v>176000</v>
      </c>
      <c r="H1784" s="2">
        <v>176118</v>
      </c>
      <c r="I1784" s="3">
        <v>176000</v>
      </c>
      <c r="J1784" t="s">
        <v>29</v>
      </c>
      <c r="K1784" t="s">
        <v>100</v>
      </c>
      <c r="L1784" t="s">
        <v>101</v>
      </c>
      <c r="M1784" t="s">
        <v>102</v>
      </c>
      <c r="N1784" t="s">
        <v>103</v>
      </c>
      <c r="O1784" t="s">
        <v>814</v>
      </c>
      <c r="P1784" t="s">
        <v>34</v>
      </c>
      <c r="Q1784" t="s">
        <v>45</v>
      </c>
      <c r="R1784" t="s">
        <v>46</v>
      </c>
      <c r="S1784" t="s">
        <v>337</v>
      </c>
      <c r="T1784" t="s">
        <v>185</v>
      </c>
      <c r="U1784" t="s">
        <v>207</v>
      </c>
      <c r="V1784" t="s">
        <v>39</v>
      </c>
      <c r="W1784" t="s">
        <v>40</v>
      </c>
      <c r="X1784" t="s">
        <v>40</v>
      </c>
      <c r="Y1784" t="s">
        <v>41</v>
      </c>
      <c r="Z1784" t="s">
        <v>41</v>
      </c>
      <c r="AA1784" t="s">
        <v>188</v>
      </c>
      <c r="AB1784" t="s">
        <v>209</v>
      </c>
    </row>
    <row r="1785" spans="1:28" x14ac:dyDescent="0.25">
      <c r="A1785" t="s">
        <v>816</v>
      </c>
      <c r="B1785" t="s">
        <v>26</v>
      </c>
      <c r="C1785" t="s">
        <v>336</v>
      </c>
      <c r="D1785" t="s">
        <v>224</v>
      </c>
      <c r="E1785">
        <v>511</v>
      </c>
      <c r="F1785" t="str">
        <f t="shared" si="54"/>
        <v>A1111AF511</v>
      </c>
      <c r="G1785">
        <f t="shared" si="55"/>
        <v>3673000</v>
      </c>
      <c r="H1785" s="2">
        <v>-3673329</v>
      </c>
      <c r="I1785" s="3">
        <v>-3673000</v>
      </c>
      <c r="J1785" t="s">
        <v>99</v>
      </c>
      <c r="K1785" t="s">
        <v>115</v>
      </c>
      <c r="L1785" t="s">
        <v>111</v>
      </c>
      <c r="M1785" t="s">
        <v>112</v>
      </c>
      <c r="N1785" t="s">
        <v>113</v>
      </c>
      <c r="O1785" t="s">
        <v>814</v>
      </c>
      <c r="P1785" t="s">
        <v>34</v>
      </c>
      <c r="Q1785" t="s">
        <v>45</v>
      </c>
      <c r="R1785" t="s">
        <v>46</v>
      </c>
      <c r="S1785" t="s">
        <v>337</v>
      </c>
      <c r="T1785" t="s">
        <v>185</v>
      </c>
      <c r="U1785" t="s">
        <v>207</v>
      </c>
      <c r="V1785" t="s">
        <v>39</v>
      </c>
      <c r="W1785" t="s">
        <v>40</v>
      </c>
      <c r="X1785" t="s">
        <v>40</v>
      </c>
      <c r="Y1785" t="s">
        <v>41</v>
      </c>
      <c r="Z1785" t="s">
        <v>41</v>
      </c>
      <c r="AA1785" t="s">
        <v>188</v>
      </c>
      <c r="AB1785" t="s">
        <v>209</v>
      </c>
    </row>
    <row r="1786" spans="1:28" x14ac:dyDescent="0.25">
      <c r="A1786" t="s">
        <v>817</v>
      </c>
      <c r="B1786" t="s">
        <v>26</v>
      </c>
      <c r="C1786" t="s">
        <v>336</v>
      </c>
      <c r="D1786" t="s">
        <v>224</v>
      </c>
      <c r="E1786">
        <v>511</v>
      </c>
      <c r="F1786" t="str">
        <f t="shared" si="54"/>
        <v>A1111AF511</v>
      </c>
      <c r="G1786">
        <f t="shared" si="55"/>
        <v>8010000</v>
      </c>
      <c r="H1786" s="2">
        <v>-8010441</v>
      </c>
      <c r="I1786" s="3">
        <v>-8010000</v>
      </c>
      <c r="J1786" t="s">
        <v>99</v>
      </c>
      <c r="K1786" t="s">
        <v>116</v>
      </c>
      <c r="L1786" t="s">
        <v>117</v>
      </c>
      <c r="M1786" t="s">
        <v>118</v>
      </c>
      <c r="N1786" t="s">
        <v>117</v>
      </c>
      <c r="O1786" t="s">
        <v>814</v>
      </c>
      <c r="P1786" t="s">
        <v>34</v>
      </c>
      <c r="Q1786" t="s">
        <v>45</v>
      </c>
      <c r="R1786" t="s">
        <v>46</v>
      </c>
      <c r="S1786" t="s">
        <v>337</v>
      </c>
      <c r="T1786" t="s">
        <v>185</v>
      </c>
      <c r="U1786" t="s">
        <v>207</v>
      </c>
      <c r="V1786" t="s">
        <v>39</v>
      </c>
      <c r="W1786" t="s">
        <v>40</v>
      </c>
      <c r="X1786" t="s">
        <v>40</v>
      </c>
      <c r="Y1786" t="s">
        <v>41</v>
      </c>
      <c r="Z1786" t="s">
        <v>41</v>
      </c>
      <c r="AA1786" t="s">
        <v>188</v>
      </c>
      <c r="AB1786" t="s">
        <v>209</v>
      </c>
    </row>
    <row r="1787" spans="1:28" x14ac:dyDescent="0.25">
      <c r="A1787" t="s">
        <v>119</v>
      </c>
      <c r="B1787" t="s">
        <v>338</v>
      </c>
      <c r="C1787" t="s">
        <v>336</v>
      </c>
      <c r="D1787" t="s">
        <v>224</v>
      </c>
      <c r="E1787">
        <v>511</v>
      </c>
      <c r="F1787" t="str">
        <f t="shared" si="54"/>
        <v>A1111AF511</v>
      </c>
      <c r="G1787">
        <f t="shared" si="55"/>
        <v>1841000</v>
      </c>
      <c r="H1787" s="2">
        <v>1840711</v>
      </c>
      <c r="I1787" s="3">
        <v>1841000</v>
      </c>
      <c r="J1787" t="s">
        <v>29</v>
      </c>
      <c r="K1787" t="s">
        <v>121</v>
      </c>
      <c r="L1787" t="s">
        <v>122</v>
      </c>
      <c r="M1787" t="s">
        <v>123</v>
      </c>
      <c r="N1787" t="s">
        <v>124</v>
      </c>
      <c r="O1787" t="s">
        <v>814</v>
      </c>
      <c r="P1787" t="s">
        <v>34</v>
      </c>
      <c r="Q1787" t="s">
        <v>45</v>
      </c>
      <c r="R1787" t="s">
        <v>46</v>
      </c>
      <c r="S1787" t="s">
        <v>337</v>
      </c>
      <c r="T1787" t="s">
        <v>185</v>
      </c>
      <c r="U1787" t="s">
        <v>207</v>
      </c>
      <c r="V1787" t="s">
        <v>39</v>
      </c>
      <c r="W1787" t="s">
        <v>40</v>
      </c>
      <c r="X1787" t="s">
        <v>40</v>
      </c>
      <c r="Y1787" t="s">
        <v>41</v>
      </c>
      <c r="Z1787" t="s">
        <v>41</v>
      </c>
      <c r="AA1787" t="s">
        <v>188</v>
      </c>
      <c r="AB1787" t="s">
        <v>209</v>
      </c>
    </row>
    <row r="1788" spans="1:28" x14ac:dyDescent="0.25">
      <c r="A1788" t="s">
        <v>125</v>
      </c>
      <c r="B1788" t="s">
        <v>338</v>
      </c>
      <c r="C1788" t="s">
        <v>336</v>
      </c>
      <c r="D1788" t="s">
        <v>224</v>
      </c>
      <c r="E1788">
        <v>511</v>
      </c>
      <c r="F1788" t="str">
        <f t="shared" si="54"/>
        <v>A1111AF511</v>
      </c>
      <c r="G1788">
        <f t="shared" si="55"/>
        <v>1841000</v>
      </c>
      <c r="H1788" s="2">
        <v>-1840711</v>
      </c>
      <c r="I1788" s="3">
        <v>-1841000</v>
      </c>
      <c r="J1788" t="s">
        <v>99</v>
      </c>
      <c r="K1788" t="s">
        <v>126</v>
      </c>
      <c r="L1788" t="s">
        <v>927</v>
      </c>
      <c r="M1788" t="s">
        <v>127</v>
      </c>
      <c r="N1788" t="s">
        <v>928</v>
      </c>
      <c r="O1788" t="s">
        <v>814</v>
      </c>
      <c r="P1788" t="s">
        <v>34</v>
      </c>
      <c r="Q1788" t="s">
        <v>45</v>
      </c>
      <c r="R1788" t="s">
        <v>46</v>
      </c>
      <c r="S1788" t="s">
        <v>337</v>
      </c>
      <c r="T1788" t="s">
        <v>185</v>
      </c>
      <c r="U1788" t="s">
        <v>207</v>
      </c>
      <c r="V1788" t="s">
        <v>39</v>
      </c>
      <c r="W1788" t="s">
        <v>40</v>
      </c>
      <c r="X1788" t="s">
        <v>40</v>
      </c>
      <c r="Y1788" t="s">
        <v>41</v>
      </c>
      <c r="Z1788" t="s">
        <v>41</v>
      </c>
      <c r="AA1788" t="s">
        <v>188</v>
      </c>
      <c r="AB1788" t="s">
        <v>209</v>
      </c>
    </row>
    <row r="1789" spans="1:28" x14ac:dyDescent="0.25">
      <c r="A1789" t="s">
        <v>145</v>
      </c>
      <c r="B1789" t="s">
        <v>26</v>
      </c>
      <c r="C1789" t="s">
        <v>336</v>
      </c>
      <c r="D1789" t="s">
        <v>224</v>
      </c>
      <c r="E1789">
        <v>511</v>
      </c>
      <c r="F1789" t="str">
        <f t="shared" si="54"/>
        <v>A1111AF511</v>
      </c>
      <c r="G1789">
        <f t="shared" si="55"/>
        <v>1841000</v>
      </c>
      <c r="H1789" s="2">
        <v>1840711</v>
      </c>
      <c r="I1789" s="3">
        <v>1841000</v>
      </c>
      <c r="J1789" t="s">
        <v>29</v>
      </c>
      <c r="K1789" t="s">
        <v>108</v>
      </c>
      <c r="L1789" t="s">
        <v>109</v>
      </c>
      <c r="M1789" t="s">
        <v>32</v>
      </c>
      <c r="N1789" t="s">
        <v>33</v>
      </c>
      <c r="O1789" t="s">
        <v>814</v>
      </c>
      <c r="P1789" t="s">
        <v>34</v>
      </c>
      <c r="Q1789" t="s">
        <v>45</v>
      </c>
      <c r="R1789" t="s">
        <v>46</v>
      </c>
      <c r="S1789" t="s">
        <v>337</v>
      </c>
      <c r="T1789" t="s">
        <v>185</v>
      </c>
      <c r="U1789" t="s">
        <v>207</v>
      </c>
      <c r="V1789" t="s">
        <v>39</v>
      </c>
      <c r="W1789" t="s">
        <v>40</v>
      </c>
      <c r="X1789" t="s">
        <v>40</v>
      </c>
      <c r="Y1789" t="s">
        <v>41</v>
      </c>
      <c r="Z1789" t="s">
        <v>41</v>
      </c>
      <c r="AA1789" t="s">
        <v>188</v>
      </c>
      <c r="AB1789" t="s">
        <v>209</v>
      </c>
    </row>
    <row r="1790" spans="1:28" x14ac:dyDescent="0.25">
      <c r="A1790" t="s">
        <v>146</v>
      </c>
      <c r="B1790" t="s">
        <v>26</v>
      </c>
      <c r="C1790" t="s">
        <v>336</v>
      </c>
      <c r="D1790" t="s">
        <v>224</v>
      </c>
      <c r="E1790">
        <v>511</v>
      </c>
      <c r="F1790" t="str">
        <f t="shared" si="54"/>
        <v>A1111AF511</v>
      </c>
      <c r="G1790">
        <f t="shared" si="55"/>
        <v>1841000</v>
      </c>
      <c r="H1790" s="2">
        <v>-1840711</v>
      </c>
      <c r="I1790" s="3">
        <v>-1841000</v>
      </c>
      <c r="J1790" t="s">
        <v>99</v>
      </c>
      <c r="K1790" t="s">
        <v>121</v>
      </c>
      <c r="L1790" t="s">
        <v>122</v>
      </c>
      <c r="M1790" t="s">
        <v>123</v>
      </c>
      <c r="N1790" t="s">
        <v>124</v>
      </c>
      <c r="O1790" t="s">
        <v>814</v>
      </c>
      <c r="P1790" t="s">
        <v>34</v>
      </c>
      <c r="Q1790" t="s">
        <v>45</v>
      </c>
      <c r="R1790" t="s">
        <v>46</v>
      </c>
      <c r="S1790" t="s">
        <v>337</v>
      </c>
      <c r="T1790" t="s">
        <v>185</v>
      </c>
      <c r="U1790" t="s">
        <v>207</v>
      </c>
      <c r="V1790" t="s">
        <v>39</v>
      </c>
      <c r="W1790" t="s">
        <v>40</v>
      </c>
      <c r="X1790" t="s">
        <v>40</v>
      </c>
      <c r="Y1790" t="s">
        <v>41</v>
      </c>
      <c r="Z1790" t="s">
        <v>41</v>
      </c>
      <c r="AA1790" t="s">
        <v>188</v>
      </c>
      <c r="AB1790" t="s">
        <v>209</v>
      </c>
    </row>
    <row r="1791" spans="1:28" x14ac:dyDescent="0.25">
      <c r="A1791" t="s">
        <v>147</v>
      </c>
      <c r="B1791" t="s">
        <v>26</v>
      </c>
      <c r="C1791" t="s">
        <v>336</v>
      </c>
      <c r="D1791" t="s">
        <v>224</v>
      </c>
      <c r="E1791">
        <v>511</v>
      </c>
      <c r="F1791" t="str">
        <f t="shared" si="54"/>
        <v>A1111AF511</v>
      </c>
      <c r="G1791">
        <f t="shared" si="55"/>
        <v>1841000</v>
      </c>
      <c r="H1791" s="2">
        <v>1840711</v>
      </c>
      <c r="I1791" s="3">
        <v>1841000</v>
      </c>
      <c r="J1791" t="s">
        <v>29</v>
      </c>
      <c r="K1791" t="s">
        <v>126</v>
      </c>
      <c r="L1791" t="s">
        <v>927</v>
      </c>
      <c r="M1791" t="s">
        <v>127</v>
      </c>
      <c r="N1791" t="s">
        <v>928</v>
      </c>
      <c r="O1791" t="s">
        <v>814</v>
      </c>
      <c r="P1791" t="s">
        <v>34</v>
      </c>
      <c r="Q1791" t="s">
        <v>45</v>
      </c>
      <c r="R1791" t="s">
        <v>46</v>
      </c>
      <c r="S1791" t="s">
        <v>337</v>
      </c>
      <c r="T1791" t="s">
        <v>185</v>
      </c>
      <c r="U1791" t="s">
        <v>207</v>
      </c>
      <c r="V1791" t="s">
        <v>39</v>
      </c>
      <c r="W1791" t="s">
        <v>40</v>
      </c>
      <c r="X1791" t="s">
        <v>40</v>
      </c>
      <c r="Y1791" t="s">
        <v>41</v>
      </c>
      <c r="Z1791" t="s">
        <v>41</v>
      </c>
      <c r="AA1791" t="s">
        <v>188</v>
      </c>
      <c r="AB1791" t="s">
        <v>209</v>
      </c>
    </row>
    <row r="1792" spans="1:28" x14ac:dyDescent="0.25">
      <c r="A1792" t="s">
        <v>148</v>
      </c>
      <c r="B1792" t="s">
        <v>26</v>
      </c>
      <c r="C1792" t="s">
        <v>336</v>
      </c>
      <c r="D1792" t="s">
        <v>224</v>
      </c>
      <c r="E1792">
        <v>511</v>
      </c>
      <c r="F1792" t="str">
        <f t="shared" si="54"/>
        <v>A1111AF511</v>
      </c>
      <c r="G1792">
        <f t="shared" si="55"/>
        <v>1841000</v>
      </c>
      <c r="H1792" s="2">
        <v>-1840711</v>
      </c>
      <c r="I1792" s="3">
        <v>-1841000</v>
      </c>
      <c r="J1792" t="s">
        <v>99</v>
      </c>
      <c r="K1792" t="s">
        <v>116</v>
      </c>
      <c r="L1792" t="s">
        <v>117</v>
      </c>
      <c r="M1792" t="s">
        <v>118</v>
      </c>
      <c r="N1792" t="s">
        <v>117</v>
      </c>
      <c r="O1792" t="s">
        <v>814</v>
      </c>
      <c r="P1792" t="s">
        <v>34</v>
      </c>
      <c r="Q1792" t="s">
        <v>45</v>
      </c>
      <c r="R1792" t="s">
        <v>46</v>
      </c>
      <c r="S1792" t="s">
        <v>337</v>
      </c>
      <c r="T1792" t="s">
        <v>185</v>
      </c>
      <c r="U1792" t="s">
        <v>207</v>
      </c>
      <c r="V1792" t="s">
        <v>39</v>
      </c>
      <c r="W1792" t="s">
        <v>40</v>
      </c>
      <c r="X1792" t="s">
        <v>40</v>
      </c>
      <c r="Y1792" t="s">
        <v>41</v>
      </c>
      <c r="Z1792" t="s">
        <v>41</v>
      </c>
      <c r="AA1792" t="s">
        <v>188</v>
      </c>
      <c r="AB1792" t="s">
        <v>209</v>
      </c>
    </row>
    <row r="1793" spans="1:28" x14ac:dyDescent="0.25">
      <c r="A1793" t="s">
        <v>149</v>
      </c>
      <c r="B1793" t="s">
        <v>26</v>
      </c>
      <c r="C1793" t="s">
        <v>336</v>
      </c>
      <c r="D1793" t="s">
        <v>224</v>
      </c>
      <c r="E1793">
        <v>511</v>
      </c>
      <c r="F1793" t="str">
        <f t="shared" si="54"/>
        <v>A1111AF511</v>
      </c>
      <c r="G1793">
        <f t="shared" si="55"/>
        <v>2815000</v>
      </c>
      <c r="H1793" s="2">
        <v>2814633</v>
      </c>
      <c r="I1793" s="3">
        <v>2815000</v>
      </c>
      <c r="J1793" t="s">
        <v>29</v>
      </c>
      <c r="K1793" t="s">
        <v>45</v>
      </c>
      <c r="L1793" t="s">
        <v>46</v>
      </c>
      <c r="M1793" t="s">
        <v>140</v>
      </c>
      <c r="N1793" t="s">
        <v>141</v>
      </c>
      <c r="O1793" t="s">
        <v>814</v>
      </c>
      <c r="P1793" t="s">
        <v>34</v>
      </c>
      <c r="Q1793" t="s">
        <v>45</v>
      </c>
      <c r="R1793" t="s">
        <v>46</v>
      </c>
      <c r="S1793" t="s">
        <v>337</v>
      </c>
      <c r="T1793" t="s">
        <v>185</v>
      </c>
      <c r="U1793" t="s">
        <v>207</v>
      </c>
      <c r="V1793" t="s">
        <v>39</v>
      </c>
      <c r="W1793" t="s">
        <v>40</v>
      </c>
      <c r="X1793" t="s">
        <v>40</v>
      </c>
      <c r="Y1793" t="s">
        <v>41</v>
      </c>
      <c r="Z1793" t="s">
        <v>41</v>
      </c>
      <c r="AA1793" t="s">
        <v>188</v>
      </c>
      <c r="AB1793" t="s">
        <v>209</v>
      </c>
    </row>
    <row r="1794" spans="1:28" x14ac:dyDescent="0.25">
      <c r="A1794" t="s">
        <v>152</v>
      </c>
      <c r="B1794" t="s">
        <v>26</v>
      </c>
      <c r="C1794" t="s">
        <v>336</v>
      </c>
      <c r="D1794" t="s">
        <v>224</v>
      </c>
      <c r="E1794">
        <v>511</v>
      </c>
      <c r="F1794" t="str">
        <f t="shared" si="54"/>
        <v>A1111AF511</v>
      </c>
      <c r="G1794">
        <f t="shared" si="55"/>
        <v>2815000</v>
      </c>
      <c r="H1794" s="2">
        <v>-2814633</v>
      </c>
      <c r="I1794" s="3">
        <v>-2815000</v>
      </c>
      <c r="J1794" t="s">
        <v>99</v>
      </c>
      <c r="K1794" t="s">
        <v>115</v>
      </c>
      <c r="L1794" t="s">
        <v>111</v>
      </c>
      <c r="M1794" t="s">
        <v>112</v>
      </c>
      <c r="N1794" t="s">
        <v>113</v>
      </c>
      <c r="O1794" t="s">
        <v>814</v>
      </c>
      <c r="P1794" t="s">
        <v>34</v>
      </c>
      <c r="Q1794" t="s">
        <v>45</v>
      </c>
      <c r="R1794" t="s">
        <v>46</v>
      </c>
      <c r="S1794" t="s">
        <v>337</v>
      </c>
      <c r="T1794" t="s">
        <v>185</v>
      </c>
      <c r="U1794" t="s">
        <v>207</v>
      </c>
      <c r="V1794" t="s">
        <v>39</v>
      </c>
      <c r="W1794" t="s">
        <v>40</v>
      </c>
      <c r="X1794" t="s">
        <v>40</v>
      </c>
      <c r="Y1794" t="s">
        <v>41</v>
      </c>
      <c r="Z1794" t="s">
        <v>41</v>
      </c>
      <c r="AA1794" t="s">
        <v>188</v>
      </c>
      <c r="AB1794" t="s">
        <v>209</v>
      </c>
    </row>
    <row r="1795" spans="1:28" x14ac:dyDescent="0.25">
      <c r="A1795" t="s">
        <v>153</v>
      </c>
      <c r="B1795" t="s">
        <v>338</v>
      </c>
      <c r="C1795" t="s">
        <v>336</v>
      </c>
      <c r="D1795" t="s">
        <v>224</v>
      </c>
      <c r="E1795">
        <v>511</v>
      </c>
      <c r="F1795" t="str">
        <f t="shared" si="54"/>
        <v>A1111AF511</v>
      </c>
      <c r="G1795">
        <f t="shared" si="55"/>
        <v>2764000</v>
      </c>
      <c r="H1795" s="2">
        <v>2764127</v>
      </c>
      <c r="I1795" s="3">
        <v>2764000</v>
      </c>
      <c r="J1795" t="s">
        <v>29</v>
      </c>
      <c r="K1795" t="s">
        <v>154</v>
      </c>
      <c r="L1795" t="s">
        <v>155</v>
      </c>
      <c r="M1795" t="s">
        <v>156</v>
      </c>
      <c r="N1795" t="s">
        <v>157</v>
      </c>
      <c r="O1795" t="s">
        <v>814</v>
      </c>
      <c r="P1795" t="s">
        <v>34</v>
      </c>
      <c r="Q1795" t="s">
        <v>45</v>
      </c>
      <c r="R1795" t="s">
        <v>46</v>
      </c>
      <c r="S1795" t="s">
        <v>337</v>
      </c>
      <c r="T1795" t="s">
        <v>185</v>
      </c>
      <c r="U1795" t="s">
        <v>207</v>
      </c>
      <c r="V1795" t="s">
        <v>39</v>
      </c>
      <c r="W1795" t="s">
        <v>40</v>
      </c>
      <c r="X1795" t="s">
        <v>40</v>
      </c>
      <c r="Y1795" t="s">
        <v>41</v>
      </c>
      <c r="Z1795" t="s">
        <v>41</v>
      </c>
      <c r="AA1795" t="s">
        <v>188</v>
      </c>
      <c r="AB1795" t="s">
        <v>209</v>
      </c>
    </row>
    <row r="1796" spans="1:28" x14ac:dyDescent="0.25">
      <c r="A1796" t="s">
        <v>158</v>
      </c>
      <c r="B1796" t="s">
        <v>338</v>
      </c>
      <c r="C1796" t="s">
        <v>336</v>
      </c>
      <c r="D1796" t="s">
        <v>224</v>
      </c>
      <c r="E1796">
        <v>511</v>
      </c>
      <c r="F1796" t="str">
        <f t="shared" si="54"/>
        <v>A1111AF511</v>
      </c>
      <c r="G1796">
        <f t="shared" si="55"/>
        <v>105000</v>
      </c>
      <c r="H1796" s="2">
        <v>105407</v>
      </c>
      <c r="I1796" s="3">
        <v>105000</v>
      </c>
      <c r="J1796" t="s">
        <v>29</v>
      </c>
      <c r="K1796" t="s">
        <v>159</v>
      </c>
      <c r="L1796" t="s">
        <v>160</v>
      </c>
      <c r="M1796" t="s">
        <v>161</v>
      </c>
      <c r="N1796" t="s">
        <v>162</v>
      </c>
      <c r="O1796" t="s">
        <v>814</v>
      </c>
      <c r="P1796" t="s">
        <v>34</v>
      </c>
      <c r="Q1796" t="s">
        <v>45</v>
      </c>
      <c r="R1796" t="s">
        <v>46</v>
      </c>
      <c r="S1796" t="s">
        <v>337</v>
      </c>
      <c r="T1796" t="s">
        <v>185</v>
      </c>
      <c r="U1796" t="s">
        <v>207</v>
      </c>
      <c r="V1796" t="s">
        <v>39</v>
      </c>
      <c r="W1796" t="s">
        <v>40</v>
      </c>
      <c r="X1796" t="s">
        <v>40</v>
      </c>
      <c r="Y1796" t="s">
        <v>41</v>
      </c>
      <c r="Z1796" t="s">
        <v>41</v>
      </c>
      <c r="AA1796" t="s">
        <v>188</v>
      </c>
      <c r="AB1796" t="s">
        <v>209</v>
      </c>
    </row>
    <row r="1797" spans="1:28" x14ac:dyDescent="0.25">
      <c r="A1797" t="s">
        <v>163</v>
      </c>
      <c r="B1797" t="s">
        <v>338</v>
      </c>
      <c r="C1797" t="s">
        <v>336</v>
      </c>
      <c r="D1797" t="s">
        <v>224</v>
      </c>
      <c r="E1797">
        <v>511</v>
      </c>
      <c r="F1797" t="str">
        <f t="shared" si="54"/>
        <v>A1111AF511</v>
      </c>
      <c r="G1797">
        <f t="shared" si="55"/>
        <v>2869000</v>
      </c>
      <c r="H1797" s="2">
        <v>-2869534</v>
      </c>
      <c r="I1797" s="3">
        <v>-2869000</v>
      </c>
      <c r="J1797" t="s">
        <v>99</v>
      </c>
      <c r="K1797" t="s">
        <v>45</v>
      </c>
      <c r="L1797" t="s">
        <v>46</v>
      </c>
      <c r="M1797" t="s">
        <v>140</v>
      </c>
      <c r="N1797" t="s">
        <v>141</v>
      </c>
      <c r="O1797" t="s">
        <v>814</v>
      </c>
      <c r="P1797" t="s">
        <v>34</v>
      </c>
      <c r="Q1797" t="s">
        <v>45</v>
      </c>
      <c r="R1797" t="s">
        <v>46</v>
      </c>
      <c r="S1797" t="s">
        <v>337</v>
      </c>
      <c r="T1797" t="s">
        <v>185</v>
      </c>
      <c r="U1797" t="s">
        <v>207</v>
      </c>
      <c r="V1797" t="s">
        <v>39</v>
      </c>
      <c r="W1797" t="s">
        <v>40</v>
      </c>
      <c r="X1797" t="s">
        <v>40</v>
      </c>
      <c r="Y1797" t="s">
        <v>41</v>
      </c>
      <c r="Z1797" t="s">
        <v>41</v>
      </c>
      <c r="AA1797" t="s">
        <v>188</v>
      </c>
      <c r="AB1797" t="s">
        <v>209</v>
      </c>
    </row>
    <row r="1798" spans="1:28" x14ac:dyDescent="0.25">
      <c r="A1798" t="s">
        <v>164</v>
      </c>
      <c r="B1798" t="s">
        <v>26</v>
      </c>
      <c r="C1798" t="s">
        <v>336</v>
      </c>
      <c r="D1798" t="s">
        <v>224</v>
      </c>
      <c r="E1798">
        <v>511</v>
      </c>
      <c r="F1798" t="str">
        <f t="shared" si="54"/>
        <v>A1111AF511</v>
      </c>
      <c r="G1798">
        <f t="shared" si="55"/>
        <v>2764000</v>
      </c>
      <c r="H1798" s="2">
        <v>2764127</v>
      </c>
      <c r="I1798" s="3">
        <v>2764000</v>
      </c>
      <c r="J1798" t="s">
        <v>29</v>
      </c>
      <c r="K1798" t="s">
        <v>116</v>
      </c>
      <c r="L1798" t="s">
        <v>117</v>
      </c>
      <c r="M1798" t="s">
        <v>118</v>
      </c>
      <c r="N1798" t="s">
        <v>117</v>
      </c>
      <c r="O1798" t="s">
        <v>814</v>
      </c>
      <c r="P1798" t="s">
        <v>34</v>
      </c>
      <c r="Q1798" t="s">
        <v>45</v>
      </c>
      <c r="R1798" t="s">
        <v>46</v>
      </c>
      <c r="S1798" t="s">
        <v>337</v>
      </c>
      <c r="T1798" t="s">
        <v>185</v>
      </c>
      <c r="U1798" t="s">
        <v>207</v>
      </c>
      <c r="V1798" t="s">
        <v>39</v>
      </c>
      <c r="W1798" t="s">
        <v>40</v>
      </c>
      <c r="X1798" t="s">
        <v>40</v>
      </c>
      <c r="Y1798" t="s">
        <v>41</v>
      </c>
      <c r="Z1798" t="s">
        <v>41</v>
      </c>
      <c r="AA1798" t="s">
        <v>188</v>
      </c>
      <c r="AB1798" t="s">
        <v>209</v>
      </c>
    </row>
    <row r="1799" spans="1:28" x14ac:dyDescent="0.25">
      <c r="A1799" t="s">
        <v>165</v>
      </c>
      <c r="B1799" t="s">
        <v>26</v>
      </c>
      <c r="C1799" t="s">
        <v>336</v>
      </c>
      <c r="D1799" t="s">
        <v>224</v>
      </c>
      <c r="E1799">
        <v>511</v>
      </c>
      <c r="F1799" t="str">
        <f t="shared" si="54"/>
        <v>A1111AF511</v>
      </c>
      <c r="G1799">
        <f t="shared" si="55"/>
        <v>2764000</v>
      </c>
      <c r="H1799" s="2">
        <v>-2764127</v>
      </c>
      <c r="I1799" s="3">
        <v>-2764000</v>
      </c>
      <c r="J1799" t="s">
        <v>99</v>
      </c>
      <c r="K1799" t="s">
        <v>154</v>
      </c>
      <c r="L1799" t="s">
        <v>155</v>
      </c>
      <c r="M1799" t="s">
        <v>156</v>
      </c>
      <c r="N1799" t="s">
        <v>157</v>
      </c>
      <c r="O1799" t="s">
        <v>814</v>
      </c>
      <c r="P1799" t="s">
        <v>34</v>
      </c>
      <c r="Q1799" t="s">
        <v>45</v>
      </c>
      <c r="R1799" t="s">
        <v>46</v>
      </c>
      <c r="S1799" t="s">
        <v>337</v>
      </c>
      <c r="T1799" t="s">
        <v>185</v>
      </c>
      <c r="U1799" t="s">
        <v>207</v>
      </c>
      <c r="V1799" t="s">
        <v>39</v>
      </c>
      <c r="W1799" t="s">
        <v>40</v>
      </c>
      <c r="X1799" t="s">
        <v>40</v>
      </c>
      <c r="Y1799" t="s">
        <v>41</v>
      </c>
      <c r="Z1799" t="s">
        <v>41</v>
      </c>
      <c r="AA1799" t="s">
        <v>188</v>
      </c>
      <c r="AB1799" t="s">
        <v>209</v>
      </c>
    </row>
    <row r="1800" spans="1:28" x14ac:dyDescent="0.25">
      <c r="A1800" t="s">
        <v>166</v>
      </c>
      <c r="B1800" t="s">
        <v>26</v>
      </c>
      <c r="C1800" t="s">
        <v>336</v>
      </c>
      <c r="D1800" t="s">
        <v>224</v>
      </c>
      <c r="E1800">
        <v>511</v>
      </c>
      <c r="F1800" t="str">
        <f t="shared" ref="F1800:F1863" si="56">_xlfn.CONCAT("A",D1800,"AF",E1800)</f>
        <v>A1111AF511</v>
      </c>
      <c r="G1800">
        <f t="shared" ref="G1800:G1863" si="57">ABS(I1800)</f>
        <v>2701000</v>
      </c>
      <c r="H1800" s="2">
        <v>2700639</v>
      </c>
      <c r="I1800" s="3">
        <v>2701000</v>
      </c>
      <c r="J1800" t="s">
        <v>29</v>
      </c>
      <c r="K1800" t="s">
        <v>116</v>
      </c>
      <c r="L1800" t="s">
        <v>117</v>
      </c>
      <c r="M1800" t="s">
        <v>118</v>
      </c>
      <c r="N1800" t="s">
        <v>117</v>
      </c>
      <c r="O1800" t="s">
        <v>814</v>
      </c>
      <c r="P1800" t="s">
        <v>34</v>
      </c>
      <c r="Q1800" t="s">
        <v>45</v>
      </c>
      <c r="R1800" t="s">
        <v>46</v>
      </c>
      <c r="S1800" t="s">
        <v>337</v>
      </c>
      <c r="T1800" t="s">
        <v>185</v>
      </c>
      <c r="U1800" t="s">
        <v>207</v>
      </c>
      <c r="V1800" t="s">
        <v>39</v>
      </c>
      <c r="W1800" t="s">
        <v>40</v>
      </c>
      <c r="X1800" t="s">
        <v>40</v>
      </c>
      <c r="Y1800" t="s">
        <v>41</v>
      </c>
      <c r="Z1800" t="s">
        <v>41</v>
      </c>
      <c r="AA1800" t="s">
        <v>188</v>
      </c>
      <c r="AB1800" t="s">
        <v>209</v>
      </c>
    </row>
    <row r="1801" spans="1:28" x14ac:dyDescent="0.25">
      <c r="A1801" t="s">
        <v>167</v>
      </c>
      <c r="B1801" t="s">
        <v>26</v>
      </c>
      <c r="C1801" t="s">
        <v>336</v>
      </c>
      <c r="D1801" t="s">
        <v>224</v>
      </c>
      <c r="E1801">
        <v>511</v>
      </c>
      <c r="F1801" t="str">
        <f t="shared" si="56"/>
        <v>A1111AF511</v>
      </c>
      <c r="G1801">
        <f t="shared" si="57"/>
        <v>2701000</v>
      </c>
      <c r="H1801" s="2">
        <v>-2700639</v>
      </c>
      <c r="I1801" s="3">
        <v>-2701000</v>
      </c>
      <c r="J1801" t="s">
        <v>99</v>
      </c>
      <c r="K1801" t="s">
        <v>168</v>
      </c>
      <c r="L1801" t="s">
        <v>117</v>
      </c>
      <c r="M1801" t="s">
        <v>169</v>
      </c>
      <c r="N1801" t="s">
        <v>170</v>
      </c>
      <c r="O1801" t="s">
        <v>814</v>
      </c>
      <c r="P1801" t="s">
        <v>34</v>
      </c>
      <c r="Q1801" t="s">
        <v>45</v>
      </c>
      <c r="R1801" t="s">
        <v>46</v>
      </c>
      <c r="S1801" t="s">
        <v>337</v>
      </c>
      <c r="T1801" t="s">
        <v>185</v>
      </c>
      <c r="U1801" t="s">
        <v>207</v>
      </c>
      <c r="V1801" t="s">
        <v>39</v>
      </c>
      <c r="W1801" t="s">
        <v>40</v>
      </c>
      <c r="X1801" t="s">
        <v>40</v>
      </c>
      <c r="Y1801" t="s">
        <v>41</v>
      </c>
      <c r="Z1801" t="s">
        <v>41</v>
      </c>
      <c r="AA1801" t="s">
        <v>188</v>
      </c>
      <c r="AB1801" t="s">
        <v>209</v>
      </c>
    </row>
    <row r="1802" spans="1:28" x14ac:dyDescent="0.25">
      <c r="A1802" t="s">
        <v>171</v>
      </c>
      <c r="B1802" t="s">
        <v>26</v>
      </c>
      <c r="C1802" t="s">
        <v>336</v>
      </c>
      <c r="D1802" t="s">
        <v>224</v>
      </c>
      <c r="E1802">
        <v>511</v>
      </c>
      <c r="F1802" t="str">
        <f t="shared" si="56"/>
        <v>A1111AF511</v>
      </c>
      <c r="G1802">
        <f t="shared" si="57"/>
        <v>872000</v>
      </c>
      <c r="H1802" s="2">
        <v>872242</v>
      </c>
      <c r="I1802" s="3">
        <v>872000</v>
      </c>
      <c r="J1802" t="s">
        <v>29</v>
      </c>
      <c r="K1802" t="s">
        <v>115</v>
      </c>
      <c r="L1802" t="s">
        <v>111</v>
      </c>
      <c r="M1802" t="s">
        <v>112</v>
      </c>
      <c r="N1802" t="s">
        <v>113</v>
      </c>
      <c r="O1802" t="s">
        <v>814</v>
      </c>
      <c r="P1802" t="s">
        <v>34</v>
      </c>
      <c r="Q1802" t="s">
        <v>45</v>
      </c>
      <c r="R1802" t="s">
        <v>46</v>
      </c>
      <c r="S1802" t="s">
        <v>337</v>
      </c>
      <c r="T1802" t="s">
        <v>185</v>
      </c>
      <c r="U1802" t="s">
        <v>207</v>
      </c>
      <c r="V1802" t="s">
        <v>39</v>
      </c>
      <c r="W1802" t="s">
        <v>40</v>
      </c>
      <c r="X1802" t="s">
        <v>40</v>
      </c>
      <c r="Y1802" t="s">
        <v>41</v>
      </c>
      <c r="Z1802" t="s">
        <v>41</v>
      </c>
      <c r="AA1802" t="s">
        <v>188</v>
      </c>
      <c r="AB1802" t="s">
        <v>209</v>
      </c>
    </row>
    <row r="1803" spans="1:28" x14ac:dyDescent="0.25">
      <c r="A1803" t="s">
        <v>172</v>
      </c>
      <c r="B1803" t="s">
        <v>26</v>
      </c>
      <c r="C1803" t="s">
        <v>336</v>
      </c>
      <c r="D1803" t="s">
        <v>224</v>
      </c>
      <c r="E1803">
        <v>511</v>
      </c>
      <c r="F1803" t="str">
        <f t="shared" si="56"/>
        <v>A1111AF511</v>
      </c>
      <c r="G1803">
        <f t="shared" si="57"/>
        <v>872000</v>
      </c>
      <c r="H1803" s="2">
        <v>-872242</v>
      </c>
      <c r="I1803" s="3">
        <v>-872000</v>
      </c>
      <c r="J1803" t="s">
        <v>99</v>
      </c>
      <c r="K1803" t="s">
        <v>108</v>
      </c>
      <c r="L1803" t="s">
        <v>109</v>
      </c>
      <c r="M1803" t="s">
        <v>32</v>
      </c>
      <c r="N1803" t="s">
        <v>33</v>
      </c>
      <c r="O1803" t="s">
        <v>814</v>
      </c>
      <c r="P1803" t="s">
        <v>34</v>
      </c>
      <c r="Q1803" t="s">
        <v>45</v>
      </c>
      <c r="R1803" t="s">
        <v>46</v>
      </c>
      <c r="S1803" t="s">
        <v>337</v>
      </c>
      <c r="T1803" t="s">
        <v>185</v>
      </c>
      <c r="U1803" t="s">
        <v>207</v>
      </c>
      <c r="V1803" t="s">
        <v>39</v>
      </c>
      <c r="W1803" t="s">
        <v>40</v>
      </c>
      <c r="X1803" t="s">
        <v>40</v>
      </c>
      <c r="Y1803" t="s">
        <v>41</v>
      </c>
      <c r="Z1803" t="s">
        <v>41</v>
      </c>
      <c r="AA1803" t="s">
        <v>188</v>
      </c>
      <c r="AB1803" t="s">
        <v>209</v>
      </c>
    </row>
    <row r="1804" spans="1:28" x14ac:dyDescent="0.25">
      <c r="A1804" t="s">
        <v>823</v>
      </c>
      <c r="B1804" t="s">
        <v>26</v>
      </c>
      <c r="C1804" t="s">
        <v>339</v>
      </c>
      <c r="D1804" t="s">
        <v>65</v>
      </c>
      <c r="E1804">
        <v>511</v>
      </c>
      <c r="F1804" t="str">
        <f t="shared" si="56"/>
        <v>A3940AF511</v>
      </c>
      <c r="G1804">
        <f t="shared" si="57"/>
        <v>3210000</v>
      </c>
      <c r="H1804" s="2">
        <v>3209937</v>
      </c>
      <c r="I1804" s="3">
        <v>3210000</v>
      </c>
      <c r="J1804" t="s">
        <v>29</v>
      </c>
      <c r="K1804" t="s">
        <v>108</v>
      </c>
      <c r="L1804" t="s">
        <v>109</v>
      </c>
      <c r="M1804" t="s">
        <v>32</v>
      </c>
      <c r="N1804" t="s">
        <v>33</v>
      </c>
      <c r="O1804" t="s">
        <v>814</v>
      </c>
      <c r="P1804" t="s">
        <v>34</v>
      </c>
      <c r="Q1804" t="s">
        <v>51</v>
      </c>
      <c r="R1804" t="s">
        <v>58</v>
      </c>
      <c r="S1804" t="s">
        <v>340</v>
      </c>
      <c r="T1804" t="s">
        <v>185</v>
      </c>
      <c r="U1804" t="s">
        <v>194</v>
      </c>
      <c r="V1804" t="s">
        <v>39</v>
      </c>
      <c r="W1804" t="s">
        <v>40</v>
      </c>
      <c r="X1804" t="s">
        <v>40</v>
      </c>
      <c r="Y1804" t="s">
        <v>41</v>
      </c>
      <c r="Z1804" t="s">
        <v>41</v>
      </c>
      <c r="AA1804" t="s">
        <v>188</v>
      </c>
      <c r="AB1804" t="s">
        <v>195</v>
      </c>
    </row>
    <row r="1805" spans="1:28" x14ac:dyDescent="0.25">
      <c r="A1805" t="s">
        <v>816</v>
      </c>
      <c r="B1805" t="s">
        <v>26</v>
      </c>
      <c r="C1805" t="s">
        <v>339</v>
      </c>
      <c r="D1805" t="s">
        <v>65</v>
      </c>
      <c r="E1805">
        <v>511</v>
      </c>
      <c r="F1805" t="str">
        <f t="shared" si="56"/>
        <v>A3940AF511</v>
      </c>
      <c r="G1805">
        <f t="shared" si="57"/>
        <v>238000</v>
      </c>
      <c r="H1805" s="2">
        <v>-238087</v>
      </c>
      <c r="I1805" s="3">
        <v>-238000</v>
      </c>
      <c r="J1805" t="s">
        <v>99</v>
      </c>
      <c r="K1805" t="s">
        <v>115</v>
      </c>
      <c r="L1805" t="s">
        <v>111</v>
      </c>
      <c r="M1805" t="s">
        <v>112</v>
      </c>
      <c r="N1805" t="s">
        <v>113</v>
      </c>
      <c r="O1805" t="s">
        <v>814</v>
      </c>
      <c r="P1805" t="s">
        <v>34</v>
      </c>
      <c r="Q1805" t="s">
        <v>51</v>
      </c>
      <c r="R1805" t="s">
        <v>58</v>
      </c>
      <c r="S1805" t="s">
        <v>340</v>
      </c>
      <c r="T1805" t="s">
        <v>185</v>
      </c>
      <c r="U1805" t="s">
        <v>194</v>
      </c>
      <c r="V1805" t="s">
        <v>39</v>
      </c>
      <c r="W1805" t="s">
        <v>40</v>
      </c>
      <c r="X1805" t="s">
        <v>40</v>
      </c>
      <c r="Y1805" t="s">
        <v>41</v>
      </c>
      <c r="Z1805" t="s">
        <v>41</v>
      </c>
      <c r="AA1805" t="s">
        <v>188</v>
      </c>
      <c r="AB1805" t="s">
        <v>195</v>
      </c>
    </row>
    <row r="1806" spans="1:28" x14ac:dyDescent="0.25">
      <c r="A1806" t="s">
        <v>817</v>
      </c>
      <c r="B1806" t="s">
        <v>26</v>
      </c>
      <c r="C1806" t="s">
        <v>339</v>
      </c>
      <c r="D1806" t="s">
        <v>65</v>
      </c>
      <c r="E1806">
        <v>511</v>
      </c>
      <c r="F1806" t="str">
        <f t="shared" si="56"/>
        <v>A3940AF511</v>
      </c>
      <c r="G1806">
        <f t="shared" si="57"/>
        <v>1979000</v>
      </c>
      <c r="H1806" s="2">
        <v>-1978711</v>
      </c>
      <c r="I1806" s="3">
        <v>-1979000</v>
      </c>
      <c r="J1806" t="s">
        <v>99</v>
      </c>
      <c r="K1806" t="s">
        <v>116</v>
      </c>
      <c r="L1806" t="s">
        <v>117</v>
      </c>
      <c r="M1806" t="s">
        <v>118</v>
      </c>
      <c r="N1806" t="s">
        <v>117</v>
      </c>
      <c r="O1806" t="s">
        <v>814</v>
      </c>
      <c r="P1806" t="s">
        <v>34</v>
      </c>
      <c r="Q1806" t="s">
        <v>51</v>
      </c>
      <c r="R1806" t="s">
        <v>58</v>
      </c>
      <c r="S1806" t="s">
        <v>340</v>
      </c>
      <c r="T1806" t="s">
        <v>185</v>
      </c>
      <c r="U1806" t="s">
        <v>194</v>
      </c>
      <c r="V1806" t="s">
        <v>39</v>
      </c>
      <c r="W1806" t="s">
        <v>40</v>
      </c>
      <c r="X1806" t="s">
        <v>40</v>
      </c>
      <c r="Y1806" t="s">
        <v>41</v>
      </c>
      <c r="Z1806" t="s">
        <v>41</v>
      </c>
      <c r="AA1806" t="s">
        <v>188</v>
      </c>
      <c r="AB1806" t="s">
        <v>195</v>
      </c>
    </row>
    <row r="1807" spans="1:28" x14ac:dyDescent="0.25">
      <c r="A1807" t="s">
        <v>926</v>
      </c>
      <c r="B1807" t="s">
        <v>26</v>
      </c>
      <c r="C1807" t="s">
        <v>339</v>
      </c>
      <c r="D1807" t="s">
        <v>65</v>
      </c>
      <c r="E1807">
        <v>511</v>
      </c>
      <c r="F1807" t="str">
        <f t="shared" si="56"/>
        <v>A3940AF511</v>
      </c>
      <c r="G1807">
        <f t="shared" si="57"/>
        <v>993000</v>
      </c>
      <c r="H1807" s="2">
        <v>-993139</v>
      </c>
      <c r="I1807" s="3">
        <v>-993000</v>
      </c>
      <c r="J1807" t="s">
        <v>99</v>
      </c>
      <c r="K1807" t="s">
        <v>100</v>
      </c>
      <c r="L1807" t="s">
        <v>101</v>
      </c>
      <c r="M1807" t="s">
        <v>102</v>
      </c>
      <c r="N1807" t="s">
        <v>103</v>
      </c>
      <c r="O1807" t="s">
        <v>814</v>
      </c>
      <c r="P1807" t="s">
        <v>34</v>
      </c>
      <c r="Q1807" t="s">
        <v>51</v>
      </c>
      <c r="R1807" t="s">
        <v>58</v>
      </c>
      <c r="S1807" t="s">
        <v>340</v>
      </c>
      <c r="T1807" t="s">
        <v>185</v>
      </c>
      <c r="U1807" t="s">
        <v>194</v>
      </c>
      <c r="V1807" t="s">
        <v>39</v>
      </c>
      <c r="W1807" t="s">
        <v>40</v>
      </c>
      <c r="X1807" t="s">
        <v>40</v>
      </c>
      <c r="Y1807" t="s">
        <v>41</v>
      </c>
      <c r="Z1807" t="s">
        <v>41</v>
      </c>
      <c r="AA1807" t="s">
        <v>188</v>
      </c>
      <c r="AB1807" t="s">
        <v>195</v>
      </c>
    </row>
    <row r="1808" spans="1:28" x14ac:dyDescent="0.25">
      <c r="A1808" t="s">
        <v>870</v>
      </c>
      <c r="B1808" t="s">
        <v>26</v>
      </c>
      <c r="C1808" t="s">
        <v>339</v>
      </c>
      <c r="D1808" t="s">
        <v>65</v>
      </c>
      <c r="E1808">
        <v>511</v>
      </c>
      <c r="F1808" t="str">
        <f t="shared" si="56"/>
        <v>A3940AF511</v>
      </c>
      <c r="G1808">
        <f t="shared" si="57"/>
        <v>578000</v>
      </c>
      <c r="H1808" s="2">
        <v>578472</v>
      </c>
      <c r="I1808" s="3">
        <v>578000</v>
      </c>
      <c r="J1808" t="s">
        <v>29</v>
      </c>
      <c r="K1808" t="s">
        <v>108</v>
      </c>
      <c r="L1808" t="s">
        <v>109</v>
      </c>
      <c r="M1808" t="s">
        <v>32</v>
      </c>
      <c r="N1808" t="s">
        <v>33</v>
      </c>
      <c r="O1808" t="s">
        <v>814</v>
      </c>
      <c r="P1808" t="s">
        <v>34</v>
      </c>
      <c r="Q1808" t="s">
        <v>51</v>
      </c>
      <c r="R1808" t="s">
        <v>58</v>
      </c>
      <c r="S1808" t="s">
        <v>340</v>
      </c>
      <c r="T1808" t="s">
        <v>185</v>
      </c>
      <c r="U1808" t="s">
        <v>194</v>
      </c>
      <c r="V1808" t="s">
        <v>39</v>
      </c>
      <c r="W1808" t="s">
        <v>40</v>
      </c>
      <c r="X1808" t="s">
        <v>40</v>
      </c>
      <c r="Y1808" t="s">
        <v>41</v>
      </c>
      <c r="Z1808" t="s">
        <v>41</v>
      </c>
      <c r="AA1808" t="s">
        <v>188</v>
      </c>
      <c r="AB1808" t="s">
        <v>195</v>
      </c>
    </row>
    <row r="1809" spans="1:28" x14ac:dyDescent="0.25">
      <c r="A1809" t="s">
        <v>820</v>
      </c>
      <c r="B1809" t="s">
        <v>26</v>
      </c>
      <c r="C1809" t="s">
        <v>339</v>
      </c>
      <c r="D1809" t="s">
        <v>65</v>
      </c>
      <c r="E1809">
        <v>511</v>
      </c>
      <c r="F1809" t="str">
        <f t="shared" si="56"/>
        <v>A3940AF511</v>
      </c>
      <c r="G1809">
        <f t="shared" si="57"/>
        <v>918000</v>
      </c>
      <c r="H1809" s="2">
        <v>918474</v>
      </c>
      <c r="I1809" s="3">
        <v>918000</v>
      </c>
      <c r="J1809" t="s">
        <v>29</v>
      </c>
      <c r="K1809" t="s">
        <v>104</v>
      </c>
      <c r="L1809" t="s">
        <v>105</v>
      </c>
      <c r="M1809" t="s">
        <v>102</v>
      </c>
      <c r="N1809" t="s">
        <v>103</v>
      </c>
      <c r="O1809" t="s">
        <v>814</v>
      </c>
      <c r="P1809" t="s">
        <v>34</v>
      </c>
      <c r="Q1809" t="s">
        <v>51</v>
      </c>
      <c r="R1809" t="s">
        <v>58</v>
      </c>
      <c r="S1809" t="s">
        <v>340</v>
      </c>
      <c r="T1809" t="s">
        <v>185</v>
      </c>
      <c r="U1809" t="s">
        <v>194</v>
      </c>
      <c r="V1809" t="s">
        <v>39</v>
      </c>
      <c r="W1809" t="s">
        <v>40</v>
      </c>
      <c r="X1809" t="s">
        <v>40</v>
      </c>
      <c r="Y1809" t="s">
        <v>41</v>
      </c>
      <c r="Z1809" t="s">
        <v>41</v>
      </c>
      <c r="AA1809" t="s">
        <v>188</v>
      </c>
      <c r="AB1809" t="s">
        <v>195</v>
      </c>
    </row>
    <row r="1810" spans="1:28" x14ac:dyDescent="0.25">
      <c r="A1810" t="s">
        <v>822</v>
      </c>
      <c r="B1810" t="s">
        <v>26</v>
      </c>
      <c r="C1810" t="s">
        <v>339</v>
      </c>
      <c r="D1810" t="s">
        <v>65</v>
      </c>
      <c r="E1810">
        <v>511</v>
      </c>
      <c r="F1810" t="str">
        <f t="shared" si="56"/>
        <v>A3940AF511</v>
      </c>
      <c r="G1810">
        <f t="shared" si="57"/>
        <v>962000</v>
      </c>
      <c r="H1810" s="2">
        <v>-962771</v>
      </c>
      <c r="I1810" s="3">
        <v>-962000</v>
      </c>
      <c r="J1810" t="s">
        <v>99</v>
      </c>
      <c r="K1810" t="s">
        <v>115</v>
      </c>
      <c r="L1810" t="s">
        <v>111</v>
      </c>
      <c r="M1810" t="s">
        <v>112</v>
      </c>
      <c r="N1810" t="s">
        <v>113</v>
      </c>
      <c r="O1810" t="s">
        <v>814</v>
      </c>
      <c r="P1810" t="s">
        <v>34</v>
      </c>
      <c r="Q1810" t="s">
        <v>51</v>
      </c>
      <c r="R1810" t="s">
        <v>58</v>
      </c>
      <c r="S1810" t="s">
        <v>340</v>
      </c>
      <c r="T1810" t="s">
        <v>185</v>
      </c>
      <c r="U1810" t="s">
        <v>194</v>
      </c>
      <c r="V1810" t="s">
        <v>39</v>
      </c>
      <c r="W1810" t="s">
        <v>40</v>
      </c>
      <c r="X1810" t="s">
        <v>40</v>
      </c>
      <c r="Y1810" t="s">
        <v>41</v>
      </c>
      <c r="Z1810" t="s">
        <v>41</v>
      </c>
      <c r="AA1810" t="s">
        <v>188</v>
      </c>
      <c r="AB1810" t="s">
        <v>195</v>
      </c>
    </row>
    <row r="1811" spans="1:28" x14ac:dyDescent="0.25">
      <c r="A1811" t="s">
        <v>925</v>
      </c>
      <c r="B1811" t="s">
        <v>26</v>
      </c>
      <c r="C1811" t="s">
        <v>339</v>
      </c>
      <c r="D1811" t="s">
        <v>65</v>
      </c>
      <c r="E1811">
        <v>511</v>
      </c>
      <c r="F1811" t="str">
        <f t="shared" si="56"/>
        <v>A3940AF511</v>
      </c>
      <c r="G1811">
        <f t="shared" si="57"/>
        <v>534000</v>
      </c>
      <c r="H1811" s="2">
        <v>-534175</v>
      </c>
      <c r="I1811" s="3">
        <v>-534000</v>
      </c>
      <c r="J1811" t="s">
        <v>99</v>
      </c>
      <c r="K1811" t="s">
        <v>116</v>
      </c>
      <c r="L1811" t="s">
        <v>117</v>
      </c>
      <c r="M1811" t="s">
        <v>118</v>
      </c>
      <c r="N1811" t="s">
        <v>117</v>
      </c>
      <c r="O1811" t="s">
        <v>814</v>
      </c>
      <c r="P1811" t="s">
        <v>34</v>
      </c>
      <c r="Q1811" t="s">
        <v>51</v>
      </c>
      <c r="R1811" t="s">
        <v>58</v>
      </c>
      <c r="S1811" t="s">
        <v>340</v>
      </c>
      <c r="T1811" t="s">
        <v>185</v>
      </c>
      <c r="U1811" t="s">
        <v>194</v>
      </c>
      <c r="V1811" t="s">
        <v>39</v>
      </c>
      <c r="W1811" t="s">
        <v>40</v>
      </c>
      <c r="X1811" t="s">
        <v>40</v>
      </c>
      <c r="Y1811" t="s">
        <v>41</v>
      </c>
      <c r="Z1811" t="s">
        <v>41</v>
      </c>
      <c r="AA1811" t="s">
        <v>188</v>
      </c>
      <c r="AB1811" t="s">
        <v>195</v>
      </c>
    </row>
    <row r="1812" spans="1:28" x14ac:dyDescent="0.25">
      <c r="A1812" t="s">
        <v>149</v>
      </c>
      <c r="B1812" t="s">
        <v>26</v>
      </c>
      <c r="C1812" t="s">
        <v>339</v>
      </c>
      <c r="D1812" t="s">
        <v>65</v>
      </c>
      <c r="E1812">
        <v>511</v>
      </c>
      <c r="F1812" t="str">
        <f t="shared" si="56"/>
        <v>A3940AF511</v>
      </c>
      <c r="G1812">
        <f t="shared" si="57"/>
        <v>700000</v>
      </c>
      <c r="H1812" s="2">
        <v>700332</v>
      </c>
      <c r="I1812" s="3">
        <v>700000</v>
      </c>
      <c r="J1812" t="s">
        <v>29</v>
      </c>
      <c r="K1812" t="s">
        <v>51</v>
      </c>
      <c r="L1812" t="s">
        <v>137</v>
      </c>
      <c r="M1812" t="s">
        <v>138</v>
      </c>
      <c r="N1812" t="s">
        <v>139</v>
      </c>
      <c r="O1812" t="s">
        <v>814</v>
      </c>
      <c r="P1812" t="s">
        <v>34</v>
      </c>
      <c r="Q1812" t="s">
        <v>51</v>
      </c>
      <c r="R1812" t="s">
        <v>58</v>
      </c>
      <c r="S1812" t="s">
        <v>340</v>
      </c>
      <c r="T1812" t="s">
        <v>185</v>
      </c>
      <c r="U1812" t="s">
        <v>194</v>
      </c>
      <c r="V1812" t="s">
        <v>39</v>
      </c>
      <c r="W1812" t="s">
        <v>40</v>
      </c>
      <c r="X1812" t="s">
        <v>40</v>
      </c>
      <c r="Y1812" t="s">
        <v>41</v>
      </c>
      <c r="Z1812" t="s">
        <v>41</v>
      </c>
      <c r="AA1812" t="s">
        <v>188</v>
      </c>
      <c r="AB1812" t="s">
        <v>195</v>
      </c>
    </row>
    <row r="1813" spans="1:28" x14ac:dyDescent="0.25">
      <c r="A1813" t="s">
        <v>152</v>
      </c>
      <c r="B1813" t="s">
        <v>26</v>
      </c>
      <c r="C1813" t="s">
        <v>339</v>
      </c>
      <c r="D1813" t="s">
        <v>65</v>
      </c>
      <c r="E1813">
        <v>511</v>
      </c>
      <c r="F1813" t="str">
        <f t="shared" si="56"/>
        <v>A3940AF511</v>
      </c>
      <c r="G1813">
        <f t="shared" si="57"/>
        <v>700000</v>
      </c>
      <c r="H1813" s="2">
        <v>-700332</v>
      </c>
      <c r="I1813" s="3">
        <v>-700000</v>
      </c>
      <c r="J1813" t="s">
        <v>99</v>
      </c>
      <c r="K1813" t="s">
        <v>115</v>
      </c>
      <c r="L1813" t="s">
        <v>111</v>
      </c>
      <c r="M1813" t="s">
        <v>112</v>
      </c>
      <c r="N1813" t="s">
        <v>113</v>
      </c>
      <c r="O1813" t="s">
        <v>814</v>
      </c>
      <c r="P1813" t="s">
        <v>34</v>
      </c>
      <c r="Q1813" t="s">
        <v>51</v>
      </c>
      <c r="R1813" t="s">
        <v>58</v>
      </c>
      <c r="S1813" t="s">
        <v>340</v>
      </c>
      <c r="T1813" t="s">
        <v>185</v>
      </c>
      <c r="U1813" t="s">
        <v>194</v>
      </c>
      <c r="V1813" t="s">
        <v>39</v>
      </c>
      <c r="W1813" t="s">
        <v>40</v>
      </c>
      <c r="X1813" t="s">
        <v>40</v>
      </c>
      <c r="Y1813" t="s">
        <v>41</v>
      </c>
      <c r="Z1813" t="s">
        <v>41</v>
      </c>
      <c r="AA1813" t="s">
        <v>188</v>
      </c>
      <c r="AB1813" t="s">
        <v>195</v>
      </c>
    </row>
    <row r="1814" spans="1:28" x14ac:dyDescent="0.25">
      <c r="A1814" t="s">
        <v>153</v>
      </c>
      <c r="B1814" t="s">
        <v>341</v>
      </c>
      <c r="C1814" t="s">
        <v>339</v>
      </c>
      <c r="D1814" t="s">
        <v>65</v>
      </c>
      <c r="E1814">
        <v>511</v>
      </c>
      <c r="F1814" t="str">
        <f t="shared" si="56"/>
        <v>A3940AF511</v>
      </c>
      <c r="G1814">
        <f t="shared" si="57"/>
        <v>658000</v>
      </c>
      <c r="H1814" s="2">
        <v>658172</v>
      </c>
      <c r="I1814" s="3">
        <v>658000</v>
      </c>
      <c r="J1814" t="s">
        <v>29</v>
      </c>
      <c r="K1814" t="s">
        <v>154</v>
      </c>
      <c r="L1814" t="s">
        <v>155</v>
      </c>
      <c r="M1814" t="s">
        <v>156</v>
      </c>
      <c r="N1814" t="s">
        <v>157</v>
      </c>
      <c r="O1814" t="s">
        <v>814</v>
      </c>
      <c r="P1814" t="s">
        <v>34</v>
      </c>
      <c r="Q1814" t="s">
        <v>51</v>
      </c>
      <c r="R1814" t="s">
        <v>58</v>
      </c>
      <c r="S1814" t="s">
        <v>340</v>
      </c>
      <c r="T1814" t="s">
        <v>185</v>
      </c>
      <c r="U1814" t="s">
        <v>194</v>
      </c>
      <c r="V1814" t="s">
        <v>39</v>
      </c>
      <c r="W1814" t="s">
        <v>40</v>
      </c>
      <c r="X1814" t="s">
        <v>40</v>
      </c>
      <c r="Y1814" t="s">
        <v>41</v>
      </c>
      <c r="Z1814" t="s">
        <v>41</v>
      </c>
      <c r="AA1814" t="s">
        <v>188</v>
      </c>
      <c r="AB1814" t="s">
        <v>195</v>
      </c>
    </row>
    <row r="1815" spans="1:28" x14ac:dyDescent="0.25">
      <c r="A1815" t="s">
        <v>158</v>
      </c>
      <c r="B1815" t="s">
        <v>341</v>
      </c>
      <c r="C1815" t="s">
        <v>339</v>
      </c>
      <c r="D1815" t="s">
        <v>65</v>
      </c>
      <c r="E1815">
        <v>511</v>
      </c>
      <c r="F1815" t="str">
        <f t="shared" si="56"/>
        <v>A3940AF511</v>
      </c>
      <c r="G1815">
        <f t="shared" si="57"/>
        <v>16000</v>
      </c>
      <c r="H1815" s="2">
        <v>16045</v>
      </c>
      <c r="I1815" s="3">
        <v>16000</v>
      </c>
      <c r="J1815" t="s">
        <v>29</v>
      </c>
      <c r="K1815" t="s">
        <v>159</v>
      </c>
      <c r="L1815" t="s">
        <v>160</v>
      </c>
      <c r="M1815" t="s">
        <v>161</v>
      </c>
      <c r="N1815" t="s">
        <v>162</v>
      </c>
      <c r="O1815" t="s">
        <v>814</v>
      </c>
      <c r="P1815" t="s">
        <v>34</v>
      </c>
      <c r="Q1815" t="s">
        <v>51</v>
      </c>
      <c r="R1815" t="s">
        <v>58</v>
      </c>
      <c r="S1815" t="s">
        <v>340</v>
      </c>
      <c r="T1815" t="s">
        <v>185</v>
      </c>
      <c r="U1815" t="s">
        <v>194</v>
      </c>
      <c r="V1815" t="s">
        <v>39</v>
      </c>
      <c r="W1815" t="s">
        <v>40</v>
      </c>
      <c r="X1815" t="s">
        <v>40</v>
      </c>
      <c r="Y1815" t="s">
        <v>41</v>
      </c>
      <c r="Z1815" t="s">
        <v>41</v>
      </c>
      <c r="AA1815" t="s">
        <v>188</v>
      </c>
      <c r="AB1815" t="s">
        <v>195</v>
      </c>
    </row>
    <row r="1816" spans="1:28" x14ac:dyDescent="0.25">
      <c r="A1816" t="s">
        <v>163</v>
      </c>
      <c r="B1816" t="s">
        <v>341</v>
      </c>
      <c r="C1816" t="s">
        <v>339</v>
      </c>
      <c r="D1816" t="s">
        <v>65</v>
      </c>
      <c r="E1816">
        <v>511</v>
      </c>
      <c r="F1816" t="str">
        <f t="shared" si="56"/>
        <v>A3940AF511</v>
      </c>
      <c r="G1816">
        <f t="shared" si="57"/>
        <v>674000</v>
      </c>
      <c r="H1816" s="2">
        <v>-674217</v>
      </c>
      <c r="I1816" s="3">
        <v>-674000</v>
      </c>
      <c r="J1816" t="s">
        <v>99</v>
      </c>
      <c r="K1816" t="s">
        <v>51</v>
      </c>
      <c r="L1816" t="s">
        <v>137</v>
      </c>
      <c r="M1816" t="s">
        <v>138</v>
      </c>
      <c r="N1816" t="s">
        <v>139</v>
      </c>
      <c r="O1816" t="s">
        <v>814</v>
      </c>
      <c r="P1816" t="s">
        <v>34</v>
      </c>
      <c r="Q1816" t="s">
        <v>51</v>
      </c>
      <c r="R1816" t="s">
        <v>58</v>
      </c>
      <c r="S1816" t="s">
        <v>340</v>
      </c>
      <c r="T1816" t="s">
        <v>185</v>
      </c>
      <c r="U1816" t="s">
        <v>194</v>
      </c>
      <c r="V1816" t="s">
        <v>39</v>
      </c>
      <c r="W1816" t="s">
        <v>40</v>
      </c>
      <c r="X1816" t="s">
        <v>40</v>
      </c>
      <c r="Y1816" t="s">
        <v>41</v>
      </c>
      <c r="Z1816" t="s">
        <v>41</v>
      </c>
      <c r="AA1816" t="s">
        <v>188</v>
      </c>
      <c r="AB1816" t="s">
        <v>195</v>
      </c>
    </row>
    <row r="1817" spans="1:28" x14ac:dyDescent="0.25">
      <c r="A1817" t="s">
        <v>164</v>
      </c>
      <c r="B1817" t="s">
        <v>26</v>
      </c>
      <c r="C1817" t="s">
        <v>339</v>
      </c>
      <c r="D1817" t="s">
        <v>65</v>
      </c>
      <c r="E1817">
        <v>511</v>
      </c>
      <c r="F1817" t="str">
        <f t="shared" si="56"/>
        <v>A3940AF511</v>
      </c>
      <c r="G1817">
        <f t="shared" si="57"/>
        <v>658000</v>
      </c>
      <c r="H1817" s="2">
        <v>658172</v>
      </c>
      <c r="I1817" s="3">
        <v>658000</v>
      </c>
      <c r="J1817" t="s">
        <v>29</v>
      </c>
      <c r="K1817" t="s">
        <v>116</v>
      </c>
      <c r="L1817" t="s">
        <v>117</v>
      </c>
      <c r="M1817" t="s">
        <v>118</v>
      </c>
      <c r="N1817" t="s">
        <v>117</v>
      </c>
      <c r="O1817" t="s">
        <v>814</v>
      </c>
      <c r="P1817" t="s">
        <v>34</v>
      </c>
      <c r="Q1817" t="s">
        <v>51</v>
      </c>
      <c r="R1817" t="s">
        <v>58</v>
      </c>
      <c r="S1817" t="s">
        <v>340</v>
      </c>
      <c r="T1817" t="s">
        <v>185</v>
      </c>
      <c r="U1817" t="s">
        <v>194</v>
      </c>
      <c r="V1817" t="s">
        <v>39</v>
      </c>
      <c r="W1817" t="s">
        <v>40</v>
      </c>
      <c r="X1817" t="s">
        <v>40</v>
      </c>
      <c r="Y1817" t="s">
        <v>41</v>
      </c>
      <c r="Z1817" t="s">
        <v>41</v>
      </c>
      <c r="AA1817" t="s">
        <v>188</v>
      </c>
      <c r="AB1817" t="s">
        <v>195</v>
      </c>
    </row>
    <row r="1818" spans="1:28" x14ac:dyDescent="0.25">
      <c r="A1818" t="s">
        <v>165</v>
      </c>
      <c r="B1818" t="s">
        <v>26</v>
      </c>
      <c r="C1818" t="s">
        <v>339</v>
      </c>
      <c r="D1818" t="s">
        <v>65</v>
      </c>
      <c r="E1818">
        <v>511</v>
      </c>
      <c r="F1818" t="str">
        <f t="shared" si="56"/>
        <v>A3940AF511</v>
      </c>
      <c r="G1818">
        <f t="shared" si="57"/>
        <v>658000</v>
      </c>
      <c r="H1818" s="2">
        <v>-658172</v>
      </c>
      <c r="I1818" s="3">
        <v>-658000</v>
      </c>
      <c r="J1818" t="s">
        <v>99</v>
      </c>
      <c r="K1818" t="s">
        <v>154</v>
      </c>
      <c r="L1818" t="s">
        <v>155</v>
      </c>
      <c r="M1818" t="s">
        <v>156</v>
      </c>
      <c r="N1818" t="s">
        <v>157</v>
      </c>
      <c r="O1818" t="s">
        <v>814</v>
      </c>
      <c r="P1818" t="s">
        <v>34</v>
      </c>
      <c r="Q1818" t="s">
        <v>51</v>
      </c>
      <c r="R1818" t="s">
        <v>58</v>
      </c>
      <c r="S1818" t="s">
        <v>340</v>
      </c>
      <c r="T1818" t="s">
        <v>185</v>
      </c>
      <c r="U1818" t="s">
        <v>194</v>
      </c>
      <c r="V1818" t="s">
        <v>39</v>
      </c>
      <c r="W1818" t="s">
        <v>40</v>
      </c>
      <c r="X1818" t="s">
        <v>40</v>
      </c>
      <c r="Y1818" t="s">
        <v>41</v>
      </c>
      <c r="Z1818" t="s">
        <v>41</v>
      </c>
      <c r="AA1818" t="s">
        <v>188</v>
      </c>
      <c r="AB1818" t="s">
        <v>195</v>
      </c>
    </row>
    <row r="1819" spans="1:28" x14ac:dyDescent="0.25">
      <c r="A1819" t="s">
        <v>166</v>
      </c>
      <c r="B1819" t="s">
        <v>26</v>
      </c>
      <c r="C1819" t="s">
        <v>339</v>
      </c>
      <c r="D1819" t="s">
        <v>65</v>
      </c>
      <c r="E1819">
        <v>511</v>
      </c>
      <c r="F1819" t="str">
        <f t="shared" si="56"/>
        <v>A3940AF511</v>
      </c>
      <c r="G1819">
        <f t="shared" si="57"/>
        <v>604000</v>
      </c>
      <c r="H1819" s="2">
        <v>603986</v>
      </c>
      <c r="I1819" s="3">
        <v>604000</v>
      </c>
      <c r="J1819" t="s">
        <v>29</v>
      </c>
      <c r="K1819" t="s">
        <v>116</v>
      </c>
      <c r="L1819" t="s">
        <v>117</v>
      </c>
      <c r="M1819" t="s">
        <v>118</v>
      </c>
      <c r="N1819" t="s">
        <v>117</v>
      </c>
      <c r="O1819" t="s">
        <v>814</v>
      </c>
      <c r="P1819" t="s">
        <v>34</v>
      </c>
      <c r="Q1819" t="s">
        <v>51</v>
      </c>
      <c r="R1819" t="s">
        <v>58</v>
      </c>
      <c r="S1819" t="s">
        <v>340</v>
      </c>
      <c r="T1819" t="s">
        <v>185</v>
      </c>
      <c r="U1819" t="s">
        <v>194</v>
      </c>
      <c r="V1819" t="s">
        <v>39</v>
      </c>
      <c r="W1819" t="s">
        <v>40</v>
      </c>
      <c r="X1819" t="s">
        <v>40</v>
      </c>
      <c r="Y1819" t="s">
        <v>41</v>
      </c>
      <c r="Z1819" t="s">
        <v>41</v>
      </c>
      <c r="AA1819" t="s">
        <v>188</v>
      </c>
      <c r="AB1819" t="s">
        <v>195</v>
      </c>
    </row>
    <row r="1820" spans="1:28" x14ac:dyDescent="0.25">
      <c r="A1820" t="s">
        <v>167</v>
      </c>
      <c r="B1820" t="s">
        <v>26</v>
      </c>
      <c r="C1820" t="s">
        <v>339</v>
      </c>
      <c r="D1820" t="s">
        <v>65</v>
      </c>
      <c r="E1820">
        <v>511</v>
      </c>
      <c r="F1820" t="str">
        <f t="shared" si="56"/>
        <v>A3940AF511</v>
      </c>
      <c r="G1820">
        <f t="shared" si="57"/>
        <v>604000</v>
      </c>
      <c r="H1820" s="2">
        <v>-603986</v>
      </c>
      <c r="I1820" s="3">
        <v>-604000</v>
      </c>
      <c r="J1820" t="s">
        <v>99</v>
      </c>
      <c r="K1820" t="s">
        <v>168</v>
      </c>
      <c r="L1820" t="s">
        <v>117</v>
      </c>
      <c r="M1820" t="s">
        <v>169</v>
      </c>
      <c r="N1820" t="s">
        <v>170</v>
      </c>
      <c r="O1820" t="s">
        <v>814</v>
      </c>
      <c r="P1820" t="s">
        <v>34</v>
      </c>
      <c r="Q1820" t="s">
        <v>51</v>
      </c>
      <c r="R1820" t="s">
        <v>58</v>
      </c>
      <c r="S1820" t="s">
        <v>340</v>
      </c>
      <c r="T1820" t="s">
        <v>185</v>
      </c>
      <c r="U1820" t="s">
        <v>194</v>
      </c>
      <c r="V1820" t="s">
        <v>39</v>
      </c>
      <c r="W1820" t="s">
        <v>40</v>
      </c>
      <c r="X1820" t="s">
        <v>40</v>
      </c>
      <c r="Y1820" t="s">
        <v>41</v>
      </c>
      <c r="Z1820" t="s">
        <v>41</v>
      </c>
      <c r="AA1820" t="s">
        <v>188</v>
      </c>
      <c r="AB1820" t="s">
        <v>195</v>
      </c>
    </row>
    <row r="1821" spans="1:28" x14ac:dyDescent="0.25">
      <c r="A1821" t="s">
        <v>173</v>
      </c>
      <c r="B1821" t="s">
        <v>26</v>
      </c>
      <c r="C1821" t="s">
        <v>339</v>
      </c>
      <c r="D1821" t="s">
        <v>65</v>
      </c>
      <c r="E1821">
        <v>511</v>
      </c>
      <c r="F1821" t="str">
        <f t="shared" si="56"/>
        <v>A3940AF511</v>
      </c>
      <c r="G1821">
        <f t="shared" si="57"/>
        <v>3000</v>
      </c>
      <c r="H1821" s="2">
        <v>2960</v>
      </c>
      <c r="I1821" s="3">
        <v>3000</v>
      </c>
      <c r="J1821" t="s">
        <v>29</v>
      </c>
      <c r="K1821" t="s">
        <v>116</v>
      </c>
      <c r="L1821" t="s">
        <v>117</v>
      </c>
      <c r="M1821" t="s">
        <v>118</v>
      </c>
      <c r="N1821" t="s">
        <v>117</v>
      </c>
      <c r="O1821" t="s">
        <v>814</v>
      </c>
      <c r="P1821" t="s">
        <v>34</v>
      </c>
      <c r="Q1821" t="s">
        <v>51</v>
      </c>
      <c r="R1821" t="s">
        <v>58</v>
      </c>
      <c r="S1821" t="s">
        <v>340</v>
      </c>
      <c r="T1821" t="s">
        <v>185</v>
      </c>
      <c r="U1821" t="s">
        <v>194</v>
      </c>
      <c r="V1821" t="s">
        <v>39</v>
      </c>
      <c r="W1821" t="s">
        <v>40</v>
      </c>
      <c r="X1821" t="s">
        <v>40</v>
      </c>
      <c r="Y1821" t="s">
        <v>41</v>
      </c>
      <c r="Z1821" t="s">
        <v>41</v>
      </c>
      <c r="AA1821" t="s">
        <v>188</v>
      </c>
      <c r="AB1821" t="s">
        <v>195</v>
      </c>
    </row>
    <row r="1822" spans="1:28" x14ac:dyDescent="0.25">
      <c r="A1822" t="s">
        <v>178</v>
      </c>
      <c r="B1822" t="s">
        <v>26</v>
      </c>
      <c r="C1822" t="s">
        <v>339</v>
      </c>
      <c r="D1822" t="s">
        <v>65</v>
      </c>
      <c r="E1822">
        <v>511</v>
      </c>
      <c r="F1822" t="str">
        <f t="shared" si="56"/>
        <v>A3940AF511</v>
      </c>
      <c r="G1822">
        <f t="shared" si="57"/>
        <v>3000</v>
      </c>
      <c r="H1822" s="2">
        <v>-2960</v>
      </c>
      <c r="I1822" s="3">
        <v>-3000</v>
      </c>
      <c r="J1822" t="s">
        <v>99</v>
      </c>
      <c r="K1822" t="s">
        <v>108</v>
      </c>
      <c r="L1822" t="s">
        <v>109</v>
      </c>
      <c r="M1822" t="s">
        <v>32</v>
      </c>
      <c r="N1822" t="s">
        <v>33</v>
      </c>
      <c r="O1822" t="s">
        <v>814</v>
      </c>
      <c r="P1822" t="s">
        <v>34</v>
      </c>
      <c r="Q1822" t="s">
        <v>51</v>
      </c>
      <c r="R1822" t="s">
        <v>58</v>
      </c>
      <c r="S1822" t="s">
        <v>340</v>
      </c>
      <c r="T1822" t="s">
        <v>185</v>
      </c>
      <c r="U1822" t="s">
        <v>194</v>
      </c>
      <c r="V1822" t="s">
        <v>39</v>
      </c>
      <c r="W1822" t="s">
        <v>40</v>
      </c>
      <c r="X1822" t="s">
        <v>40</v>
      </c>
      <c r="Y1822" t="s">
        <v>41</v>
      </c>
      <c r="Z1822" t="s">
        <v>41</v>
      </c>
      <c r="AA1822" t="s">
        <v>188</v>
      </c>
      <c r="AB1822" t="s">
        <v>195</v>
      </c>
    </row>
    <row r="1823" spans="1:28" x14ac:dyDescent="0.25">
      <c r="A1823" t="s">
        <v>181</v>
      </c>
      <c r="B1823" t="s">
        <v>26</v>
      </c>
      <c r="C1823" t="s">
        <v>339</v>
      </c>
      <c r="D1823" t="s">
        <v>65</v>
      </c>
      <c r="E1823">
        <v>511</v>
      </c>
      <c r="F1823" t="str">
        <f t="shared" si="56"/>
        <v>A3940AF511</v>
      </c>
      <c r="G1823">
        <f t="shared" si="57"/>
        <v>212000</v>
      </c>
      <c r="H1823" s="2">
        <v>211707</v>
      </c>
      <c r="I1823" s="3">
        <v>212000</v>
      </c>
      <c r="J1823" t="s">
        <v>29</v>
      </c>
      <c r="K1823" t="s">
        <v>108</v>
      </c>
      <c r="L1823" t="s">
        <v>109</v>
      </c>
      <c r="M1823" t="s">
        <v>32</v>
      </c>
      <c r="N1823" t="s">
        <v>33</v>
      </c>
      <c r="O1823" t="s">
        <v>814</v>
      </c>
      <c r="P1823" t="s">
        <v>34</v>
      </c>
      <c r="Q1823" t="s">
        <v>51</v>
      </c>
      <c r="R1823" t="s">
        <v>58</v>
      </c>
      <c r="S1823" t="s">
        <v>340</v>
      </c>
      <c r="T1823" t="s">
        <v>185</v>
      </c>
      <c r="U1823" t="s">
        <v>194</v>
      </c>
      <c r="V1823" t="s">
        <v>39</v>
      </c>
      <c r="W1823" t="s">
        <v>40</v>
      </c>
      <c r="X1823" t="s">
        <v>40</v>
      </c>
      <c r="Y1823" t="s">
        <v>41</v>
      </c>
      <c r="Z1823" t="s">
        <v>41</v>
      </c>
      <c r="AA1823" t="s">
        <v>188</v>
      </c>
      <c r="AB1823" t="s">
        <v>195</v>
      </c>
    </row>
    <row r="1824" spans="1:28" x14ac:dyDescent="0.25">
      <c r="A1824" t="s">
        <v>182</v>
      </c>
      <c r="B1824" t="s">
        <v>26</v>
      </c>
      <c r="C1824" t="s">
        <v>339</v>
      </c>
      <c r="D1824" t="s">
        <v>65</v>
      </c>
      <c r="E1824">
        <v>511</v>
      </c>
      <c r="F1824" t="str">
        <f t="shared" si="56"/>
        <v>A3940AF511</v>
      </c>
      <c r="G1824">
        <f t="shared" si="57"/>
        <v>212000</v>
      </c>
      <c r="H1824" s="2">
        <v>-211707</v>
      </c>
      <c r="I1824" s="3">
        <v>-212000</v>
      </c>
      <c r="J1824" t="s">
        <v>99</v>
      </c>
      <c r="K1824" t="s">
        <v>116</v>
      </c>
      <c r="L1824" t="s">
        <v>117</v>
      </c>
      <c r="M1824" t="s">
        <v>118</v>
      </c>
      <c r="N1824" t="s">
        <v>117</v>
      </c>
      <c r="O1824" t="s">
        <v>814</v>
      </c>
      <c r="P1824" t="s">
        <v>34</v>
      </c>
      <c r="Q1824" t="s">
        <v>51</v>
      </c>
      <c r="R1824" t="s">
        <v>58</v>
      </c>
      <c r="S1824" t="s">
        <v>340</v>
      </c>
      <c r="T1824" t="s">
        <v>185</v>
      </c>
      <c r="U1824" t="s">
        <v>194</v>
      </c>
      <c r="V1824" t="s">
        <v>39</v>
      </c>
      <c r="W1824" t="s">
        <v>40</v>
      </c>
      <c r="X1824" t="s">
        <v>40</v>
      </c>
      <c r="Y1824" t="s">
        <v>41</v>
      </c>
      <c r="Z1824" t="s">
        <v>41</v>
      </c>
      <c r="AA1824" t="s">
        <v>188</v>
      </c>
      <c r="AB1824" t="s">
        <v>195</v>
      </c>
    </row>
    <row r="1825" spans="1:29" x14ac:dyDescent="0.25">
      <c r="A1825" t="s">
        <v>812</v>
      </c>
      <c r="B1825" t="s">
        <v>26</v>
      </c>
      <c r="C1825" t="s">
        <v>342</v>
      </c>
      <c r="D1825" t="s">
        <v>51</v>
      </c>
      <c r="E1825">
        <v>511</v>
      </c>
      <c r="F1825" t="str">
        <f t="shared" si="56"/>
        <v>A0820AF511</v>
      </c>
      <c r="G1825">
        <f t="shared" si="57"/>
        <v>93000</v>
      </c>
      <c r="H1825" s="2">
        <v>93098</v>
      </c>
      <c r="I1825" s="3">
        <v>93000</v>
      </c>
      <c r="J1825" t="s">
        <v>29</v>
      </c>
      <c r="K1825" t="s">
        <v>106</v>
      </c>
      <c r="L1825" t="s">
        <v>107</v>
      </c>
      <c r="M1825" t="s">
        <v>32</v>
      </c>
      <c r="N1825" t="s">
        <v>33</v>
      </c>
      <c r="O1825" t="s">
        <v>814</v>
      </c>
      <c r="P1825" t="s">
        <v>34</v>
      </c>
      <c r="Q1825" t="s">
        <v>35</v>
      </c>
      <c r="R1825" t="s">
        <v>36</v>
      </c>
      <c r="S1825" t="s">
        <v>343</v>
      </c>
      <c r="T1825" t="s">
        <v>185</v>
      </c>
      <c r="U1825" t="s">
        <v>226</v>
      </c>
      <c r="V1825" t="s">
        <v>39</v>
      </c>
      <c r="W1825" t="s">
        <v>40</v>
      </c>
      <c r="X1825" t="s">
        <v>187</v>
      </c>
      <c r="Y1825" t="s">
        <v>41</v>
      </c>
      <c r="Z1825" t="s">
        <v>41</v>
      </c>
      <c r="AA1825" t="s">
        <v>188</v>
      </c>
      <c r="AB1825" t="s">
        <v>227</v>
      </c>
      <c r="AC1825" t="s">
        <v>344</v>
      </c>
    </row>
    <row r="1826" spans="1:29" x14ac:dyDescent="0.25">
      <c r="A1826" t="s">
        <v>823</v>
      </c>
      <c r="B1826" t="s">
        <v>26</v>
      </c>
      <c r="C1826" t="s">
        <v>342</v>
      </c>
      <c r="D1826" t="s">
        <v>51</v>
      </c>
      <c r="E1826">
        <v>511</v>
      </c>
      <c r="F1826" t="str">
        <f t="shared" si="56"/>
        <v>A0820AF511</v>
      </c>
      <c r="G1826">
        <f t="shared" si="57"/>
        <v>688000</v>
      </c>
      <c r="H1826" s="2">
        <v>687570</v>
      </c>
      <c r="I1826" s="3">
        <v>688000</v>
      </c>
      <c r="J1826" t="s">
        <v>29</v>
      </c>
      <c r="K1826" t="s">
        <v>108</v>
      </c>
      <c r="L1826" t="s">
        <v>109</v>
      </c>
      <c r="M1826" t="s">
        <v>32</v>
      </c>
      <c r="N1826" t="s">
        <v>33</v>
      </c>
      <c r="O1826" t="s">
        <v>814</v>
      </c>
      <c r="P1826" t="s">
        <v>34</v>
      </c>
      <c r="Q1826" t="s">
        <v>35</v>
      </c>
      <c r="R1826" t="s">
        <v>36</v>
      </c>
      <c r="S1826" t="s">
        <v>343</v>
      </c>
      <c r="T1826" t="s">
        <v>185</v>
      </c>
      <c r="U1826" t="s">
        <v>226</v>
      </c>
      <c r="V1826" t="s">
        <v>39</v>
      </c>
      <c r="W1826" t="s">
        <v>40</v>
      </c>
      <c r="X1826" t="s">
        <v>187</v>
      </c>
      <c r="Y1826" t="s">
        <v>41</v>
      </c>
      <c r="Z1826" t="s">
        <v>41</v>
      </c>
      <c r="AA1826" t="s">
        <v>188</v>
      </c>
      <c r="AB1826" t="s">
        <v>227</v>
      </c>
      <c r="AC1826" t="s">
        <v>344</v>
      </c>
    </row>
    <row r="1827" spans="1:29" x14ac:dyDescent="0.25">
      <c r="A1827" t="s">
        <v>815</v>
      </c>
      <c r="B1827" t="s">
        <v>26</v>
      </c>
      <c r="C1827" t="s">
        <v>342</v>
      </c>
      <c r="D1827" t="s">
        <v>51</v>
      </c>
      <c r="E1827">
        <v>511</v>
      </c>
      <c r="F1827" t="str">
        <f t="shared" si="56"/>
        <v>A0820AF511</v>
      </c>
      <c r="G1827">
        <f t="shared" si="57"/>
        <v>38000</v>
      </c>
      <c r="H1827" s="2">
        <v>-37240</v>
      </c>
      <c r="I1827" s="3">
        <v>-38000</v>
      </c>
      <c r="J1827" t="s">
        <v>99</v>
      </c>
      <c r="K1827" t="s">
        <v>114</v>
      </c>
      <c r="L1827" t="s">
        <v>111</v>
      </c>
      <c r="M1827" t="s">
        <v>112</v>
      </c>
      <c r="N1827" t="s">
        <v>113</v>
      </c>
      <c r="O1827" t="s">
        <v>814</v>
      </c>
      <c r="P1827" t="s">
        <v>34</v>
      </c>
      <c r="Q1827" t="s">
        <v>35</v>
      </c>
      <c r="R1827" t="s">
        <v>36</v>
      </c>
      <c r="S1827" t="s">
        <v>343</v>
      </c>
      <c r="T1827" t="s">
        <v>185</v>
      </c>
      <c r="U1827" t="s">
        <v>226</v>
      </c>
      <c r="V1827" t="s">
        <v>39</v>
      </c>
      <c r="W1827" t="s">
        <v>40</v>
      </c>
      <c r="X1827" t="s">
        <v>187</v>
      </c>
      <c r="Y1827" t="s">
        <v>41</v>
      </c>
      <c r="Z1827" t="s">
        <v>41</v>
      </c>
      <c r="AA1827" t="s">
        <v>188</v>
      </c>
      <c r="AB1827" t="s">
        <v>227</v>
      </c>
      <c r="AC1827" t="s">
        <v>344</v>
      </c>
    </row>
    <row r="1828" spans="1:29" x14ac:dyDescent="0.25">
      <c r="A1828" t="s">
        <v>816</v>
      </c>
      <c r="B1828" t="s">
        <v>26</v>
      </c>
      <c r="C1828" t="s">
        <v>342</v>
      </c>
      <c r="D1828" t="s">
        <v>51</v>
      </c>
      <c r="E1828">
        <v>511</v>
      </c>
      <c r="F1828" t="str">
        <f t="shared" si="56"/>
        <v>A0820AF511</v>
      </c>
      <c r="G1828">
        <f t="shared" si="57"/>
        <v>209000</v>
      </c>
      <c r="H1828" s="2">
        <v>-208814</v>
      </c>
      <c r="I1828" s="3">
        <v>-209000</v>
      </c>
      <c r="J1828" t="s">
        <v>99</v>
      </c>
      <c r="K1828" t="s">
        <v>115</v>
      </c>
      <c r="L1828" t="s">
        <v>111</v>
      </c>
      <c r="M1828" t="s">
        <v>112</v>
      </c>
      <c r="N1828" t="s">
        <v>113</v>
      </c>
      <c r="O1828" t="s">
        <v>814</v>
      </c>
      <c r="P1828" t="s">
        <v>34</v>
      </c>
      <c r="Q1828" t="s">
        <v>35</v>
      </c>
      <c r="R1828" t="s">
        <v>36</v>
      </c>
      <c r="S1828" t="s">
        <v>343</v>
      </c>
      <c r="T1828" t="s">
        <v>185</v>
      </c>
      <c r="U1828" t="s">
        <v>226</v>
      </c>
      <c r="V1828" t="s">
        <v>39</v>
      </c>
      <c r="W1828" t="s">
        <v>40</v>
      </c>
      <c r="X1828" t="s">
        <v>187</v>
      </c>
      <c r="Y1828" t="s">
        <v>41</v>
      </c>
      <c r="Z1828" t="s">
        <v>41</v>
      </c>
      <c r="AA1828" t="s">
        <v>188</v>
      </c>
      <c r="AB1828" t="s">
        <v>227</v>
      </c>
      <c r="AC1828" t="s">
        <v>344</v>
      </c>
    </row>
    <row r="1829" spans="1:29" x14ac:dyDescent="0.25">
      <c r="A1829" t="s">
        <v>817</v>
      </c>
      <c r="B1829" t="s">
        <v>26</v>
      </c>
      <c r="C1829" t="s">
        <v>342</v>
      </c>
      <c r="D1829" t="s">
        <v>51</v>
      </c>
      <c r="E1829">
        <v>511</v>
      </c>
      <c r="F1829" t="str">
        <f t="shared" si="56"/>
        <v>A0820AF511</v>
      </c>
      <c r="G1829">
        <f t="shared" si="57"/>
        <v>532000</v>
      </c>
      <c r="H1829" s="2">
        <v>-532293</v>
      </c>
      <c r="I1829" s="3">
        <v>-532000</v>
      </c>
      <c r="J1829" t="s">
        <v>99</v>
      </c>
      <c r="K1829" t="s">
        <v>116</v>
      </c>
      <c r="L1829" t="s">
        <v>117</v>
      </c>
      <c r="M1829" t="s">
        <v>118</v>
      </c>
      <c r="N1829" t="s">
        <v>117</v>
      </c>
      <c r="O1829" t="s">
        <v>814</v>
      </c>
      <c r="P1829" t="s">
        <v>34</v>
      </c>
      <c r="Q1829" t="s">
        <v>35</v>
      </c>
      <c r="R1829" t="s">
        <v>36</v>
      </c>
      <c r="S1829" t="s">
        <v>343</v>
      </c>
      <c r="T1829" t="s">
        <v>185</v>
      </c>
      <c r="U1829" t="s">
        <v>226</v>
      </c>
      <c r="V1829" t="s">
        <v>39</v>
      </c>
      <c r="W1829" t="s">
        <v>40</v>
      </c>
      <c r="X1829" t="s">
        <v>187</v>
      </c>
      <c r="Y1829" t="s">
        <v>41</v>
      </c>
      <c r="Z1829" t="s">
        <v>41</v>
      </c>
      <c r="AA1829" t="s">
        <v>188</v>
      </c>
      <c r="AB1829" t="s">
        <v>227</v>
      </c>
      <c r="AC1829" t="s">
        <v>344</v>
      </c>
    </row>
    <row r="1830" spans="1:29" x14ac:dyDescent="0.25">
      <c r="A1830" t="s">
        <v>926</v>
      </c>
      <c r="B1830" t="s">
        <v>26</v>
      </c>
      <c r="C1830" t="s">
        <v>342</v>
      </c>
      <c r="D1830" t="s">
        <v>51</v>
      </c>
      <c r="E1830">
        <v>511</v>
      </c>
      <c r="F1830" t="str">
        <f t="shared" si="56"/>
        <v>A0820AF511</v>
      </c>
      <c r="G1830">
        <f t="shared" si="57"/>
        <v>2000</v>
      </c>
      <c r="H1830" s="2">
        <v>-2321</v>
      </c>
      <c r="I1830" s="3">
        <v>-2000</v>
      </c>
      <c r="J1830" t="s">
        <v>99</v>
      </c>
      <c r="K1830" t="s">
        <v>100</v>
      </c>
      <c r="L1830" t="s">
        <v>101</v>
      </c>
      <c r="M1830" t="s">
        <v>102</v>
      </c>
      <c r="N1830" t="s">
        <v>103</v>
      </c>
      <c r="O1830" t="s">
        <v>814</v>
      </c>
      <c r="P1830" t="s">
        <v>34</v>
      </c>
      <c r="Q1830" t="s">
        <v>35</v>
      </c>
      <c r="R1830" t="s">
        <v>36</v>
      </c>
      <c r="S1830" t="s">
        <v>343</v>
      </c>
      <c r="T1830" t="s">
        <v>185</v>
      </c>
      <c r="U1830" t="s">
        <v>226</v>
      </c>
      <c r="V1830" t="s">
        <v>39</v>
      </c>
      <c r="W1830" t="s">
        <v>40</v>
      </c>
      <c r="X1830" t="s">
        <v>187</v>
      </c>
      <c r="Y1830" t="s">
        <v>41</v>
      </c>
      <c r="Z1830" t="s">
        <v>41</v>
      </c>
      <c r="AA1830" t="s">
        <v>188</v>
      </c>
      <c r="AB1830" t="s">
        <v>227</v>
      </c>
      <c r="AC1830" t="s">
        <v>344</v>
      </c>
    </row>
    <row r="1831" spans="1:29" x14ac:dyDescent="0.25">
      <c r="A1831" t="s">
        <v>149</v>
      </c>
      <c r="B1831" t="s">
        <v>26</v>
      </c>
      <c r="C1831" t="s">
        <v>342</v>
      </c>
      <c r="D1831" t="s">
        <v>51</v>
      </c>
      <c r="E1831">
        <v>511</v>
      </c>
      <c r="F1831" t="str">
        <f t="shared" si="56"/>
        <v>A0820AF511</v>
      </c>
      <c r="G1831">
        <f t="shared" si="57"/>
        <v>119000</v>
      </c>
      <c r="H1831" s="2">
        <v>118470</v>
      </c>
      <c r="I1831" s="3">
        <v>119000</v>
      </c>
      <c r="J1831" t="s">
        <v>29</v>
      </c>
      <c r="K1831" t="s">
        <v>35</v>
      </c>
      <c r="L1831" t="s">
        <v>129</v>
      </c>
      <c r="M1831" t="s">
        <v>130</v>
      </c>
      <c r="N1831" t="s">
        <v>131</v>
      </c>
      <c r="O1831" t="s">
        <v>814</v>
      </c>
      <c r="P1831" t="s">
        <v>34</v>
      </c>
      <c r="Q1831" t="s">
        <v>35</v>
      </c>
      <c r="R1831" t="s">
        <v>36</v>
      </c>
      <c r="S1831" t="s">
        <v>343</v>
      </c>
      <c r="T1831" t="s">
        <v>185</v>
      </c>
      <c r="U1831" t="s">
        <v>226</v>
      </c>
      <c r="V1831" t="s">
        <v>39</v>
      </c>
      <c r="W1831" t="s">
        <v>40</v>
      </c>
      <c r="X1831" t="s">
        <v>187</v>
      </c>
      <c r="Y1831" t="s">
        <v>41</v>
      </c>
      <c r="Z1831" t="s">
        <v>41</v>
      </c>
      <c r="AA1831" t="s">
        <v>188</v>
      </c>
      <c r="AB1831" t="s">
        <v>227</v>
      </c>
      <c r="AC1831" t="s">
        <v>344</v>
      </c>
    </row>
    <row r="1832" spans="1:29" x14ac:dyDescent="0.25">
      <c r="A1832" t="s">
        <v>151</v>
      </c>
      <c r="B1832" t="s">
        <v>26</v>
      </c>
      <c r="C1832" t="s">
        <v>342</v>
      </c>
      <c r="D1832" t="s">
        <v>51</v>
      </c>
      <c r="E1832">
        <v>511</v>
      </c>
      <c r="F1832" t="str">
        <f t="shared" si="56"/>
        <v>A0820AF511</v>
      </c>
      <c r="G1832">
        <f t="shared" si="57"/>
        <v>19000</v>
      </c>
      <c r="H1832" s="2">
        <v>-18620</v>
      </c>
      <c r="I1832" s="3">
        <v>-19000</v>
      </c>
      <c r="J1832" t="s">
        <v>99</v>
      </c>
      <c r="K1832" t="s">
        <v>114</v>
      </c>
      <c r="L1832" t="s">
        <v>111</v>
      </c>
      <c r="M1832" t="s">
        <v>112</v>
      </c>
      <c r="N1832" t="s">
        <v>113</v>
      </c>
      <c r="O1832" t="s">
        <v>814</v>
      </c>
      <c r="P1832" t="s">
        <v>34</v>
      </c>
      <c r="Q1832" t="s">
        <v>35</v>
      </c>
      <c r="R1832" t="s">
        <v>36</v>
      </c>
      <c r="S1832" t="s">
        <v>343</v>
      </c>
      <c r="T1832" t="s">
        <v>185</v>
      </c>
      <c r="U1832" t="s">
        <v>226</v>
      </c>
      <c r="V1832" t="s">
        <v>39</v>
      </c>
      <c r="W1832" t="s">
        <v>40</v>
      </c>
      <c r="X1832" t="s">
        <v>187</v>
      </c>
      <c r="Y1832" t="s">
        <v>41</v>
      </c>
      <c r="Z1832" t="s">
        <v>41</v>
      </c>
      <c r="AA1832" t="s">
        <v>188</v>
      </c>
      <c r="AB1832" t="s">
        <v>227</v>
      </c>
      <c r="AC1832" t="s">
        <v>344</v>
      </c>
    </row>
    <row r="1833" spans="1:29" x14ac:dyDescent="0.25">
      <c r="A1833" t="s">
        <v>152</v>
      </c>
      <c r="B1833" t="s">
        <v>26</v>
      </c>
      <c r="C1833" t="s">
        <v>342</v>
      </c>
      <c r="D1833" t="s">
        <v>51</v>
      </c>
      <c r="E1833">
        <v>511</v>
      </c>
      <c r="F1833" t="str">
        <f t="shared" si="56"/>
        <v>A0820AF511</v>
      </c>
      <c r="G1833">
        <f t="shared" si="57"/>
        <v>100000</v>
      </c>
      <c r="H1833" s="2">
        <v>-99850</v>
      </c>
      <c r="I1833" s="3">
        <v>-100000</v>
      </c>
      <c r="J1833" t="s">
        <v>99</v>
      </c>
      <c r="K1833" t="s">
        <v>115</v>
      </c>
      <c r="L1833" t="s">
        <v>111</v>
      </c>
      <c r="M1833" t="s">
        <v>112</v>
      </c>
      <c r="N1833" t="s">
        <v>113</v>
      </c>
      <c r="O1833" t="s">
        <v>814</v>
      </c>
      <c r="P1833" t="s">
        <v>34</v>
      </c>
      <c r="Q1833" t="s">
        <v>35</v>
      </c>
      <c r="R1833" t="s">
        <v>36</v>
      </c>
      <c r="S1833" t="s">
        <v>343</v>
      </c>
      <c r="T1833" t="s">
        <v>185</v>
      </c>
      <c r="U1833" t="s">
        <v>226</v>
      </c>
      <c r="V1833" t="s">
        <v>39</v>
      </c>
      <c r="W1833" t="s">
        <v>40</v>
      </c>
      <c r="X1833" t="s">
        <v>187</v>
      </c>
      <c r="Y1833" t="s">
        <v>41</v>
      </c>
      <c r="Z1833" t="s">
        <v>41</v>
      </c>
      <c r="AA1833" t="s">
        <v>188</v>
      </c>
      <c r="AB1833" t="s">
        <v>227</v>
      </c>
      <c r="AC1833" t="s">
        <v>344</v>
      </c>
    </row>
    <row r="1834" spans="1:29" x14ac:dyDescent="0.25">
      <c r="A1834" t="s">
        <v>153</v>
      </c>
      <c r="B1834" t="s">
        <v>345</v>
      </c>
      <c r="C1834" t="s">
        <v>342</v>
      </c>
      <c r="D1834" t="s">
        <v>51</v>
      </c>
      <c r="E1834">
        <v>511</v>
      </c>
      <c r="F1834" t="str">
        <f t="shared" si="56"/>
        <v>A0820AF511</v>
      </c>
      <c r="G1834">
        <f t="shared" si="57"/>
        <v>121000</v>
      </c>
      <c r="H1834" s="2">
        <v>120714</v>
      </c>
      <c r="I1834" s="3">
        <v>121000</v>
      </c>
      <c r="J1834" t="s">
        <v>29</v>
      </c>
      <c r="K1834" t="s">
        <v>154</v>
      </c>
      <c r="L1834" t="s">
        <v>155</v>
      </c>
      <c r="M1834" t="s">
        <v>156</v>
      </c>
      <c r="N1834" t="s">
        <v>157</v>
      </c>
      <c r="O1834" t="s">
        <v>814</v>
      </c>
      <c r="P1834" t="s">
        <v>34</v>
      </c>
      <c r="Q1834" t="s">
        <v>35</v>
      </c>
      <c r="R1834" t="s">
        <v>36</v>
      </c>
      <c r="S1834" t="s">
        <v>343</v>
      </c>
      <c r="T1834" t="s">
        <v>185</v>
      </c>
      <c r="U1834" t="s">
        <v>226</v>
      </c>
      <c r="V1834" t="s">
        <v>39</v>
      </c>
      <c r="W1834" t="s">
        <v>40</v>
      </c>
      <c r="X1834" t="s">
        <v>187</v>
      </c>
      <c r="Y1834" t="s">
        <v>41</v>
      </c>
      <c r="Z1834" t="s">
        <v>41</v>
      </c>
      <c r="AA1834" t="s">
        <v>188</v>
      </c>
      <c r="AB1834" t="s">
        <v>227</v>
      </c>
      <c r="AC1834" t="s">
        <v>344</v>
      </c>
    </row>
    <row r="1835" spans="1:29" x14ac:dyDescent="0.25">
      <c r="A1835" t="s">
        <v>158</v>
      </c>
      <c r="B1835" t="s">
        <v>345</v>
      </c>
      <c r="C1835" t="s">
        <v>342</v>
      </c>
      <c r="D1835" t="s">
        <v>51</v>
      </c>
      <c r="E1835">
        <v>511</v>
      </c>
      <c r="F1835" t="str">
        <f t="shared" si="56"/>
        <v>A0820AF511</v>
      </c>
      <c r="G1835">
        <f t="shared" si="57"/>
        <v>5000</v>
      </c>
      <c r="H1835" s="2">
        <v>4762</v>
      </c>
      <c r="I1835" s="3">
        <v>5000</v>
      </c>
      <c r="J1835" t="s">
        <v>29</v>
      </c>
      <c r="K1835" t="s">
        <v>159</v>
      </c>
      <c r="L1835" t="s">
        <v>160</v>
      </c>
      <c r="M1835" t="s">
        <v>161</v>
      </c>
      <c r="N1835" t="s">
        <v>162</v>
      </c>
      <c r="O1835" t="s">
        <v>814</v>
      </c>
      <c r="P1835" t="s">
        <v>34</v>
      </c>
      <c r="Q1835" t="s">
        <v>35</v>
      </c>
      <c r="R1835" t="s">
        <v>36</v>
      </c>
      <c r="S1835" t="s">
        <v>343</v>
      </c>
      <c r="T1835" t="s">
        <v>185</v>
      </c>
      <c r="U1835" t="s">
        <v>226</v>
      </c>
      <c r="V1835" t="s">
        <v>39</v>
      </c>
      <c r="W1835" t="s">
        <v>40</v>
      </c>
      <c r="X1835" t="s">
        <v>187</v>
      </c>
      <c r="Y1835" t="s">
        <v>41</v>
      </c>
      <c r="Z1835" t="s">
        <v>41</v>
      </c>
      <c r="AA1835" t="s">
        <v>188</v>
      </c>
      <c r="AB1835" t="s">
        <v>227</v>
      </c>
      <c r="AC1835" t="s">
        <v>344</v>
      </c>
    </row>
    <row r="1836" spans="1:29" x14ac:dyDescent="0.25">
      <c r="A1836" t="s">
        <v>163</v>
      </c>
      <c r="B1836" t="s">
        <v>345</v>
      </c>
      <c r="C1836" t="s">
        <v>342</v>
      </c>
      <c r="D1836" t="s">
        <v>51</v>
      </c>
      <c r="E1836">
        <v>511</v>
      </c>
      <c r="F1836" t="str">
        <f t="shared" si="56"/>
        <v>A0820AF511</v>
      </c>
      <c r="G1836">
        <f t="shared" si="57"/>
        <v>126000</v>
      </c>
      <c r="H1836" s="2">
        <v>-125476</v>
      </c>
      <c r="I1836" s="3">
        <v>-126000</v>
      </c>
      <c r="J1836" t="s">
        <v>99</v>
      </c>
      <c r="K1836" t="s">
        <v>35</v>
      </c>
      <c r="L1836" t="s">
        <v>129</v>
      </c>
      <c r="M1836" t="s">
        <v>130</v>
      </c>
      <c r="N1836" t="s">
        <v>131</v>
      </c>
      <c r="O1836" t="s">
        <v>814</v>
      </c>
      <c r="P1836" t="s">
        <v>34</v>
      </c>
      <c r="Q1836" t="s">
        <v>35</v>
      </c>
      <c r="R1836" t="s">
        <v>36</v>
      </c>
      <c r="S1836" t="s">
        <v>343</v>
      </c>
      <c r="T1836" t="s">
        <v>185</v>
      </c>
      <c r="U1836" t="s">
        <v>226</v>
      </c>
      <c r="V1836" t="s">
        <v>39</v>
      </c>
      <c r="W1836" t="s">
        <v>40</v>
      </c>
      <c r="X1836" t="s">
        <v>187</v>
      </c>
      <c r="Y1836" t="s">
        <v>41</v>
      </c>
      <c r="Z1836" t="s">
        <v>41</v>
      </c>
      <c r="AA1836" t="s">
        <v>188</v>
      </c>
      <c r="AB1836" t="s">
        <v>227</v>
      </c>
      <c r="AC1836" t="s">
        <v>344</v>
      </c>
    </row>
    <row r="1837" spans="1:29" x14ac:dyDescent="0.25">
      <c r="A1837" t="s">
        <v>164</v>
      </c>
      <c r="B1837" t="s">
        <v>26</v>
      </c>
      <c r="C1837" t="s">
        <v>342</v>
      </c>
      <c r="D1837" t="s">
        <v>51</v>
      </c>
      <c r="E1837">
        <v>511</v>
      </c>
      <c r="F1837" t="str">
        <f t="shared" si="56"/>
        <v>A0820AF511</v>
      </c>
      <c r="G1837">
        <f t="shared" si="57"/>
        <v>121000</v>
      </c>
      <c r="H1837" s="2">
        <v>120714</v>
      </c>
      <c r="I1837" s="3">
        <v>121000</v>
      </c>
      <c r="J1837" t="s">
        <v>29</v>
      </c>
      <c r="K1837" t="s">
        <v>116</v>
      </c>
      <c r="L1837" t="s">
        <v>117</v>
      </c>
      <c r="M1837" t="s">
        <v>118</v>
      </c>
      <c r="N1837" t="s">
        <v>117</v>
      </c>
      <c r="O1837" t="s">
        <v>814</v>
      </c>
      <c r="P1837" t="s">
        <v>34</v>
      </c>
      <c r="Q1837" t="s">
        <v>35</v>
      </c>
      <c r="R1837" t="s">
        <v>36</v>
      </c>
      <c r="S1837" t="s">
        <v>343</v>
      </c>
      <c r="T1837" t="s">
        <v>185</v>
      </c>
      <c r="U1837" t="s">
        <v>226</v>
      </c>
      <c r="V1837" t="s">
        <v>39</v>
      </c>
      <c r="W1837" t="s">
        <v>40</v>
      </c>
      <c r="X1837" t="s">
        <v>187</v>
      </c>
      <c r="Y1837" t="s">
        <v>41</v>
      </c>
      <c r="Z1837" t="s">
        <v>41</v>
      </c>
      <c r="AA1837" t="s">
        <v>188</v>
      </c>
      <c r="AB1837" t="s">
        <v>227</v>
      </c>
      <c r="AC1837" t="s">
        <v>344</v>
      </c>
    </row>
    <row r="1838" spans="1:29" x14ac:dyDescent="0.25">
      <c r="A1838" t="s">
        <v>165</v>
      </c>
      <c r="B1838" t="s">
        <v>26</v>
      </c>
      <c r="C1838" t="s">
        <v>342</v>
      </c>
      <c r="D1838" t="s">
        <v>51</v>
      </c>
      <c r="E1838">
        <v>511</v>
      </c>
      <c r="F1838" t="str">
        <f t="shared" si="56"/>
        <v>A0820AF511</v>
      </c>
      <c r="G1838">
        <f t="shared" si="57"/>
        <v>121000</v>
      </c>
      <c r="H1838" s="2">
        <v>-120714</v>
      </c>
      <c r="I1838" s="3">
        <v>-121000</v>
      </c>
      <c r="J1838" t="s">
        <v>99</v>
      </c>
      <c r="K1838" t="s">
        <v>154</v>
      </c>
      <c r="L1838" t="s">
        <v>155</v>
      </c>
      <c r="M1838" t="s">
        <v>156</v>
      </c>
      <c r="N1838" t="s">
        <v>157</v>
      </c>
      <c r="O1838" t="s">
        <v>814</v>
      </c>
      <c r="P1838" t="s">
        <v>34</v>
      </c>
      <c r="Q1838" t="s">
        <v>35</v>
      </c>
      <c r="R1838" t="s">
        <v>36</v>
      </c>
      <c r="S1838" t="s">
        <v>343</v>
      </c>
      <c r="T1838" t="s">
        <v>185</v>
      </c>
      <c r="U1838" t="s">
        <v>226</v>
      </c>
      <c r="V1838" t="s">
        <v>39</v>
      </c>
      <c r="W1838" t="s">
        <v>40</v>
      </c>
      <c r="X1838" t="s">
        <v>187</v>
      </c>
      <c r="Y1838" t="s">
        <v>41</v>
      </c>
      <c r="Z1838" t="s">
        <v>41</v>
      </c>
      <c r="AA1838" t="s">
        <v>188</v>
      </c>
      <c r="AB1838" t="s">
        <v>227</v>
      </c>
      <c r="AC1838" t="s">
        <v>344</v>
      </c>
    </row>
    <row r="1839" spans="1:29" x14ac:dyDescent="0.25">
      <c r="A1839" t="s">
        <v>166</v>
      </c>
      <c r="B1839" t="s">
        <v>26</v>
      </c>
      <c r="C1839" t="s">
        <v>342</v>
      </c>
      <c r="D1839" t="s">
        <v>51</v>
      </c>
      <c r="E1839">
        <v>511</v>
      </c>
      <c r="F1839" t="str">
        <f t="shared" si="56"/>
        <v>A0820AF511</v>
      </c>
      <c r="G1839">
        <f t="shared" si="57"/>
        <v>87000</v>
      </c>
      <c r="H1839" s="2">
        <v>87085</v>
      </c>
      <c r="I1839" s="3">
        <v>87000</v>
      </c>
      <c r="J1839" t="s">
        <v>29</v>
      </c>
      <c r="K1839" t="s">
        <v>116</v>
      </c>
      <c r="L1839" t="s">
        <v>117</v>
      </c>
      <c r="M1839" t="s">
        <v>118</v>
      </c>
      <c r="N1839" t="s">
        <v>117</v>
      </c>
      <c r="O1839" t="s">
        <v>814</v>
      </c>
      <c r="P1839" t="s">
        <v>34</v>
      </c>
      <c r="Q1839" t="s">
        <v>35</v>
      </c>
      <c r="R1839" t="s">
        <v>36</v>
      </c>
      <c r="S1839" t="s">
        <v>343</v>
      </c>
      <c r="T1839" t="s">
        <v>185</v>
      </c>
      <c r="U1839" t="s">
        <v>226</v>
      </c>
      <c r="V1839" t="s">
        <v>39</v>
      </c>
      <c r="W1839" t="s">
        <v>40</v>
      </c>
      <c r="X1839" t="s">
        <v>187</v>
      </c>
      <c r="Y1839" t="s">
        <v>41</v>
      </c>
      <c r="Z1839" t="s">
        <v>41</v>
      </c>
      <c r="AA1839" t="s">
        <v>188</v>
      </c>
      <c r="AB1839" t="s">
        <v>227</v>
      </c>
      <c r="AC1839" t="s">
        <v>344</v>
      </c>
    </row>
    <row r="1840" spans="1:29" x14ac:dyDescent="0.25">
      <c r="A1840" t="s">
        <v>167</v>
      </c>
      <c r="B1840" t="s">
        <v>26</v>
      </c>
      <c r="C1840" t="s">
        <v>342</v>
      </c>
      <c r="D1840" t="s">
        <v>51</v>
      </c>
      <c r="E1840">
        <v>511</v>
      </c>
      <c r="F1840" t="str">
        <f t="shared" si="56"/>
        <v>A0820AF511</v>
      </c>
      <c r="G1840">
        <f t="shared" si="57"/>
        <v>87000</v>
      </c>
      <c r="H1840" s="2">
        <v>-87085</v>
      </c>
      <c r="I1840" s="3">
        <v>-87000</v>
      </c>
      <c r="J1840" t="s">
        <v>99</v>
      </c>
      <c r="K1840" t="s">
        <v>168</v>
      </c>
      <c r="L1840" t="s">
        <v>117</v>
      </c>
      <c r="M1840" t="s">
        <v>169</v>
      </c>
      <c r="N1840" t="s">
        <v>170</v>
      </c>
      <c r="O1840" t="s">
        <v>814</v>
      </c>
      <c r="P1840" t="s">
        <v>34</v>
      </c>
      <c r="Q1840" t="s">
        <v>35</v>
      </c>
      <c r="R1840" t="s">
        <v>36</v>
      </c>
      <c r="S1840" t="s">
        <v>343</v>
      </c>
      <c r="T1840" t="s">
        <v>185</v>
      </c>
      <c r="U1840" t="s">
        <v>226</v>
      </c>
      <c r="V1840" t="s">
        <v>39</v>
      </c>
      <c r="W1840" t="s">
        <v>40</v>
      </c>
      <c r="X1840" t="s">
        <v>187</v>
      </c>
      <c r="Y1840" t="s">
        <v>41</v>
      </c>
      <c r="Z1840" t="s">
        <v>41</v>
      </c>
      <c r="AA1840" t="s">
        <v>188</v>
      </c>
      <c r="AB1840" t="s">
        <v>227</v>
      </c>
      <c r="AC1840" t="s">
        <v>344</v>
      </c>
    </row>
    <row r="1841" spans="1:29" x14ac:dyDescent="0.25">
      <c r="A1841" t="s">
        <v>171</v>
      </c>
      <c r="B1841" t="s">
        <v>26</v>
      </c>
      <c r="C1841" t="s">
        <v>342</v>
      </c>
      <c r="D1841" t="s">
        <v>51</v>
      </c>
      <c r="E1841">
        <v>511</v>
      </c>
      <c r="F1841" t="str">
        <f t="shared" si="56"/>
        <v>A0820AF511</v>
      </c>
      <c r="G1841">
        <f t="shared" si="57"/>
        <v>50000</v>
      </c>
      <c r="H1841" s="2">
        <v>50129</v>
      </c>
      <c r="I1841" s="3">
        <v>50000</v>
      </c>
      <c r="J1841" t="s">
        <v>29</v>
      </c>
      <c r="K1841" t="s">
        <v>115</v>
      </c>
      <c r="L1841" t="s">
        <v>111</v>
      </c>
      <c r="M1841" t="s">
        <v>112</v>
      </c>
      <c r="N1841" t="s">
        <v>113</v>
      </c>
      <c r="O1841" t="s">
        <v>814</v>
      </c>
      <c r="P1841" t="s">
        <v>34</v>
      </c>
      <c r="Q1841" t="s">
        <v>35</v>
      </c>
      <c r="R1841" t="s">
        <v>36</v>
      </c>
      <c r="S1841" t="s">
        <v>343</v>
      </c>
      <c r="T1841" t="s">
        <v>185</v>
      </c>
      <c r="U1841" t="s">
        <v>226</v>
      </c>
      <c r="V1841" t="s">
        <v>39</v>
      </c>
      <c r="W1841" t="s">
        <v>40</v>
      </c>
      <c r="X1841" t="s">
        <v>187</v>
      </c>
      <c r="Y1841" t="s">
        <v>41</v>
      </c>
      <c r="Z1841" t="s">
        <v>41</v>
      </c>
      <c r="AA1841" t="s">
        <v>188</v>
      </c>
      <c r="AB1841" t="s">
        <v>227</v>
      </c>
      <c r="AC1841" t="s">
        <v>344</v>
      </c>
    </row>
    <row r="1842" spans="1:29" x14ac:dyDescent="0.25">
      <c r="A1842" t="s">
        <v>172</v>
      </c>
      <c r="B1842" t="s">
        <v>26</v>
      </c>
      <c r="C1842" t="s">
        <v>342</v>
      </c>
      <c r="D1842" t="s">
        <v>51</v>
      </c>
      <c r="E1842">
        <v>511</v>
      </c>
      <c r="F1842" t="str">
        <f t="shared" si="56"/>
        <v>A0820AF511</v>
      </c>
      <c r="G1842">
        <f t="shared" si="57"/>
        <v>50000</v>
      </c>
      <c r="H1842" s="2">
        <v>-50129</v>
      </c>
      <c r="I1842" s="3">
        <v>-50000</v>
      </c>
      <c r="J1842" t="s">
        <v>99</v>
      </c>
      <c r="K1842" t="s">
        <v>108</v>
      </c>
      <c r="L1842" t="s">
        <v>109</v>
      </c>
      <c r="M1842" t="s">
        <v>32</v>
      </c>
      <c r="N1842" t="s">
        <v>33</v>
      </c>
      <c r="O1842" t="s">
        <v>814</v>
      </c>
      <c r="P1842" t="s">
        <v>34</v>
      </c>
      <c r="Q1842" t="s">
        <v>35</v>
      </c>
      <c r="R1842" t="s">
        <v>36</v>
      </c>
      <c r="S1842" t="s">
        <v>343</v>
      </c>
      <c r="T1842" t="s">
        <v>185</v>
      </c>
      <c r="U1842" t="s">
        <v>226</v>
      </c>
      <c r="V1842" t="s">
        <v>39</v>
      </c>
      <c r="W1842" t="s">
        <v>40</v>
      </c>
      <c r="X1842" t="s">
        <v>187</v>
      </c>
      <c r="Y1842" t="s">
        <v>41</v>
      </c>
      <c r="Z1842" t="s">
        <v>41</v>
      </c>
      <c r="AA1842" t="s">
        <v>188</v>
      </c>
      <c r="AB1842" t="s">
        <v>227</v>
      </c>
      <c r="AC1842" t="s">
        <v>344</v>
      </c>
    </row>
    <row r="1843" spans="1:29" x14ac:dyDescent="0.25">
      <c r="A1843" t="s">
        <v>870</v>
      </c>
      <c r="B1843" t="s">
        <v>26</v>
      </c>
      <c r="C1843" t="s">
        <v>774</v>
      </c>
      <c r="D1843" t="s">
        <v>948</v>
      </c>
      <c r="E1843">
        <v>511</v>
      </c>
      <c r="F1843" t="str">
        <f t="shared" si="56"/>
        <v>A8660AF511</v>
      </c>
      <c r="G1843">
        <f t="shared" si="57"/>
        <v>9148000</v>
      </c>
      <c r="H1843" s="2">
        <v>9148181</v>
      </c>
      <c r="I1843" s="3">
        <v>9148000</v>
      </c>
      <c r="J1843" t="s">
        <v>29</v>
      </c>
      <c r="K1843" t="s">
        <v>108</v>
      </c>
      <c r="L1843" t="s">
        <v>109</v>
      </c>
      <c r="M1843" t="s">
        <v>32</v>
      </c>
      <c r="N1843" t="s">
        <v>33</v>
      </c>
      <c r="O1843" t="s">
        <v>814</v>
      </c>
      <c r="P1843" t="s">
        <v>34</v>
      </c>
      <c r="Q1843" t="s">
        <v>35</v>
      </c>
      <c r="R1843" t="s">
        <v>36</v>
      </c>
      <c r="S1843" t="s">
        <v>949</v>
      </c>
      <c r="T1843" t="s">
        <v>185</v>
      </c>
      <c r="U1843" t="s">
        <v>226</v>
      </c>
      <c r="V1843" t="s">
        <v>39</v>
      </c>
      <c r="W1843" t="s">
        <v>40</v>
      </c>
      <c r="X1843" t="s">
        <v>187</v>
      </c>
      <c r="Y1843" t="s">
        <v>41</v>
      </c>
      <c r="Z1843" t="s">
        <v>41</v>
      </c>
      <c r="AA1843" t="s">
        <v>188</v>
      </c>
      <c r="AB1843" t="s">
        <v>227</v>
      </c>
    </row>
    <row r="1844" spans="1:29" x14ac:dyDescent="0.25">
      <c r="A1844" t="s">
        <v>820</v>
      </c>
      <c r="B1844" t="s">
        <v>26</v>
      </c>
      <c r="C1844" t="s">
        <v>774</v>
      </c>
      <c r="D1844" t="s">
        <v>948</v>
      </c>
      <c r="E1844">
        <v>511</v>
      </c>
      <c r="F1844" t="str">
        <f t="shared" si="56"/>
        <v>A8660AF511</v>
      </c>
      <c r="G1844">
        <f t="shared" si="57"/>
        <v>13000</v>
      </c>
      <c r="H1844" s="2">
        <v>12655</v>
      </c>
      <c r="I1844" s="3">
        <v>13000</v>
      </c>
      <c r="J1844" t="s">
        <v>29</v>
      </c>
      <c r="K1844" t="s">
        <v>104</v>
      </c>
      <c r="L1844" t="s">
        <v>105</v>
      </c>
      <c r="M1844" t="s">
        <v>102</v>
      </c>
      <c r="N1844" t="s">
        <v>103</v>
      </c>
      <c r="O1844" t="s">
        <v>814</v>
      </c>
      <c r="P1844" t="s">
        <v>34</v>
      </c>
      <c r="Q1844" t="s">
        <v>35</v>
      </c>
      <c r="R1844" t="s">
        <v>36</v>
      </c>
      <c r="S1844" t="s">
        <v>949</v>
      </c>
      <c r="T1844" t="s">
        <v>185</v>
      </c>
      <c r="U1844" t="s">
        <v>226</v>
      </c>
      <c r="V1844" t="s">
        <v>39</v>
      </c>
      <c r="W1844" t="s">
        <v>40</v>
      </c>
      <c r="X1844" t="s">
        <v>187</v>
      </c>
      <c r="Y1844" t="s">
        <v>41</v>
      </c>
      <c r="Z1844" t="s">
        <v>41</v>
      </c>
      <c r="AA1844" t="s">
        <v>188</v>
      </c>
      <c r="AB1844" t="s">
        <v>227</v>
      </c>
    </row>
    <row r="1845" spans="1:29" x14ac:dyDescent="0.25">
      <c r="A1845" t="s">
        <v>822</v>
      </c>
      <c r="B1845" t="s">
        <v>26</v>
      </c>
      <c r="C1845" t="s">
        <v>774</v>
      </c>
      <c r="D1845" t="s">
        <v>948</v>
      </c>
      <c r="E1845">
        <v>511</v>
      </c>
      <c r="F1845" t="str">
        <f t="shared" si="56"/>
        <v>A8660AF511</v>
      </c>
      <c r="G1845">
        <f t="shared" si="57"/>
        <v>2815000</v>
      </c>
      <c r="H1845" s="2">
        <v>-2814825</v>
      </c>
      <c r="I1845" s="3">
        <v>-2815000</v>
      </c>
      <c r="J1845" t="s">
        <v>99</v>
      </c>
      <c r="K1845" t="s">
        <v>115</v>
      </c>
      <c r="L1845" t="s">
        <v>111</v>
      </c>
      <c r="M1845" t="s">
        <v>112</v>
      </c>
      <c r="N1845" t="s">
        <v>113</v>
      </c>
      <c r="O1845" t="s">
        <v>814</v>
      </c>
      <c r="P1845" t="s">
        <v>34</v>
      </c>
      <c r="Q1845" t="s">
        <v>35</v>
      </c>
      <c r="R1845" t="s">
        <v>36</v>
      </c>
      <c r="S1845" t="s">
        <v>949</v>
      </c>
      <c r="T1845" t="s">
        <v>185</v>
      </c>
      <c r="U1845" t="s">
        <v>226</v>
      </c>
      <c r="V1845" t="s">
        <v>39</v>
      </c>
      <c r="W1845" t="s">
        <v>40</v>
      </c>
      <c r="X1845" t="s">
        <v>187</v>
      </c>
      <c r="Y1845" t="s">
        <v>41</v>
      </c>
      <c r="Z1845" t="s">
        <v>41</v>
      </c>
      <c r="AA1845" t="s">
        <v>188</v>
      </c>
      <c r="AB1845" t="s">
        <v>227</v>
      </c>
    </row>
    <row r="1846" spans="1:29" x14ac:dyDescent="0.25">
      <c r="A1846" t="s">
        <v>925</v>
      </c>
      <c r="B1846" t="s">
        <v>26</v>
      </c>
      <c r="C1846" t="s">
        <v>774</v>
      </c>
      <c r="D1846" t="s">
        <v>948</v>
      </c>
      <c r="E1846">
        <v>511</v>
      </c>
      <c r="F1846" t="str">
        <f t="shared" si="56"/>
        <v>A8660AF511</v>
      </c>
      <c r="G1846">
        <f t="shared" si="57"/>
        <v>6346000</v>
      </c>
      <c r="H1846" s="2">
        <v>-6346011</v>
      </c>
      <c r="I1846" s="3">
        <v>-6346000</v>
      </c>
      <c r="J1846" t="s">
        <v>99</v>
      </c>
      <c r="K1846" t="s">
        <v>116</v>
      </c>
      <c r="L1846" t="s">
        <v>117</v>
      </c>
      <c r="M1846" t="s">
        <v>118</v>
      </c>
      <c r="N1846" t="s">
        <v>117</v>
      </c>
      <c r="O1846" t="s">
        <v>814</v>
      </c>
      <c r="P1846" t="s">
        <v>34</v>
      </c>
      <c r="Q1846" t="s">
        <v>35</v>
      </c>
      <c r="R1846" t="s">
        <v>36</v>
      </c>
      <c r="S1846" t="s">
        <v>949</v>
      </c>
      <c r="T1846" t="s">
        <v>185</v>
      </c>
      <c r="U1846" t="s">
        <v>226</v>
      </c>
      <c r="V1846" t="s">
        <v>39</v>
      </c>
      <c r="W1846" t="s">
        <v>40</v>
      </c>
      <c r="X1846" t="s">
        <v>187</v>
      </c>
      <c r="Y1846" t="s">
        <v>41</v>
      </c>
      <c r="Z1846" t="s">
        <v>41</v>
      </c>
      <c r="AA1846" t="s">
        <v>188</v>
      </c>
      <c r="AB1846" t="s">
        <v>227</v>
      </c>
    </row>
    <row r="1847" spans="1:29" x14ac:dyDescent="0.25">
      <c r="A1847" t="s">
        <v>149</v>
      </c>
      <c r="B1847" t="s">
        <v>26</v>
      </c>
      <c r="C1847" t="s">
        <v>774</v>
      </c>
      <c r="D1847" t="s">
        <v>948</v>
      </c>
      <c r="E1847">
        <v>511</v>
      </c>
      <c r="F1847" t="str">
        <f t="shared" si="56"/>
        <v>A8660AF511</v>
      </c>
      <c r="G1847">
        <f t="shared" si="57"/>
        <v>1407000</v>
      </c>
      <c r="H1847" s="2">
        <v>1407413</v>
      </c>
      <c r="I1847" s="3">
        <v>1407000</v>
      </c>
      <c r="J1847" t="s">
        <v>29</v>
      </c>
      <c r="K1847" t="s">
        <v>35</v>
      </c>
      <c r="L1847" t="s">
        <v>129</v>
      </c>
      <c r="M1847" t="s">
        <v>130</v>
      </c>
      <c r="N1847" t="s">
        <v>131</v>
      </c>
      <c r="O1847" t="s">
        <v>814</v>
      </c>
      <c r="P1847" t="s">
        <v>34</v>
      </c>
      <c r="Q1847" t="s">
        <v>35</v>
      </c>
      <c r="R1847" t="s">
        <v>36</v>
      </c>
      <c r="S1847" t="s">
        <v>949</v>
      </c>
      <c r="T1847" t="s">
        <v>185</v>
      </c>
      <c r="U1847" t="s">
        <v>226</v>
      </c>
      <c r="V1847" t="s">
        <v>39</v>
      </c>
      <c r="W1847" t="s">
        <v>40</v>
      </c>
      <c r="X1847" t="s">
        <v>187</v>
      </c>
      <c r="Y1847" t="s">
        <v>41</v>
      </c>
      <c r="Z1847" t="s">
        <v>41</v>
      </c>
      <c r="AA1847" t="s">
        <v>188</v>
      </c>
      <c r="AB1847" t="s">
        <v>227</v>
      </c>
    </row>
    <row r="1848" spans="1:29" x14ac:dyDescent="0.25">
      <c r="A1848" t="s">
        <v>152</v>
      </c>
      <c r="B1848" t="s">
        <v>26</v>
      </c>
      <c r="C1848" t="s">
        <v>774</v>
      </c>
      <c r="D1848" t="s">
        <v>948</v>
      </c>
      <c r="E1848">
        <v>511</v>
      </c>
      <c r="F1848" t="str">
        <f t="shared" si="56"/>
        <v>A8660AF511</v>
      </c>
      <c r="G1848">
        <f t="shared" si="57"/>
        <v>1407000</v>
      </c>
      <c r="H1848" s="2">
        <v>-1407413</v>
      </c>
      <c r="I1848" s="3">
        <v>-1407000</v>
      </c>
      <c r="J1848" t="s">
        <v>99</v>
      </c>
      <c r="K1848" t="s">
        <v>115</v>
      </c>
      <c r="L1848" t="s">
        <v>111</v>
      </c>
      <c r="M1848" t="s">
        <v>112</v>
      </c>
      <c r="N1848" t="s">
        <v>113</v>
      </c>
      <c r="O1848" t="s">
        <v>814</v>
      </c>
      <c r="P1848" t="s">
        <v>34</v>
      </c>
      <c r="Q1848" t="s">
        <v>35</v>
      </c>
      <c r="R1848" t="s">
        <v>36</v>
      </c>
      <c r="S1848" t="s">
        <v>949</v>
      </c>
      <c r="T1848" t="s">
        <v>185</v>
      </c>
      <c r="U1848" t="s">
        <v>226</v>
      </c>
      <c r="V1848" t="s">
        <v>39</v>
      </c>
      <c r="W1848" t="s">
        <v>40</v>
      </c>
      <c r="X1848" t="s">
        <v>187</v>
      </c>
      <c r="Y1848" t="s">
        <v>41</v>
      </c>
      <c r="Z1848" t="s">
        <v>41</v>
      </c>
      <c r="AA1848" t="s">
        <v>188</v>
      </c>
      <c r="AB1848" t="s">
        <v>227</v>
      </c>
    </row>
    <row r="1849" spans="1:29" x14ac:dyDescent="0.25">
      <c r="A1849" t="s">
        <v>153</v>
      </c>
      <c r="B1849" t="s">
        <v>950</v>
      </c>
      <c r="C1849" t="s">
        <v>774</v>
      </c>
      <c r="D1849" t="s">
        <v>948</v>
      </c>
      <c r="E1849">
        <v>511</v>
      </c>
      <c r="F1849" t="str">
        <f t="shared" si="56"/>
        <v>A8660AF511</v>
      </c>
      <c r="G1849">
        <f t="shared" si="57"/>
        <v>1405000</v>
      </c>
      <c r="H1849" s="2">
        <v>1405293</v>
      </c>
      <c r="I1849" s="3">
        <v>1405000</v>
      </c>
      <c r="J1849" t="s">
        <v>29</v>
      </c>
      <c r="K1849" t="s">
        <v>154</v>
      </c>
      <c r="L1849" t="s">
        <v>155</v>
      </c>
      <c r="M1849" t="s">
        <v>156</v>
      </c>
      <c r="N1849" t="s">
        <v>157</v>
      </c>
      <c r="O1849" t="s">
        <v>814</v>
      </c>
      <c r="P1849" t="s">
        <v>34</v>
      </c>
      <c r="Q1849" t="s">
        <v>35</v>
      </c>
      <c r="R1849" t="s">
        <v>36</v>
      </c>
      <c r="S1849" t="s">
        <v>949</v>
      </c>
      <c r="T1849" t="s">
        <v>185</v>
      </c>
      <c r="U1849" t="s">
        <v>226</v>
      </c>
      <c r="V1849" t="s">
        <v>39</v>
      </c>
      <c r="W1849" t="s">
        <v>40</v>
      </c>
      <c r="X1849" t="s">
        <v>187</v>
      </c>
      <c r="Y1849" t="s">
        <v>41</v>
      </c>
      <c r="Z1849" t="s">
        <v>41</v>
      </c>
      <c r="AA1849" t="s">
        <v>188</v>
      </c>
      <c r="AB1849" t="s">
        <v>227</v>
      </c>
    </row>
    <row r="1850" spans="1:29" x14ac:dyDescent="0.25">
      <c r="A1850" t="s">
        <v>158</v>
      </c>
      <c r="B1850" t="s">
        <v>950</v>
      </c>
      <c r="C1850" t="s">
        <v>774</v>
      </c>
      <c r="D1850" t="s">
        <v>948</v>
      </c>
      <c r="E1850">
        <v>511</v>
      </c>
      <c r="F1850" t="str">
        <f t="shared" si="56"/>
        <v>A8660AF511</v>
      </c>
      <c r="G1850">
        <f t="shared" si="57"/>
        <v>11000</v>
      </c>
      <c r="H1850" s="2">
        <v>11404</v>
      </c>
      <c r="I1850" s="3">
        <v>11000</v>
      </c>
      <c r="J1850" t="s">
        <v>29</v>
      </c>
      <c r="K1850" t="s">
        <v>159</v>
      </c>
      <c r="L1850" t="s">
        <v>160</v>
      </c>
      <c r="M1850" t="s">
        <v>161</v>
      </c>
      <c r="N1850" t="s">
        <v>162</v>
      </c>
      <c r="O1850" t="s">
        <v>814</v>
      </c>
      <c r="P1850" t="s">
        <v>34</v>
      </c>
      <c r="Q1850" t="s">
        <v>35</v>
      </c>
      <c r="R1850" t="s">
        <v>36</v>
      </c>
      <c r="S1850" t="s">
        <v>949</v>
      </c>
      <c r="T1850" t="s">
        <v>185</v>
      </c>
      <c r="U1850" t="s">
        <v>226</v>
      </c>
      <c r="V1850" t="s">
        <v>39</v>
      </c>
      <c r="W1850" t="s">
        <v>40</v>
      </c>
      <c r="X1850" t="s">
        <v>187</v>
      </c>
      <c r="Y1850" t="s">
        <v>41</v>
      </c>
      <c r="Z1850" t="s">
        <v>41</v>
      </c>
      <c r="AA1850" t="s">
        <v>188</v>
      </c>
      <c r="AB1850" t="s">
        <v>227</v>
      </c>
    </row>
    <row r="1851" spans="1:29" x14ac:dyDescent="0.25">
      <c r="A1851" t="s">
        <v>163</v>
      </c>
      <c r="B1851" t="s">
        <v>950</v>
      </c>
      <c r="C1851" t="s">
        <v>774</v>
      </c>
      <c r="D1851" t="s">
        <v>948</v>
      </c>
      <c r="E1851">
        <v>511</v>
      </c>
      <c r="F1851" t="str">
        <f t="shared" si="56"/>
        <v>A8660AF511</v>
      </c>
      <c r="G1851">
        <f t="shared" si="57"/>
        <v>1416000</v>
      </c>
      <c r="H1851" s="2">
        <v>-1416697</v>
      </c>
      <c r="I1851" s="3">
        <v>-1416000</v>
      </c>
      <c r="J1851" t="s">
        <v>99</v>
      </c>
      <c r="K1851" t="s">
        <v>35</v>
      </c>
      <c r="L1851" t="s">
        <v>129</v>
      </c>
      <c r="M1851" t="s">
        <v>130</v>
      </c>
      <c r="N1851" t="s">
        <v>131</v>
      </c>
      <c r="O1851" t="s">
        <v>814</v>
      </c>
      <c r="P1851" t="s">
        <v>34</v>
      </c>
      <c r="Q1851" t="s">
        <v>35</v>
      </c>
      <c r="R1851" t="s">
        <v>36</v>
      </c>
      <c r="S1851" t="s">
        <v>949</v>
      </c>
      <c r="T1851" t="s">
        <v>185</v>
      </c>
      <c r="U1851" t="s">
        <v>226</v>
      </c>
      <c r="V1851" t="s">
        <v>39</v>
      </c>
      <c r="W1851" t="s">
        <v>40</v>
      </c>
      <c r="X1851" t="s">
        <v>187</v>
      </c>
      <c r="Y1851" t="s">
        <v>41</v>
      </c>
      <c r="Z1851" t="s">
        <v>41</v>
      </c>
      <c r="AA1851" t="s">
        <v>188</v>
      </c>
      <c r="AB1851" t="s">
        <v>227</v>
      </c>
    </row>
    <row r="1852" spans="1:29" x14ac:dyDescent="0.25">
      <c r="A1852" t="s">
        <v>164</v>
      </c>
      <c r="B1852" t="s">
        <v>26</v>
      </c>
      <c r="C1852" t="s">
        <v>774</v>
      </c>
      <c r="D1852" t="s">
        <v>948</v>
      </c>
      <c r="E1852">
        <v>511</v>
      </c>
      <c r="F1852" t="str">
        <f t="shared" si="56"/>
        <v>A8660AF511</v>
      </c>
      <c r="G1852">
        <f t="shared" si="57"/>
        <v>1405000</v>
      </c>
      <c r="H1852" s="2">
        <v>1405293</v>
      </c>
      <c r="I1852" s="3">
        <v>1405000</v>
      </c>
      <c r="J1852" t="s">
        <v>29</v>
      </c>
      <c r="K1852" t="s">
        <v>116</v>
      </c>
      <c r="L1852" t="s">
        <v>117</v>
      </c>
      <c r="M1852" t="s">
        <v>118</v>
      </c>
      <c r="N1852" t="s">
        <v>117</v>
      </c>
      <c r="O1852" t="s">
        <v>814</v>
      </c>
      <c r="P1852" t="s">
        <v>34</v>
      </c>
      <c r="Q1852" t="s">
        <v>35</v>
      </c>
      <c r="R1852" t="s">
        <v>36</v>
      </c>
      <c r="S1852" t="s">
        <v>949</v>
      </c>
      <c r="T1852" t="s">
        <v>185</v>
      </c>
      <c r="U1852" t="s">
        <v>226</v>
      </c>
      <c r="V1852" t="s">
        <v>39</v>
      </c>
      <c r="W1852" t="s">
        <v>40</v>
      </c>
      <c r="X1852" t="s">
        <v>187</v>
      </c>
      <c r="Y1852" t="s">
        <v>41</v>
      </c>
      <c r="Z1852" t="s">
        <v>41</v>
      </c>
      <c r="AA1852" t="s">
        <v>188</v>
      </c>
      <c r="AB1852" t="s">
        <v>227</v>
      </c>
    </row>
    <row r="1853" spans="1:29" x14ac:dyDescent="0.25">
      <c r="A1853" t="s">
        <v>165</v>
      </c>
      <c r="B1853" t="s">
        <v>26</v>
      </c>
      <c r="C1853" t="s">
        <v>774</v>
      </c>
      <c r="D1853" t="s">
        <v>948</v>
      </c>
      <c r="E1853">
        <v>511</v>
      </c>
      <c r="F1853" t="str">
        <f t="shared" si="56"/>
        <v>A8660AF511</v>
      </c>
      <c r="G1853">
        <f t="shared" si="57"/>
        <v>1405000</v>
      </c>
      <c r="H1853" s="2">
        <v>-1405293</v>
      </c>
      <c r="I1853" s="3">
        <v>-1405000</v>
      </c>
      <c r="J1853" t="s">
        <v>99</v>
      </c>
      <c r="K1853" t="s">
        <v>154</v>
      </c>
      <c r="L1853" t="s">
        <v>155</v>
      </c>
      <c r="M1853" t="s">
        <v>156</v>
      </c>
      <c r="N1853" t="s">
        <v>157</v>
      </c>
      <c r="O1853" t="s">
        <v>814</v>
      </c>
      <c r="P1853" t="s">
        <v>34</v>
      </c>
      <c r="Q1853" t="s">
        <v>35</v>
      </c>
      <c r="R1853" t="s">
        <v>36</v>
      </c>
      <c r="S1853" t="s">
        <v>949</v>
      </c>
      <c r="T1853" t="s">
        <v>185</v>
      </c>
      <c r="U1853" t="s">
        <v>226</v>
      </c>
      <c r="V1853" t="s">
        <v>39</v>
      </c>
      <c r="W1853" t="s">
        <v>40</v>
      </c>
      <c r="X1853" t="s">
        <v>187</v>
      </c>
      <c r="Y1853" t="s">
        <v>41</v>
      </c>
      <c r="Z1853" t="s">
        <v>41</v>
      </c>
      <c r="AA1853" t="s">
        <v>188</v>
      </c>
      <c r="AB1853" t="s">
        <v>227</v>
      </c>
    </row>
    <row r="1854" spans="1:29" x14ac:dyDescent="0.25">
      <c r="A1854" t="s">
        <v>166</v>
      </c>
      <c r="B1854" t="s">
        <v>26</v>
      </c>
      <c r="C1854" t="s">
        <v>774</v>
      </c>
      <c r="D1854" t="s">
        <v>948</v>
      </c>
      <c r="E1854">
        <v>511</v>
      </c>
      <c r="F1854" t="str">
        <f t="shared" si="56"/>
        <v>A8660AF511</v>
      </c>
      <c r="G1854">
        <f t="shared" si="57"/>
        <v>1408000</v>
      </c>
      <c r="H1854" s="2">
        <v>1408107</v>
      </c>
      <c r="I1854" s="3">
        <v>1408000</v>
      </c>
      <c r="J1854" t="s">
        <v>29</v>
      </c>
      <c r="K1854" t="s">
        <v>116</v>
      </c>
      <c r="L1854" t="s">
        <v>117</v>
      </c>
      <c r="M1854" t="s">
        <v>118</v>
      </c>
      <c r="N1854" t="s">
        <v>117</v>
      </c>
      <c r="O1854" t="s">
        <v>814</v>
      </c>
      <c r="P1854" t="s">
        <v>34</v>
      </c>
      <c r="Q1854" t="s">
        <v>35</v>
      </c>
      <c r="R1854" t="s">
        <v>36</v>
      </c>
      <c r="S1854" t="s">
        <v>949</v>
      </c>
      <c r="T1854" t="s">
        <v>185</v>
      </c>
      <c r="U1854" t="s">
        <v>226</v>
      </c>
      <c r="V1854" t="s">
        <v>39</v>
      </c>
      <c r="W1854" t="s">
        <v>40</v>
      </c>
      <c r="X1854" t="s">
        <v>187</v>
      </c>
      <c r="Y1854" t="s">
        <v>41</v>
      </c>
      <c r="Z1854" t="s">
        <v>41</v>
      </c>
      <c r="AA1854" t="s">
        <v>188</v>
      </c>
      <c r="AB1854" t="s">
        <v>227</v>
      </c>
    </row>
    <row r="1855" spans="1:29" x14ac:dyDescent="0.25">
      <c r="A1855" t="s">
        <v>167</v>
      </c>
      <c r="B1855" t="s">
        <v>26</v>
      </c>
      <c r="C1855" t="s">
        <v>774</v>
      </c>
      <c r="D1855" t="s">
        <v>948</v>
      </c>
      <c r="E1855">
        <v>511</v>
      </c>
      <c r="F1855" t="str">
        <f t="shared" si="56"/>
        <v>A8660AF511</v>
      </c>
      <c r="G1855">
        <f t="shared" si="57"/>
        <v>1408000</v>
      </c>
      <c r="H1855" s="2">
        <v>-1408107</v>
      </c>
      <c r="I1855" s="3">
        <v>-1408000</v>
      </c>
      <c r="J1855" t="s">
        <v>99</v>
      </c>
      <c r="K1855" t="s">
        <v>168</v>
      </c>
      <c r="L1855" t="s">
        <v>117</v>
      </c>
      <c r="M1855" t="s">
        <v>169</v>
      </c>
      <c r="N1855" t="s">
        <v>170</v>
      </c>
      <c r="O1855" t="s">
        <v>814</v>
      </c>
      <c r="P1855" t="s">
        <v>34</v>
      </c>
      <c r="Q1855" t="s">
        <v>35</v>
      </c>
      <c r="R1855" t="s">
        <v>36</v>
      </c>
      <c r="S1855" t="s">
        <v>949</v>
      </c>
      <c r="T1855" t="s">
        <v>185</v>
      </c>
      <c r="U1855" t="s">
        <v>226</v>
      </c>
      <c r="V1855" t="s">
        <v>39</v>
      </c>
      <c r="W1855" t="s">
        <v>40</v>
      </c>
      <c r="X1855" t="s">
        <v>187</v>
      </c>
      <c r="Y1855" t="s">
        <v>41</v>
      </c>
      <c r="Z1855" t="s">
        <v>41</v>
      </c>
      <c r="AA1855" t="s">
        <v>188</v>
      </c>
      <c r="AB1855" t="s">
        <v>227</v>
      </c>
    </row>
    <row r="1856" spans="1:29" x14ac:dyDescent="0.25">
      <c r="A1856" t="s">
        <v>823</v>
      </c>
      <c r="B1856" t="s">
        <v>26</v>
      </c>
      <c r="C1856" t="s">
        <v>346</v>
      </c>
      <c r="D1856" t="s">
        <v>64</v>
      </c>
      <c r="E1856">
        <v>511</v>
      </c>
      <c r="F1856" t="str">
        <f t="shared" si="56"/>
        <v>A3860AF511</v>
      </c>
      <c r="G1856">
        <f t="shared" si="57"/>
        <v>409000</v>
      </c>
      <c r="H1856" s="2">
        <v>408703</v>
      </c>
      <c r="I1856" s="3">
        <v>409000</v>
      </c>
      <c r="J1856" t="s">
        <v>29</v>
      </c>
      <c r="K1856" t="s">
        <v>108</v>
      </c>
      <c r="L1856" t="s">
        <v>109</v>
      </c>
      <c r="M1856" t="s">
        <v>32</v>
      </c>
      <c r="N1856" t="s">
        <v>33</v>
      </c>
      <c r="O1856" t="s">
        <v>814</v>
      </c>
      <c r="P1856" t="s">
        <v>34</v>
      </c>
      <c r="Q1856" t="s">
        <v>51</v>
      </c>
      <c r="R1856" t="s">
        <v>58</v>
      </c>
      <c r="S1856" t="s">
        <v>347</v>
      </c>
      <c r="T1856" t="s">
        <v>185</v>
      </c>
      <c r="U1856" t="s">
        <v>194</v>
      </c>
      <c r="V1856" t="s">
        <v>39</v>
      </c>
      <c r="W1856" t="s">
        <v>40</v>
      </c>
      <c r="X1856" t="s">
        <v>40</v>
      </c>
      <c r="Y1856" t="s">
        <v>41</v>
      </c>
      <c r="Z1856" t="s">
        <v>41</v>
      </c>
      <c r="AA1856" t="s">
        <v>188</v>
      </c>
      <c r="AB1856" t="s">
        <v>195</v>
      </c>
    </row>
    <row r="1857" spans="1:28" x14ac:dyDescent="0.25">
      <c r="A1857" t="s">
        <v>825</v>
      </c>
      <c r="B1857" t="s">
        <v>26</v>
      </c>
      <c r="C1857" t="s">
        <v>346</v>
      </c>
      <c r="D1857" t="s">
        <v>64</v>
      </c>
      <c r="E1857">
        <v>511</v>
      </c>
      <c r="F1857" t="str">
        <f t="shared" si="56"/>
        <v>A3860AF511</v>
      </c>
      <c r="G1857">
        <f t="shared" si="57"/>
        <v>9000</v>
      </c>
      <c r="H1857" s="2">
        <v>8731</v>
      </c>
      <c r="I1857" s="3">
        <v>9000</v>
      </c>
      <c r="J1857" t="s">
        <v>29</v>
      </c>
      <c r="K1857" t="s">
        <v>100</v>
      </c>
      <c r="L1857" t="s">
        <v>101</v>
      </c>
      <c r="M1857" t="s">
        <v>102</v>
      </c>
      <c r="N1857" t="s">
        <v>103</v>
      </c>
      <c r="O1857" t="s">
        <v>814</v>
      </c>
      <c r="P1857" t="s">
        <v>34</v>
      </c>
      <c r="Q1857" t="s">
        <v>51</v>
      </c>
      <c r="R1857" t="s">
        <v>58</v>
      </c>
      <c r="S1857" t="s">
        <v>347</v>
      </c>
      <c r="T1857" t="s">
        <v>185</v>
      </c>
      <c r="U1857" t="s">
        <v>194</v>
      </c>
      <c r="V1857" t="s">
        <v>39</v>
      </c>
      <c r="W1857" t="s">
        <v>40</v>
      </c>
      <c r="X1857" t="s">
        <v>40</v>
      </c>
      <c r="Y1857" t="s">
        <v>41</v>
      </c>
      <c r="Z1857" t="s">
        <v>41</v>
      </c>
      <c r="AA1857" t="s">
        <v>188</v>
      </c>
      <c r="AB1857" t="s">
        <v>195</v>
      </c>
    </row>
    <row r="1858" spans="1:28" x14ac:dyDescent="0.25">
      <c r="A1858" t="s">
        <v>816</v>
      </c>
      <c r="B1858" t="s">
        <v>26</v>
      </c>
      <c r="C1858" t="s">
        <v>346</v>
      </c>
      <c r="D1858" t="s">
        <v>64</v>
      </c>
      <c r="E1858">
        <v>511</v>
      </c>
      <c r="F1858" t="str">
        <f t="shared" si="56"/>
        <v>A3860AF511</v>
      </c>
      <c r="G1858">
        <f t="shared" si="57"/>
        <v>116000</v>
      </c>
      <c r="H1858" s="2">
        <v>-115727</v>
      </c>
      <c r="I1858" s="3">
        <v>-116000</v>
      </c>
      <c r="J1858" t="s">
        <v>99</v>
      </c>
      <c r="K1858" t="s">
        <v>115</v>
      </c>
      <c r="L1858" t="s">
        <v>111</v>
      </c>
      <c r="M1858" t="s">
        <v>112</v>
      </c>
      <c r="N1858" t="s">
        <v>113</v>
      </c>
      <c r="O1858" t="s">
        <v>814</v>
      </c>
      <c r="P1858" t="s">
        <v>34</v>
      </c>
      <c r="Q1858" t="s">
        <v>51</v>
      </c>
      <c r="R1858" t="s">
        <v>58</v>
      </c>
      <c r="S1858" t="s">
        <v>347</v>
      </c>
      <c r="T1858" t="s">
        <v>185</v>
      </c>
      <c r="U1858" t="s">
        <v>194</v>
      </c>
      <c r="V1858" t="s">
        <v>39</v>
      </c>
      <c r="W1858" t="s">
        <v>40</v>
      </c>
      <c r="X1858" t="s">
        <v>40</v>
      </c>
      <c r="Y1858" t="s">
        <v>41</v>
      </c>
      <c r="Z1858" t="s">
        <v>41</v>
      </c>
      <c r="AA1858" t="s">
        <v>188</v>
      </c>
      <c r="AB1858" t="s">
        <v>195</v>
      </c>
    </row>
    <row r="1859" spans="1:28" x14ac:dyDescent="0.25">
      <c r="A1859" t="s">
        <v>817</v>
      </c>
      <c r="B1859" t="s">
        <v>26</v>
      </c>
      <c r="C1859" t="s">
        <v>346</v>
      </c>
      <c r="D1859" t="s">
        <v>64</v>
      </c>
      <c r="E1859">
        <v>511</v>
      </c>
      <c r="F1859" t="str">
        <f t="shared" si="56"/>
        <v>A3860AF511</v>
      </c>
      <c r="G1859">
        <f t="shared" si="57"/>
        <v>302000</v>
      </c>
      <c r="H1859" s="2">
        <v>-301707</v>
      </c>
      <c r="I1859" s="3">
        <v>-302000</v>
      </c>
      <c r="J1859" t="s">
        <v>99</v>
      </c>
      <c r="K1859" t="s">
        <v>116</v>
      </c>
      <c r="L1859" t="s">
        <v>117</v>
      </c>
      <c r="M1859" t="s">
        <v>118</v>
      </c>
      <c r="N1859" t="s">
        <v>117</v>
      </c>
      <c r="O1859" t="s">
        <v>814</v>
      </c>
      <c r="P1859" t="s">
        <v>34</v>
      </c>
      <c r="Q1859" t="s">
        <v>51</v>
      </c>
      <c r="R1859" t="s">
        <v>58</v>
      </c>
      <c r="S1859" t="s">
        <v>347</v>
      </c>
      <c r="T1859" t="s">
        <v>185</v>
      </c>
      <c r="U1859" t="s">
        <v>194</v>
      </c>
      <c r="V1859" t="s">
        <v>39</v>
      </c>
      <c r="W1859" t="s">
        <v>40</v>
      </c>
      <c r="X1859" t="s">
        <v>40</v>
      </c>
      <c r="Y1859" t="s">
        <v>41</v>
      </c>
      <c r="Z1859" t="s">
        <v>41</v>
      </c>
      <c r="AA1859" t="s">
        <v>188</v>
      </c>
      <c r="AB1859" t="s">
        <v>195</v>
      </c>
    </row>
    <row r="1860" spans="1:28" x14ac:dyDescent="0.25">
      <c r="A1860" t="s">
        <v>870</v>
      </c>
      <c r="B1860" t="s">
        <v>26</v>
      </c>
      <c r="C1860" t="s">
        <v>346</v>
      </c>
      <c r="D1860" t="s">
        <v>64</v>
      </c>
      <c r="E1860">
        <v>511</v>
      </c>
      <c r="F1860" t="str">
        <f t="shared" si="56"/>
        <v>A3860AF511</v>
      </c>
      <c r="G1860">
        <f t="shared" si="57"/>
        <v>71000</v>
      </c>
      <c r="H1860" s="2">
        <v>-70820</v>
      </c>
      <c r="I1860" s="3">
        <v>-71000</v>
      </c>
      <c r="J1860" t="s">
        <v>99</v>
      </c>
      <c r="K1860" t="s">
        <v>108</v>
      </c>
      <c r="L1860" t="s">
        <v>109</v>
      </c>
      <c r="M1860" t="s">
        <v>32</v>
      </c>
      <c r="N1860" t="s">
        <v>33</v>
      </c>
      <c r="O1860" t="s">
        <v>814</v>
      </c>
      <c r="P1860" t="s">
        <v>34</v>
      </c>
      <c r="Q1860" t="s">
        <v>51</v>
      </c>
      <c r="R1860" t="s">
        <v>58</v>
      </c>
      <c r="S1860" t="s">
        <v>347</v>
      </c>
      <c r="T1860" t="s">
        <v>185</v>
      </c>
      <c r="U1860" t="s">
        <v>194</v>
      </c>
      <c r="V1860" t="s">
        <v>39</v>
      </c>
      <c r="W1860" t="s">
        <v>40</v>
      </c>
      <c r="X1860" t="s">
        <v>40</v>
      </c>
      <c r="Y1860" t="s">
        <v>41</v>
      </c>
      <c r="Z1860" t="s">
        <v>41</v>
      </c>
      <c r="AA1860" t="s">
        <v>188</v>
      </c>
      <c r="AB1860" t="s">
        <v>195</v>
      </c>
    </row>
    <row r="1861" spans="1:28" x14ac:dyDescent="0.25">
      <c r="A1861" t="s">
        <v>822</v>
      </c>
      <c r="B1861" t="s">
        <v>26</v>
      </c>
      <c r="C1861" t="s">
        <v>346</v>
      </c>
      <c r="D1861" t="s">
        <v>64</v>
      </c>
      <c r="E1861">
        <v>511</v>
      </c>
      <c r="F1861" t="str">
        <f t="shared" si="56"/>
        <v>A3860AF511</v>
      </c>
      <c r="G1861">
        <f t="shared" si="57"/>
        <v>21000</v>
      </c>
      <c r="H1861" s="2">
        <v>20054</v>
      </c>
      <c r="I1861" s="3">
        <v>21000</v>
      </c>
      <c r="J1861" t="s">
        <v>29</v>
      </c>
      <c r="K1861" t="s">
        <v>115</v>
      </c>
      <c r="L1861" t="s">
        <v>111</v>
      </c>
      <c r="M1861" t="s">
        <v>112</v>
      </c>
      <c r="N1861" t="s">
        <v>113</v>
      </c>
      <c r="O1861" t="s">
        <v>814</v>
      </c>
      <c r="P1861" t="s">
        <v>34</v>
      </c>
      <c r="Q1861" t="s">
        <v>51</v>
      </c>
      <c r="R1861" t="s">
        <v>58</v>
      </c>
      <c r="S1861" t="s">
        <v>347</v>
      </c>
      <c r="T1861" t="s">
        <v>185</v>
      </c>
      <c r="U1861" t="s">
        <v>194</v>
      </c>
      <c r="V1861" t="s">
        <v>39</v>
      </c>
      <c r="W1861" t="s">
        <v>40</v>
      </c>
      <c r="X1861" t="s">
        <v>40</v>
      </c>
      <c r="Y1861" t="s">
        <v>41</v>
      </c>
      <c r="Z1861" t="s">
        <v>41</v>
      </c>
      <c r="AA1861" t="s">
        <v>188</v>
      </c>
      <c r="AB1861" t="s">
        <v>195</v>
      </c>
    </row>
    <row r="1862" spans="1:28" x14ac:dyDescent="0.25">
      <c r="A1862" t="s">
        <v>925</v>
      </c>
      <c r="B1862" t="s">
        <v>26</v>
      </c>
      <c r="C1862" t="s">
        <v>346</v>
      </c>
      <c r="D1862" t="s">
        <v>64</v>
      </c>
      <c r="E1862">
        <v>511</v>
      </c>
      <c r="F1862" t="str">
        <f t="shared" si="56"/>
        <v>A3860AF511</v>
      </c>
      <c r="G1862">
        <f t="shared" si="57"/>
        <v>52000</v>
      </c>
      <c r="H1862" s="2">
        <v>52280</v>
      </c>
      <c r="I1862" s="3">
        <v>52000</v>
      </c>
      <c r="J1862" t="s">
        <v>29</v>
      </c>
      <c r="K1862" t="s">
        <v>116</v>
      </c>
      <c r="L1862" t="s">
        <v>117</v>
      </c>
      <c r="M1862" t="s">
        <v>118</v>
      </c>
      <c r="N1862" t="s">
        <v>117</v>
      </c>
      <c r="O1862" t="s">
        <v>814</v>
      </c>
      <c r="P1862" t="s">
        <v>34</v>
      </c>
      <c r="Q1862" t="s">
        <v>51</v>
      </c>
      <c r="R1862" t="s">
        <v>58</v>
      </c>
      <c r="S1862" t="s">
        <v>347</v>
      </c>
      <c r="T1862" t="s">
        <v>185</v>
      </c>
      <c r="U1862" t="s">
        <v>194</v>
      </c>
      <c r="V1862" t="s">
        <v>39</v>
      </c>
      <c r="W1862" t="s">
        <v>40</v>
      </c>
      <c r="X1862" t="s">
        <v>40</v>
      </c>
      <c r="Y1862" t="s">
        <v>41</v>
      </c>
      <c r="Z1862" t="s">
        <v>41</v>
      </c>
      <c r="AA1862" t="s">
        <v>188</v>
      </c>
      <c r="AB1862" t="s">
        <v>195</v>
      </c>
    </row>
    <row r="1863" spans="1:28" x14ac:dyDescent="0.25">
      <c r="A1863" t="s">
        <v>931</v>
      </c>
      <c r="B1863" t="s">
        <v>26</v>
      </c>
      <c r="C1863" t="s">
        <v>346</v>
      </c>
      <c r="D1863" t="s">
        <v>64</v>
      </c>
      <c r="E1863">
        <v>511</v>
      </c>
      <c r="F1863" t="str">
        <f t="shared" si="56"/>
        <v>A3860AF511</v>
      </c>
      <c r="G1863">
        <f t="shared" si="57"/>
        <v>2000</v>
      </c>
      <c r="H1863" s="2">
        <v>-1514</v>
      </c>
      <c r="I1863" s="3">
        <v>-2000</v>
      </c>
      <c r="J1863" t="s">
        <v>99</v>
      </c>
      <c r="K1863" t="s">
        <v>104</v>
      </c>
      <c r="L1863" t="s">
        <v>105</v>
      </c>
      <c r="M1863" t="s">
        <v>102</v>
      </c>
      <c r="N1863" t="s">
        <v>103</v>
      </c>
      <c r="O1863" t="s">
        <v>814</v>
      </c>
      <c r="P1863" t="s">
        <v>34</v>
      </c>
      <c r="Q1863" t="s">
        <v>51</v>
      </c>
      <c r="R1863" t="s">
        <v>58</v>
      </c>
      <c r="S1863" t="s">
        <v>347</v>
      </c>
      <c r="T1863" t="s">
        <v>185</v>
      </c>
      <c r="U1863" t="s">
        <v>194</v>
      </c>
      <c r="V1863" t="s">
        <v>39</v>
      </c>
      <c r="W1863" t="s">
        <v>40</v>
      </c>
      <c r="X1863" t="s">
        <v>40</v>
      </c>
      <c r="Y1863" t="s">
        <v>41</v>
      </c>
      <c r="Z1863" t="s">
        <v>41</v>
      </c>
      <c r="AA1863" t="s">
        <v>188</v>
      </c>
      <c r="AB1863" t="s">
        <v>195</v>
      </c>
    </row>
    <row r="1864" spans="1:28" x14ac:dyDescent="0.25">
      <c r="A1864" t="s">
        <v>119</v>
      </c>
      <c r="B1864" t="s">
        <v>348</v>
      </c>
      <c r="C1864" t="s">
        <v>346</v>
      </c>
      <c r="D1864" t="s">
        <v>64</v>
      </c>
      <c r="E1864">
        <v>511</v>
      </c>
      <c r="F1864" t="str">
        <f t="shared" ref="F1864:F1927" si="58">_xlfn.CONCAT("A",D1864,"AF",E1864)</f>
        <v>A3860AF511</v>
      </c>
      <c r="G1864">
        <f t="shared" ref="G1864:G1927" si="59">ABS(I1864)</f>
        <v>78000</v>
      </c>
      <c r="H1864" s="2">
        <v>78260</v>
      </c>
      <c r="I1864" s="3">
        <v>78000</v>
      </c>
      <c r="J1864" t="s">
        <v>29</v>
      </c>
      <c r="K1864" t="s">
        <v>121</v>
      </c>
      <c r="L1864" t="s">
        <v>122</v>
      </c>
      <c r="M1864" t="s">
        <v>123</v>
      </c>
      <c r="N1864" t="s">
        <v>124</v>
      </c>
      <c r="O1864" t="s">
        <v>814</v>
      </c>
      <c r="P1864" t="s">
        <v>34</v>
      </c>
      <c r="Q1864" t="s">
        <v>51</v>
      </c>
      <c r="R1864" t="s">
        <v>58</v>
      </c>
      <c r="S1864" t="s">
        <v>347</v>
      </c>
      <c r="T1864" t="s">
        <v>185</v>
      </c>
      <c r="U1864" t="s">
        <v>194</v>
      </c>
      <c r="V1864" t="s">
        <v>39</v>
      </c>
      <c r="W1864" t="s">
        <v>40</v>
      </c>
      <c r="X1864" t="s">
        <v>40</v>
      </c>
      <c r="Y1864" t="s">
        <v>41</v>
      </c>
      <c r="Z1864" t="s">
        <v>41</v>
      </c>
      <c r="AA1864" t="s">
        <v>188</v>
      </c>
      <c r="AB1864" t="s">
        <v>195</v>
      </c>
    </row>
    <row r="1865" spans="1:28" x14ac:dyDescent="0.25">
      <c r="A1865" t="s">
        <v>125</v>
      </c>
      <c r="B1865" t="s">
        <v>348</v>
      </c>
      <c r="C1865" t="s">
        <v>346</v>
      </c>
      <c r="D1865" t="s">
        <v>64</v>
      </c>
      <c r="E1865">
        <v>511</v>
      </c>
      <c r="F1865" t="str">
        <f t="shared" si="58"/>
        <v>A3860AF511</v>
      </c>
      <c r="G1865">
        <f t="shared" si="59"/>
        <v>78000</v>
      </c>
      <c r="H1865" s="2">
        <v>-78260</v>
      </c>
      <c r="I1865" s="3">
        <v>-78000</v>
      </c>
      <c r="J1865" t="s">
        <v>99</v>
      </c>
      <c r="K1865" t="s">
        <v>126</v>
      </c>
      <c r="L1865" t="s">
        <v>927</v>
      </c>
      <c r="M1865" t="s">
        <v>127</v>
      </c>
      <c r="N1865" t="s">
        <v>928</v>
      </c>
      <c r="O1865" t="s">
        <v>814</v>
      </c>
      <c r="P1865" t="s">
        <v>34</v>
      </c>
      <c r="Q1865" t="s">
        <v>51</v>
      </c>
      <c r="R1865" t="s">
        <v>58</v>
      </c>
      <c r="S1865" t="s">
        <v>347</v>
      </c>
      <c r="T1865" t="s">
        <v>185</v>
      </c>
      <c r="U1865" t="s">
        <v>194</v>
      </c>
      <c r="V1865" t="s">
        <v>39</v>
      </c>
      <c r="W1865" t="s">
        <v>40</v>
      </c>
      <c r="X1865" t="s">
        <v>40</v>
      </c>
      <c r="Y1865" t="s">
        <v>41</v>
      </c>
      <c r="Z1865" t="s">
        <v>41</v>
      </c>
      <c r="AA1865" t="s">
        <v>188</v>
      </c>
      <c r="AB1865" t="s">
        <v>195</v>
      </c>
    </row>
    <row r="1866" spans="1:28" x14ac:dyDescent="0.25">
      <c r="A1866" t="s">
        <v>145</v>
      </c>
      <c r="B1866" t="s">
        <v>26</v>
      </c>
      <c r="C1866" t="s">
        <v>346</v>
      </c>
      <c r="D1866" t="s">
        <v>64</v>
      </c>
      <c r="E1866">
        <v>511</v>
      </c>
      <c r="F1866" t="str">
        <f t="shared" si="58"/>
        <v>A3860AF511</v>
      </c>
      <c r="G1866">
        <f t="shared" si="59"/>
        <v>78000</v>
      </c>
      <c r="H1866" s="2">
        <v>78260</v>
      </c>
      <c r="I1866" s="3">
        <v>78000</v>
      </c>
      <c r="J1866" t="s">
        <v>29</v>
      </c>
      <c r="K1866" t="s">
        <v>108</v>
      </c>
      <c r="L1866" t="s">
        <v>109</v>
      </c>
      <c r="M1866" t="s">
        <v>32</v>
      </c>
      <c r="N1866" t="s">
        <v>33</v>
      </c>
      <c r="O1866" t="s">
        <v>814</v>
      </c>
      <c r="P1866" t="s">
        <v>34</v>
      </c>
      <c r="Q1866" t="s">
        <v>51</v>
      </c>
      <c r="R1866" t="s">
        <v>58</v>
      </c>
      <c r="S1866" t="s">
        <v>347</v>
      </c>
      <c r="T1866" t="s">
        <v>185</v>
      </c>
      <c r="U1866" t="s">
        <v>194</v>
      </c>
      <c r="V1866" t="s">
        <v>39</v>
      </c>
      <c r="W1866" t="s">
        <v>40</v>
      </c>
      <c r="X1866" t="s">
        <v>40</v>
      </c>
      <c r="Y1866" t="s">
        <v>41</v>
      </c>
      <c r="Z1866" t="s">
        <v>41</v>
      </c>
      <c r="AA1866" t="s">
        <v>188</v>
      </c>
      <c r="AB1866" t="s">
        <v>195</v>
      </c>
    </row>
    <row r="1867" spans="1:28" x14ac:dyDescent="0.25">
      <c r="A1867" t="s">
        <v>146</v>
      </c>
      <c r="B1867" t="s">
        <v>26</v>
      </c>
      <c r="C1867" t="s">
        <v>346</v>
      </c>
      <c r="D1867" t="s">
        <v>64</v>
      </c>
      <c r="E1867">
        <v>511</v>
      </c>
      <c r="F1867" t="str">
        <f t="shared" si="58"/>
        <v>A3860AF511</v>
      </c>
      <c r="G1867">
        <f t="shared" si="59"/>
        <v>78000</v>
      </c>
      <c r="H1867" s="2">
        <v>-78260</v>
      </c>
      <c r="I1867" s="3">
        <v>-78000</v>
      </c>
      <c r="J1867" t="s">
        <v>99</v>
      </c>
      <c r="K1867" t="s">
        <v>121</v>
      </c>
      <c r="L1867" t="s">
        <v>122</v>
      </c>
      <c r="M1867" t="s">
        <v>123</v>
      </c>
      <c r="N1867" t="s">
        <v>124</v>
      </c>
      <c r="O1867" t="s">
        <v>814</v>
      </c>
      <c r="P1867" t="s">
        <v>34</v>
      </c>
      <c r="Q1867" t="s">
        <v>51</v>
      </c>
      <c r="R1867" t="s">
        <v>58</v>
      </c>
      <c r="S1867" t="s">
        <v>347</v>
      </c>
      <c r="T1867" t="s">
        <v>185</v>
      </c>
      <c r="U1867" t="s">
        <v>194</v>
      </c>
      <c r="V1867" t="s">
        <v>39</v>
      </c>
      <c r="W1867" t="s">
        <v>40</v>
      </c>
      <c r="X1867" t="s">
        <v>40</v>
      </c>
      <c r="Y1867" t="s">
        <v>41</v>
      </c>
      <c r="Z1867" t="s">
        <v>41</v>
      </c>
      <c r="AA1867" t="s">
        <v>188</v>
      </c>
      <c r="AB1867" t="s">
        <v>195</v>
      </c>
    </row>
    <row r="1868" spans="1:28" x14ac:dyDescent="0.25">
      <c r="A1868" t="s">
        <v>147</v>
      </c>
      <c r="B1868" t="s">
        <v>26</v>
      </c>
      <c r="C1868" t="s">
        <v>346</v>
      </c>
      <c r="D1868" t="s">
        <v>64</v>
      </c>
      <c r="E1868">
        <v>511</v>
      </c>
      <c r="F1868" t="str">
        <f t="shared" si="58"/>
        <v>A3860AF511</v>
      </c>
      <c r="G1868">
        <f t="shared" si="59"/>
        <v>78000</v>
      </c>
      <c r="H1868" s="2">
        <v>78260</v>
      </c>
      <c r="I1868" s="3">
        <v>78000</v>
      </c>
      <c r="J1868" t="s">
        <v>29</v>
      </c>
      <c r="K1868" t="s">
        <v>126</v>
      </c>
      <c r="L1868" t="s">
        <v>927</v>
      </c>
      <c r="M1868" t="s">
        <v>127</v>
      </c>
      <c r="N1868" t="s">
        <v>928</v>
      </c>
      <c r="O1868" t="s">
        <v>814</v>
      </c>
      <c r="P1868" t="s">
        <v>34</v>
      </c>
      <c r="Q1868" t="s">
        <v>51</v>
      </c>
      <c r="R1868" t="s">
        <v>58</v>
      </c>
      <c r="S1868" t="s">
        <v>347</v>
      </c>
      <c r="T1868" t="s">
        <v>185</v>
      </c>
      <c r="U1868" t="s">
        <v>194</v>
      </c>
      <c r="V1868" t="s">
        <v>39</v>
      </c>
      <c r="W1868" t="s">
        <v>40</v>
      </c>
      <c r="X1868" t="s">
        <v>40</v>
      </c>
      <c r="Y1868" t="s">
        <v>41</v>
      </c>
      <c r="Z1868" t="s">
        <v>41</v>
      </c>
      <c r="AA1868" t="s">
        <v>188</v>
      </c>
      <c r="AB1868" t="s">
        <v>195</v>
      </c>
    </row>
    <row r="1869" spans="1:28" x14ac:dyDescent="0.25">
      <c r="A1869" t="s">
        <v>148</v>
      </c>
      <c r="B1869" t="s">
        <v>26</v>
      </c>
      <c r="C1869" t="s">
        <v>346</v>
      </c>
      <c r="D1869" t="s">
        <v>64</v>
      </c>
      <c r="E1869">
        <v>511</v>
      </c>
      <c r="F1869" t="str">
        <f t="shared" si="58"/>
        <v>A3860AF511</v>
      </c>
      <c r="G1869">
        <f t="shared" si="59"/>
        <v>78000</v>
      </c>
      <c r="H1869" s="2">
        <v>-78260</v>
      </c>
      <c r="I1869" s="3">
        <v>-78000</v>
      </c>
      <c r="J1869" t="s">
        <v>99</v>
      </c>
      <c r="K1869" t="s">
        <v>116</v>
      </c>
      <c r="L1869" t="s">
        <v>117</v>
      </c>
      <c r="M1869" t="s">
        <v>118</v>
      </c>
      <c r="N1869" t="s">
        <v>117</v>
      </c>
      <c r="O1869" t="s">
        <v>814</v>
      </c>
      <c r="P1869" t="s">
        <v>34</v>
      </c>
      <c r="Q1869" t="s">
        <v>51</v>
      </c>
      <c r="R1869" t="s">
        <v>58</v>
      </c>
      <c r="S1869" t="s">
        <v>347</v>
      </c>
      <c r="T1869" t="s">
        <v>185</v>
      </c>
      <c r="U1869" t="s">
        <v>194</v>
      </c>
      <c r="V1869" t="s">
        <v>39</v>
      </c>
      <c r="W1869" t="s">
        <v>40</v>
      </c>
      <c r="X1869" t="s">
        <v>40</v>
      </c>
      <c r="Y1869" t="s">
        <v>41</v>
      </c>
      <c r="Z1869" t="s">
        <v>41</v>
      </c>
      <c r="AA1869" t="s">
        <v>188</v>
      </c>
      <c r="AB1869" t="s">
        <v>195</v>
      </c>
    </row>
    <row r="1870" spans="1:28" x14ac:dyDescent="0.25">
      <c r="A1870" t="s">
        <v>149</v>
      </c>
      <c r="B1870" t="s">
        <v>26</v>
      </c>
      <c r="C1870" t="s">
        <v>346</v>
      </c>
      <c r="D1870" t="s">
        <v>64</v>
      </c>
      <c r="E1870">
        <v>511</v>
      </c>
      <c r="F1870" t="str">
        <f t="shared" si="58"/>
        <v>A3860AF511</v>
      </c>
      <c r="G1870">
        <f t="shared" si="59"/>
        <v>51000</v>
      </c>
      <c r="H1870" s="2">
        <v>51234</v>
      </c>
      <c r="I1870" s="3">
        <v>51000</v>
      </c>
      <c r="J1870" t="s">
        <v>29</v>
      </c>
      <c r="K1870" t="s">
        <v>51</v>
      </c>
      <c r="L1870" t="s">
        <v>137</v>
      </c>
      <c r="M1870" t="s">
        <v>138</v>
      </c>
      <c r="N1870" t="s">
        <v>139</v>
      </c>
      <c r="O1870" t="s">
        <v>814</v>
      </c>
      <c r="P1870" t="s">
        <v>34</v>
      </c>
      <c r="Q1870" t="s">
        <v>51</v>
      </c>
      <c r="R1870" t="s">
        <v>58</v>
      </c>
      <c r="S1870" t="s">
        <v>347</v>
      </c>
      <c r="T1870" t="s">
        <v>185</v>
      </c>
      <c r="U1870" t="s">
        <v>194</v>
      </c>
      <c r="V1870" t="s">
        <v>39</v>
      </c>
      <c r="W1870" t="s">
        <v>40</v>
      </c>
      <c r="X1870" t="s">
        <v>40</v>
      </c>
      <c r="Y1870" t="s">
        <v>41</v>
      </c>
      <c r="Z1870" t="s">
        <v>41</v>
      </c>
      <c r="AA1870" t="s">
        <v>188</v>
      </c>
      <c r="AB1870" t="s">
        <v>195</v>
      </c>
    </row>
    <row r="1871" spans="1:28" x14ac:dyDescent="0.25">
      <c r="A1871" t="s">
        <v>152</v>
      </c>
      <c r="B1871" t="s">
        <v>26</v>
      </c>
      <c r="C1871" t="s">
        <v>346</v>
      </c>
      <c r="D1871" t="s">
        <v>64</v>
      </c>
      <c r="E1871">
        <v>511</v>
      </c>
      <c r="F1871" t="str">
        <f t="shared" si="58"/>
        <v>A3860AF511</v>
      </c>
      <c r="G1871">
        <f t="shared" si="59"/>
        <v>51000</v>
      </c>
      <c r="H1871" s="2">
        <v>-51234</v>
      </c>
      <c r="I1871" s="3">
        <v>-51000</v>
      </c>
      <c r="J1871" t="s">
        <v>99</v>
      </c>
      <c r="K1871" t="s">
        <v>115</v>
      </c>
      <c r="L1871" t="s">
        <v>111</v>
      </c>
      <c r="M1871" t="s">
        <v>112</v>
      </c>
      <c r="N1871" t="s">
        <v>113</v>
      </c>
      <c r="O1871" t="s">
        <v>814</v>
      </c>
      <c r="P1871" t="s">
        <v>34</v>
      </c>
      <c r="Q1871" t="s">
        <v>51</v>
      </c>
      <c r="R1871" t="s">
        <v>58</v>
      </c>
      <c r="S1871" t="s">
        <v>347</v>
      </c>
      <c r="T1871" t="s">
        <v>185</v>
      </c>
      <c r="U1871" t="s">
        <v>194</v>
      </c>
      <c r="V1871" t="s">
        <v>39</v>
      </c>
      <c r="W1871" t="s">
        <v>40</v>
      </c>
      <c r="X1871" t="s">
        <v>40</v>
      </c>
      <c r="Y1871" t="s">
        <v>41</v>
      </c>
      <c r="Z1871" t="s">
        <v>41</v>
      </c>
      <c r="AA1871" t="s">
        <v>188</v>
      </c>
      <c r="AB1871" t="s">
        <v>195</v>
      </c>
    </row>
    <row r="1872" spans="1:28" x14ac:dyDescent="0.25">
      <c r="A1872" t="s">
        <v>153</v>
      </c>
      <c r="B1872" t="s">
        <v>348</v>
      </c>
      <c r="C1872" t="s">
        <v>346</v>
      </c>
      <c r="D1872" t="s">
        <v>64</v>
      </c>
      <c r="E1872">
        <v>511</v>
      </c>
      <c r="F1872" t="str">
        <f t="shared" si="58"/>
        <v>A3860AF511</v>
      </c>
      <c r="G1872">
        <f t="shared" si="59"/>
        <v>47000</v>
      </c>
      <c r="H1872" s="2">
        <v>46579</v>
      </c>
      <c r="I1872" s="3">
        <v>47000</v>
      </c>
      <c r="J1872" t="s">
        <v>29</v>
      </c>
      <c r="K1872" t="s">
        <v>154</v>
      </c>
      <c r="L1872" t="s">
        <v>155</v>
      </c>
      <c r="M1872" t="s">
        <v>156</v>
      </c>
      <c r="N1872" t="s">
        <v>157</v>
      </c>
      <c r="O1872" t="s">
        <v>814</v>
      </c>
      <c r="P1872" t="s">
        <v>34</v>
      </c>
      <c r="Q1872" t="s">
        <v>51</v>
      </c>
      <c r="R1872" t="s">
        <v>58</v>
      </c>
      <c r="S1872" t="s">
        <v>347</v>
      </c>
      <c r="T1872" t="s">
        <v>185</v>
      </c>
      <c r="U1872" t="s">
        <v>194</v>
      </c>
      <c r="V1872" t="s">
        <v>39</v>
      </c>
      <c r="W1872" t="s">
        <v>40</v>
      </c>
      <c r="X1872" t="s">
        <v>40</v>
      </c>
      <c r="Y1872" t="s">
        <v>41</v>
      </c>
      <c r="Z1872" t="s">
        <v>41</v>
      </c>
      <c r="AA1872" t="s">
        <v>188</v>
      </c>
      <c r="AB1872" t="s">
        <v>195</v>
      </c>
    </row>
    <row r="1873" spans="1:28" x14ac:dyDescent="0.25">
      <c r="A1873" t="s">
        <v>158</v>
      </c>
      <c r="B1873" t="s">
        <v>348</v>
      </c>
      <c r="C1873" t="s">
        <v>346</v>
      </c>
      <c r="D1873" t="s">
        <v>64</v>
      </c>
      <c r="E1873">
        <v>511</v>
      </c>
      <c r="F1873" t="str">
        <f t="shared" si="58"/>
        <v>A3860AF511</v>
      </c>
      <c r="G1873">
        <f t="shared" si="59"/>
        <v>6000</v>
      </c>
      <c r="H1873" s="2">
        <v>5724</v>
      </c>
      <c r="I1873" s="3">
        <v>6000</v>
      </c>
      <c r="J1873" t="s">
        <v>29</v>
      </c>
      <c r="K1873" t="s">
        <v>159</v>
      </c>
      <c r="L1873" t="s">
        <v>160</v>
      </c>
      <c r="M1873" t="s">
        <v>161</v>
      </c>
      <c r="N1873" t="s">
        <v>162</v>
      </c>
      <c r="O1873" t="s">
        <v>814</v>
      </c>
      <c r="P1873" t="s">
        <v>34</v>
      </c>
      <c r="Q1873" t="s">
        <v>51</v>
      </c>
      <c r="R1873" t="s">
        <v>58</v>
      </c>
      <c r="S1873" t="s">
        <v>347</v>
      </c>
      <c r="T1873" t="s">
        <v>185</v>
      </c>
      <c r="U1873" t="s">
        <v>194</v>
      </c>
      <c r="V1873" t="s">
        <v>39</v>
      </c>
      <c r="W1873" t="s">
        <v>40</v>
      </c>
      <c r="X1873" t="s">
        <v>40</v>
      </c>
      <c r="Y1873" t="s">
        <v>41</v>
      </c>
      <c r="Z1873" t="s">
        <v>41</v>
      </c>
      <c r="AA1873" t="s">
        <v>188</v>
      </c>
      <c r="AB1873" t="s">
        <v>195</v>
      </c>
    </row>
    <row r="1874" spans="1:28" x14ac:dyDescent="0.25">
      <c r="A1874" t="s">
        <v>163</v>
      </c>
      <c r="B1874" t="s">
        <v>348</v>
      </c>
      <c r="C1874" t="s">
        <v>346</v>
      </c>
      <c r="D1874" t="s">
        <v>64</v>
      </c>
      <c r="E1874">
        <v>511</v>
      </c>
      <c r="F1874" t="str">
        <f t="shared" si="58"/>
        <v>A3860AF511</v>
      </c>
      <c r="G1874">
        <f t="shared" si="59"/>
        <v>53000</v>
      </c>
      <c r="H1874" s="2">
        <v>-52303</v>
      </c>
      <c r="I1874" s="3">
        <v>-53000</v>
      </c>
      <c r="J1874" t="s">
        <v>99</v>
      </c>
      <c r="K1874" t="s">
        <v>51</v>
      </c>
      <c r="L1874" t="s">
        <v>137</v>
      </c>
      <c r="M1874" t="s">
        <v>138</v>
      </c>
      <c r="N1874" t="s">
        <v>139</v>
      </c>
      <c r="O1874" t="s">
        <v>814</v>
      </c>
      <c r="P1874" t="s">
        <v>34</v>
      </c>
      <c r="Q1874" t="s">
        <v>51</v>
      </c>
      <c r="R1874" t="s">
        <v>58</v>
      </c>
      <c r="S1874" t="s">
        <v>347</v>
      </c>
      <c r="T1874" t="s">
        <v>185</v>
      </c>
      <c r="U1874" t="s">
        <v>194</v>
      </c>
      <c r="V1874" t="s">
        <v>39</v>
      </c>
      <c r="W1874" t="s">
        <v>40</v>
      </c>
      <c r="X1874" t="s">
        <v>40</v>
      </c>
      <c r="Y1874" t="s">
        <v>41</v>
      </c>
      <c r="Z1874" t="s">
        <v>41</v>
      </c>
      <c r="AA1874" t="s">
        <v>188</v>
      </c>
      <c r="AB1874" t="s">
        <v>195</v>
      </c>
    </row>
    <row r="1875" spans="1:28" x14ac:dyDescent="0.25">
      <c r="A1875" t="s">
        <v>164</v>
      </c>
      <c r="B1875" t="s">
        <v>26</v>
      </c>
      <c r="C1875" t="s">
        <v>346</v>
      </c>
      <c r="D1875" t="s">
        <v>64</v>
      </c>
      <c r="E1875">
        <v>511</v>
      </c>
      <c r="F1875" t="str">
        <f t="shared" si="58"/>
        <v>A3860AF511</v>
      </c>
      <c r="G1875">
        <f t="shared" si="59"/>
        <v>47000</v>
      </c>
      <c r="H1875" s="2">
        <v>46579</v>
      </c>
      <c r="I1875" s="3">
        <v>47000</v>
      </c>
      <c r="J1875" t="s">
        <v>29</v>
      </c>
      <c r="K1875" t="s">
        <v>116</v>
      </c>
      <c r="L1875" t="s">
        <v>117</v>
      </c>
      <c r="M1875" t="s">
        <v>118</v>
      </c>
      <c r="N1875" t="s">
        <v>117</v>
      </c>
      <c r="O1875" t="s">
        <v>814</v>
      </c>
      <c r="P1875" t="s">
        <v>34</v>
      </c>
      <c r="Q1875" t="s">
        <v>51</v>
      </c>
      <c r="R1875" t="s">
        <v>58</v>
      </c>
      <c r="S1875" t="s">
        <v>347</v>
      </c>
      <c r="T1875" t="s">
        <v>185</v>
      </c>
      <c r="U1875" t="s">
        <v>194</v>
      </c>
      <c r="V1875" t="s">
        <v>39</v>
      </c>
      <c r="W1875" t="s">
        <v>40</v>
      </c>
      <c r="X1875" t="s">
        <v>40</v>
      </c>
      <c r="Y1875" t="s">
        <v>41</v>
      </c>
      <c r="Z1875" t="s">
        <v>41</v>
      </c>
      <c r="AA1875" t="s">
        <v>188</v>
      </c>
      <c r="AB1875" t="s">
        <v>195</v>
      </c>
    </row>
    <row r="1876" spans="1:28" x14ac:dyDescent="0.25">
      <c r="A1876" t="s">
        <v>165</v>
      </c>
      <c r="B1876" t="s">
        <v>26</v>
      </c>
      <c r="C1876" t="s">
        <v>346</v>
      </c>
      <c r="D1876" t="s">
        <v>64</v>
      </c>
      <c r="E1876">
        <v>511</v>
      </c>
      <c r="F1876" t="str">
        <f t="shared" si="58"/>
        <v>A3860AF511</v>
      </c>
      <c r="G1876">
        <f t="shared" si="59"/>
        <v>47000</v>
      </c>
      <c r="H1876" s="2">
        <v>-46579</v>
      </c>
      <c r="I1876" s="3">
        <v>-47000</v>
      </c>
      <c r="J1876" t="s">
        <v>99</v>
      </c>
      <c r="K1876" t="s">
        <v>154</v>
      </c>
      <c r="L1876" t="s">
        <v>155</v>
      </c>
      <c r="M1876" t="s">
        <v>156</v>
      </c>
      <c r="N1876" t="s">
        <v>157</v>
      </c>
      <c r="O1876" t="s">
        <v>814</v>
      </c>
      <c r="P1876" t="s">
        <v>34</v>
      </c>
      <c r="Q1876" t="s">
        <v>51</v>
      </c>
      <c r="R1876" t="s">
        <v>58</v>
      </c>
      <c r="S1876" t="s">
        <v>347</v>
      </c>
      <c r="T1876" t="s">
        <v>185</v>
      </c>
      <c r="U1876" t="s">
        <v>194</v>
      </c>
      <c r="V1876" t="s">
        <v>39</v>
      </c>
      <c r="W1876" t="s">
        <v>40</v>
      </c>
      <c r="X1876" t="s">
        <v>40</v>
      </c>
      <c r="Y1876" t="s">
        <v>41</v>
      </c>
      <c r="Z1876" t="s">
        <v>41</v>
      </c>
      <c r="AA1876" t="s">
        <v>188</v>
      </c>
      <c r="AB1876" t="s">
        <v>195</v>
      </c>
    </row>
    <row r="1877" spans="1:28" x14ac:dyDescent="0.25">
      <c r="A1877" t="s">
        <v>166</v>
      </c>
      <c r="B1877" t="s">
        <v>26</v>
      </c>
      <c r="C1877" t="s">
        <v>346</v>
      </c>
      <c r="D1877" t="s">
        <v>64</v>
      </c>
      <c r="E1877">
        <v>511</v>
      </c>
      <c r="F1877" t="str">
        <f t="shared" si="58"/>
        <v>A3860AF511</v>
      </c>
      <c r="G1877">
        <f t="shared" si="59"/>
        <v>48000</v>
      </c>
      <c r="H1877" s="2">
        <v>47675</v>
      </c>
      <c r="I1877" s="3">
        <v>48000</v>
      </c>
      <c r="J1877" t="s">
        <v>29</v>
      </c>
      <c r="K1877" t="s">
        <v>116</v>
      </c>
      <c r="L1877" t="s">
        <v>117</v>
      </c>
      <c r="M1877" t="s">
        <v>118</v>
      </c>
      <c r="N1877" t="s">
        <v>117</v>
      </c>
      <c r="O1877" t="s">
        <v>814</v>
      </c>
      <c r="P1877" t="s">
        <v>34</v>
      </c>
      <c r="Q1877" t="s">
        <v>51</v>
      </c>
      <c r="R1877" t="s">
        <v>58</v>
      </c>
      <c r="S1877" t="s">
        <v>347</v>
      </c>
      <c r="T1877" t="s">
        <v>185</v>
      </c>
      <c r="U1877" t="s">
        <v>194</v>
      </c>
      <c r="V1877" t="s">
        <v>39</v>
      </c>
      <c r="W1877" t="s">
        <v>40</v>
      </c>
      <c r="X1877" t="s">
        <v>40</v>
      </c>
      <c r="Y1877" t="s">
        <v>41</v>
      </c>
      <c r="Z1877" t="s">
        <v>41</v>
      </c>
      <c r="AA1877" t="s">
        <v>188</v>
      </c>
      <c r="AB1877" t="s">
        <v>195</v>
      </c>
    </row>
    <row r="1878" spans="1:28" x14ac:dyDescent="0.25">
      <c r="A1878" t="s">
        <v>167</v>
      </c>
      <c r="B1878" t="s">
        <v>26</v>
      </c>
      <c r="C1878" t="s">
        <v>346</v>
      </c>
      <c r="D1878" t="s">
        <v>64</v>
      </c>
      <c r="E1878">
        <v>511</v>
      </c>
      <c r="F1878" t="str">
        <f t="shared" si="58"/>
        <v>A3860AF511</v>
      </c>
      <c r="G1878">
        <f t="shared" si="59"/>
        <v>48000</v>
      </c>
      <c r="H1878" s="2">
        <v>-47675</v>
      </c>
      <c r="I1878" s="3">
        <v>-48000</v>
      </c>
      <c r="J1878" t="s">
        <v>99</v>
      </c>
      <c r="K1878" t="s">
        <v>168</v>
      </c>
      <c r="L1878" t="s">
        <v>117</v>
      </c>
      <c r="M1878" t="s">
        <v>169</v>
      </c>
      <c r="N1878" t="s">
        <v>170</v>
      </c>
      <c r="O1878" t="s">
        <v>814</v>
      </c>
      <c r="P1878" t="s">
        <v>34</v>
      </c>
      <c r="Q1878" t="s">
        <v>51</v>
      </c>
      <c r="R1878" t="s">
        <v>58</v>
      </c>
      <c r="S1878" t="s">
        <v>347</v>
      </c>
      <c r="T1878" t="s">
        <v>185</v>
      </c>
      <c r="U1878" t="s">
        <v>194</v>
      </c>
      <c r="V1878" t="s">
        <v>39</v>
      </c>
      <c r="W1878" t="s">
        <v>40</v>
      </c>
      <c r="X1878" t="s">
        <v>40</v>
      </c>
      <c r="Y1878" t="s">
        <v>41</v>
      </c>
      <c r="Z1878" t="s">
        <v>41</v>
      </c>
      <c r="AA1878" t="s">
        <v>188</v>
      </c>
      <c r="AB1878" t="s">
        <v>195</v>
      </c>
    </row>
    <row r="1879" spans="1:28" x14ac:dyDescent="0.25">
      <c r="A1879" t="s">
        <v>171</v>
      </c>
      <c r="B1879" t="s">
        <v>26</v>
      </c>
      <c r="C1879" t="s">
        <v>346</v>
      </c>
      <c r="D1879" t="s">
        <v>64</v>
      </c>
      <c r="E1879">
        <v>511</v>
      </c>
      <c r="F1879" t="str">
        <f t="shared" si="58"/>
        <v>A3860AF511</v>
      </c>
      <c r="G1879">
        <f t="shared" si="59"/>
        <v>19000</v>
      </c>
      <c r="H1879" s="2">
        <v>18711</v>
      </c>
      <c r="I1879" s="3">
        <v>19000</v>
      </c>
      <c r="J1879" t="s">
        <v>29</v>
      </c>
      <c r="K1879" t="s">
        <v>115</v>
      </c>
      <c r="L1879" t="s">
        <v>111</v>
      </c>
      <c r="M1879" t="s">
        <v>112</v>
      </c>
      <c r="N1879" t="s">
        <v>113</v>
      </c>
      <c r="O1879" t="s">
        <v>814</v>
      </c>
      <c r="P1879" t="s">
        <v>34</v>
      </c>
      <c r="Q1879" t="s">
        <v>51</v>
      </c>
      <c r="R1879" t="s">
        <v>58</v>
      </c>
      <c r="S1879" t="s">
        <v>347</v>
      </c>
      <c r="T1879" t="s">
        <v>185</v>
      </c>
      <c r="U1879" t="s">
        <v>194</v>
      </c>
      <c r="V1879" t="s">
        <v>39</v>
      </c>
      <c r="W1879" t="s">
        <v>40</v>
      </c>
      <c r="X1879" t="s">
        <v>40</v>
      </c>
      <c r="Y1879" t="s">
        <v>41</v>
      </c>
      <c r="Z1879" t="s">
        <v>41</v>
      </c>
      <c r="AA1879" t="s">
        <v>188</v>
      </c>
      <c r="AB1879" t="s">
        <v>195</v>
      </c>
    </row>
    <row r="1880" spans="1:28" x14ac:dyDescent="0.25">
      <c r="A1880" t="s">
        <v>172</v>
      </c>
      <c r="B1880" t="s">
        <v>26</v>
      </c>
      <c r="C1880" t="s">
        <v>346</v>
      </c>
      <c r="D1880" t="s">
        <v>64</v>
      </c>
      <c r="E1880">
        <v>511</v>
      </c>
      <c r="F1880" t="str">
        <f t="shared" si="58"/>
        <v>A3860AF511</v>
      </c>
      <c r="G1880">
        <f t="shared" si="59"/>
        <v>19000</v>
      </c>
      <c r="H1880" s="2">
        <v>-18711</v>
      </c>
      <c r="I1880" s="3">
        <v>-19000</v>
      </c>
      <c r="J1880" t="s">
        <v>99</v>
      </c>
      <c r="K1880" t="s">
        <v>108</v>
      </c>
      <c r="L1880" t="s">
        <v>109</v>
      </c>
      <c r="M1880" t="s">
        <v>32</v>
      </c>
      <c r="N1880" t="s">
        <v>33</v>
      </c>
      <c r="O1880" t="s">
        <v>814</v>
      </c>
      <c r="P1880" t="s">
        <v>34</v>
      </c>
      <c r="Q1880" t="s">
        <v>51</v>
      </c>
      <c r="R1880" t="s">
        <v>58</v>
      </c>
      <c r="S1880" t="s">
        <v>347</v>
      </c>
      <c r="T1880" t="s">
        <v>185</v>
      </c>
      <c r="U1880" t="s">
        <v>194</v>
      </c>
      <c r="V1880" t="s">
        <v>39</v>
      </c>
      <c r="W1880" t="s">
        <v>40</v>
      </c>
      <c r="X1880" t="s">
        <v>40</v>
      </c>
      <c r="Y1880" t="s">
        <v>41</v>
      </c>
      <c r="Z1880" t="s">
        <v>41</v>
      </c>
      <c r="AA1880" t="s">
        <v>188</v>
      </c>
      <c r="AB1880" t="s">
        <v>195</v>
      </c>
    </row>
    <row r="1881" spans="1:28" x14ac:dyDescent="0.25">
      <c r="A1881" t="s">
        <v>870</v>
      </c>
      <c r="B1881" t="s">
        <v>26</v>
      </c>
      <c r="C1881" t="s">
        <v>951</v>
      </c>
      <c r="D1881" t="s">
        <v>64</v>
      </c>
      <c r="E1881">
        <v>511</v>
      </c>
      <c r="F1881" t="str">
        <f t="shared" si="58"/>
        <v>A3860AF511</v>
      </c>
      <c r="G1881">
        <f t="shared" si="59"/>
        <v>13000</v>
      </c>
      <c r="H1881" s="2">
        <v>12862</v>
      </c>
      <c r="I1881" s="3">
        <v>13000</v>
      </c>
      <c r="J1881" t="s">
        <v>29</v>
      </c>
      <c r="K1881" t="s">
        <v>108</v>
      </c>
      <c r="L1881" t="s">
        <v>109</v>
      </c>
      <c r="M1881" t="s">
        <v>32</v>
      </c>
      <c r="N1881" t="s">
        <v>33</v>
      </c>
      <c r="O1881" t="s">
        <v>814</v>
      </c>
      <c r="P1881" t="s">
        <v>34</v>
      </c>
      <c r="Q1881" t="s">
        <v>51</v>
      </c>
      <c r="R1881" t="s">
        <v>58</v>
      </c>
      <c r="S1881" t="s">
        <v>952</v>
      </c>
      <c r="T1881" t="s">
        <v>185</v>
      </c>
      <c r="U1881" t="s">
        <v>194</v>
      </c>
      <c r="V1881" t="s">
        <v>544</v>
      </c>
      <c r="W1881" t="s">
        <v>40</v>
      </c>
      <c r="X1881" t="s">
        <v>40</v>
      </c>
      <c r="Y1881" t="s">
        <v>41</v>
      </c>
      <c r="Z1881" t="s">
        <v>41</v>
      </c>
      <c r="AA1881" t="s">
        <v>188</v>
      </c>
      <c r="AB1881" t="s">
        <v>195</v>
      </c>
    </row>
    <row r="1882" spans="1:28" x14ac:dyDescent="0.25">
      <c r="A1882" t="s">
        <v>822</v>
      </c>
      <c r="B1882" t="s">
        <v>26</v>
      </c>
      <c r="C1882" t="s">
        <v>951</v>
      </c>
      <c r="D1882" t="s">
        <v>64</v>
      </c>
      <c r="E1882">
        <v>511</v>
      </c>
      <c r="F1882" t="str">
        <f t="shared" si="58"/>
        <v>A3860AF511</v>
      </c>
      <c r="G1882">
        <f t="shared" si="59"/>
        <v>4000</v>
      </c>
      <c r="H1882" s="2">
        <v>-3642</v>
      </c>
      <c r="I1882" s="3">
        <v>-4000</v>
      </c>
      <c r="J1882" t="s">
        <v>99</v>
      </c>
      <c r="K1882" t="s">
        <v>115</v>
      </c>
      <c r="L1882" t="s">
        <v>111</v>
      </c>
      <c r="M1882" t="s">
        <v>112</v>
      </c>
      <c r="N1882" t="s">
        <v>113</v>
      </c>
      <c r="O1882" t="s">
        <v>814</v>
      </c>
      <c r="P1882" t="s">
        <v>34</v>
      </c>
      <c r="Q1882" t="s">
        <v>51</v>
      </c>
      <c r="R1882" t="s">
        <v>58</v>
      </c>
      <c r="S1882" t="s">
        <v>952</v>
      </c>
      <c r="T1882" t="s">
        <v>185</v>
      </c>
      <c r="U1882" t="s">
        <v>194</v>
      </c>
      <c r="V1882" t="s">
        <v>544</v>
      </c>
      <c r="W1882" t="s">
        <v>40</v>
      </c>
      <c r="X1882" t="s">
        <v>40</v>
      </c>
      <c r="Y1882" t="s">
        <v>41</v>
      </c>
      <c r="Z1882" t="s">
        <v>41</v>
      </c>
      <c r="AA1882" t="s">
        <v>188</v>
      </c>
      <c r="AB1882" t="s">
        <v>195</v>
      </c>
    </row>
    <row r="1883" spans="1:28" x14ac:dyDescent="0.25">
      <c r="A1883" t="s">
        <v>925</v>
      </c>
      <c r="B1883" t="s">
        <v>26</v>
      </c>
      <c r="C1883" t="s">
        <v>951</v>
      </c>
      <c r="D1883" t="s">
        <v>64</v>
      </c>
      <c r="E1883">
        <v>511</v>
      </c>
      <c r="F1883" t="str">
        <f t="shared" si="58"/>
        <v>A3860AF511</v>
      </c>
      <c r="G1883">
        <f t="shared" si="59"/>
        <v>9000</v>
      </c>
      <c r="H1883" s="2">
        <v>-9495</v>
      </c>
      <c r="I1883" s="3">
        <v>-9000</v>
      </c>
      <c r="J1883" t="s">
        <v>99</v>
      </c>
      <c r="K1883" t="s">
        <v>116</v>
      </c>
      <c r="L1883" t="s">
        <v>117</v>
      </c>
      <c r="M1883" t="s">
        <v>118</v>
      </c>
      <c r="N1883" t="s">
        <v>117</v>
      </c>
      <c r="O1883" t="s">
        <v>814</v>
      </c>
      <c r="P1883" t="s">
        <v>34</v>
      </c>
      <c r="Q1883" t="s">
        <v>51</v>
      </c>
      <c r="R1883" t="s">
        <v>58</v>
      </c>
      <c r="S1883" t="s">
        <v>952</v>
      </c>
      <c r="T1883" t="s">
        <v>185</v>
      </c>
      <c r="U1883" t="s">
        <v>194</v>
      </c>
      <c r="V1883" t="s">
        <v>544</v>
      </c>
      <c r="W1883" t="s">
        <v>40</v>
      </c>
      <c r="X1883" t="s">
        <v>40</v>
      </c>
      <c r="Y1883" t="s">
        <v>41</v>
      </c>
      <c r="Z1883" t="s">
        <v>41</v>
      </c>
      <c r="AA1883" t="s">
        <v>188</v>
      </c>
      <c r="AB1883" t="s">
        <v>195</v>
      </c>
    </row>
    <row r="1884" spans="1:28" x14ac:dyDescent="0.25">
      <c r="A1884" t="s">
        <v>119</v>
      </c>
      <c r="B1884" t="s">
        <v>953</v>
      </c>
      <c r="C1884" t="s">
        <v>951</v>
      </c>
      <c r="D1884" t="s">
        <v>64</v>
      </c>
      <c r="E1884">
        <v>511</v>
      </c>
      <c r="F1884" t="str">
        <f t="shared" si="58"/>
        <v>A3860AF511</v>
      </c>
      <c r="G1884">
        <f t="shared" si="59"/>
        <v>3000</v>
      </c>
      <c r="H1884" s="2">
        <v>2979</v>
      </c>
      <c r="I1884" s="3">
        <v>3000</v>
      </c>
      <c r="J1884" t="s">
        <v>29</v>
      </c>
      <c r="K1884" t="s">
        <v>121</v>
      </c>
      <c r="L1884" t="s">
        <v>122</v>
      </c>
      <c r="M1884" t="s">
        <v>123</v>
      </c>
      <c r="N1884" t="s">
        <v>124</v>
      </c>
      <c r="O1884" t="s">
        <v>814</v>
      </c>
      <c r="P1884" t="s">
        <v>34</v>
      </c>
      <c r="Q1884" t="s">
        <v>51</v>
      </c>
      <c r="R1884" t="s">
        <v>58</v>
      </c>
      <c r="S1884" t="s">
        <v>952</v>
      </c>
      <c r="T1884" t="s">
        <v>185</v>
      </c>
      <c r="U1884" t="s">
        <v>194</v>
      </c>
      <c r="V1884" t="s">
        <v>544</v>
      </c>
      <c r="W1884" t="s">
        <v>40</v>
      </c>
      <c r="X1884" t="s">
        <v>40</v>
      </c>
      <c r="Y1884" t="s">
        <v>41</v>
      </c>
      <c r="Z1884" t="s">
        <v>41</v>
      </c>
      <c r="AA1884" t="s">
        <v>188</v>
      </c>
      <c r="AB1884" t="s">
        <v>195</v>
      </c>
    </row>
    <row r="1885" spans="1:28" x14ac:dyDescent="0.25">
      <c r="A1885" t="s">
        <v>125</v>
      </c>
      <c r="B1885" t="s">
        <v>953</v>
      </c>
      <c r="C1885" t="s">
        <v>951</v>
      </c>
      <c r="D1885" t="s">
        <v>64</v>
      </c>
      <c r="E1885">
        <v>511</v>
      </c>
      <c r="F1885" t="str">
        <f t="shared" si="58"/>
        <v>A3860AF511</v>
      </c>
      <c r="G1885">
        <f t="shared" si="59"/>
        <v>3000</v>
      </c>
      <c r="H1885" s="2">
        <v>-2979</v>
      </c>
      <c r="I1885" s="3">
        <v>-3000</v>
      </c>
      <c r="J1885" t="s">
        <v>99</v>
      </c>
      <c r="K1885" t="s">
        <v>126</v>
      </c>
      <c r="L1885" t="s">
        <v>927</v>
      </c>
      <c r="M1885" t="s">
        <v>127</v>
      </c>
      <c r="N1885" t="s">
        <v>928</v>
      </c>
      <c r="O1885" t="s">
        <v>814</v>
      </c>
      <c r="P1885" t="s">
        <v>34</v>
      </c>
      <c r="Q1885" t="s">
        <v>51</v>
      </c>
      <c r="R1885" t="s">
        <v>58</v>
      </c>
      <c r="S1885" t="s">
        <v>952</v>
      </c>
      <c r="T1885" t="s">
        <v>185</v>
      </c>
      <c r="U1885" t="s">
        <v>194</v>
      </c>
      <c r="V1885" t="s">
        <v>544</v>
      </c>
      <c r="W1885" t="s">
        <v>40</v>
      </c>
      <c r="X1885" t="s">
        <v>40</v>
      </c>
      <c r="Y1885" t="s">
        <v>41</v>
      </c>
      <c r="Z1885" t="s">
        <v>41</v>
      </c>
      <c r="AA1885" t="s">
        <v>188</v>
      </c>
      <c r="AB1885" t="s">
        <v>195</v>
      </c>
    </row>
    <row r="1886" spans="1:28" x14ac:dyDescent="0.25">
      <c r="A1886" t="s">
        <v>145</v>
      </c>
      <c r="B1886" t="s">
        <v>26</v>
      </c>
      <c r="C1886" t="s">
        <v>951</v>
      </c>
      <c r="D1886" t="s">
        <v>64</v>
      </c>
      <c r="E1886">
        <v>511</v>
      </c>
      <c r="F1886" t="str">
        <f t="shared" si="58"/>
        <v>A3860AF511</v>
      </c>
      <c r="G1886">
        <f t="shared" si="59"/>
        <v>3000</v>
      </c>
      <c r="H1886" s="2">
        <v>2979</v>
      </c>
      <c r="I1886" s="3">
        <v>3000</v>
      </c>
      <c r="J1886" t="s">
        <v>29</v>
      </c>
      <c r="K1886" t="s">
        <v>108</v>
      </c>
      <c r="L1886" t="s">
        <v>109</v>
      </c>
      <c r="M1886" t="s">
        <v>32</v>
      </c>
      <c r="N1886" t="s">
        <v>33</v>
      </c>
      <c r="O1886" t="s">
        <v>814</v>
      </c>
      <c r="P1886" t="s">
        <v>34</v>
      </c>
      <c r="Q1886" t="s">
        <v>51</v>
      </c>
      <c r="R1886" t="s">
        <v>58</v>
      </c>
      <c r="S1886" t="s">
        <v>952</v>
      </c>
      <c r="T1886" t="s">
        <v>185</v>
      </c>
      <c r="U1886" t="s">
        <v>194</v>
      </c>
      <c r="V1886" t="s">
        <v>544</v>
      </c>
      <c r="W1886" t="s">
        <v>40</v>
      </c>
      <c r="X1886" t="s">
        <v>40</v>
      </c>
      <c r="Y1886" t="s">
        <v>41</v>
      </c>
      <c r="Z1886" t="s">
        <v>41</v>
      </c>
      <c r="AA1886" t="s">
        <v>188</v>
      </c>
      <c r="AB1886" t="s">
        <v>195</v>
      </c>
    </row>
    <row r="1887" spans="1:28" x14ac:dyDescent="0.25">
      <c r="A1887" t="s">
        <v>146</v>
      </c>
      <c r="B1887" t="s">
        <v>26</v>
      </c>
      <c r="C1887" t="s">
        <v>951</v>
      </c>
      <c r="D1887" t="s">
        <v>64</v>
      </c>
      <c r="E1887">
        <v>511</v>
      </c>
      <c r="F1887" t="str">
        <f t="shared" si="58"/>
        <v>A3860AF511</v>
      </c>
      <c r="G1887">
        <f t="shared" si="59"/>
        <v>3000</v>
      </c>
      <c r="H1887" s="2">
        <v>-2979</v>
      </c>
      <c r="I1887" s="3">
        <v>-3000</v>
      </c>
      <c r="J1887" t="s">
        <v>99</v>
      </c>
      <c r="K1887" t="s">
        <v>121</v>
      </c>
      <c r="L1887" t="s">
        <v>122</v>
      </c>
      <c r="M1887" t="s">
        <v>123</v>
      </c>
      <c r="N1887" t="s">
        <v>124</v>
      </c>
      <c r="O1887" t="s">
        <v>814</v>
      </c>
      <c r="P1887" t="s">
        <v>34</v>
      </c>
      <c r="Q1887" t="s">
        <v>51</v>
      </c>
      <c r="R1887" t="s">
        <v>58</v>
      </c>
      <c r="S1887" t="s">
        <v>952</v>
      </c>
      <c r="T1887" t="s">
        <v>185</v>
      </c>
      <c r="U1887" t="s">
        <v>194</v>
      </c>
      <c r="V1887" t="s">
        <v>544</v>
      </c>
      <c r="W1887" t="s">
        <v>40</v>
      </c>
      <c r="X1887" t="s">
        <v>40</v>
      </c>
      <c r="Y1887" t="s">
        <v>41</v>
      </c>
      <c r="Z1887" t="s">
        <v>41</v>
      </c>
      <c r="AA1887" t="s">
        <v>188</v>
      </c>
      <c r="AB1887" t="s">
        <v>195</v>
      </c>
    </row>
    <row r="1888" spans="1:28" x14ac:dyDescent="0.25">
      <c r="A1888" t="s">
        <v>147</v>
      </c>
      <c r="B1888" t="s">
        <v>26</v>
      </c>
      <c r="C1888" t="s">
        <v>951</v>
      </c>
      <c r="D1888" t="s">
        <v>64</v>
      </c>
      <c r="E1888">
        <v>511</v>
      </c>
      <c r="F1888" t="str">
        <f t="shared" si="58"/>
        <v>A3860AF511</v>
      </c>
      <c r="G1888">
        <f t="shared" si="59"/>
        <v>3000</v>
      </c>
      <c r="H1888" s="2">
        <v>2979</v>
      </c>
      <c r="I1888" s="3">
        <v>3000</v>
      </c>
      <c r="J1888" t="s">
        <v>29</v>
      </c>
      <c r="K1888" t="s">
        <v>126</v>
      </c>
      <c r="L1888" t="s">
        <v>927</v>
      </c>
      <c r="M1888" t="s">
        <v>127</v>
      </c>
      <c r="N1888" t="s">
        <v>928</v>
      </c>
      <c r="O1888" t="s">
        <v>814</v>
      </c>
      <c r="P1888" t="s">
        <v>34</v>
      </c>
      <c r="Q1888" t="s">
        <v>51</v>
      </c>
      <c r="R1888" t="s">
        <v>58</v>
      </c>
      <c r="S1888" t="s">
        <v>952</v>
      </c>
      <c r="T1888" t="s">
        <v>185</v>
      </c>
      <c r="U1888" t="s">
        <v>194</v>
      </c>
      <c r="V1888" t="s">
        <v>544</v>
      </c>
      <c r="W1888" t="s">
        <v>40</v>
      </c>
      <c r="X1888" t="s">
        <v>40</v>
      </c>
      <c r="Y1888" t="s">
        <v>41</v>
      </c>
      <c r="Z1888" t="s">
        <v>41</v>
      </c>
      <c r="AA1888" t="s">
        <v>188</v>
      </c>
      <c r="AB1888" t="s">
        <v>195</v>
      </c>
    </row>
    <row r="1889" spans="1:28" x14ac:dyDescent="0.25">
      <c r="A1889" t="s">
        <v>148</v>
      </c>
      <c r="B1889" t="s">
        <v>26</v>
      </c>
      <c r="C1889" t="s">
        <v>951</v>
      </c>
      <c r="D1889" t="s">
        <v>64</v>
      </c>
      <c r="E1889">
        <v>511</v>
      </c>
      <c r="F1889" t="str">
        <f t="shared" si="58"/>
        <v>A3860AF511</v>
      </c>
      <c r="G1889">
        <f t="shared" si="59"/>
        <v>3000</v>
      </c>
      <c r="H1889" s="2">
        <v>-2979</v>
      </c>
      <c r="I1889" s="3">
        <v>-3000</v>
      </c>
      <c r="J1889" t="s">
        <v>99</v>
      </c>
      <c r="K1889" t="s">
        <v>116</v>
      </c>
      <c r="L1889" t="s">
        <v>117</v>
      </c>
      <c r="M1889" t="s">
        <v>118</v>
      </c>
      <c r="N1889" t="s">
        <v>117</v>
      </c>
      <c r="O1889" t="s">
        <v>814</v>
      </c>
      <c r="P1889" t="s">
        <v>34</v>
      </c>
      <c r="Q1889" t="s">
        <v>51</v>
      </c>
      <c r="R1889" t="s">
        <v>58</v>
      </c>
      <c r="S1889" t="s">
        <v>952</v>
      </c>
      <c r="T1889" t="s">
        <v>185</v>
      </c>
      <c r="U1889" t="s">
        <v>194</v>
      </c>
      <c r="V1889" t="s">
        <v>544</v>
      </c>
      <c r="W1889" t="s">
        <v>40</v>
      </c>
      <c r="X1889" t="s">
        <v>40</v>
      </c>
      <c r="Y1889" t="s">
        <v>41</v>
      </c>
      <c r="Z1889" t="s">
        <v>41</v>
      </c>
      <c r="AA1889" t="s">
        <v>188</v>
      </c>
      <c r="AB1889" t="s">
        <v>195</v>
      </c>
    </row>
    <row r="1890" spans="1:28" x14ac:dyDescent="0.25">
      <c r="A1890" t="s">
        <v>149</v>
      </c>
      <c r="B1890" t="s">
        <v>26</v>
      </c>
      <c r="C1890" t="s">
        <v>951</v>
      </c>
      <c r="D1890" t="s">
        <v>64</v>
      </c>
      <c r="E1890">
        <v>511</v>
      </c>
      <c r="F1890" t="str">
        <f t="shared" si="58"/>
        <v>A3860AF511</v>
      </c>
      <c r="G1890">
        <f t="shared" si="59"/>
        <v>2000</v>
      </c>
      <c r="H1890" s="2">
        <v>1950</v>
      </c>
      <c r="I1890" s="3">
        <v>2000</v>
      </c>
      <c r="J1890" t="s">
        <v>29</v>
      </c>
      <c r="K1890" t="s">
        <v>51</v>
      </c>
      <c r="L1890" t="s">
        <v>137</v>
      </c>
      <c r="M1890" t="s">
        <v>138</v>
      </c>
      <c r="N1890" t="s">
        <v>139</v>
      </c>
      <c r="O1890" t="s">
        <v>814</v>
      </c>
      <c r="P1890" t="s">
        <v>34</v>
      </c>
      <c r="Q1890" t="s">
        <v>51</v>
      </c>
      <c r="R1890" t="s">
        <v>58</v>
      </c>
      <c r="S1890" t="s">
        <v>952</v>
      </c>
      <c r="T1890" t="s">
        <v>185</v>
      </c>
      <c r="U1890" t="s">
        <v>194</v>
      </c>
      <c r="V1890" t="s">
        <v>544</v>
      </c>
      <c r="W1890" t="s">
        <v>40</v>
      </c>
      <c r="X1890" t="s">
        <v>40</v>
      </c>
      <c r="Y1890" t="s">
        <v>41</v>
      </c>
      <c r="Z1890" t="s">
        <v>41</v>
      </c>
      <c r="AA1890" t="s">
        <v>188</v>
      </c>
      <c r="AB1890" t="s">
        <v>195</v>
      </c>
    </row>
    <row r="1891" spans="1:28" x14ac:dyDescent="0.25">
      <c r="A1891" t="s">
        <v>152</v>
      </c>
      <c r="B1891" t="s">
        <v>26</v>
      </c>
      <c r="C1891" t="s">
        <v>951</v>
      </c>
      <c r="D1891" t="s">
        <v>64</v>
      </c>
      <c r="E1891">
        <v>511</v>
      </c>
      <c r="F1891" t="str">
        <f t="shared" si="58"/>
        <v>A3860AF511</v>
      </c>
      <c r="G1891">
        <f t="shared" si="59"/>
        <v>2000</v>
      </c>
      <c r="H1891" s="2">
        <v>-1950</v>
      </c>
      <c r="I1891" s="3">
        <v>-2000</v>
      </c>
      <c r="J1891" t="s">
        <v>99</v>
      </c>
      <c r="K1891" t="s">
        <v>115</v>
      </c>
      <c r="L1891" t="s">
        <v>111</v>
      </c>
      <c r="M1891" t="s">
        <v>112</v>
      </c>
      <c r="N1891" t="s">
        <v>113</v>
      </c>
      <c r="O1891" t="s">
        <v>814</v>
      </c>
      <c r="P1891" t="s">
        <v>34</v>
      </c>
      <c r="Q1891" t="s">
        <v>51</v>
      </c>
      <c r="R1891" t="s">
        <v>58</v>
      </c>
      <c r="S1891" t="s">
        <v>952</v>
      </c>
      <c r="T1891" t="s">
        <v>185</v>
      </c>
      <c r="U1891" t="s">
        <v>194</v>
      </c>
      <c r="V1891" t="s">
        <v>544</v>
      </c>
      <c r="W1891" t="s">
        <v>40</v>
      </c>
      <c r="X1891" t="s">
        <v>40</v>
      </c>
      <c r="Y1891" t="s">
        <v>41</v>
      </c>
      <c r="Z1891" t="s">
        <v>41</v>
      </c>
      <c r="AA1891" t="s">
        <v>188</v>
      </c>
      <c r="AB1891" t="s">
        <v>195</v>
      </c>
    </row>
    <row r="1892" spans="1:28" x14ac:dyDescent="0.25">
      <c r="A1892" t="s">
        <v>153</v>
      </c>
      <c r="B1892" t="s">
        <v>953</v>
      </c>
      <c r="C1892" t="s">
        <v>951</v>
      </c>
      <c r="D1892" t="s">
        <v>64</v>
      </c>
      <c r="E1892">
        <v>511</v>
      </c>
      <c r="F1892" t="str">
        <f t="shared" si="58"/>
        <v>A3860AF511</v>
      </c>
      <c r="G1892">
        <f t="shared" si="59"/>
        <v>2000</v>
      </c>
      <c r="H1892" s="2">
        <v>1773</v>
      </c>
      <c r="I1892" s="3">
        <v>2000</v>
      </c>
      <c r="J1892" t="s">
        <v>29</v>
      </c>
      <c r="K1892" t="s">
        <v>154</v>
      </c>
      <c r="L1892" t="s">
        <v>155</v>
      </c>
      <c r="M1892" t="s">
        <v>156</v>
      </c>
      <c r="N1892" t="s">
        <v>157</v>
      </c>
      <c r="O1892" t="s">
        <v>814</v>
      </c>
      <c r="P1892" t="s">
        <v>34</v>
      </c>
      <c r="Q1892" t="s">
        <v>51</v>
      </c>
      <c r="R1892" t="s">
        <v>58</v>
      </c>
      <c r="S1892" t="s">
        <v>952</v>
      </c>
      <c r="T1892" t="s">
        <v>185</v>
      </c>
      <c r="U1892" t="s">
        <v>194</v>
      </c>
      <c r="V1892" t="s">
        <v>544</v>
      </c>
      <c r="W1892" t="s">
        <v>40</v>
      </c>
      <c r="X1892" t="s">
        <v>40</v>
      </c>
      <c r="Y1892" t="s">
        <v>41</v>
      </c>
      <c r="Z1892" t="s">
        <v>41</v>
      </c>
      <c r="AA1892" t="s">
        <v>188</v>
      </c>
      <c r="AB1892" t="s">
        <v>195</v>
      </c>
    </row>
    <row r="1893" spans="1:28" x14ac:dyDescent="0.25">
      <c r="A1893" t="s">
        <v>163</v>
      </c>
      <c r="B1893" t="s">
        <v>953</v>
      </c>
      <c r="C1893" t="s">
        <v>951</v>
      </c>
      <c r="D1893" t="s">
        <v>64</v>
      </c>
      <c r="E1893">
        <v>511</v>
      </c>
      <c r="F1893" t="str">
        <f t="shared" si="58"/>
        <v>A3860AF511</v>
      </c>
      <c r="G1893">
        <f t="shared" si="59"/>
        <v>2000</v>
      </c>
      <c r="H1893" s="2">
        <v>-1991</v>
      </c>
      <c r="I1893" s="3">
        <v>-2000</v>
      </c>
      <c r="J1893" t="s">
        <v>99</v>
      </c>
      <c r="K1893" t="s">
        <v>51</v>
      </c>
      <c r="L1893" t="s">
        <v>137</v>
      </c>
      <c r="M1893" t="s">
        <v>138</v>
      </c>
      <c r="N1893" t="s">
        <v>139</v>
      </c>
      <c r="O1893" t="s">
        <v>814</v>
      </c>
      <c r="P1893" t="s">
        <v>34</v>
      </c>
      <c r="Q1893" t="s">
        <v>51</v>
      </c>
      <c r="R1893" t="s">
        <v>58</v>
      </c>
      <c r="S1893" t="s">
        <v>952</v>
      </c>
      <c r="T1893" t="s">
        <v>185</v>
      </c>
      <c r="U1893" t="s">
        <v>194</v>
      </c>
      <c r="V1893" t="s">
        <v>544</v>
      </c>
      <c r="W1893" t="s">
        <v>40</v>
      </c>
      <c r="X1893" t="s">
        <v>40</v>
      </c>
      <c r="Y1893" t="s">
        <v>41</v>
      </c>
      <c r="Z1893" t="s">
        <v>41</v>
      </c>
      <c r="AA1893" t="s">
        <v>188</v>
      </c>
      <c r="AB1893" t="s">
        <v>195</v>
      </c>
    </row>
    <row r="1894" spans="1:28" x14ac:dyDescent="0.25">
      <c r="A1894" t="s">
        <v>164</v>
      </c>
      <c r="B1894" t="s">
        <v>26</v>
      </c>
      <c r="C1894" t="s">
        <v>951</v>
      </c>
      <c r="D1894" t="s">
        <v>64</v>
      </c>
      <c r="E1894">
        <v>511</v>
      </c>
      <c r="F1894" t="str">
        <f t="shared" si="58"/>
        <v>A3860AF511</v>
      </c>
      <c r="G1894">
        <f t="shared" si="59"/>
        <v>2000</v>
      </c>
      <c r="H1894" s="2">
        <v>1773</v>
      </c>
      <c r="I1894" s="3">
        <v>2000</v>
      </c>
      <c r="J1894" t="s">
        <v>29</v>
      </c>
      <c r="K1894" t="s">
        <v>116</v>
      </c>
      <c r="L1894" t="s">
        <v>117</v>
      </c>
      <c r="M1894" t="s">
        <v>118</v>
      </c>
      <c r="N1894" t="s">
        <v>117</v>
      </c>
      <c r="O1894" t="s">
        <v>814</v>
      </c>
      <c r="P1894" t="s">
        <v>34</v>
      </c>
      <c r="Q1894" t="s">
        <v>51</v>
      </c>
      <c r="R1894" t="s">
        <v>58</v>
      </c>
      <c r="S1894" t="s">
        <v>952</v>
      </c>
      <c r="T1894" t="s">
        <v>185</v>
      </c>
      <c r="U1894" t="s">
        <v>194</v>
      </c>
      <c r="V1894" t="s">
        <v>544</v>
      </c>
      <c r="W1894" t="s">
        <v>40</v>
      </c>
      <c r="X1894" t="s">
        <v>40</v>
      </c>
      <c r="Y1894" t="s">
        <v>41</v>
      </c>
      <c r="Z1894" t="s">
        <v>41</v>
      </c>
      <c r="AA1894" t="s">
        <v>188</v>
      </c>
      <c r="AB1894" t="s">
        <v>195</v>
      </c>
    </row>
    <row r="1895" spans="1:28" x14ac:dyDescent="0.25">
      <c r="A1895" t="s">
        <v>165</v>
      </c>
      <c r="B1895" t="s">
        <v>26</v>
      </c>
      <c r="C1895" t="s">
        <v>951</v>
      </c>
      <c r="D1895" t="s">
        <v>64</v>
      </c>
      <c r="E1895">
        <v>511</v>
      </c>
      <c r="F1895" t="str">
        <f t="shared" si="58"/>
        <v>A3860AF511</v>
      </c>
      <c r="G1895">
        <f t="shared" si="59"/>
        <v>2000</v>
      </c>
      <c r="H1895" s="2">
        <v>-1773</v>
      </c>
      <c r="I1895" s="3">
        <v>-2000</v>
      </c>
      <c r="J1895" t="s">
        <v>99</v>
      </c>
      <c r="K1895" t="s">
        <v>154</v>
      </c>
      <c r="L1895" t="s">
        <v>155</v>
      </c>
      <c r="M1895" t="s">
        <v>156</v>
      </c>
      <c r="N1895" t="s">
        <v>157</v>
      </c>
      <c r="O1895" t="s">
        <v>814</v>
      </c>
      <c r="P1895" t="s">
        <v>34</v>
      </c>
      <c r="Q1895" t="s">
        <v>51</v>
      </c>
      <c r="R1895" t="s">
        <v>58</v>
      </c>
      <c r="S1895" t="s">
        <v>952</v>
      </c>
      <c r="T1895" t="s">
        <v>185</v>
      </c>
      <c r="U1895" t="s">
        <v>194</v>
      </c>
      <c r="V1895" t="s">
        <v>544</v>
      </c>
      <c r="W1895" t="s">
        <v>40</v>
      </c>
      <c r="X1895" t="s">
        <v>40</v>
      </c>
      <c r="Y1895" t="s">
        <v>41</v>
      </c>
      <c r="Z1895" t="s">
        <v>41</v>
      </c>
      <c r="AA1895" t="s">
        <v>188</v>
      </c>
      <c r="AB1895" t="s">
        <v>195</v>
      </c>
    </row>
    <row r="1896" spans="1:28" x14ac:dyDescent="0.25">
      <c r="A1896" t="s">
        <v>166</v>
      </c>
      <c r="B1896" t="s">
        <v>26</v>
      </c>
      <c r="C1896" t="s">
        <v>951</v>
      </c>
      <c r="D1896" t="s">
        <v>64</v>
      </c>
      <c r="E1896">
        <v>511</v>
      </c>
      <c r="F1896" t="str">
        <f t="shared" si="58"/>
        <v>A3860AF511</v>
      </c>
      <c r="G1896">
        <f t="shared" si="59"/>
        <v>2000</v>
      </c>
      <c r="H1896" s="2">
        <v>1815</v>
      </c>
      <c r="I1896" s="3">
        <v>2000</v>
      </c>
      <c r="J1896" t="s">
        <v>29</v>
      </c>
      <c r="K1896" t="s">
        <v>116</v>
      </c>
      <c r="L1896" t="s">
        <v>117</v>
      </c>
      <c r="M1896" t="s">
        <v>118</v>
      </c>
      <c r="N1896" t="s">
        <v>117</v>
      </c>
      <c r="O1896" t="s">
        <v>814</v>
      </c>
      <c r="P1896" t="s">
        <v>34</v>
      </c>
      <c r="Q1896" t="s">
        <v>51</v>
      </c>
      <c r="R1896" t="s">
        <v>58</v>
      </c>
      <c r="S1896" t="s">
        <v>952</v>
      </c>
      <c r="T1896" t="s">
        <v>185</v>
      </c>
      <c r="U1896" t="s">
        <v>194</v>
      </c>
      <c r="V1896" t="s">
        <v>544</v>
      </c>
      <c r="W1896" t="s">
        <v>40</v>
      </c>
      <c r="X1896" t="s">
        <v>40</v>
      </c>
      <c r="Y1896" t="s">
        <v>41</v>
      </c>
      <c r="Z1896" t="s">
        <v>41</v>
      </c>
      <c r="AA1896" t="s">
        <v>188</v>
      </c>
      <c r="AB1896" t="s">
        <v>195</v>
      </c>
    </row>
    <row r="1897" spans="1:28" x14ac:dyDescent="0.25">
      <c r="A1897" t="s">
        <v>167</v>
      </c>
      <c r="B1897" t="s">
        <v>26</v>
      </c>
      <c r="C1897" t="s">
        <v>951</v>
      </c>
      <c r="D1897" t="s">
        <v>64</v>
      </c>
      <c r="E1897">
        <v>511</v>
      </c>
      <c r="F1897" t="str">
        <f t="shared" si="58"/>
        <v>A3860AF511</v>
      </c>
      <c r="G1897">
        <f t="shared" si="59"/>
        <v>2000</v>
      </c>
      <c r="H1897" s="2">
        <v>-1815</v>
      </c>
      <c r="I1897" s="3">
        <v>-2000</v>
      </c>
      <c r="J1897" t="s">
        <v>99</v>
      </c>
      <c r="K1897" t="s">
        <v>168</v>
      </c>
      <c r="L1897" t="s">
        <v>117</v>
      </c>
      <c r="M1897" t="s">
        <v>169</v>
      </c>
      <c r="N1897" t="s">
        <v>170</v>
      </c>
      <c r="O1897" t="s">
        <v>814</v>
      </c>
      <c r="P1897" t="s">
        <v>34</v>
      </c>
      <c r="Q1897" t="s">
        <v>51</v>
      </c>
      <c r="R1897" t="s">
        <v>58</v>
      </c>
      <c r="S1897" t="s">
        <v>952</v>
      </c>
      <c r="T1897" t="s">
        <v>185</v>
      </c>
      <c r="U1897" t="s">
        <v>194</v>
      </c>
      <c r="V1897" t="s">
        <v>544</v>
      </c>
      <c r="W1897" t="s">
        <v>40</v>
      </c>
      <c r="X1897" t="s">
        <v>40</v>
      </c>
      <c r="Y1897" t="s">
        <v>41</v>
      </c>
      <c r="Z1897" t="s">
        <v>41</v>
      </c>
      <c r="AA1897" t="s">
        <v>188</v>
      </c>
      <c r="AB1897" t="s">
        <v>195</v>
      </c>
    </row>
    <row r="1898" spans="1:28" x14ac:dyDescent="0.25">
      <c r="A1898" t="s">
        <v>171</v>
      </c>
      <c r="B1898" t="s">
        <v>26</v>
      </c>
      <c r="C1898" t="s">
        <v>951</v>
      </c>
      <c r="D1898" t="s">
        <v>64</v>
      </c>
      <c r="E1898">
        <v>511</v>
      </c>
      <c r="F1898" t="str">
        <f t="shared" si="58"/>
        <v>A3860AF511</v>
      </c>
      <c r="G1898">
        <f t="shared" si="59"/>
        <v>1000</v>
      </c>
      <c r="H1898" s="2">
        <v>712</v>
      </c>
      <c r="I1898" s="3">
        <v>1000</v>
      </c>
      <c r="J1898" t="s">
        <v>29</v>
      </c>
      <c r="K1898" t="s">
        <v>115</v>
      </c>
      <c r="L1898" t="s">
        <v>111</v>
      </c>
      <c r="M1898" t="s">
        <v>112</v>
      </c>
      <c r="N1898" t="s">
        <v>113</v>
      </c>
      <c r="O1898" t="s">
        <v>814</v>
      </c>
      <c r="P1898" t="s">
        <v>34</v>
      </c>
      <c r="Q1898" t="s">
        <v>51</v>
      </c>
      <c r="R1898" t="s">
        <v>58</v>
      </c>
      <c r="S1898" t="s">
        <v>952</v>
      </c>
      <c r="T1898" t="s">
        <v>185</v>
      </c>
      <c r="U1898" t="s">
        <v>194</v>
      </c>
      <c r="V1898" t="s">
        <v>544</v>
      </c>
      <c r="W1898" t="s">
        <v>40</v>
      </c>
      <c r="X1898" t="s">
        <v>40</v>
      </c>
      <c r="Y1898" t="s">
        <v>41</v>
      </c>
      <c r="Z1898" t="s">
        <v>41</v>
      </c>
      <c r="AA1898" t="s">
        <v>188</v>
      </c>
      <c r="AB1898" t="s">
        <v>195</v>
      </c>
    </row>
    <row r="1899" spans="1:28" x14ac:dyDescent="0.25">
      <c r="A1899" t="s">
        <v>172</v>
      </c>
      <c r="B1899" t="s">
        <v>26</v>
      </c>
      <c r="C1899" t="s">
        <v>951</v>
      </c>
      <c r="D1899" t="s">
        <v>64</v>
      </c>
      <c r="E1899">
        <v>511</v>
      </c>
      <c r="F1899" t="str">
        <f t="shared" si="58"/>
        <v>A3860AF511</v>
      </c>
      <c r="G1899">
        <f t="shared" si="59"/>
        <v>1000</v>
      </c>
      <c r="H1899" s="2">
        <v>-712</v>
      </c>
      <c r="I1899" s="3">
        <v>-1000</v>
      </c>
      <c r="J1899" t="s">
        <v>99</v>
      </c>
      <c r="K1899" t="s">
        <v>108</v>
      </c>
      <c r="L1899" t="s">
        <v>109</v>
      </c>
      <c r="M1899" t="s">
        <v>32</v>
      </c>
      <c r="N1899" t="s">
        <v>33</v>
      </c>
      <c r="O1899" t="s">
        <v>814</v>
      </c>
      <c r="P1899" t="s">
        <v>34</v>
      </c>
      <c r="Q1899" t="s">
        <v>51</v>
      </c>
      <c r="R1899" t="s">
        <v>58</v>
      </c>
      <c r="S1899" t="s">
        <v>952</v>
      </c>
      <c r="T1899" t="s">
        <v>185</v>
      </c>
      <c r="U1899" t="s">
        <v>194</v>
      </c>
      <c r="V1899" t="s">
        <v>544</v>
      </c>
      <c r="W1899" t="s">
        <v>40</v>
      </c>
      <c r="X1899" t="s">
        <v>40</v>
      </c>
      <c r="Y1899" t="s">
        <v>41</v>
      </c>
      <c r="Z1899" t="s">
        <v>41</v>
      </c>
      <c r="AA1899" t="s">
        <v>188</v>
      </c>
      <c r="AB1899" t="s">
        <v>195</v>
      </c>
    </row>
    <row r="1900" spans="1:28" x14ac:dyDescent="0.25">
      <c r="A1900" t="s">
        <v>823</v>
      </c>
      <c r="B1900" t="s">
        <v>26</v>
      </c>
      <c r="C1900" t="s">
        <v>349</v>
      </c>
      <c r="D1900" t="s">
        <v>192</v>
      </c>
      <c r="E1900">
        <v>511</v>
      </c>
      <c r="F1900" t="str">
        <f t="shared" si="58"/>
        <v>A3960AF511</v>
      </c>
      <c r="G1900">
        <f t="shared" si="59"/>
        <v>1110000</v>
      </c>
      <c r="H1900" s="2">
        <v>1110317</v>
      </c>
      <c r="I1900" s="3">
        <v>1110000</v>
      </c>
      <c r="J1900" t="s">
        <v>29</v>
      </c>
      <c r="K1900" t="s">
        <v>108</v>
      </c>
      <c r="L1900" t="s">
        <v>109</v>
      </c>
      <c r="M1900" t="s">
        <v>32</v>
      </c>
      <c r="N1900" t="s">
        <v>33</v>
      </c>
      <c r="O1900" t="s">
        <v>814</v>
      </c>
      <c r="P1900" t="s">
        <v>34</v>
      </c>
      <c r="Q1900" t="s">
        <v>51</v>
      </c>
      <c r="R1900" t="s">
        <v>58</v>
      </c>
      <c r="S1900" t="s">
        <v>350</v>
      </c>
      <c r="T1900" t="s">
        <v>185</v>
      </c>
      <c r="U1900" t="s">
        <v>194</v>
      </c>
      <c r="V1900" t="s">
        <v>39</v>
      </c>
      <c r="W1900" t="s">
        <v>40</v>
      </c>
      <c r="X1900" t="s">
        <v>40</v>
      </c>
      <c r="Y1900" t="s">
        <v>41</v>
      </c>
      <c r="Z1900" t="s">
        <v>41</v>
      </c>
      <c r="AA1900" t="s">
        <v>188</v>
      </c>
      <c r="AB1900" t="s">
        <v>195</v>
      </c>
    </row>
    <row r="1901" spans="1:28" x14ac:dyDescent="0.25">
      <c r="A1901" t="s">
        <v>825</v>
      </c>
      <c r="B1901" t="s">
        <v>26</v>
      </c>
      <c r="C1901" t="s">
        <v>349</v>
      </c>
      <c r="D1901" t="s">
        <v>192</v>
      </c>
      <c r="E1901">
        <v>511</v>
      </c>
      <c r="F1901" t="str">
        <f t="shared" si="58"/>
        <v>A3960AF511</v>
      </c>
      <c r="G1901">
        <f t="shared" si="59"/>
        <v>1000</v>
      </c>
      <c r="H1901" s="2">
        <v>833</v>
      </c>
      <c r="I1901" s="3">
        <v>1000</v>
      </c>
      <c r="J1901" t="s">
        <v>29</v>
      </c>
      <c r="K1901" t="s">
        <v>100</v>
      </c>
      <c r="L1901" t="s">
        <v>101</v>
      </c>
      <c r="M1901" t="s">
        <v>102</v>
      </c>
      <c r="N1901" t="s">
        <v>103</v>
      </c>
      <c r="O1901" t="s">
        <v>814</v>
      </c>
      <c r="P1901" t="s">
        <v>34</v>
      </c>
      <c r="Q1901" t="s">
        <v>51</v>
      </c>
      <c r="R1901" t="s">
        <v>58</v>
      </c>
      <c r="S1901" t="s">
        <v>350</v>
      </c>
      <c r="T1901" t="s">
        <v>185</v>
      </c>
      <c r="U1901" t="s">
        <v>194</v>
      </c>
      <c r="V1901" t="s">
        <v>39</v>
      </c>
      <c r="W1901" t="s">
        <v>40</v>
      </c>
      <c r="X1901" t="s">
        <v>40</v>
      </c>
      <c r="Y1901" t="s">
        <v>41</v>
      </c>
      <c r="Z1901" t="s">
        <v>41</v>
      </c>
      <c r="AA1901" t="s">
        <v>188</v>
      </c>
      <c r="AB1901" t="s">
        <v>195</v>
      </c>
    </row>
    <row r="1902" spans="1:28" x14ac:dyDescent="0.25">
      <c r="A1902" t="s">
        <v>816</v>
      </c>
      <c r="B1902" t="s">
        <v>26</v>
      </c>
      <c r="C1902" t="s">
        <v>349</v>
      </c>
      <c r="D1902" t="s">
        <v>192</v>
      </c>
      <c r="E1902">
        <v>511</v>
      </c>
      <c r="F1902" t="str">
        <f t="shared" si="58"/>
        <v>A3960AF511</v>
      </c>
      <c r="G1902">
        <f t="shared" si="59"/>
        <v>11000</v>
      </c>
      <c r="H1902" s="2">
        <v>-10803</v>
      </c>
      <c r="I1902" s="3">
        <v>-11000</v>
      </c>
      <c r="J1902" t="s">
        <v>99</v>
      </c>
      <c r="K1902" t="s">
        <v>115</v>
      </c>
      <c r="L1902" t="s">
        <v>111</v>
      </c>
      <c r="M1902" t="s">
        <v>112</v>
      </c>
      <c r="N1902" t="s">
        <v>113</v>
      </c>
      <c r="O1902" t="s">
        <v>814</v>
      </c>
      <c r="P1902" t="s">
        <v>34</v>
      </c>
      <c r="Q1902" t="s">
        <v>51</v>
      </c>
      <c r="R1902" t="s">
        <v>58</v>
      </c>
      <c r="S1902" t="s">
        <v>350</v>
      </c>
      <c r="T1902" t="s">
        <v>185</v>
      </c>
      <c r="U1902" t="s">
        <v>194</v>
      </c>
      <c r="V1902" t="s">
        <v>39</v>
      </c>
      <c r="W1902" t="s">
        <v>40</v>
      </c>
      <c r="X1902" t="s">
        <v>40</v>
      </c>
      <c r="Y1902" t="s">
        <v>41</v>
      </c>
      <c r="Z1902" t="s">
        <v>41</v>
      </c>
      <c r="AA1902" t="s">
        <v>188</v>
      </c>
      <c r="AB1902" t="s">
        <v>195</v>
      </c>
    </row>
    <row r="1903" spans="1:28" x14ac:dyDescent="0.25">
      <c r="A1903" t="s">
        <v>817</v>
      </c>
      <c r="B1903" t="s">
        <v>26</v>
      </c>
      <c r="C1903" t="s">
        <v>349</v>
      </c>
      <c r="D1903" t="s">
        <v>192</v>
      </c>
      <c r="E1903">
        <v>511</v>
      </c>
      <c r="F1903" t="str">
        <f t="shared" si="58"/>
        <v>A3960AF511</v>
      </c>
      <c r="G1903">
        <f t="shared" si="59"/>
        <v>1100000</v>
      </c>
      <c r="H1903" s="2">
        <v>-1100347</v>
      </c>
      <c r="I1903" s="3">
        <v>-1100000</v>
      </c>
      <c r="J1903" t="s">
        <v>99</v>
      </c>
      <c r="K1903" t="s">
        <v>116</v>
      </c>
      <c r="L1903" t="s">
        <v>117</v>
      </c>
      <c r="M1903" t="s">
        <v>118</v>
      </c>
      <c r="N1903" t="s">
        <v>117</v>
      </c>
      <c r="O1903" t="s">
        <v>814</v>
      </c>
      <c r="P1903" t="s">
        <v>34</v>
      </c>
      <c r="Q1903" t="s">
        <v>51</v>
      </c>
      <c r="R1903" t="s">
        <v>58</v>
      </c>
      <c r="S1903" t="s">
        <v>350</v>
      </c>
      <c r="T1903" t="s">
        <v>185</v>
      </c>
      <c r="U1903" t="s">
        <v>194</v>
      </c>
      <c r="V1903" t="s">
        <v>39</v>
      </c>
      <c r="W1903" t="s">
        <v>40</v>
      </c>
      <c r="X1903" t="s">
        <v>40</v>
      </c>
      <c r="Y1903" t="s">
        <v>41</v>
      </c>
      <c r="Z1903" t="s">
        <v>41</v>
      </c>
      <c r="AA1903" t="s">
        <v>188</v>
      </c>
      <c r="AB1903" t="s">
        <v>195</v>
      </c>
    </row>
    <row r="1904" spans="1:28" x14ac:dyDescent="0.25">
      <c r="A1904" t="s">
        <v>149</v>
      </c>
      <c r="B1904" t="s">
        <v>26</v>
      </c>
      <c r="C1904" t="s">
        <v>349</v>
      </c>
      <c r="D1904" t="s">
        <v>192</v>
      </c>
      <c r="E1904">
        <v>511</v>
      </c>
      <c r="F1904" t="str">
        <f t="shared" si="58"/>
        <v>A3960AF511</v>
      </c>
      <c r="G1904">
        <f t="shared" si="59"/>
        <v>139000</v>
      </c>
      <c r="H1904" s="2">
        <v>138790</v>
      </c>
      <c r="I1904" s="3">
        <v>139000</v>
      </c>
      <c r="J1904" t="s">
        <v>29</v>
      </c>
      <c r="K1904" t="s">
        <v>51</v>
      </c>
      <c r="L1904" t="s">
        <v>137</v>
      </c>
      <c r="M1904" t="s">
        <v>138</v>
      </c>
      <c r="N1904" t="s">
        <v>139</v>
      </c>
      <c r="O1904" t="s">
        <v>814</v>
      </c>
      <c r="P1904" t="s">
        <v>34</v>
      </c>
      <c r="Q1904" t="s">
        <v>51</v>
      </c>
      <c r="R1904" t="s">
        <v>58</v>
      </c>
      <c r="S1904" t="s">
        <v>350</v>
      </c>
      <c r="T1904" t="s">
        <v>185</v>
      </c>
      <c r="U1904" t="s">
        <v>194</v>
      </c>
      <c r="V1904" t="s">
        <v>39</v>
      </c>
      <c r="W1904" t="s">
        <v>40</v>
      </c>
      <c r="X1904" t="s">
        <v>40</v>
      </c>
      <c r="Y1904" t="s">
        <v>41</v>
      </c>
      <c r="Z1904" t="s">
        <v>41</v>
      </c>
      <c r="AA1904" t="s">
        <v>188</v>
      </c>
      <c r="AB1904" t="s">
        <v>195</v>
      </c>
    </row>
    <row r="1905" spans="1:28" x14ac:dyDescent="0.25">
      <c r="A1905" t="s">
        <v>152</v>
      </c>
      <c r="B1905" t="s">
        <v>26</v>
      </c>
      <c r="C1905" t="s">
        <v>349</v>
      </c>
      <c r="D1905" t="s">
        <v>192</v>
      </c>
      <c r="E1905">
        <v>511</v>
      </c>
      <c r="F1905" t="str">
        <f t="shared" si="58"/>
        <v>A3960AF511</v>
      </c>
      <c r="G1905">
        <f t="shared" si="59"/>
        <v>139000</v>
      </c>
      <c r="H1905" s="2">
        <v>-138790</v>
      </c>
      <c r="I1905" s="3">
        <v>-139000</v>
      </c>
      <c r="J1905" t="s">
        <v>99</v>
      </c>
      <c r="K1905" t="s">
        <v>115</v>
      </c>
      <c r="L1905" t="s">
        <v>111</v>
      </c>
      <c r="M1905" t="s">
        <v>112</v>
      </c>
      <c r="N1905" t="s">
        <v>113</v>
      </c>
      <c r="O1905" t="s">
        <v>814</v>
      </c>
      <c r="P1905" t="s">
        <v>34</v>
      </c>
      <c r="Q1905" t="s">
        <v>51</v>
      </c>
      <c r="R1905" t="s">
        <v>58</v>
      </c>
      <c r="S1905" t="s">
        <v>350</v>
      </c>
      <c r="T1905" t="s">
        <v>185</v>
      </c>
      <c r="U1905" t="s">
        <v>194</v>
      </c>
      <c r="V1905" t="s">
        <v>39</v>
      </c>
      <c r="W1905" t="s">
        <v>40</v>
      </c>
      <c r="X1905" t="s">
        <v>40</v>
      </c>
      <c r="Y1905" t="s">
        <v>41</v>
      </c>
      <c r="Z1905" t="s">
        <v>41</v>
      </c>
      <c r="AA1905" t="s">
        <v>188</v>
      </c>
      <c r="AB1905" t="s">
        <v>195</v>
      </c>
    </row>
    <row r="1906" spans="1:28" x14ac:dyDescent="0.25">
      <c r="A1906" t="s">
        <v>153</v>
      </c>
      <c r="B1906" t="s">
        <v>351</v>
      </c>
      <c r="C1906" t="s">
        <v>349</v>
      </c>
      <c r="D1906" t="s">
        <v>192</v>
      </c>
      <c r="E1906">
        <v>511</v>
      </c>
      <c r="F1906" t="str">
        <f t="shared" si="58"/>
        <v>A3960AF511</v>
      </c>
      <c r="G1906">
        <f t="shared" si="59"/>
        <v>121000</v>
      </c>
      <c r="H1906" s="2">
        <v>120552</v>
      </c>
      <c r="I1906" s="3">
        <v>121000</v>
      </c>
      <c r="J1906" t="s">
        <v>29</v>
      </c>
      <c r="K1906" t="s">
        <v>154</v>
      </c>
      <c r="L1906" t="s">
        <v>155</v>
      </c>
      <c r="M1906" t="s">
        <v>156</v>
      </c>
      <c r="N1906" t="s">
        <v>157</v>
      </c>
      <c r="O1906" t="s">
        <v>814</v>
      </c>
      <c r="P1906" t="s">
        <v>34</v>
      </c>
      <c r="Q1906" t="s">
        <v>51</v>
      </c>
      <c r="R1906" t="s">
        <v>58</v>
      </c>
      <c r="S1906" t="s">
        <v>350</v>
      </c>
      <c r="T1906" t="s">
        <v>185</v>
      </c>
      <c r="U1906" t="s">
        <v>194</v>
      </c>
      <c r="V1906" t="s">
        <v>39</v>
      </c>
      <c r="W1906" t="s">
        <v>40</v>
      </c>
      <c r="X1906" t="s">
        <v>40</v>
      </c>
      <c r="Y1906" t="s">
        <v>41</v>
      </c>
      <c r="Z1906" t="s">
        <v>41</v>
      </c>
      <c r="AA1906" t="s">
        <v>188</v>
      </c>
      <c r="AB1906" t="s">
        <v>195</v>
      </c>
    </row>
    <row r="1907" spans="1:28" x14ac:dyDescent="0.25">
      <c r="A1907" t="s">
        <v>158</v>
      </c>
      <c r="B1907" t="s">
        <v>351</v>
      </c>
      <c r="C1907" t="s">
        <v>349</v>
      </c>
      <c r="D1907" t="s">
        <v>192</v>
      </c>
      <c r="E1907">
        <v>511</v>
      </c>
      <c r="F1907" t="str">
        <f t="shared" si="58"/>
        <v>A3960AF511</v>
      </c>
      <c r="G1907">
        <f t="shared" si="59"/>
        <v>9000</v>
      </c>
      <c r="H1907" s="2">
        <v>9408</v>
      </c>
      <c r="I1907" s="3">
        <v>9000</v>
      </c>
      <c r="J1907" t="s">
        <v>29</v>
      </c>
      <c r="K1907" t="s">
        <v>159</v>
      </c>
      <c r="L1907" t="s">
        <v>160</v>
      </c>
      <c r="M1907" t="s">
        <v>161</v>
      </c>
      <c r="N1907" t="s">
        <v>162</v>
      </c>
      <c r="O1907" t="s">
        <v>814</v>
      </c>
      <c r="P1907" t="s">
        <v>34</v>
      </c>
      <c r="Q1907" t="s">
        <v>51</v>
      </c>
      <c r="R1907" t="s">
        <v>58</v>
      </c>
      <c r="S1907" t="s">
        <v>350</v>
      </c>
      <c r="T1907" t="s">
        <v>185</v>
      </c>
      <c r="U1907" t="s">
        <v>194</v>
      </c>
      <c r="V1907" t="s">
        <v>39</v>
      </c>
      <c r="W1907" t="s">
        <v>40</v>
      </c>
      <c r="X1907" t="s">
        <v>40</v>
      </c>
      <c r="Y1907" t="s">
        <v>41</v>
      </c>
      <c r="Z1907" t="s">
        <v>41</v>
      </c>
      <c r="AA1907" t="s">
        <v>188</v>
      </c>
      <c r="AB1907" t="s">
        <v>195</v>
      </c>
    </row>
    <row r="1908" spans="1:28" x14ac:dyDescent="0.25">
      <c r="A1908" t="s">
        <v>163</v>
      </c>
      <c r="B1908" t="s">
        <v>351</v>
      </c>
      <c r="C1908" t="s">
        <v>349</v>
      </c>
      <c r="D1908" t="s">
        <v>192</v>
      </c>
      <c r="E1908">
        <v>511</v>
      </c>
      <c r="F1908" t="str">
        <f t="shared" si="58"/>
        <v>A3960AF511</v>
      </c>
      <c r="G1908">
        <f t="shared" si="59"/>
        <v>130000</v>
      </c>
      <c r="H1908" s="2">
        <v>-129960</v>
      </c>
      <c r="I1908" s="3">
        <v>-130000</v>
      </c>
      <c r="J1908" t="s">
        <v>99</v>
      </c>
      <c r="K1908" t="s">
        <v>51</v>
      </c>
      <c r="L1908" t="s">
        <v>137</v>
      </c>
      <c r="M1908" t="s">
        <v>138</v>
      </c>
      <c r="N1908" t="s">
        <v>139</v>
      </c>
      <c r="O1908" t="s">
        <v>814</v>
      </c>
      <c r="P1908" t="s">
        <v>34</v>
      </c>
      <c r="Q1908" t="s">
        <v>51</v>
      </c>
      <c r="R1908" t="s">
        <v>58</v>
      </c>
      <c r="S1908" t="s">
        <v>350</v>
      </c>
      <c r="T1908" t="s">
        <v>185</v>
      </c>
      <c r="U1908" t="s">
        <v>194</v>
      </c>
      <c r="V1908" t="s">
        <v>39</v>
      </c>
      <c r="W1908" t="s">
        <v>40</v>
      </c>
      <c r="X1908" t="s">
        <v>40</v>
      </c>
      <c r="Y1908" t="s">
        <v>41</v>
      </c>
      <c r="Z1908" t="s">
        <v>41</v>
      </c>
      <c r="AA1908" t="s">
        <v>188</v>
      </c>
      <c r="AB1908" t="s">
        <v>195</v>
      </c>
    </row>
    <row r="1909" spans="1:28" x14ac:dyDescent="0.25">
      <c r="A1909" t="s">
        <v>164</v>
      </c>
      <c r="B1909" t="s">
        <v>26</v>
      </c>
      <c r="C1909" t="s">
        <v>349</v>
      </c>
      <c r="D1909" t="s">
        <v>192</v>
      </c>
      <c r="E1909">
        <v>511</v>
      </c>
      <c r="F1909" t="str">
        <f t="shared" si="58"/>
        <v>A3960AF511</v>
      </c>
      <c r="G1909">
        <f t="shared" si="59"/>
        <v>121000</v>
      </c>
      <c r="H1909" s="2">
        <v>120552</v>
      </c>
      <c r="I1909" s="3">
        <v>121000</v>
      </c>
      <c r="J1909" t="s">
        <v>29</v>
      </c>
      <c r="K1909" t="s">
        <v>116</v>
      </c>
      <c r="L1909" t="s">
        <v>117</v>
      </c>
      <c r="M1909" t="s">
        <v>118</v>
      </c>
      <c r="N1909" t="s">
        <v>117</v>
      </c>
      <c r="O1909" t="s">
        <v>814</v>
      </c>
      <c r="P1909" t="s">
        <v>34</v>
      </c>
      <c r="Q1909" t="s">
        <v>51</v>
      </c>
      <c r="R1909" t="s">
        <v>58</v>
      </c>
      <c r="S1909" t="s">
        <v>350</v>
      </c>
      <c r="T1909" t="s">
        <v>185</v>
      </c>
      <c r="U1909" t="s">
        <v>194</v>
      </c>
      <c r="V1909" t="s">
        <v>39</v>
      </c>
      <c r="W1909" t="s">
        <v>40</v>
      </c>
      <c r="X1909" t="s">
        <v>40</v>
      </c>
      <c r="Y1909" t="s">
        <v>41</v>
      </c>
      <c r="Z1909" t="s">
        <v>41</v>
      </c>
      <c r="AA1909" t="s">
        <v>188</v>
      </c>
      <c r="AB1909" t="s">
        <v>195</v>
      </c>
    </row>
    <row r="1910" spans="1:28" x14ac:dyDescent="0.25">
      <c r="A1910" t="s">
        <v>165</v>
      </c>
      <c r="B1910" t="s">
        <v>26</v>
      </c>
      <c r="C1910" t="s">
        <v>349</v>
      </c>
      <c r="D1910" t="s">
        <v>192</v>
      </c>
      <c r="E1910">
        <v>511</v>
      </c>
      <c r="F1910" t="str">
        <f t="shared" si="58"/>
        <v>A3960AF511</v>
      </c>
      <c r="G1910">
        <f t="shared" si="59"/>
        <v>121000</v>
      </c>
      <c r="H1910" s="2">
        <v>-120552</v>
      </c>
      <c r="I1910" s="3">
        <v>-121000</v>
      </c>
      <c r="J1910" t="s">
        <v>99</v>
      </c>
      <c r="K1910" t="s">
        <v>154</v>
      </c>
      <c r="L1910" t="s">
        <v>155</v>
      </c>
      <c r="M1910" t="s">
        <v>156</v>
      </c>
      <c r="N1910" t="s">
        <v>157</v>
      </c>
      <c r="O1910" t="s">
        <v>814</v>
      </c>
      <c r="P1910" t="s">
        <v>34</v>
      </c>
      <c r="Q1910" t="s">
        <v>51</v>
      </c>
      <c r="R1910" t="s">
        <v>58</v>
      </c>
      <c r="S1910" t="s">
        <v>350</v>
      </c>
      <c r="T1910" t="s">
        <v>185</v>
      </c>
      <c r="U1910" t="s">
        <v>194</v>
      </c>
      <c r="V1910" t="s">
        <v>39</v>
      </c>
      <c r="W1910" t="s">
        <v>40</v>
      </c>
      <c r="X1910" t="s">
        <v>40</v>
      </c>
      <c r="Y1910" t="s">
        <v>41</v>
      </c>
      <c r="Z1910" t="s">
        <v>41</v>
      </c>
      <c r="AA1910" t="s">
        <v>188</v>
      </c>
      <c r="AB1910" t="s">
        <v>195</v>
      </c>
    </row>
    <row r="1911" spans="1:28" x14ac:dyDescent="0.25">
      <c r="A1911" t="s">
        <v>166</v>
      </c>
      <c r="B1911" t="s">
        <v>26</v>
      </c>
      <c r="C1911" t="s">
        <v>349</v>
      </c>
      <c r="D1911" t="s">
        <v>192</v>
      </c>
      <c r="E1911">
        <v>511</v>
      </c>
      <c r="F1911" t="str">
        <f t="shared" si="58"/>
        <v>A3960AF511</v>
      </c>
      <c r="G1911">
        <f t="shared" si="59"/>
        <v>126000</v>
      </c>
      <c r="H1911" s="2">
        <v>125556</v>
      </c>
      <c r="I1911" s="3">
        <v>126000</v>
      </c>
      <c r="J1911" t="s">
        <v>29</v>
      </c>
      <c r="K1911" t="s">
        <v>116</v>
      </c>
      <c r="L1911" t="s">
        <v>117</v>
      </c>
      <c r="M1911" t="s">
        <v>118</v>
      </c>
      <c r="N1911" t="s">
        <v>117</v>
      </c>
      <c r="O1911" t="s">
        <v>814</v>
      </c>
      <c r="P1911" t="s">
        <v>34</v>
      </c>
      <c r="Q1911" t="s">
        <v>51</v>
      </c>
      <c r="R1911" t="s">
        <v>58</v>
      </c>
      <c r="S1911" t="s">
        <v>350</v>
      </c>
      <c r="T1911" t="s">
        <v>185</v>
      </c>
      <c r="U1911" t="s">
        <v>194</v>
      </c>
      <c r="V1911" t="s">
        <v>39</v>
      </c>
      <c r="W1911" t="s">
        <v>40</v>
      </c>
      <c r="X1911" t="s">
        <v>40</v>
      </c>
      <c r="Y1911" t="s">
        <v>41</v>
      </c>
      <c r="Z1911" t="s">
        <v>41</v>
      </c>
      <c r="AA1911" t="s">
        <v>188</v>
      </c>
      <c r="AB1911" t="s">
        <v>195</v>
      </c>
    </row>
    <row r="1912" spans="1:28" x14ac:dyDescent="0.25">
      <c r="A1912" t="s">
        <v>167</v>
      </c>
      <c r="B1912" t="s">
        <v>26</v>
      </c>
      <c r="C1912" t="s">
        <v>349</v>
      </c>
      <c r="D1912" t="s">
        <v>192</v>
      </c>
      <c r="E1912">
        <v>511</v>
      </c>
      <c r="F1912" t="str">
        <f t="shared" si="58"/>
        <v>A3960AF511</v>
      </c>
      <c r="G1912">
        <f t="shared" si="59"/>
        <v>126000</v>
      </c>
      <c r="H1912" s="2">
        <v>-125556</v>
      </c>
      <c r="I1912" s="3">
        <v>-126000</v>
      </c>
      <c r="J1912" t="s">
        <v>99</v>
      </c>
      <c r="K1912" t="s">
        <v>168</v>
      </c>
      <c r="L1912" t="s">
        <v>117</v>
      </c>
      <c r="M1912" t="s">
        <v>169</v>
      </c>
      <c r="N1912" t="s">
        <v>170</v>
      </c>
      <c r="O1912" t="s">
        <v>814</v>
      </c>
      <c r="P1912" t="s">
        <v>34</v>
      </c>
      <c r="Q1912" t="s">
        <v>51</v>
      </c>
      <c r="R1912" t="s">
        <v>58</v>
      </c>
      <c r="S1912" t="s">
        <v>350</v>
      </c>
      <c r="T1912" t="s">
        <v>185</v>
      </c>
      <c r="U1912" t="s">
        <v>194</v>
      </c>
      <c r="V1912" t="s">
        <v>39</v>
      </c>
      <c r="W1912" t="s">
        <v>40</v>
      </c>
      <c r="X1912" t="s">
        <v>40</v>
      </c>
      <c r="Y1912" t="s">
        <v>41</v>
      </c>
      <c r="Z1912" t="s">
        <v>41</v>
      </c>
      <c r="AA1912" t="s">
        <v>188</v>
      </c>
      <c r="AB1912" t="s">
        <v>195</v>
      </c>
    </row>
    <row r="1913" spans="1:28" x14ac:dyDescent="0.25">
      <c r="A1913" t="s">
        <v>823</v>
      </c>
      <c r="B1913" t="s">
        <v>26</v>
      </c>
      <c r="C1913" t="s">
        <v>352</v>
      </c>
      <c r="D1913" t="s">
        <v>51</v>
      </c>
      <c r="E1913">
        <v>511</v>
      </c>
      <c r="F1913" t="str">
        <f t="shared" si="58"/>
        <v>A0820AF511</v>
      </c>
      <c r="G1913">
        <f t="shared" si="59"/>
        <v>28000</v>
      </c>
      <c r="H1913" s="2">
        <v>27746</v>
      </c>
      <c r="I1913" s="3">
        <v>28000</v>
      </c>
      <c r="J1913" t="s">
        <v>29</v>
      </c>
      <c r="K1913" t="s">
        <v>108</v>
      </c>
      <c r="L1913" t="s">
        <v>109</v>
      </c>
      <c r="M1913" t="s">
        <v>32</v>
      </c>
      <c r="N1913" t="s">
        <v>33</v>
      </c>
      <c r="O1913" t="s">
        <v>814</v>
      </c>
      <c r="P1913" t="s">
        <v>34</v>
      </c>
      <c r="Q1913" t="s">
        <v>35</v>
      </c>
      <c r="R1913" t="s">
        <v>36</v>
      </c>
      <c r="S1913" t="s">
        <v>353</v>
      </c>
      <c r="T1913" t="s">
        <v>185</v>
      </c>
      <c r="U1913" t="s">
        <v>186</v>
      </c>
      <c r="V1913" t="s">
        <v>39</v>
      </c>
      <c r="W1913" t="s">
        <v>40</v>
      </c>
      <c r="X1913" t="s">
        <v>187</v>
      </c>
      <c r="Y1913" t="s">
        <v>41</v>
      </c>
      <c r="Z1913" t="s">
        <v>41</v>
      </c>
      <c r="AA1913" t="s">
        <v>188</v>
      </c>
      <c r="AB1913" t="s">
        <v>354</v>
      </c>
    </row>
    <row r="1914" spans="1:28" x14ac:dyDescent="0.25">
      <c r="A1914" t="s">
        <v>825</v>
      </c>
      <c r="B1914" t="s">
        <v>26</v>
      </c>
      <c r="C1914" t="s">
        <v>352</v>
      </c>
      <c r="D1914" t="s">
        <v>51</v>
      </c>
      <c r="E1914">
        <v>511</v>
      </c>
      <c r="F1914" t="str">
        <f t="shared" si="58"/>
        <v>A0820AF511</v>
      </c>
      <c r="G1914">
        <f t="shared" si="59"/>
        <v>1000</v>
      </c>
      <c r="H1914" s="2">
        <v>736</v>
      </c>
      <c r="I1914" s="3">
        <v>1000</v>
      </c>
      <c r="J1914" t="s">
        <v>29</v>
      </c>
      <c r="K1914" t="s">
        <v>100</v>
      </c>
      <c r="L1914" t="s">
        <v>101</v>
      </c>
      <c r="M1914" t="s">
        <v>102</v>
      </c>
      <c r="N1914" t="s">
        <v>103</v>
      </c>
      <c r="O1914" t="s">
        <v>814</v>
      </c>
      <c r="P1914" t="s">
        <v>34</v>
      </c>
      <c r="Q1914" t="s">
        <v>35</v>
      </c>
      <c r="R1914" t="s">
        <v>36</v>
      </c>
      <c r="S1914" t="s">
        <v>353</v>
      </c>
      <c r="T1914" t="s">
        <v>185</v>
      </c>
      <c r="U1914" t="s">
        <v>186</v>
      </c>
      <c r="V1914" t="s">
        <v>39</v>
      </c>
      <c r="W1914" t="s">
        <v>40</v>
      </c>
      <c r="X1914" t="s">
        <v>187</v>
      </c>
      <c r="Y1914" t="s">
        <v>41</v>
      </c>
      <c r="Z1914" t="s">
        <v>41</v>
      </c>
      <c r="AA1914" t="s">
        <v>188</v>
      </c>
      <c r="AB1914" t="s">
        <v>354</v>
      </c>
    </row>
    <row r="1915" spans="1:28" x14ac:dyDescent="0.25">
      <c r="A1915" t="s">
        <v>816</v>
      </c>
      <c r="B1915" t="s">
        <v>26</v>
      </c>
      <c r="C1915" t="s">
        <v>352</v>
      </c>
      <c r="D1915" t="s">
        <v>51</v>
      </c>
      <c r="E1915">
        <v>511</v>
      </c>
      <c r="F1915" t="str">
        <f t="shared" si="58"/>
        <v>A0820AF511</v>
      </c>
      <c r="G1915">
        <f t="shared" si="59"/>
        <v>6000</v>
      </c>
      <c r="H1915" s="2">
        <v>-5526</v>
      </c>
      <c r="I1915" s="3">
        <v>-6000</v>
      </c>
      <c r="J1915" t="s">
        <v>99</v>
      </c>
      <c r="K1915" t="s">
        <v>115</v>
      </c>
      <c r="L1915" t="s">
        <v>111</v>
      </c>
      <c r="M1915" t="s">
        <v>112</v>
      </c>
      <c r="N1915" t="s">
        <v>113</v>
      </c>
      <c r="O1915" t="s">
        <v>814</v>
      </c>
      <c r="P1915" t="s">
        <v>34</v>
      </c>
      <c r="Q1915" t="s">
        <v>35</v>
      </c>
      <c r="R1915" t="s">
        <v>36</v>
      </c>
      <c r="S1915" t="s">
        <v>353</v>
      </c>
      <c r="T1915" t="s">
        <v>185</v>
      </c>
      <c r="U1915" t="s">
        <v>186</v>
      </c>
      <c r="V1915" t="s">
        <v>39</v>
      </c>
      <c r="W1915" t="s">
        <v>40</v>
      </c>
      <c r="X1915" t="s">
        <v>187</v>
      </c>
      <c r="Y1915" t="s">
        <v>41</v>
      </c>
      <c r="Z1915" t="s">
        <v>41</v>
      </c>
      <c r="AA1915" t="s">
        <v>188</v>
      </c>
      <c r="AB1915" t="s">
        <v>354</v>
      </c>
    </row>
    <row r="1916" spans="1:28" x14ac:dyDescent="0.25">
      <c r="A1916" t="s">
        <v>817</v>
      </c>
      <c r="B1916" t="s">
        <v>26</v>
      </c>
      <c r="C1916" t="s">
        <v>352</v>
      </c>
      <c r="D1916" t="s">
        <v>51</v>
      </c>
      <c r="E1916">
        <v>511</v>
      </c>
      <c r="F1916" t="str">
        <f t="shared" si="58"/>
        <v>A0820AF511</v>
      </c>
      <c r="G1916">
        <f t="shared" si="59"/>
        <v>23000</v>
      </c>
      <c r="H1916" s="2">
        <v>-22956</v>
      </c>
      <c r="I1916" s="3">
        <v>-23000</v>
      </c>
      <c r="J1916" t="s">
        <v>99</v>
      </c>
      <c r="K1916" t="s">
        <v>116</v>
      </c>
      <c r="L1916" t="s">
        <v>117</v>
      </c>
      <c r="M1916" t="s">
        <v>118</v>
      </c>
      <c r="N1916" t="s">
        <v>117</v>
      </c>
      <c r="O1916" t="s">
        <v>814</v>
      </c>
      <c r="P1916" t="s">
        <v>34</v>
      </c>
      <c r="Q1916" t="s">
        <v>35</v>
      </c>
      <c r="R1916" t="s">
        <v>36</v>
      </c>
      <c r="S1916" t="s">
        <v>353</v>
      </c>
      <c r="T1916" t="s">
        <v>185</v>
      </c>
      <c r="U1916" t="s">
        <v>186</v>
      </c>
      <c r="V1916" t="s">
        <v>39</v>
      </c>
      <c r="W1916" t="s">
        <v>40</v>
      </c>
      <c r="X1916" t="s">
        <v>187</v>
      </c>
      <c r="Y1916" t="s">
        <v>41</v>
      </c>
      <c r="Z1916" t="s">
        <v>41</v>
      </c>
      <c r="AA1916" t="s">
        <v>188</v>
      </c>
      <c r="AB1916" t="s">
        <v>354</v>
      </c>
    </row>
    <row r="1917" spans="1:28" x14ac:dyDescent="0.25">
      <c r="A1917" t="s">
        <v>149</v>
      </c>
      <c r="B1917" t="s">
        <v>26</v>
      </c>
      <c r="C1917" t="s">
        <v>352</v>
      </c>
      <c r="D1917" t="s">
        <v>51</v>
      </c>
      <c r="E1917">
        <v>511</v>
      </c>
      <c r="F1917" t="str">
        <f t="shared" si="58"/>
        <v>A0820AF511</v>
      </c>
      <c r="G1917">
        <f t="shared" si="59"/>
        <v>3000</v>
      </c>
      <c r="H1917" s="2">
        <v>2763</v>
      </c>
      <c r="I1917" s="3">
        <v>3000</v>
      </c>
      <c r="J1917" t="s">
        <v>29</v>
      </c>
      <c r="K1917" t="s">
        <v>35</v>
      </c>
      <c r="L1917" t="s">
        <v>129</v>
      </c>
      <c r="M1917" t="s">
        <v>130</v>
      </c>
      <c r="N1917" t="s">
        <v>131</v>
      </c>
      <c r="O1917" t="s">
        <v>814</v>
      </c>
      <c r="P1917" t="s">
        <v>34</v>
      </c>
      <c r="Q1917" t="s">
        <v>35</v>
      </c>
      <c r="R1917" t="s">
        <v>36</v>
      </c>
      <c r="S1917" t="s">
        <v>353</v>
      </c>
      <c r="T1917" t="s">
        <v>185</v>
      </c>
      <c r="U1917" t="s">
        <v>186</v>
      </c>
      <c r="V1917" t="s">
        <v>39</v>
      </c>
      <c r="W1917" t="s">
        <v>40</v>
      </c>
      <c r="X1917" t="s">
        <v>187</v>
      </c>
      <c r="Y1917" t="s">
        <v>41</v>
      </c>
      <c r="Z1917" t="s">
        <v>41</v>
      </c>
      <c r="AA1917" t="s">
        <v>188</v>
      </c>
      <c r="AB1917" t="s">
        <v>354</v>
      </c>
    </row>
    <row r="1918" spans="1:28" x14ac:dyDescent="0.25">
      <c r="A1918" t="s">
        <v>152</v>
      </c>
      <c r="B1918" t="s">
        <v>26</v>
      </c>
      <c r="C1918" t="s">
        <v>352</v>
      </c>
      <c r="D1918" t="s">
        <v>51</v>
      </c>
      <c r="E1918">
        <v>511</v>
      </c>
      <c r="F1918" t="str">
        <f t="shared" si="58"/>
        <v>A0820AF511</v>
      </c>
      <c r="G1918">
        <f t="shared" si="59"/>
        <v>3000</v>
      </c>
      <c r="H1918" s="2">
        <v>-2763</v>
      </c>
      <c r="I1918" s="3">
        <v>-3000</v>
      </c>
      <c r="J1918" t="s">
        <v>99</v>
      </c>
      <c r="K1918" t="s">
        <v>115</v>
      </c>
      <c r="L1918" t="s">
        <v>111</v>
      </c>
      <c r="M1918" t="s">
        <v>112</v>
      </c>
      <c r="N1918" t="s">
        <v>113</v>
      </c>
      <c r="O1918" t="s">
        <v>814</v>
      </c>
      <c r="P1918" t="s">
        <v>34</v>
      </c>
      <c r="Q1918" t="s">
        <v>35</v>
      </c>
      <c r="R1918" t="s">
        <v>36</v>
      </c>
      <c r="S1918" t="s">
        <v>353</v>
      </c>
      <c r="T1918" t="s">
        <v>185</v>
      </c>
      <c r="U1918" t="s">
        <v>186</v>
      </c>
      <c r="V1918" t="s">
        <v>39</v>
      </c>
      <c r="W1918" t="s">
        <v>40</v>
      </c>
      <c r="X1918" t="s">
        <v>187</v>
      </c>
      <c r="Y1918" t="s">
        <v>41</v>
      </c>
      <c r="Z1918" t="s">
        <v>41</v>
      </c>
      <c r="AA1918" t="s">
        <v>188</v>
      </c>
      <c r="AB1918" t="s">
        <v>354</v>
      </c>
    </row>
    <row r="1919" spans="1:28" x14ac:dyDescent="0.25">
      <c r="A1919" t="s">
        <v>153</v>
      </c>
      <c r="B1919" t="s">
        <v>355</v>
      </c>
      <c r="C1919" t="s">
        <v>352</v>
      </c>
      <c r="D1919" t="s">
        <v>51</v>
      </c>
      <c r="E1919">
        <v>511</v>
      </c>
      <c r="F1919" t="str">
        <f t="shared" si="58"/>
        <v>A0820AF511</v>
      </c>
      <c r="G1919">
        <f t="shared" si="59"/>
        <v>3000</v>
      </c>
      <c r="H1919" s="2">
        <v>2522</v>
      </c>
      <c r="I1919" s="3">
        <v>3000</v>
      </c>
      <c r="J1919" t="s">
        <v>29</v>
      </c>
      <c r="K1919" t="s">
        <v>154</v>
      </c>
      <c r="L1919" t="s">
        <v>155</v>
      </c>
      <c r="M1919" t="s">
        <v>156</v>
      </c>
      <c r="N1919" t="s">
        <v>157</v>
      </c>
      <c r="O1919" t="s">
        <v>814</v>
      </c>
      <c r="P1919" t="s">
        <v>34</v>
      </c>
      <c r="Q1919" t="s">
        <v>35</v>
      </c>
      <c r="R1919" t="s">
        <v>36</v>
      </c>
      <c r="S1919" t="s">
        <v>353</v>
      </c>
      <c r="T1919" t="s">
        <v>185</v>
      </c>
      <c r="U1919" t="s">
        <v>186</v>
      </c>
      <c r="V1919" t="s">
        <v>39</v>
      </c>
      <c r="W1919" t="s">
        <v>40</v>
      </c>
      <c r="X1919" t="s">
        <v>187</v>
      </c>
      <c r="Y1919" t="s">
        <v>41</v>
      </c>
      <c r="Z1919" t="s">
        <v>41</v>
      </c>
      <c r="AA1919" t="s">
        <v>188</v>
      </c>
      <c r="AB1919" t="s">
        <v>354</v>
      </c>
    </row>
    <row r="1920" spans="1:28" x14ac:dyDescent="0.25">
      <c r="A1920" t="s">
        <v>163</v>
      </c>
      <c r="B1920" t="s">
        <v>355</v>
      </c>
      <c r="C1920" t="s">
        <v>352</v>
      </c>
      <c r="D1920" t="s">
        <v>51</v>
      </c>
      <c r="E1920">
        <v>511</v>
      </c>
      <c r="F1920" t="str">
        <f t="shared" si="58"/>
        <v>A0820AF511</v>
      </c>
      <c r="G1920">
        <f t="shared" si="59"/>
        <v>3000</v>
      </c>
      <c r="H1920" s="2">
        <v>-2845</v>
      </c>
      <c r="I1920" s="3">
        <v>-3000</v>
      </c>
      <c r="J1920" t="s">
        <v>99</v>
      </c>
      <c r="K1920" t="s">
        <v>35</v>
      </c>
      <c r="L1920" t="s">
        <v>129</v>
      </c>
      <c r="M1920" t="s">
        <v>130</v>
      </c>
      <c r="N1920" t="s">
        <v>131</v>
      </c>
      <c r="O1920" t="s">
        <v>814</v>
      </c>
      <c r="P1920" t="s">
        <v>34</v>
      </c>
      <c r="Q1920" t="s">
        <v>35</v>
      </c>
      <c r="R1920" t="s">
        <v>36</v>
      </c>
      <c r="S1920" t="s">
        <v>353</v>
      </c>
      <c r="T1920" t="s">
        <v>185</v>
      </c>
      <c r="U1920" t="s">
        <v>186</v>
      </c>
      <c r="V1920" t="s">
        <v>39</v>
      </c>
      <c r="W1920" t="s">
        <v>40</v>
      </c>
      <c r="X1920" t="s">
        <v>187</v>
      </c>
      <c r="Y1920" t="s">
        <v>41</v>
      </c>
      <c r="Z1920" t="s">
        <v>41</v>
      </c>
      <c r="AA1920" t="s">
        <v>188</v>
      </c>
      <c r="AB1920" t="s">
        <v>354</v>
      </c>
    </row>
    <row r="1921" spans="1:28" x14ac:dyDescent="0.25">
      <c r="A1921" t="s">
        <v>164</v>
      </c>
      <c r="B1921" t="s">
        <v>26</v>
      </c>
      <c r="C1921" t="s">
        <v>352</v>
      </c>
      <c r="D1921" t="s">
        <v>51</v>
      </c>
      <c r="E1921">
        <v>511</v>
      </c>
      <c r="F1921" t="str">
        <f t="shared" si="58"/>
        <v>A0820AF511</v>
      </c>
      <c r="G1921">
        <f t="shared" si="59"/>
        <v>3000</v>
      </c>
      <c r="H1921" s="2">
        <v>2522</v>
      </c>
      <c r="I1921" s="3">
        <v>3000</v>
      </c>
      <c r="J1921" t="s">
        <v>29</v>
      </c>
      <c r="K1921" t="s">
        <v>116</v>
      </c>
      <c r="L1921" t="s">
        <v>117</v>
      </c>
      <c r="M1921" t="s">
        <v>118</v>
      </c>
      <c r="N1921" t="s">
        <v>117</v>
      </c>
      <c r="O1921" t="s">
        <v>814</v>
      </c>
      <c r="P1921" t="s">
        <v>34</v>
      </c>
      <c r="Q1921" t="s">
        <v>35</v>
      </c>
      <c r="R1921" t="s">
        <v>36</v>
      </c>
      <c r="S1921" t="s">
        <v>353</v>
      </c>
      <c r="T1921" t="s">
        <v>185</v>
      </c>
      <c r="U1921" t="s">
        <v>186</v>
      </c>
      <c r="V1921" t="s">
        <v>39</v>
      </c>
      <c r="W1921" t="s">
        <v>40</v>
      </c>
      <c r="X1921" t="s">
        <v>187</v>
      </c>
      <c r="Y1921" t="s">
        <v>41</v>
      </c>
      <c r="Z1921" t="s">
        <v>41</v>
      </c>
      <c r="AA1921" t="s">
        <v>188</v>
      </c>
      <c r="AB1921" t="s">
        <v>354</v>
      </c>
    </row>
    <row r="1922" spans="1:28" x14ac:dyDescent="0.25">
      <c r="A1922" t="s">
        <v>165</v>
      </c>
      <c r="B1922" t="s">
        <v>26</v>
      </c>
      <c r="C1922" t="s">
        <v>352</v>
      </c>
      <c r="D1922" t="s">
        <v>51</v>
      </c>
      <c r="E1922">
        <v>511</v>
      </c>
      <c r="F1922" t="str">
        <f t="shared" si="58"/>
        <v>A0820AF511</v>
      </c>
      <c r="G1922">
        <f t="shared" si="59"/>
        <v>3000</v>
      </c>
      <c r="H1922" s="2">
        <v>-2522</v>
      </c>
      <c r="I1922" s="3">
        <v>-3000</v>
      </c>
      <c r="J1922" t="s">
        <v>99</v>
      </c>
      <c r="K1922" t="s">
        <v>154</v>
      </c>
      <c r="L1922" t="s">
        <v>155</v>
      </c>
      <c r="M1922" t="s">
        <v>156</v>
      </c>
      <c r="N1922" t="s">
        <v>157</v>
      </c>
      <c r="O1922" t="s">
        <v>814</v>
      </c>
      <c r="P1922" t="s">
        <v>34</v>
      </c>
      <c r="Q1922" t="s">
        <v>35</v>
      </c>
      <c r="R1922" t="s">
        <v>36</v>
      </c>
      <c r="S1922" t="s">
        <v>353</v>
      </c>
      <c r="T1922" t="s">
        <v>185</v>
      </c>
      <c r="U1922" t="s">
        <v>186</v>
      </c>
      <c r="V1922" t="s">
        <v>39</v>
      </c>
      <c r="W1922" t="s">
        <v>40</v>
      </c>
      <c r="X1922" t="s">
        <v>187</v>
      </c>
      <c r="Y1922" t="s">
        <v>41</v>
      </c>
      <c r="Z1922" t="s">
        <v>41</v>
      </c>
      <c r="AA1922" t="s">
        <v>188</v>
      </c>
      <c r="AB1922" t="s">
        <v>354</v>
      </c>
    </row>
    <row r="1923" spans="1:28" x14ac:dyDescent="0.25">
      <c r="A1923" t="s">
        <v>166</v>
      </c>
      <c r="B1923" t="s">
        <v>26</v>
      </c>
      <c r="C1923" t="s">
        <v>352</v>
      </c>
      <c r="D1923" t="s">
        <v>51</v>
      </c>
      <c r="E1923">
        <v>511</v>
      </c>
      <c r="F1923" t="str">
        <f t="shared" si="58"/>
        <v>A0820AF511</v>
      </c>
      <c r="G1923">
        <f t="shared" si="59"/>
        <v>3000</v>
      </c>
      <c r="H1923" s="2">
        <v>2610</v>
      </c>
      <c r="I1923" s="3">
        <v>3000</v>
      </c>
      <c r="J1923" t="s">
        <v>29</v>
      </c>
      <c r="K1923" t="s">
        <v>116</v>
      </c>
      <c r="L1923" t="s">
        <v>117</v>
      </c>
      <c r="M1923" t="s">
        <v>118</v>
      </c>
      <c r="N1923" t="s">
        <v>117</v>
      </c>
      <c r="O1923" t="s">
        <v>814</v>
      </c>
      <c r="P1923" t="s">
        <v>34</v>
      </c>
      <c r="Q1923" t="s">
        <v>35</v>
      </c>
      <c r="R1923" t="s">
        <v>36</v>
      </c>
      <c r="S1923" t="s">
        <v>353</v>
      </c>
      <c r="T1923" t="s">
        <v>185</v>
      </c>
      <c r="U1923" t="s">
        <v>186</v>
      </c>
      <c r="V1923" t="s">
        <v>39</v>
      </c>
      <c r="W1923" t="s">
        <v>40</v>
      </c>
      <c r="X1923" t="s">
        <v>187</v>
      </c>
      <c r="Y1923" t="s">
        <v>41</v>
      </c>
      <c r="Z1923" t="s">
        <v>41</v>
      </c>
      <c r="AA1923" t="s">
        <v>188</v>
      </c>
      <c r="AB1923" t="s">
        <v>354</v>
      </c>
    </row>
    <row r="1924" spans="1:28" x14ac:dyDescent="0.25">
      <c r="A1924" t="s">
        <v>167</v>
      </c>
      <c r="B1924" t="s">
        <v>26</v>
      </c>
      <c r="C1924" t="s">
        <v>352</v>
      </c>
      <c r="D1924" t="s">
        <v>51</v>
      </c>
      <c r="E1924">
        <v>511</v>
      </c>
      <c r="F1924" t="str">
        <f t="shared" si="58"/>
        <v>A0820AF511</v>
      </c>
      <c r="G1924">
        <f t="shared" si="59"/>
        <v>3000</v>
      </c>
      <c r="H1924" s="2">
        <v>-2610</v>
      </c>
      <c r="I1924" s="3">
        <v>-3000</v>
      </c>
      <c r="J1924" t="s">
        <v>99</v>
      </c>
      <c r="K1924" t="s">
        <v>168</v>
      </c>
      <c r="L1924" t="s">
        <v>117</v>
      </c>
      <c r="M1924" t="s">
        <v>169</v>
      </c>
      <c r="N1924" t="s">
        <v>170</v>
      </c>
      <c r="O1924" t="s">
        <v>814</v>
      </c>
      <c r="P1924" t="s">
        <v>34</v>
      </c>
      <c r="Q1924" t="s">
        <v>35</v>
      </c>
      <c r="R1924" t="s">
        <v>36</v>
      </c>
      <c r="S1924" t="s">
        <v>353</v>
      </c>
      <c r="T1924" t="s">
        <v>185</v>
      </c>
      <c r="U1924" t="s">
        <v>186</v>
      </c>
      <c r="V1924" t="s">
        <v>39</v>
      </c>
      <c r="W1924" t="s">
        <v>40</v>
      </c>
      <c r="X1924" t="s">
        <v>187</v>
      </c>
      <c r="Y1924" t="s">
        <v>41</v>
      </c>
      <c r="Z1924" t="s">
        <v>41</v>
      </c>
      <c r="AA1924" t="s">
        <v>188</v>
      </c>
      <c r="AB1924" t="s">
        <v>354</v>
      </c>
    </row>
    <row r="1925" spans="1:28" x14ac:dyDescent="0.25">
      <c r="A1925" t="s">
        <v>812</v>
      </c>
      <c r="B1925" t="s">
        <v>26</v>
      </c>
      <c r="C1925" t="s">
        <v>356</v>
      </c>
      <c r="D1925" t="s">
        <v>51</v>
      </c>
      <c r="E1925">
        <v>511</v>
      </c>
      <c r="F1925" t="str">
        <f t="shared" si="58"/>
        <v>A0820AF511</v>
      </c>
      <c r="G1925">
        <f t="shared" si="59"/>
        <v>65000</v>
      </c>
      <c r="H1925" s="2">
        <v>65210</v>
      </c>
      <c r="I1925" s="3">
        <v>65000</v>
      </c>
      <c r="J1925" t="s">
        <v>29</v>
      </c>
      <c r="K1925" t="s">
        <v>106</v>
      </c>
      <c r="L1925" t="s">
        <v>107</v>
      </c>
      <c r="M1925" t="s">
        <v>32</v>
      </c>
      <c r="N1925" t="s">
        <v>33</v>
      </c>
      <c r="O1925" t="s">
        <v>814</v>
      </c>
      <c r="P1925" t="s">
        <v>34</v>
      </c>
      <c r="Q1925" t="s">
        <v>35</v>
      </c>
      <c r="R1925" t="s">
        <v>36</v>
      </c>
      <c r="S1925" t="s">
        <v>357</v>
      </c>
      <c r="T1925" t="s">
        <v>185</v>
      </c>
      <c r="U1925" t="s">
        <v>226</v>
      </c>
      <c r="V1925" t="s">
        <v>39</v>
      </c>
      <c r="W1925" t="s">
        <v>40</v>
      </c>
      <c r="X1925" t="s">
        <v>187</v>
      </c>
      <c r="Y1925" t="s">
        <v>41</v>
      </c>
      <c r="Z1925" t="s">
        <v>41</v>
      </c>
      <c r="AA1925" t="s">
        <v>188</v>
      </c>
      <c r="AB1925" t="s">
        <v>227</v>
      </c>
    </row>
    <row r="1926" spans="1:28" x14ac:dyDescent="0.25">
      <c r="A1926" t="s">
        <v>823</v>
      </c>
      <c r="B1926" t="s">
        <v>26</v>
      </c>
      <c r="C1926" t="s">
        <v>356</v>
      </c>
      <c r="D1926" t="s">
        <v>51</v>
      </c>
      <c r="E1926">
        <v>511</v>
      </c>
      <c r="F1926" t="str">
        <f t="shared" si="58"/>
        <v>A0820AF511</v>
      </c>
      <c r="G1926">
        <f t="shared" si="59"/>
        <v>4584000</v>
      </c>
      <c r="H1926" s="2">
        <v>4584022</v>
      </c>
      <c r="I1926" s="3">
        <v>4584000</v>
      </c>
      <c r="J1926" t="s">
        <v>29</v>
      </c>
      <c r="K1926" t="s">
        <v>108</v>
      </c>
      <c r="L1926" t="s">
        <v>109</v>
      </c>
      <c r="M1926" t="s">
        <v>32</v>
      </c>
      <c r="N1926" t="s">
        <v>33</v>
      </c>
      <c r="O1926" t="s">
        <v>814</v>
      </c>
      <c r="P1926" t="s">
        <v>34</v>
      </c>
      <c r="Q1926" t="s">
        <v>35</v>
      </c>
      <c r="R1926" t="s">
        <v>36</v>
      </c>
      <c r="S1926" t="s">
        <v>357</v>
      </c>
      <c r="T1926" t="s">
        <v>185</v>
      </c>
      <c r="U1926" t="s">
        <v>226</v>
      </c>
      <c r="V1926" t="s">
        <v>39</v>
      </c>
      <c r="W1926" t="s">
        <v>40</v>
      </c>
      <c r="X1926" t="s">
        <v>187</v>
      </c>
      <c r="Y1926" t="s">
        <v>41</v>
      </c>
      <c r="Z1926" t="s">
        <v>41</v>
      </c>
      <c r="AA1926" t="s">
        <v>188</v>
      </c>
      <c r="AB1926" t="s">
        <v>227</v>
      </c>
    </row>
    <row r="1927" spans="1:28" x14ac:dyDescent="0.25">
      <c r="A1927" t="s">
        <v>825</v>
      </c>
      <c r="B1927" t="s">
        <v>26</v>
      </c>
      <c r="C1927" t="s">
        <v>356</v>
      </c>
      <c r="D1927" t="s">
        <v>51</v>
      </c>
      <c r="E1927">
        <v>511</v>
      </c>
      <c r="F1927" t="str">
        <f t="shared" si="58"/>
        <v>A0820AF511</v>
      </c>
      <c r="G1927">
        <f t="shared" si="59"/>
        <v>22000</v>
      </c>
      <c r="H1927" s="2">
        <v>21684</v>
      </c>
      <c r="I1927" s="3">
        <v>22000</v>
      </c>
      <c r="J1927" t="s">
        <v>29</v>
      </c>
      <c r="K1927" t="s">
        <v>100</v>
      </c>
      <c r="L1927" t="s">
        <v>101</v>
      </c>
      <c r="M1927" t="s">
        <v>102</v>
      </c>
      <c r="N1927" t="s">
        <v>103</v>
      </c>
      <c r="O1927" t="s">
        <v>814</v>
      </c>
      <c r="P1927" t="s">
        <v>34</v>
      </c>
      <c r="Q1927" t="s">
        <v>35</v>
      </c>
      <c r="R1927" t="s">
        <v>36</v>
      </c>
      <c r="S1927" t="s">
        <v>357</v>
      </c>
      <c r="T1927" t="s">
        <v>185</v>
      </c>
      <c r="U1927" t="s">
        <v>226</v>
      </c>
      <c r="V1927" t="s">
        <v>39</v>
      </c>
      <c r="W1927" t="s">
        <v>40</v>
      </c>
      <c r="X1927" t="s">
        <v>187</v>
      </c>
      <c r="Y1927" t="s">
        <v>41</v>
      </c>
      <c r="Z1927" t="s">
        <v>41</v>
      </c>
      <c r="AA1927" t="s">
        <v>188</v>
      </c>
      <c r="AB1927" t="s">
        <v>227</v>
      </c>
    </row>
    <row r="1928" spans="1:28" x14ac:dyDescent="0.25">
      <c r="A1928" t="s">
        <v>815</v>
      </c>
      <c r="B1928" t="s">
        <v>26</v>
      </c>
      <c r="C1928" t="s">
        <v>356</v>
      </c>
      <c r="D1928" t="s">
        <v>51</v>
      </c>
      <c r="E1928">
        <v>511</v>
      </c>
      <c r="F1928" t="str">
        <f t="shared" ref="F1928:F1991" si="60">_xlfn.CONCAT("A",D1928,"AF",E1928)</f>
        <v>A0820AF511</v>
      </c>
      <c r="G1928">
        <f t="shared" ref="G1928:G1991" si="61">ABS(I1928)</f>
        <v>26000</v>
      </c>
      <c r="H1928" s="2">
        <v>-26084</v>
      </c>
      <c r="I1928" s="3">
        <v>-26000</v>
      </c>
      <c r="J1928" t="s">
        <v>99</v>
      </c>
      <c r="K1928" t="s">
        <v>114</v>
      </c>
      <c r="L1928" t="s">
        <v>111</v>
      </c>
      <c r="M1928" t="s">
        <v>112</v>
      </c>
      <c r="N1928" t="s">
        <v>113</v>
      </c>
      <c r="O1928" t="s">
        <v>814</v>
      </c>
      <c r="P1928" t="s">
        <v>34</v>
      </c>
      <c r="Q1928" t="s">
        <v>35</v>
      </c>
      <c r="R1928" t="s">
        <v>36</v>
      </c>
      <c r="S1928" t="s">
        <v>357</v>
      </c>
      <c r="T1928" t="s">
        <v>185</v>
      </c>
      <c r="U1928" t="s">
        <v>226</v>
      </c>
      <c r="V1928" t="s">
        <v>39</v>
      </c>
      <c r="W1928" t="s">
        <v>40</v>
      </c>
      <c r="X1928" t="s">
        <v>187</v>
      </c>
      <c r="Y1928" t="s">
        <v>41</v>
      </c>
      <c r="Z1928" t="s">
        <v>41</v>
      </c>
      <c r="AA1928" t="s">
        <v>188</v>
      </c>
      <c r="AB1928" t="s">
        <v>227</v>
      </c>
    </row>
    <row r="1929" spans="1:28" x14ac:dyDescent="0.25">
      <c r="A1929" t="s">
        <v>816</v>
      </c>
      <c r="B1929" t="s">
        <v>26</v>
      </c>
      <c r="C1929" t="s">
        <v>356</v>
      </c>
      <c r="D1929" t="s">
        <v>51</v>
      </c>
      <c r="E1929">
        <v>511</v>
      </c>
      <c r="F1929" t="str">
        <f t="shared" si="60"/>
        <v>A0820AF511</v>
      </c>
      <c r="G1929">
        <f t="shared" si="61"/>
        <v>1633000</v>
      </c>
      <c r="H1929" s="2">
        <v>-1632785</v>
      </c>
      <c r="I1929" s="3">
        <v>-1633000</v>
      </c>
      <c r="J1929" t="s">
        <v>99</v>
      </c>
      <c r="K1929" t="s">
        <v>115</v>
      </c>
      <c r="L1929" t="s">
        <v>111</v>
      </c>
      <c r="M1929" t="s">
        <v>112</v>
      </c>
      <c r="N1929" t="s">
        <v>113</v>
      </c>
      <c r="O1929" t="s">
        <v>814</v>
      </c>
      <c r="P1929" t="s">
        <v>34</v>
      </c>
      <c r="Q1929" t="s">
        <v>35</v>
      </c>
      <c r="R1929" t="s">
        <v>36</v>
      </c>
      <c r="S1929" t="s">
        <v>357</v>
      </c>
      <c r="T1929" t="s">
        <v>185</v>
      </c>
      <c r="U1929" t="s">
        <v>226</v>
      </c>
      <c r="V1929" t="s">
        <v>39</v>
      </c>
      <c r="W1929" t="s">
        <v>40</v>
      </c>
      <c r="X1929" t="s">
        <v>187</v>
      </c>
      <c r="Y1929" t="s">
        <v>41</v>
      </c>
      <c r="Z1929" t="s">
        <v>41</v>
      </c>
      <c r="AA1929" t="s">
        <v>188</v>
      </c>
      <c r="AB1929" t="s">
        <v>227</v>
      </c>
    </row>
    <row r="1930" spans="1:28" x14ac:dyDescent="0.25">
      <c r="A1930" t="s">
        <v>817</v>
      </c>
      <c r="B1930" t="s">
        <v>26</v>
      </c>
      <c r="C1930" t="s">
        <v>356</v>
      </c>
      <c r="D1930" t="s">
        <v>51</v>
      </c>
      <c r="E1930">
        <v>511</v>
      </c>
      <c r="F1930" t="str">
        <f t="shared" si="60"/>
        <v>A0820AF511</v>
      </c>
      <c r="G1930">
        <f t="shared" si="61"/>
        <v>3012000</v>
      </c>
      <c r="H1930" s="2">
        <v>-3012047</v>
      </c>
      <c r="I1930" s="3">
        <v>-3012000</v>
      </c>
      <c r="J1930" t="s">
        <v>99</v>
      </c>
      <c r="K1930" t="s">
        <v>116</v>
      </c>
      <c r="L1930" t="s">
        <v>117</v>
      </c>
      <c r="M1930" t="s">
        <v>118</v>
      </c>
      <c r="N1930" t="s">
        <v>117</v>
      </c>
      <c r="O1930" t="s">
        <v>814</v>
      </c>
      <c r="P1930" t="s">
        <v>34</v>
      </c>
      <c r="Q1930" t="s">
        <v>35</v>
      </c>
      <c r="R1930" t="s">
        <v>36</v>
      </c>
      <c r="S1930" t="s">
        <v>357</v>
      </c>
      <c r="T1930" t="s">
        <v>185</v>
      </c>
      <c r="U1930" t="s">
        <v>226</v>
      </c>
      <c r="V1930" t="s">
        <v>39</v>
      </c>
      <c r="W1930" t="s">
        <v>40</v>
      </c>
      <c r="X1930" t="s">
        <v>187</v>
      </c>
      <c r="Y1930" t="s">
        <v>41</v>
      </c>
      <c r="Z1930" t="s">
        <v>41</v>
      </c>
      <c r="AA1930" t="s">
        <v>188</v>
      </c>
      <c r="AB1930" t="s">
        <v>227</v>
      </c>
    </row>
    <row r="1931" spans="1:28" x14ac:dyDescent="0.25">
      <c r="A1931" t="s">
        <v>870</v>
      </c>
      <c r="B1931" t="s">
        <v>26</v>
      </c>
      <c r="C1931" t="s">
        <v>356</v>
      </c>
      <c r="D1931" t="s">
        <v>51</v>
      </c>
      <c r="E1931">
        <v>511</v>
      </c>
      <c r="F1931" t="str">
        <f t="shared" si="60"/>
        <v>A0820AF511</v>
      </c>
      <c r="G1931">
        <f t="shared" si="61"/>
        <v>41000</v>
      </c>
      <c r="H1931" s="2">
        <v>-40550</v>
      </c>
      <c r="I1931" s="3">
        <v>-41000</v>
      </c>
      <c r="J1931" t="s">
        <v>99</v>
      </c>
      <c r="K1931" t="s">
        <v>108</v>
      </c>
      <c r="L1931" t="s">
        <v>109</v>
      </c>
      <c r="M1931" t="s">
        <v>32</v>
      </c>
      <c r="N1931" t="s">
        <v>33</v>
      </c>
      <c r="O1931" t="s">
        <v>814</v>
      </c>
      <c r="P1931" t="s">
        <v>34</v>
      </c>
      <c r="Q1931" t="s">
        <v>35</v>
      </c>
      <c r="R1931" t="s">
        <v>36</v>
      </c>
      <c r="S1931" t="s">
        <v>357</v>
      </c>
      <c r="T1931" t="s">
        <v>185</v>
      </c>
      <c r="U1931" t="s">
        <v>226</v>
      </c>
      <c r="V1931" t="s">
        <v>39</v>
      </c>
      <c r="W1931" t="s">
        <v>40</v>
      </c>
      <c r="X1931" t="s">
        <v>187</v>
      </c>
      <c r="Y1931" t="s">
        <v>41</v>
      </c>
      <c r="Z1931" t="s">
        <v>41</v>
      </c>
      <c r="AA1931" t="s">
        <v>188</v>
      </c>
      <c r="AB1931" t="s">
        <v>227</v>
      </c>
    </row>
    <row r="1932" spans="1:28" x14ac:dyDescent="0.25">
      <c r="A1932" t="s">
        <v>820</v>
      </c>
      <c r="B1932" t="s">
        <v>26</v>
      </c>
      <c r="C1932" t="s">
        <v>356</v>
      </c>
      <c r="D1932" t="s">
        <v>51</v>
      </c>
      <c r="E1932">
        <v>511</v>
      </c>
      <c r="F1932" t="str">
        <f t="shared" si="60"/>
        <v>A0820AF511</v>
      </c>
      <c r="G1932">
        <f t="shared" si="61"/>
        <v>3000</v>
      </c>
      <c r="H1932" s="2">
        <v>3423</v>
      </c>
      <c r="I1932" s="3">
        <v>3000</v>
      </c>
      <c r="J1932" t="s">
        <v>29</v>
      </c>
      <c r="K1932" t="s">
        <v>104</v>
      </c>
      <c r="L1932" t="s">
        <v>105</v>
      </c>
      <c r="M1932" t="s">
        <v>102</v>
      </c>
      <c r="N1932" t="s">
        <v>103</v>
      </c>
      <c r="O1932" t="s">
        <v>814</v>
      </c>
      <c r="P1932" t="s">
        <v>34</v>
      </c>
      <c r="Q1932" t="s">
        <v>35</v>
      </c>
      <c r="R1932" t="s">
        <v>36</v>
      </c>
      <c r="S1932" t="s">
        <v>357</v>
      </c>
      <c r="T1932" t="s">
        <v>185</v>
      </c>
      <c r="U1932" t="s">
        <v>226</v>
      </c>
      <c r="V1932" t="s">
        <v>39</v>
      </c>
      <c r="W1932" t="s">
        <v>40</v>
      </c>
      <c r="X1932" t="s">
        <v>187</v>
      </c>
      <c r="Y1932" t="s">
        <v>41</v>
      </c>
      <c r="Z1932" t="s">
        <v>41</v>
      </c>
      <c r="AA1932" t="s">
        <v>188</v>
      </c>
      <c r="AB1932" t="s">
        <v>227</v>
      </c>
    </row>
    <row r="1933" spans="1:28" x14ac:dyDescent="0.25">
      <c r="A1933" t="s">
        <v>822</v>
      </c>
      <c r="B1933" t="s">
        <v>26</v>
      </c>
      <c r="C1933" t="s">
        <v>356</v>
      </c>
      <c r="D1933" t="s">
        <v>51</v>
      </c>
      <c r="E1933">
        <v>511</v>
      </c>
      <c r="F1933" t="str">
        <f t="shared" si="60"/>
        <v>A0820AF511</v>
      </c>
      <c r="G1933">
        <f t="shared" si="61"/>
        <v>5000</v>
      </c>
      <c r="H1933" s="2">
        <v>4393</v>
      </c>
      <c r="I1933" s="3">
        <v>5000</v>
      </c>
      <c r="J1933" t="s">
        <v>29</v>
      </c>
      <c r="K1933" t="s">
        <v>115</v>
      </c>
      <c r="L1933" t="s">
        <v>111</v>
      </c>
      <c r="M1933" t="s">
        <v>112</v>
      </c>
      <c r="N1933" t="s">
        <v>113</v>
      </c>
      <c r="O1933" t="s">
        <v>814</v>
      </c>
      <c r="P1933" t="s">
        <v>34</v>
      </c>
      <c r="Q1933" t="s">
        <v>35</v>
      </c>
      <c r="R1933" t="s">
        <v>36</v>
      </c>
      <c r="S1933" t="s">
        <v>357</v>
      </c>
      <c r="T1933" t="s">
        <v>185</v>
      </c>
      <c r="U1933" t="s">
        <v>226</v>
      </c>
      <c r="V1933" t="s">
        <v>39</v>
      </c>
      <c r="W1933" t="s">
        <v>40</v>
      </c>
      <c r="X1933" t="s">
        <v>187</v>
      </c>
      <c r="Y1933" t="s">
        <v>41</v>
      </c>
      <c r="Z1933" t="s">
        <v>41</v>
      </c>
      <c r="AA1933" t="s">
        <v>188</v>
      </c>
      <c r="AB1933" t="s">
        <v>227</v>
      </c>
    </row>
    <row r="1934" spans="1:28" x14ac:dyDescent="0.25">
      <c r="A1934" t="s">
        <v>925</v>
      </c>
      <c r="B1934" t="s">
        <v>26</v>
      </c>
      <c r="C1934" t="s">
        <v>356</v>
      </c>
      <c r="D1934" t="s">
        <v>51</v>
      </c>
      <c r="E1934">
        <v>511</v>
      </c>
      <c r="F1934" t="str">
        <f t="shared" si="60"/>
        <v>A0820AF511</v>
      </c>
      <c r="G1934">
        <f t="shared" si="61"/>
        <v>33000</v>
      </c>
      <c r="H1934" s="2">
        <v>32734</v>
      </c>
      <c r="I1934" s="3">
        <v>33000</v>
      </c>
      <c r="J1934" t="s">
        <v>29</v>
      </c>
      <c r="K1934" t="s">
        <v>116</v>
      </c>
      <c r="L1934" t="s">
        <v>117</v>
      </c>
      <c r="M1934" t="s">
        <v>118</v>
      </c>
      <c r="N1934" t="s">
        <v>117</v>
      </c>
      <c r="O1934" t="s">
        <v>814</v>
      </c>
      <c r="P1934" t="s">
        <v>34</v>
      </c>
      <c r="Q1934" t="s">
        <v>35</v>
      </c>
      <c r="R1934" t="s">
        <v>36</v>
      </c>
      <c r="S1934" t="s">
        <v>357</v>
      </c>
      <c r="T1934" t="s">
        <v>185</v>
      </c>
      <c r="U1934" t="s">
        <v>226</v>
      </c>
      <c r="V1934" t="s">
        <v>39</v>
      </c>
      <c r="W1934" t="s">
        <v>40</v>
      </c>
      <c r="X1934" t="s">
        <v>187</v>
      </c>
      <c r="Y1934" t="s">
        <v>41</v>
      </c>
      <c r="Z1934" t="s">
        <v>41</v>
      </c>
      <c r="AA1934" t="s">
        <v>188</v>
      </c>
      <c r="AB1934" t="s">
        <v>227</v>
      </c>
    </row>
    <row r="1935" spans="1:28" x14ac:dyDescent="0.25">
      <c r="A1935" t="s">
        <v>149</v>
      </c>
      <c r="B1935" t="s">
        <v>26</v>
      </c>
      <c r="C1935" t="s">
        <v>356</v>
      </c>
      <c r="D1935" t="s">
        <v>51</v>
      </c>
      <c r="E1935">
        <v>511</v>
      </c>
      <c r="F1935" t="str">
        <f t="shared" si="60"/>
        <v>A0820AF511</v>
      </c>
      <c r="G1935">
        <f t="shared" si="61"/>
        <v>861000</v>
      </c>
      <c r="H1935" s="2">
        <v>861160</v>
      </c>
      <c r="I1935" s="3">
        <v>861000</v>
      </c>
      <c r="J1935" t="s">
        <v>29</v>
      </c>
      <c r="K1935" t="s">
        <v>35</v>
      </c>
      <c r="L1935" t="s">
        <v>129</v>
      </c>
      <c r="M1935" t="s">
        <v>130</v>
      </c>
      <c r="N1935" t="s">
        <v>131</v>
      </c>
      <c r="O1935" t="s">
        <v>814</v>
      </c>
      <c r="P1935" t="s">
        <v>34</v>
      </c>
      <c r="Q1935" t="s">
        <v>35</v>
      </c>
      <c r="R1935" t="s">
        <v>36</v>
      </c>
      <c r="S1935" t="s">
        <v>357</v>
      </c>
      <c r="T1935" t="s">
        <v>185</v>
      </c>
      <c r="U1935" t="s">
        <v>226</v>
      </c>
      <c r="V1935" t="s">
        <v>39</v>
      </c>
      <c r="W1935" t="s">
        <v>40</v>
      </c>
      <c r="X1935" t="s">
        <v>187</v>
      </c>
      <c r="Y1935" t="s">
        <v>41</v>
      </c>
      <c r="Z1935" t="s">
        <v>41</v>
      </c>
      <c r="AA1935" t="s">
        <v>188</v>
      </c>
      <c r="AB1935" t="s">
        <v>227</v>
      </c>
    </row>
    <row r="1936" spans="1:28" x14ac:dyDescent="0.25">
      <c r="A1936" t="s">
        <v>151</v>
      </c>
      <c r="B1936" t="s">
        <v>26</v>
      </c>
      <c r="C1936" t="s">
        <v>356</v>
      </c>
      <c r="D1936" t="s">
        <v>51</v>
      </c>
      <c r="E1936">
        <v>511</v>
      </c>
      <c r="F1936" t="str">
        <f t="shared" si="60"/>
        <v>A0820AF511</v>
      </c>
      <c r="G1936">
        <f t="shared" si="61"/>
        <v>13000</v>
      </c>
      <c r="H1936" s="2">
        <v>-13042</v>
      </c>
      <c r="I1936" s="3">
        <v>-13000</v>
      </c>
      <c r="J1936" t="s">
        <v>99</v>
      </c>
      <c r="K1936" t="s">
        <v>114</v>
      </c>
      <c r="L1936" t="s">
        <v>111</v>
      </c>
      <c r="M1936" t="s">
        <v>112</v>
      </c>
      <c r="N1936" t="s">
        <v>113</v>
      </c>
      <c r="O1936" t="s">
        <v>814</v>
      </c>
      <c r="P1936" t="s">
        <v>34</v>
      </c>
      <c r="Q1936" t="s">
        <v>35</v>
      </c>
      <c r="R1936" t="s">
        <v>36</v>
      </c>
      <c r="S1936" t="s">
        <v>357</v>
      </c>
      <c r="T1936" t="s">
        <v>185</v>
      </c>
      <c r="U1936" t="s">
        <v>226</v>
      </c>
      <c r="V1936" t="s">
        <v>39</v>
      </c>
      <c r="W1936" t="s">
        <v>40</v>
      </c>
      <c r="X1936" t="s">
        <v>187</v>
      </c>
      <c r="Y1936" t="s">
        <v>41</v>
      </c>
      <c r="Z1936" t="s">
        <v>41</v>
      </c>
      <c r="AA1936" t="s">
        <v>188</v>
      </c>
      <c r="AB1936" t="s">
        <v>227</v>
      </c>
    </row>
    <row r="1937" spans="1:28" x14ac:dyDescent="0.25">
      <c r="A1937" t="s">
        <v>152</v>
      </c>
      <c r="B1937" t="s">
        <v>26</v>
      </c>
      <c r="C1937" t="s">
        <v>356</v>
      </c>
      <c r="D1937" t="s">
        <v>51</v>
      </c>
      <c r="E1937">
        <v>511</v>
      </c>
      <c r="F1937" t="str">
        <f t="shared" si="60"/>
        <v>A0820AF511</v>
      </c>
      <c r="G1937">
        <f t="shared" si="61"/>
        <v>848000</v>
      </c>
      <c r="H1937" s="2">
        <v>-848118</v>
      </c>
      <c r="I1937" s="3">
        <v>-848000</v>
      </c>
      <c r="J1937" t="s">
        <v>99</v>
      </c>
      <c r="K1937" t="s">
        <v>115</v>
      </c>
      <c r="L1937" t="s">
        <v>111</v>
      </c>
      <c r="M1937" t="s">
        <v>112</v>
      </c>
      <c r="N1937" t="s">
        <v>113</v>
      </c>
      <c r="O1937" t="s">
        <v>814</v>
      </c>
      <c r="P1937" t="s">
        <v>34</v>
      </c>
      <c r="Q1937" t="s">
        <v>35</v>
      </c>
      <c r="R1937" t="s">
        <v>36</v>
      </c>
      <c r="S1937" t="s">
        <v>357</v>
      </c>
      <c r="T1937" t="s">
        <v>185</v>
      </c>
      <c r="U1937" t="s">
        <v>226</v>
      </c>
      <c r="V1937" t="s">
        <v>39</v>
      </c>
      <c r="W1937" t="s">
        <v>40</v>
      </c>
      <c r="X1937" t="s">
        <v>187</v>
      </c>
      <c r="Y1937" t="s">
        <v>41</v>
      </c>
      <c r="Z1937" t="s">
        <v>41</v>
      </c>
      <c r="AA1937" t="s">
        <v>188</v>
      </c>
      <c r="AB1937" t="s">
        <v>227</v>
      </c>
    </row>
    <row r="1938" spans="1:28" x14ac:dyDescent="0.25">
      <c r="A1938" t="s">
        <v>153</v>
      </c>
      <c r="B1938" t="s">
        <v>359</v>
      </c>
      <c r="C1938" t="s">
        <v>356</v>
      </c>
      <c r="D1938" t="s">
        <v>51</v>
      </c>
      <c r="E1938">
        <v>511</v>
      </c>
      <c r="F1938" t="str">
        <f t="shared" si="60"/>
        <v>A0820AF511</v>
      </c>
      <c r="G1938">
        <f t="shared" si="61"/>
        <v>866000</v>
      </c>
      <c r="H1938" s="2">
        <v>865531</v>
      </c>
      <c r="I1938" s="3">
        <v>866000</v>
      </c>
      <c r="J1938" t="s">
        <v>29</v>
      </c>
      <c r="K1938" t="s">
        <v>154</v>
      </c>
      <c r="L1938" t="s">
        <v>155</v>
      </c>
      <c r="M1938" t="s">
        <v>156</v>
      </c>
      <c r="N1938" t="s">
        <v>157</v>
      </c>
      <c r="O1938" t="s">
        <v>814</v>
      </c>
      <c r="P1938" t="s">
        <v>34</v>
      </c>
      <c r="Q1938" t="s">
        <v>35</v>
      </c>
      <c r="R1938" t="s">
        <v>36</v>
      </c>
      <c r="S1938" t="s">
        <v>357</v>
      </c>
      <c r="T1938" t="s">
        <v>185</v>
      </c>
      <c r="U1938" t="s">
        <v>226</v>
      </c>
      <c r="V1938" t="s">
        <v>39</v>
      </c>
      <c r="W1938" t="s">
        <v>40</v>
      </c>
      <c r="X1938" t="s">
        <v>187</v>
      </c>
      <c r="Y1938" t="s">
        <v>41</v>
      </c>
      <c r="Z1938" t="s">
        <v>41</v>
      </c>
      <c r="AA1938" t="s">
        <v>188</v>
      </c>
      <c r="AB1938" t="s">
        <v>227</v>
      </c>
    </row>
    <row r="1939" spans="1:28" x14ac:dyDescent="0.25">
      <c r="A1939" t="s">
        <v>158</v>
      </c>
      <c r="B1939" t="s">
        <v>359</v>
      </c>
      <c r="C1939" t="s">
        <v>356</v>
      </c>
      <c r="D1939" t="s">
        <v>51</v>
      </c>
      <c r="E1939">
        <v>511</v>
      </c>
      <c r="F1939" t="str">
        <f t="shared" si="60"/>
        <v>A0820AF511</v>
      </c>
      <c r="G1939">
        <f t="shared" si="61"/>
        <v>17000</v>
      </c>
      <c r="H1939" s="2">
        <v>17107</v>
      </c>
      <c r="I1939" s="3">
        <v>17000</v>
      </c>
      <c r="J1939" t="s">
        <v>29</v>
      </c>
      <c r="K1939" t="s">
        <v>159</v>
      </c>
      <c r="L1939" t="s">
        <v>160</v>
      </c>
      <c r="M1939" t="s">
        <v>161</v>
      </c>
      <c r="N1939" t="s">
        <v>162</v>
      </c>
      <c r="O1939" t="s">
        <v>814</v>
      </c>
      <c r="P1939" t="s">
        <v>34</v>
      </c>
      <c r="Q1939" t="s">
        <v>35</v>
      </c>
      <c r="R1939" t="s">
        <v>36</v>
      </c>
      <c r="S1939" t="s">
        <v>357</v>
      </c>
      <c r="T1939" t="s">
        <v>185</v>
      </c>
      <c r="U1939" t="s">
        <v>226</v>
      </c>
      <c r="V1939" t="s">
        <v>39</v>
      </c>
      <c r="W1939" t="s">
        <v>40</v>
      </c>
      <c r="X1939" t="s">
        <v>187</v>
      </c>
      <c r="Y1939" t="s">
        <v>41</v>
      </c>
      <c r="Z1939" t="s">
        <v>41</v>
      </c>
      <c r="AA1939" t="s">
        <v>188</v>
      </c>
      <c r="AB1939" t="s">
        <v>227</v>
      </c>
    </row>
    <row r="1940" spans="1:28" x14ac:dyDescent="0.25">
      <c r="A1940" t="s">
        <v>163</v>
      </c>
      <c r="B1940" t="s">
        <v>359</v>
      </c>
      <c r="C1940" t="s">
        <v>356</v>
      </c>
      <c r="D1940" t="s">
        <v>51</v>
      </c>
      <c r="E1940">
        <v>511</v>
      </c>
      <c r="F1940" t="str">
        <f t="shared" si="60"/>
        <v>A0820AF511</v>
      </c>
      <c r="G1940">
        <f t="shared" si="61"/>
        <v>883000</v>
      </c>
      <c r="H1940" s="2">
        <v>-882638</v>
      </c>
      <c r="I1940" s="3">
        <v>-883000</v>
      </c>
      <c r="J1940" t="s">
        <v>99</v>
      </c>
      <c r="K1940" t="s">
        <v>35</v>
      </c>
      <c r="L1940" t="s">
        <v>129</v>
      </c>
      <c r="M1940" t="s">
        <v>130</v>
      </c>
      <c r="N1940" t="s">
        <v>131</v>
      </c>
      <c r="O1940" t="s">
        <v>814</v>
      </c>
      <c r="P1940" t="s">
        <v>34</v>
      </c>
      <c r="Q1940" t="s">
        <v>35</v>
      </c>
      <c r="R1940" t="s">
        <v>36</v>
      </c>
      <c r="S1940" t="s">
        <v>357</v>
      </c>
      <c r="T1940" t="s">
        <v>185</v>
      </c>
      <c r="U1940" t="s">
        <v>226</v>
      </c>
      <c r="V1940" t="s">
        <v>39</v>
      </c>
      <c r="W1940" t="s">
        <v>40</v>
      </c>
      <c r="X1940" t="s">
        <v>187</v>
      </c>
      <c r="Y1940" t="s">
        <v>41</v>
      </c>
      <c r="Z1940" t="s">
        <v>41</v>
      </c>
      <c r="AA1940" t="s">
        <v>188</v>
      </c>
      <c r="AB1940" t="s">
        <v>227</v>
      </c>
    </row>
    <row r="1941" spans="1:28" x14ac:dyDescent="0.25">
      <c r="A1941" t="s">
        <v>164</v>
      </c>
      <c r="B1941" t="s">
        <v>26</v>
      </c>
      <c r="C1941" t="s">
        <v>356</v>
      </c>
      <c r="D1941" t="s">
        <v>51</v>
      </c>
      <c r="E1941">
        <v>511</v>
      </c>
      <c r="F1941" t="str">
        <f t="shared" si="60"/>
        <v>A0820AF511</v>
      </c>
      <c r="G1941">
        <f t="shared" si="61"/>
        <v>866000</v>
      </c>
      <c r="H1941" s="2">
        <v>865531</v>
      </c>
      <c r="I1941" s="3">
        <v>866000</v>
      </c>
      <c r="J1941" t="s">
        <v>29</v>
      </c>
      <c r="K1941" t="s">
        <v>116</v>
      </c>
      <c r="L1941" t="s">
        <v>117</v>
      </c>
      <c r="M1941" t="s">
        <v>118</v>
      </c>
      <c r="N1941" t="s">
        <v>117</v>
      </c>
      <c r="O1941" t="s">
        <v>814</v>
      </c>
      <c r="P1941" t="s">
        <v>34</v>
      </c>
      <c r="Q1941" t="s">
        <v>35</v>
      </c>
      <c r="R1941" t="s">
        <v>36</v>
      </c>
      <c r="S1941" t="s">
        <v>357</v>
      </c>
      <c r="T1941" t="s">
        <v>185</v>
      </c>
      <c r="U1941" t="s">
        <v>226</v>
      </c>
      <c r="V1941" t="s">
        <v>39</v>
      </c>
      <c r="W1941" t="s">
        <v>40</v>
      </c>
      <c r="X1941" t="s">
        <v>187</v>
      </c>
      <c r="Y1941" t="s">
        <v>41</v>
      </c>
      <c r="Z1941" t="s">
        <v>41</v>
      </c>
      <c r="AA1941" t="s">
        <v>188</v>
      </c>
      <c r="AB1941" t="s">
        <v>227</v>
      </c>
    </row>
    <row r="1942" spans="1:28" x14ac:dyDescent="0.25">
      <c r="A1942" t="s">
        <v>165</v>
      </c>
      <c r="B1942" t="s">
        <v>26</v>
      </c>
      <c r="C1942" t="s">
        <v>356</v>
      </c>
      <c r="D1942" t="s">
        <v>51</v>
      </c>
      <c r="E1942">
        <v>511</v>
      </c>
      <c r="F1942" t="str">
        <f t="shared" si="60"/>
        <v>A0820AF511</v>
      </c>
      <c r="G1942">
        <f t="shared" si="61"/>
        <v>866000</v>
      </c>
      <c r="H1942" s="2">
        <v>-865531</v>
      </c>
      <c r="I1942" s="3">
        <v>-866000</v>
      </c>
      <c r="J1942" t="s">
        <v>99</v>
      </c>
      <c r="K1942" t="s">
        <v>154</v>
      </c>
      <c r="L1942" t="s">
        <v>155</v>
      </c>
      <c r="M1942" t="s">
        <v>156</v>
      </c>
      <c r="N1942" t="s">
        <v>157</v>
      </c>
      <c r="O1942" t="s">
        <v>814</v>
      </c>
      <c r="P1942" t="s">
        <v>34</v>
      </c>
      <c r="Q1942" t="s">
        <v>35</v>
      </c>
      <c r="R1942" t="s">
        <v>36</v>
      </c>
      <c r="S1942" t="s">
        <v>357</v>
      </c>
      <c r="T1942" t="s">
        <v>185</v>
      </c>
      <c r="U1942" t="s">
        <v>226</v>
      </c>
      <c r="V1942" t="s">
        <v>39</v>
      </c>
      <c r="W1942" t="s">
        <v>40</v>
      </c>
      <c r="X1942" t="s">
        <v>187</v>
      </c>
      <c r="Y1942" t="s">
        <v>41</v>
      </c>
      <c r="Z1942" t="s">
        <v>41</v>
      </c>
      <c r="AA1942" t="s">
        <v>188</v>
      </c>
      <c r="AB1942" t="s">
        <v>227</v>
      </c>
    </row>
    <row r="1943" spans="1:28" x14ac:dyDescent="0.25">
      <c r="A1943" t="s">
        <v>166</v>
      </c>
      <c r="B1943" t="s">
        <v>26</v>
      </c>
      <c r="C1943" t="s">
        <v>356</v>
      </c>
      <c r="D1943" t="s">
        <v>51</v>
      </c>
      <c r="E1943">
        <v>511</v>
      </c>
      <c r="F1943" t="str">
        <f t="shared" si="60"/>
        <v>A0820AF511</v>
      </c>
      <c r="G1943">
        <f t="shared" si="61"/>
        <v>806000</v>
      </c>
      <c r="H1943" s="2">
        <v>805559</v>
      </c>
      <c r="I1943" s="3">
        <v>806000</v>
      </c>
      <c r="J1943" t="s">
        <v>29</v>
      </c>
      <c r="K1943" t="s">
        <v>116</v>
      </c>
      <c r="L1943" t="s">
        <v>117</v>
      </c>
      <c r="M1943" t="s">
        <v>118</v>
      </c>
      <c r="N1943" t="s">
        <v>117</v>
      </c>
      <c r="O1943" t="s">
        <v>814</v>
      </c>
      <c r="P1943" t="s">
        <v>34</v>
      </c>
      <c r="Q1943" t="s">
        <v>35</v>
      </c>
      <c r="R1943" t="s">
        <v>36</v>
      </c>
      <c r="S1943" t="s">
        <v>357</v>
      </c>
      <c r="T1943" t="s">
        <v>185</v>
      </c>
      <c r="U1943" t="s">
        <v>226</v>
      </c>
      <c r="V1943" t="s">
        <v>39</v>
      </c>
      <c r="W1943" t="s">
        <v>40</v>
      </c>
      <c r="X1943" t="s">
        <v>187</v>
      </c>
      <c r="Y1943" t="s">
        <v>41</v>
      </c>
      <c r="Z1943" t="s">
        <v>41</v>
      </c>
      <c r="AA1943" t="s">
        <v>188</v>
      </c>
      <c r="AB1943" t="s">
        <v>227</v>
      </c>
    </row>
    <row r="1944" spans="1:28" x14ac:dyDescent="0.25">
      <c r="A1944" t="s">
        <v>167</v>
      </c>
      <c r="B1944" t="s">
        <v>26</v>
      </c>
      <c r="C1944" t="s">
        <v>356</v>
      </c>
      <c r="D1944" t="s">
        <v>51</v>
      </c>
      <c r="E1944">
        <v>511</v>
      </c>
      <c r="F1944" t="str">
        <f t="shared" si="60"/>
        <v>A0820AF511</v>
      </c>
      <c r="G1944">
        <f t="shared" si="61"/>
        <v>806000</v>
      </c>
      <c r="H1944" s="2">
        <v>-805559</v>
      </c>
      <c r="I1944" s="3">
        <v>-806000</v>
      </c>
      <c r="J1944" t="s">
        <v>99</v>
      </c>
      <c r="K1944" t="s">
        <v>168</v>
      </c>
      <c r="L1944" t="s">
        <v>117</v>
      </c>
      <c r="M1944" t="s">
        <v>169</v>
      </c>
      <c r="N1944" t="s">
        <v>170</v>
      </c>
      <c r="O1944" t="s">
        <v>814</v>
      </c>
      <c r="P1944" t="s">
        <v>34</v>
      </c>
      <c r="Q1944" t="s">
        <v>35</v>
      </c>
      <c r="R1944" t="s">
        <v>36</v>
      </c>
      <c r="S1944" t="s">
        <v>357</v>
      </c>
      <c r="T1944" t="s">
        <v>185</v>
      </c>
      <c r="U1944" t="s">
        <v>226</v>
      </c>
      <c r="V1944" t="s">
        <v>39</v>
      </c>
      <c r="W1944" t="s">
        <v>40</v>
      </c>
      <c r="X1944" t="s">
        <v>187</v>
      </c>
      <c r="Y1944" t="s">
        <v>41</v>
      </c>
      <c r="Z1944" t="s">
        <v>41</v>
      </c>
      <c r="AA1944" t="s">
        <v>188</v>
      </c>
      <c r="AB1944" t="s">
        <v>227</v>
      </c>
    </row>
    <row r="1945" spans="1:28" x14ac:dyDescent="0.25">
      <c r="A1945" t="s">
        <v>171</v>
      </c>
      <c r="B1945" t="s">
        <v>26</v>
      </c>
      <c r="C1945" t="s">
        <v>356</v>
      </c>
      <c r="D1945" t="s">
        <v>51</v>
      </c>
      <c r="E1945">
        <v>511</v>
      </c>
      <c r="F1945" t="str">
        <f t="shared" si="60"/>
        <v>A0820AF511</v>
      </c>
      <c r="G1945">
        <f t="shared" si="61"/>
        <v>175000</v>
      </c>
      <c r="H1945" s="2">
        <v>175215</v>
      </c>
      <c r="I1945" s="3">
        <v>175000</v>
      </c>
      <c r="J1945" t="s">
        <v>29</v>
      </c>
      <c r="K1945" t="s">
        <v>115</v>
      </c>
      <c r="L1945" t="s">
        <v>111</v>
      </c>
      <c r="M1945" t="s">
        <v>112</v>
      </c>
      <c r="N1945" t="s">
        <v>113</v>
      </c>
      <c r="O1945" t="s">
        <v>814</v>
      </c>
      <c r="P1945" t="s">
        <v>34</v>
      </c>
      <c r="Q1945" t="s">
        <v>35</v>
      </c>
      <c r="R1945" t="s">
        <v>36</v>
      </c>
      <c r="S1945" t="s">
        <v>357</v>
      </c>
      <c r="T1945" t="s">
        <v>185</v>
      </c>
      <c r="U1945" t="s">
        <v>226</v>
      </c>
      <c r="V1945" t="s">
        <v>39</v>
      </c>
      <c r="W1945" t="s">
        <v>40</v>
      </c>
      <c r="X1945" t="s">
        <v>187</v>
      </c>
      <c r="Y1945" t="s">
        <v>41</v>
      </c>
      <c r="Z1945" t="s">
        <v>41</v>
      </c>
      <c r="AA1945" t="s">
        <v>188</v>
      </c>
      <c r="AB1945" t="s">
        <v>227</v>
      </c>
    </row>
    <row r="1946" spans="1:28" x14ac:dyDescent="0.25">
      <c r="A1946" t="s">
        <v>172</v>
      </c>
      <c r="B1946" t="s">
        <v>26</v>
      </c>
      <c r="C1946" t="s">
        <v>356</v>
      </c>
      <c r="D1946" t="s">
        <v>51</v>
      </c>
      <c r="E1946">
        <v>511</v>
      </c>
      <c r="F1946" t="str">
        <f t="shared" si="60"/>
        <v>A0820AF511</v>
      </c>
      <c r="G1946">
        <f t="shared" si="61"/>
        <v>175000</v>
      </c>
      <c r="H1946" s="2">
        <v>-175215</v>
      </c>
      <c r="I1946" s="3">
        <v>-175000</v>
      </c>
      <c r="J1946" t="s">
        <v>99</v>
      </c>
      <c r="K1946" t="s">
        <v>108</v>
      </c>
      <c r="L1946" t="s">
        <v>109</v>
      </c>
      <c r="M1946" t="s">
        <v>32</v>
      </c>
      <c r="N1946" t="s">
        <v>33</v>
      </c>
      <c r="O1946" t="s">
        <v>814</v>
      </c>
      <c r="P1946" t="s">
        <v>34</v>
      </c>
      <c r="Q1946" t="s">
        <v>35</v>
      </c>
      <c r="R1946" t="s">
        <v>36</v>
      </c>
      <c r="S1946" t="s">
        <v>357</v>
      </c>
      <c r="T1946" t="s">
        <v>185</v>
      </c>
      <c r="U1946" t="s">
        <v>226</v>
      </c>
      <c r="V1946" t="s">
        <v>39</v>
      </c>
      <c r="W1946" t="s">
        <v>40</v>
      </c>
      <c r="X1946" t="s">
        <v>187</v>
      </c>
      <c r="Y1946" t="s">
        <v>41</v>
      </c>
      <c r="Z1946" t="s">
        <v>41</v>
      </c>
      <c r="AA1946" t="s">
        <v>188</v>
      </c>
      <c r="AB1946" t="s">
        <v>227</v>
      </c>
    </row>
    <row r="1947" spans="1:28" x14ac:dyDescent="0.25">
      <c r="A1947" t="s">
        <v>181</v>
      </c>
      <c r="B1947" t="s">
        <v>26</v>
      </c>
      <c r="C1947" t="s">
        <v>356</v>
      </c>
      <c r="D1947" t="s">
        <v>51</v>
      </c>
      <c r="E1947">
        <v>511</v>
      </c>
      <c r="F1947" t="str">
        <f t="shared" si="60"/>
        <v>A0820AF511</v>
      </c>
      <c r="G1947">
        <f t="shared" si="61"/>
        <v>6000</v>
      </c>
      <c r="H1947" s="2">
        <v>5626</v>
      </c>
      <c r="I1947" s="3">
        <v>6000</v>
      </c>
      <c r="J1947" t="s">
        <v>29</v>
      </c>
      <c r="K1947" t="s">
        <v>108</v>
      </c>
      <c r="L1947" t="s">
        <v>109</v>
      </c>
      <c r="M1947" t="s">
        <v>32</v>
      </c>
      <c r="N1947" t="s">
        <v>33</v>
      </c>
      <c r="O1947" t="s">
        <v>814</v>
      </c>
      <c r="P1947" t="s">
        <v>34</v>
      </c>
      <c r="Q1947" t="s">
        <v>35</v>
      </c>
      <c r="R1947" t="s">
        <v>36</v>
      </c>
      <c r="S1947" t="s">
        <v>357</v>
      </c>
      <c r="T1947" t="s">
        <v>185</v>
      </c>
      <c r="U1947" t="s">
        <v>226</v>
      </c>
      <c r="V1947" t="s">
        <v>39</v>
      </c>
      <c r="W1947" t="s">
        <v>40</v>
      </c>
      <c r="X1947" t="s">
        <v>187</v>
      </c>
      <c r="Y1947" t="s">
        <v>41</v>
      </c>
      <c r="Z1947" t="s">
        <v>41</v>
      </c>
      <c r="AA1947" t="s">
        <v>188</v>
      </c>
      <c r="AB1947" t="s">
        <v>227</v>
      </c>
    </row>
    <row r="1948" spans="1:28" x14ac:dyDescent="0.25">
      <c r="A1948" t="s">
        <v>182</v>
      </c>
      <c r="B1948" t="s">
        <v>26</v>
      </c>
      <c r="C1948" t="s">
        <v>356</v>
      </c>
      <c r="D1948" t="s">
        <v>51</v>
      </c>
      <c r="E1948">
        <v>511</v>
      </c>
      <c r="F1948" t="str">
        <f t="shared" si="60"/>
        <v>A0820AF511</v>
      </c>
      <c r="G1948">
        <f t="shared" si="61"/>
        <v>6000</v>
      </c>
      <c r="H1948" s="2">
        <v>-5626</v>
      </c>
      <c r="I1948" s="3">
        <v>-6000</v>
      </c>
      <c r="J1948" t="s">
        <v>99</v>
      </c>
      <c r="K1948" t="s">
        <v>116</v>
      </c>
      <c r="L1948" t="s">
        <v>117</v>
      </c>
      <c r="M1948" t="s">
        <v>118</v>
      </c>
      <c r="N1948" t="s">
        <v>117</v>
      </c>
      <c r="O1948" t="s">
        <v>814</v>
      </c>
      <c r="P1948" t="s">
        <v>34</v>
      </c>
      <c r="Q1948" t="s">
        <v>35</v>
      </c>
      <c r="R1948" t="s">
        <v>36</v>
      </c>
      <c r="S1948" t="s">
        <v>357</v>
      </c>
      <c r="T1948" t="s">
        <v>185</v>
      </c>
      <c r="U1948" t="s">
        <v>226</v>
      </c>
      <c r="V1948" t="s">
        <v>39</v>
      </c>
      <c r="W1948" t="s">
        <v>40</v>
      </c>
      <c r="X1948" t="s">
        <v>187</v>
      </c>
      <c r="Y1948" t="s">
        <v>41</v>
      </c>
      <c r="Z1948" t="s">
        <v>41</v>
      </c>
      <c r="AA1948" t="s">
        <v>188</v>
      </c>
      <c r="AB1948" t="s">
        <v>227</v>
      </c>
    </row>
    <row r="1949" spans="1:28" x14ac:dyDescent="0.25">
      <c r="A1949" t="s">
        <v>823</v>
      </c>
      <c r="B1949" t="s">
        <v>26</v>
      </c>
      <c r="C1949" t="s">
        <v>356</v>
      </c>
      <c r="D1949" t="s">
        <v>358</v>
      </c>
      <c r="E1949">
        <v>511</v>
      </c>
      <c r="F1949" t="str">
        <f t="shared" si="60"/>
        <v>A0855AF511</v>
      </c>
      <c r="G1949">
        <f t="shared" si="61"/>
        <v>2045000</v>
      </c>
      <c r="H1949" s="2">
        <v>2045119</v>
      </c>
      <c r="I1949" s="3">
        <v>2045000</v>
      </c>
      <c r="J1949" t="s">
        <v>29</v>
      </c>
      <c r="K1949" t="s">
        <v>108</v>
      </c>
      <c r="L1949" t="s">
        <v>109</v>
      </c>
      <c r="M1949" t="s">
        <v>32</v>
      </c>
      <c r="N1949" t="s">
        <v>33</v>
      </c>
      <c r="O1949" t="s">
        <v>814</v>
      </c>
      <c r="P1949" t="s">
        <v>34</v>
      </c>
      <c r="Q1949" t="s">
        <v>35</v>
      </c>
      <c r="R1949" t="s">
        <v>36</v>
      </c>
      <c r="S1949" t="s">
        <v>357</v>
      </c>
      <c r="T1949" t="s">
        <v>185</v>
      </c>
      <c r="U1949" t="s">
        <v>226</v>
      </c>
      <c r="V1949" t="s">
        <v>39</v>
      </c>
      <c r="W1949" t="s">
        <v>40</v>
      </c>
      <c r="X1949" t="s">
        <v>187</v>
      </c>
      <c r="Y1949" t="s">
        <v>41</v>
      </c>
      <c r="Z1949" t="s">
        <v>41</v>
      </c>
      <c r="AA1949" t="s">
        <v>188</v>
      </c>
      <c r="AB1949" t="s">
        <v>227</v>
      </c>
    </row>
    <row r="1950" spans="1:28" x14ac:dyDescent="0.25">
      <c r="A1950" t="s">
        <v>825</v>
      </c>
      <c r="B1950" t="s">
        <v>26</v>
      </c>
      <c r="C1950" t="s">
        <v>356</v>
      </c>
      <c r="D1950" t="s">
        <v>358</v>
      </c>
      <c r="E1950">
        <v>511</v>
      </c>
      <c r="F1950" t="str">
        <f t="shared" si="60"/>
        <v>A0855AF511</v>
      </c>
      <c r="G1950">
        <f t="shared" si="61"/>
        <v>9000</v>
      </c>
      <c r="H1950" s="2">
        <v>9150</v>
      </c>
      <c r="I1950" s="3">
        <v>9000</v>
      </c>
      <c r="J1950" t="s">
        <v>29</v>
      </c>
      <c r="K1950" t="s">
        <v>100</v>
      </c>
      <c r="L1950" t="s">
        <v>101</v>
      </c>
      <c r="M1950" t="s">
        <v>102</v>
      </c>
      <c r="N1950" t="s">
        <v>103</v>
      </c>
      <c r="O1950" t="s">
        <v>814</v>
      </c>
      <c r="P1950" t="s">
        <v>34</v>
      </c>
      <c r="Q1950" t="s">
        <v>35</v>
      </c>
      <c r="R1950" t="s">
        <v>36</v>
      </c>
      <c r="S1950" t="s">
        <v>357</v>
      </c>
      <c r="T1950" t="s">
        <v>185</v>
      </c>
      <c r="U1950" t="s">
        <v>226</v>
      </c>
      <c r="V1950" t="s">
        <v>39</v>
      </c>
      <c r="W1950" t="s">
        <v>40</v>
      </c>
      <c r="X1950" t="s">
        <v>187</v>
      </c>
      <c r="Y1950" t="s">
        <v>41</v>
      </c>
      <c r="Z1950" t="s">
        <v>41</v>
      </c>
      <c r="AA1950" t="s">
        <v>188</v>
      </c>
      <c r="AB1950" t="s">
        <v>227</v>
      </c>
    </row>
    <row r="1951" spans="1:28" x14ac:dyDescent="0.25">
      <c r="A1951" t="s">
        <v>816</v>
      </c>
      <c r="B1951" t="s">
        <v>26</v>
      </c>
      <c r="C1951" t="s">
        <v>356</v>
      </c>
      <c r="D1951" t="s">
        <v>358</v>
      </c>
      <c r="E1951">
        <v>511</v>
      </c>
      <c r="F1951" t="str">
        <f t="shared" si="60"/>
        <v>A0855AF511</v>
      </c>
      <c r="G1951">
        <f t="shared" si="61"/>
        <v>1017000</v>
      </c>
      <c r="H1951" s="2">
        <v>-1017067</v>
      </c>
      <c r="I1951" s="3">
        <v>-1017000</v>
      </c>
      <c r="J1951" t="s">
        <v>99</v>
      </c>
      <c r="K1951" t="s">
        <v>115</v>
      </c>
      <c r="L1951" t="s">
        <v>111</v>
      </c>
      <c r="M1951" t="s">
        <v>112</v>
      </c>
      <c r="N1951" t="s">
        <v>113</v>
      </c>
      <c r="O1951" t="s">
        <v>814</v>
      </c>
      <c r="P1951" t="s">
        <v>34</v>
      </c>
      <c r="Q1951" t="s">
        <v>35</v>
      </c>
      <c r="R1951" t="s">
        <v>36</v>
      </c>
      <c r="S1951" t="s">
        <v>357</v>
      </c>
      <c r="T1951" t="s">
        <v>185</v>
      </c>
      <c r="U1951" t="s">
        <v>226</v>
      </c>
      <c r="V1951" t="s">
        <v>39</v>
      </c>
      <c r="W1951" t="s">
        <v>40</v>
      </c>
      <c r="X1951" t="s">
        <v>187</v>
      </c>
      <c r="Y1951" t="s">
        <v>41</v>
      </c>
      <c r="Z1951" t="s">
        <v>41</v>
      </c>
      <c r="AA1951" t="s">
        <v>188</v>
      </c>
      <c r="AB1951" t="s">
        <v>227</v>
      </c>
    </row>
    <row r="1952" spans="1:28" x14ac:dyDescent="0.25">
      <c r="A1952" t="s">
        <v>817</v>
      </c>
      <c r="B1952" t="s">
        <v>26</v>
      </c>
      <c r="C1952" t="s">
        <v>356</v>
      </c>
      <c r="D1952" t="s">
        <v>358</v>
      </c>
      <c r="E1952">
        <v>511</v>
      </c>
      <c r="F1952" t="str">
        <f t="shared" si="60"/>
        <v>A0855AF511</v>
      </c>
      <c r="G1952">
        <f t="shared" si="61"/>
        <v>1037000</v>
      </c>
      <c r="H1952" s="2">
        <v>-1037202</v>
      </c>
      <c r="I1952" s="3">
        <v>-1037000</v>
      </c>
      <c r="J1952" t="s">
        <v>99</v>
      </c>
      <c r="K1952" t="s">
        <v>116</v>
      </c>
      <c r="L1952" t="s">
        <v>117</v>
      </c>
      <c r="M1952" t="s">
        <v>118</v>
      </c>
      <c r="N1952" t="s">
        <v>117</v>
      </c>
      <c r="O1952" t="s">
        <v>814</v>
      </c>
      <c r="P1952" t="s">
        <v>34</v>
      </c>
      <c r="Q1952" t="s">
        <v>35</v>
      </c>
      <c r="R1952" t="s">
        <v>36</v>
      </c>
      <c r="S1952" t="s">
        <v>357</v>
      </c>
      <c r="T1952" t="s">
        <v>185</v>
      </c>
      <c r="U1952" t="s">
        <v>226</v>
      </c>
      <c r="V1952" t="s">
        <v>39</v>
      </c>
      <c r="W1952" t="s">
        <v>40</v>
      </c>
      <c r="X1952" t="s">
        <v>187</v>
      </c>
      <c r="Y1952" t="s">
        <v>41</v>
      </c>
      <c r="Z1952" t="s">
        <v>41</v>
      </c>
      <c r="AA1952" t="s">
        <v>188</v>
      </c>
      <c r="AB1952" t="s">
        <v>227</v>
      </c>
    </row>
    <row r="1953" spans="1:28" x14ac:dyDescent="0.25">
      <c r="A1953" t="s">
        <v>149</v>
      </c>
      <c r="B1953" t="s">
        <v>26</v>
      </c>
      <c r="C1953" t="s">
        <v>356</v>
      </c>
      <c r="D1953" t="s">
        <v>358</v>
      </c>
      <c r="E1953">
        <v>511</v>
      </c>
      <c r="F1953" t="str">
        <f t="shared" si="60"/>
        <v>A0855AF511</v>
      </c>
      <c r="G1953">
        <f t="shared" si="61"/>
        <v>548000</v>
      </c>
      <c r="H1953" s="2">
        <v>548459</v>
      </c>
      <c r="I1953" s="3">
        <v>548000</v>
      </c>
      <c r="J1953" t="s">
        <v>29</v>
      </c>
      <c r="K1953" t="s">
        <v>35</v>
      </c>
      <c r="L1953" t="s">
        <v>129</v>
      </c>
      <c r="M1953" t="s">
        <v>130</v>
      </c>
      <c r="N1953" t="s">
        <v>131</v>
      </c>
      <c r="O1953" t="s">
        <v>814</v>
      </c>
      <c r="P1953" t="s">
        <v>34</v>
      </c>
      <c r="Q1953" t="s">
        <v>35</v>
      </c>
      <c r="R1953" t="s">
        <v>36</v>
      </c>
      <c r="S1953" t="s">
        <v>357</v>
      </c>
      <c r="T1953" t="s">
        <v>185</v>
      </c>
      <c r="U1953" t="s">
        <v>226</v>
      </c>
      <c r="V1953" t="s">
        <v>39</v>
      </c>
      <c r="W1953" t="s">
        <v>40</v>
      </c>
      <c r="X1953" t="s">
        <v>187</v>
      </c>
      <c r="Y1953" t="s">
        <v>41</v>
      </c>
      <c r="Z1953" t="s">
        <v>41</v>
      </c>
      <c r="AA1953" t="s">
        <v>188</v>
      </c>
      <c r="AB1953" t="s">
        <v>227</v>
      </c>
    </row>
    <row r="1954" spans="1:28" x14ac:dyDescent="0.25">
      <c r="A1954" t="s">
        <v>152</v>
      </c>
      <c r="B1954" t="s">
        <v>26</v>
      </c>
      <c r="C1954" t="s">
        <v>356</v>
      </c>
      <c r="D1954" t="s">
        <v>358</v>
      </c>
      <c r="E1954">
        <v>511</v>
      </c>
      <c r="F1954" t="str">
        <f t="shared" si="60"/>
        <v>A0855AF511</v>
      </c>
      <c r="G1954">
        <f t="shared" si="61"/>
        <v>548000</v>
      </c>
      <c r="H1954" s="2">
        <v>-548459</v>
      </c>
      <c r="I1954" s="3">
        <v>-548000</v>
      </c>
      <c r="J1954" t="s">
        <v>99</v>
      </c>
      <c r="K1954" t="s">
        <v>115</v>
      </c>
      <c r="L1954" t="s">
        <v>111</v>
      </c>
      <c r="M1954" t="s">
        <v>112</v>
      </c>
      <c r="N1954" t="s">
        <v>113</v>
      </c>
      <c r="O1954" t="s">
        <v>814</v>
      </c>
      <c r="P1954" t="s">
        <v>34</v>
      </c>
      <c r="Q1954" t="s">
        <v>35</v>
      </c>
      <c r="R1954" t="s">
        <v>36</v>
      </c>
      <c r="S1954" t="s">
        <v>357</v>
      </c>
      <c r="T1954" t="s">
        <v>185</v>
      </c>
      <c r="U1954" t="s">
        <v>226</v>
      </c>
      <c r="V1954" t="s">
        <v>39</v>
      </c>
      <c r="W1954" t="s">
        <v>40</v>
      </c>
      <c r="X1954" t="s">
        <v>187</v>
      </c>
      <c r="Y1954" t="s">
        <v>41</v>
      </c>
      <c r="Z1954" t="s">
        <v>41</v>
      </c>
      <c r="AA1954" t="s">
        <v>188</v>
      </c>
      <c r="AB1954" t="s">
        <v>227</v>
      </c>
    </row>
    <row r="1955" spans="1:28" x14ac:dyDescent="0.25">
      <c r="A1955" t="s">
        <v>153</v>
      </c>
      <c r="B1955" t="s">
        <v>359</v>
      </c>
      <c r="C1955" t="s">
        <v>356</v>
      </c>
      <c r="D1955" t="s">
        <v>358</v>
      </c>
      <c r="E1955">
        <v>511</v>
      </c>
      <c r="F1955" t="str">
        <f t="shared" si="60"/>
        <v>A0855AF511</v>
      </c>
      <c r="G1955">
        <f t="shared" si="61"/>
        <v>551000</v>
      </c>
      <c r="H1955" s="2">
        <v>550542</v>
      </c>
      <c r="I1955" s="3">
        <v>551000</v>
      </c>
      <c r="J1955" t="s">
        <v>29</v>
      </c>
      <c r="K1955" t="s">
        <v>154</v>
      </c>
      <c r="L1955" t="s">
        <v>155</v>
      </c>
      <c r="M1955" t="s">
        <v>156</v>
      </c>
      <c r="N1955" t="s">
        <v>157</v>
      </c>
      <c r="O1955" t="s">
        <v>814</v>
      </c>
      <c r="P1955" t="s">
        <v>34</v>
      </c>
      <c r="Q1955" t="s">
        <v>35</v>
      </c>
      <c r="R1955" t="s">
        <v>36</v>
      </c>
      <c r="S1955" t="s">
        <v>357</v>
      </c>
      <c r="T1955" t="s">
        <v>185</v>
      </c>
      <c r="U1955" t="s">
        <v>226</v>
      </c>
      <c r="V1955" t="s">
        <v>39</v>
      </c>
      <c r="W1955" t="s">
        <v>40</v>
      </c>
      <c r="X1955" t="s">
        <v>187</v>
      </c>
      <c r="Y1955" t="s">
        <v>41</v>
      </c>
      <c r="Z1955" t="s">
        <v>41</v>
      </c>
      <c r="AA1955" t="s">
        <v>188</v>
      </c>
      <c r="AB1955" t="s">
        <v>227</v>
      </c>
    </row>
    <row r="1956" spans="1:28" x14ac:dyDescent="0.25">
      <c r="A1956" t="s">
        <v>158</v>
      </c>
      <c r="B1956" t="s">
        <v>359</v>
      </c>
      <c r="C1956" t="s">
        <v>356</v>
      </c>
      <c r="D1956" t="s">
        <v>358</v>
      </c>
      <c r="E1956">
        <v>511</v>
      </c>
      <c r="F1956" t="str">
        <f t="shared" si="60"/>
        <v>A0855AF511</v>
      </c>
      <c r="G1956">
        <f t="shared" si="61"/>
        <v>8000</v>
      </c>
      <c r="H1956" s="2">
        <v>7692</v>
      </c>
      <c r="I1956" s="3">
        <v>8000</v>
      </c>
      <c r="J1956" t="s">
        <v>29</v>
      </c>
      <c r="K1956" t="s">
        <v>159</v>
      </c>
      <c r="L1956" t="s">
        <v>160</v>
      </c>
      <c r="M1956" t="s">
        <v>161</v>
      </c>
      <c r="N1956" t="s">
        <v>162</v>
      </c>
      <c r="O1956" t="s">
        <v>814</v>
      </c>
      <c r="P1956" t="s">
        <v>34</v>
      </c>
      <c r="Q1956" t="s">
        <v>35</v>
      </c>
      <c r="R1956" t="s">
        <v>36</v>
      </c>
      <c r="S1956" t="s">
        <v>357</v>
      </c>
      <c r="T1956" t="s">
        <v>185</v>
      </c>
      <c r="U1956" t="s">
        <v>226</v>
      </c>
      <c r="V1956" t="s">
        <v>39</v>
      </c>
      <c r="W1956" t="s">
        <v>40</v>
      </c>
      <c r="X1956" t="s">
        <v>187</v>
      </c>
      <c r="Y1956" t="s">
        <v>41</v>
      </c>
      <c r="Z1956" t="s">
        <v>41</v>
      </c>
      <c r="AA1956" t="s">
        <v>188</v>
      </c>
      <c r="AB1956" t="s">
        <v>227</v>
      </c>
    </row>
    <row r="1957" spans="1:28" x14ac:dyDescent="0.25">
      <c r="A1957" t="s">
        <v>163</v>
      </c>
      <c r="B1957" t="s">
        <v>359</v>
      </c>
      <c r="C1957" t="s">
        <v>356</v>
      </c>
      <c r="D1957" t="s">
        <v>358</v>
      </c>
      <c r="E1957">
        <v>511</v>
      </c>
      <c r="F1957" t="str">
        <f t="shared" si="60"/>
        <v>A0855AF511</v>
      </c>
      <c r="G1957">
        <f t="shared" si="61"/>
        <v>559000</v>
      </c>
      <c r="H1957" s="2">
        <v>-558234</v>
      </c>
      <c r="I1957" s="3">
        <v>-559000</v>
      </c>
      <c r="J1957" t="s">
        <v>99</v>
      </c>
      <c r="K1957" t="s">
        <v>35</v>
      </c>
      <c r="L1957" t="s">
        <v>129</v>
      </c>
      <c r="M1957" t="s">
        <v>130</v>
      </c>
      <c r="N1957" t="s">
        <v>131</v>
      </c>
      <c r="O1957" t="s">
        <v>814</v>
      </c>
      <c r="P1957" t="s">
        <v>34</v>
      </c>
      <c r="Q1957" t="s">
        <v>35</v>
      </c>
      <c r="R1957" t="s">
        <v>36</v>
      </c>
      <c r="S1957" t="s">
        <v>357</v>
      </c>
      <c r="T1957" t="s">
        <v>185</v>
      </c>
      <c r="U1957" t="s">
        <v>226</v>
      </c>
      <c r="V1957" t="s">
        <v>39</v>
      </c>
      <c r="W1957" t="s">
        <v>40</v>
      </c>
      <c r="X1957" t="s">
        <v>187</v>
      </c>
      <c r="Y1957" t="s">
        <v>41</v>
      </c>
      <c r="Z1957" t="s">
        <v>41</v>
      </c>
      <c r="AA1957" t="s">
        <v>188</v>
      </c>
      <c r="AB1957" t="s">
        <v>227</v>
      </c>
    </row>
    <row r="1958" spans="1:28" x14ac:dyDescent="0.25">
      <c r="A1958" t="s">
        <v>164</v>
      </c>
      <c r="B1958" t="s">
        <v>26</v>
      </c>
      <c r="C1958" t="s">
        <v>356</v>
      </c>
      <c r="D1958" t="s">
        <v>358</v>
      </c>
      <c r="E1958">
        <v>511</v>
      </c>
      <c r="F1958" t="str">
        <f t="shared" si="60"/>
        <v>A0855AF511</v>
      </c>
      <c r="G1958">
        <f t="shared" si="61"/>
        <v>551000</v>
      </c>
      <c r="H1958" s="2">
        <v>550542</v>
      </c>
      <c r="I1958" s="3">
        <v>551000</v>
      </c>
      <c r="J1958" t="s">
        <v>29</v>
      </c>
      <c r="K1958" t="s">
        <v>116</v>
      </c>
      <c r="L1958" t="s">
        <v>117</v>
      </c>
      <c r="M1958" t="s">
        <v>118</v>
      </c>
      <c r="N1958" t="s">
        <v>117</v>
      </c>
      <c r="O1958" t="s">
        <v>814</v>
      </c>
      <c r="P1958" t="s">
        <v>34</v>
      </c>
      <c r="Q1958" t="s">
        <v>35</v>
      </c>
      <c r="R1958" t="s">
        <v>36</v>
      </c>
      <c r="S1958" t="s">
        <v>357</v>
      </c>
      <c r="T1958" t="s">
        <v>185</v>
      </c>
      <c r="U1958" t="s">
        <v>226</v>
      </c>
      <c r="V1958" t="s">
        <v>39</v>
      </c>
      <c r="W1958" t="s">
        <v>40</v>
      </c>
      <c r="X1958" t="s">
        <v>187</v>
      </c>
      <c r="Y1958" t="s">
        <v>41</v>
      </c>
      <c r="Z1958" t="s">
        <v>41</v>
      </c>
      <c r="AA1958" t="s">
        <v>188</v>
      </c>
      <c r="AB1958" t="s">
        <v>227</v>
      </c>
    </row>
    <row r="1959" spans="1:28" x14ac:dyDescent="0.25">
      <c r="A1959" t="s">
        <v>165</v>
      </c>
      <c r="B1959" t="s">
        <v>26</v>
      </c>
      <c r="C1959" t="s">
        <v>356</v>
      </c>
      <c r="D1959" t="s">
        <v>358</v>
      </c>
      <c r="E1959">
        <v>511</v>
      </c>
      <c r="F1959" t="str">
        <f t="shared" si="60"/>
        <v>A0855AF511</v>
      </c>
      <c r="G1959">
        <f t="shared" si="61"/>
        <v>551000</v>
      </c>
      <c r="H1959" s="2">
        <v>-550542</v>
      </c>
      <c r="I1959" s="3">
        <v>-551000</v>
      </c>
      <c r="J1959" t="s">
        <v>99</v>
      </c>
      <c r="K1959" t="s">
        <v>154</v>
      </c>
      <c r="L1959" t="s">
        <v>155</v>
      </c>
      <c r="M1959" t="s">
        <v>156</v>
      </c>
      <c r="N1959" t="s">
        <v>157</v>
      </c>
      <c r="O1959" t="s">
        <v>814</v>
      </c>
      <c r="P1959" t="s">
        <v>34</v>
      </c>
      <c r="Q1959" t="s">
        <v>35</v>
      </c>
      <c r="R1959" t="s">
        <v>36</v>
      </c>
      <c r="S1959" t="s">
        <v>357</v>
      </c>
      <c r="T1959" t="s">
        <v>185</v>
      </c>
      <c r="U1959" t="s">
        <v>226</v>
      </c>
      <c r="V1959" t="s">
        <v>39</v>
      </c>
      <c r="W1959" t="s">
        <v>40</v>
      </c>
      <c r="X1959" t="s">
        <v>187</v>
      </c>
      <c r="Y1959" t="s">
        <v>41</v>
      </c>
      <c r="Z1959" t="s">
        <v>41</v>
      </c>
      <c r="AA1959" t="s">
        <v>188</v>
      </c>
      <c r="AB1959" t="s">
        <v>227</v>
      </c>
    </row>
    <row r="1960" spans="1:28" x14ac:dyDescent="0.25">
      <c r="A1960" t="s">
        <v>166</v>
      </c>
      <c r="B1960" t="s">
        <v>26</v>
      </c>
      <c r="C1960" t="s">
        <v>356</v>
      </c>
      <c r="D1960" t="s">
        <v>358</v>
      </c>
      <c r="E1960">
        <v>511</v>
      </c>
      <c r="F1960" t="str">
        <f t="shared" si="60"/>
        <v>A0855AF511</v>
      </c>
      <c r="G1960">
        <f t="shared" si="61"/>
        <v>556000</v>
      </c>
      <c r="H1960" s="2">
        <v>555527</v>
      </c>
      <c r="I1960" s="3">
        <v>556000</v>
      </c>
      <c r="J1960" t="s">
        <v>29</v>
      </c>
      <c r="K1960" t="s">
        <v>116</v>
      </c>
      <c r="L1960" t="s">
        <v>117</v>
      </c>
      <c r="M1960" t="s">
        <v>118</v>
      </c>
      <c r="N1960" t="s">
        <v>117</v>
      </c>
      <c r="O1960" t="s">
        <v>814</v>
      </c>
      <c r="P1960" t="s">
        <v>34</v>
      </c>
      <c r="Q1960" t="s">
        <v>35</v>
      </c>
      <c r="R1960" t="s">
        <v>36</v>
      </c>
      <c r="S1960" t="s">
        <v>357</v>
      </c>
      <c r="T1960" t="s">
        <v>185</v>
      </c>
      <c r="U1960" t="s">
        <v>226</v>
      </c>
      <c r="V1960" t="s">
        <v>39</v>
      </c>
      <c r="W1960" t="s">
        <v>40</v>
      </c>
      <c r="X1960" t="s">
        <v>187</v>
      </c>
      <c r="Y1960" t="s">
        <v>41</v>
      </c>
      <c r="Z1960" t="s">
        <v>41</v>
      </c>
      <c r="AA1960" t="s">
        <v>188</v>
      </c>
      <c r="AB1960" t="s">
        <v>227</v>
      </c>
    </row>
    <row r="1961" spans="1:28" x14ac:dyDescent="0.25">
      <c r="A1961" t="s">
        <v>167</v>
      </c>
      <c r="B1961" t="s">
        <v>26</v>
      </c>
      <c r="C1961" t="s">
        <v>356</v>
      </c>
      <c r="D1961" t="s">
        <v>358</v>
      </c>
      <c r="E1961">
        <v>511</v>
      </c>
      <c r="F1961" t="str">
        <f t="shared" si="60"/>
        <v>A0855AF511</v>
      </c>
      <c r="G1961">
        <f t="shared" si="61"/>
        <v>556000</v>
      </c>
      <c r="H1961" s="2">
        <v>-555527</v>
      </c>
      <c r="I1961" s="3">
        <v>-556000</v>
      </c>
      <c r="J1961" t="s">
        <v>99</v>
      </c>
      <c r="K1961" t="s">
        <v>168</v>
      </c>
      <c r="L1961" t="s">
        <v>117</v>
      </c>
      <c r="M1961" t="s">
        <v>169</v>
      </c>
      <c r="N1961" t="s">
        <v>170</v>
      </c>
      <c r="O1961" t="s">
        <v>814</v>
      </c>
      <c r="P1961" t="s">
        <v>34</v>
      </c>
      <c r="Q1961" t="s">
        <v>35</v>
      </c>
      <c r="R1961" t="s">
        <v>36</v>
      </c>
      <c r="S1961" t="s">
        <v>357</v>
      </c>
      <c r="T1961" t="s">
        <v>185</v>
      </c>
      <c r="U1961" t="s">
        <v>226</v>
      </c>
      <c r="V1961" t="s">
        <v>39</v>
      </c>
      <c r="W1961" t="s">
        <v>40</v>
      </c>
      <c r="X1961" t="s">
        <v>187</v>
      </c>
      <c r="Y1961" t="s">
        <v>41</v>
      </c>
      <c r="Z1961" t="s">
        <v>41</v>
      </c>
      <c r="AA1961" t="s">
        <v>188</v>
      </c>
      <c r="AB1961" t="s">
        <v>227</v>
      </c>
    </row>
    <row r="1962" spans="1:28" x14ac:dyDescent="0.25">
      <c r="A1962" t="s">
        <v>181</v>
      </c>
      <c r="B1962" t="s">
        <v>26</v>
      </c>
      <c r="C1962" t="s">
        <v>356</v>
      </c>
      <c r="D1962" t="s">
        <v>358</v>
      </c>
      <c r="E1962">
        <v>511</v>
      </c>
      <c r="F1962" t="str">
        <f t="shared" si="60"/>
        <v>A0855AF511</v>
      </c>
      <c r="G1962">
        <f t="shared" si="61"/>
        <v>69000</v>
      </c>
      <c r="H1962" s="2">
        <v>68867</v>
      </c>
      <c r="I1962" s="3">
        <v>69000</v>
      </c>
      <c r="J1962" t="s">
        <v>29</v>
      </c>
      <c r="K1962" t="s">
        <v>108</v>
      </c>
      <c r="L1962" t="s">
        <v>109</v>
      </c>
      <c r="M1962" t="s">
        <v>32</v>
      </c>
      <c r="N1962" t="s">
        <v>33</v>
      </c>
      <c r="O1962" t="s">
        <v>814</v>
      </c>
      <c r="P1962" t="s">
        <v>34</v>
      </c>
      <c r="Q1962" t="s">
        <v>35</v>
      </c>
      <c r="R1962" t="s">
        <v>36</v>
      </c>
      <c r="S1962" t="s">
        <v>357</v>
      </c>
      <c r="T1962" t="s">
        <v>185</v>
      </c>
      <c r="U1962" t="s">
        <v>226</v>
      </c>
      <c r="V1962" t="s">
        <v>39</v>
      </c>
      <c r="W1962" t="s">
        <v>40</v>
      </c>
      <c r="X1962" t="s">
        <v>187</v>
      </c>
      <c r="Y1962" t="s">
        <v>41</v>
      </c>
      <c r="Z1962" t="s">
        <v>41</v>
      </c>
      <c r="AA1962" t="s">
        <v>188</v>
      </c>
      <c r="AB1962" t="s">
        <v>227</v>
      </c>
    </row>
    <row r="1963" spans="1:28" x14ac:dyDescent="0.25">
      <c r="A1963" t="s">
        <v>182</v>
      </c>
      <c r="B1963" t="s">
        <v>26</v>
      </c>
      <c r="C1963" t="s">
        <v>356</v>
      </c>
      <c r="D1963" t="s">
        <v>358</v>
      </c>
      <c r="E1963">
        <v>511</v>
      </c>
      <c r="F1963" t="str">
        <f t="shared" si="60"/>
        <v>A0855AF511</v>
      </c>
      <c r="G1963">
        <f t="shared" si="61"/>
        <v>69000</v>
      </c>
      <c r="H1963" s="2">
        <v>-68867</v>
      </c>
      <c r="I1963" s="3">
        <v>-69000</v>
      </c>
      <c r="J1963" t="s">
        <v>99</v>
      </c>
      <c r="K1963" t="s">
        <v>116</v>
      </c>
      <c r="L1963" t="s">
        <v>117</v>
      </c>
      <c r="M1963" t="s">
        <v>118</v>
      </c>
      <c r="N1963" t="s">
        <v>117</v>
      </c>
      <c r="O1963" t="s">
        <v>814</v>
      </c>
      <c r="P1963" t="s">
        <v>34</v>
      </c>
      <c r="Q1963" t="s">
        <v>35</v>
      </c>
      <c r="R1963" t="s">
        <v>36</v>
      </c>
      <c r="S1963" t="s">
        <v>357</v>
      </c>
      <c r="T1963" t="s">
        <v>185</v>
      </c>
      <c r="U1963" t="s">
        <v>226</v>
      </c>
      <c r="V1963" t="s">
        <v>39</v>
      </c>
      <c r="W1963" t="s">
        <v>40</v>
      </c>
      <c r="X1963" t="s">
        <v>187</v>
      </c>
      <c r="Y1963" t="s">
        <v>41</v>
      </c>
      <c r="Z1963" t="s">
        <v>41</v>
      </c>
      <c r="AA1963" t="s">
        <v>188</v>
      </c>
      <c r="AB1963" t="s">
        <v>227</v>
      </c>
    </row>
    <row r="1964" spans="1:28" x14ac:dyDescent="0.25">
      <c r="A1964" t="s">
        <v>823</v>
      </c>
      <c r="B1964" t="s">
        <v>26</v>
      </c>
      <c r="C1964" t="s">
        <v>360</v>
      </c>
      <c r="D1964" t="s">
        <v>51</v>
      </c>
      <c r="E1964">
        <v>511</v>
      </c>
      <c r="F1964" t="str">
        <f t="shared" si="60"/>
        <v>A0820AF511</v>
      </c>
      <c r="G1964">
        <f t="shared" si="61"/>
        <v>224000</v>
      </c>
      <c r="H1964" s="2">
        <v>223874</v>
      </c>
      <c r="I1964" s="3">
        <v>224000</v>
      </c>
      <c r="J1964" t="s">
        <v>29</v>
      </c>
      <c r="K1964" t="s">
        <v>108</v>
      </c>
      <c r="L1964" t="s">
        <v>109</v>
      </c>
      <c r="M1964" t="s">
        <v>32</v>
      </c>
      <c r="N1964" t="s">
        <v>33</v>
      </c>
      <c r="O1964" t="s">
        <v>814</v>
      </c>
      <c r="P1964" t="s">
        <v>34</v>
      </c>
      <c r="Q1964" t="s">
        <v>35</v>
      </c>
      <c r="R1964" t="s">
        <v>36</v>
      </c>
      <c r="S1964" t="s">
        <v>361</v>
      </c>
      <c r="T1964" t="s">
        <v>185</v>
      </c>
      <c r="U1964" t="s">
        <v>226</v>
      </c>
      <c r="V1964" t="s">
        <v>39</v>
      </c>
      <c r="W1964" t="s">
        <v>40</v>
      </c>
      <c r="X1964" t="s">
        <v>187</v>
      </c>
      <c r="Y1964" t="s">
        <v>41</v>
      </c>
      <c r="Z1964" t="s">
        <v>41</v>
      </c>
      <c r="AA1964" t="s">
        <v>188</v>
      </c>
      <c r="AB1964" t="s">
        <v>227</v>
      </c>
    </row>
    <row r="1965" spans="1:28" x14ac:dyDescent="0.25">
      <c r="A1965" t="s">
        <v>825</v>
      </c>
      <c r="B1965" t="s">
        <v>26</v>
      </c>
      <c r="C1965" t="s">
        <v>360</v>
      </c>
      <c r="D1965" t="s">
        <v>51</v>
      </c>
      <c r="E1965">
        <v>511</v>
      </c>
      <c r="F1965" t="str">
        <f t="shared" si="60"/>
        <v>A0820AF511</v>
      </c>
      <c r="G1965">
        <f t="shared" si="61"/>
        <v>1000</v>
      </c>
      <c r="H1965" s="2">
        <v>522</v>
      </c>
      <c r="I1965" s="3">
        <v>1000</v>
      </c>
      <c r="J1965" t="s">
        <v>29</v>
      </c>
      <c r="K1965" t="s">
        <v>100</v>
      </c>
      <c r="L1965" t="s">
        <v>101</v>
      </c>
      <c r="M1965" t="s">
        <v>102</v>
      </c>
      <c r="N1965" t="s">
        <v>103</v>
      </c>
      <c r="O1965" t="s">
        <v>814</v>
      </c>
      <c r="P1965" t="s">
        <v>34</v>
      </c>
      <c r="Q1965" t="s">
        <v>35</v>
      </c>
      <c r="R1965" t="s">
        <v>36</v>
      </c>
      <c r="S1965" t="s">
        <v>361</v>
      </c>
      <c r="T1965" t="s">
        <v>185</v>
      </c>
      <c r="U1965" t="s">
        <v>226</v>
      </c>
      <c r="V1965" t="s">
        <v>39</v>
      </c>
      <c r="W1965" t="s">
        <v>40</v>
      </c>
      <c r="X1965" t="s">
        <v>187</v>
      </c>
      <c r="Y1965" t="s">
        <v>41</v>
      </c>
      <c r="Z1965" t="s">
        <v>41</v>
      </c>
      <c r="AA1965" t="s">
        <v>188</v>
      </c>
      <c r="AB1965" t="s">
        <v>227</v>
      </c>
    </row>
    <row r="1966" spans="1:28" x14ac:dyDescent="0.25">
      <c r="A1966" t="s">
        <v>816</v>
      </c>
      <c r="B1966" t="s">
        <v>26</v>
      </c>
      <c r="C1966" t="s">
        <v>360</v>
      </c>
      <c r="D1966" t="s">
        <v>51</v>
      </c>
      <c r="E1966">
        <v>511</v>
      </c>
      <c r="F1966" t="str">
        <f t="shared" si="60"/>
        <v>A0820AF511</v>
      </c>
      <c r="G1966">
        <f t="shared" si="61"/>
        <v>148000</v>
      </c>
      <c r="H1966" s="2">
        <v>-147903</v>
      </c>
      <c r="I1966" s="3">
        <v>-148000</v>
      </c>
      <c r="J1966" t="s">
        <v>99</v>
      </c>
      <c r="K1966" t="s">
        <v>115</v>
      </c>
      <c r="L1966" t="s">
        <v>111</v>
      </c>
      <c r="M1966" t="s">
        <v>112</v>
      </c>
      <c r="N1966" t="s">
        <v>113</v>
      </c>
      <c r="O1966" t="s">
        <v>814</v>
      </c>
      <c r="P1966" t="s">
        <v>34</v>
      </c>
      <c r="Q1966" t="s">
        <v>35</v>
      </c>
      <c r="R1966" t="s">
        <v>36</v>
      </c>
      <c r="S1966" t="s">
        <v>361</v>
      </c>
      <c r="T1966" t="s">
        <v>185</v>
      </c>
      <c r="U1966" t="s">
        <v>226</v>
      </c>
      <c r="V1966" t="s">
        <v>39</v>
      </c>
      <c r="W1966" t="s">
        <v>40</v>
      </c>
      <c r="X1966" t="s">
        <v>187</v>
      </c>
      <c r="Y1966" t="s">
        <v>41</v>
      </c>
      <c r="Z1966" t="s">
        <v>41</v>
      </c>
      <c r="AA1966" t="s">
        <v>188</v>
      </c>
      <c r="AB1966" t="s">
        <v>227</v>
      </c>
    </row>
    <row r="1967" spans="1:28" x14ac:dyDescent="0.25">
      <c r="A1967" t="s">
        <v>817</v>
      </c>
      <c r="B1967" t="s">
        <v>26</v>
      </c>
      <c r="C1967" t="s">
        <v>360</v>
      </c>
      <c r="D1967" t="s">
        <v>51</v>
      </c>
      <c r="E1967">
        <v>511</v>
      </c>
      <c r="F1967" t="str">
        <f t="shared" si="60"/>
        <v>A0820AF511</v>
      </c>
      <c r="G1967">
        <f t="shared" si="61"/>
        <v>77000</v>
      </c>
      <c r="H1967" s="2">
        <v>-76493</v>
      </c>
      <c r="I1967" s="3">
        <v>-77000</v>
      </c>
      <c r="J1967" t="s">
        <v>99</v>
      </c>
      <c r="K1967" t="s">
        <v>116</v>
      </c>
      <c r="L1967" t="s">
        <v>117</v>
      </c>
      <c r="M1967" t="s">
        <v>118</v>
      </c>
      <c r="N1967" t="s">
        <v>117</v>
      </c>
      <c r="O1967" t="s">
        <v>814</v>
      </c>
      <c r="P1967" t="s">
        <v>34</v>
      </c>
      <c r="Q1967" t="s">
        <v>35</v>
      </c>
      <c r="R1967" t="s">
        <v>36</v>
      </c>
      <c r="S1967" t="s">
        <v>361</v>
      </c>
      <c r="T1967" t="s">
        <v>185</v>
      </c>
      <c r="U1967" t="s">
        <v>226</v>
      </c>
      <c r="V1967" t="s">
        <v>39</v>
      </c>
      <c r="W1967" t="s">
        <v>40</v>
      </c>
      <c r="X1967" t="s">
        <v>187</v>
      </c>
      <c r="Y1967" t="s">
        <v>41</v>
      </c>
      <c r="Z1967" t="s">
        <v>41</v>
      </c>
      <c r="AA1967" t="s">
        <v>188</v>
      </c>
      <c r="AB1967" t="s">
        <v>227</v>
      </c>
    </row>
    <row r="1968" spans="1:28" x14ac:dyDescent="0.25">
      <c r="A1968" t="s">
        <v>925</v>
      </c>
      <c r="B1968" t="s">
        <v>26</v>
      </c>
      <c r="C1968" t="s">
        <v>360</v>
      </c>
      <c r="D1968" t="s">
        <v>51</v>
      </c>
      <c r="E1968">
        <v>511</v>
      </c>
      <c r="F1968" t="str">
        <f t="shared" si="60"/>
        <v>A0820AF511</v>
      </c>
      <c r="G1968">
        <f t="shared" si="61"/>
        <v>1000</v>
      </c>
      <c r="H1968" s="2">
        <v>512</v>
      </c>
      <c r="I1968" s="3">
        <v>1000</v>
      </c>
      <c r="J1968" t="s">
        <v>29</v>
      </c>
      <c r="K1968" t="s">
        <v>116</v>
      </c>
      <c r="L1968" t="s">
        <v>117</v>
      </c>
      <c r="M1968" t="s">
        <v>118</v>
      </c>
      <c r="N1968" t="s">
        <v>117</v>
      </c>
      <c r="O1968" t="s">
        <v>814</v>
      </c>
      <c r="P1968" t="s">
        <v>34</v>
      </c>
      <c r="Q1968" t="s">
        <v>35</v>
      </c>
      <c r="R1968" t="s">
        <v>36</v>
      </c>
      <c r="S1968" t="s">
        <v>361</v>
      </c>
      <c r="T1968" t="s">
        <v>185</v>
      </c>
      <c r="U1968" t="s">
        <v>226</v>
      </c>
      <c r="V1968" t="s">
        <v>39</v>
      </c>
      <c r="W1968" t="s">
        <v>40</v>
      </c>
      <c r="X1968" t="s">
        <v>187</v>
      </c>
      <c r="Y1968" t="s">
        <v>41</v>
      </c>
      <c r="Z1968" t="s">
        <v>41</v>
      </c>
      <c r="AA1968" t="s">
        <v>188</v>
      </c>
      <c r="AB1968" t="s">
        <v>227</v>
      </c>
    </row>
    <row r="1969" spans="1:28" x14ac:dyDescent="0.25">
      <c r="A1969" t="s">
        <v>931</v>
      </c>
      <c r="B1969" t="s">
        <v>26</v>
      </c>
      <c r="C1969" t="s">
        <v>360</v>
      </c>
      <c r="D1969" t="s">
        <v>51</v>
      </c>
      <c r="E1969">
        <v>511</v>
      </c>
      <c r="F1969" t="str">
        <f t="shared" si="60"/>
        <v>A0820AF511</v>
      </c>
      <c r="G1969">
        <f t="shared" si="61"/>
        <v>1000</v>
      </c>
      <c r="H1969" s="2">
        <v>-581</v>
      </c>
      <c r="I1969" s="3">
        <v>-1000</v>
      </c>
      <c r="J1969" t="s">
        <v>99</v>
      </c>
      <c r="K1969" t="s">
        <v>104</v>
      </c>
      <c r="L1969" t="s">
        <v>105</v>
      </c>
      <c r="M1969" t="s">
        <v>102</v>
      </c>
      <c r="N1969" t="s">
        <v>103</v>
      </c>
      <c r="O1969" t="s">
        <v>814</v>
      </c>
      <c r="P1969" t="s">
        <v>34</v>
      </c>
      <c r="Q1969" t="s">
        <v>35</v>
      </c>
      <c r="R1969" t="s">
        <v>36</v>
      </c>
      <c r="S1969" t="s">
        <v>361</v>
      </c>
      <c r="T1969" t="s">
        <v>185</v>
      </c>
      <c r="U1969" t="s">
        <v>226</v>
      </c>
      <c r="V1969" t="s">
        <v>39</v>
      </c>
      <c r="W1969" t="s">
        <v>40</v>
      </c>
      <c r="X1969" t="s">
        <v>187</v>
      </c>
      <c r="Y1969" t="s">
        <v>41</v>
      </c>
      <c r="Z1969" t="s">
        <v>41</v>
      </c>
      <c r="AA1969" t="s">
        <v>188</v>
      </c>
      <c r="AB1969" t="s">
        <v>227</v>
      </c>
    </row>
    <row r="1970" spans="1:28" x14ac:dyDescent="0.25">
      <c r="A1970" t="s">
        <v>149</v>
      </c>
      <c r="B1970" t="s">
        <v>26</v>
      </c>
      <c r="C1970" t="s">
        <v>360</v>
      </c>
      <c r="D1970" t="s">
        <v>51</v>
      </c>
      <c r="E1970">
        <v>511</v>
      </c>
      <c r="F1970" t="str">
        <f t="shared" si="60"/>
        <v>A0820AF511</v>
      </c>
      <c r="G1970">
        <f t="shared" si="61"/>
        <v>84000</v>
      </c>
      <c r="H1970" s="2">
        <v>83680</v>
      </c>
      <c r="I1970" s="3">
        <v>84000</v>
      </c>
      <c r="J1970" t="s">
        <v>29</v>
      </c>
      <c r="K1970" t="s">
        <v>35</v>
      </c>
      <c r="L1970" t="s">
        <v>129</v>
      </c>
      <c r="M1970" t="s">
        <v>130</v>
      </c>
      <c r="N1970" t="s">
        <v>131</v>
      </c>
      <c r="O1970" t="s">
        <v>814</v>
      </c>
      <c r="P1970" t="s">
        <v>34</v>
      </c>
      <c r="Q1970" t="s">
        <v>35</v>
      </c>
      <c r="R1970" t="s">
        <v>36</v>
      </c>
      <c r="S1970" t="s">
        <v>361</v>
      </c>
      <c r="T1970" t="s">
        <v>185</v>
      </c>
      <c r="U1970" t="s">
        <v>226</v>
      </c>
      <c r="V1970" t="s">
        <v>39</v>
      </c>
      <c r="W1970" t="s">
        <v>40</v>
      </c>
      <c r="X1970" t="s">
        <v>187</v>
      </c>
      <c r="Y1970" t="s">
        <v>41</v>
      </c>
      <c r="Z1970" t="s">
        <v>41</v>
      </c>
      <c r="AA1970" t="s">
        <v>188</v>
      </c>
      <c r="AB1970" t="s">
        <v>227</v>
      </c>
    </row>
    <row r="1971" spans="1:28" x14ac:dyDescent="0.25">
      <c r="A1971" t="s">
        <v>152</v>
      </c>
      <c r="B1971" t="s">
        <v>26</v>
      </c>
      <c r="C1971" t="s">
        <v>360</v>
      </c>
      <c r="D1971" t="s">
        <v>51</v>
      </c>
      <c r="E1971">
        <v>511</v>
      </c>
      <c r="F1971" t="str">
        <f t="shared" si="60"/>
        <v>A0820AF511</v>
      </c>
      <c r="G1971">
        <f t="shared" si="61"/>
        <v>84000</v>
      </c>
      <c r="H1971" s="2">
        <v>-83680</v>
      </c>
      <c r="I1971" s="3">
        <v>-84000</v>
      </c>
      <c r="J1971" t="s">
        <v>99</v>
      </c>
      <c r="K1971" t="s">
        <v>115</v>
      </c>
      <c r="L1971" t="s">
        <v>111</v>
      </c>
      <c r="M1971" t="s">
        <v>112</v>
      </c>
      <c r="N1971" t="s">
        <v>113</v>
      </c>
      <c r="O1971" t="s">
        <v>814</v>
      </c>
      <c r="P1971" t="s">
        <v>34</v>
      </c>
      <c r="Q1971" t="s">
        <v>35</v>
      </c>
      <c r="R1971" t="s">
        <v>36</v>
      </c>
      <c r="S1971" t="s">
        <v>361</v>
      </c>
      <c r="T1971" t="s">
        <v>185</v>
      </c>
      <c r="U1971" t="s">
        <v>226</v>
      </c>
      <c r="V1971" t="s">
        <v>39</v>
      </c>
      <c r="W1971" t="s">
        <v>40</v>
      </c>
      <c r="X1971" t="s">
        <v>187</v>
      </c>
      <c r="Y1971" t="s">
        <v>41</v>
      </c>
      <c r="Z1971" t="s">
        <v>41</v>
      </c>
      <c r="AA1971" t="s">
        <v>188</v>
      </c>
      <c r="AB1971" t="s">
        <v>227</v>
      </c>
    </row>
    <row r="1972" spans="1:28" x14ac:dyDescent="0.25">
      <c r="A1972" t="s">
        <v>153</v>
      </c>
      <c r="B1972" t="s">
        <v>362</v>
      </c>
      <c r="C1972" t="s">
        <v>360</v>
      </c>
      <c r="D1972" t="s">
        <v>51</v>
      </c>
      <c r="E1972">
        <v>511</v>
      </c>
      <c r="F1972" t="str">
        <f t="shared" si="60"/>
        <v>A0820AF511</v>
      </c>
      <c r="G1972">
        <f t="shared" si="61"/>
        <v>70000</v>
      </c>
      <c r="H1972" s="2">
        <v>69572</v>
      </c>
      <c r="I1972" s="3">
        <v>70000</v>
      </c>
      <c r="J1972" t="s">
        <v>29</v>
      </c>
      <c r="K1972" t="s">
        <v>154</v>
      </c>
      <c r="L1972" t="s">
        <v>155</v>
      </c>
      <c r="M1972" t="s">
        <v>156</v>
      </c>
      <c r="N1972" t="s">
        <v>157</v>
      </c>
      <c r="O1972" t="s">
        <v>814</v>
      </c>
      <c r="P1972" t="s">
        <v>34</v>
      </c>
      <c r="Q1972" t="s">
        <v>35</v>
      </c>
      <c r="R1972" t="s">
        <v>36</v>
      </c>
      <c r="S1972" t="s">
        <v>361</v>
      </c>
      <c r="T1972" t="s">
        <v>185</v>
      </c>
      <c r="U1972" t="s">
        <v>226</v>
      </c>
      <c r="V1972" t="s">
        <v>39</v>
      </c>
      <c r="W1972" t="s">
        <v>40</v>
      </c>
      <c r="X1972" t="s">
        <v>187</v>
      </c>
      <c r="Y1972" t="s">
        <v>41</v>
      </c>
      <c r="Z1972" t="s">
        <v>41</v>
      </c>
      <c r="AA1972" t="s">
        <v>188</v>
      </c>
      <c r="AB1972" t="s">
        <v>227</v>
      </c>
    </row>
    <row r="1973" spans="1:28" x14ac:dyDescent="0.25">
      <c r="A1973" t="s">
        <v>158</v>
      </c>
      <c r="B1973" t="s">
        <v>362</v>
      </c>
      <c r="C1973" t="s">
        <v>360</v>
      </c>
      <c r="D1973" t="s">
        <v>51</v>
      </c>
      <c r="E1973">
        <v>511</v>
      </c>
      <c r="F1973" t="str">
        <f t="shared" si="60"/>
        <v>A0820AF511</v>
      </c>
      <c r="G1973">
        <f t="shared" si="61"/>
        <v>8000</v>
      </c>
      <c r="H1973" s="2">
        <v>8357</v>
      </c>
      <c r="I1973" s="3">
        <v>8000</v>
      </c>
      <c r="J1973" t="s">
        <v>29</v>
      </c>
      <c r="K1973" t="s">
        <v>159</v>
      </c>
      <c r="L1973" t="s">
        <v>160</v>
      </c>
      <c r="M1973" t="s">
        <v>161</v>
      </c>
      <c r="N1973" t="s">
        <v>162</v>
      </c>
      <c r="O1973" t="s">
        <v>814</v>
      </c>
      <c r="P1973" t="s">
        <v>34</v>
      </c>
      <c r="Q1973" t="s">
        <v>35</v>
      </c>
      <c r="R1973" t="s">
        <v>36</v>
      </c>
      <c r="S1973" t="s">
        <v>361</v>
      </c>
      <c r="T1973" t="s">
        <v>185</v>
      </c>
      <c r="U1973" t="s">
        <v>226</v>
      </c>
      <c r="V1973" t="s">
        <v>39</v>
      </c>
      <c r="W1973" t="s">
        <v>40</v>
      </c>
      <c r="X1973" t="s">
        <v>187</v>
      </c>
      <c r="Y1973" t="s">
        <v>41</v>
      </c>
      <c r="Z1973" t="s">
        <v>41</v>
      </c>
      <c r="AA1973" t="s">
        <v>188</v>
      </c>
      <c r="AB1973" t="s">
        <v>227</v>
      </c>
    </row>
    <row r="1974" spans="1:28" x14ac:dyDescent="0.25">
      <c r="A1974" t="s">
        <v>163</v>
      </c>
      <c r="B1974" t="s">
        <v>362</v>
      </c>
      <c r="C1974" t="s">
        <v>360</v>
      </c>
      <c r="D1974" t="s">
        <v>51</v>
      </c>
      <c r="E1974">
        <v>511</v>
      </c>
      <c r="F1974" t="str">
        <f t="shared" si="60"/>
        <v>A0820AF511</v>
      </c>
      <c r="G1974">
        <f t="shared" si="61"/>
        <v>78000</v>
      </c>
      <c r="H1974" s="2">
        <v>-77929</v>
      </c>
      <c r="I1974" s="3">
        <v>-78000</v>
      </c>
      <c r="J1974" t="s">
        <v>99</v>
      </c>
      <c r="K1974" t="s">
        <v>35</v>
      </c>
      <c r="L1974" t="s">
        <v>129</v>
      </c>
      <c r="M1974" t="s">
        <v>130</v>
      </c>
      <c r="N1974" t="s">
        <v>131</v>
      </c>
      <c r="O1974" t="s">
        <v>814</v>
      </c>
      <c r="P1974" t="s">
        <v>34</v>
      </c>
      <c r="Q1974" t="s">
        <v>35</v>
      </c>
      <c r="R1974" t="s">
        <v>36</v>
      </c>
      <c r="S1974" t="s">
        <v>361</v>
      </c>
      <c r="T1974" t="s">
        <v>185</v>
      </c>
      <c r="U1974" t="s">
        <v>226</v>
      </c>
      <c r="V1974" t="s">
        <v>39</v>
      </c>
      <c r="W1974" t="s">
        <v>40</v>
      </c>
      <c r="X1974" t="s">
        <v>187</v>
      </c>
      <c r="Y1974" t="s">
        <v>41</v>
      </c>
      <c r="Z1974" t="s">
        <v>41</v>
      </c>
      <c r="AA1974" t="s">
        <v>188</v>
      </c>
      <c r="AB1974" t="s">
        <v>227</v>
      </c>
    </row>
    <row r="1975" spans="1:28" x14ac:dyDescent="0.25">
      <c r="A1975" t="s">
        <v>164</v>
      </c>
      <c r="B1975" t="s">
        <v>26</v>
      </c>
      <c r="C1975" t="s">
        <v>360</v>
      </c>
      <c r="D1975" t="s">
        <v>51</v>
      </c>
      <c r="E1975">
        <v>511</v>
      </c>
      <c r="F1975" t="str">
        <f t="shared" si="60"/>
        <v>A0820AF511</v>
      </c>
      <c r="G1975">
        <f t="shared" si="61"/>
        <v>70000</v>
      </c>
      <c r="H1975" s="2">
        <v>69572</v>
      </c>
      <c r="I1975" s="3">
        <v>70000</v>
      </c>
      <c r="J1975" t="s">
        <v>29</v>
      </c>
      <c r="K1975" t="s">
        <v>116</v>
      </c>
      <c r="L1975" t="s">
        <v>117</v>
      </c>
      <c r="M1975" t="s">
        <v>118</v>
      </c>
      <c r="N1975" t="s">
        <v>117</v>
      </c>
      <c r="O1975" t="s">
        <v>814</v>
      </c>
      <c r="P1975" t="s">
        <v>34</v>
      </c>
      <c r="Q1975" t="s">
        <v>35</v>
      </c>
      <c r="R1975" t="s">
        <v>36</v>
      </c>
      <c r="S1975" t="s">
        <v>361</v>
      </c>
      <c r="T1975" t="s">
        <v>185</v>
      </c>
      <c r="U1975" t="s">
        <v>226</v>
      </c>
      <c r="V1975" t="s">
        <v>39</v>
      </c>
      <c r="W1975" t="s">
        <v>40</v>
      </c>
      <c r="X1975" t="s">
        <v>187</v>
      </c>
      <c r="Y1975" t="s">
        <v>41</v>
      </c>
      <c r="Z1975" t="s">
        <v>41</v>
      </c>
      <c r="AA1975" t="s">
        <v>188</v>
      </c>
      <c r="AB1975" t="s">
        <v>227</v>
      </c>
    </row>
    <row r="1976" spans="1:28" x14ac:dyDescent="0.25">
      <c r="A1976" t="s">
        <v>165</v>
      </c>
      <c r="B1976" t="s">
        <v>26</v>
      </c>
      <c r="C1976" t="s">
        <v>360</v>
      </c>
      <c r="D1976" t="s">
        <v>51</v>
      </c>
      <c r="E1976">
        <v>511</v>
      </c>
      <c r="F1976" t="str">
        <f t="shared" si="60"/>
        <v>A0820AF511</v>
      </c>
      <c r="G1976">
        <f t="shared" si="61"/>
        <v>70000</v>
      </c>
      <c r="H1976" s="2">
        <v>-69572</v>
      </c>
      <c r="I1976" s="3">
        <v>-70000</v>
      </c>
      <c r="J1976" t="s">
        <v>99</v>
      </c>
      <c r="K1976" t="s">
        <v>154</v>
      </c>
      <c r="L1976" t="s">
        <v>155</v>
      </c>
      <c r="M1976" t="s">
        <v>156</v>
      </c>
      <c r="N1976" t="s">
        <v>157</v>
      </c>
      <c r="O1976" t="s">
        <v>814</v>
      </c>
      <c r="P1976" t="s">
        <v>34</v>
      </c>
      <c r="Q1976" t="s">
        <v>35</v>
      </c>
      <c r="R1976" t="s">
        <v>36</v>
      </c>
      <c r="S1976" t="s">
        <v>361</v>
      </c>
      <c r="T1976" t="s">
        <v>185</v>
      </c>
      <c r="U1976" t="s">
        <v>226</v>
      </c>
      <c r="V1976" t="s">
        <v>39</v>
      </c>
      <c r="W1976" t="s">
        <v>40</v>
      </c>
      <c r="X1976" t="s">
        <v>187</v>
      </c>
      <c r="Y1976" t="s">
        <v>41</v>
      </c>
      <c r="Z1976" t="s">
        <v>41</v>
      </c>
      <c r="AA1976" t="s">
        <v>188</v>
      </c>
      <c r="AB1976" t="s">
        <v>227</v>
      </c>
    </row>
    <row r="1977" spans="1:28" x14ac:dyDescent="0.25">
      <c r="A1977" t="s">
        <v>166</v>
      </c>
      <c r="B1977" t="s">
        <v>26</v>
      </c>
      <c r="C1977" t="s">
        <v>360</v>
      </c>
      <c r="D1977" t="s">
        <v>51</v>
      </c>
      <c r="E1977">
        <v>511</v>
      </c>
      <c r="F1977" t="str">
        <f t="shared" si="60"/>
        <v>A0820AF511</v>
      </c>
      <c r="G1977">
        <f t="shared" si="61"/>
        <v>78000</v>
      </c>
      <c r="H1977" s="2">
        <v>78487</v>
      </c>
      <c r="I1977" s="3">
        <v>78000</v>
      </c>
      <c r="J1977" t="s">
        <v>29</v>
      </c>
      <c r="K1977" t="s">
        <v>116</v>
      </c>
      <c r="L1977" t="s">
        <v>117</v>
      </c>
      <c r="M1977" t="s">
        <v>118</v>
      </c>
      <c r="N1977" t="s">
        <v>117</v>
      </c>
      <c r="O1977" t="s">
        <v>814</v>
      </c>
      <c r="P1977" t="s">
        <v>34</v>
      </c>
      <c r="Q1977" t="s">
        <v>35</v>
      </c>
      <c r="R1977" t="s">
        <v>36</v>
      </c>
      <c r="S1977" t="s">
        <v>361</v>
      </c>
      <c r="T1977" t="s">
        <v>185</v>
      </c>
      <c r="U1977" t="s">
        <v>226</v>
      </c>
      <c r="V1977" t="s">
        <v>39</v>
      </c>
      <c r="W1977" t="s">
        <v>40</v>
      </c>
      <c r="X1977" t="s">
        <v>187</v>
      </c>
      <c r="Y1977" t="s">
        <v>41</v>
      </c>
      <c r="Z1977" t="s">
        <v>41</v>
      </c>
      <c r="AA1977" t="s">
        <v>188</v>
      </c>
      <c r="AB1977" t="s">
        <v>227</v>
      </c>
    </row>
    <row r="1978" spans="1:28" x14ac:dyDescent="0.25">
      <c r="A1978" t="s">
        <v>167</v>
      </c>
      <c r="B1978" t="s">
        <v>26</v>
      </c>
      <c r="C1978" t="s">
        <v>360</v>
      </c>
      <c r="D1978" t="s">
        <v>51</v>
      </c>
      <c r="E1978">
        <v>511</v>
      </c>
      <c r="F1978" t="str">
        <f t="shared" si="60"/>
        <v>A0820AF511</v>
      </c>
      <c r="G1978">
        <f t="shared" si="61"/>
        <v>78000</v>
      </c>
      <c r="H1978" s="2">
        <v>-78487</v>
      </c>
      <c r="I1978" s="3">
        <v>-78000</v>
      </c>
      <c r="J1978" t="s">
        <v>99</v>
      </c>
      <c r="K1978" t="s">
        <v>168</v>
      </c>
      <c r="L1978" t="s">
        <v>117</v>
      </c>
      <c r="M1978" t="s">
        <v>169</v>
      </c>
      <c r="N1978" t="s">
        <v>170</v>
      </c>
      <c r="O1978" t="s">
        <v>814</v>
      </c>
      <c r="P1978" t="s">
        <v>34</v>
      </c>
      <c r="Q1978" t="s">
        <v>35</v>
      </c>
      <c r="R1978" t="s">
        <v>36</v>
      </c>
      <c r="S1978" t="s">
        <v>361</v>
      </c>
      <c r="T1978" t="s">
        <v>185</v>
      </c>
      <c r="U1978" t="s">
        <v>226</v>
      </c>
      <c r="V1978" t="s">
        <v>39</v>
      </c>
      <c r="W1978" t="s">
        <v>40</v>
      </c>
      <c r="X1978" t="s">
        <v>187</v>
      </c>
      <c r="Y1978" t="s">
        <v>41</v>
      </c>
      <c r="Z1978" t="s">
        <v>41</v>
      </c>
      <c r="AA1978" t="s">
        <v>188</v>
      </c>
      <c r="AB1978" t="s">
        <v>227</v>
      </c>
    </row>
    <row r="1979" spans="1:28" x14ac:dyDescent="0.25">
      <c r="A1979" t="s">
        <v>171</v>
      </c>
      <c r="B1979" t="s">
        <v>26</v>
      </c>
      <c r="C1979" t="s">
        <v>360</v>
      </c>
      <c r="D1979" t="s">
        <v>51</v>
      </c>
      <c r="E1979">
        <v>511</v>
      </c>
      <c r="F1979" t="str">
        <f t="shared" si="60"/>
        <v>A0820AF511</v>
      </c>
      <c r="G1979">
        <f t="shared" si="61"/>
        <v>3000</v>
      </c>
      <c r="H1979" s="2">
        <v>2651</v>
      </c>
      <c r="I1979" s="3">
        <v>3000</v>
      </c>
      <c r="J1979" t="s">
        <v>29</v>
      </c>
      <c r="K1979" t="s">
        <v>115</v>
      </c>
      <c r="L1979" t="s">
        <v>111</v>
      </c>
      <c r="M1979" t="s">
        <v>112</v>
      </c>
      <c r="N1979" t="s">
        <v>113</v>
      </c>
      <c r="O1979" t="s">
        <v>814</v>
      </c>
      <c r="P1979" t="s">
        <v>34</v>
      </c>
      <c r="Q1979" t="s">
        <v>35</v>
      </c>
      <c r="R1979" t="s">
        <v>36</v>
      </c>
      <c r="S1979" t="s">
        <v>361</v>
      </c>
      <c r="T1979" t="s">
        <v>185</v>
      </c>
      <c r="U1979" t="s">
        <v>226</v>
      </c>
      <c r="V1979" t="s">
        <v>39</v>
      </c>
      <c r="W1979" t="s">
        <v>40</v>
      </c>
      <c r="X1979" t="s">
        <v>187</v>
      </c>
      <c r="Y1979" t="s">
        <v>41</v>
      </c>
      <c r="Z1979" t="s">
        <v>41</v>
      </c>
      <c r="AA1979" t="s">
        <v>188</v>
      </c>
      <c r="AB1979" t="s">
        <v>227</v>
      </c>
    </row>
    <row r="1980" spans="1:28" x14ac:dyDescent="0.25">
      <c r="A1980" t="s">
        <v>172</v>
      </c>
      <c r="B1980" t="s">
        <v>26</v>
      </c>
      <c r="C1980" t="s">
        <v>360</v>
      </c>
      <c r="D1980" t="s">
        <v>51</v>
      </c>
      <c r="E1980">
        <v>511</v>
      </c>
      <c r="F1980" t="str">
        <f t="shared" si="60"/>
        <v>A0820AF511</v>
      </c>
      <c r="G1980">
        <f t="shared" si="61"/>
        <v>3000</v>
      </c>
      <c r="H1980" s="2">
        <v>-2651</v>
      </c>
      <c r="I1980" s="3">
        <v>-3000</v>
      </c>
      <c r="J1980" t="s">
        <v>99</v>
      </c>
      <c r="K1980" t="s">
        <v>108</v>
      </c>
      <c r="L1980" t="s">
        <v>109</v>
      </c>
      <c r="M1980" t="s">
        <v>32</v>
      </c>
      <c r="N1980" t="s">
        <v>33</v>
      </c>
      <c r="O1980" t="s">
        <v>814</v>
      </c>
      <c r="P1980" t="s">
        <v>34</v>
      </c>
      <c r="Q1980" t="s">
        <v>35</v>
      </c>
      <c r="R1980" t="s">
        <v>36</v>
      </c>
      <c r="S1980" t="s">
        <v>361</v>
      </c>
      <c r="T1980" t="s">
        <v>185</v>
      </c>
      <c r="U1980" t="s">
        <v>226</v>
      </c>
      <c r="V1980" t="s">
        <v>39</v>
      </c>
      <c r="W1980" t="s">
        <v>40</v>
      </c>
      <c r="X1980" t="s">
        <v>187</v>
      </c>
      <c r="Y1980" t="s">
        <v>41</v>
      </c>
      <c r="Z1980" t="s">
        <v>41</v>
      </c>
      <c r="AA1980" t="s">
        <v>188</v>
      </c>
      <c r="AB1980" t="s">
        <v>227</v>
      </c>
    </row>
    <row r="1981" spans="1:28" x14ac:dyDescent="0.25">
      <c r="A1981" t="s">
        <v>181</v>
      </c>
      <c r="B1981" t="s">
        <v>26</v>
      </c>
      <c r="C1981" t="s">
        <v>360</v>
      </c>
      <c r="D1981" t="s">
        <v>51</v>
      </c>
      <c r="E1981">
        <v>511</v>
      </c>
      <c r="F1981" t="str">
        <f t="shared" si="60"/>
        <v>A0820AF511</v>
      </c>
      <c r="G1981">
        <f t="shared" si="61"/>
        <v>679000</v>
      </c>
      <c r="H1981" s="2">
        <v>679206</v>
      </c>
      <c r="I1981" s="3">
        <v>679000</v>
      </c>
      <c r="J1981" t="s">
        <v>29</v>
      </c>
      <c r="K1981" t="s">
        <v>108</v>
      </c>
      <c r="L1981" t="s">
        <v>109</v>
      </c>
      <c r="M1981" t="s">
        <v>32</v>
      </c>
      <c r="N1981" t="s">
        <v>33</v>
      </c>
      <c r="O1981" t="s">
        <v>814</v>
      </c>
      <c r="P1981" t="s">
        <v>34</v>
      </c>
      <c r="Q1981" t="s">
        <v>35</v>
      </c>
      <c r="R1981" t="s">
        <v>36</v>
      </c>
      <c r="S1981" t="s">
        <v>361</v>
      </c>
      <c r="T1981" t="s">
        <v>185</v>
      </c>
      <c r="U1981" t="s">
        <v>226</v>
      </c>
      <c r="V1981" t="s">
        <v>39</v>
      </c>
      <c r="W1981" t="s">
        <v>40</v>
      </c>
      <c r="X1981" t="s">
        <v>187</v>
      </c>
      <c r="Y1981" t="s">
        <v>41</v>
      </c>
      <c r="Z1981" t="s">
        <v>41</v>
      </c>
      <c r="AA1981" t="s">
        <v>188</v>
      </c>
      <c r="AB1981" t="s">
        <v>227</v>
      </c>
    </row>
    <row r="1982" spans="1:28" x14ac:dyDescent="0.25">
      <c r="A1982" t="s">
        <v>182</v>
      </c>
      <c r="B1982" t="s">
        <v>26</v>
      </c>
      <c r="C1982" t="s">
        <v>360</v>
      </c>
      <c r="D1982" t="s">
        <v>51</v>
      </c>
      <c r="E1982">
        <v>511</v>
      </c>
      <c r="F1982" t="str">
        <f t="shared" si="60"/>
        <v>A0820AF511</v>
      </c>
      <c r="G1982">
        <f t="shared" si="61"/>
        <v>679000</v>
      </c>
      <c r="H1982" s="2">
        <v>-679206</v>
      </c>
      <c r="I1982" s="3">
        <v>-679000</v>
      </c>
      <c r="J1982" t="s">
        <v>99</v>
      </c>
      <c r="K1982" t="s">
        <v>116</v>
      </c>
      <c r="L1982" t="s">
        <v>117</v>
      </c>
      <c r="M1982" t="s">
        <v>118</v>
      </c>
      <c r="N1982" t="s">
        <v>117</v>
      </c>
      <c r="O1982" t="s">
        <v>814</v>
      </c>
      <c r="P1982" t="s">
        <v>34</v>
      </c>
      <c r="Q1982" t="s">
        <v>35</v>
      </c>
      <c r="R1982" t="s">
        <v>36</v>
      </c>
      <c r="S1982" t="s">
        <v>361</v>
      </c>
      <c r="T1982" t="s">
        <v>185</v>
      </c>
      <c r="U1982" t="s">
        <v>226</v>
      </c>
      <c r="V1982" t="s">
        <v>39</v>
      </c>
      <c r="W1982" t="s">
        <v>40</v>
      </c>
      <c r="X1982" t="s">
        <v>187</v>
      </c>
      <c r="Y1982" t="s">
        <v>41</v>
      </c>
      <c r="Z1982" t="s">
        <v>41</v>
      </c>
      <c r="AA1982" t="s">
        <v>188</v>
      </c>
      <c r="AB1982" t="s">
        <v>227</v>
      </c>
    </row>
    <row r="1983" spans="1:28" x14ac:dyDescent="0.25">
      <c r="A1983" t="s">
        <v>823</v>
      </c>
      <c r="B1983" t="s">
        <v>26</v>
      </c>
      <c r="C1983" t="s">
        <v>363</v>
      </c>
      <c r="D1983" t="s">
        <v>28</v>
      </c>
      <c r="E1983">
        <v>511</v>
      </c>
      <c r="F1983" t="str">
        <f t="shared" si="60"/>
        <v>A0250AF511</v>
      </c>
      <c r="G1983">
        <f t="shared" si="61"/>
        <v>196000</v>
      </c>
      <c r="H1983" s="2">
        <v>196228</v>
      </c>
      <c r="I1983" s="3">
        <v>196000</v>
      </c>
      <c r="J1983" t="s">
        <v>29</v>
      </c>
      <c r="K1983" t="s">
        <v>108</v>
      </c>
      <c r="L1983" t="s">
        <v>109</v>
      </c>
      <c r="M1983" t="s">
        <v>32</v>
      </c>
      <c r="N1983" t="s">
        <v>33</v>
      </c>
      <c r="O1983" t="s">
        <v>814</v>
      </c>
      <c r="P1983" t="s">
        <v>34</v>
      </c>
      <c r="Q1983" t="s">
        <v>35</v>
      </c>
      <c r="R1983" t="s">
        <v>36</v>
      </c>
      <c r="S1983" t="s">
        <v>364</v>
      </c>
      <c r="T1983" t="s">
        <v>185</v>
      </c>
      <c r="U1983" t="s">
        <v>254</v>
      </c>
      <c r="V1983" t="s">
        <v>39</v>
      </c>
      <c r="W1983" t="s">
        <v>40</v>
      </c>
      <c r="X1983" t="s">
        <v>187</v>
      </c>
      <c r="Y1983" t="s">
        <v>41</v>
      </c>
      <c r="Z1983" t="s">
        <v>41</v>
      </c>
      <c r="AA1983" t="s">
        <v>188</v>
      </c>
      <c r="AB1983" t="s">
        <v>255</v>
      </c>
    </row>
    <row r="1984" spans="1:28" x14ac:dyDescent="0.25">
      <c r="A1984" t="s">
        <v>825</v>
      </c>
      <c r="B1984" t="s">
        <v>26</v>
      </c>
      <c r="C1984" t="s">
        <v>363</v>
      </c>
      <c r="D1984" t="s">
        <v>28</v>
      </c>
      <c r="E1984">
        <v>511</v>
      </c>
      <c r="F1984" t="str">
        <f t="shared" si="60"/>
        <v>A0250AF511</v>
      </c>
      <c r="G1984">
        <f t="shared" si="61"/>
        <v>4000</v>
      </c>
      <c r="H1984" s="2">
        <v>4252</v>
      </c>
      <c r="I1984" s="3">
        <v>4000</v>
      </c>
      <c r="J1984" t="s">
        <v>29</v>
      </c>
      <c r="K1984" t="s">
        <v>100</v>
      </c>
      <c r="L1984" t="s">
        <v>101</v>
      </c>
      <c r="M1984" t="s">
        <v>102</v>
      </c>
      <c r="N1984" t="s">
        <v>103</v>
      </c>
      <c r="O1984" t="s">
        <v>814</v>
      </c>
      <c r="P1984" t="s">
        <v>34</v>
      </c>
      <c r="Q1984" t="s">
        <v>35</v>
      </c>
      <c r="R1984" t="s">
        <v>36</v>
      </c>
      <c r="S1984" t="s">
        <v>364</v>
      </c>
      <c r="T1984" t="s">
        <v>185</v>
      </c>
      <c r="U1984" t="s">
        <v>254</v>
      </c>
      <c r="V1984" t="s">
        <v>39</v>
      </c>
      <c r="W1984" t="s">
        <v>40</v>
      </c>
      <c r="X1984" t="s">
        <v>187</v>
      </c>
      <c r="Y1984" t="s">
        <v>41</v>
      </c>
      <c r="Z1984" t="s">
        <v>41</v>
      </c>
      <c r="AA1984" t="s">
        <v>188</v>
      </c>
      <c r="AB1984" t="s">
        <v>255</v>
      </c>
    </row>
    <row r="1985" spans="1:28" x14ac:dyDescent="0.25">
      <c r="A1985" t="s">
        <v>816</v>
      </c>
      <c r="B1985" t="s">
        <v>26</v>
      </c>
      <c r="C1985" t="s">
        <v>363</v>
      </c>
      <c r="D1985" t="s">
        <v>28</v>
      </c>
      <c r="E1985">
        <v>511</v>
      </c>
      <c r="F1985" t="str">
        <f t="shared" si="60"/>
        <v>A0250AF511</v>
      </c>
      <c r="G1985">
        <f t="shared" si="61"/>
        <v>54000</v>
      </c>
      <c r="H1985" s="2">
        <v>-54132</v>
      </c>
      <c r="I1985" s="3">
        <v>-54000</v>
      </c>
      <c r="J1985" t="s">
        <v>99</v>
      </c>
      <c r="K1985" t="s">
        <v>115</v>
      </c>
      <c r="L1985" t="s">
        <v>111</v>
      </c>
      <c r="M1985" t="s">
        <v>112</v>
      </c>
      <c r="N1985" t="s">
        <v>113</v>
      </c>
      <c r="O1985" t="s">
        <v>814</v>
      </c>
      <c r="P1985" t="s">
        <v>34</v>
      </c>
      <c r="Q1985" t="s">
        <v>35</v>
      </c>
      <c r="R1985" t="s">
        <v>36</v>
      </c>
      <c r="S1985" t="s">
        <v>364</v>
      </c>
      <c r="T1985" t="s">
        <v>185</v>
      </c>
      <c r="U1985" t="s">
        <v>254</v>
      </c>
      <c r="V1985" t="s">
        <v>39</v>
      </c>
      <c r="W1985" t="s">
        <v>40</v>
      </c>
      <c r="X1985" t="s">
        <v>187</v>
      </c>
      <c r="Y1985" t="s">
        <v>41</v>
      </c>
      <c r="Z1985" t="s">
        <v>41</v>
      </c>
      <c r="AA1985" t="s">
        <v>188</v>
      </c>
      <c r="AB1985" t="s">
        <v>255</v>
      </c>
    </row>
    <row r="1986" spans="1:28" x14ac:dyDescent="0.25">
      <c r="A1986" t="s">
        <v>817</v>
      </c>
      <c r="B1986" t="s">
        <v>26</v>
      </c>
      <c r="C1986" t="s">
        <v>363</v>
      </c>
      <c r="D1986" t="s">
        <v>28</v>
      </c>
      <c r="E1986">
        <v>511</v>
      </c>
      <c r="F1986" t="str">
        <f t="shared" si="60"/>
        <v>A0250AF511</v>
      </c>
      <c r="G1986">
        <f t="shared" si="61"/>
        <v>146000</v>
      </c>
      <c r="H1986" s="2">
        <v>-146348</v>
      </c>
      <c r="I1986" s="3">
        <v>-146000</v>
      </c>
      <c r="J1986" t="s">
        <v>99</v>
      </c>
      <c r="K1986" t="s">
        <v>116</v>
      </c>
      <c r="L1986" t="s">
        <v>117</v>
      </c>
      <c r="M1986" t="s">
        <v>118</v>
      </c>
      <c r="N1986" t="s">
        <v>117</v>
      </c>
      <c r="O1986" t="s">
        <v>814</v>
      </c>
      <c r="P1986" t="s">
        <v>34</v>
      </c>
      <c r="Q1986" t="s">
        <v>35</v>
      </c>
      <c r="R1986" t="s">
        <v>36</v>
      </c>
      <c r="S1986" t="s">
        <v>364</v>
      </c>
      <c r="T1986" t="s">
        <v>185</v>
      </c>
      <c r="U1986" t="s">
        <v>254</v>
      </c>
      <c r="V1986" t="s">
        <v>39</v>
      </c>
      <c r="W1986" t="s">
        <v>40</v>
      </c>
      <c r="X1986" t="s">
        <v>187</v>
      </c>
      <c r="Y1986" t="s">
        <v>41</v>
      </c>
      <c r="Z1986" t="s">
        <v>41</v>
      </c>
      <c r="AA1986" t="s">
        <v>188</v>
      </c>
      <c r="AB1986" t="s">
        <v>255</v>
      </c>
    </row>
    <row r="1987" spans="1:28" x14ac:dyDescent="0.25">
      <c r="A1987" t="s">
        <v>149</v>
      </c>
      <c r="B1987" t="s">
        <v>26</v>
      </c>
      <c r="C1987" t="s">
        <v>363</v>
      </c>
      <c r="D1987" t="s">
        <v>28</v>
      </c>
      <c r="E1987">
        <v>511</v>
      </c>
      <c r="F1987" t="str">
        <f t="shared" si="60"/>
        <v>A0250AF511</v>
      </c>
      <c r="G1987">
        <f t="shared" si="61"/>
        <v>27000</v>
      </c>
      <c r="H1987" s="2">
        <v>27066</v>
      </c>
      <c r="I1987" s="3">
        <v>27000</v>
      </c>
      <c r="J1987" t="s">
        <v>29</v>
      </c>
      <c r="K1987" t="s">
        <v>35</v>
      </c>
      <c r="L1987" t="s">
        <v>129</v>
      </c>
      <c r="M1987" t="s">
        <v>130</v>
      </c>
      <c r="N1987" t="s">
        <v>131</v>
      </c>
      <c r="O1987" t="s">
        <v>814</v>
      </c>
      <c r="P1987" t="s">
        <v>34</v>
      </c>
      <c r="Q1987" t="s">
        <v>35</v>
      </c>
      <c r="R1987" t="s">
        <v>36</v>
      </c>
      <c r="S1987" t="s">
        <v>364</v>
      </c>
      <c r="T1987" t="s">
        <v>185</v>
      </c>
      <c r="U1987" t="s">
        <v>254</v>
      </c>
      <c r="V1987" t="s">
        <v>39</v>
      </c>
      <c r="W1987" t="s">
        <v>40</v>
      </c>
      <c r="X1987" t="s">
        <v>187</v>
      </c>
      <c r="Y1987" t="s">
        <v>41</v>
      </c>
      <c r="Z1987" t="s">
        <v>41</v>
      </c>
      <c r="AA1987" t="s">
        <v>188</v>
      </c>
      <c r="AB1987" t="s">
        <v>255</v>
      </c>
    </row>
    <row r="1988" spans="1:28" x14ac:dyDescent="0.25">
      <c r="A1988" t="s">
        <v>152</v>
      </c>
      <c r="B1988" t="s">
        <v>26</v>
      </c>
      <c r="C1988" t="s">
        <v>363</v>
      </c>
      <c r="D1988" t="s">
        <v>28</v>
      </c>
      <c r="E1988">
        <v>511</v>
      </c>
      <c r="F1988" t="str">
        <f t="shared" si="60"/>
        <v>A0250AF511</v>
      </c>
      <c r="G1988">
        <f t="shared" si="61"/>
        <v>27000</v>
      </c>
      <c r="H1988" s="2">
        <v>-27066</v>
      </c>
      <c r="I1988" s="3">
        <v>-27000</v>
      </c>
      <c r="J1988" t="s">
        <v>99</v>
      </c>
      <c r="K1988" t="s">
        <v>115</v>
      </c>
      <c r="L1988" t="s">
        <v>111</v>
      </c>
      <c r="M1988" t="s">
        <v>112</v>
      </c>
      <c r="N1988" t="s">
        <v>113</v>
      </c>
      <c r="O1988" t="s">
        <v>814</v>
      </c>
      <c r="P1988" t="s">
        <v>34</v>
      </c>
      <c r="Q1988" t="s">
        <v>35</v>
      </c>
      <c r="R1988" t="s">
        <v>36</v>
      </c>
      <c r="S1988" t="s">
        <v>364</v>
      </c>
      <c r="T1988" t="s">
        <v>185</v>
      </c>
      <c r="U1988" t="s">
        <v>254</v>
      </c>
      <c r="V1988" t="s">
        <v>39</v>
      </c>
      <c r="W1988" t="s">
        <v>40</v>
      </c>
      <c r="X1988" t="s">
        <v>187</v>
      </c>
      <c r="Y1988" t="s">
        <v>41</v>
      </c>
      <c r="Z1988" t="s">
        <v>41</v>
      </c>
      <c r="AA1988" t="s">
        <v>188</v>
      </c>
      <c r="AB1988" t="s">
        <v>255</v>
      </c>
    </row>
    <row r="1989" spans="1:28" x14ac:dyDescent="0.25">
      <c r="A1989" t="s">
        <v>153</v>
      </c>
      <c r="B1989" t="s">
        <v>365</v>
      </c>
      <c r="C1989" t="s">
        <v>363</v>
      </c>
      <c r="D1989" t="s">
        <v>28</v>
      </c>
      <c r="E1989">
        <v>511</v>
      </c>
      <c r="F1989" t="str">
        <f t="shared" si="60"/>
        <v>A0250AF511</v>
      </c>
      <c r="G1989">
        <f t="shared" si="61"/>
        <v>26000</v>
      </c>
      <c r="H1989" s="2">
        <v>26138</v>
      </c>
      <c r="I1989" s="3">
        <v>26000</v>
      </c>
      <c r="J1989" t="s">
        <v>29</v>
      </c>
      <c r="K1989" t="s">
        <v>154</v>
      </c>
      <c r="L1989" t="s">
        <v>155</v>
      </c>
      <c r="M1989" t="s">
        <v>156</v>
      </c>
      <c r="N1989" t="s">
        <v>157</v>
      </c>
      <c r="O1989" t="s">
        <v>814</v>
      </c>
      <c r="P1989" t="s">
        <v>34</v>
      </c>
      <c r="Q1989" t="s">
        <v>35</v>
      </c>
      <c r="R1989" t="s">
        <v>36</v>
      </c>
      <c r="S1989" t="s">
        <v>364</v>
      </c>
      <c r="T1989" t="s">
        <v>185</v>
      </c>
      <c r="U1989" t="s">
        <v>254</v>
      </c>
      <c r="V1989" t="s">
        <v>39</v>
      </c>
      <c r="W1989" t="s">
        <v>40</v>
      </c>
      <c r="X1989" t="s">
        <v>187</v>
      </c>
      <c r="Y1989" t="s">
        <v>41</v>
      </c>
      <c r="Z1989" t="s">
        <v>41</v>
      </c>
      <c r="AA1989" t="s">
        <v>188</v>
      </c>
      <c r="AB1989" t="s">
        <v>255</v>
      </c>
    </row>
    <row r="1990" spans="1:28" x14ac:dyDescent="0.25">
      <c r="A1990" t="s">
        <v>158</v>
      </c>
      <c r="B1990" t="s">
        <v>365</v>
      </c>
      <c r="C1990" t="s">
        <v>363</v>
      </c>
      <c r="D1990" t="s">
        <v>28</v>
      </c>
      <c r="E1990">
        <v>511</v>
      </c>
      <c r="F1990" t="str">
        <f t="shared" si="60"/>
        <v>A0250AF511</v>
      </c>
      <c r="G1990">
        <f t="shared" si="61"/>
        <v>1000</v>
      </c>
      <c r="H1990" s="2">
        <v>1210</v>
      </c>
      <c r="I1990" s="3">
        <v>1000</v>
      </c>
      <c r="J1990" t="s">
        <v>29</v>
      </c>
      <c r="K1990" t="s">
        <v>159</v>
      </c>
      <c r="L1990" t="s">
        <v>160</v>
      </c>
      <c r="M1990" t="s">
        <v>161</v>
      </c>
      <c r="N1990" t="s">
        <v>162</v>
      </c>
      <c r="O1990" t="s">
        <v>814</v>
      </c>
      <c r="P1990" t="s">
        <v>34</v>
      </c>
      <c r="Q1990" t="s">
        <v>35</v>
      </c>
      <c r="R1990" t="s">
        <v>36</v>
      </c>
      <c r="S1990" t="s">
        <v>364</v>
      </c>
      <c r="T1990" t="s">
        <v>185</v>
      </c>
      <c r="U1990" t="s">
        <v>254</v>
      </c>
      <c r="V1990" t="s">
        <v>39</v>
      </c>
      <c r="W1990" t="s">
        <v>40</v>
      </c>
      <c r="X1990" t="s">
        <v>187</v>
      </c>
      <c r="Y1990" t="s">
        <v>41</v>
      </c>
      <c r="Z1990" t="s">
        <v>41</v>
      </c>
      <c r="AA1990" t="s">
        <v>188</v>
      </c>
      <c r="AB1990" t="s">
        <v>255</v>
      </c>
    </row>
    <row r="1991" spans="1:28" x14ac:dyDescent="0.25">
      <c r="A1991" t="s">
        <v>163</v>
      </c>
      <c r="B1991" t="s">
        <v>365</v>
      </c>
      <c r="C1991" t="s">
        <v>363</v>
      </c>
      <c r="D1991" t="s">
        <v>28</v>
      </c>
      <c r="E1991">
        <v>511</v>
      </c>
      <c r="F1991" t="str">
        <f t="shared" si="60"/>
        <v>A0250AF511</v>
      </c>
      <c r="G1991">
        <f t="shared" si="61"/>
        <v>27000</v>
      </c>
      <c r="H1991" s="2">
        <v>-27348</v>
      </c>
      <c r="I1991" s="3">
        <v>-27000</v>
      </c>
      <c r="J1991" t="s">
        <v>99</v>
      </c>
      <c r="K1991" t="s">
        <v>35</v>
      </c>
      <c r="L1991" t="s">
        <v>129</v>
      </c>
      <c r="M1991" t="s">
        <v>130</v>
      </c>
      <c r="N1991" t="s">
        <v>131</v>
      </c>
      <c r="O1991" t="s">
        <v>814</v>
      </c>
      <c r="P1991" t="s">
        <v>34</v>
      </c>
      <c r="Q1991" t="s">
        <v>35</v>
      </c>
      <c r="R1991" t="s">
        <v>36</v>
      </c>
      <c r="S1991" t="s">
        <v>364</v>
      </c>
      <c r="T1991" t="s">
        <v>185</v>
      </c>
      <c r="U1991" t="s">
        <v>254</v>
      </c>
      <c r="V1991" t="s">
        <v>39</v>
      </c>
      <c r="W1991" t="s">
        <v>40</v>
      </c>
      <c r="X1991" t="s">
        <v>187</v>
      </c>
      <c r="Y1991" t="s">
        <v>41</v>
      </c>
      <c r="Z1991" t="s">
        <v>41</v>
      </c>
      <c r="AA1991" t="s">
        <v>188</v>
      </c>
      <c r="AB1991" t="s">
        <v>255</v>
      </c>
    </row>
    <row r="1992" spans="1:28" x14ac:dyDescent="0.25">
      <c r="A1992" t="s">
        <v>164</v>
      </c>
      <c r="B1992" t="s">
        <v>26</v>
      </c>
      <c r="C1992" t="s">
        <v>363</v>
      </c>
      <c r="D1992" t="s">
        <v>28</v>
      </c>
      <c r="E1992">
        <v>511</v>
      </c>
      <c r="F1992" t="str">
        <f t="shared" ref="F1992:F2055" si="62">_xlfn.CONCAT("A",D1992,"AF",E1992)</f>
        <v>A0250AF511</v>
      </c>
      <c r="G1992">
        <f t="shared" ref="G1992:G2055" si="63">ABS(I1992)</f>
        <v>26000</v>
      </c>
      <c r="H1992" s="2">
        <v>26138</v>
      </c>
      <c r="I1992" s="3">
        <v>26000</v>
      </c>
      <c r="J1992" t="s">
        <v>29</v>
      </c>
      <c r="K1992" t="s">
        <v>116</v>
      </c>
      <c r="L1992" t="s">
        <v>117</v>
      </c>
      <c r="M1992" t="s">
        <v>118</v>
      </c>
      <c r="N1992" t="s">
        <v>117</v>
      </c>
      <c r="O1992" t="s">
        <v>814</v>
      </c>
      <c r="P1992" t="s">
        <v>34</v>
      </c>
      <c r="Q1992" t="s">
        <v>35</v>
      </c>
      <c r="R1992" t="s">
        <v>36</v>
      </c>
      <c r="S1992" t="s">
        <v>364</v>
      </c>
      <c r="T1992" t="s">
        <v>185</v>
      </c>
      <c r="U1992" t="s">
        <v>254</v>
      </c>
      <c r="V1992" t="s">
        <v>39</v>
      </c>
      <c r="W1992" t="s">
        <v>40</v>
      </c>
      <c r="X1992" t="s">
        <v>187</v>
      </c>
      <c r="Y1992" t="s">
        <v>41</v>
      </c>
      <c r="Z1992" t="s">
        <v>41</v>
      </c>
      <c r="AA1992" t="s">
        <v>188</v>
      </c>
      <c r="AB1992" t="s">
        <v>255</v>
      </c>
    </row>
    <row r="1993" spans="1:28" x14ac:dyDescent="0.25">
      <c r="A1993" t="s">
        <v>165</v>
      </c>
      <c r="B1993" t="s">
        <v>26</v>
      </c>
      <c r="C1993" t="s">
        <v>363</v>
      </c>
      <c r="D1993" t="s">
        <v>28</v>
      </c>
      <c r="E1993">
        <v>511</v>
      </c>
      <c r="F1993" t="str">
        <f t="shared" si="62"/>
        <v>A0250AF511</v>
      </c>
      <c r="G1993">
        <f t="shared" si="63"/>
        <v>26000</v>
      </c>
      <c r="H1993" s="2">
        <v>-26138</v>
      </c>
      <c r="I1993" s="3">
        <v>-26000</v>
      </c>
      <c r="J1993" t="s">
        <v>99</v>
      </c>
      <c r="K1993" t="s">
        <v>154</v>
      </c>
      <c r="L1993" t="s">
        <v>155</v>
      </c>
      <c r="M1993" t="s">
        <v>156</v>
      </c>
      <c r="N1993" t="s">
        <v>157</v>
      </c>
      <c r="O1993" t="s">
        <v>814</v>
      </c>
      <c r="P1993" t="s">
        <v>34</v>
      </c>
      <c r="Q1993" t="s">
        <v>35</v>
      </c>
      <c r="R1993" t="s">
        <v>36</v>
      </c>
      <c r="S1993" t="s">
        <v>364</v>
      </c>
      <c r="T1993" t="s">
        <v>185</v>
      </c>
      <c r="U1993" t="s">
        <v>254</v>
      </c>
      <c r="V1993" t="s">
        <v>39</v>
      </c>
      <c r="W1993" t="s">
        <v>40</v>
      </c>
      <c r="X1993" t="s">
        <v>187</v>
      </c>
      <c r="Y1993" t="s">
        <v>41</v>
      </c>
      <c r="Z1993" t="s">
        <v>41</v>
      </c>
      <c r="AA1993" t="s">
        <v>188</v>
      </c>
      <c r="AB1993" t="s">
        <v>255</v>
      </c>
    </row>
    <row r="1994" spans="1:28" x14ac:dyDescent="0.25">
      <c r="A1994" t="s">
        <v>166</v>
      </c>
      <c r="B1994" t="s">
        <v>26</v>
      </c>
      <c r="C1994" t="s">
        <v>363</v>
      </c>
      <c r="D1994" t="s">
        <v>28</v>
      </c>
      <c r="E1994">
        <v>511</v>
      </c>
      <c r="F1994" t="str">
        <f t="shared" si="62"/>
        <v>A0250AF511</v>
      </c>
      <c r="G1994">
        <f t="shared" si="63"/>
        <v>27000</v>
      </c>
      <c r="H1994" s="2">
        <v>26946</v>
      </c>
      <c r="I1994" s="3">
        <v>27000</v>
      </c>
      <c r="J1994" t="s">
        <v>29</v>
      </c>
      <c r="K1994" t="s">
        <v>116</v>
      </c>
      <c r="L1994" t="s">
        <v>117</v>
      </c>
      <c r="M1994" t="s">
        <v>118</v>
      </c>
      <c r="N1994" t="s">
        <v>117</v>
      </c>
      <c r="O1994" t="s">
        <v>814</v>
      </c>
      <c r="P1994" t="s">
        <v>34</v>
      </c>
      <c r="Q1994" t="s">
        <v>35</v>
      </c>
      <c r="R1994" t="s">
        <v>36</v>
      </c>
      <c r="S1994" t="s">
        <v>364</v>
      </c>
      <c r="T1994" t="s">
        <v>185</v>
      </c>
      <c r="U1994" t="s">
        <v>254</v>
      </c>
      <c r="V1994" t="s">
        <v>39</v>
      </c>
      <c r="W1994" t="s">
        <v>40</v>
      </c>
      <c r="X1994" t="s">
        <v>187</v>
      </c>
      <c r="Y1994" t="s">
        <v>41</v>
      </c>
      <c r="Z1994" t="s">
        <v>41</v>
      </c>
      <c r="AA1994" t="s">
        <v>188</v>
      </c>
      <c r="AB1994" t="s">
        <v>255</v>
      </c>
    </row>
    <row r="1995" spans="1:28" x14ac:dyDescent="0.25">
      <c r="A1995" t="s">
        <v>167</v>
      </c>
      <c r="B1995" t="s">
        <v>26</v>
      </c>
      <c r="C1995" t="s">
        <v>363</v>
      </c>
      <c r="D1995" t="s">
        <v>28</v>
      </c>
      <c r="E1995">
        <v>511</v>
      </c>
      <c r="F1995" t="str">
        <f t="shared" si="62"/>
        <v>A0250AF511</v>
      </c>
      <c r="G1995">
        <f t="shared" si="63"/>
        <v>27000</v>
      </c>
      <c r="H1995" s="2">
        <v>-26946</v>
      </c>
      <c r="I1995" s="3">
        <v>-27000</v>
      </c>
      <c r="J1995" t="s">
        <v>99</v>
      </c>
      <c r="K1995" t="s">
        <v>168</v>
      </c>
      <c r="L1995" t="s">
        <v>117</v>
      </c>
      <c r="M1995" t="s">
        <v>169</v>
      </c>
      <c r="N1995" t="s">
        <v>170</v>
      </c>
      <c r="O1995" t="s">
        <v>814</v>
      </c>
      <c r="P1995" t="s">
        <v>34</v>
      </c>
      <c r="Q1995" t="s">
        <v>35</v>
      </c>
      <c r="R1995" t="s">
        <v>36</v>
      </c>
      <c r="S1995" t="s">
        <v>364</v>
      </c>
      <c r="T1995" t="s">
        <v>185</v>
      </c>
      <c r="U1995" t="s">
        <v>254</v>
      </c>
      <c r="V1995" t="s">
        <v>39</v>
      </c>
      <c r="W1995" t="s">
        <v>40</v>
      </c>
      <c r="X1995" t="s">
        <v>187</v>
      </c>
      <c r="Y1995" t="s">
        <v>41</v>
      </c>
      <c r="Z1995" t="s">
        <v>41</v>
      </c>
      <c r="AA1995" t="s">
        <v>188</v>
      </c>
      <c r="AB1995" t="s">
        <v>255</v>
      </c>
    </row>
    <row r="1996" spans="1:28" x14ac:dyDescent="0.25">
      <c r="A1996" t="s">
        <v>823</v>
      </c>
      <c r="B1996" t="s">
        <v>26</v>
      </c>
      <c r="C1996" t="s">
        <v>366</v>
      </c>
      <c r="D1996" t="s">
        <v>367</v>
      </c>
      <c r="E1996">
        <v>511</v>
      </c>
      <c r="F1996" t="str">
        <f t="shared" si="62"/>
        <v>A4250AF511</v>
      </c>
      <c r="G1996">
        <f t="shared" si="63"/>
        <v>718000</v>
      </c>
      <c r="H1996" s="2">
        <v>718374</v>
      </c>
      <c r="I1996" s="3">
        <v>718000</v>
      </c>
      <c r="J1996" t="s">
        <v>29</v>
      </c>
      <c r="K1996" t="s">
        <v>108</v>
      </c>
      <c r="L1996" t="s">
        <v>109</v>
      </c>
      <c r="M1996" t="s">
        <v>32</v>
      </c>
      <c r="N1996" t="s">
        <v>33</v>
      </c>
      <c r="O1996" t="s">
        <v>814</v>
      </c>
      <c r="P1996" t="s">
        <v>34</v>
      </c>
      <c r="Q1996" t="s">
        <v>48</v>
      </c>
      <c r="R1996" t="s">
        <v>49</v>
      </c>
      <c r="S1996" t="s">
        <v>368</v>
      </c>
      <c r="T1996" t="s">
        <v>185</v>
      </c>
      <c r="U1996" t="s">
        <v>369</v>
      </c>
      <c r="V1996" t="s">
        <v>39</v>
      </c>
      <c r="W1996" t="s">
        <v>40</v>
      </c>
      <c r="X1996" t="s">
        <v>187</v>
      </c>
      <c r="Y1996" t="s">
        <v>41</v>
      </c>
      <c r="Z1996" t="s">
        <v>41</v>
      </c>
      <c r="AA1996" t="s">
        <v>188</v>
      </c>
      <c r="AB1996" t="s">
        <v>370</v>
      </c>
    </row>
    <row r="1997" spans="1:28" x14ac:dyDescent="0.25">
      <c r="A1997" t="s">
        <v>825</v>
      </c>
      <c r="B1997" t="s">
        <v>26</v>
      </c>
      <c r="C1997" t="s">
        <v>366</v>
      </c>
      <c r="D1997" t="s">
        <v>367</v>
      </c>
      <c r="E1997">
        <v>511</v>
      </c>
      <c r="F1997" t="str">
        <f t="shared" si="62"/>
        <v>A4250AF511</v>
      </c>
      <c r="G1997">
        <f t="shared" si="63"/>
        <v>1000</v>
      </c>
      <c r="H1997" s="2">
        <v>359</v>
      </c>
      <c r="I1997" s="3">
        <v>1000</v>
      </c>
      <c r="J1997" t="s">
        <v>29</v>
      </c>
      <c r="K1997" t="s">
        <v>100</v>
      </c>
      <c r="L1997" t="s">
        <v>101</v>
      </c>
      <c r="M1997" t="s">
        <v>102</v>
      </c>
      <c r="N1997" t="s">
        <v>103</v>
      </c>
      <c r="O1997" t="s">
        <v>814</v>
      </c>
      <c r="P1997" t="s">
        <v>34</v>
      </c>
      <c r="Q1997" t="s">
        <v>48</v>
      </c>
      <c r="R1997" t="s">
        <v>49</v>
      </c>
      <c r="S1997" t="s">
        <v>368</v>
      </c>
      <c r="T1997" t="s">
        <v>185</v>
      </c>
      <c r="U1997" t="s">
        <v>369</v>
      </c>
      <c r="V1997" t="s">
        <v>39</v>
      </c>
      <c r="W1997" t="s">
        <v>40</v>
      </c>
      <c r="X1997" t="s">
        <v>187</v>
      </c>
      <c r="Y1997" t="s">
        <v>41</v>
      </c>
      <c r="Z1997" t="s">
        <v>41</v>
      </c>
      <c r="AA1997" t="s">
        <v>188</v>
      </c>
      <c r="AB1997" t="s">
        <v>370</v>
      </c>
    </row>
    <row r="1998" spans="1:28" x14ac:dyDescent="0.25">
      <c r="A1998" t="s">
        <v>816</v>
      </c>
      <c r="B1998" t="s">
        <v>26</v>
      </c>
      <c r="C1998" t="s">
        <v>366</v>
      </c>
      <c r="D1998" t="s">
        <v>367</v>
      </c>
      <c r="E1998">
        <v>511</v>
      </c>
      <c r="F1998" t="str">
        <f t="shared" si="62"/>
        <v>A4250AF511</v>
      </c>
      <c r="G1998">
        <f t="shared" si="63"/>
        <v>359000</v>
      </c>
      <c r="H1998" s="2">
        <v>-359187</v>
      </c>
      <c r="I1998" s="3">
        <v>-359000</v>
      </c>
      <c r="J1998" t="s">
        <v>99</v>
      </c>
      <c r="K1998" t="s">
        <v>115</v>
      </c>
      <c r="L1998" t="s">
        <v>111</v>
      </c>
      <c r="M1998" t="s">
        <v>112</v>
      </c>
      <c r="N1998" t="s">
        <v>113</v>
      </c>
      <c r="O1998" t="s">
        <v>814</v>
      </c>
      <c r="P1998" t="s">
        <v>34</v>
      </c>
      <c r="Q1998" t="s">
        <v>48</v>
      </c>
      <c r="R1998" t="s">
        <v>49</v>
      </c>
      <c r="S1998" t="s">
        <v>368</v>
      </c>
      <c r="T1998" t="s">
        <v>185</v>
      </c>
      <c r="U1998" t="s">
        <v>369</v>
      </c>
      <c r="V1998" t="s">
        <v>39</v>
      </c>
      <c r="W1998" t="s">
        <v>40</v>
      </c>
      <c r="X1998" t="s">
        <v>187</v>
      </c>
      <c r="Y1998" t="s">
        <v>41</v>
      </c>
      <c r="Z1998" t="s">
        <v>41</v>
      </c>
      <c r="AA1998" t="s">
        <v>188</v>
      </c>
      <c r="AB1998" t="s">
        <v>370</v>
      </c>
    </row>
    <row r="1999" spans="1:28" x14ac:dyDescent="0.25">
      <c r="A1999" t="s">
        <v>817</v>
      </c>
      <c r="B1999" t="s">
        <v>26</v>
      </c>
      <c r="C1999" t="s">
        <v>366</v>
      </c>
      <c r="D1999" t="s">
        <v>367</v>
      </c>
      <c r="E1999">
        <v>511</v>
      </c>
      <c r="F1999" t="str">
        <f t="shared" si="62"/>
        <v>A4250AF511</v>
      </c>
      <c r="G1999">
        <f t="shared" si="63"/>
        <v>360000</v>
      </c>
      <c r="H1999" s="2">
        <v>-359546</v>
      </c>
      <c r="I1999" s="3">
        <v>-360000</v>
      </c>
      <c r="J1999" t="s">
        <v>99</v>
      </c>
      <c r="K1999" t="s">
        <v>116</v>
      </c>
      <c r="L1999" t="s">
        <v>117</v>
      </c>
      <c r="M1999" t="s">
        <v>118</v>
      </c>
      <c r="N1999" t="s">
        <v>117</v>
      </c>
      <c r="O1999" t="s">
        <v>814</v>
      </c>
      <c r="P1999" t="s">
        <v>34</v>
      </c>
      <c r="Q1999" t="s">
        <v>48</v>
      </c>
      <c r="R1999" t="s">
        <v>49</v>
      </c>
      <c r="S1999" t="s">
        <v>368</v>
      </c>
      <c r="T1999" t="s">
        <v>185</v>
      </c>
      <c r="U1999" t="s">
        <v>369</v>
      </c>
      <c r="V1999" t="s">
        <v>39</v>
      </c>
      <c r="W1999" t="s">
        <v>40</v>
      </c>
      <c r="X1999" t="s">
        <v>187</v>
      </c>
      <c r="Y1999" t="s">
        <v>41</v>
      </c>
      <c r="Z1999" t="s">
        <v>41</v>
      </c>
      <c r="AA1999" t="s">
        <v>188</v>
      </c>
      <c r="AB1999" t="s">
        <v>370</v>
      </c>
    </row>
    <row r="2000" spans="1:28" x14ac:dyDescent="0.25">
      <c r="A2000" t="s">
        <v>149</v>
      </c>
      <c r="B2000" t="s">
        <v>26</v>
      </c>
      <c r="C2000" t="s">
        <v>366</v>
      </c>
      <c r="D2000" t="s">
        <v>367</v>
      </c>
      <c r="E2000">
        <v>511</v>
      </c>
      <c r="F2000" t="str">
        <f t="shared" si="62"/>
        <v>A4250AF511</v>
      </c>
      <c r="G2000">
        <f t="shared" si="63"/>
        <v>359000</v>
      </c>
      <c r="H2000" s="2">
        <v>359187</v>
      </c>
      <c r="I2000" s="3">
        <v>359000</v>
      </c>
      <c r="J2000" t="s">
        <v>29</v>
      </c>
      <c r="K2000" t="s">
        <v>48</v>
      </c>
      <c r="L2000" t="s">
        <v>134</v>
      </c>
      <c r="M2000" t="s">
        <v>135</v>
      </c>
      <c r="N2000" t="s">
        <v>136</v>
      </c>
      <c r="O2000" t="s">
        <v>814</v>
      </c>
      <c r="P2000" t="s">
        <v>34</v>
      </c>
      <c r="Q2000" t="s">
        <v>48</v>
      </c>
      <c r="R2000" t="s">
        <v>49</v>
      </c>
      <c r="S2000" t="s">
        <v>368</v>
      </c>
      <c r="T2000" t="s">
        <v>185</v>
      </c>
      <c r="U2000" t="s">
        <v>369</v>
      </c>
      <c r="V2000" t="s">
        <v>39</v>
      </c>
      <c r="W2000" t="s">
        <v>40</v>
      </c>
      <c r="X2000" t="s">
        <v>187</v>
      </c>
      <c r="Y2000" t="s">
        <v>41</v>
      </c>
      <c r="Z2000" t="s">
        <v>41</v>
      </c>
      <c r="AA2000" t="s">
        <v>188</v>
      </c>
      <c r="AB2000" t="s">
        <v>370</v>
      </c>
    </row>
    <row r="2001" spans="1:29" x14ac:dyDescent="0.25">
      <c r="A2001" t="s">
        <v>152</v>
      </c>
      <c r="B2001" t="s">
        <v>26</v>
      </c>
      <c r="C2001" t="s">
        <v>366</v>
      </c>
      <c r="D2001" t="s">
        <v>367</v>
      </c>
      <c r="E2001">
        <v>511</v>
      </c>
      <c r="F2001" t="str">
        <f t="shared" si="62"/>
        <v>A4250AF511</v>
      </c>
      <c r="G2001">
        <f t="shared" si="63"/>
        <v>359000</v>
      </c>
      <c r="H2001" s="2">
        <v>-359187</v>
      </c>
      <c r="I2001" s="3">
        <v>-359000</v>
      </c>
      <c r="J2001" t="s">
        <v>99</v>
      </c>
      <c r="K2001" t="s">
        <v>115</v>
      </c>
      <c r="L2001" t="s">
        <v>111</v>
      </c>
      <c r="M2001" t="s">
        <v>112</v>
      </c>
      <c r="N2001" t="s">
        <v>113</v>
      </c>
      <c r="O2001" t="s">
        <v>814</v>
      </c>
      <c r="P2001" t="s">
        <v>34</v>
      </c>
      <c r="Q2001" t="s">
        <v>48</v>
      </c>
      <c r="R2001" t="s">
        <v>49</v>
      </c>
      <c r="S2001" t="s">
        <v>368</v>
      </c>
      <c r="T2001" t="s">
        <v>185</v>
      </c>
      <c r="U2001" t="s">
        <v>369</v>
      </c>
      <c r="V2001" t="s">
        <v>39</v>
      </c>
      <c r="W2001" t="s">
        <v>40</v>
      </c>
      <c r="X2001" t="s">
        <v>187</v>
      </c>
      <c r="Y2001" t="s">
        <v>41</v>
      </c>
      <c r="Z2001" t="s">
        <v>41</v>
      </c>
      <c r="AA2001" t="s">
        <v>188</v>
      </c>
      <c r="AB2001" t="s">
        <v>370</v>
      </c>
    </row>
    <row r="2002" spans="1:29" x14ac:dyDescent="0.25">
      <c r="A2002" t="s">
        <v>153</v>
      </c>
      <c r="B2002" t="s">
        <v>371</v>
      </c>
      <c r="C2002" t="s">
        <v>366</v>
      </c>
      <c r="D2002" t="s">
        <v>367</v>
      </c>
      <c r="E2002">
        <v>511</v>
      </c>
      <c r="F2002" t="str">
        <f t="shared" si="62"/>
        <v>A4250AF511</v>
      </c>
      <c r="G2002">
        <f t="shared" si="63"/>
        <v>360000</v>
      </c>
      <c r="H2002" s="2">
        <v>359546</v>
      </c>
      <c r="I2002" s="3">
        <v>360000</v>
      </c>
      <c r="J2002" t="s">
        <v>29</v>
      </c>
      <c r="K2002" t="s">
        <v>154</v>
      </c>
      <c r="L2002" t="s">
        <v>155</v>
      </c>
      <c r="M2002" t="s">
        <v>156</v>
      </c>
      <c r="N2002" t="s">
        <v>157</v>
      </c>
      <c r="O2002" t="s">
        <v>814</v>
      </c>
      <c r="P2002" t="s">
        <v>34</v>
      </c>
      <c r="Q2002" t="s">
        <v>48</v>
      </c>
      <c r="R2002" t="s">
        <v>49</v>
      </c>
      <c r="S2002" t="s">
        <v>368</v>
      </c>
      <c r="T2002" t="s">
        <v>185</v>
      </c>
      <c r="U2002" t="s">
        <v>369</v>
      </c>
      <c r="V2002" t="s">
        <v>39</v>
      </c>
      <c r="W2002" t="s">
        <v>40</v>
      </c>
      <c r="X2002" t="s">
        <v>187</v>
      </c>
      <c r="Y2002" t="s">
        <v>41</v>
      </c>
      <c r="Z2002" t="s">
        <v>41</v>
      </c>
      <c r="AA2002" t="s">
        <v>188</v>
      </c>
      <c r="AB2002" t="s">
        <v>370</v>
      </c>
    </row>
    <row r="2003" spans="1:29" x14ac:dyDescent="0.25">
      <c r="A2003" t="s">
        <v>163</v>
      </c>
      <c r="B2003" t="s">
        <v>371</v>
      </c>
      <c r="C2003" t="s">
        <v>366</v>
      </c>
      <c r="D2003" t="s">
        <v>367</v>
      </c>
      <c r="E2003">
        <v>511</v>
      </c>
      <c r="F2003" t="str">
        <f t="shared" si="62"/>
        <v>A4250AF511</v>
      </c>
      <c r="G2003">
        <f t="shared" si="63"/>
        <v>360000</v>
      </c>
      <c r="H2003" s="2">
        <v>-359936</v>
      </c>
      <c r="I2003" s="3">
        <v>-360000</v>
      </c>
      <c r="J2003" t="s">
        <v>99</v>
      </c>
      <c r="K2003" t="s">
        <v>48</v>
      </c>
      <c r="L2003" t="s">
        <v>134</v>
      </c>
      <c r="M2003" t="s">
        <v>135</v>
      </c>
      <c r="N2003" t="s">
        <v>136</v>
      </c>
      <c r="O2003" t="s">
        <v>814</v>
      </c>
      <c r="P2003" t="s">
        <v>34</v>
      </c>
      <c r="Q2003" t="s">
        <v>48</v>
      </c>
      <c r="R2003" t="s">
        <v>49</v>
      </c>
      <c r="S2003" t="s">
        <v>368</v>
      </c>
      <c r="T2003" t="s">
        <v>185</v>
      </c>
      <c r="U2003" t="s">
        <v>369</v>
      </c>
      <c r="V2003" t="s">
        <v>39</v>
      </c>
      <c r="W2003" t="s">
        <v>40</v>
      </c>
      <c r="X2003" t="s">
        <v>187</v>
      </c>
      <c r="Y2003" t="s">
        <v>41</v>
      </c>
      <c r="Z2003" t="s">
        <v>41</v>
      </c>
      <c r="AA2003" t="s">
        <v>188</v>
      </c>
      <c r="AB2003" t="s">
        <v>370</v>
      </c>
    </row>
    <row r="2004" spans="1:29" x14ac:dyDescent="0.25">
      <c r="A2004" t="s">
        <v>164</v>
      </c>
      <c r="B2004" t="s">
        <v>26</v>
      </c>
      <c r="C2004" t="s">
        <v>366</v>
      </c>
      <c r="D2004" t="s">
        <v>367</v>
      </c>
      <c r="E2004">
        <v>511</v>
      </c>
      <c r="F2004" t="str">
        <f t="shared" si="62"/>
        <v>A4250AF511</v>
      </c>
      <c r="G2004">
        <f t="shared" si="63"/>
        <v>360000</v>
      </c>
      <c r="H2004" s="2">
        <v>359546</v>
      </c>
      <c r="I2004" s="3">
        <v>360000</v>
      </c>
      <c r="J2004" t="s">
        <v>29</v>
      </c>
      <c r="K2004" t="s">
        <v>116</v>
      </c>
      <c r="L2004" t="s">
        <v>117</v>
      </c>
      <c r="M2004" t="s">
        <v>118</v>
      </c>
      <c r="N2004" t="s">
        <v>117</v>
      </c>
      <c r="O2004" t="s">
        <v>814</v>
      </c>
      <c r="P2004" t="s">
        <v>34</v>
      </c>
      <c r="Q2004" t="s">
        <v>48</v>
      </c>
      <c r="R2004" t="s">
        <v>49</v>
      </c>
      <c r="S2004" t="s">
        <v>368</v>
      </c>
      <c r="T2004" t="s">
        <v>185</v>
      </c>
      <c r="U2004" t="s">
        <v>369</v>
      </c>
      <c r="V2004" t="s">
        <v>39</v>
      </c>
      <c r="W2004" t="s">
        <v>40</v>
      </c>
      <c r="X2004" t="s">
        <v>187</v>
      </c>
      <c r="Y2004" t="s">
        <v>41</v>
      </c>
      <c r="Z2004" t="s">
        <v>41</v>
      </c>
      <c r="AA2004" t="s">
        <v>188</v>
      </c>
      <c r="AB2004" t="s">
        <v>370</v>
      </c>
    </row>
    <row r="2005" spans="1:29" x14ac:dyDescent="0.25">
      <c r="A2005" t="s">
        <v>165</v>
      </c>
      <c r="B2005" t="s">
        <v>26</v>
      </c>
      <c r="C2005" t="s">
        <v>366</v>
      </c>
      <c r="D2005" t="s">
        <v>367</v>
      </c>
      <c r="E2005">
        <v>511</v>
      </c>
      <c r="F2005" t="str">
        <f t="shared" si="62"/>
        <v>A4250AF511</v>
      </c>
      <c r="G2005">
        <f t="shared" si="63"/>
        <v>360000</v>
      </c>
      <c r="H2005" s="2">
        <v>-359546</v>
      </c>
      <c r="I2005" s="3">
        <v>-360000</v>
      </c>
      <c r="J2005" t="s">
        <v>99</v>
      </c>
      <c r="K2005" t="s">
        <v>154</v>
      </c>
      <c r="L2005" t="s">
        <v>155</v>
      </c>
      <c r="M2005" t="s">
        <v>156</v>
      </c>
      <c r="N2005" t="s">
        <v>157</v>
      </c>
      <c r="O2005" t="s">
        <v>814</v>
      </c>
      <c r="P2005" t="s">
        <v>34</v>
      </c>
      <c r="Q2005" t="s">
        <v>48</v>
      </c>
      <c r="R2005" t="s">
        <v>49</v>
      </c>
      <c r="S2005" t="s">
        <v>368</v>
      </c>
      <c r="T2005" t="s">
        <v>185</v>
      </c>
      <c r="U2005" t="s">
        <v>369</v>
      </c>
      <c r="V2005" t="s">
        <v>39</v>
      </c>
      <c r="W2005" t="s">
        <v>40</v>
      </c>
      <c r="X2005" t="s">
        <v>187</v>
      </c>
      <c r="Y2005" t="s">
        <v>41</v>
      </c>
      <c r="Z2005" t="s">
        <v>41</v>
      </c>
      <c r="AA2005" t="s">
        <v>188</v>
      </c>
      <c r="AB2005" t="s">
        <v>370</v>
      </c>
    </row>
    <row r="2006" spans="1:29" x14ac:dyDescent="0.25">
      <c r="A2006" t="s">
        <v>171</v>
      </c>
      <c r="B2006" t="s">
        <v>26</v>
      </c>
      <c r="C2006" t="s">
        <v>366</v>
      </c>
      <c r="D2006" t="s">
        <v>367</v>
      </c>
      <c r="E2006">
        <v>511</v>
      </c>
      <c r="F2006" t="str">
        <f t="shared" si="62"/>
        <v>A4250AF511</v>
      </c>
      <c r="G2006">
        <f t="shared" si="63"/>
        <v>718000</v>
      </c>
      <c r="H2006" s="2">
        <v>718374</v>
      </c>
      <c r="I2006" s="3">
        <v>718000</v>
      </c>
      <c r="J2006" t="s">
        <v>29</v>
      </c>
      <c r="K2006" t="s">
        <v>115</v>
      </c>
      <c r="L2006" t="s">
        <v>111</v>
      </c>
      <c r="M2006" t="s">
        <v>112</v>
      </c>
      <c r="N2006" t="s">
        <v>113</v>
      </c>
      <c r="O2006" t="s">
        <v>814</v>
      </c>
      <c r="P2006" t="s">
        <v>34</v>
      </c>
      <c r="Q2006" t="s">
        <v>48</v>
      </c>
      <c r="R2006" t="s">
        <v>49</v>
      </c>
      <c r="S2006" t="s">
        <v>368</v>
      </c>
      <c r="T2006" t="s">
        <v>185</v>
      </c>
      <c r="U2006" t="s">
        <v>369</v>
      </c>
      <c r="V2006" t="s">
        <v>39</v>
      </c>
      <c r="W2006" t="s">
        <v>40</v>
      </c>
      <c r="X2006" t="s">
        <v>187</v>
      </c>
      <c r="Y2006" t="s">
        <v>41</v>
      </c>
      <c r="Z2006" t="s">
        <v>41</v>
      </c>
      <c r="AA2006" t="s">
        <v>188</v>
      </c>
      <c r="AB2006" t="s">
        <v>370</v>
      </c>
    </row>
    <row r="2007" spans="1:29" x14ac:dyDescent="0.25">
      <c r="A2007" t="s">
        <v>172</v>
      </c>
      <c r="B2007" t="s">
        <v>26</v>
      </c>
      <c r="C2007" t="s">
        <v>366</v>
      </c>
      <c r="D2007" t="s">
        <v>367</v>
      </c>
      <c r="E2007">
        <v>511</v>
      </c>
      <c r="F2007" t="str">
        <f t="shared" si="62"/>
        <v>A4250AF511</v>
      </c>
      <c r="G2007">
        <f t="shared" si="63"/>
        <v>718000</v>
      </c>
      <c r="H2007" s="2">
        <v>-718374</v>
      </c>
      <c r="I2007" s="3">
        <v>-718000</v>
      </c>
      <c r="J2007" t="s">
        <v>99</v>
      </c>
      <c r="K2007" t="s">
        <v>108</v>
      </c>
      <c r="L2007" t="s">
        <v>109</v>
      </c>
      <c r="M2007" t="s">
        <v>32</v>
      </c>
      <c r="N2007" t="s">
        <v>33</v>
      </c>
      <c r="O2007" t="s">
        <v>814</v>
      </c>
      <c r="P2007" t="s">
        <v>34</v>
      </c>
      <c r="Q2007" t="s">
        <v>48</v>
      </c>
      <c r="R2007" t="s">
        <v>49</v>
      </c>
      <c r="S2007" t="s">
        <v>368</v>
      </c>
      <c r="T2007" t="s">
        <v>185</v>
      </c>
      <c r="U2007" t="s">
        <v>369</v>
      </c>
      <c r="V2007" t="s">
        <v>39</v>
      </c>
      <c r="W2007" t="s">
        <v>40</v>
      </c>
      <c r="X2007" t="s">
        <v>187</v>
      </c>
      <c r="Y2007" t="s">
        <v>41</v>
      </c>
      <c r="Z2007" t="s">
        <v>41</v>
      </c>
      <c r="AA2007" t="s">
        <v>188</v>
      </c>
      <c r="AB2007" t="s">
        <v>370</v>
      </c>
    </row>
    <row r="2008" spans="1:29" x14ac:dyDescent="0.25">
      <c r="A2008" t="s">
        <v>870</v>
      </c>
      <c r="B2008" t="s">
        <v>26</v>
      </c>
      <c r="C2008" t="s">
        <v>954</v>
      </c>
      <c r="D2008" t="s">
        <v>955</v>
      </c>
      <c r="E2008">
        <v>511</v>
      </c>
      <c r="F2008" t="str">
        <f t="shared" si="62"/>
        <v>A2240AF511</v>
      </c>
      <c r="G2008">
        <f t="shared" si="63"/>
        <v>63384000</v>
      </c>
      <c r="H2008" s="2">
        <v>63383897</v>
      </c>
      <c r="I2008" s="3">
        <v>63384000</v>
      </c>
      <c r="J2008" t="s">
        <v>29</v>
      </c>
      <c r="K2008" t="s">
        <v>108</v>
      </c>
      <c r="L2008" t="s">
        <v>109</v>
      </c>
      <c r="M2008" t="s">
        <v>32</v>
      </c>
      <c r="N2008" t="s">
        <v>33</v>
      </c>
      <c r="O2008" t="s">
        <v>814</v>
      </c>
      <c r="P2008" t="s">
        <v>34</v>
      </c>
      <c r="Q2008" t="s">
        <v>45</v>
      </c>
      <c r="R2008" t="s">
        <v>46</v>
      </c>
      <c r="S2008" t="s">
        <v>956</v>
      </c>
      <c r="T2008" t="s">
        <v>185</v>
      </c>
      <c r="U2008" t="s">
        <v>226</v>
      </c>
      <c r="V2008" t="s">
        <v>39</v>
      </c>
      <c r="W2008" t="s">
        <v>40</v>
      </c>
      <c r="X2008" t="s">
        <v>187</v>
      </c>
      <c r="Y2008" t="s">
        <v>41</v>
      </c>
      <c r="Z2008" t="s">
        <v>41</v>
      </c>
      <c r="AA2008" t="s">
        <v>188</v>
      </c>
      <c r="AB2008" t="s">
        <v>227</v>
      </c>
      <c r="AC2008" t="s">
        <v>380</v>
      </c>
    </row>
    <row r="2009" spans="1:29" x14ac:dyDescent="0.25">
      <c r="A2009" t="s">
        <v>820</v>
      </c>
      <c r="B2009" t="s">
        <v>26</v>
      </c>
      <c r="C2009" t="s">
        <v>954</v>
      </c>
      <c r="D2009" t="s">
        <v>955</v>
      </c>
      <c r="E2009">
        <v>511</v>
      </c>
      <c r="F2009" t="str">
        <f t="shared" si="62"/>
        <v>A2240AF511</v>
      </c>
      <c r="G2009">
        <f t="shared" si="63"/>
        <v>5149000</v>
      </c>
      <c r="H2009" s="2">
        <v>5149000</v>
      </c>
      <c r="I2009" s="3">
        <v>5149000</v>
      </c>
      <c r="J2009" t="s">
        <v>29</v>
      </c>
      <c r="K2009" t="s">
        <v>104</v>
      </c>
      <c r="L2009" t="s">
        <v>105</v>
      </c>
      <c r="M2009" t="s">
        <v>102</v>
      </c>
      <c r="N2009" t="s">
        <v>103</v>
      </c>
      <c r="O2009" t="s">
        <v>814</v>
      </c>
      <c r="P2009" t="s">
        <v>34</v>
      </c>
      <c r="Q2009" t="s">
        <v>45</v>
      </c>
      <c r="R2009" t="s">
        <v>46</v>
      </c>
      <c r="S2009" t="s">
        <v>956</v>
      </c>
      <c r="T2009" t="s">
        <v>185</v>
      </c>
      <c r="U2009" t="s">
        <v>226</v>
      </c>
      <c r="V2009" t="s">
        <v>39</v>
      </c>
      <c r="W2009" t="s">
        <v>40</v>
      </c>
      <c r="X2009" t="s">
        <v>187</v>
      </c>
      <c r="Y2009" t="s">
        <v>41</v>
      </c>
      <c r="Z2009" t="s">
        <v>41</v>
      </c>
      <c r="AA2009" t="s">
        <v>188</v>
      </c>
      <c r="AB2009" t="s">
        <v>227</v>
      </c>
      <c r="AC2009" t="s">
        <v>380</v>
      </c>
    </row>
    <row r="2010" spans="1:29" x14ac:dyDescent="0.25">
      <c r="A2010" t="s">
        <v>822</v>
      </c>
      <c r="B2010" t="s">
        <v>26</v>
      </c>
      <c r="C2010" t="s">
        <v>954</v>
      </c>
      <c r="D2010" t="s">
        <v>955</v>
      </c>
      <c r="E2010">
        <v>511</v>
      </c>
      <c r="F2010" t="str">
        <f t="shared" si="62"/>
        <v>A2240AF511</v>
      </c>
      <c r="G2010">
        <f t="shared" si="63"/>
        <v>22151000</v>
      </c>
      <c r="H2010" s="2">
        <v>-22150977</v>
      </c>
      <c r="I2010" s="3">
        <v>-22151000</v>
      </c>
      <c r="J2010" t="s">
        <v>99</v>
      </c>
      <c r="K2010" t="s">
        <v>115</v>
      </c>
      <c r="L2010" t="s">
        <v>111</v>
      </c>
      <c r="M2010" t="s">
        <v>112</v>
      </c>
      <c r="N2010" t="s">
        <v>113</v>
      </c>
      <c r="O2010" t="s">
        <v>814</v>
      </c>
      <c r="P2010" t="s">
        <v>34</v>
      </c>
      <c r="Q2010" t="s">
        <v>45</v>
      </c>
      <c r="R2010" t="s">
        <v>46</v>
      </c>
      <c r="S2010" t="s">
        <v>956</v>
      </c>
      <c r="T2010" t="s">
        <v>185</v>
      </c>
      <c r="U2010" t="s">
        <v>226</v>
      </c>
      <c r="V2010" t="s">
        <v>39</v>
      </c>
      <c r="W2010" t="s">
        <v>40</v>
      </c>
      <c r="X2010" t="s">
        <v>187</v>
      </c>
      <c r="Y2010" t="s">
        <v>41</v>
      </c>
      <c r="Z2010" t="s">
        <v>41</v>
      </c>
      <c r="AA2010" t="s">
        <v>188</v>
      </c>
      <c r="AB2010" t="s">
        <v>227</v>
      </c>
      <c r="AC2010" t="s">
        <v>380</v>
      </c>
    </row>
    <row r="2011" spans="1:29" x14ac:dyDescent="0.25">
      <c r="A2011" t="s">
        <v>925</v>
      </c>
      <c r="B2011" t="s">
        <v>26</v>
      </c>
      <c r="C2011" t="s">
        <v>954</v>
      </c>
      <c r="D2011" t="s">
        <v>955</v>
      </c>
      <c r="E2011">
        <v>511</v>
      </c>
      <c r="F2011" t="str">
        <f t="shared" si="62"/>
        <v>A2240AF511</v>
      </c>
      <c r="G2011">
        <f t="shared" si="63"/>
        <v>46382000</v>
      </c>
      <c r="H2011" s="2">
        <v>-46381920</v>
      </c>
      <c r="I2011" s="3">
        <v>-46382000</v>
      </c>
      <c r="J2011" t="s">
        <v>99</v>
      </c>
      <c r="K2011" t="s">
        <v>116</v>
      </c>
      <c r="L2011" t="s">
        <v>117</v>
      </c>
      <c r="M2011" t="s">
        <v>118</v>
      </c>
      <c r="N2011" t="s">
        <v>117</v>
      </c>
      <c r="O2011" t="s">
        <v>814</v>
      </c>
      <c r="P2011" t="s">
        <v>34</v>
      </c>
      <c r="Q2011" t="s">
        <v>45</v>
      </c>
      <c r="R2011" t="s">
        <v>46</v>
      </c>
      <c r="S2011" t="s">
        <v>956</v>
      </c>
      <c r="T2011" t="s">
        <v>185</v>
      </c>
      <c r="U2011" t="s">
        <v>226</v>
      </c>
      <c r="V2011" t="s">
        <v>39</v>
      </c>
      <c r="W2011" t="s">
        <v>40</v>
      </c>
      <c r="X2011" t="s">
        <v>187</v>
      </c>
      <c r="Y2011" t="s">
        <v>41</v>
      </c>
      <c r="Z2011" t="s">
        <v>41</v>
      </c>
      <c r="AA2011" t="s">
        <v>188</v>
      </c>
      <c r="AB2011" t="s">
        <v>227</v>
      </c>
      <c r="AC2011" t="s">
        <v>380</v>
      </c>
    </row>
    <row r="2012" spans="1:29" x14ac:dyDescent="0.25">
      <c r="A2012" t="s">
        <v>149</v>
      </c>
      <c r="B2012" t="s">
        <v>26</v>
      </c>
      <c r="C2012" t="s">
        <v>954</v>
      </c>
      <c r="D2012" t="s">
        <v>955</v>
      </c>
      <c r="E2012">
        <v>511</v>
      </c>
      <c r="F2012" t="str">
        <f t="shared" si="62"/>
        <v>A2240AF511</v>
      </c>
      <c r="G2012">
        <f t="shared" si="63"/>
        <v>9043000</v>
      </c>
      <c r="H2012" s="2">
        <v>9043114</v>
      </c>
      <c r="I2012" s="3">
        <v>9043000</v>
      </c>
      <c r="J2012" t="s">
        <v>29</v>
      </c>
      <c r="K2012" t="s">
        <v>45</v>
      </c>
      <c r="L2012" t="s">
        <v>46</v>
      </c>
      <c r="M2012" t="s">
        <v>140</v>
      </c>
      <c r="N2012" t="s">
        <v>141</v>
      </c>
      <c r="O2012" t="s">
        <v>814</v>
      </c>
      <c r="P2012" t="s">
        <v>34</v>
      </c>
      <c r="Q2012" t="s">
        <v>45</v>
      </c>
      <c r="R2012" t="s">
        <v>46</v>
      </c>
      <c r="S2012" t="s">
        <v>956</v>
      </c>
      <c r="T2012" t="s">
        <v>185</v>
      </c>
      <c r="U2012" t="s">
        <v>226</v>
      </c>
      <c r="V2012" t="s">
        <v>39</v>
      </c>
      <c r="W2012" t="s">
        <v>40</v>
      </c>
      <c r="X2012" t="s">
        <v>187</v>
      </c>
      <c r="Y2012" t="s">
        <v>41</v>
      </c>
      <c r="Z2012" t="s">
        <v>41</v>
      </c>
      <c r="AA2012" t="s">
        <v>188</v>
      </c>
      <c r="AB2012" t="s">
        <v>227</v>
      </c>
      <c r="AC2012" t="s">
        <v>380</v>
      </c>
    </row>
    <row r="2013" spans="1:29" x14ac:dyDescent="0.25">
      <c r="A2013" t="s">
        <v>152</v>
      </c>
      <c r="B2013" t="s">
        <v>26</v>
      </c>
      <c r="C2013" t="s">
        <v>954</v>
      </c>
      <c r="D2013" t="s">
        <v>955</v>
      </c>
      <c r="E2013">
        <v>511</v>
      </c>
      <c r="F2013" t="str">
        <f t="shared" si="62"/>
        <v>A2240AF511</v>
      </c>
      <c r="G2013">
        <f t="shared" si="63"/>
        <v>9043000</v>
      </c>
      <c r="H2013" s="2">
        <v>-9043114</v>
      </c>
      <c r="I2013" s="3">
        <v>-9043000</v>
      </c>
      <c r="J2013" t="s">
        <v>99</v>
      </c>
      <c r="K2013" t="s">
        <v>115</v>
      </c>
      <c r="L2013" t="s">
        <v>111</v>
      </c>
      <c r="M2013" t="s">
        <v>112</v>
      </c>
      <c r="N2013" t="s">
        <v>113</v>
      </c>
      <c r="O2013" t="s">
        <v>814</v>
      </c>
      <c r="P2013" t="s">
        <v>34</v>
      </c>
      <c r="Q2013" t="s">
        <v>45</v>
      </c>
      <c r="R2013" t="s">
        <v>46</v>
      </c>
      <c r="S2013" t="s">
        <v>956</v>
      </c>
      <c r="T2013" t="s">
        <v>185</v>
      </c>
      <c r="U2013" t="s">
        <v>226</v>
      </c>
      <c r="V2013" t="s">
        <v>39</v>
      </c>
      <c r="W2013" t="s">
        <v>40</v>
      </c>
      <c r="X2013" t="s">
        <v>187</v>
      </c>
      <c r="Y2013" t="s">
        <v>41</v>
      </c>
      <c r="Z2013" t="s">
        <v>41</v>
      </c>
      <c r="AA2013" t="s">
        <v>188</v>
      </c>
      <c r="AB2013" t="s">
        <v>227</v>
      </c>
      <c r="AC2013" t="s">
        <v>380</v>
      </c>
    </row>
    <row r="2014" spans="1:29" x14ac:dyDescent="0.25">
      <c r="A2014" t="s">
        <v>153</v>
      </c>
      <c r="B2014" t="s">
        <v>957</v>
      </c>
      <c r="C2014" t="s">
        <v>954</v>
      </c>
      <c r="D2014" t="s">
        <v>955</v>
      </c>
      <c r="E2014">
        <v>511</v>
      </c>
      <c r="F2014" t="str">
        <f t="shared" si="62"/>
        <v>A2240AF511</v>
      </c>
      <c r="G2014">
        <f t="shared" si="63"/>
        <v>8762000</v>
      </c>
      <c r="H2014" s="2">
        <v>8761705</v>
      </c>
      <c r="I2014" s="3">
        <v>8762000</v>
      </c>
      <c r="J2014" t="s">
        <v>29</v>
      </c>
      <c r="K2014" t="s">
        <v>154</v>
      </c>
      <c r="L2014" t="s">
        <v>155</v>
      </c>
      <c r="M2014" t="s">
        <v>156</v>
      </c>
      <c r="N2014" t="s">
        <v>157</v>
      </c>
      <c r="O2014" t="s">
        <v>814</v>
      </c>
      <c r="P2014" t="s">
        <v>34</v>
      </c>
      <c r="Q2014" t="s">
        <v>45</v>
      </c>
      <c r="R2014" t="s">
        <v>46</v>
      </c>
      <c r="S2014" t="s">
        <v>956</v>
      </c>
      <c r="T2014" t="s">
        <v>185</v>
      </c>
      <c r="U2014" t="s">
        <v>226</v>
      </c>
      <c r="V2014" t="s">
        <v>39</v>
      </c>
      <c r="W2014" t="s">
        <v>40</v>
      </c>
      <c r="X2014" t="s">
        <v>187</v>
      </c>
      <c r="Y2014" t="s">
        <v>41</v>
      </c>
      <c r="Z2014" t="s">
        <v>41</v>
      </c>
      <c r="AA2014" t="s">
        <v>188</v>
      </c>
      <c r="AB2014" t="s">
        <v>227</v>
      </c>
      <c r="AC2014" t="s">
        <v>380</v>
      </c>
    </row>
    <row r="2015" spans="1:29" x14ac:dyDescent="0.25">
      <c r="A2015" t="s">
        <v>158</v>
      </c>
      <c r="B2015" t="s">
        <v>957</v>
      </c>
      <c r="C2015" t="s">
        <v>954</v>
      </c>
      <c r="D2015" t="s">
        <v>955</v>
      </c>
      <c r="E2015">
        <v>511</v>
      </c>
      <c r="F2015" t="str">
        <f t="shared" si="62"/>
        <v>A2240AF511</v>
      </c>
      <c r="G2015">
        <f t="shared" si="63"/>
        <v>381000</v>
      </c>
      <c r="H2015" s="2">
        <v>381410</v>
      </c>
      <c r="I2015" s="3">
        <v>381000</v>
      </c>
      <c r="J2015" t="s">
        <v>29</v>
      </c>
      <c r="K2015" t="s">
        <v>159</v>
      </c>
      <c r="L2015" t="s">
        <v>160</v>
      </c>
      <c r="M2015" t="s">
        <v>161</v>
      </c>
      <c r="N2015" t="s">
        <v>162</v>
      </c>
      <c r="O2015" t="s">
        <v>814</v>
      </c>
      <c r="P2015" t="s">
        <v>34</v>
      </c>
      <c r="Q2015" t="s">
        <v>45</v>
      </c>
      <c r="R2015" t="s">
        <v>46</v>
      </c>
      <c r="S2015" t="s">
        <v>956</v>
      </c>
      <c r="T2015" t="s">
        <v>185</v>
      </c>
      <c r="U2015" t="s">
        <v>226</v>
      </c>
      <c r="V2015" t="s">
        <v>39</v>
      </c>
      <c r="W2015" t="s">
        <v>40</v>
      </c>
      <c r="X2015" t="s">
        <v>187</v>
      </c>
      <c r="Y2015" t="s">
        <v>41</v>
      </c>
      <c r="Z2015" t="s">
        <v>41</v>
      </c>
      <c r="AA2015" t="s">
        <v>188</v>
      </c>
      <c r="AB2015" t="s">
        <v>227</v>
      </c>
      <c r="AC2015" t="s">
        <v>380</v>
      </c>
    </row>
    <row r="2016" spans="1:29" x14ac:dyDescent="0.25">
      <c r="A2016" t="s">
        <v>163</v>
      </c>
      <c r="B2016" t="s">
        <v>957</v>
      </c>
      <c r="C2016" t="s">
        <v>954</v>
      </c>
      <c r="D2016" t="s">
        <v>955</v>
      </c>
      <c r="E2016">
        <v>511</v>
      </c>
      <c r="F2016" t="str">
        <f t="shared" si="62"/>
        <v>A2240AF511</v>
      </c>
      <c r="G2016">
        <f t="shared" si="63"/>
        <v>9143000</v>
      </c>
      <c r="H2016" s="2">
        <v>-9143115</v>
      </c>
      <c r="I2016" s="3">
        <v>-9143000</v>
      </c>
      <c r="J2016" t="s">
        <v>99</v>
      </c>
      <c r="K2016" t="s">
        <v>45</v>
      </c>
      <c r="L2016" t="s">
        <v>46</v>
      </c>
      <c r="M2016" t="s">
        <v>140</v>
      </c>
      <c r="N2016" t="s">
        <v>141</v>
      </c>
      <c r="O2016" t="s">
        <v>814</v>
      </c>
      <c r="P2016" t="s">
        <v>34</v>
      </c>
      <c r="Q2016" t="s">
        <v>45</v>
      </c>
      <c r="R2016" t="s">
        <v>46</v>
      </c>
      <c r="S2016" t="s">
        <v>956</v>
      </c>
      <c r="T2016" t="s">
        <v>185</v>
      </c>
      <c r="U2016" t="s">
        <v>226</v>
      </c>
      <c r="V2016" t="s">
        <v>39</v>
      </c>
      <c r="W2016" t="s">
        <v>40</v>
      </c>
      <c r="X2016" t="s">
        <v>187</v>
      </c>
      <c r="Y2016" t="s">
        <v>41</v>
      </c>
      <c r="Z2016" t="s">
        <v>41</v>
      </c>
      <c r="AA2016" t="s">
        <v>188</v>
      </c>
      <c r="AB2016" t="s">
        <v>227</v>
      </c>
      <c r="AC2016" t="s">
        <v>380</v>
      </c>
    </row>
    <row r="2017" spans="1:29" x14ac:dyDescent="0.25">
      <c r="A2017" t="s">
        <v>164</v>
      </c>
      <c r="B2017" t="s">
        <v>26</v>
      </c>
      <c r="C2017" t="s">
        <v>954</v>
      </c>
      <c r="D2017" t="s">
        <v>955</v>
      </c>
      <c r="E2017">
        <v>511</v>
      </c>
      <c r="F2017" t="str">
        <f t="shared" si="62"/>
        <v>A2240AF511</v>
      </c>
      <c r="G2017">
        <f t="shared" si="63"/>
        <v>8762000</v>
      </c>
      <c r="H2017" s="2">
        <v>8761705</v>
      </c>
      <c r="I2017" s="3">
        <v>8762000</v>
      </c>
      <c r="J2017" t="s">
        <v>29</v>
      </c>
      <c r="K2017" t="s">
        <v>116</v>
      </c>
      <c r="L2017" t="s">
        <v>117</v>
      </c>
      <c r="M2017" t="s">
        <v>118</v>
      </c>
      <c r="N2017" t="s">
        <v>117</v>
      </c>
      <c r="O2017" t="s">
        <v>814</v>
      </c>
      <c r="P2017" t="s">
        <v>34</v>
      </c>
      <c r="Q2017" t="s">
        <v>45</v>
      </c>
      <c r="R2017" t="s">
        <v>46</v>
      </c>
      <c r="S2017" t="s">
        <v>956</v>
      </c>
      <c r="T2017" t="s">
        <v>185</v>
      </c>
      <c r="U2017" t="s">
        <v>226</v>
      </c>
      <c r="V2017" t="s">
        <v>39</v>
      </c>
      <c r="W2017" t="s">
        <v>40</v>
      </c>
      <c r="X2017" t="s">
        <v>187</v>
      </c>
      <c r="Y2017" t="s">
        <v>41</v>
      </c>
      <c r="Z2017" t="s">
        <v>41</v>
      </c>
      <c r="AA2017" t="s">
        <v>188</v>
      </c>
      <c r="AB2017" t="s">
        <v>227</v>
      </c>
      <c r="AC2017" t="s">
        <v>380</v>
      </c>
    </row>
    <row r="2018" spans="1:29" x14ac:dyDescent="0.25">
      <c r="A2018" t="s">
        <v>165</v>
      </c>
      <c r="B2018" t="s">
        <v>26</v>
      </c>
      <c r="C2018" t="s">
        <v>954</v>
      </c>
      <c r="D2018" t="s">
        <v>955</v>
      </c>
      <c r="E2018">
        <v>511</v>
      </c>
      <c r="F2018" t="str">
        <f t="shared" si="62"/>
        <v>A2240AF511</v>
      </c>
      <c r="G2018">
        <f t="shared" si="63"/>
        <v>8762000</v>
      </c>
      <c r="H2018" s="2">
        <v>-8761705</v>
      </c>
      <c r="I2018" s="3">
        <v>-8762000</v>
      </c>
      <c r="J2018" t="s">
        <v>99</v>
      </c>
      <c r="K2018" t="s">
        <v>154</v>
      </c>
      <c r="L2018" t="s">
        <v>155</v>
      </c>
      <c r="M2018" t="s">
        <v>156</v>
      </c>
      <c r="N2018" t="s">
        <v>157</v>
      </c>
      <c r="O2018" t="s">
        <v>814</v>
      </c>
      <c r="P2018" t="s">
        <v>34</v>
      </c>
      <c r="Q2018" t="s">
        <v>45</v>
      </c>
      <c r="R2018" t="s">
        <v>46</v>
      </c>
      <c r="S2018" t="s">
        <v>956</v>
      </c>
      <c r="T2018" t="s">
        <v>185</v>
      </c>
      <c r="U2018" t="s">
        <v>226</v>
      </c>
      <c r="V2018" t="s">
        <v>39</v>
      </c>
      <c r="W2018" t="s">
        <v>40</v>
      </c>
      <c r="X2018" t="s">
        <v>187</v>
      </c>
      <c r="Y2018" t="s">
        <v>41</v>
      </c>
      <c r="Z2018" t="s">
        <v>41</v>
      </c>
      <c r="AA2018" t="s">
        <v>188</v>
      </c>
      <c r="AB2018" t="s">
        <v>227</v>
      </c>
      <c r="AC2018" t="s">
        <v>380</v>
      </c>
    </row>
    <row r="2019" spans="1:29" x14ac:dyDescent="0.25">
      <c r="A2019" t="s">
        <v>166</v>
      </c>
      <c r="B2019" t="s">
        <v>26</v>
      </c>
      <c r="C2019" t="s">
        <v>954</v>
      </c>
      <c r="D2019" t="s">
        <v>955</v>
      </c>
      <c r="E2019">
        <v>511</v>
      </c>
      <c r="F2019" t="str">
        <f t="shared" si="62"/>
        <v>A2240AF511</v>
      </c>
      <c r="G2019">
        <f t="shared" si="63"/>
        <v>9018000</v>
      </c>
      <c r="H2019" s="2">
        <v>9017785</v>
      </c>
      <c r="I2019" s="3">
        <v>9018000</v>
      </c>
      <c r="J2019" t="s">
        <v>29</v>
      </c>
      <c r="K2019" t="s">
        <v>116</v>
      </c>
      <c r="L2019" t="s">
        <v>117</v>
      </c>
      <c r="M2019" t="s">
        <v>118</v>
      </c>
      <c r="N2019" t="s">
        <v>117</v>
      </c>
      <c r="O2019" t="s">
        <v>814</v>
      </c>
      <c r="P2019" t="s">
        <v>34</v>
      </c>
      <c r="Q2019" t="s">
        <v>45</v>
      </c>
      <c r="R2019" t="s">
        <v>46</v>
      </c>
      <c r="S2019" t="s">
        <v>956</v>
      </c>
      <c r="T2019" t="s">
        <v>185</v>
      </c>
      <c r="U2019" t="s">
        <v>226</v>
      </c>
      <c r="V2019" t="s">
        <v>39</v>
      </c>
      <c r="W2019" t="s">
        <v>40</v>
      </c>
      <c r="X2019" t="s">
        <v>187</v>
      </c>
      <c r="Y2019" t="s">
        <v>41</v>
      </c>
      <c r="Z2019" t="s">
        <v>41</v>
      </c>
      <c r="AA2019" t="s">
        <v>188</v>
      </c>
      <c r="AB2019" t="s">
        <v>227</v>
      </c>
      <c r="AC2019" t="s">
        <v>380</v>
      </c>
    </row>
    <row r="2020" spans="1:29" x14ac:dyDescent="0.25">
      <c r="A2020" t="s">
        <v>167</v>
      </c>
      <c r="B2020" t="s">
        <v>26</v>
      </c>
      <c r="C2020" t="s">
        <v>954</v>
      </c>
      <c r="D2020" t="s">
        <v>955</v>
      </c>
      <c r="E2020">
        <v>511</v>
      </c>
      <c r="F2020" t="str">
        <f t="shared" si="62"/>
        <v>A2240AF511</v>
      </c>
      <c r="G2020">
        <f t="shared" si="63"/>
        <v>9018000</v>
      </c>
      <c r="H2020" s="2">
        <v>-9017785</v>
      </c>
      <c r="I2020" s="3">
        <v>-9018000</v>
      </c>
      <c r="J2020" t="s">
        <v>99</v>
      </c>
      <c r="K2020" t="s">
        <v>168</v>
      </c>
      <c r="L2020" t="s">
        <v>117</v>
      </c>
      <c r="M2020" t="s">
        <v>169</v>
      </c>
      <c r="N2020" t="s">
        <v>170</v>
      </c>
      <c r="O2020" t="s">
        <v>814</v>
      </c>
      <c r="P2020" t="s">
        <v>34</v>
      </c>
      <c r="Q2020" t="s">
        <v>45</v>
      </c>
      <c r="R2020" t="s">
        <v>46</v>
      </c>
      <c r="S2020" t="s">
        <v>956</v>
      </c>
      <c r="T2020" t="s">
        <v>185</v>
      </c>
      <c r="U2020" t="s">
        <v>226</v>
      </c>
      <c r="V2020" t="s">
        <v>39</v>
      </c>
      <c r="W2020" t="s">
        <v>40</v>
      </c>
      <c r="X2020" t="s">
        <v>187</v>
      </c>
      <c r="Y2020" t="s">
        <v>41</v>
      </c>
      <c r="Z2020" t="s">
        <v>41</v>
      </c>
      <c r="AA2020" t="s">
        <v>188</v>
      </c>
      <c r="AB2020" t="s">
        <v>227</v>
      </c>
      <c r="AC2020" t="s">
        <v>380</v>
      </c>
    </row>
    <row r="2021" spans="1:29" x14ac:dyDescent="0.25">
      <c r="A2021" t="s">
        <v>823</v>
      </c>
      <c r="B2021" t="s">
        <v>372</v>
      </c>
      <c r="C2021" t="s">
        <v>373</v>
      </c>
      <c r="D2021" t="s">
        <v>374</v>
      </c>
      <c r="E2021">
        <v>511</v>
      </c>
      <c r="F2021" t="str">
        <f t="shared" si="62"/>
        <v>A7760AF511</v>
      </c>
      <c r="G2021">
        <f t="shared" si="63"/>
        <v>230715000</v>
      </c>
      <c r="H2021" s="2">
        <v>230714873</v>
      </c>
      <c r="I2021" s="3">
        <v>230715000</v>
      </c>
      <c r="J2021" t="s">
        <v>29</v>
      </c>
      <c r="K2021" t="s">
        <v>108</v>
      </c>
      <c r="L2021" t="s">
        <v>109</v>
      </c>
      <c r="M2021" t="s">
        <v>32</v>
      </c>
      <c r="N2021" t="s">
        <v>33</v>
      </c>
      <c r="O2021" t="s">
        <v>814</v>
      </c>
      <c r="P2021" t="s">
        <v>375</v>
      </c>
      <c r="Q2021" t="s">
        <v>35</v>
      </c>
      <c r="R2021" t="s">
        <v>36</v>
      </c>
      <c r="S2021" t="s">
        <v>376</v>
      </c>
      <c r="T2021" t="s">
        <v>377</v>
      </c>
      <c r="U2021" t="s">
        <v>38</v>
      </c>
      <c r="V2021" t="s">
        <v>378</v>
      </c>
      <c r="W2021" t="s">
        <v>40</v>
      </c>
      <c r="X2021" t="s">
        <v>187</v>
      </c>
      <c r="Y2021" t="s">
        <v>41</v>
      </c>
      <c r="Z2021" t="s">
        <v>41</v>
      </c>
      <c r="AA2021" t="s">
        <v>379</v>
      </c>
      <c r="AB2021" t="s">
        <v>376</v>
      </c>
      <c r="AC2021" t="s">
        <v>380</v>
      </c>
    </row>
    <row r="2022" spans="1:29" x14ac:dyDescent="0.25">
      <c r="A2022" t="s">
        <v>825</v>
      </c>
      <c r="B2022" t="s">
        <v>372</v>
      </c>
      <c r="C2022" t="s">
        <v>373</v>
      </c>
      <c r="D2022" t="s">
        <v>374</v>
      </c>
      <c r="E2022">
        <v>511</v>
      </c>
      <c r="F2022" t="str">
        <f t="shared" si="62"/>
        <v>A7760AF511</v>
      </c>
      <c r="G2022">
        <f t="shared" si="63"/>
        <v>6204000</v>
      </c>
      <c r="H2022" s="2">
        <v>6203994</v>
      </c>
      <c r="I2022" s="3">
        <v>6204000</v>
      </c>
      <c r="J2022" t="s">
        <v>29</v>
      </c>
      <c r="K2022" t="s">
        <v>100</v>
      </c>
      <c r="L2022" t="s">
        <v>101</v>
      </c>
      <c r="M2022" t="s">
        <v>102</v>
      </c>
      <c r="N2022" t="s">
        <v>103</v>
      </c>
      <c r="O2022" t="s">
        <v>814</v>
      </c>
      <c r="P2022" t="s">
        <v>375</v>
      </c>
      <c r="Q2022" t="s">
        <v>35</v>
      </c>
      <c r="R2022" t="s">
        <v>36</v>
      </c>
      <c r="S2022" t="s">
        <v>376</v>
      </c>
      <c r="T2022" t="s">
        <v>377</v>
      </c>
      <c r="U2022" t="s">
        <v>38</v>
      </c>
      <c r="V2022" t="s">
        <v>378</v>
      </c>
      <c r="W2022" t="s">
        <v>40</v>
      </c>
      <c r="X2022" t="s">
        <v>187</v>
      </c>
      <c r="Y2022" t="s">
        <v>41</v>
      </c>
      <c r="Z2022" t="s">
        <v>41</v>
      </c>
      <c r="AA2022" t="s">
        <v>379</v>
      </c>
      <c r="AB2022" t="s">
        <v>376</v>
      </c>
      <c r="AC2022" t="s">
        <v>380</v>
      </c>
    </row>
    <row r="2023" spans="1:29" x14ac:dyDescent="0.25">
      <c r="A2023" t="s">
        <v>816</v>
      </c>
      <c r="B2023" t="s">
        <v>372</v>
      </c>
      <c r="C2023" t="s">
        <v>373</v>
      </c>
      <c r="D2023" t="s">
        <v>374</v>
      </c>
      <c r="E2023">
        <v>511</v>
      </c>
      <c r="F2023" t="str">
        <f t="shared" si="62"/>
        <v>A7760AF511</v>
      </c>
      <c r="G2023">
        <f t="shared" si="63"/>
        <v>44975000</v>
      </c>
      <c r="H2023" s="2">
        <v>-44974791</v>
      </c>
      <c r="I2023" s="3">
        <v>-44975000</v>
      </c>
      <c r="J2023" t="s">
        <v>99</v>
      </c>
      <c r="K2023" t="s">
        <v>115</v>
      </c>
      <c r="L2023" t="s">
        <v>111</v>
      </c>
      <c r="M2023" t="s">
        <v>112</v>
      </c>
      <c r="N2023" t="s">
        <v>113</v>
      </c>
      <c r="O2023" t="s">
        <v>814</v>
      </c>
      <c r="P2023" t="s">
        <v>375</v>
      </c>
      <c r="Q2023" t="s">
        <v>35</v>
      </c>
      <c r="R2023" t="s">
        <v>36</v>
      </c>
      <c r="S2023" t="s">
        <v>376</v>
      </c>
      <c r="T2023" t="s">
        <v>377</v>
      </c>
      <c r="U2023" t="s">
        <v>38</v>
      </c>
      <c r="V2023" t="s">
        <v>378</v>
      </c>
      <c r="W2023" t="s">
        <v>40</v>
      </c>
      <c r="X2023" t="s">
        <v>187</v>
      </c>
      <c r="Y2023" t="s">
        <v>41</v>
      </c>
      <c r="Z2023" t="s">
        <v>41</v>
      </c>
      <c r="AA2023" t="s">
        <v>379</v>
      </c>
      <c r="AB2023" t="s">
        <v>376</v>
      </c>
      <c r="AC2023" t="s">
        <v>380</v>
      </c>
    </row>
    <row r="2024" spans="1:29" x14ac:dyDescent="0.25">
      <c r="A2024" t="s">
        <v>817</v>
      </c>
      <c r="B2024" t="s">
        <v>372</v>
      </c>
      <c r="C2024" t="s">
        <v>373</v>
      </c>
      <c r="D2024" t="s">
        <v>374</v>
      </c>
      <c r="E2024">
        <v>511</v>
      </c>
      <c r="F2024" t="str">
        <f t="shared" si="62"/>
        <v>A7760AF511</v>
      </c>
      <c r="G2024">
        <f t="shared" si="63"/>
        <v>191944000</v>
      </c>
      <c r="H2024" s="2">
        <v>-191944076</v>
      </c>
      <c r="I2024" s="3">
        <v>-191944000</v>
      </c>
      <c r="J2024" t="s">
        <v>99</v>
      </c>
      <c r="K2024" t="s">
        <v>116</v>
      </c>
      <c r="L2024" t="s">
        <v>117</v>
      </c>
      <c r="M2024" t="s">
        <v>118</v>
      </c>
      <c r="N2024" t="s">
        <v>117</v>
      </c>
      <c r="O2024" t="s">
        <v>814</v>
      </c>
      <c r="P2024" t="s">
        <v>375</v>
      </c>
      <c r="Q2024" t="s">
        <v>35</v>
      </c>
      <c r="R2024" t="s">
        <v>36</v>
      </c>
      <c r="S2024" t="s">
        <v>376</v>
      </c>
      <c r="T2024" t="s">
        <v>377</v>
      </c>
      <c r="U2024" t="s">
        <v>38</v>
      </c>
      <c r="V2024" t="s">
        <v>378</v>
      </c>
      <c r="W2024" t="s">
        <v>40</v>
      </c>
      <c r="X2024" t="s">
        <v>187</v>
      </c>
      <c r="Y2024" t="s">
        <v>41</v>
      </c>
      <c r="Z2024" t="s">
        <v>41</v>
      </c>
      <c r="AA2024" t="s">
        <v>379</v>
      </c>
      <c r="AB2024" t="s">
        <v>376</v>
      </c>
      <c r="AC2024" t="s">
        <v>380</v>
      </c>
    </row>
    <row r="2025" spans="1:29" x14ac:dyDescent="0.25">
      <c r="A2025" t="s">
        <v>119</v>
      </c>
      <c r="B2025" t="s">
        <v>372</v>
      </c>
      <c r="C2025" t="s">
        <v>373</v>
      </c>
      <c r="D2025" t="s">
        <v>374</v>
      </c>
      <c r="E2025">
        <v>511</v>
      </c>
      <c r="F2025" t="str">
        <f t="shared" si="62"/>
        <v>A7760AF511</v>
      </c>
      <c r="G2025">
        <f t="shared" si="63"/>
        <v>1942000</v>
      </c>
      <c r="H2025" s="2">
        <v>1941766</v>
      </c>
      <c r="I2025" s="3">
        <v>1942000</v>
      </c>
      <c r="J2025" t="s">
        <v>29</v>
      </c>
      <c r="K2025" t="s">
        <v>121</v>
      </c>
      <c r="L2025" t="s">
        <v>122</v>
      </c>
      <c r="M2025" t="s">
        <v>123</v>
      </c>
      <c r="N2025" t="s">
        <v>124</v>
      </c>
      <c r="O2025" t="s">
        <v>814</v>
      </c>
      <c r="P2025" t="s">
        <v>375</v>
      </c>
      <c r="Q2025" t="s">
        <v>35</v>
      </c>
      <c r="R2025" t="s">
        <v>36</v>
      </c>
      <c r="S2025" t="s">
        <v>376</v>
      </c>
      <c r="T2025" t="s">
        <v>377</v>
      </c>
      <c r="U2025" t="s">
        <v>38</v>
      </c>
      <c r="V2025" t="s">
        <v>378</v>
      </c>
      <c r="W2025" t="s">
        <v>40</v>
      </c>
      <c r="X2025" t="s">
        <v>187</v>
      </c>
      <c r="Y2025" t="s">
        <v>41</v>
      </c>
      <c r="Z2025" t="s">
        <v>41</v>
      </c>
      <c r="AA2025" t="s">
        <v>379</v>
      </c>
      <c r="AB2025" t="s">
        <v>376</v>
      </c>
      <c r="AC2025" t="s">
        <v>380</v>
      </c>
    </row>
    <row r="2026" spans="1:29" x14ac:dyDescent="0.25">
      <c r="A2026" t="s">
        <v>125</v>
      </c>
      <c r="B2026" t="s">
        <v>372</v>
      </c>
      <c r="C2026" t="s">
        <v>373</v>
      </c>
      <c r="D2026" t="s">
        <v>374</v>
      </c>
      <c r="E2026">
        <v>511</v>
      </c>
      <c r="F2026" t="str">
        <f t="shared" si="62"/>
        <v>A7760AF511</v>
      </c>
      <c r="G2026">
        <f t="shared" si="63"/>
        <v>1942000</v>
      </c>
      <c r="H2026" s="2">
        <v>-1941766</v>
      </c>
      <c r="I2026" s="3">
        <v>-1942000</v>
      </c>
      <c r="J2026" t="s">
        <v>99</v>
      </c>
      <c r="K2026" t="s">
        <v>126</v>
      </c>
      <c r="L2026" t="s">
        <v>927</v>
      </c>
      <c r="M2026" t="s">
        <v>127</v>
      </c>
      <c r="N2026" t="s">
        <v>928</v>
      </c>
      <c r="O2026" t="s">
        <v>814</v>
      </c>
      <c r="P2026" t="s">
        <v>375</v>
      </c>
      <c r="Q2026" t="s">
        <v>35</v>
      </c>
      <c r="R2026" t="s">
        <v>36</v>
      </c>
      <c r="S2026" t="s">
        <v>376</v>
      </c>
      <c r="T2026" t="s">
        <v>377</v>
      </c>
      <c r="U2026" t="s">
        <v>38</v>
      </c>
      <c r="V2026" t="s">
        <v>378</v>
      </c>
      <c r="W2026" t="s">
        <v>40</v>
      </c>
      <c r="X2026" t="s">
        <v>187</v>
      </c>
      <c r="Y2026" t="s">
        <v>41</v>
      </c>
      <c r="Z2026" t="s">
        <v>41</v>
      </c>
      <c r="AA2026" t="s">
        <v>379</v>
      </c>
      <c r="AB2026" t="s">
        <v>376</v>
      </c>
      <c r="AC2026" t="s">
        <v>380</v>
      </c>
    </row>
    <row r="2027" spans="1:29" x14ac:dyDescent="0.25">
      <c r="A2027" t="s">
        <v>145</v>
      </c>
      <c r="B2027" t="s">
        <v>372</v>
      </c>
      <c r="C2027" t="s">
        <v>373</v>
      </c>
      <c r="D2027" t="s">
        <v>374</v>
      </c>
      <c r="E2027">
        <v>511</v>
      </c>
      <c r="F2027" t="str">
        <f t="shared" si="62"/>
        <v>A7760AF511</v>
      </c>
      <c r="G2027">
        <f t="shared" si="63"/>
        <v>1942000</v>
      </c>
      <c r="H2027" s="2">
        <v>1941766</v>
      </c>
      <c r="I2027" s="3">
        <v>1942000</v>
      </c>
      <c r="J2027" t="s">
        <v>29</v>
      </c>
      <c r="K2027" t="s">
        <v>108</v>
      </c>
      <c r="L2027" t="s">
        <v>109</v>
      </c>
      <c r="M2027" t="s">
        <v>32</v>
      </c>
      <c r="N2027" t="s">
        <v>33</v>
      </c>
      <c r="O2027" t="s">
        <v>814</v>
      </c>
      <c r="P2027" t="s">
        <v>375</v>
      </c>
      <c r="Q2027" t="s">
        <v>35</v>
      </c>
      <c r="R2027" t="s">
        <v>36</v>
      </c>
      <c r="S2027" t="s">
        <v>376</v>
      </c>
      <c r="T2027" t="s">
        <v>377</v>
      </c>
      <c r="U2027" t="s">
        <v>38</v>
      </c>
      <c r="V2027" t="s">
        <v>378</v>
      </c>
      <c r="W2027" t="s">
        <v>40</v>
      </c>
      <c r="X2027" t="s">
        <v>187</v>
      </c>
      <c r="Y2027" t="s">
        <v>41</v>
      </c>
      <c r="Z2027" t="s">
        <v>41</v>
      </c>
      <c r="AA2027" t="s">
        <v>379</v>
      </c>
      <c r="AB2027" t="s">
        <v>376</v>
      </c>
      <c r="AC2027" t="s">
        <v>380</v>
      </c>
    </row>
    <row r="2028" spans="1:29" x14ac:dyDescent="0.25">
      <c r="A2028" t="s">
        <v>146</v>
      </c>
      <c r="B2028" t="s">
        <v>372</v>
      </c>
      <c r="C2028" t="s">
        <v>373</v>
      </c>
      <c r="D2028" t="s">
        <v>374</v>
      </c>
      <c r="E2028">
        <v>511</v>
      </c>
      <c r="F2028" t="str">
        <f t="shared" si="62"/>
        <v>A7760AF511</v>
      </c>
      <c r="G2028">
        <f t="shared" si="63"/>
        <v>1942000</v>
      </c>
      <c r="H2028" s="2">
        <v>-1941766</v>
      </c>
      <c r="I2028" s="3">
        <v>-1942000</v>
      </c>
      <c r="J2028" t="s">
        <v>99</v>
      </c>
      <c r="K2028" t="s">
        <v>121</v>
      </c>
      <c r="L2028" t="s">
        <v>122</v>
      </c>
      <c r="M2028" t="s">
        <v>123</v>
      </c>
      <c r="N2028" t="s">
        <v>124</v>
      </c>
      <c r="O2028" t="s">
        <v>814</v>
      </c>
      <c r="P2028" t="s">
        <v>375</v>
      </c>
      <c r="Q2028" t="s">
        <v>35</v>
      </c>
      <c r="R2028" t="s">
        <v>36</v>
      </c>
      <c r="S2028" t="s">
        <v>376</v>
      </c>
      <c r="T2028" t="s">
        <v>377</v>
      </c>
      <c r="U2028" t="s">
        <v>38</v>
      </c>
      <c r="V2028" t="s">
        <v>378</v>
      </c>
      <c r="W2028" t="s">
        <v>40</v>
      </c>
      <c r="X2028" t="s">
        <v>187</v>
      </c>
      <c r="Y2028" t="s">
        <v>41</v>
      </c>
      <c r="Z2028" t="s">
        <v>41</v>
      </c>
      <c r="AA2028" t="s">
        <v>379</v>
      </c>
      <c r="AB2028" t="s">
        <v>376</v>
      </c>
      <c r="AC2028" t="s">
        <v>380</v>
      </c>
    </row>
    <row r="2029" spans="1:29" x14ac:dyDescent="0.25">
      <c r="A2029" t="s">
        <v>147</v>
      </c>
      <c r="B2029" t="s">
        <v>372</v>
      </c>
      <c r="C2029" t="s">
        <v>373</v>
      </c>
      <c r="D2029" t="s">
        <v>374</v>
      </c>
      <c r="E2029">
        <v>511</v>
      </c>
      <c r="F2029" t="str">
        <f t="shared" si="62"/>
        <v>A7760AF511</v>
      </c>
      <c r="G2029">
        <f t="shared" si="63"/>
        <v>1942000</v>
      </c>
      <c r="H2029" s="2">
        <v>1941766</v>
      </c>
      <c r="I2029" s="3">
        <v>1942000</v>
      </c>
      <c r="J2029" t="s">
        <v>29</v>
      </c>
      <c r="K2029" t="s">
        <v>126</v>
      </c>
      <c r="L2029" t="s">
        <v>927</v>
      </c>
      <c r="M2029" t="s">
        <v>127</v>
      </c>
      <c r="N2029" t="s">
        <v>928</v>
      </c>
      <c r="O2029" t="s">
        <v>814</v>
      </c>
      <c r="P2029" t="s">
        <v>375</v>
      </c>
      <c r="Q2029" t="s">
        <v>35</v>
      </c>
      <c r="R2029" t="s">
        <v>36</v>
      </c>
      <c r="S2029" t="s">
        <v>376</v>
      </c>
      <c r="T2029" t="s">
        <v>377</v>
      </c>
      <c r="U2029" t="s">
        <v>38</v>
      </c>
      <c r="V2029" t="s">
        <v>378</v>
      </c>
      <c r="W2029" t="s">
        <v>40</v>
      </c>
      <c r="X2029" t="s">
        <v>187</v>
      </c>
      <c r="Y2029" t="s">
        <v>41</v>
      </c>
      <c r="Z2029" t="s">
        <v>41</v>
      </c>
      <c r="AA2029" t="s">
        <v>379</v>
      </c>
      <c r="AB2029" t="s">
        <v>376</v>
      </c>
      <c r="AC2029" t="s">
        <v>380</v>
      </c>
    </row>
    <row r="2030" spans="1:29" x14ac:dyDescent="0.25">
      <c r="A2030" t="s">
        <v>148</v>
      </c>
      <c r="B2030" t="s">
        <v>372</v>
      </c>
      <c r="C2030" t="s">
        <v>373</v>
      </c>
      <c r="D2030" t="s">
        <v>374</v>
      </c>
      <c r="E2030">
        <v>511</v>
      </c>
      <c r="F2030" t="str">
        <f t="shared" si="62"/>
        <v>A7760AF511</v>
      </c>
      <c r="G2030">
        <f t="shared" si="63"/>
        <v>1942000</v>
      </c>
      <c r="H2030" s="2">
        <v>-1941766</v>
      </c>
      <c r="I2030" s="3">
        <v>-1942000</v>
      </c>
      <c r="J2030" t="s">
        <v>99</v>
      </c>
      <c r="K2030" t="s">
        <v>116</v>
      </c>
      <c r="L2030" t="s">
        <v>117</v>
      </c>
      <c r="M2030" t="s">
        <v>118</v>
      </c>
      <c r="N2030" t="s">
        <v>117</v>
      </c>
      <c r="O2030" t="s">
        <v>814</v>
      </c>
      <c r="P2030" t="s">
        <v>375</v>
      </c>
      <c r="Q2030" t="s">
        <v>35</v>
      </c>
      <c r="R2030" t="s">
        <v>36</v>
      </c>
      <c r="S2030" t="s">
        <v>376</v>
      </c>
      <c r="T2030" t="s">
        <v>377</v>
      </c>
      <c r="U2030" t="s">
        <v>38</v>
      </c>
      <c r="V2030" t="s">
        <v>378</v>
      </c>
      <c r="W2030" t="s">
        <v>40</v>
      </c>
      <c r="X2030" t="s">
        <v>187</v>
      </c>
      <c r="Y2030" t="s">
        <v>41</v>
      </c>
      <c r="Z2030" t="s">
        <v>41</v>
      </c>
      <c r="AA2030" t="s">
        <v>379</v>
      </c>
      <c r="AB2030" t="s">
        <v>376</v>
      </c>
      <c r="AC2030" t="s">
        <v>380</v>
      </c>
    </row>
    <row r="2031" spans="1:29" x14ac:dyDescent="0.25">
      <c r="A2031" t="s">
        <v>149</v>
      </c>
      <c r="B2031" t="s">
        <v>372</v>
      </c>
      <c r="C2031" t="s">
        <v>373</v>
      </c>
      <c r="D2031" t="s">
        <v>374</v>
      </c>
      <c r="E2031">
        <v>511</v>
      </c>
      <c r="F2031" t="str">
        <f t="shared" si="62"/>
        <v>A7760AF511</v>
      </c>
      <c r="G2031">
        <f t="shared" si="63"/>
        <v>23352000</v>
      </c>
      <c r="H2031" s="2">
        <v>23351685</v>
      </c>
      <c r="I2031" s="3">
        <v>23352000</v>
      </c>
      <c r="J2031" t="s">
        <v>29</v>
      </c>
      <c r="K2031" t="s">
        <v>381</v>
      </c>
      <c r="L2031" t="s">
        <v>382</v>
      </c>
      <c r="M2031" t="s">
        <v>383</v>
      </c>
      <c r="N2031" t="s">
        <v>384</v>
      </c>
      <c r="O2031" t="s">
        <v>814</v>
      </c>
      <c r="P2031" t="s">
        <v>375</v>
      </c>
      <c r="Q2031" t="s">
        <v>35</v>
      </c>
      <c r="R2031" t="s">
        <v>36</v>
      </c>
      <c r="S2031" t="s">
        <v>376</v>
      </c>
      <c r="T2031" t="s">
        <v>377</v>
      </c>
      <c r="U2031" t="s">
        <v>38</v>
      </c>
      <c r="V2031" t="s">
        <v>378</v>
      </c>
      <c r="W2031" t="s">
        <v>40</v>
      </c>
      <c r="X2031" t="s">
        <v>187</v>
      </c>
      <c r="Y2031" t="s">
        <v>41</v>
      </c>
      <c r="Z2031" t="s">
        <v>41</v>
      </c>
      <c r="AA2031" t="s">
        <v>379</v>
      </c>
      <c r="AB2031" t="s">
        <v>376</v>
      </c>
      <c r="AC2031" t="s">
        <v>380</v>
      </c>
    </row>
    <row r="2032" spans="1:29" x14ac:dyDescent="0.25">
      <c r="A2032" t="s">
        <v>152</v>
      </c>
      <c r="B2032" t="s">
        <v>372</v>
      </c>
      <c r="C2032" t="s">
        <v>373</v>
      </c>
      <c r="D2032" t="s">
        <v>374</v>
      </c>
      <c r="E2032">
        <v>511</v>
      </c>
      <c r="F2032" t="str">
        <f t="shared" si="62"/>
        <v>A7760AF511</v>
      </c>
      <c r="G2032">
        <f t="shared" si="63"/>
        <v>23352000</v>
      </c>
      <c r="H2032" s="2">
        <v>-23351685</v>
      </c>
      <c r="I2032" s="3">
        <v>-23352000</v>
      </c>
      <c r="J2032" t="s">
        <v>99</v>
      </c>
      <c r="K2032" t="s">
        <v>115</v>
      </c>
      <c r="L2032" t="s">
        <v>111</v>
      </c>
      <c r="M2032" t="s">
        <v>112</v>
      </c>
      <c r="N2032" t="s">
        <v>113</v>
      </c>
      <c r="O2032" t="s">
        <v>814</v>
      </c>
      <c r="P2032" t="s">
        <v>375</v>
      </c>
      <c r="Q2032" t="s">
        <v>35</v>
      </c>
      <c r="R2032" t="s">
        <v>36</v>
      </c>
      <c r="S2032" t="s">
        <v>376</v>
      </c>
      <c r="T2032" t="s">
        <v>377</v>
      </c>
      <c r="U2032" t="s">
        <v>38</v>
      </c>
      <c r="V2032" t="s">
        <v>378</v>
      </c>
      <c r="W2032" t="s">
        <v>40</v>
      </c>
      <c r="X2032" t="s">
        <v>187</v>
      </c>
      <c r="Y2032" t="s">
        <v>41</v>
      </c>
      <c r="Z2032" t="s">
        <v>41</v>
      </c>
      <c r="AA2032" t="s">
        <v>379</v>
      </c>
      <c r="AB2032" t="s">
        <v>376</v>
      </c>
      <c r="AC2032" t="s">
        <v>380</v>
      </c>
    </row>
    <row r="2033" spans="1:29" x14ac:dyDescent="0.25">
      <c r="A2033" t="s">
        <v>153</v>
      </c>
      <c r="B2033" t="s">
        <v>372</v>
      </c>
      <c r="C2033" t="s">
        <v>373</v>
      </c>
      <c r="D2033" t="s">
        <v>374</v>
      </c>
      <c r="E2033">
        <v>511</v>
      </c>
      <c r="F2033" t="str">
        <f t="shared" si="62"/>
        <v>A7760AF511</v>
      </c>
      <c r="G2033">
        <f t="shared" si="63"/>
        <v>21029000</v>
      </c>
      <c r="H2033" s="2">
        <v>21028514</v>
      </c>
      <c r="I2033" s="3">
        <v>21029000</v>
      </c>
      <c r="J2033" t="s">
        <v>29</v>
      </c>
      <c r="K2033" t="s">
        <v>154</v>
      </c>
      <c r="L2033" t="s">
        <v>155</v>
      </c>
      <c r="M2033" t="s">
        <v>156</v>
      </c>
      <c r="N2033" t="s">
        <v>157</v>
      </c>
      <c r="O2033" t="s">
        <v>814</v>
      </c>
      <c r="P2033" t="s">
        <v>375</v>
      </c>
      <c r="Q2033" t="s">
        <v>35</v>
      </c>
      <c r="R2033" t="s">
        <v>36</v>
      </c>
      <c r="S2033" t="s">
        <v>376</v>
      </c>
      <c r="T2033" t="s">
        <v>377</v>
      </c>
      <c r="U2033" t="s">
        <v>38</v>
      </c>
      <c r="V2033" t="s">
        <v>378</v>
      </c>
      <c r="W2033" t="s">
        <v>40</v>
      </c>
      <c r="X2033" t="s">
        <v>187</v>
      </c>
      <c r="Y2033" t="s">
        <v>41</v>
      </c>
      <c r="Z2033" t="s">
        <v>41</v>
      </c>
      <c r="AA2033" t="s">
        <v>379</v>
      </c>
      <c r="AB2033" t="s">
        <v>376</v>
      </c>
      <c r="AC2033" t="s">
        <v>380</v>
      </c>
    </row>
    <row r="2034" spans="1:29" x14ac:dyDescent="0.25">
      <c r="A2034" t="s">
        <v>158</v>
      </c>
      <c r="B2034" t="s">
        <v>372</v>
      </c>
      <c r="C2034" t="s">
        <v>373</v>
      </c>
      <c r="D2034" t="s">
        <v>374</v>
      </c>
      <c r="E2034">
        <v>511</v>
      </c>
      <c r="F2034" t="str">
        <f t="shared" si="62"/>
        <v>A7760AF511</v>
      </c>
      <c r="G2034">
        <f t="shared" si="63"/>
        <v>2728000</v>
      </c>
      <c r="H2034" s="2">
        <v>2727855</v>
      </c>
      <c r="I2034" s="3">
        <v>2728000</v>
      </c>
      <c r="J2034" t="s">
        <v>29</v>
      </c>
      <c r="K2034" t="s">
        <v>385</v>
      </c>
      <c r="L2034" t="s">
        <v>386</v>
      </c>
      <c r="M2034" t="s">
        <v>387</v>
      </c>
      <c r="N2034" t="s">
        <v>388</v>
      </c>
      <c r="O2034" t="s">
        <v>814</v>
      </c>
      <c r="P2034" t="s">
        <v>375</v>
      </c>
      <c r="Q2034" t="s">
        <v>35</v>
      </c>
      <c r="R2034" t="s">
        <v>36</v>
      </c>
      <c r="S2034" t="s">
        <v>376</v>
      </c>
      <c r="T2034" t="s">
        <v>377</v>
      </c>
      <c r="U2034" t="s">
        <v>38</v>
      </c>
      <c r="V2034" t="s">
        <v>378</v>
      </c>
      <c r="W2034" t="s">
        <v>40</v>
      </c>
      <c r="X2034" t="s">
        <v>187</v>
      </c>
      <c r="Y2034" t="s">
        <v>41</v>
      </c>
      <c r="Z2034" t="s">
        <v>41</v>
      </c>
      <c r="AA2034" t="s">
        <v>379</v>
      </c>
      <c r="AB2034" t="s">
        <v>376</v>
      </c>
      <c r="AC2034" t="s">
        <v>380</v>
      </c>
    </row>
    <row r="2035" spans="1:29" x14ac:dyDescent="0.25">
      <c r="A2035" t="s">
        <v>163</v>
      </c>
      <c r="B2035" t="s">
        <v>372</v>
      </c>
      <c r="C2035" t="s">
        <v>373</v>
      </c>
      <c r="D2035" t="s">
        <v>374</v>
      </c>
      <c r="E2035">
        <v>511</v>
      </c>
      <c r="F2035" t="str">
        <f t="shared" si="62"/>
        <v>A7760AF511</v>
      </c>
      <c r="G2035">
        <f t="shared" si="63"/>
        <v>23757000</v>
      </c>
      <c r="H2035" s="2">
        <v>-23756369</v>
      </c>
      <c r="I2035" s="3">
        <v>-23757000</v>
      </c>
      <c r="J2035" t="s">
        <v>99</v>
      </c>
      <c r="K2035" t="s">
        <v>55</v>
      </c>
      <c r="L2035" t="s">
        <v>389</v>
      </c>
      <c r="M2035" t="s">
        <v>390</v>
      </c>
      <c r="N2035" t="s">
        <v>391</v>
      </c>
      <c r="O2035" t="s">
        <v>814</v>
      </c>
      <c r="P2035" t="s">
        <v>375</v>
      </c>
      <c r="Q2035" t="s">
        <v>35</v>
      </c>
      <c r="R2035" t="s">
        <v>36</v>
      </c>
      <c r="S2035" t="s">
        <v>376</v>
      </c>
      <c r="T2035" t="s">
        <v>377</v>
      </c>
      <c r="U2035" t="s">
        <v>38</v>
      </c>
      <c r="V2035" t="s">
        <v>378</v>
      </c>
      <c r="W2035" t="s">
        <v>40</v>
      </c>
      <c r="X2035" t="s">
        <v>187</v>
      </c>
      <c r="Y2035" t="s">
        <v>41</v>
      </c>
      <c r="Z2035" t="s">
        <v>41</v>
      </c>
      <c r="AA2035" t="s">
        <v>379</v>
      </c>
      <c r="AB2035" t="s">
        <v>376</v>
      </c>
      <c r="AC2035" t="s">
        <v>380</v>
      </c>
    </row>
    <row r="2036" spans="1:29" x14ac:dyDescent="0.25">
      <c r="A2036" t="s">
        <v>164</v>
      </c>
      <c r="B2036" t="s">
        <v>372</v>
      </c>
      <c r="C2036" t="s">
        <v>373</v>
      </c>
      <c r="D2036" t="s">
        <v>374</v>
      </c>
      <c r="E2036">
        <v>511</v>
      </c>
      <c r="F2036" t="str">
        <f t="shared" si="62"/>
        <v>A7760AF511</v>
      </c>
      <c r="G2036">
        <f t="shared" si="63"/>
        <v>21029000</v>
      </c>
      <c r="H2036" s="2">
        <v>21028514</v>
      </c>
      <c r="I2036" s="3">
        <v>21029000</v>
      </c>
      <c r="J2036" t="s">
        <v>29</v>
      </c>
      <c r="K2036" t="s">
        <v>116</v>
      </c>
      <c r="L2036" t="s">
        <v>117</v>
      </c>
      <c r="M2036" t="s">
        <v>118</v>
      </c>
      <c r="N2036" t="s">
        <v>117</v>
      </c>
      <c r="O2036" t="s">
        <v>814</v>
      </c>
      <c r="P2036" t="s">
        <v>375</v>
      </c>
      <c r="Q2036" t="s">
        <v>35</v>
      </c>
      <c r="R2036" t="s">
        <v>36</v>
      </c>
      <c r="S2036" t="s">
        <v>376</v>
      </c>
      <c r="T2036" t="s">
        <v>377</v>
      </c>
      <c r="U2036" t="s">
        <v>38</v>
      </c>
      <c r="V2036" t="s">
        <v>378</v>
      </c>
      <c r="W2036" t="s">
        <v>40</v>
      </c>
      <c r="X2036" t="s">
        <v>187</v>
      </c>
      <c r="Y2036" t="s">
        <v>41</v>
      </c>
      <c r="Z2036" t="s">
        <v>41</v>
      </c>
      <c r="AA2036" t="s">
        <v>379</v>
      </c>
      <c r="AB2036" t="s">
        <v>376</v>
      </c>
      <c r="AC2036" t="s">
        <v>380</v>
      </c>
    </row>
    <row r="2037" spans="1:29" x14ac:dyDescent="0.25">
      <c r="A2037" t="s">
        <v>165</v>
      </c>
      <c r="B2037" t="s">
        <v>372</v>
      </c>
      <c r="C2037" t="s">
        <v>373</v>
      </c>
      <c r="D2037" t="s">
        <v>374</v>
      </c>
      <c r="E2037">
        <v>511</v>
      </c>
      <c r="F2037" t="str">
        <f t="shared" si="62"/>
        <v>A7760AF511</v>
      </c>
      <c r="G2037">
        <f t="shared" si="63"/>
        <v>21029000</v>
      </c>
      <c r="H2037" s="2">
        <v>-21028514</v>
      </c>
      <c r="I2037" s="3">
        <v>-21029000</v>
      </c>
      <c r="J2037" t="s">
        <v>99</v>
      </c>
      <c r="K2037" t="s">
        <v>154</v>
      </c>
      <c r="L2037" t="s">
        <v>155</v>
      </c>
      <c r="M2037" t="s">
        <v>156</v>
      </c>
      <c r="N2037" t="s">
        <v>157</v>
      </c>
      <c r="O2037" t="s">
        <v>814</v>
      </c>
      <c r="P2037" t="s">
        <v>375</v>
      </c>
      <c r="Q2037" t="s">
        <v>35</v>
      </c>
      <c r="R2037" t="s">
        <v>36</v>
      </c>
      <c r="S2037" t="s">
        <v>376</v>
      </c>
      <c r="T2037" t="s">
        <v>377</v>
      </c>
      <c r="U2037" t="s">
        <v>38</v>
      </c>
      <c r="V2037" t="s">
        <v>378</v>
      </c>
      <c r="W2037" t="s">
        <v>40</v>
      </c>
      <c r="X2037" t="s">
        <v>187</v>
      </c>
      <c r="Y2037" t="s">
        <v>41</v>
      </c>
      <c r="Z2037" t="s">
        <v>41</v>
      </c>
      <c r="AA2037" t="s">
        <v>379</v>
      </c>
      <c r="AB2037" t="s">
        <v>376</v>
      </c>
      <c r="AC2037" t="s">
        <v>380</v>
      </c>
    </row>
    <row r="2038" spans="1:29" x14ac:dyDescent="0.25">
      <c r="A2038" t="s">
        <v>166</v>
      </c>
      <c r="B2038" t="s">
        <v>372</v>
      </c>
      <c r="C2038" t="s">
        <v>373</v>
      </c>
      <c r="D2038" t="s">
        <v>374</v>
      </c>
      <c r="E2038">
        <v>511</v>
      </c>
      <c r="F2038" t="str">
        <f t="shared" si="62"/>
        <v>A7760AF511</v>
      </c>
      <c r="G2038">
        <f t="shared" si="63"/>
        <v>21468000</v>
      </c>
      <c r="H2038" s="2">
        <v>21467769</v>
      </c>
      <c r="I2038" s="3">
        <v>21468000</v>
      </c>
      <c r="J2038" t="s">
        <v>29</v>
      </c>
      <c r="K2038" t="s">
        <v>116</v>
      </c>
      <c r="L2038" t="s">
        <v>117</v>
      </c>
      <c r="M2038" t="s">
        <v>118</v>
      </c>
      <c r="N2038" t="s">
        <v>117</v>
      </c>
      <c r="O2038" t="s">
        <v>814</v>
      </c>
      <c r="P2038" t="s">
        <v>375</v>
      </c>
      <c r="Q2038" t="s">
        <v>35</v>
      </c>
      <c r="R2038" t="s">
        <v>36</v>
      </c>
      <c r="S2038" t="s">
        <v>376</v>
      </c>
      <c r="T2038" t="s">
        <v>377</v>
      </c>
      <c r="U2038" t="s">
        <v>38</v>
      </c>
      <c r="V2038" t="s">
        <v>378</v>
      </c>
      <c r="W2038" t="s">
        <v>40</v>
      </c>
      <c r="X2038" t="s">
        <v>187</v>
      </c>
      <c r="Y2038" t="s">
        <v>41</v>
      </c>
      <c r="Z2038" t="s">
        <v>41</v>
      </c>
      <c r="AA2038" t="s">
        <v>379</v>
      </c>
      <c r="AB2038" t="s">
        <v>376</v>
      </c>
      <c r="AC2038" t="s">
        <v>380</v>
      </c>
    </row>
    <row r="2039" spans="1:29" x14ac:dyDescent="0.25">
      <c r="A2039" t="s">
        <v>167</v>
      </c>
      <c r="B2039" t="s">
        <v>372</v>
      </c>
      <c r="C2039" t="s">
        <v>373</v>
      </c>
      <c r="D2039" t="s">
        <v>374</v>
      </c>
      <c r="E2039">
        <v>511</v>
      </c>
      <c r="F2039" t="str">
        <f t="shared" si="62"/>
        <v>A7760AF511</v>
      </c>
      <c r="G2039">
        <f t="shared" si="63"/>
        <v>21468000</v>
      </c>
      <c r="H2039" s="2">
        <v>-21467769</v>
      </c>
      <c r="I2039" s="3">
        <v>-21468000</v>
      </c>
      <c r="J2039" t="s">
        <v>99</v>
      </c>
      <c r="K2039" t="s">
        <v>168</v>
      </c>
      <c r="L2039" t="s">
        <v>117</v>
      </c>
      <c r="M2039" t="s">
        <v>169</v>
      </c>
      <c r="N2039" t="s">
        <v>170</v>
      </c>
      <c r="O2039" t="s">
        <v>814</v>
      </c>
      <c r="P2039" t="s">
        <v>375</v>
      </c>
      <c r="Q2039" t="s">
        <v>35</v>
      </c>
      <c r="R2039" t="s">
        <v>36</v>
      </c>
      <c r="S2039" t="s">
        <v>376</v>
      </c>
      <c r="T2039" t="s">
        <v>377</v>
      </c>
      <c r="U2039" t="s">
        <v>38</v>
      </c>
      <c r="V2039" t="s">
        <v>378</v>
      </c>
      <c r="W2039" t="s">
        <v>40</v>
      </c>
      <c r="X2039" t="s">
        <v>187</v>
      </c>
      <c r="Y2039" t="s">
        <v>41</v>
      </c>
      <c r="Z2039" t="s">
        <v>41</v>
      </c>
      <c r="AA2039" t="s">
        <v>379</v>
      </c>
      <c r="AB2039" t="s">
        <v>376</v>
      </c>
      <c r="AC2039" t="s">
        <v>380</v>
      </c>
    </row>
    <row r="2040" spans="1:29" x14ac:dyDescent="0.25">
      <c r="A2040" t="s">
        <v>171</v>
      </c>
      <c r="B2040" t="s">
        <v>372</v>
      </c>
      <c r="C2040" t="s">
        <v>373</v>
      </c>
      <c r="D2040" t="s">
        <v>374</v>
      </c>
      <c r="E2040">
        <v>511</v>
      </c>
      <c r="F2040" t="str">
        <f t="shared" si="62"/>
        <v>A7760AF511</v>
      </c>
      <c r="G2040">
        <f t="shared" si="63"/>
        <v>278000</v>
      </c>
      <c r="H2040" s="2">
        <v>277533</v>
      </c>
      <c r="I2040" s="3">
        <v>278000</v>
      </c>
      <c r="J2040" t="s">
        <v>29</v>
      </c>
      <c r="K2040" t="s">
        <v>115</v>
      </c>
      <c r="L2040" t="s">
        <v>111</v>
      </c>
      <c r="M2040" t="s">
        <v>112</v>
      </c>
      <c r="N2040" t="s">
        <v>113</v>
      </c>
      <c r="O2040" t="s">
        <v>814</v>
      </c>
      <c r="P2040" t="s">
        <v>375</v>
      </c>
      <c r="Q2040" t="s">
        <v>35</v>
      </c>
      <c r="R2040" t="s">
        <v>36</v>
      </c>
      <c r="S2040" t="s">
        <v>376</v>
      </c>
      <c r="T2040" t="s">
        <v>377</v>
      </c>
      <c r="U2040" t="s">
        <v>38</v>
      </c>
      <c r="V2040" t="s">
        <v>378</v>
      </c>
      <c r="W2040" t="s">
        <v>40</v>
      </c>
      <c r="X2040" t="s">
        <v>187</v>
      </c>
      <c r="Y2040" t="s">
        <v>41</v>
      </c>
      <c r="Z2040" t="s">
        <v>41</v>
      </c>
      <c r="AA2040" t="s">
        <v>379</v>
      </c>
      <c r="AB2040" t="s">
        <v>376</v>
      </c>
      <c r="AC2040" t="s">
        <v>380</v>
      </c>
    </row>
    <row r="2041" spans="1:29" x14ac:dyDescent="0.25">
      <c r="A2041" t="s">
        <v>172</v>
      </c>
      <c r="B2041" t="s">
        <v>372</v>
      </c>
      <c r="C2041" t="s">
        <v>373</v>
      </c>
      <c r="D2041" t="s">
        <v>374</v>
      </c>
      <c r="E2041">
        <v>511</v>
      </c>
      <c r="F2041" t="str">
        <f t="shared" si="62"/>
        <v>A7760AF511</v>
      </c>
      <c r="G2041">
        <f t="shared" si="63"/>
        <v>278000</v>
      </c>
      <c r="H2041" s="2">
        <v>-277533</v>
      </c>
      <c r="I2041" s="3">
        <v>-278000</v>
      </c>
      <c r="J2041" t="s">
        <v>99</v>
      </c>
      <c r="K2041" t="s">
        <v>108</v>
      </c>
      <c r="L2041" t="s">
        <v>109</v>
      </c>
      <c r="M2041" t="s">
        <v>32</v>
      </c>
      <c r="N2041" t="s">
        <v>33</v>
      </c>
      <c r="O2041" t="s">
        <v>814</v>
      </c>
      <c r="P2041" t="s">
        <v>375</v>
      </c>
      <c r="Q2041" t="s">
        <v>35</v>
      </c>
      <c r="R2041" t="s">
        <v>36</v>
      </c>
      <c r="S2041" t="s">
        <v>376</v>
      </c>
      <c r="T2041" t="s">
        <v>377</v>
      </c>
      <c r="U2041" t="s">
        <v>38</v>
      </c>
      <c r="V2041" t="s">
        <v>378</v>
      </c>
      <c r="W2041" t="s">
        <v>40</v>
      </c>
      <c r="X2041" t="s">
        <v>187</v>
      </c>
      <c r="Y2041" t="s">
        <v>41</v>
      </c>
      <c r="Z2041" t="s">
        <v>41</v>
      </c>
      <c r="AA2041" t="s">
        <v>379</v>
      </c>
      <c r="AB2041" t="s">
        <v>376</v>
      </c>
      <c r="AC2041" t="s">
        <v>380</v>
      </c>
    </row>
    <row r="2042" spans="1:29" x14ac:dyDescent="0.25">
      <c r="A2042" t="s">
        <v>823</v>
      </c>
      <c r="B2042" t="s">
        <v>392</v>
      </c>
      <c r="C2042" t="s">
        <v>393</v>
      </c>
      <c r="D2042" t="s">
        <v>78</v>
      </c>
      <c r="E2042">
        <v>511</v>
      </c>
      <c r="F2042" t="str">
        <f t="shared" si="62"/>
        <v>A6100AF511</v>
      </c>
      <c r="G2042">
        <f t="shared" si="63"/>
        <v>21703000</v>
      </c>
      <c r="H2042" s="2">
        <v>21702691</v>
      </c>
      <c r="I2042" s="3">
        <v>21703000</v>
      </c>
      <c r="J2042" t="s">
        <v>29</v>
      </c>
      <c r="K2042" t="s">
        <v>108</v>
      </c>
      <c r="L2042" t="s">
        <v>109</v>
      </c>
      <c r="M2042" t="s">
        <v>32</v>
      </c>
      <c r="N2042" t="s">
        <v>33</v>
      </c>
      <c r="O2042" t="s">
        <v>814</v>
      </c>
      <c r="P2042" t="s">
        <v>394</v>
      </c>
      <c r="Q2042" t="s">
        <v>79</v>
      </c>
      <c r="R2042" t="s">
        <v>80</v>
      </c>
      <c r="S2042" t="s">
        <v>395</v>
      </c>
      <c r="T2042" t="s">
        <v>396</v>
      </c>
      <c r="U2042" t="s">
        <v>397</v>
      </c>
      <c r="V2042" t="s">
        <v>378</v>
      </c>
      <c r="W2042" t="s">
        <v>187</v>
      </c>
      <c r="X2042" t="s">
        <v>187</v>
      </c>
      <c r="Y2042" t="s">
        <v>41</v>
      </c>
      <c r="Z2042" t="s">
        <v>41</v>
      </c>
      <c r="AA2042" t="s">
        <v>398</v>
      </c>
      <c r="AB2042" t="s">
        <v>399</v>
      </c>
      <c r="AC2042" t="s">
        <v>380</v>
      </c>
    </row>
    <row r="2043" spans="1:29" x14ac:dyDescent="0.25">
      <c r="A2043" t="s">
        <v>816</v>
      </c>
      <c r="B2043" t="s">
        <v>392</v>
      </c>
      <c r="C2043" t="s">
        <v>393</v>
      </c>
      <c r="D2043" t="s">
        <v>78</v>
      </c>
      <c r="E2043">
        <v>511</v>
      </c>
      <c r="F2043" t="str">
        <f t="shared" si="62"/>
        <v>A6100AF511</v>
      </c>
      <c r="G2043">
        <f t="shared" si="63"/>
        <v>2183000</v>
      </c>
      <c r="H2043" s="2">
        <v>-2183141</v>
      </c>
      <c r="I2043" s="3">
        <v>-2183000</v>
      </c>
      <c r="J2043" t="s">
        <v>99</v>
      </c>
      <c r="K2043" t="s">
        <v>115</v>
      </c>
      <c r="L2043" t="s">
        <v>111</v>
      </c>
      <c r="M2043" t="s">
        <v>112</v>
      </c>
      <c r="N2043" t="s">
        <v>113</v>
      </c>
      <c r="O2043" t="s">
        <v>814</v>
      </c>
      <c r="P2043" t="s">
        <v>394</v>
      </c>
      <c r="Q2043" t="s">
        <v>79</v>
      </c>
      <c r="R2043" t="s">
        <v>80</v>
      </c>
      <c r="S2043" t="s">
        <v>395</v>
      </c>
      <c r="T2043" t="s">
        <v>396</v>
      </c>
      <c r="U2043" t="s">
        <v>397</v>
      </c>
      <c r="V2043" t="s">
        <v>378</v>
      </c>
      <c r="W2043" t="s">
        <v>187</v>
      </c>
      <c r="X2043" t="s">
        <v>187</v>
      </c>
      <c r="Y2043" t="s">
        <v>41</v>
      </c>
      <c r="Z2043" t="s">
        <v>41</v>
      </c>
      <c r="AA2043" t="s">
        <v>398</v>
      </c>
      <c r="AB2043" t="s">
        <v>399</v>
      </c>
      <c r="AC2043" t="s">
        <v>380</v>
      </c>
    </row>
    <row r="2044" spans="1:29" x14ac:dyDescent="0.25">
      <c r="A2044" t="s">
        <v>817</v>
      </c>
      <c r="B2044" t="s">
        <v>392</v>
      </c>
      <c r="C2044" t="s">
        <v>393</v>
      </c>
      <c r="D2044" t="s">
        <v>78</v>
      </c>
      <c r="E2044">
        <v>511</v>
      </c>
      <c r="F2044" t="str">
        <f t="shared" si="62"/>
        <v>A6100AF511</v>
      </c>
      <c r="G2044">
        <f t="shared" si="63"/>
        <v>19442000</v>
      </c>
      <c r="H2044" s="2">
        <v>-19441436</v>
      </c>
      <c r="I2044" s="3">
        <v>-19442000</v>
      </c>
      <c r="J2044" t="s">
        <v>99</v>
      </c>
      <c r="K2044" t="s">
        <v>116</v>
      </c>
      <c r="L2044" t="s">
        <v>117</v>
      </c>
      <c r="M2044" t="s">
        <v>118</v>
      </c>
      <c r="N2044" t="s">
        <v>117</v>
      </c>
      <c r="O2044" t="s">
        <v>814</v>
      </c>
      <c r="P2044" t="s">
        <v>394</v>
      </c>
      <c r="Q2044" t="s">
        <v>79</v>
      </c>
      <c r="R2044" t="s">
        <v>80</v>
      </c>
      <c r="S2044" t="s">
        <v>395</v>
      </c>
      <c r="T2044" t="s">
        <v>396</v>
      </c>
      <c r="U2044" t="s">
        <v>397</v>
      </c>
      <c r="V2044" t="s">
        <v>378</v>
      </c>
      <c r="W2044" t="s">
        <v>187</v>
      </c>
      <c r="X2044" t="s">
        <v>187</v>
      </c>
      <c r="Y2044" t="s">
        <v>41</v>
      </c>
      <c r="Z2044" t="s">
        <v>41</v>
      </c>
      <c r="AA2044" t="s">
        <v>398</v>
      </c>
      <c r="AB2044" t="s">
        <v>399</v>
      </c>
      <c r="AC2044" t="s">
        <v>380</v>
      </c>
    </row>
    <row r="2045" spans="1:29" x14ac:dyDescent="0.25">
      <c r="A2045" t="s">
        <v>926</v>
      </c>
      <c r="B2045" t="s">
        <v>392</v>
      </c>
      <c r="C2045" t="s">
        <v>393</v>
      </c>
      <c r="D2045" t="s">
        <v>78</v>
      </c>
      <c r="E2045">
        <v>511</v>
      </c>
      <c r="F2045" t="str">
        <f t="shared" si="62"/>
        <v>A6100AF511</v>
      </c>
      <c r="G2045">
        <f t="shared" si="63"/>
        <v>78000</v>
      </c>
      <c r="H2045" s="2">
        <v>-78114</v>
      </c>
      <c r="I2045" s="3">
        <v>-78000</v>
      </c>
      <c r="J2045" t="s">
        <v>99</v>
      </c>
      <c r="K2045" t="s">
        <v>100</v>
      </c>
      <c r="L2045" t="s">
        <v>101</v>
      </c>
      <c r="M2045" t="s">
        <v>102</v>
      </c>
      <c r="N2045" t="s">
        <v>103</v>
      </c>
      <c r="O2045" t="s">
        <v>814</v>
      </c>
      <c r="P2045" t="s">
        <v>394</v>
      </c>
      <c r="Q2045" t="s">
        <v>79</v>
      </c>
      <c r="R2045" t="s">
        <v>80</v>
      </c>
      <c r="S2045" t="s">
        <v>395</v>
      </c>
      <c r="T2045" t="s">
        <v>396</v>
      </c>
      <c r="U2045" t="s">
        <v>397</v>
      </c>
      <c r="V2045" t="s">
        <v>378</v>
      </c>
      <c r="W2045" t="s">
        <v>187</v>
      </c>
      <c r="X2045" t="s">
        <v>187</v>
      </c>
      <c r="Y2045" t="s">
        <v>41</v>
      </c>
      <c r="Z2045" t="s">
        <v>41</v>
      </c>
      <c r="AA2045" t="s">
        <v>398</v>
      </c>
      <c r="AB2045" t="s">
        <v>399</v>
      </c>
      <c r="AC2045" t="s">
        <v>380</v>
      </c>
    </row>
    <row r="2046" spans="1:29" x14ac:dyDescent="0.25">
      <c r="A2046" t="s">
        <v>149</v>
      </c>
      <c r="B2046" t="s">
        <v>392</v>
      </c>
      <c r="C2046" t="s">
        <v>393</v>
      </c>
      <c r="D2046" t="s">
        <v>78</v>
      </c>
      <c r="E2046">
        <v>511</v>
      </c>
      <c r="F2046" t="str">
        <f t="shared" si="62"/>
        <v>A6100AF511</v>
      </c>
      <c r="G2046">
        <f t="shared" si="63"/>
        <v>3552000</v>
      </c>
      <c r="H2046" s="2">
        <v>3551574</v>
      </c>
      <c r="I2046" s="3">
        <v>3552000</v>
      </c>
      <c r="J2046" t="s">
        <v>29</v>
      </c>
      <c r="K2046" t="s">
        <v>381</v>
      </c>
      <c r="L2046" t="s">
        <v>382</v>
      </c>
      <c r="M2046" t="s">
        <v>383</v>
      </c>
      <c r="N2046" t="s">
        <v>384</v>
      </c>
      <c r="O2046" t="s">
        <v>814</v>
      </c>
      <c r="P2046" t="s">
        <v>394</v>
      </c>
      <c r="Q2046" t="s">
        <v>79</v>
      </c>
      <c r="R2046" t="s">
        <v>80</v>
      </c>
      <c r="S2046" t="s">
        <v>395</v>
      </c>
      <c r="T2046" t="s">
        <v>396</v>
      </c>
      <c r="U2046" t="s">
        <v>397</v>
      </c>
      <c r="V2046" t="s">
        <v>378</v>
      </c>
      <c r="W2046" t="s">
        <v>187</v>
      </c>
      <c r="X2046" t="s">
        <v>187</v>
      </c>
      <c r="Y2046" t="s">
        <v>41</v>
      </c>
      <c r="Z2046" t="s">
        <v>41</v>
      </c>
      <c r="AA2046" t="s">
        <v>398</v>
      </c>
      <c r="AB2046" t="s">
        <v>399</v>
      </c>
      <c r="AC2046" t="s">
        <v>380</v>
      </c>
    </row>
    <row r="2047" spans="1:29" x14ac:dyDescent="0.25">
      <c r="A2047" t="s">
        <v>152</v>
      </c>
      <c r="B2047" t="s">
        <v>392</v>
      </c>
      <c r="C2047" t="s">
        <v>393</v>
      </c>
      <c r="D2047" t="s">
        <v>78</v>
      </c>
      <c r="E2047">
        <v>511</v>
      </c>
      <c r="F2047" t="str">
        <f t="shared" si="62"/>
        <v>A6100AF511</v>
      </c>
      <c r="G2047">
        <f t="shared" si="63"/>
        <v>3552000</v>
      </c>
      <c r="H2047" s="2">
        <v>-3551574</v>
      </c>
      <c r="I2047" s="3">
        <v>-3552000</v>
      </c>
      <c r="J2047" t="s">
        <v>99</v>
      </c>
      <c r="K2047" t="s">
        <v>115</v>
      </c>
      <c r="L2047" t="s">
        <v>111</v>
      </c>
      <c r="M2047" t="s">
        <v>112</v>
      </c>
      <c r="N2047" t="s">
        <v>113</v>
      </c>
      <c r="O2047" t="s">
        <v>814</v>
      </c>
      <c r="P2047" t="s">
        <v>394</v>
      </c>
      <c r="Q2047" t="s">
        <v>79</v>
      </c>
      <c r="R2047" t="s">
        <v>80</v>
      </c>
      <c r="S2047" t="s">
        <v>395</v>
      </c>
      <c r="T2047" t="s">
        <v>396</v>
      </c>
      <c r="U2047" t="s">
        <v>397</v>
      </c>
      <c r="V2047" t="s">
        <v>378</v>
      </c>
      <c r="W2047" t="s">
        <v>187</v>
      </c>
      <c r="X2047" t="s">
        <v>187</v>
      </c>
      <c r="Y2047" t="s">
        <v>41</v>
      </c>
      <c r="Z2047" t="s">
        <v>41</v>
      </c>
      <c r="AA2047" t="s">
        <v>398</v>
      </c>
      <c r="AB2047" t="s">
        <v>399</v>
      </c>
      <c r="AC2047" t="s">
        <v>380</v>
      </c>
    </row>
    <row r="2048" spans="1:29" x14ac:dyDescent="0.25">
      <c r="A2048" t="s">
        <v>153</v>
      </c>
      <c r="B2048" t="s">
        <v>392</v>
      </c>
      <c r="C2048" t="s">
        <v>393</v>
      </c>
      <c r="D2048" t="s">
        <v>78</v>
      </c>
      <c r="E2048">
        <v>511</v>
      </c>
      <c r="F2048" t="str">
        <f t="shared" si="62"/>
        <v>A6100AF511</v>
      </c>
      <c r="G2048">
        <f t="shared" si="63"/>
        <v>2103000</v>
      </c>
      <c r="H2048" s="2">
        <v>2102828</v>
      </c>
      <c r="I2048" s="3">
        <v>2103000</v>
      </c>
      <c r="J2048" t="s">
        <v>29</v>
      </c>
      <c r="K2048" t="s">
        <v>154</v>
      </c>
      <c r="L2048" t="s">
        <v>155</v>
      </c>
      <c r="M2048" t="s">
        <v>156</v>
      </c>
      <c r="N2048" t="s">
        <v>157</v>
      </c>
      <c r="O2048" t="s">
        <v>814</v>
      </c>
      <c r="P2048" t="s">
        <v>394</v>
      </c>
      <c r="Q2048" t="s">
        <v>79</v>
      </c>
      <c r="R2048" t="s">
        <v>80</v>
      </c>
      <c r="S2048" t="s">
        <v>395</v>
      </c>
      <c r="T2048" t="s">
        <v>396</v>
      </c>
      <c r="U2048" t="s">
        <v>397</v>
      </c>
      <c r="V2048" t="s">
        <v>378</v>
      </c>
      <c r="W2048" t="s">
        <v>187</v>
      </c>
      <c r="X2048" t="s">
        <v>187</v>
      </c>
      <c r="Y2048" t="s">
        <v>41</v>
      </c>
      <c r="Z2048" t="s">
        <v>41</v>
      </c>
      <c r="AA2048" t="s">
        <v>398</v>
      </c>
      <c r="AB2048" t="s">
        <v>399</v>
      </c>
      <c r="AC2048" t="s">
        <v>380</v>
      </c>
    </row>
    <row r="2049" spans="1:29" x14ac:dyDescent="0.25">
      <c r="A2049" t="s">
        <v>158</v>
      </c>
      <c r="B2049" t="s">
        <v>392</v>
      </c>
      <c r="C2049" t="s">
        <v>393</v>
      </c>
      <c r="D2049" t="s">
        <v>78</v>
      </c>
      <c r="E2049">
        <v>511</v>
      </c>
      <c r="F2049" t="str">
        <f t="shared" si="62"/>
        <v>A6100AF511</v>
      </c>
      <c r="G2049">
        <f t="shared" si="63"/>
        <v>45000</v>
      </c>
      <c r="H2049" s="2">
        <v>44608</v>
      </c>
      <c r="I2049" s="3">
        <v>45000</v>
      </c>
      <c r="J2049" t="s">
        <v>29</v>
      </c>
      <c r="K2049" t="s">
        <v>385</v>
      </c>
      <c r="L2049" t="s">
        <v>386</v>
      </c>
      <c r="M2049" t="s">
        <v>387</v>
      </c>
      <c r="N2049" t="s">
        <v>388</v>
      </c>
      <c r="O2049" t="s">
        <v>814</v>
      </c>
      <c r="P2049" t="s">
        <v>394</v>
      </c>
      <c r="Q2049" t="s">
        <v>79</v>
      </c>
      <c r="R2049" t="s">
        <v>80</v>
      </c>
      <c r="S2049" t="s">
        <v>395</v>
      </c>
      <c r="T2049" t="s">
        <v>396</v>
      </c>
      <c r="U2049" t="s">
        <v>397</v>
      </c>
      <c r="V2049" t="s">
        <v>378</v>
      </c>
      <c r="W2049" t="s">
        <v>187</v>
      </c>
      <c r="X2049" t="s">
        <v>187</v>
      </c>
      <c r="Y2049" t="s">
        <v>41</v>
      </c>
      <c r="Z2049" t="s">
        <v>41</v>
      </c>
      <c r="AA2049" t="s">
        <v>398</v>
      </c>
      <c r="AB2049" t="s">
        <v>399</v>
      </c>
      <c r="AC2049" t="s">
        <v>380</v>
      </c>
    </row>
    <row r="2050" spans="1:29" x14ac:dyDescent="0.25">
      <c r="A2050" t="s">
        <v>163</v>
      </c>
      <c r="B2050" t="s">
        <v>392</v>
      </c>
      <c r="C2050" t="s">
        <v>393</v>
      </c>
      <c r="D2050" t="s">
        <v>78</v>
      </c>
      <c r="E2050">
        <v>511</v>
      </c>
      <c r="F2050" t="str">
        <f t="shared" si="62"/>
        <v>A6100AF511</v>
      </c>
      <c r="G2050">
        <f t="shared" si="63"/>
        <v>2148000</v>
      </c>
      <c r="H2050" s="2">
        <v>-2147436</v>
      </c>
      <c r="I2050" s="3">
        <v>-2148000</v>
      </c>
      <c r="J2050" t="s">
        <v>99</v>
      </c>
      <c r="K2050" t="s">
        <v>55</v>
      </c>
      <c r="L2050" t="s">
        <v>389</v>
      </c>
      <c r="M2050" t="s">
        <v>390</v>
      </c>
      <c r="N2050" t="s">
        <v>391</v>
      </c>
      <c r="O2050" t="s">
        <v>814</v>
      </c>
      <c r="P2050" t="s">
        <v>394</v>
      </c>
      <c r="Q2050" t="s">
        <v>79</v>
      </c>
      <c r="R2050" t="s">
        <v>80</v>
      </c>
      <c r="S2050" t="s">
        <v>395</v>
      </c>
      <c r="T2050" t="s">
        <v>396</v>
      </c>
      <c r="U2050" t="s">
        <v>397</v>
      </c>
      <c r="V2050" t="s">
        <v>378</v>
      </c>
      <c r="W2050" t="s">
        <v>187</v>
      </c>
      <c r="X2050" t="s">
        <v>187</v>
      </c>
      <c r="Y2050" t="s">
        <v>41</v>
      </c>
      <c r="Z2050" t="s">
        <v>41</v>
      </c>
      <c r="AA2050" t="s">
        <v>398</v>
      </c>
      <c r="AB2050" t="s">
        <v>399</v>
      </c>
      <c r="AC2050" t="s">
        <v>380</v>
      </c>
    </row>
    <row r="2051" spans="1:29" x14ac:dyDescent="0.25">
      <c r="A2051" t="s">
        <v>164</v>
      </c>
      <c r="B2051" t="s">
        <v>392</v>
      </c>
      <c r="C2051" t="s">
        <v>393</v>
      </c>
      <c r="D2051" t="s">
        <v>78</v>
      </c>
      <c r="E2051">
        <v>511</v>
      </c>
      <c r="F2051" t="str">
        <f t="shared" si="62"/>
        <v>A6100AF511</v>
      </c>
      <c r="G2051">
        <f t="shared" si="63"/>
        <v>2103000</v>
      </c>
      <c r="H2051" s="2">
        <v>2102828</v>
      </c>
      <c r="I2051" s="3">
        <v>2103000</v>
      </c>
      <c r="J2051" t="s">
        <v>29</v>
      </c>
      <c r="K2051" t="s">
        <v>116</v>
      </c>
      <c r="L2051" t="s">
        <v>117</v>
      </c>
      <c r="M2051" t="s">
        <v>118</v>
      </c>
      <c r="N2051" t="s">
        <v>117</v>
      </c>
      <c r="O2051" t="s">
        <v>814</v>
      </c>
      <c r="P2051" t="s">
        <v>394</v>
      </c>
      <c r="Q2051" t="s">
        <v>79</v>
      </c>
      <c r="R2051" t="s">
        <v>80</v>
      </c>
      <c r="S2051" t="s">
        <v>395</v>
      </c>
      <c r="T2051" t="s">
        <v>396</v>
      </c>
      <c r="U2051" t="s">
        <v>397</v>
      </c>
      <c r="V2051" t="s">
        <v>378</v>
      </c>
      <c r="W2051" t="s">
        <v>187</v>
      </c>
      <c r="X2051" t="s">
        <v>187</v>
      </c>
      <c r="Y2051" t="s">
        <v>41</v>
      </c>
      <c r="Z2051" t="s">
        <v>41</v>
      </c>
      <c r="AA2051" t="s">
        <v>398</v>
      </c>
      <c r="AB2051" t="s">
        <v>399</v>
      </c>
      <c r="AC2051" t="s">
        <v>380</v>
      </c>
    </row>
    <row r="2052" spans="1:29" x14ac:dyDescent="0.25">
      <c r="A2052" t="s">
        <v>165</v>
      </c>
      <c r="B2052" t="s">
        <v>392</v>
      </c>
      <c r="C2052" t="s">
        <v>393</v>
      </c>
      <c r="D2052" t="s">
        <v>78</v>
      </c>
      <c r="E2052">
        <v>511</v>
      </c>
      <c r="F2052" t="str">
        <f t="shared" si="62"/>
        <v>A6100AF511</v>
      </c>
      <c r="G2052">
        <f t="shared" si="63"/>
        <v>2103000</v>
      </c>
      <c r="H2052" s="2">
        <v>-2102828</v>
      </c>
      <c r="I2052" s="3">
        <v>-2103000</v>
      </c>
      <c r="J2052" t="s">
        <v>99</v>
      </c>
      <c r="K2052" t="s">
        <v>154</v>
      </c>
      <c r="L2052" t="s">
        <v>155</v>
      </c>
      <c r="M2052" t="s">
        <v>156</v>
      </c>
      <c r="N2052" t="s">
        <v>157</v>
      </c>
      <c r="O2052" t="s">
        <v>814</v>
      </c>
      <c r="P2052" t="s">
        <v>394</v>
      </c>
      <c r="Q2052" t="s">
        <v>79</v>
      </c>
      <c r="R2052" t="s">
        <v>80</v>
      </c>
      <c r="S2052" t="s">
        <v>395</v>
      </c>
      <c r="T2052" t="s">
        <v>396</v>
      </c>
      <c r="U2052" t="s">
        <v>397</v>
      </c>
      <c r="V2052" t="s">
        <v>378</v>
      </c>
      <c r="W2052" t="s">
        <v>187</v>
      </c>
      <c r="X2052" t="s">
        <v>187</v>
      </c>
      <c r="Y2052" t="s">
        <v>41</v>
      </c>
      <c r="Z2052" t="s">
        <v>41</v>
      </c>
      <c r="AA2052" t="s">
        <v>398</v>
      </c>
      <c r="AB2052" t="s">
        <v>399</v>
      </c>
      <c r="AC2052" t="s">
        <v>380</v>
      </c>
    </row>
    <row r="2053" spans="1:29" x14ac:dyDescent="0.25">
      <c r="A2053" t="s">
        <v>166</v>
      </c>
      <c r="B2053" t="s">
        <v>392</v>
      </c>
      <c r="C2053" t="s">
        <v>393</v>
      </c>
      <c r="D2053" t="s">
        <v>78</v>
      </c>
      <c r="E2053">
        <v>511</v>
      </c>
      <c r="F2053" t="str">
        <f t="shared" si="62"/>
        <v>A6100AF511</v>
      </c>
      <c r="G2053">
        <f t="shared" si="63"/>
        <v>2012000</v>
      </c>
      <c r="H2053" s="2">
        <v>2011870</v>
      </c>
      <c r="I2053" s="3">
        <v>2012000</v>
      </c>
      <c r="J2053" t="s">
        <v>29</v>
      </c>
      <c r="K2053" t="s">
        <v>116</v>
      </c>
      <c r="L2053" t="s">
        <v>117</v>
      </c>
      <c r="M2053" t="s">
        <v>118</v>
      </c>
      <c r="N2053" t="s">
        <v>117</v>
      </c>
      <c r="O2053" t="s">
        <v>814</v>
      </c>
      <c r="P2053" t="s">
        <v>394</v>
      </c>
      <c r="Q2053" t="s">
        <v>79</v>
      </c>
      <c r="R2053" t="s">
        <v>80</v>
      </c>
      <c r="S2053" t="s">
        <v>395</v>
      </c>
      <c r="T2053" t="s">
        <v>396</v>
      </c>
      <c r="U2053" t="s">
        <v>397</v>
      </c>
      <c r="V2053" t="s">
        <v>378</v>
      </c>
      <c r="W2053" t="s">
        <v>187</v>
      </c>
      <c r="X2053" t="s">
        <v>187</v>
      </c>
      <c r="Y2053" t="s">
        <v>41</v>
      </c>
      <c r="Z2053" t="s">
        <v>41</v>
      </c>
      <c r="AA2053" t="s">
        <v>398</v>
      </c>
      <c r="AB2053" t="s">
        <v>399</v>
      </c>
      <c r="AC2053" t="s">
        <v>380</v>
      </c>
    </row>
    <row r="2054" spans="1:29" x14ac:dyDescent="0.25">
      <c r="A2054" t="s">
        <v>167</v>
      </c>
      <c r="B2054" t="s">
        <v>392</v>
      </c>
      <c r="C2054" t="s">
        <v>393</v>
      </c>
      <c r="D2054" t="s">
        <v>78</v>
      </c>
      <c r="E2054">
        <v>511</v>
      </c>
      <c r="F2054" t="str">
        <f t="shared" si="62"/>
        <v>A6100AF511</v>
      </c>
      <c r="G2054">
        <f t="shared" si="63"/>
        <v>2012000</v>
      </c>
      <c r="H2054" s="2">
        <v>-2011870</v>
      </c>
      <c r="I2054" s="3">
        <v>-2012000</v>
      </c>
      <c r="J2054" t="s">
        <v>99</v>
      </c>
      <c r="K2054" t="s">
        <v>168</v>
      </c>
      <c r="L2054" t="s">
        <v>117</v>
      </c>
      <c r="M2054" t="s">
        <v>169</v>
      </c>
      <c r="N2054" t="s">
        <v>170</v>
      </c>
      <c r="O2054" t="s">
        <v>814</v>
      </c>
      <c r="P2054" t="s">
        <v>394</v>
      </c>
      <c r="Q2054" t="s">
        <v>79</v>
      </c>
      <c r="R2054" t="s">
        <v>80</v>
      </c>
      <c r="S2054" t="s">
        <v>395</v>
      </c>
      <c r="T2054" t="s">
        <v>396</v>
      </c>
      <c r="U2054" t="s">
        <v>397</v>
      </c>
      <c r="V2054" t="s">
        <v>378</v>
      </c>
      <c r="W2054" t="s">
        <v>187</v>
      </c>
      <c r="X2054" t="s">
        <v>187</v>
      </c>
      <c r="Y2054" t="s">
        <v>41</v>
      </c>
      <c r="Z2054" t="s">
        <v>41</v>
      </c>
      <c r="AA2054" t="s">
        <v>398</v>
      </c>
      <c r="AB2054" t="s">
        <v>399</v>
      </c>
      <c r="AC2054" t="s">
        <v>380</v>
      </c>
    </row>
    <row r="2055" spans="1:29" x14ac:dyDescent="0.25">
      <c r="A2055" t="s">
        <v>181</v>
      </c>
      <c r="B2055" t="s">
        <v>392</v>
      </c>
      <c r="C2055" t="s">
        <v>393</v>
      </c>
      <c r="D2055" t="s">
        <v>78</v>
      </c>
      <c r="E2055">
        <v>511</v>
      </c>
      <c r="F2055" t="str">
        <f t="shared" si="62"/>
        <v>A6100AF511</v>
      </c>
      <c r="G2055">
        <f t="shared" si="63"/>
        <v>1925000</v>
      </c>
      <c r="H2055" s="2">
        <v>1924945</v>
      </c>
      <c r="I2055" s="3">
        <v>1925000</v>
      </c>
      <c r="J2055" t="s">
        <v>29</v>
      </c>
      <c r="K2055" t="s">
        <v>108</v>
      </c>
      <c r="L2055" t="s">
        <v>109</v>
      </c>
      <c r="M2055" t="s">
        <v>32</v>
      </c>
      <c r="N2055" t="s">
        <v>33</v>
      </c>
      <c r="O2055" t="s">
        <v>814</v>
      </c>
      <c r="P2055" t="s">
        <v>394</v>
      </c>
      <c r="Q2055" t="s">
        <v>79</v>
      </c>
      <c r="R2055" t="s">
        <v>80</v>
      </c>
      <c r="S2055" t="s">
        <v>395</v>
      </c>
      <c r="T2055" t="s">
        <v>396</v>
      </c>
      <c r="U2055" t="s">
        <v>397</v>
      </c>
      <c r="V2055" t="s">
        <v>378</v>
      </c>
      <c r="W2055" t="s">
        <v>187</v>
      </c>
      <c r="X2055" t="s">
        <v>187</v>
      </c>
      <c r="Y2055" t="s">
        <v>41</v>
      </c>
      <c r="Z2055" t="s">
        <v>41</v>
      </c>
      <c r="AA2055" t="s">
        <v>398</v>
      </c>
      <c r="AB2055" t="s">
        <v>399</v>
      </c>
      <c r="AC2055" t="s">
        <v>380</v>
      </c>
    </row>
    <row r="2056" spans="1:29" x14ac:dyDescent="0.25">
      <c r="A2056" t="s">
        <v>182</v>
      </c>
      <c r="B2056" t="s">
        <v>392</v>
      </c>
      <c r="C2056" t="s">
        <v>393</v>
      </c>
      <c r="D2056" t="s">
        <v>78</v>
      </c>
      <c r="E2056">
        <v>511</v>
      </c>
      <c r="F2056" t="str">
        <f t="shared" ref="F2056:F2119" si="64">_xlfn.CONCAT("A",D2056,"AF",E2056)</f>
        <v>A6100AF511</v>
      </c>
      <c r="G2056">
        <f t="shared" ref="G2056:G2119" si="65">ABS(I2056)</f>
        <v>1925000</v>
      </c>
      <c r="H2056" s="2">
        <v>-1924945</v>
      </c>
      <c r="I2056" s="3">
        <v>-1925000</v>
      </c>
      <c r="J2056" t="s">
        <v>99</v>
      </c>
      <c r="K2056" t="s">
        <v>116</v>
      </c>
      <c r="L2056" t="s">
        <v>117</v>
      </c>
      <c r="M2056" t="s">
        <v>118</v>
      </c>
      <c r="N2056" t="s">
        <v>117</v>
      </c>
      <c r="O2056" t="s">
        <v>814</v>
      </c>
      <c r="P2056" t="s">
        <v>394</v>
      </c>
      <c r="Q2056" t="s">
        <v>79</v>
      </c>
      <c r="R2056" t="s">
        <v>80</v>
      </c>
      <c r="S2056" t="s">
        <v>395</v>
      </c>
      <c r="T2056" t="s">
        <v>396</v>
      </c>
      <c r="U2056" t="s">
        <v>397</v>
      </c>
      <c r="V2056" t="s">
        <v>378</v>
      </c>
      <c r="W2056" t="s">
        <v>187</v>
      </c>
      <c r="X2056" t="s">
        <v>187</v>
      </c>
      <c r="Y2056" t="s">
        <v>41</v>
      </c>
      <c r="Z2056" t="s">
        <v>41</v>
      </c>
      <c r="AA2056" t="s">
        <v>398</v>
      </c>
      <c r="AB2056" t="s">
        <v>399</v>
      </c>
      <c r="AC2056" t="s">
        <v>380</v>
      </c>
    </row>
    <row r="2057" spans="1:29" x14ac:dyDescent="0.25">
      <c r="A2057" t="s">
        <v>823</v>
      </c>
      <c r="B2057" t="s">
        <v>26</v>
      </c>
      <c r="C2057" t="s">
        <v>400</v>
      </c>
      <c r="D2057" t="s">
        <v>224</v>
      </c>
      <c r="E2057">
        <v>511</v>
      </c>
      <c r="F2057" t="str">
        <f t="shared" si="64"/>
        <v>A1111AF511</v>
      </c>
      <c r="G2057">
        <f t="shared" si="65"/>
        <v>15878000</v>
      </c>
      <c r="H2057" s="2">
        <v>15877802</v>
      </c>
      <c r="I2057" s="3">
        <v>15878000</v>
      </c>
      <c r="J2057" t="s">
        <v>29</v>
      </c>
      <c r="K2057" t="s">
        <v>108</v>
      </c>
      <c r="L2057" t="s">
        <v>109</v>
      </c>
      <c r="M2057" t="s">
        <v>32</v>
      </c>
      <c r="N2057" t="s">
        <v>33</v>
      </c>
      <c r="O2057" t="s">
        <v>814</v>
      </c>
      <c r="P2057" t="s">
        <v>34</v>
      </c>
      <c r="Q2057" t="s">
        <v>45</v>
      </c>
      <c r="R2057" t="s">
        <v>46</v>
      </c>
      <c r="S2057" t="s">
        <v>401</v>
      </c>
      <c r="T2057" t="s">
        <v>185</v>
      </c>
      <c r="U2057" t="s">
        <v>226</v>
      </c>
      <c r="V2057" t="s">
        <v>378</v>
      </c>
      <c r="W2057" t="s">
        <v>40</v>
      </c>
      <c r="X2057" t="s">
        <v>187</v>
      </c>
      <c r="Y2057" t="s">
        <v>41</v>
      </c>
      <c r="Z2057" t="s">
        <v>41</v>
      </c>
      <c r="AA2057" t="s">
        <v>188</v>
      </c>
      <c r="AB2057" t="s">
        <v>227</v>
      </c>
      <c r="AC2057" t="s">
        <v>380</v>
      </c>
    </row>
    <row r="2058" spans="1:29" x14ac:dyDescent="0.25">
      <c r="A2058" t="s">
        <v>825</v>
      </c>
      <c r="B2058" t="s">
        <v>26</v>
      </c>
      <c r="C2058" t="s">
        <v>400</v>
      </c>
      <c r="D2058" t="s">
        <v>224</v>
      </c>
      <c r="E2058">
        <v>511</v>
      </c>
      <c r="F2058" t="str">
        <f t="shared" si="64"/>
        <v>A1111AF511</v>
      </c>
      <c r="G2058">
        <f t="shared" si="65"/>
        <v>92000</v>
      </c>
      <c r="H2058" s="2">
        <v>92340</v>
      </c>
      <c r="I2058" s="3">
        <v>92000</v>
      </c>
      <c r="J2058" t="s">
        <v>29</v>
      </c>
      <c r="K2058" t="s">
        <v>100</v>
      </c>
      <c r="L2058" t="s">
        <v>101</v>
      </c>
      <c r="M2058" t="s">
        <v>102</v>
      </c>
      <c r="N2058" t="s">
        <v>103</v>
      </c>
      <c r="O2058" t="s">
        <v>814</v>
      </c>
      <c r="P2058" t="s">
        <v>34</v>
      </c>
      <c r="Q2058" t="s">
        <v>45</v>
      </c>
      <c r="R2058" t="s">
        <v>46</v>
      </c>
      <c r="S2058" t="s">
        <v>401</v>
      </c>
      <c r="T2058" t="s">
        <v>185</v>
      </c>
      <c r="U2058" t="s">
        <v>226</v>
      </c>
      <c r="V2058" t="s">
        <v>378</v>
      </c>
      <c r="W2058" t="s">
        <v>40</v>
      </c>
      <c r="X2058" t="s">
        <v>187</v>
      </c>
      <c r="Y2058" t="s">
        <v>41</v>
      </c>
      <c r="Z2058" t="s">
        <v>41</v>
      </c>
      <c r="AA2058" t="s">
        <v>188</v>
      </c>
      <c r="AB2058" t="s">
        <v>227</v>
      </c>
      <c r="AC2058" t="s">
        <v>380</v>
      </c>
    </row>
    <row r="2059" spans="1:29" x14ac:dyDescent="0.25">
      <c r="A2059" t="s">
        <v>816</v>
      </c>
      <c r="B2059" t="s">
        <v>26</v>
      </c>
      <c r="C2059" t="s">
        <v>400</v>
      </c>
      <c r="D2059" t="s">
        <v>224</v>
      </c>
      <c r="E2059">
        <v>511</v>
      </c>
      <c r="F2059" t="str">
        <f t="shared" si="64"/>
        <v>A1111AF511</v>
      </c>
      <c r="G2059">
        <f t="shared" si="65"/>
        <v>9682000</v>
      </c>
      <c r="H2059" s="2">
        <v>-9681819</v>
      </c>
      <c r="I2059" s="3">
        <v>-9682000</v>
      </c>
      <c r="J2059" t="s">
        <v>99</v>
      </c>
      <c r="K2059" t="s">
        <v>115</v>
      </c>
      <c r="L2059" t="s">
        <v>111</v>
      </c>
      <c r="M2059" t="s">
        <v>112</v>
      </c>
      <c r="N2059" t="s">
        <v>113</v>
      </c>
      <c r="O2059" t="s">
        <v>814</v>
      </c>
      <c r="P2059" t="s">
        <v>34</v>
      </c>
      <c r="Q2059" t="s">
        <v>45</v>
      </c>
      <c r="R2059" t="s">
        <v>46</v>
      </c>
      <c r="S2059" t="s">
        <v>401</v>
      </c>
      <c r="T2059" t="s">
        <v>185</v>
      </c>
      <c r="U2059" t="s">
        <v>226</v>
      </c>
      <c r="V2059" t="s">
        <v>378</v>
      </c>
      <c r="W2059" t="s">
        <v>40</v>
      </c>
      <c r="X2059" t="s">
        <v>187</v>
      </c>
      <c r="Y2059" t="s">
        <v>41</v>
      </c>
      <c r="Z2059" t="s">
        <v>41</v>
      </c>
      <c r="AA2059" t="s">
        <v>188</v>
      </c>
      <c r="AB2059" t="s">
        <v>227</v>
      </c>
      <c r="AC2059" t="s">
        <v>380</v>
      </c>
    </row>
    <row r="2060" spans="1:29" x14ac:dyDescent="0.25">
      <c r="A2060" t="s">
        <v>817</v>
      </c>
      <c r="B2060" t="s">
        <v>26</v>
      </c>
      <c r="C2060" t="s">
        <v>400</v>
      </c>
      <c r="D2060" t="s">
        <v>224</v>
      </c>
      <c r="E2060">
        <v>511</v>
      </c>
      <c r="F2060" t="str">
        <f t="shared" si="64"/>
        <v>A1111AF511</v>
      </c>
      <c r="G2060">
        <f t="shared" si="65"/>
        <v>6288000</v>
      </c>
      <c r="H2060" s="2">
        <v>-6288323</v>
      </c>
      <c r="I2060" s="3">
        <v>-6288000</v>
      </c>
      <c r="J2060" t="s">
        <v>99</v>
      </c>
      <c r="K2060" t="s">
        <v>116</v>
      </c>
      <c r="L2060" t="s">
        <v>117</v>
      </c>
      <c r="M2060" t="s">
        <v>118</v>
      </c>
      <c r="N2060" t="s">
        <v>117</v>
      </c>
      <c r="O2060" t="s">
        <v>814</v>
      </c>
      <c r="P2060" t="s">
        <v>34</v>
      </c>
      <c r="Q2060" t="s">
        <v>45</v>
      </c>
      <c r="R2060" t="s">
        <v>46</v>
      </c>
      <c r="S2060" t="s">
        <v>401</v>
      </c>
      <c r="T2060" t="s">
        <v>185</v>
      </c>
      <c r="U2060" t="s">
        <v>226</v>
      </c>
      <c r="V2060" t="s">
        <v>378</v>
      </c>
      <c r="W2060" t="s">
        <v>40</v>
      </c>
      <c r="X2060" t="s">
        <v>187</v>
      </c>
      <c r="Y2060" t="s">
        <v>41</v>
      </c>
      <c r="Z2060" t="s">
        <v>41</v>
      </c>
      <c r="AA2060" t="s">
        <v>188</v>
      </c>
      <c r="AB2060" t="s">
        <v>227</v>
      </c>
      <c r="AC2060" t="s">
        <v>380</v>
      </c>
    </row>
    <row r="2061" spans="1:29" x14ac:dyDescent="0.25">
      <c r="A2061" t="s">
        <v>119</v>
      </c>
      <c r="B2061" t="s">
        <v>402</v>
      </c>
      <c r="C2061" t="s">
        <v>400</v>
      </c>
      <c r="D2061" t="s">
        <v>224</v>
      </c>
      <c r="E2061">
        <v>511</v>
      </c>
      <c r="F2061" t="str">
        <f t="shared" si="64"/>
        <v>A1111AF511</v>
      </c>
      <c r="G2061">
        <f t="shared" si="65"/>
        <v>1361000</v>
      </c>
      <c r="H2061" s="2">
        <v>1361026</v>
      </c>
      <c r="I2061" s="3">
        <v>1361000</v>
      </c>
      <c r="J2061" t="s">
        <v>29</v>
      </c>
      <c r="K2061" t="s">
        <v>121</v>
      </c>
      <c r="L2061" t="s">
        <v>122</v>
      </c>
      <c r="M2061" t="s">
        <v>123</v>
      </c>
      <c r="N2061" t="s">
        <v>124</v>
      </c>
      <c r="O2061" t="s">
        <v>814</v>
      </c>
      <c r="P2061" t="s">
        <v>34</v>
      </c>
      <c r="Q2061" t="s">
        <v>45</v>
      </c>
      <c r="R2061" t="s">
        <v>46</v>
      </c>
      <c r="S2061" t="s">
        <v>401</v>
      </c>
      <c r="T2061" t="s">
        <v>185</v>
      </c>
      <c r="U2061" t="s">
        <v>226</v>
      </c>
      <c r="V2061" t="s">
        <v>378</v>
      </c>
      <c r="W2061" t="s">
        <v>40</v>
      </c>
      <c r="X2061" t="s">
        <v>187</v>
      </c>
      <c r="Y2061" t="s">
        <v>41</v>
      </c>
      <c r="Z2061" t="s">
        <v>41</v>
      </c>
      <c r="AA2061" t="s">
        <v>188</v>
      </c>
      <c r="AB2061" t="s">
        <v>227</v>
      </c>
      <c r="AC2061" t="s">
        <v>380</v>
      </c>
    </row>
    <row r="2062" spans="1:29" x14ac:dyDescent="0.25">
      <c r="A2062" t="s">
        <v>125</v>
      </c>
      <c r="B2062" t="s">
        <v>402</v>
      </c>
      <c r="C2062" t="s">
        <v>400</v>
      </c>
      <c r="D2062" t="s">
        <v>224</v>
      </c>
      <c r="E2062">
        <v>511</v>
      </c>
      <c r="F2062" t="str">
        <f t="shared" si="64"/>
        <v>A1111AF511</v>
      </c>
      <c r="G2062">
        <f t="shared" si="65"/>
        <v>1361000</v>
      </c>
      <c r="H2062" s="2">
        <v>-1361026</v>
      </c>
      <c r="I2062" s="3">
        <v>-1361000</v>
      </c>
      <c r="J2062" t="s">
        <v>99</v>
      </c>
      <c r="K2062" t="s">
        <v>126</v>
      </c>
      <c r="L2062" t="s">
        <v>927</v>
      </c>
      <c r="M2062" t="s">
        <v>127</v>
      </c>
      <c r="N2062" t="s">
        <v>928</v>
      </c>
      <c r="O2062" t="s">
        <v>814</v>
      </c>
      <c r="P2062" t="s">
        <v>34</v>
      </c>
      <c r="Q2062" t="s">
        <v>45</v>
      </c>
      <c r="R2062" t="s">
        <v>46</v>
      </c>
      <c r="S2062" t="s">
        <v>401</v>
      </c>
      <c r="T2062" t="s">
        <v>185</v>
      </c>
      <c r="U2062" t="s">
        <v>226</v>
      </c>
      <c r="V2062" t="s">
        <v>378</v>
      </c>
      <c r="W2062" t="s">
        <v>40</v>
      </c>
      <c r="X2062" t="s">
        <v>187</v>
      </c>
      <c r="Y2062" t="s">
        <v>41</v>
      </c>
      <c r="Z2062" t="s">
        <v>41</v>
      </c>
      <c r="AA2062" t="s">
        <v>188</v>
      </c>
      <c r="AB2062" t="s">
        <v>227</v>
      </c>
      <c r="AC2062" t="s">
        <v>380</v>
      </c>
    </row>
    <row r="2063" spans="1:29" x14ac:dyDescent="0.25">
      <c r="A2063" t="s">
        <v>145</v>
      </c>
      <c r="B2063" t="s">
        <v>26</v>
      </c>
      <c r="C2063" t="s">
        <v>400</v>
      </c>
      <c r="D2063" t="s">
        <v>224</v>
      </c>
      <c r="E2063">
        <v>511</v>
      </c>
      <c r="F2063" t="str">
        <f t="shared" si="64"/>
        <v>A1111AF511</v>
      </c>
      <c r="G2063">
        <f t="shared" si="65"/>
        <v>1361000</v>
      </c>
      <c r="H2063" s="2">
        <v>1361026</v>
      </c>
      <c r="I2063" s="3">
        <v>1361000</v>
      </c>
      <c r="J2063" t="s">
        <v>29</v>
      </c>
      <c r="K2063" t="s">
        <v>108</v>
      </c>
      <c r="L2063" t="s">
        <v>109</v>
      </c>
      <c r="M2063" t="s">
        <v>32</v>
      </c>
      <c r="N2063" t="s">
        <v>33</v>
      </c>
      <c r="O2063" t="s">
        <v>814</v>
      </c>
      <c r="P2063" t="s">
        <v>34</v>
      </c>
      <c r="Q2063" t="s">
        <v>45</v>
      </c>
      <c r="R2063" t="s">
        <v>46</v>
      </c>
      <c r="S2063" t="s">
        <v>401</v>
      </c>
      <c r="T2063" t="s">
        <v>185</v>
      </c>
      <c r="U2063" t="s">
        <v>226</v>
      </c>
      <c r="V2063" t="s">
        <v>378</v>
      </c>
      <c r="W2063" t="s">
        <v>40</v>
      </c>
      <c r="X2063" t="s">
        <v>187</v>
      </c>
      <c r="Y2063" t="s">
        <v>41</v>
      </c>
      <c r="Z2063" t="s">
        <v>41</v>
      </c>
      <c r="AA2063" t="s">
        <v>188</v>
      </c>
      <c r="AB2063" t="s">
        <v>227</v>
      </c>
      <c r="AC2063" t="s">
        <v>380</v>
      </c>
    </row>
    <row r="2064" spans="1:29" x14ac:dyDescent="0.25">
      <c r="A2064" t="s">
        <v>146</v>
      </c>
      <c r="B2064" t="s">
        <v>26</v>
      </c>
      <c r="C2064" t="s">
        <v>400</v>
      </c>
      <c r="D2064" t="s">
        <v>224</v>
      </c>
      <c r="E2064">
        <v>511</v>
      </c>
      <c r="F2064" t="str">
        <f t="shared" si="64"/>
        <v>A1111AF511</v>
      </c>
      <c r="G2064">
        <f t="shared" si="65"/>
        <v>1361000</v>
      </c>
      <c r="H2064" s="2">
        <v>-1361026</v>
      </c>
      <c r="I2064" s="3">
        <v>-1361000</v>
      </c>
      <c r="J2064" t="s">
        <v>99</v>
      </c>
      <c r="K2064" t="s">
        <v>121</v>
      </c>
      <c r="L2064" t="s">
        <v>122</v>
      </c>
      <c r="M2064" t="s">
        <v>123</v>
      </c>
      <c r="N2064" t="s">
        <v>124</v>
      </c>
      <c r="O2064" t="s">
        <v>814</v>
      </c>
      <c r="P2064" t="s">
        <v>34</v>
      </c>
      <c r="Q2064" t="s">
        <v>45</v>
      </c>
      <c r="R2064" t="s">
        <v>46</v>
      </c>
      <c r="S2064" t="s">
        <v>401</v>
      </c>
      <c r="T2064" t="s">
        <v>185</v>
      </c>
      <c r="U2064" t="s">
        <v>226</v>
      </c>
      <c r="V2064" t="s">
        <v>378</v>
      </c>
      <c r="W2064" t="s">
        <v>40</v>
      </c>
      <c r="X2064" t="s">
        <v>187</v>
      </c>
      <c r="Y2064" t="s">
        <v>41</v>
      </c>
      <c r="Z2064" t="s">
        <v>41</v>
      </c>
      <c r="AA2064" t="s">
        <v>188</v>
      </c>
      <c r="AB2064" t="s">
        <v>227</v>
      </c>
      <c r="AC2064" t="s">
        <v>380</v>
      </c>
    </row>
    <row r="2065" spans="1:29" x14ac:dyDescent="0.25">
      <c r="A2065" t="s">
        <v>147</v>
      </c>
      <c r="B2065" t="s">
        <v>26</v>
      </c>
      <c r="C2065" t="s">
        <v>400</v>
      </c>
      <c r="D2065" t="s">
        <v>224</v>
      </c>
      <c r="E2065">
        <v>511</v>
      </c>
      <c r="F2065" t="str">
        <f t="shared" si="64"/>
        <v>A1111AF511</v>
      </c>
      <c r="G2065">
        <f t="shared" si="65"/>
        <v>1361000</v>
      </c>
      <c r="H2065" s="2">
        <v>1361026</v>
      </c>
      <c r="I2065" s="3">
        <v>1361000</v>
      </c>
      <c r="J2065" t="s">
        <v>29</v>
      </c>
      <c r="K2065" t="s">
        <v>126</v>
      </c>
      <c r="L2065" t="s">
        <v>927</v>
      </c>
      <c r="M2065" t="s">
        <v>127</v>
      </c>
      <c r="N2065" t="s">
        <v>928</v>
      </c>
      <c r="O2065" t="s">
        <v>814</v>
      </c>
      <c r="P2065" t="s">
        <v>34</v>
      </c>
      <c r="Q2065" t="s">
        <v>45</v>
      </c>
      <c r="R2065" t="s">
        <v>46</v>
      </c>
      <c r="S2065" t="s">
        <v>401</v>
      </c>
      <c r="T2065" t="s">
        <v>185</v>
      </c>
      <c r="U2065" t="s">
        <v>226</v>
      </c>
      <c r="V2065" t="s">
        <v>378</v>
      </c>
      <c r="W2065" t="s">
        <v>40</v>
      </c>
      <c r="X2065" t="s">
        <v>187</v>
      </c>
      <c r="Y2065" t="s">
        <v>41</v>
      </c>
      <c r="Z2065" t="s">
        <v>41</v>
      </c>
      <c r="AA2065" t="s">
        <v>188</v>
      </c>
      <c r="AB2065" t="s">
        <v>227</v>
      </c>
      <c r="AC2065" t="s">
        <v>380</v>
      </c>
    </row>
    <row r="2066" spans="1:29" x14ac:dyDescent="0.25">
      <c r="A2066" t="s">
        <v>148</v>
      </c>
      <c r="B2066" t="s">
        <v>26</v>
      </c>
      <c r="C2066" t="s">
        <v>400</v>
      </c>
      <c r="D2066" t="s">
        <v>224</v>
      </c>
      <c r="E2066">
        <v>511</v>
      </c>
      <c r="F2066" t="str">
        <f t="shared" si="64"/>
        <v>A1111AF511</v>
      </c>
      <c r="G2066">
        <f t="shared" si="65"/>
        <v>1361000</v>
      </c>
      <c r="H2066" s="2">
        <v>-1361026</v>
      </c>
      <c r="I2066" s="3">
        <v>-1361000</v>
      </c>
      <c r="J2066" t="s">
        <v>99</v>
      </c>
      <c r="K2066" t="s">
        <v>116</v>
      </c>
      <c r="L2066" t="s">
        <v>117</v>
      </c>
      <c r="M2066" t="s">
        <v>118</v>
      </c>
      <c r="N2066" t="s">
        <v>117</v>
      </c>
      <c r="O2066" t="s">
        <v>814</v>
      </c>
      <c r="P2066" t="s">
        <v>34</v>
      </c>
      <c r="Q2066" t="s">
        <v>45</v>
      </c>
      <c r="R2066" t="s">
        <v>46</v>
      </c>
      <c r="S2066" t="s">
        <v>401</v>
      </c>
      <c r="T2066" t="s">
        <v>185</v>
      </c>
      <c r="U2066" t="s">
        <v>226</v>
      </c>
      <c r="V2066" t="s">
        <v>378</v>
      </c>
      <c r="W2066" t="s">
        <v>40</v>
      </c>
      <c r="X2066" t="s">
        <v>187</v>
      </c>
      <c r="Y2066" t="s">
        <v>41</v>
      </c>
      <c r="Z2066" t="s">
        <v>41</v>
      </c>
      <c r="AA2066" t="s">
        <v>188</v>
      </c>
      <c r="AB2066" t="s">
        <v>227</v>
      </c>
      <c r="AC2066" t="s">
        <v>380</v>
      </c>
    </row>
    <row r="2067" spans="1:29" x14ac:dyDescent="0.25">
      <c r="A2067" t="s">
        <v>149</v>
      </c>
      <c r="B2067" t="s">
        <v>26</v>
      </c>
      <c r="C2067" t="s">
        <v>400</v>
      </c>
      <c r="D2067" t="s">
        <v>224</v>
      </c>
      <c r="E2067">
        <v>511</v>
      </c>
      <c r="F2067" t="str">
        <f t="shared" si="64"/>
        <v>A1111AF511</v>
      </c>
      <c r="G2067">
        <f t="shared" si="65"/>
        <v>5078000</v>
      </c>
      <c r="H2067" s="2">
        <v>5078387</v>
      </c>
      <c r="I2067" s="3">
        <v>5078000</v>
      </c>
      <c r="J2067" t="s">
        <v>29</v>
      </c>
      <c r="K2067" t="s">
        <v>45</v>
      </c>
      <c r="L2067" t="s">
        <v>46</v>
      </c>
      <c r="M2067" t="s">
        <v>140</v>
      </c>
      <c r="N2067" t="s">
        <v>141</v>
      </c>
      <c r="O2067" t="s">
        <v>814</v>
      </c>
      <c r="P2067" t="s">
        <v>34</v>
      </c>
      <c r="Q2067" t="s">
        <v>45</v>
      </c>
      <c r="R2067" t="s">
        <v>46</v>
      </c>
      <c r="S2067" t="s">
        <v>401</v>
      </c>
      <c r="T2067" t="s">
        <v>185</v>
      </c>
      <c r="U2067" t="s">
        <v>226</v>
      </c>
      <c r="V2067" t="s">
        <v>378</v>
      </c>
      <c r="W2067" t="s">
        <v>40</v>
      </c>
      <c r="X2067" t="s">
        <v>187</v>
      </c>
      <c r="Y2067" t="s">
        <v>41</v>
      </c>
      <c r="Z2067" t="s">
        <v>41</v>
      </c>
      <c r="AA2067" t="s">
        <v>188</v>
      </c>
      <c r="AB2067" t="s">
        <v>227</v>
      </c>
      <c r="AC2067" t="s">
        <v>380</v>
      </c>
    </row>
    <row r="2068" spans="1:29" x14ac:dyDescent="0.25">
      <c r="A2068" t="s">
        <v>152</v>
      </c>
      <c r="B2068" t="s">
        <v>26</v>
      </c>
      <c r="C2068" t="s">
        <v>400</v>
      </c>
      <c r="D2068" t="s">
        <v>224</v>
      </c>
      <c r="E2068">
        <v>511</v>
      </c>
      <c r="F2068" t="str">
        <f t="shared" si="64"/>
        <v>A1111AF511</v>
      </c>
      <c r="G2068">
        <f t="shared" si="65"/>
        <v>5078000</v>
      </c>
      <c r="H2068" s="2">
        <v>-5078387</v>
      </c>
      <c r="I2068" s="3">
        <v>-5078000</v>
      </c>
      <c r="J2068" t="s">
        <v>99</v>
      </c>
      <c r="K2068" t="s">
        <v>115</v>
      </c>
      <c r="L2068" t="s">
        <v>111</v>
      </c>
      <c r="M2068" t="s">
        <v>112</v>
      </c>
      <c r="N2068" t="s">
        <v>113</v>
      </c>
      <c r="O2068" t="s">
        <v>814</v>
      </c>
      <c r="P2068" t="s">
        <v>34</v>
      </c>
      <c r="Q2068" t="s">
        <v>45</v>
      </c>
      <c r="R2068" t="s">
        <v>46</v>
      </c>
      <c r="S2068" t="s">
        <v>401</v>
      </c>
      <c r="T2068" t="s">
        <v>185</v>
      </c>
      <c r="U2068" t="s">
        <v>226</v>
      </c>
      <c r="V2068" t="s">
        <v>378</v>
      </c>
      <c r="W2068" t="s">
        <v>40</v>
      </c>
      <c r="X2068" t="s">
        <v>187</v>
      </c>
      <c r="Y2068" t="s">
        <v>41</v>
      </c>
      <c r="Z2068" t="s">
        <v>41</v>
      </c>
      <c r="AA2068" t="s">
        <v>188</v>
      </c>
      <c r="AB2068" t="s">
        <v>227</v>
      </c>
      <c r="AC2068" t="s">
        <v>380</v>
      </c>
    </row>
    <row r="2069" spans="1:29" x14ac:dyDescent="0.25">
      <c r="A2069" t="s">
        <v>153</v>
      </c>
      <c r="B2069" t="s">
        <v>402</v>
      </c>
      <c r="C2069" t="s">
        <v>400</v>
      </c>
      <c r="D2069" t="s">
        <v>224</v>
      </c>
      <c r="E2069">
        <v>511</v>
      </c>
      <c r="F2069" t="str">
        <f t="shared" si="64"/>
        <v>A1111AF511</v>
      </c>
      <c r="G2069">
        <f t="shared" si="65"/>
        <v>5119000</v>
      </c>
      <c r="H2069" s="2">
        <v>5118817</v>
      </c>
      <c r="I2069" s="3">
        <v>5119000</v>
      </c>
      <c r="J2069" t="s">
        <v>29</v>
      </c>
      <c r="K2069" t="s">
        <v>154</v>
      </c>
      <c r="L2069" t="s">
        <v>155</v>
      </c>
      <c r="M2069" t="s">
        <v>156</v>
      </c>
      <c r="N2069" t="s">
        <v>157</v>
      </c>
      <c r="O2069" t="s">
        <v>814</v>
      </c>
      <c r="P2069" t="s">
        <v>34</v>
      </c>
      <c r="Q2069" t="s">
        <v>45</v>
      </c>
      <c r="R2069" t="s">
        <v>46</v>
      </c>
      <c r="S2069" t="s">
        <v>401</v>
      </c>
      <c r="T2069" t="s">
        <v>185</v>
      </c>
      <c r="U2069" t="s">
        <v>226</v>
      </c>
      <c r="V2069" t="s">
        <v>378</v>
      </c>
      <c r="W2069" t="s">
        <v>40</v>
      </c>
      <c r="X2069" t="s">
        <v>187</v>
      </c>
      <c r="Y2069" t="s">
        <v>41</v>
      </c>
      <c r="Z2069" t="s">
        <v>41</v>
      </c>
      <c r="AA2069" t="s">
        <v>188</v>
      </c>
      <c r="AB2069" t="s">
        <v>227</v>
      </c>
      <c r="AC2069" t="s">
        <v>380</v>
      </c>
    </row>
    <row r="2070" spans="1:29" x14ac:dyDescent="0.25">
      <c r="A2070" t="s">
        <v>158</v>
      </c>
      <c r="B2070" t="s">
        <v>402</v>
      </c>
      <c r="C2070" t="s">
        <v>400</v>
      </c>
      <c r="D2070" t="s">
        <v>224</v>
      </c>
      <c r="E2070">
        <v>511</v>
      </c>
      <c r="F2070" t="str">
        <f t="shared" si="64"/>
        <v>A1111AF511</v>
      </c>
      <c r="G2070">
        <f t="shared" si="65"/>
        <v>42000</v>
      </c>
      <c r="H2070" s="2">
        <v>42262</v>
      </c>
      <c r="I2070" s="3">
        <v>42000</v>
      </c>
      <c r="J2070" t="s">
        <v>29</v>
      </c>
      <c r="K2070" t="s">
        <v>159</v>
      </c>
      <c r="L2070" t="s">
        <v>160</v>
      </c>
      <c r="M2070" t="s">
        <v>161</v>
      </c>
      <c r="N2070" t="s">
        <v>162</v>
      </c>
      <c r="O2070" t="s">
        <v>814</v>
      </c>
      <c r="P2070" t="s">
        <v>34</v>
      </c>
      <c r="Q2070" t="s">
        <v>45</v>
      </c>
      <c r="R2070" t="s">
        <v>46</v>
      </c>
      <c r="S2070" t="s">
        <v>401</v>
      </c>
      <c r="T2070" t="s">
        <v>185</v>
      </c>
      <c r="U2070" t="s">
        <v>226</v>
      </c>
      <c r="V2070" t="s">
        <v>378</v>
      </c>
      <c r="W2070" t="s">
        <v>40</v>
      </c>
      <c r="X2070" t="s">
        <v>187</v>
      </c>
      <c r="Y2070" t="s">
        <v>41</v>
      </c>
      <c r="Z2070" t="s">
        <v>41</v>
      </c>
      <c r="AA2070" t="s">
        <v>188</v>
      </c>
      <c r="AB2070" t="s">
        <v>227</v>
      </c>
      <c r="AC2070" t="s">
        <v>380</v>
      </c>
    </row>
    <row r="2071" spans="1:29" x14ac:dyDescent="0.25">
      <c r="A2071" t="s">
        <v>163</v>
      </c>
      <c r="B2071" t="s">
        <v>402</v>
      </c>
      <c r="C2071" t="s">
        <v>400</v>
      </c>
      <c r="D2071" t="s">
        <v>224</v>
      </c>
      <c r="E2071">
        <v>511</v>
      </c>
      <c r="F2071" t="str">
        <f t="shared" si="64"/>
        <v>A1111AF511</v>
      </c>
      <c r="G2071">
        <f t="shared" si="65"/>
        <v>5161000</v>
      </c>
      <c r="H2071" s="2">
        <v>-5161079</v>
      </c>
      <c r="I2071" s="3">
        <v>-5161000</v>
      </c>
      <c r="J2071" t="s">
        <v>99</v>
      </c>
      <c r="K2071" t="s">
        <v>45</v>
      </c>
      <c r="L2071" t="s">
        <v>46</v>
      </c>
      <c r="M2071" t="s">
        <v>140</v>
      </c>
      <c r="N2071" t="s">
        <v>141</v>
      </c>
      <c r="O2071" t="s">
        <v>814</v>
      </c>
      <c r="P2071" t="s">
        <v>34</v>
      </c>
      <c r="Q2071" t="s">
        <v>45</v>
      </c>
      <c r="R2071" t="s">
        <v>46</v>
      </c>
      <c r="S2071" t="s">
        <v>401</v>
      </c>
      <c r="T2071" t="s">
        <v>185</v>
      </c>
      <c r="U2071" t="s">
        <v>226</v>
      </c>
      <c r="V2071" t="s">
        <v>378</v>
      </c>
      <c r="W2071" t="s">
        <v>40</v>
      </c>
      <c r="X2071" t="s">
        <v>187</v>
      </c>
      <c r="Y2071" t="s">
        <v>41</v>
      </c>
      <c r="Z2071" t="s">
        <v>41</v>
      </c>
      <c r="AA2071" t="s">
        <v>188</v>
      </c>
      <c r="AB2071" t="s">
        <v>227</v>
      </c>
      <c r="AC2071" t="s">
        <v>380</v>
      </c>
    </row>
    <row r="2072" spans="1:29" x14ac:dyDescent="0.25">
      <c r="A2072" t="s">
        <v>164</v>
      </c>
      <c r="B2072" t="s">
        <v>26</v>
      </c>
      <c r="C2072" t="s">
        <v>400</v>
      </c>
      <c r="D2072" t="s">
        <v>224</v>
      </c>
      <c r="E2072">
        <v>511</v>
      </c>
      <c r="F2072" t="str">
        <f t="shared" si="64"/>
        <v>A1111AF511</v>
      </c>
      <c r="G2072">
        <f t="shared" si="65"/>
        <v>5119000</v>
      </c>
      <c r="H2072" s="2">
        <v>5118817</v>
      </c>
      <c r="I2072" s="3">
        <v>5119000</v>
      </c>
      <c r="J2072" t="s">
        <v>29</v>
      </c>
      <c r="K2072" t="s">
        <v>116</v>
      </c>
      <c r="L2072" t="s">
        <v>117</v>
      </c>
      <c r="M2072" t="s">
        <v>118</v>
      </c>
      <c r="N2072" t="s">
        <v>117</v>
      </c>
      <c r="O2072" t="s">
        <v>814</v>
      </c>
      <c r="P2072" t="s">
        <v>34</v>
      </c>
      <c r="Q2072" t="s">
        <v>45</v>
      </c>
      <c r="R2072" t="s">
        <v>46</v>
      </c>
      <c r="S2072" t="s">
        <v>401</v>
      </c>
      <c r="T2072" t="s">
        <v>185</v>
      </c>
      <c r="U2072" t="s">
        <v>226</v>
      </c>
      <c r="V2072" t="s">
        <v>378</v>
      </c>
      <c r="W2072" t="s">
        <v>40</v>
      </c>
      <c r="X2072" t="s">
        <v>187</v>
      </c>
      <c r="Y2072" t="s">
        <v>41</v>
      </c>
      <c r="Z2072" t="s">
        <v>41</v>
      </c>
      <c r="AA2072" t="s">
        <v>188</v>
      </c>
      <c r="AB2072" t="s">
        <v>227</v>
      </c>
      <c r="AC2072" t="s">
        <v>380</v>
      </c>
    </row>
    <row r="2073" spans="1:29" x14ac:dyDescent="0.25">
      <c r="A2073" t="s">
        <v>165</v>
      </c>
      <c r="B2073" t="s">
        <v>26</v>
      </c>
      <c r="C2073" t="s">
        <v>400</v>
      </c>
      <c r="D2073" t="s">
        <v>224</v>
      </c>
      <c r="E2073">
        <v>511</v>
      </c>
      <c r="F2073" t="str">
        <f t="shared" si="64"/>
        <v>A1111AF511</v>
      </c>
      <c r="G2073">
        <f t="shared" si="65"/>
        <v>5119000</v>
      </c>
      <c r="H2073" s="2">
        <v>-5118817</v>
      </c>
      <c r="I2073" s="3">
        <v>-5119000</v>
      </c>
      <c r="J2073" t="s">
        <v>99</v>
      </c>
      <c r="K2073" t="s">
        <v>154</v>
      </c>
      <c r="L2073" t="s">
        <v>155</v>
      </c>
      <c r="M2073" t="s">
        <v>156</v>
      </c>
      <c r="N2073" t="s">
        <v>157</v>
      </c>
      <c r="O2073" t="s">
        <v>814</v>
      </c>
      <c r="P2073" t="s">
        <v>34</v>
      </c>
      <c r="Q2073" t="s">
        <v>45</v>
      </c>
      <c r="R2073" t="s">
        <v>46</v>
      </c>
      <c r="S2073" t="s">
        <v>401</v>
      </c>
      <c r="T2073" t="s">
        <v>185</v>
      </c>
      <c r="U2073" t="s">
        <v>226</v>
      </c>
      <c r="V2073" t="s">
        <v>378</v>
      </c>
      <c r="W2073" t="s">
        <v>40</v>
      </c>
      <c r="X2073" t="s">
        <v>187</v>
      </c>
      <c r="Y2073" t="s">
        <v>41</v>
      </c>
      <c r="Z2073" t="s">
        <v>41</v>
      </c>
      <c r="AA2073" t="s">
        <v>188</v>
      </c>
      <c r="AB2073" t="s">
        <v>227</v>
      </c>
      <c r="AC2073" t="s">
        <v>380</v>
      </c>
    </row>
    <row r="2074" spans="1:29" x14ac:dyDescent="0.25">
      <c r="A2074" t="s">
        <v>166</v>
      </c>
      <c r="B2074" t="s">
        <v>26</v>
      </c>
      <c r="C2074" t="s">
        <v>400</v>
      </c>
      <c r="D2074" t="s">
        <v>224</v>
      </c>
      <c r="E2074">
        <v>511</v>
      </c>
      <c r="F2074" t="str">
        <f t="shared" si="64"/>
        <v>A1111AF511</v>
      </c>
      <c r="G2074">
        <f t="shared" si="65"/>
        <v>1268000</v>
      </c>
      <c r="H2074" s="2">
        <v>1267632</v>
      </c>
      <c r="I2074" s="3">
        <v>1268000</v>
      </c>
      <c r="J2074" t="s">
        <v>29</v>
      </c>
      <c r="K2074" t="s">
        <v>116</v>
      </c>
      <c r="L2074" t="s">
        <v>117</v>
      </c>
      <c r="M2074" t="s">
        <v>118</v>
      </c>
      <c r="N2074" t="s">
        <v>117</v>
      </c>
      <c r="O2074" t="s">
        <v>814</v>
      </c>
      <c r="P2074" t="s">
        <v>34</v>
      </c>
      <c r="Q2074" t="s">
        <v>45</v>
      </c>
      <c r="R2074" t="s">
        <v>46</v>
      </c>
      <c r="S2074" t="s">
        <v>401</v>
      </c>
      <c r="T2074" t="s">
        <v>185</v>
      </c>
      <c r="U2074" t="s">
        <v>226</v>
      </c>
      <c r="V2074" t="s">
        <v>378</v>
      </c>
      <c r="W2074" t="s">
        <v>40</v>
      </c>
      <c r="X2074" t="s">
        <v>187</v>
      </c>
      <c r="Y2074" t="s">
        <v>41</v>
      </c>
      <c r="Z2074" t="s">
        <v>41</v>
      </c>
      <c r="AA2074" t="s">
        <v>188</v>
      </c>
      <c r="AB2074" t="s">
        <v>227</v>
      </c>
      <c r="AC2074" t="s">
        <v>380</v>
      </c>
    </row>
    <row r="2075" spans="1:29" x14ac:dyDescent="0.25">
      <c r="A2075" t="s">
        <v>167</v>
      </c>
      <c r="B2075" t="s">
        <v>26</v>
      </c>
      <c r="C2075" t="s">
        <v>400</v>
      </c>
      <c r="D2075" t="s">
        <v>224</v>
      </c>
      <c r="E2075">
        <v>511</v>
      </c>
      <c r="F2075" t="str">
        <f t="shared" si="64"/>
        <v>A1111AF511</v>
      </c>
      <c r="G2075">
        <f t="shared" si="65"/>
        <v>1268000</v>
      </c>
      <c r="H2075" s="2">
        <v>-1267632</v>
      </c>
      <c r="I2075" s="3">
        <v>-1268000</v>
      </c>
      <c r="J2075" t="s">
        <v>99</v>
      </c>
      <c r="K2075" t="s">
        <v>168</v>
      </c>
      <c r="L2075" t="s">
        <v>117</v>
      </c>
      <c r="M2075" t="s">
        <v>169</v>
      </c>
      <c r="N2075" t="s">
        <v>170</v>
      </c>
      <c r="O2075" t="s">
        <v>814</v>
      </c>
      <c r="P2075" t="s">
        <v>34</v>
      </c>
      <c r="Q2075" t="s">
        <v>45</v>
      </c>
      <c r="R2075" t="s">
        <v>46</v>
      </c>
      <c r="S2075" t="s">
        <v>401</v>
      </c>
      <c r="T2075" t="s">
        <v>185</v>
      </c>
      <c r="U2075" t="s">
        <v>226</v>
      </c>
      <c r="V2075" t="s">
        <v>378</v>
      </c>
      <c r="W2075" t="s">
        <v>40</v>
      </c>
      <c r="X2075" t="s">
        <v>187</v>
      </c>
      <c r="Y2075" t="s">
        <v>41</v>
      </c>
      <c r="Z2075" t="s">
        <v>41</v>
      </c>
      <c r="AA2075" t="s">
        <v>188</v>
      </c>
      <c r="AB2075" t="s">
        <v>227</v>
      </c>
      <c r="AC2075" t="s">
        <v>380</v>
      </c>
    </row>
    <row r="2076" spans="1:29" x14ac:dyDescent="0.25">
      <c r="A2076" t="s">
        <v>171</v>
      </c>
      <c r="B2076" t="s">
        <v>26</v>
      </c>
      <c r="C2076" t="s">
        <v>400</v>
      </c>
      <c r="D2076" t="s">
        <v>224</v>
      </c>
      <c r="E2076">
        <v>511</v>
      </c>
      <c r="F2076" t="str">
        <f t="shared" si="64"/>
        <v>A1111AF511</v>
      </c>
      <c r="G2076">
        <f t="shared" si="65"/>
        <v>358000</v>
      </c>
      <c r="H2076" s="2">
        <v>358191</v>
      </c>
      <c r="I2076" s="3">
        <v>358000</v>
      </c>
      <c r="J2076" t="s">
        <v>29</v>
      </c>
      <c r="K2076" t="s">
        <v>115</v>
      </c>
      <c r="L2076" t="s">
        <v>111</v>
      </c>
      <c r="M2076" t="s">
        <v>112</v>
      </c>
      <c r="N2076" t="s">
        <v>113</v>
      </c>
      <c r="O2076" t="s">
        <v>814</v>
      </c>
      <c r="P2076" t="s">
        <v>34</v>
      </c>
      <c r="Q2076" t="s">
        <v>45</v>
      </c>
      <c r="R2076" t="s">
        <v>46</v>
      </c>
      <c r="S2076" t="s">
        <v>401</v>
      </c>
      <c r="T2076" t="s">
        <v>185</v>
      </c>
      <c r="U2076" t="s">
        <v>226</v>
      </c>
      <c r="V2076" t="s">
        <v>378</v>
      </c>
      <c r="W2076" t="s">
        <v>40</v>
      </c>
      <c r="X2076" t="s">
        <v>187</v>
      </c>
      <c r="Y2076" t="s">
        <v>41</v>
      </c>
      <c r="Z2076" t="s">
        <v>41</v>
      </c>
      <c r="AA2076" t="s">
        <v>188</v>
      </c>
      <c r="AB2076" t="s">
        <v>227</v>
      </c>
      <c r="AC2076" t="s">
        <v>380</v>
      </c>
    </row>
    <row r="2077" spans="1:29" x14ac:dyDescent="0.25">
      <c r="A2077" t="s">
        <v>172</v>
      </c>
      <c r="B2077" t="s">
        <v>26</v>
      </c>
      <c r="C2077" t="s">
        <v>400</v>
      </c>
      <c r="D2077" t="s">
        <v>224</v>
      </c>
      <c r="E2077">
        <v>511</v>
      </c>
      <c r="F2077" t="str">
        <f t="shared" si="64"/>
        <v>A1111AF511</v>
      </c>
      <c r="G2077">
        <f t="shared" si="65"/>
        <v>358000</v>
      </c>
      <c r="H2077" s="2">
        <v>-358191</v>
      </c>
      <c r="I2077" s="3">
        <v>-358000</v>
      </c>
      <c r="J2077" t="s">
        <v>99</v>
      </c>
      <c r="K2077" t="s">
        <v>108</v>
      </c>
      <c r="L2077" t="s">
        <v>109</v>
      </c>
      <c r="M2077" t="s">
        <v>32</v>
      </c>
      <c r="N2077" t="s">
        <v>33</v>
      </c>
      <c r="O2077" t="s">
        <v>814</v>
      </c>
      <c r="P2077" t="s">
        <v>34</v>
      </c>
      <c r="Q2077" t="s">
        <v>45</v>
      </c>
      <c r="R2077" t="s">
        <v>46</v>
      </c>
      <c r="S2077" t="s">
        <v>401</v>
      </c>
      <c r="T2077" t="s">
        <v>185</v>
      </c>
      <c r="U2077" t="s">
        <v>226</v>
      </c>
      <c r="V2077" t="s">
        <v>378</v>
      </c>
      <c r="W2077" t="s">
        <v>40</v>
      </c>
      <c r="X2077" t="s">
        <v>187</v>
      </c>
      <c r="Y2077" t="s">
        <v>41</v>
      </c>
      <c r="Z2077" t="s">
        <v>41</v>
      </c>
      <c r="AA2077" t="s">
        <v>188</v>
      </c>
      <c r="AB2077" t="s">
        <v>227</v>
      </c>
      <c r="AC2077" t="s">
        <v>380</v>
      </c>
    </row>
    <row r="2078" spans="1:29" x14ac:dyDescent="0.25">
      <c r="A2078" t="s">
        <v>823</v>
      </c>
      <c r="B2078" t="s">
        <v>26</v>
      </c>
      <c r="C2078" t="s">
        <v>403</v>
      </c>
      <c r="D2078" t="s">
        <v>224</v>
      </c>
      <c r="E2078">
        <v>511</v>
      </c>
      <c r="F2078" t="str">
        <f t="shared" si="64"/>
        <v>A1111AF511</v>
      </c>
      <c r="G2078">
        <f t="shared" si="65"/>
        <v>1424000</v>
      </c>
      <c r="H2078" s="2">
        <v>1423813</v>
      </c>
      <c r="I2078" s="3">
        <v>1424000</v>
      </c>
      <c r="J2078" t="s">
        <v>29</v>
      </c>
      <c r="K2078" t="s">
        <v>108</v>
      </c>
      <c r="L2078" t="s">
        <v>109</v>
      </c>
      <c r="M2078" t="s">
        <v>32</v>
      </c>
      <c r="N2078" t="s">
        <v>33</v>
      </c>
      <c r="O2078" t="s">
        <v>814</v>
      </c>
      <c r="P2078" t="s">
        <v>34</v>
      </c>
      <c r="Q2078" t="s">
        <v>45</v>
      </c>
      <c r="R2078" t="s">
        <v>46</v>
      </c>
      <c r="S2078" t="s">
        <v>404</v>
      </c>
      <c r="T2078" t="s">
        <v>185</v>
      </c>
      <c r="U2078" t="s">
        <v>226</v>
      </c>
      <c r="V2078" t="s">
        <v>39</v>
      </c>
      <c r="W2078" t="s">
        <v>40</v>
      </c>
      <c r="X2078" t="s">
        <v>187</v>
      </c>
      <c r="Y2078" t="s">
        <v>41</v>
      </c>
      <c r="Z2078" t="s">
        <v>41</v>
      </c>
      <c r="AA2078" t="s">
        <v>188</v>
      </c>
      <c r="AB2078" t="s">
        <v>227</v>
      </c>
    </row>
    <row r="2079" spans="1:29" x14ac:dyDescent="0.25">
      <c r="A2079" t="s">
        <v>825</v>
      </c>
      <c r="B2079" t="s">
        <v>26</v>
      </c>
      <c r="C2079" t="s">
        <v>403</v>
      </c>
      <c r="D2079" t="s">
        <v>224</v>
      </c>
      <c r="E2079">
        <v>511</v>
      </c>
      <c r="F2079" t="str">
        <f t="shared" si="64"/>
        <v>A1111AF511</v>
      </c>
      <c r="G2079">
        <f t="shared" si="65"/>
        <v>17000</v>
      </c>
      <c r="H2079" s="2">
        <v>16941</v>
      </c>
      <c r="I2079" s="3">
        <v>17000</v>
      </c>
      <c r="J2079" t="s">
        <v>29</v>
      </c>
      <c r="K2079" t="s">
        <v>100</v>
      </c>
      <c r="L2079" t="s">
        <v>101</v>
      </c>
      <c r="M2079" t="s">
        <v>102</v>
      </c>
      <c r="N2079" t="s">
        <v>103</v>
      </c>
      <c r="O2079" t="s">
        <v>814</v>
      </c>
      <c r="P2079" t="s">
        <v>34</v>
      </c>
      <c r="Q2079" t="s">
        <v>45</v>
      </c>
      <c r="R2079" t="s">
        <v>46</v>
      </c>
      <c r="S2079" t="s">
        <v>404</v>
      </c>
      <c r="T2079" t="s">
        <v>185</v>
      </c>
      <c r="U2079" t="s">
        <v>226</v>
      </c>
      <c r="V2079" t="s">
        <v>39</v>
      </c>
      <c r="W2079" t="s">
        <v>40</v>
      </c>
      <c r="X2079" t="s">
        <v>187</v>
      </c>
      <c r="Y2079" t="s">
        <v>41</v>
      </c>
      <c r="Z2079" t="s">
        <v>41</v>
      </c>
      <c r="AA2079" t="s">
        <v>188</v>
      </c>
      <c r="AB2079" t="s">
        <v>227</v>
      </c>
    </row>
    <row r="2080" spans="1:29" x14ac:dyDescent="0.25">
      <c r="A2080" t="s">
        <v>816</v>
      </c>
      <c r="B2080" t="s">
        <v>26</v>
      </c>
      <c r="C2080" t="s">
        <v>403</v>
      </c>
      <c r="D2080" t="s">
        <v>224</v>
      </c>
      <c r="E2080">
        <v>511</v>
      </c>
      <c r="F2080" t="str">
        <f t="shared" si="64"/>
        <v>A1111AF511</v>
      </c>
      <c r="G2080">
        <f t="shared" si="65"/>
        <v>815000</v>
      </c>
      <c r="H2080" s="2">
        <v>-814279</v>
      </c>
      <c r="I2080" s="3">
        <v>-815000</v>
      </c>
      <c r="J2080" t="s">
        <v>99</v>
      </c>
      <c r="K2080" t="s">
        <v>115</v>
      </c>
      <c r="L2080" t="s">
        <v>111</v>
      </c>
      <c r="M2080" t="s">
        <v>112</v>
      </c>
      <c r="N2080" t="s">
        <v>113</v>
      </c>
      <c r="O2080" t="s">
        <v>814</v>
      </c>
      <c r="P2080" t="s">
        <v>34</v>
      </c>
      <c r="Q2080" t="s">
        <v>45</v>
      </c>
      <c r="R2080" t="s">
        <v>46</v>
      </c>
      <c r="S2080" t="s">
        <v>404</v>
      </c>
      <c r="T2080" t="s">
        <v>185</v>
      </c>
      <c r="U2080" t="s">
        <v>226</v>
      </c>
      <c r="V2080" t="s">
        <v>39</v>
      </c>
      <c r="W2080" t="s">
        <v>40</v>
      </c>
      <c r="X2080" t="s">
        <v>187</v>
      </c>
      <c r="Y2080" t="s">
        <v>41</v>
      </c>
      <c r="Z2080" t="s">
        <v>41</v>
      </c>
      <c r="AA2080" t="s">
        <v>188</v>
      </c>
      <c r="AB2080" t="s">
        <v>227</v>
      </c>
    </row>
    <row r="2081" spans="1:28" x14ac:dyDescent="0.25">
      <c r="A2081" t="s">
        <v>817</v>
      </c>
      <c r="B2081" t="s">
        <v>26</v>
      </c>
      <c r="C2081" t="s">
        <v>403</v>
      </c>
      <c r="D2081" t="s">
        <v>224</v>
      </c>
      <c r="E2081">
        <v>511</v>
      </c>
      <c r="F2081" t="str">
        <f t="shared" si="64"/>
        <v>A1111AF511</v>
      </c>
      <c r="G2081">
        <f t="shared" si="65"/>
        <v>626000</v>
      </c>
      <c r="H2081" s="2">
        <v>-626475</v>
      </c>
      <c r="I2081" s="3">
        <v>-626000</v>
      </c>
      <c r="J2081" t="s">
        <v>99</v>
      </c>
      <c r="K2081" t="s">
        <v>116</v>
      </c>
      <c r="L2081" t="s">
        <v>117</v>
      </c>
      <c r="M2081" t="s">
        <v>118</v>
      </c>
      <c r="N2081" t="s">
        <v>117</v>
      </c>
      <c r="O2081" t="s">
        <v>814</v>
      </c>
      <c r="P2081" t="s">
        <v>34</v>
      </c>
      <c r="Q2081" t="s">
        <v>45</v>
      </c>
      <c r="R2081" t="s">
        <v>46</v>
      </c>
      <c r="S2081" t="s">
        <v>404</v>
      </c>
      <c r="T2081" t="s">
        <v>185</v>
      </c>
      <c r="U2081" t="s">
        <v>226</v>
      </c>
      <c r="V2081" t="s">
        <v>39</v>
      </c>
      <c r="W2081" t="s">
        <v>40</v>
      </c>
      <c r="X2081" t="s">
        <v>187</v>
      </c>
      <c r="Y2081" t="s">
        <v>41</v>
      </c>
      <c r="Z2081" t="s">
        <v>41</v>
      </c>
      <c r="AA2081" t="s">
        <v>188</v>
      </c>
      <c r="AB2081" t="s">
        <v>227</v>
      </c>
    </row>
    <row r="2082" spans="1:28" x14ac:dyDescent="0.25">
      <c r="A2082" t="s">
        <v>119</v>
      </c>
      <c r="B2082" t="s">
        <v>405</v>
      </c>
      <c r="C2082" t="s">
        <v>403</v>
      </c>
      <c r="D2082" t="s">
        <v>224</v>
      </c>
      <c r="E2082">
        <v>511</v>
      </c>
      <c r="F2082" t="str">
        <f t="shared" si="64"/>
        <v>A1111AF511</v>
      </c>
      <c r="G2082">
        <f t="shared" si="65"/>
        <v>11108000</v>
      </c>
      <c r="H2082" s="2">
        <v>11108176</v>
      </c>
      <c r="I2082" s="3">
        <v>11108000</v>
      </c>
      <c r="J2082" t="s">
        <v>29</v>
      </c>
      <c r="K2082" t="s">
        <v>121</v>
      </c>
      <c r="L2082" t="s">
        <v>122</v>
      </c>
      <c r="M2082" t="s">
        <v>123</v>
      </c>
      <c r="N2082" t="s">
        <v>124</v>
      </c>
      <c r="O2082" t="s">
        <v>814</v>
      </c>
      <c r="P2082" t="s">
        <v>34</v>
      </c>
      <c r="Q2082" t="s">
        <v>45</v>
      </c>
      <c r="R2082" t="s">
        <v>46</v>
      </c>
      <c r="S2082" t="s">
        <v>404</v>
      </c>
      <c r="T2082" t="s">
        <v>185</v>
      </c>
      <c r="U2082" t="s">
        <v>226</v>
      </c>
      <c r="V2082" t="s">
        <v>39</v>
      </c>
      <c r="W2082" t="s">
        <v>40</v>
      </c>
      <c r="X2082" t="s">
        <v>187</v>
      </c>
      <c r="Y2082" t="s">
        <v>41</v>
      </c>
      <c r="Z2082" t="s">
        <v>41</v>
      </c>
      <c r="AA2082" t="s">
        <v>188</v>
      </c>
      <c r="AB2082" t="s">
        <v>227</v>
      </c>
    </row>
    <row r="2083" spans="1:28" x14ac:dyDescent="0.25">
      <c r="A2083" t="s">
        <v>125</v>
      </c>
      <c r="B2083" t="s">
        <v>405</v>
      </c>
      <c r="C2083" t="s">
        <v>403</v>
      </c>
      <c r="D2083" t="s">
        <v>224</v>
      </c>
      <c r="E2083">
        <v>511</v>
      </c>
      <c r="F2083" t="str">
        <f t="shared" si="64"/>
        <v>A1111AF511</v>
      </c>
      <c r="G2083">
        <f t="shared" si="65"/>
        <v>11108000</v>
      </c>
      <c r="H2083" s="2">
        <v>-11108176</v>
      </c>
      <c r="I2083" s="3">
        <v>-11108000</v>
      </c>
      <c r="J2083" t="s">
        <v>99</v>
      </c>
      <c r="K2083" t="s">
        <v>126</v>
      </c>
      <c r="L2083" t="s">
        <v>927</v>
      </c>
      <c r="M2083" t="s">
        <v>127</v>
      </c>
      <c r="N2083" t="s">
        <v>928</v>
      </c>
      <c r="O2083" t="s">
        <v>814</v>
      </c>
      <c r="P2083" t="s">
        <v>34</v>
      </c>
      <c r="Q2083" t="s">
        <v>45</v>
      </c>
      <c r="R2083" t="s">
        <v>46</v>
      </c>
      <c r="S2083" t="s">
        <v>404</v>
      </c>
      <c r="T2083" t="s">
        <v>185</v>
      </c>
      <c r="U2083" t="s">
        <v>226</v>
      </c>
      <c r="V2083" t="s">
        <v>39</v>
      </c>
      <c r="W2083" t="s">
        <v>40</v>
      </c>
      <c r="X2083" t="s">
        <v>187</v>
      </c>
      <c r="Y2083" t="s">
        <v>41</v>
      </c>
      <c r="Z2083" t="s">
        <v>41</v>
      </c>
      <c r="AA2083" t="s">
        <v>188</v>
      </c>
      <c r="AB2083" t="s">
        <v>227</v>
      </c>
    </row>
    <row r="2084" spans="1:28" x14ac:dyDescent="0.25">
      <c r="A2084" t="s">
        <v>145</v>
      </c>
      <c r="B2084" t="s">
        <v>26</v>
      </c>
      <c r="C2084" t="s">
        <v>403</v>
      </c>
      <c r="D2084" t="s">
        <v>224</v>
      </c>
      <c r="E2084">
        <v>511</v>
      </c>
      <c r="F2084" t="str">
        <f t="shared" si="64"/>
        <v>A1111AF511</v>
      </c>
      <c r="G2084">
        <f t="shared" si="65"/>
        <v>11108000</v>
      </c>
      <c r="H2084" s="2">
        <v>11108176</v>
      </c>
      <c r="I2084" s="3">
        <v>11108000</v>
      </c>
      <c r="J2084" t="s">
        <v>29</v>
      </c>
      <c r="K2084" t="s">
        <v>108</v>
      </c>
      <c r="L2084" t="s">
        <v>109</v>
      </c>
      <c r="M2084" t="s">
        <v>32</v>
      </c>
      <c r="N2084" t="s">
        <v>33</v>
      </c>
      <c r="O2084" t="s">
        <v>814</v>
      </c>
      <c r="P2084" t="s">
        <v>34</v>
      </c>
      <c r="Q2084" t="s">
        <v>45</v>
      </c>
      <c r="R2084" t="s">
        <v>46</v>
      </c>
      <c r="S2084" t="s">
        <v>404</v>
      </c>
      <c r="T2084" t="s">
        <v>185</v>
      </c>
      <c r="U2084" t="s">
        <v>226</v>
      </c>
      <c r="V2084" t="s">
        <v>39</v>
      </c>
      <c r="W2084" t="s">
        <v>40</v>
      </c>
      <c r="X2084" t="s">
        <v>187</v>
      </c>
      <c r="Y2084" t="s">
        <v>41</v>
      </c>
      <c r="Z2084" t="s">
        <v>41</v>
      </c>
      <c r="AA2084" t="s">
        <v>188</v>
      </c>
      <c r="AB2084" t="s">
        <v>227</v>
      </c>
    </row>
    <row r="2085" spans="1:28" x14ac:dyDescent="0.25">
      <c r="A2085" t="s">
        <v>146</v>
      </c>
      <c r="B2085" t="s">
        <v>26</v>
      </c>
      <c r="C2085" t="s">
        <v>403</v>
      </c>
      <c r="D2085" t="s">
        <v>224</v>
      </c>
      <c r="E2085">
        <v>511</v>
      </c>
      <c r="F2085" t="str">
        <f t="shared" si="64"/>
        <v>A1111AF511</v>
      </c>
      <c r="G2085">
        <f t="shared" si="65"/>
        <v>11108000</v>
      </c>
      <c r="H2085" s="2">
        <v>-11108176</v>
      </c>
      <c r="I2085" s="3">
        <v>-11108000</v>
      </c>
      <c r="J2085" t="s">
        <v>99</v>
      </c>
      <c r="K2085" t="s">
        <v>121</v>
      </c>
      <c r="L2085" t="s">
        <v>122</v>
      </c>
      <c r="M2085" t="s">
        <v>123</v>
      </c>
      <c r="N2085" t="s">
        <v>124</v>
      </c>
      <c r="O2085" t="s">
        <v>814</v>
      </c>
      <c r="P2085" t="s">
        <v>34</v>
      </c>
      <c r="Q2085" t="s">
        <v>45</v>
      </c>
      <c r="R2085" t="s">
        <v>46</v>
      </c>
      <c r="S2085" t="s">
        <v>404</v>
      </c>
      <c r="T2085" t="s">
        <v>185</v>
      </c>
      <c r="U2085" t="s">
        <v>226</v>
      </c>
      <c r="V2085" t="s">
        <v>39</v>
      </c>
      <c r="W2085" t="s">
        <v>40</v>
      </c>
      <c r="X2085" t="s">
        <v>187</v>
      </c>
      <c r="Y2085" t="s">
        <v>41</v>
      </c>
      <c r="Z2085" t="s">
        <v>41</v>
      </c>
      <c r="AA2085" t="s">
        <v>188</v>
      </c>
      <c r="AB2085" t="s">
        <v>227</v>
      </c>
    </row>
    <row r="2086" spans="1:28" x14ac:dyDescent="0.25">
      <c r="A2086" t="s">
        <v>147</v>
      </c>
      <c r="B2086" t="s">
        <v>26</v>
      </c>
      <c r="C2086" t="s">
        <v>403</v>
      </c>
      <c r="D2086" t="s">
        <v>224</v>
      </c>
      <c r="E2086">
        <v>511</v>
      </c>
      <c r="F2086" t="str">
        <f t="shared" si="64"/>
        <v>A1111AF511</v>
      </c>
      <c r="G2086">
        <f t="shared" si="65"/>
        <v>11108000</v>
      </c>
      <c r="H2086" s="2">
        <v>11108176</v>
      </c>
      <c r="I2086" s="3">
        <v>11108000</v>
      </c>
      <c r="J2086" t="s">
        <v>29</v>
      </c>
      <c r="K2086" t="s">
        <v>126</v>
      </c>
      <c r="L2086" t="s">
        <v>927</v>
      </c>
      <c r="M2086" t="s">
        <v>127</v>
      </c>
      <c r="N2086" t="s">
        <v>928</v>
      </c>
      <c r="O2086" t="s">
        <v>814</v>
      </c>
      <c r="P2086" t="s">
        <v>34</v>
      </c>
      <c r="Q2086" t="s">
        <v>45</v>
      </c>
      <c r="R2086" t="s">
        <v>46</v>
      </c>
      <c r="S2086" t="s">
        <v>404</v>
      </c>
      <c r="T2086" t="s">
        <v>185</v>
      </c>
      <c r="U2086" t="s">
        <v>226</v>
      </c>
      <c r="V2086" t="s">
        <v>39</v>
      </c>
      <c r="W2086" t="s">
        <v>40</v>
      </c>
      <c r="X2086" t="s">
        <v>187</v>
      </c>
      <c r="Y2086" t="s">
        <v>41</v>
      </c>
      <c r="Z2086" t="s">
        <v>41</v>
      </c>
      <c r="AA2086" t="s">
        <v>188</v>
      </c>
      <c r="AB2086" t="s">
        <v>227</v>
      </c>
    </row>
    <row r="2087" spans="1:28" x14ac:dyDescent="0.25">
      <c r="A2087" t="s">
        <v>148</v>
      </c>
      <c r="B2087" t="s">
        <v>26</v>
      </c>
      <c r="C2087" t="s">
        <v>403</v>
      </c>
      <c r="D2087" t="s">
        <v>224</v>
      </c>
      <c r="E2087">
        <v>511</v>
      </c>
      <c r="F2087" t="str">
        <f t="shared" si="64"/>
        <v>A1111AF511</v>
      </c>
      <c r="G2087">
        <f t="shared" si="65"/>
        <v>11108000</v>
      </c>
      <c r="H2087" s="2">
        <v>-11108176</v>
      </c>
      <c r="I2087" s="3">
        <v>-11108000</v>
      </c>
      <c r="J2087" t="s">
        <v>99</v>
      </c>
      <c r="K2087" t="s">
        <v>116</v>
      </c>
      <c r="L2087" t="s">
        <v>117</v>
      </c>
      <c r="M2087" t="s">
        <v>118</v>
      </c>
      <c r="N2087" t="s">
        <v>117</v>
      </c>
      <c r="O2087" t="s">
        <v>814</v>
      </c>
      <c r="P2087" t="s">
        <v>34</v>
      </c>
      <c r="Q2087" t="s">
        <v>45</v>
      </c>
      <c r="R2087" t="s">
        <v>46</v>
      </c>
      <c r="S2087" t="s">
        <v>404</v>
      </c>
      <c r="T2087" t="s">
        <v>185</v>
      </c>
      <c r="U2087" t="s">
        <v>226</v>
      </c>
      <c r="V2087" t="s">
        <v>39</v>
      </c>
      <c r="W2087" t="s">
        <v>40</v>
      </c>
      <c r="X2087" t="s">
        <v>187</v>
      </c>
      <c r="Y2087" t="s">
        <v>41</v>
      </c>
      <c r="Z2087" t="s">
        <v>41</v>
      </c>
      <c r="AA2087" t="s">
        <v>188</v>
      </c>
      <c r="AB2087" t="s">
        <v>227</v>
      </c>
    </row>
    <row r="2088" spans="1:28" x14ac:dyDescent="0.25">
      <c r="A2088" t="s">
        <v>149</v>
      </c>
      <c r="B2088" t="s">
        <v>26</v>
      </c>
      <c r="C2088" t="s">
        <v>403</v>
      </c>
      <c r="D2088" t="s">
        <v>224</v>
      </c>
      <c r="E2088">
        <v>511</v>
      </c>
      <c r="F2088" t="str">
        <f t="shared" si="64"/>
        <v>A1111AF511</v>
      </c>
      <c r="G2088">
        <f t="shared" si="65"/>
        <v>589000</v>
      </c>
      <c r="H2088" s="2">
        <v>589240</v>
      </c>
      <c r="I2088" s="3">
        <v>589000</v>
      </c>
      <c r="J2088" t="s">
        <v>29</v>
      </c>
      <c r="K2088" t="s">
        <v>45</v>
      </c>
      <c r="L2088" t="s">
        <v>46</v>
      </c>
      <c r="M2088" t="s">
        <v>140</v>
      </c>
      <c r="N2088" t="s">
        <v>141</v>
      </c>
      <c r="O2088" t="s">
        <v>814</v>
      </c>
      <c r="P2088" t="s">
        <v>34</v>
      </c>
      <c r="Q2088" t="s">
        <v>45</v>
      </c>
      <c r="R2088" t="s">
        <v>46</v>
      </c>
      <c r="S2088" t="s">
        <v>404</v>
      </c>
      <c r="T2088" t="s">
        <v>185</v>
      </c>
      <c r="U2088" t="s">
        <v>226</v>
      </c>
      <c r="V2088" t="s">
        <v>39</v>
      </c>
      <c r="W2088" t="s">
        <v>40</v>
      </c>
      <c r="X2088" t="s">
        <v>187</v>
      </c>
      <c r="Y2088" t="s">
        <v>41</v>
      </c>
      <c r="Z2088" t="s">
        <v>41</v>
      </c>
      <c r="AA2088" t="s">
        <v>188</v>
      </c>
      <c r="AB2088" t="s">
        <v>227</v>
      </c>
    </row>
    <row r="2089" spans="1:28" x14ac:dyDescent="0.25">
      <c r="A2089" t="s">
        <v>152</v>
      </c>
      <c r="B2089" t="s">
        <v>26</v>
      </c>
      <c r="C2089" t="s">
        <v>403</v>
      </c>
      <c r="D2089" t="s">
        <v>224</v>
      </c>
      <c r="E2089">
        <v>511</v>
      </c>
      <c r="F2089" t="str">
        <f t="shared" si="64"/>
        <v>A1111AF511</v>
      </c>
      <c r="G2089">
        <f t="shared" si="65"/>
        <v>589000</v>
      </c>
      <c r="H2089" s="2">
        <v>-589240</v>
      </c>
      <c r="I2089" s="3">
        <v>-589000</v>
      </c>
      <c r="J2089" t="s">
        <v>99</v>
      </c>
      <c r="K2089" t="s">
        <v>115</v>
      </c>
      <c r="L2089" t="s">
        <v>111</v>
      </c>
      <c r="M2089" t="s">
        <v>112</v>
      </c>
      <c r="N2089" t="s">
        <v>113</v>
      </c>
      <c r="O2089" t="s">
        <v>814</v>
      </c>
      <c r="P2089" t="s">
        <v>34</v>
      </c>
      <c r="Q2089" t="s">
        <v>45</v>
      </c>
      <c r="R2089" t="s">
        <v>46</v>
      </c>
      <c r="S2089" t="s">
        <v>404</v>
      </c>
      <c r="T2089" t="s">
        <v>185</v>
      </c>
      <c r="U2089" t="s">
        <v>226</v>
      </c>
      <c r="V2089" t="s">
        <v>39</v>
      </c>
      <c r="W2089" t="s">
        <v>40</v>
      </c>
      <c r="X2089" t="s">
        <v>187</v>
      </c>
      <c r="Y2089" t="s">
        <v>41</v>
      </c>
      <c r="Z2089" t="s">
        <v>41</v>
      </c>
      <c r="AA2089" t="s">
        <v>188</v>
      </c>
      <c r="AB2089" t="s">
        <v>227</v>
      </c>
    </row>
    <row r="2090" spans="1:28" x14ac:dyDescent="0.25">
      <c r="A2090" t="s">
        <v>153</v>
      </c>
      <c r="B2090" t="s">
        <v>405</v>
      </c>
      <c r="C2090" t="s">
        <v>403</v>
      </c>
      <c r="D2090" t="s">
        <v>224</v>
      </c>
      <c r="E2090">
        <v>511</v>
      </c>
      <c r="F2090" t="str">
        <f t="shared" si="64"/>
        <v>A1111AF511</v>
      </c>
      <c r="G2090">
        <f t="shared" si="65"/>
        <v>393000</v>
      </c>
      <c r="H2090" s="2">
        <v>393355</v>
      </c>
      <c r="I2090" s="3">
        <v>393000</v>
      </c>
      <c r="J2090" t="s">
        <v>29</v>
      </c>
      <c r="K2090" t="s">
        <v>154</v>
      </c>
      <c r="L2090" t="s">
        <v>155</v>
      </c>
      <c r="M2090" t="s">
        <v>156</v>
      </c>
      <c r="N2090" t="s">
        <v>157</v>
      </c>
      <c r="O2090" t="s">
        <v>814</v>
      </c>
      <c r="P2090" t="s">
        <v>34</v>
      </c>
      <c r="Q2090" t="s">
        <v>45</v>
      </c>
      <c r="R2090" t="s">
        <v>46</v>
      </c>
      <c r="S2090" t="s">
        <v>404</v>
      </c>
      <c r="T2090" t="s">
        <v>185</v>
      </c>
      <c r="U2090" t="s">
        <v>226</v>
      </c>
      <c r="V2090" t="s">
        <v>39</v>
      </c>
      <c r="W2090" t="s">
        <v>40</v>
      </c>
      <c r="X2090" t="s">
        <v>187</v>
      </c>
      <c r="Y2090" t="s">
        <v>41</v>
      </c>
      <c r="Z2090" t="s">
        <v>41</v>
      </c>
      <c r="AA2090" t="s">
        <v>188</v>
      </c>
      <c r="AB2090" t="s">
        <v>227</v>
      </c>
    </row>
    <row r="2091" spans="1:28" x14ac:dyDescent="0.25">
      <c r="A2091" t="s">
        <v>158</v>
      </c>
      <c r="B2091" t="s">
        <v>405</v>
      </c>
      <c r="C2091" t="s">
        <v>403</v>
      </c>
      <c r="D2091" t="s">
        <v>224</v>
      </c>
      <c r="E2091">
        <v>511</v>
      </c>
      <c r="F2091" t="str">
        <f t="shared" si="64"/>
        <v>A1111AF511</v>
      </c>
      <c r="G2091">
        <f t="shared" si="65"/>
        <v>23000</v>
      </c>
      <c r="H2091" s="2">
        <v>23275</v>
      </c>
      <c r="I2091" s="3">
        <v>23000</v>
      </c>
      <c r="J2091" t="s">
        <v>29</v>
      </c>
      <c r="K2091" t="s">
        <v>159</v>
      </c>
      <c r="L2091" t="s">
        <v>160</v>
      </c>
      <c r="M2091" t="s">
        <v>161</v>
      </c>
      <c r="N2091" t="s">
        <v>162</v>
      </c>
      <c r="O2091" t="s">
        <v>814</v>
      </c>
      <c r="P2091" t="s">
        <v>34</v>
      </c>
      <c r="Q2091" t="s">
        <v>45</v>
      </c>
      <c r="R2091" t="s">
        <v>46</v>
      </c>
      <c r="S2091" t="s">
        <v>404</v>
      </c>
      <c r="T2091" t="s">
        <v>185</v>
      </c>
      <c r="U2091" t="s">
        <v>226</v>
      </c>
      <c r="V2091" t="s">
        <v>39</v>
      </c>
      <c r="W2091" t="s">
        <v>40</v>
      </c>
      <c r="X2091" t="s">
        <v>187</v>
      </c>
      <c r="Y2091" t="s">
        <v>41</v>
      </c>
      <c r="Z2091" t="s">
        <v>41</v>
      </c>
      <c r="AA2091" t="s">
        <v>188</v>
      </c>
      <c r="AB2091" t="s">
        <v>227</v>
      </c>
    </row>
    <row r="2092" spans="1:28" x14ac:dyDescent="0.25">
      <c r="A2092" t="s">
        <v>163</v>
      </c>
      <c r="B2092" t="s">
        <v>405</v>
      </c>
      <c r="C2092" t="s">
        <v>403</v>
      </c>
      <c r="D2092" t="s">
        <v>224</v>
      </c>
      <c r="E2092">
        <v>511</v>
      </c>
      <c r="F2092" t="str">
        <f t="shared" si="64"/>
        <v>A1111AF511</v>
      </c>
      <c r="G2092">
        <f t="shared" si="65"/>
        <v>416000</v>
      </c>
      <c r="H2092" s="2">
        <v>-416630</v>
      </c>
      <c r="I2092" s="3">
        <v>-416000</v>
      </c>
      <c r="J2092" t="s">
        <v>99</v>
      </c>
      <c r="K2092" t="s">
        <v>45</v>
      </c>
      <c r="L2092" t="s">
        <v>46</v>
      </c>
      <c r="M2092" t="s">
        <v>140</v>
      </c>
      <c r="N2092" t="s">
        <v>141</v>
      </c>
      <c r="O2092" t="s">
        <v>814</v>
      </c>
      <c r="P2092" t="s">
        <v>34</v>
      </c>
      <c r="Q2092" t="s">
        <v>45</v>
      </c>
      <c r="R2092" t="s">
        <v>46</v>
      </c>
      <c r="S2092" t="s">
        <v>404</v>
      </c>
      <c r="T2092" t="s">
        <v>185</v>
      </c>
      <c r="U2092" t="s">
        <v>226</v>
      </c>
      <c r="V2092" t="s">
        <v>39</v>
      </c>
      <c r="W2092" t="s">
        <v>40</v>
      </c>
      <c r="X2092" t="s">
        <v>187</v>
      </c>
      <c r="Y2092" t="s">
        <v>41</v>
      </c>
      <c r="Z2092" t="s">
        <v>41</v>
      </c>
      <c r="AA2092" t="s">
        <v>188</v>
      </c>
      <c r="AB2092" t="s">
        <v>227</v>
      </c>
    </row>
    <row r="2093" spans="1:28" x14ac:dyDescent="0.25">
      <c r="A2093" t="s">
        <v>164</v>
      </c>
      <c r="B2093" t="s">
        <v>26</v>
      </c>
      <c r="C2093" t="s">
        <v>403</v>
      </c>
      <c r="D2093" t="s">
        <v>224</v>
      </c>
      <c r="E2093">
        <v>511</v>
      </c>
      <c r="F2093" t="str">
        <f t="shared" si="64"/>
        <v>A1111AF511</v>
      </c>
      <c r="G2093">
        <f t="shared" si="65"/>
        <v>393000</v>
      </c>
      <c r="H2093" s="2">
        <v>393355</v>
      </c>
      <c r="I2093" s="3">
        <v>393000</v>
      </c>
      <c r="J2093" t="s">
        <v>29</v>
      </c>
      <c r="K2093" t="s">
        <v>116</v>
      </c>
      <c r="L2093" t="s">
        <v>117</v>
      </c>
      <c r="M2093" t="s">
        <v>118</v>
      </c>
      <c r="N2093" t="s">
        <v>117</v>
      </c>
      <c r="O2093" t="s">
        <v>814</v>
      </c>
      <c r="P2093" t="s">
        <v>34</v>
      </c>
      <c r="Q2093" t="s">
        <v>45</v>
      </c>
      <c r="R2093" t="s">
        <v>46</v>
      </c>
      <c r="S2093" t="s">
        <v>404</v>
      </c>
      <c r="T2093" t="s">
        <v>185</v>
      </c>
      <c r="U2093" t="s">
        <v>226</v>
      </c>
      <c r="V2093" t="s">
        <v>39</v>
      </c>
      <c r="W2093" t="s">
        <v>40</v>
      </c>
      <c r="X2093" t="s">
        <v>187</v>
      </c>
      <c r="Y2093" t="s">
        <v>41</v>
      </c>
      <c r="Z2093" t="s">
        <v>41</v>
      </c>
      <c r="AA2093" t="s">
        <v>188</v>
      </c>
      <c r="AB2093" t="s">
        <v>227</v>
      </c>
    </row>
    <row r="2094" spans="1:28" x14ac:dyDescent="0.25">
      <c r="A2094" t="s">
        <v>165</v>
      </c>
      <c r="B2094" t="s">
        <v>26</v>
      </c>
      <c r="C2094" t="s">
        <v>403</v>
      </c>
      <c r="D2094" t="s">
        <v>224</v>
      </c>
      <c r="E2094">
        <v>511</v>
      </c>
      <c r="F2094" t="str">
        <f t="shared" si="64"/>
        <v>A1111AF511</v>
      </c>
      <c r="G2094">
        <f t="shared" si="65"/>
        <v>393000</v>
      </c>
      <c r="H2094" s="2">
        <v>-393355</v>
      </c>
      <c r="I2094" s="3">
        <v>-393000</v>
      </c>
      <c r="J2094" t="s">
        <v>99</v>
      </c>
      <c r="K2094" t="s">
        <v>154</v>
      </c>
      <c r="L2094" t="s">
        <v>155</v>
      </c>
      <c r="M2094" t="s">
        <v>156</v>
      </c>
      <c r="N2094" t="s">
        <v>157</v>
      </c>
      <c r="O2094" t="s">
        <v>814</v>
      </c>
      <c r="P2094" t="s">
        <v>34</v>
      </c>
      <c r="Q2094" t="s">
        <v>45</v>
      </c>
      <c r="R2094" t="s">
        <v>46</v>
      </c>
      <c r="S2094" t="s">
        <v>404</v>
      </c>
      <c r="T2094" t="s">
        <v>185</v>
      </c>
      <c r="U2094" t="s">
        <v>226</v>
      </c>
      <c r="V2094" t="s">
        <v>39</v>
      </c>
      <c r="W2094" t="s">
        <v>40</v>
      </c>
      <c r="X2094" t="s">
        <v>187</v>
      </c>
      <c r="Y2094" t="s">
        <v>41</v>
      </c>
      <c r="Z2094" t="s">
        <v>41</v>
      </c>
      <c r="AA2094" t="s">
        <v>188</v>
      </c>
      <c r="AB2094" t="s">
        <v>227</v>
      </c>
    </row>
    <row r="2095" spans="1:28" x14ac:dyDescent="0.25">
      <c r="A2095" t="s">
        <v>166</v>
      </c>
      <c r="B2095" t="s">
        <v>26</v>
      </c>
      <c r="C2095" t="s">
        <v>403</v>
      </c>
      <c r="D2095" t="s">
        <v>224</v>
      </c>
      <c r="E2095">
        <v>511</v>
      </c>
      <c r="F2095" t="str">
        <f t="shared" si="64"/>
        <v>A1111AF511</v>
      </c>
      <c r="G2095">
        <f t="shared" si="65"/>
        <v>2217000</v>
      </c>
      <c r="H2095" s="2">
        <v>2216583</v>
      </c>
      <c r="I2095" s="3">
        <v>2217000</v>
      </c>
      <c r="J2095" t="s">
        <v>29</v>
      </c>
      <c r="K2095" t="s">
        <v>116</v>
      </c>
      <c r="L2095" t="s">
        <v>117</v>
      </c>
      <c r="M2095" t="s">
        <v>118</v>
      </c>
      <c r="N2095" t="s">
        <v>117</v>
      </c>
      <c r="O2095" t="s">
        <v>814</v>
      </c>
      <c r="P2095" t="s">
        <v>34</v>
      </c>
      <c r="Q2095" t="s">
        <v>45</v>
      </c>
      <c r="R2095" t="s">
        <v>46</v>
      </c>
      <c r="S2095" t="s">
        <v>404</v>
      </c>
      <c r="T2095" t="s">
        <v>185</v>
      </c>
      <c r="U2095" t="s">
        <v>226</v>
      </c>
      <c r="V2095" t="s">
        <v>39</v>
      </c>
      <c r="W2095" t="s">
        <v>40</v>
      </c>
      <c r="X2095" t="s">
        <v>187</v>
      </c>
      <c r="Y2095" t="s">
        <v>41</v>
      </c>
      <c r="Z2095" t="s">
        <v>41</v>
      </c>
      <c r="AA2095" t="s">
        <v>188</v>
      </c>
      <c r="AB2095" t="s">
        <v>227</v>
      </c>
    </row>
    <row r="2096" spans="1:28" x14ac:dyDescent="0.25">
      <c r="A2096" t="s">
        <v>167</v>
      </c>
      <c r="B2096" t="s">
        <v>26</v>
      </c>
      <c r="C2096" t="s">
        <v>403</v>
      </c>
      <c r="D2096" t="s">
        <v>224</v>
      </c>
      <c r="E2096">
        <v>511</v>
      </c>
      <c r="F2096" t="str">
        <f t="shared" si="64"/>
        <v>A1111AF511</v>
      </c>
      <c r="G2096">
        <f t="shared" si="65"/>
        <v>2217000</v>
      </c>
      <c r="H2096" s="2">
        <v>-2216583</v>
      </c>
      <c r="I2096" s="3">
        <v>-2217000</v>
      </c>
      <c r="J2096" t="s">
        <v>99</v>
      </c>
      <c r="K2096" t="s">
        <v>168</v>
      </c>
      <c r="L2096" t="s">
        <v>117</v>
      </c>
      <c r="M2096" t="s">
        <v>169</v>
      </c>
      <c r="N2096" t="s">
        <v>170</v>
      </c>
      <c r="O2096" t="s">
        <v>814</v>
      </c>
      <c r="P2096" t="s">
        <v>34</v>
      </c>
      <c r="Q2096" t="s">
        <v>45</v>
      </c>
      <c r="R2096" t="s">
        <v>46</v>
      </c>
      <c r="S2096" t="s">
        <v>404</v>
      </c>
      <c r="T2096" t="s">
        <v>185</v>
      </c>
      <c r="U2096" t="s">
        <v>226</v>
      </c>
      <c r="V2096" t="s">
        <v>39</v>
      </c>
      <c r="W2096" t="s">
        <v>40</v>
      </c>
      <c r="X2096" t="s">
        <v>187</v>
      </c>
      <c r="Y2096" t="s">
        <v>41</v>
      </c>
      <c r="Z2096" t="s">
        <v>41</v>
      </c>
      <c r="AA2096" t="s">
        <v>188</v>
      </c>
      <c r="AB2096" t="s">
        <v>227</v>
      </c>
    </row>
    <row r="2097" spans="1:28" x14ac:dyDescent="0.25">
      <c r="A2097" t="s">
        <v>823</v>
      </c>
      <c r="B2097" t="s">
        <v>26</v>
      </c>
      <c r="C2097" t="s">
        <v>406</v>
      </c>
      <c r="D2097" t="s">
        <v>224</v>
      </c>
      <c r="E2097">
        <v>511</v>
      </c>
      <c r="F2097" t="str">
        <f t="shared" si="64"/>
        <v>A1111AF511</v>
      </c>
      <c r="G2097">
        <f t="shared" si="65"/>
        <v>9256000</v>
      </c>
      <c r="H2097" s="2">
        <v>9256185</v>
      </c>
      <c r="I2097" s="3">
        <v>9256000</v>
      </c>
      <c r="J2097" t="s">
        <v>29</v>
      </c>
      <c r="K2097" t="s">
        <v>108</v>
      </c>
      <c r="L2097" t="s">
        <v>109</v>
      </c>
      <c r="M2097" t="s">
        <v>32</v>
      </c>
      <c r="N2097" t="s">
        <v>33</v>
      </c>
      <c r="O2097" t="s">
        <v>814</v>
      </c>
      <c r="P2097" t="s">
        <v>34</v>
      </c>
      <c r="Q2097" t="s">
        <v>45</v>
      </c>
      <c r="R2097" t="s">
        <v>46</v>
      </c>
      <c r="S2097" t="s">
        <v>407</v>
      </c>
      <c r="T2097" t="s">
        <v>185</v>
      </c>
      <c r="U2097" t="s">
        <v>226</v>
      </c>
      <c r="V2097" t="s">
        <v>39</v>
      </c>
      <c r="W2097" t="s">
        <v>40</v>
      </c>
      <c r="X2097" t="s">
        <v>187</v>
      </c>
      <c r="Y2097" t="s">
        <v>41</v>
      </c>
      <c r="Z2097" t="s">
        <v>41</v>
      </c>
      <c r="AA2097" t="s">
        <v>188</v>
      </c>
      <c r="AB2097" t="s">
        <v>227</v>
      </c>
    </row>
    <row r="2098" spans="1:28" x14ac:dyDescent="0.25">
      <c r="A2098" t="s">
        <v>825</v>
      </c>
      <c r="B2098" t="s">
        <v>26</v>
      </c>
      <c r="C2098" t="s">
        <v>406</v>
      </c>
      <c r="D2098" t="s">
        <v>224</v>
      </c>
      <c r="E2098">
        <v>511</v>
      </c>
      <c r="F2098" t="str">
        <f t="shared" si="64"/>
        <v>A1111AF511</v>
      </c>
      <c r="G2098">
        <f t="shared" si="65"/>
        <v>120000</v>
      </c>
      <c r="H2098" s="2">
        <v>119134</v>
      </c>
      <c r="I2098" s="3">
        <v>120000</v>
      </c>
      <c r="J2098" t="s">
        <v>29</v>
      </c>
      <c r="K2098" t="s">
        <v>100</v>
      </c>
      <c r="L2098" t="s">
        <v>101</v>
      </c>
      <c r="M2098" t="s">
        <v>102</v>
      </c>
      <c r="N2098" t="s">
        <v>103</v>
      </c>
      <c r="O2098" t="s">
        <v>814</v>
      </c>
      <c r="P2098" t="s">
        <v>34</v>
      </c>
      <c r="Q2098" t="s">
        <v>45</v>
      </c>
      <c r="R2098" t="s">
        <v>46</v>
      </c>
      <c r="S2098" t="s">
        <v>407</v>
      </c>
      <c r="T2098" t="s">
        <v>185</v>
      </c>
      <c r="U2098" t="s">
        <v>226</v>
      </c>
      <c r="V2098" t="s">
        <v>39</v>
      </c>
      <c r="W2098" t="s">
        <v>40</v>
      </c>
      <c r="X2098" t="s">
        <v>187</v>
      </c>
      <c r="Y2098" t="s">
        <v>41</v>
      </c>
      <c r="Z2098" t="s">
        <v>41</v>
      </c>
      <c r="AA2098" t="s">
        <v>188</v>
      </c>
      <c r="AB2098" t="s">
        <v>227</v>
      </c>
    </row>
    <row r="2099" spans="1:28" x14ac:dyDescent="0.25">
      <c r="A2099" t="s">
        <v>816</v>
      </c>
      <c r="B2099" t="s">
        <v>26</v>
      </c>
      <c r="C2099" t="s">
        <v>406</v>
      </c>
      <c r="D2099" t="s">
        <v>224</v>
      </c>
      <c r="E2099">
        <v>511</v>
      </c>
      <c r="F2099" t="str">
        <f t="shared" si="64"/>
        <v>A1111AF511</v>
      </c>
      <c r="G2099">
        <f t="shared" si="65"/>
        <v>4727000</v>
      </c>
      <c r="H2099" s="2">
        <v>-4726562</v>
      </c>
      <c r="I2099" s="3">
        <v>-4727000</v>
      </c>
      <c r="J2099" t="s">
        <v>99</v>
      </c>
      <c r="K2099" t="s">
        <v>115</v>
      </c>
      <c r="L2099" t="s">
        <v>111</v>
      </c>
      <c r="M2099" t="s">
        <v>112</v>
      </c>
      <c r="N2099" t="s">
        <v>113</v>
      </c>
      <c r="O2099" t="s">
        <v>814</v>
      </c>
      <c r="P2099" t="s">
        <v>34</v>
      </c>
      <c r="Q2099" t="s">
        <v>45</v>
      </c>
      <c r="R2099" t="s">
        <v>46</v>
      </c>
      <c r="S2099" t="s">
        <v>407</v>
      </c>
      <c r="T2099" t="s">
        <v>185</v>
      </c>
      <c r="U2099" t="s">
        <v>226</v>
      </c>
      <c r="V2099" t="s">
        <v>39</v>
      </c>
      <c r="W2099" t="s">
        <v>40</v>
      </c>
      <c r="X2099" t="s">
        <v>187</v>
      </c>
      <c r="Y2099" t="s">
        <v>41</v>
      </c>
      <c r="Z2099" t="s">
        <v>41</v>
      </c>
      <c r="AA2099" t="s">
        <v>188</v>
      </c>
      <c r="AB2099" t="s">
        <v>227</v>
      </c>
    </row>
    <row r="2100" spans="1:28" x14ac:dyDescent="0.25">
      <c r="A2100" t="s">
        <v>817</v>
      </c>
      <c r="B2100" t="s">
        <v>26</v>
      </c>
      <c r="C2100" t="s">
        <v>406</v>
      </c>
      <c r="D2100" t="s">
        <v>224</v>
      </c>
      <c r="E2100">
        <v>511</v>
      </c>
      <c r="F2100" t="str">
        <f t="shared" si="64"/>
        <v>A1111AF511</v>
      </c>
      <c r="G2100">
        <f t="shared" si="65"/>
        <v>4649000</v>
      </c>
      <c r="H2100" s="2">
        <v>-4648757</v>
      </c>
      <c r="I2100" s="3">
        <v>-4649000</v>
      </c>
      <c r="J2100" t="s">
        <v>99</v>
      </c>
      <c r="K2100" t="s">
        <v>116</v>
      </c>
      <c r="L2100" t="s">
        <v>117</v>
      </c>
      <c r="M2100" t="s">
        <v>118</v>
      </c>
      <c r="N2100" t="s">
        <v>117</v>
      </c>
      <c r="O2100" t="s">
        <v>814</v>
      </c>
      <c r="P2100" t="s">
        <v>34</v>
      </c>
      <c r="Q2100" t="s">
        <v>45</v>
      </c>
      <c r="R2100" t="s">
        <v>46</v>
      </c>
      <c r="S2100" t="s">
        <v>407</v>
      </c>
      <c r="T2100" t="s">
        <v>185</v>
      </c>
      <c r="U2100" t="s">
        <v>226</v>
      </c>
      <c r="V2100" t="s">
        <v>39</v>
      </c>
      <c r="W2100" t="s">
        <v>40</v>
      </c>
      <c r="X2100" t="s">
        <v>187</v>
      </c>
      <c r="Y2100" t="s">
        <v>41</v>
      </c>
      <c r="Z2100" t="s">
        <v>41</v>
      </c>
      <c r="AA2100" t="s">
        <v>188</v>
      </c>
      <c r="AB2100" t="s">
        <v>227</v>
      </c>
    </row>
    <row r="2101" spans="1:28" x14ac:dyDescent="0.25">
      <c r="A2101" t="s">
        <v>149</v>
      </c>
      <c r="B2101" t="s">
        <v>26</v>
      </c>
      <c r="C2101" t="s">
        <v>406</v>
      </c>
      <c r="D2101" t="s">
        <v>224</v>
      </c>
      <c r="E2101">
        <v>511</v>
      </c>
      <c r="F2101" t="str">
        <f t="shared" si="64"/>
        <v>A1111AF511</v>
      </c>
      <c r="G2101">
        <f t="shared" si="65"/>
        <v>2363000</v>
      </c>
      <c r="H2101" s="2">
        <v>2363281</v>
      </c>
      <c r="I2101" s="3">
        <v>2363000</v>
      </c>
      <c r="J2101" t="s">
        <v>29</v>
      </c>
      <c r="K2101" t="s">
        <v>45</v>
      </c>
      <c r="L2101" t="s">
        <v>46</v>
      </c>
      <c r="M2101" t="s">
        <v>140</v>
      </c>
      <c r="N2101" t="s">
        <v>141</v>
      </c>
      <c r="O2101" t="s">
        <v>814</v>
      </c>
      <c r="P2101" t="s">
        <v>34</v>
      </c>
      <c r="Q2101" t="s">
        <v>45</v>
      </c>
      <c r="R2101" t="s">
        <v>46</v>
      </c>
      <c r="S2101" t="s">
        <v>407</v>
      </c>
      <c r="T2101" t="s">
        <v>185</v>
      </c>
      <c r="U2101" t="s">
        <v>226</v>
      </c>
      <c r="V2101" t="s">
        <v>39</v>
      </c>
      <c r="W2101" t="s">
        <v>40</v>
      </c>
      <c r="X2101" t="s">
        <v>187</v>
      </c>
      <c r="Y2101" t="s">
        <v>41</v>
      </c>
      <c r="Z2101" t="s">
        <v>41</v>
      </c>
      <c r="AA2101" t="s">
        <v>188</v>
      </c>
      <c r="AB2101" t="s">
        <v>227</v>
      </c>
    </row>
    <row r="2102" spans="1:28" x14ac:dyDescent="0.25">
      <c r="A2102" t="s">
        <v>152</v>
      </c>
      <c r="B2102" t="s">
        <v>26</v>
      </c>
      <c r="C2102" t="s">
        <v>406</v>
      </c>
      <c r="D2102" t="s">
        <v>224</v>
      </c>
      <c r="E2102">
        <v>511</v>
      </c>
      <c r="F2102" t="str">
        <f t="shared" si="64"/>
        <v>A1111AF511</v>
      </c>
      <c r="G2102">
        <f t="shared" si="65"/>
        <v>2363000</v>
      </c>
      <c r="H2102" s="2">
        <v>-2363281</v>
      </c>
      <c r="I2102" s="3">
        <v>-2363000</v>
      </c>
      <c r="J2102" t="s">
        <v>99</v>
      </c>
      <c r="K2102" t="s">
        <v>115</v>
      </c>
      <c r="L2102" t="s">
        <v>111</v>
      </c>
      <c r="M2102" t="s">
        <v>112</v>
      </c>
      <c r="N2102" t="s">
        <v>113</v>
      </c>
      <c r="O2102" t="s">
        <v>814</v>
      </c>
      <c r="P2102" t="s">
        <v>34</v>
      </c>
      <c r="Q2102" t="s">
        <v>45</v>
      </c>
      <c r="R2102" t="s">
        <v>46</v>
      </c>
      <c r="S2102" t="s">
        <v>407</v>
      </c>
      <c r="T2102" t="s">
        <v>185</v>
      </c>
      <c r="U2102" t="s">
        <v>226</v>
      </c>
      <c r="V2102" t="s">
        <v>39</v>
      </c>
      <c r="W2102" t="s">
        <v>40</v>
      </c>
      <c r="X2102" t="s">
        <v>187</v>
      </c>
      <c r="Y2102" t="s">
        <v>41</v>
      </c>
      <c r="Z2102" t="s">
        <v>41</v>
      </c>
      <c r="AA2102" t="s">
        <v>188</v>
      </c>
      <c r="AB2102" t="s">
        <v>227</v>
      </c>
    </row>
    <row r="2103" spans="1:28" x14ac:dyDescent="0.25">
      <c r="A2103" t="s">
        <v>153</v>
      </c>
      <c r="B2103" t="s">
        <v>408</v>
      </c>
      <c r="C2103" t="s">
        <v>406</v>
      </c>
      <c r="D2103" t="s">
        <v>224</v>
      </c>
      <c r="E2103">
        <v>511</v>
      </c>
      <c r="F2103" t="str">
        <f t="shared" si="64"/>
        <v>A1111AF511</v>
      </c>
      <c r="G2103">
        <f t="shared" si="65"/>
        <v>2397000</v>
      </c>
      <c r="H2103" s="2">
        <v>2396955</v>
      </c>
      <c r="I2103" s="3">
        <v>2397000</v>
      </c>
      <c r="J2103" t="s">
        <v>29</v>
      </c>
      <c r="K2103" t="s">
        <v>154</v>
      </c>
      <c r="L2103" t="s">
        <v>155</v>
      </c>
      <c r="M2103" t="s">
        <v>156</v>
      </c>
      <c r="N2103" t="s">
        <v>157</v>
      </c>
      <c r="O2103" t="s">
        <v>814</v>
      </c>
      <c r="P2103" t="s">
        <v>34</v>
      </c>
      <c r="Q2103" t="s">
        <v>45</v>
      </c>
      <c r="R2103" t="s">
        <v>46</v>
      </c>
      <c r="S2103" t="s">
        <v>407</v>
      </c>
      <c r="T2103" t="s">
        <v>185</v>
      </c>
      <c r="U2103" t="s">
        <v>226</v>
      </c>
      <c r="V2103" t="s">
        <v>39</v>
      </c>
      <c r="W2103" t="s">
        <v>40</v>
      </c>
      <c r="X2103" t="s">
        <v>187</v>
      </c>
      <c r="Y2103" t="s">
        <v>41</v>
      </c>
      <c r="Z2103" t="s">
        <v>41</v>
      </c>
      <c r="AA2103" t="s">
        <v>188</v>
      </c>
      <c r="AB2103" t="s">
        <v>227</v>
      </c>
    </row>
    <row r="2104" spans="1:28" x14ac:dyDescent="0.25">
      <c r="A2104" t="s">
        <v>158</v>
      </c>
      <c r="B2104" t="s">
        <v>408</v>
      </c>
      <c r="C2104" t="s">
        <v>406</v>
      </c>
      <c r="D2104" t="s">
        <v>224</v>
      </c>
      <c r="E2104">
        <v>511</v>
      </c>
      <c r="F2104" t="str">
        <f t="shared" si="64"/>
        <v>A1111AF511</v>
      </c>
      <c r="G2104">
        <f t="shared" si="65"/>
        <v>7000</v>
      </c>
      <c r="H2104" s="2">
        <v>7115</v>
      </c>
      <c r="I2104" s="3">
        <v>7000</v>
      </c>
      <c r="J2104" t="s">
        <v>29</v>
      </c>
      <c r="K2104" t="s">
        <v>159</v>
      </c>
      <c r="L2104" t="s">
        <v>160</v>
      </c>
      <c r="M2104" t="s">
        <v>161</v>
      </c>
      <c r="N2104" t="s">
        <v>162</v>
      </c>
      <c r="O2104" t="s">
        <v>814</v>
      </c>
      <c r="P2104" t="s">
        <v>34</v>
      </c>
      <c r="Q2104" t="s">
        <v>45</v>
      </c>
      <c r="R2104" t="s">
        <v>46</v>
      </c>
      <c r="S2104" t="s">
        <v>407</v>
      </c>
      <c r="T2104" t="s">
        <v>185</v>
      </c>
      <c r="U2104" t="s">
        <v>226</v>
      </c>
      <c r="V2104" t="s">
        <v>39</v>
      </c>
      <c r="W2104" t="s">
        <v>40</v>
      </c>
      <c r="X2104" t="s">
        <v>187</v>
      </c>
      <c r="Y2104" t="s">
        <v>41</v>
      </c>
      <c r="Z2104" t="s">
        <v>41</v>
      </c>
      <c r="AA2104" t="s">
        <v>188</v>
      </c>
      <c r="AB2104" t="s">
        <v>227</v>
      </c>
    </row>
    <row r="2105" spans="1:28" x14ac:dyDescent="0.25">
      <c r="A2105" t="s">
        <v>163</v>
      </c>
      <c r="B2105" t="s">
        <v>408</v>
      </c>
      <c r="C2105" t="s">
        <v>406</v>
      </c>
      <c r="D2105" t="s">
        <v>224</v>
      </c>
      <c r="E2105">
        <v>511</v>
      </c>
      <c r="F2105" t="str">
        <f t="shared" si="64"/>
        <v>A1111AF511</v>
      </c>
      <c r="G2105">
        <f t="shared" si="65"/>
        <v>2404000</v>
      </c>
      <c r="H2105" s="2">
        <v>-2404070</v>
      </c>
      <c r="I2105" s="3">
        <v>-2404000</v>
      </c>
      <c r="J2105" t="s">
        <v>99</v>
      </c>
      <c r="K2105" t="s">
        <v>45</v>
      </c>
      <c r="L2105" t="s">
        <v>46</v>
      </c>
      <c r="M2105" t="s">
        <v>140</v>
      </c>
      <c r="N2105" t="s">
        <v>141</v>
      </c>
      <c r="O2105" t="s">
        <v>814</v>
      </c>
      <c r="P2105" t="s">
        <v>34</v>
      </c>
      <c r="Q2105" t="s">
        <v>45</v>
      </c>
      <c r="R2105" t="s">
        <v>46</v>
      </c>
      <c r="S2105" t="s">
        <v>407</v>
      </c>
      <c r="T2105" t="s">
        <v>185</v>
      </c>
      <c r="U2105" t="s">
        <v>226</v>
      </c>
      <c r="V2105" t="s">
        <v>39</v>
      </c>
      <c r="W2105" t="s">
        <v>40</v>
      </c>
      <c r="X2105" t="s">
        <v>187</v>
      </c>
      <c r="Y2105" t="s">
        <v>41</v>
      </c>
      <c r="Z2105" t="s">
        <v>41</v>
      </c>
      <c r="AA2105" t="s">
        <v>188</v>
      </c>
      <c r="AB2105" t="s">
        <v>227</v>
      </c>
    </row>
    <row r="2106" spans="1:28" x14ac:dyDescent="0.25">
      <c r="A2106" t="s">
        <v>164</v>
      </c>
      <c r="B2106" t="s">
        <v>26</v>
      </c>
      <c r="C2106" t="s">
        <v>406</v>
      </c>
      <c r="D2106" t="s">
        <v>224</v>
      </c>
      <c r="E2106">
        <v>511</v>
      </c>
      <c r="F2106" t="str">
        <f t="shared" si="64"/>
        <v>A1111AF511</v>
      </c>
      <c r="G2106">
        <f t="shared" si="65"/>
        <v>2397000</v>
      </c>
      <c r="H2106" s="2">
        <v>2396955</v>
      </c>
      <c r="I2106" s="3">
        <v>2397000</v>
      </c>
      <c r="J2106" t="s">
        <v>29</v>
      </c>
      <c r="K2106" t="s">
        <v>116</v>
      </c>
      <c r="L2106" t="s">
        <v>117</v>
      </c>
      <c r="M2106" t="s">
        <v>118</v>
      </c>
      <c r="N2106" t="s">
        <v>117</v>
      </c>
      <c r="O2106" t="s">
        <v>814</v>
      </c>
      <c r="P2106" t="s">
        <v>34</v>
      </c>
      <c r="Q2106" t="s">
        <v>45</v>
      </c>
      <c r="R2106" t="s">
        <v>46</v>
      </c>
      <c r="S2106" t="s">
        <v>407</v>
      </c>
      <c r="T2106" t="s">
        <v>185</v>
      </c>
      <c r="U2106" t="s">
        <v>226</v>
      </c>
      <c r="V2106" t="s">
        <v>39</v>
      </c>
      <c r="W2106" t="s">
        <v>40</v>
      </c>
      <c r="X2106" t="s">
        <v>187</v>
      </c>
      <c r="Y2106" t="s">
        <v>41</v>
      </c>
      <c r="Z2106" t="s">
        <v>41</v>
      </c>
      <c r="AA2106" t="s">
        <v>188</v>
      </c>
      <c r="AB2106" t="s">
        <v>227</v>
      </c>
    </row>
    <row r="2107" spans="1:28" x14ac:dyDescent="0.25">
      <c r="A2107" t="s">
        <v>165</v>
      </c>
      <c r="B2107" t="s">
        <v>26</v>
      </c>
      <c r="C2107" t="s">
        <v>406</v>
      </c>
      <c r="D2107" t="s">
        <v>224</v>
      </c>
      <c r="E2107">
        <v>511</v>
      </c>
      <c r="F2107" t="str">
        <f t="shared" si="64"/>
        <v>A1111AF511</v>
      </c>
      <c r="G2107">
        <f t="shared" si="65"/>
        <v>2397000</v>
      </c>
      <c r="H2107" s="2">
        <v>-2396955</v>
      </c>
      <c r="I2107" s="3">
        <v>-2397000</v>
      </c>
      <c r="J2107" t="s">
        <v>99</v>
      </c>
      <c r="K2107" t="s">
        <v>154</v>
      </c>
      <c r="L2107" t="s">
        <v>155</v>
      </c>
      <c r="M2107" t="s">
        <v>156</v>
      </c>
      <c r="N2107" t="s">
        <v>157</v>
      </c>
      <c r="O2107" t="s">
        <v>814</v>
      </c>
      <c r="P2107" t="s">
        <v>34</v>
      </c>
      <c r="Q2107" t="s">
        <v>45</v>
      </c>
      <c r="R2107" t="s">
        <v>46</v>
      </c>
      <c r="S2107" t="s">
        <v>407</v>
      </c>
      <c r="T2107" t="s">
        <v>185</v>
      </c>
      <c r="U2107" t="s">
        <v>226</v>
      </c>
      <c r="V2107" t="s">
        <v>39</v>
      </c>
      <c r="W2107" t="s">
        <v>40</v>
      </c>
      <c r="X2107" t="s">
        <v>187</v>
      </c>
      <c r="Y2107" t="s">
        <v>41</v>
      </c>
      <c r="Z2107" t="s">
        <v>41</v>
      </c>
      <c r="AA2107" t="s">
        <v>188</v>
      </c>
      <c r="AB2107" t="s">
        <v>227</v>
      </c>
    </row>
    <row r="2108" spans="1:28" x14ac:dyDescent="0.25">
      <c r="A2108" t="s">
        <v>166</v>
      </c>
      <c r="B2108" t="s">
        <v>26</v>
      </c>
      <c r="C2108" t="s">
        <v>406</v>
      </c>
      <c r="D2108" t="s">
        <v>224</v>
      </c>
      <c r="E2108">
        <v>511</v>
      </c>
      <c r="F2108" t="str">
        <f t="shared" si="64"/>
        <v>A1111AF511</v>
      </c>
      <c r="G2108">
        <f t="shared" si="65"/>
        <v>2252000</v>
      </c>
      <c r="H2108" s="2">
        <v>2251802</v>
      </c>
      <c r="I2108" s="3">
        <v>2252000</v>
      </c>
      <c r="J2108" t="s">
        <v>29</v>
      </c>
      <c r="K2108" t="s">
        <v>116</v>
      </c>
      <c r="L2108" t="s">
        <v>117</v>
      </c>
      <c r="M2108" t="s">
        <v>118</v>
      </c>
      <c r="N2108" t="s">
        <v>117</v>
      </c>
      <c r="O2108" t="s">
        <v>814</v>
      </c>
      <c r="P2108" t="s">
        <v>34</v>
      </c>
      <c r="Q2108" t="s">
        <v>45</v>
      </c>
      <c r="R2108" t="s">
        <v>46</v>
      </c>
      <c r="S2108" t="s">
        <v>407</v>
      </c>
      <c r="T2108" t="s">
        <v>185</v>
      </c>
      <c r="U2108" t="s">
        <v>226</v>
      </c>
      <c r="V2108" t="s">
        <v>39</v>
      </c>
      <c r="W2108" t="s">
        <v>40</v>
      </c>
      <c r="X2108" t="s">
        <v>187</v>
      </c>
      <c r="Y2108" t="s">
        <v>41</v>
      </c>
      <c r="Z2108" t="s">
        <v>41</v>
      </c>
      <c r="AA2108" t="s">
        <v>188</v>
      </c>
      <c r="AB2108" t="s">
        <v>227</v>
      </c>
    </row>
    <row r="2109" spans="1:28" x14ac:dyDescent="0.25">
      <c r="A2109" t="s">
        <v>167</v>
      </c>
      <c r="B2109" t="s">
        <v>26</v>
      </c>
      <c r="C2109" t="s">
        <v>406</v>
      </c>
      <c r="D2109" t="s">
        <v>224</v>
      </c>
      <c r="E2109">
        <v>511</v>
      </c>
      <c r="F2109" t="str">
        <f t="shared" si="64"/>
        <v>A1111AF511</v>
      </c>
      <c r="G2109">
        <f t="shared" si="65"/>
        <v>2252000</v>
      </c>
      <c r="H2109" s="2">
        <v>-2251802</v>
      </c>
      <c r="I2109" s="3">
        <v>-2252000</v>
      </c>
      <c r="J2109" t="s">
        <v>99</v>
      </c>
      <c r="K2109" t="s">
        <v>168</v>
      </c>
      <c r="L2109" t="s">
        <v>117</v>
      </c>
      <c r="M2109" t="s">
        <v>169</v>
      </c>
      <c r="N2109" t="s">
        <v>170</v>
      </c>
      <c r="O2109" t="s">
        <v>814</v>
      </c>
      <c r="P2109" t="s">
        <v>34</v>
      </c>
      <c r="Q2109" t="s">
        <v>45</v>
      </c>
      <c r="R2109" t="s">
        <v>46</v>
      </c>
      <c r="S2109" t="s">
        <v>407</v>
      </c>
      <c r="T2109" t="s">
        <v>185</v>
      </c>
      <c r="U2109" t="s">
        <v>226</v>
      </c>
      <c r="V2109" t="s">
        <v>39</v>
      </c>
      <c r="W2109" t="s">
        <v>40</v>
      </c>
      <c r="X2109" t="s">
        <v>187</v>
      </c>
      <c r="Y2109" t="s">
        <v>41</v>
      </c>
      <c r="Z2109" t="s">
        <v>41</v>
      </c>
      <c r="AA2109" t="s">
        <v>188</v>
      </c>
      <c r="AB2109" t="s">
        <v>227</v>
      </c>
    </row>
    <row r="2110" spans="1:28" x14ac:dyDescent="0.25">
      <c r="A2110" t="s">
        <v>823</v>
      </c>
      <c r="B2110" t="s">
        <v>26</v>
      </c>
      <c r="C2110" t="s">
        <v>409</v>
      </c>
      <c r="D2110" t="s">
        <v>224</v>
      </c>
      <c r="E2110">
        <v>511</v>
      </c>
      <c r="F2110" t="str">
        <f t="shared" si="64"/>
        <v>A1111AF511</v>
      </c>
      <c r="G2110">
        <f t="shared" si="65"/>
        <v>8845000</v>
      </c>
      <c r="H2110" s="2">
        <v>8845233</v>
      </c>
      <c r="I2110" s="3">
        <v>8845000</v>
      </c>
      <c r="J2110" t="s">
        <v>29</v>
      </c>
      <c r="K2110" t="s">
        <v>108</v>
      </c>
      <c r="L2110" t="s">
        <v>109</v>
      </c>
      <c r="M2110" t="s">
        <v>32</v>
      </c>
      <c r="N2110" t="s">
        <v>33</v>
      </c>
      <c r="O2110" t="s">
        <v>814</v>
      </c>
      <c r="P2110" t="s">
        <v>34</v>
      </c>
      <c r="Q2110" t="s">
        <v>45</v>
      </c>
      <c r="R2110" t="s">
        <v>46</v>
      </c>
      <c r="S2110" t="s">
        <v>410</v>
      </c>
      <c r="T2110" t="s">
        <v>185</v>
      </c>
      <c r="U2110" t="s">
        <v>226</v>
      </c>
      <c r="V2110" t="s">
        <v>39</v>
      </c>
      <c r="W2110" t="s">
        <v>40</v>
      </c>
      <c r="X2110" t="s">
        <v>187</v>
      </c>
      <c r="Y2110" t="s">
        <v>41</v>
      </c>
      <c r="Z2110" t="s">
        <v>41</v>
      </c>
      <c r="AA2110" t="s">
        <v>188</v>
      </c>
      <c r="AB2110" t="s">
        <v>227</v>
      </c>
    </row>
    <row r="2111" spans="1:28" x14ac:dyDescent="0.25">
      <c r="A2111" t="s">
        <v>825</v>
      </c>
      <c r="B2111" t="s">
        <v>26</v>
      </c>
      <c r="C2111" t="s">
        <v>409</v>
      </c>
      <c r="D2111" t="s">
        <v>224</v>
      </c>
      <c r="E2111">
        <v>511</v>
      </c>
      <c r="F2111" t="str">
        <f t="shared" si="64"/>
        <v>A1111AF511</v>
      </c>
      <c r="G2111">
        <f t="shared" si="65"/>
        <v>124000</v>
      </c>
      <c r="H2111" s="2">
        <v>123171</v>
      </c>
      <c r="I2111" s="3">
        <v>124000</v>
      </c>
      <c r="J2111" t="s">
        <v>29</v>
      </c>
      <c r="K2111" t="s">
        <v>100</v>
      </c>
      <c r="L2111" t="s">
        <v>101</v>
      </c>
      <c r="M2111" t="s">
        <v>102</v>
      </c>
      <c r="N2111" t="s">
        <v>103</v>
      </c>
      <c r="O2111" t="s">
        <v>814</v>
      </c>
      <c r="P2111" t="s">
        <v>34</v>
      </c>
      <c r="Q2111" t="s">
        <v>45</v>
      </c>
      <c r="R2111" t="s">
        <v>46</v>
      </c>
      <c r="S2111" t="s">
        <v>410</v>
      </c>
      <c r="T2111" t="s">
        <v>185</v>
      </c>
      <c r="U2111" t="s">
        <v>226</v>
      </c>
      <c r="V2111" t="s">
        <v>39</v>
      </c>
      <c r="W2111" t="s">
        <v>40</v>
      </c>
      <c r="X2111" t="s">
        <v>187</v>
      </c>
      <c r="Y2111" t="s">
        <v>41</v>
      </c>
      <c r="Z2111" t="s">
        <v>41</v>
      </c>
      <c r="AA2111" t="s">
        <v>188</v>
      </c>
      <c r="AB2111" t="s">
        <v>227</v>
      </c>
    </row>
    <row r="2112" spans="1:28" x14ac:dyDescent="0.25">
      <c r="A2112" t="s">
        <v>816</v>
      </c>
      <c r="B2112" t="s">
        <v>26</v>
      </c>
      <c r="C2112" t="s">
        <v>409</v>
      </c>
      <c r="D2112" t="s">
        <v>224</v>
      </c>
      <c r="E2112">
        <v>511</v>
      </c>
      <c r="F2112" t="str">
        <f t="shared" si="64"/>
        <v>A1111AF511</v>
      </c>
      <c r="G2112">
        <f t="shared" si="65"/>
        <v>4246000</v>
      </c>
      <c r="H2112" s="2">
        <v>-4245710</v>
      </c>
      <c r="I2112" s="3">
        <v>-4246000</v>
      </c>
      <c r="J2112" t="s">
        <v>99</v>
      </c>
      <c r="K2112" t="s">
        <v>115</v>
      </c>
      <c r="L2112" t="s">
        <v>111</v>
      </c>
      <c r="M2112" t="s">
        <v>112</v>
      </c>
      <c r="N2112" t="s">
        <v>113</v>
      </c>
      <c r="O2112" t="s">
        <v>814</v>
      </c>
      <c r="P2112" t="s">
        <v>34</v>
      </c>
      <c r="Q2112" t="s">
        <v>45</v>
      </c>
      <c r="R2112" t="s">
        <v>46</v>
      </c>
      <c r="S2112" t="s">
        <v>410</v>
      </c>
      <c r="T2112" t="s">
        <v>185</v>
      </c>
      <c r="U2112" t="s">
        <v>226</v>
      </c>
      <c r="V2112" t="s">
        <v>39</v>
      </c>
      <c r="W2112" t="s">
        <v>40</v>
      </c>
      <c r="X2112" t="s">
        <v>187</v>
      </c>
      <c r="Y2112" t="s">
        <v>41</v>
      </c>
      <c r="Z2112" t="s">
        <v>41</v>
      </c>
      <c r="AA2112" t="s">
        <v>188</v>
      </c>
      <c r="AB2112" t="s">
        <v>227</v>
      </c>
    </row>
    <row r="2113" spans="1:28" x14ac:dyDescent="0.25">
      <c r="A2113" t="s">
        <v>817</v>
      </c>
      <c r="B2113" t="s">
        <v>26</v>
      </c>
      <c r="C2113" t="s">
        <v>409</v>
      </c>
      <c r="D2113" t="s">
        <v>224</v>
      </c>
      <c r="E2113">
        <v>511</v>
      </c>
      <c r="F2113" t="str">
        <f t="shared" si="64"/>
        <v>A1111AF511</v>
      </c>
      <c r="G2113">
        <f t="shared" si="65"/>
        <v>4723000</v>
      </c>
      <c r="H2113" s="2">
        <v>-4722694</v>
      </c>
      <c r="I2113" s="3">
        <v>-4723000</v>
      </c>
      <c r="J2113" t="s">
        <v>99</v>
      </c>
      <c r="K2113" t="s">
        <v>116</v>
      </c>
      <c r="L2113" t="s">
        <v>117</v>
      </c>
      <c r="M2113" t="s">
        <v>118</v>
      </c>
      <c r="N2113" t="s">
        <v>117</v>
      </c>
      <c r="O2113" t="s">
        <v>814</v>
      </c>
      <c r="P2113" t="s">
        <v>34</v>
      </c>
      <c r="Q2113" t="s">
        <v>45</v>
      </c>
      <c r="R2113" t="s">
        <v>46</v>
      </c>
      <c r="S2113" t="s">
        <v>410</v>
      </c>
      <c r="T2113" t="s">
        <v>185</v>
      </c>
      <c r="U2113" t="s">
        <v>226</v>
      </c>
      <c r="V2113" t="s">
        <v>39</v>
      </c>
      <c r="W2113" t="s">
        <v>40</v>
      </c>
      <c r="X2113" t="s">
        <v>187</v>
      </c>
      <c r="Y2113" t="s">
        <v>41</v>
      </c>
      <c r="Z2113" t="s">
        <v>41</v>
      </c>
      <c r="AA2113" t="s">
        <v>188</v>
      </c>
      <c r="AB2113" t="s">
        <v>227</v>
      </c>
    </row>
    <row r="2114" spans="1:28" x14ac:dyDescent="0.25">
      <c r="A2114" t="s">
        <v>149</v>
      </c>
      <c r="B2114" t="s">
        <v>26</v>
      </c>
      <c r="C2114" t="s">
        <v>409</v>
      </c>
      <c r="D2114" t="s">
        <v>224</v>
      </c>
      <c r="E2114">
        <v>511</v>
      </c>
      <c r="F2114" t="str">
        <f t="shared" si="64"/>
        <v>A1111AF511</v>
      </c>
      <c r="G2114">
        <f t="shared" si="65"/>
        <v>2123000</v>
      </c>
      <c r="H2114" s="2">
        <v>2122855</v>
      </c>
      <c r="I2114" s="3">
        <v>2123000</v>
      </c>
      <c r="J2114" t="s">
        <v>29</v>
      </c>
      <c r="K2114" t="s">
        <v>45</v>
      </c>
      <c r="L2114" t="s">
        <v>46</v>
      </c>
      <c r="M2114" t="s">
        <v>140</v>
      </c>
      <c r="N2114" t="s">
        <v>141</v>
      </c>
      <c r="O2114" t="s">
        <v>814</v>
      </c>
      <c r="P2114" t="s">
        <v>34</v>
      </c>
      <c r="Q2114" t="s">
        <v>45</v>
      </c>
      <c r="R2114" t="s">
        <v>46</v>
      </c>
      <c r="S2114" t="s">
        <v>410</v>
      </c>
      <c r="T2114" t="s">
        <v>185</v>
      </c>
      <c r="U2114" t="s">
        <v>226</v>
      </c>
      <c r="V2114" t="s">
        <v>39</v>
      </c>
      <c r="W2114" t="s">
        <v>40</v>
      </c>
      <c r="X2114" t="s">
        <v>187</v>
      </c>
      <c r="Y2114" t="s">
        <v>41</v>
      </c>
      <c r="Z2114" t="s">
        <v>41</v>
      </c>
      <c r="AA2114" t="s">
        <v>188</v>
      </c>
      <c r="AB2114" t="s">
        <v>227</v>
      </c>
    </row>
    <row r="2115" spans="1:28" x14ac:dyDescent="0.25">
      <c r="A2115" t="s">
        <v>152</v>
      </c>
      <c r="B2115" t="s">
        <v>26</v>
      </c>
      <c r="C2115" t="s">
        <v>409</v>
      </c>
      <c r="D2115" t="s">
        <v>224</v>
      </c>
      <c r="E2115">
        <v>511</v>
      </c>
      <c r="F2115" t="str">
        <f t="shared" si="64"/>
        <v>A1111AF511</v>
      </c>
      <c r="G2115">
        <f t="shared" si="65"/>
        <v>2123000</v>
      </c>
      <c r="H2115" s="2">
        <v>-2122855</v>
      </c>
      <c r="I2115" s="3">
        <v>-2123000</v>
      </c>
      <c r="J2115" t="s">
        <v>99</v>
      </c>
      <c r="K2115" t="s">
        <v>115</v>
      </c>
      <c r="L2115" t="s">
        <v>111</v>
      </c>
      <c r="M2115" t="s">
        <v>112</v>
      </c>
      <c r="N2115" t="s">
        <v>113</v>
      </c>
      <c r="O2115" t="s">
        <v>814</v>
      </c>
      <c r="P2115" t="s">
        <v>34</v>
      </c>
      <c r="Q2115" t="s">
        <v>45</v>
      </c>
      <c r="R2115" t="s">
        <v>46</v>
      </c>
      <c r="S2115" t="s">
        <v>410</v>
      </c>
      <c r="T2115" t="s">
        <v>185</v>
      </c>
      <c r="U2115" t="s">
        <v>226</v>
      </c>
      <c r="V2115" t="s">
        <v>39</v>
      </c>
      <c r="W2115" t="s">
        <v>40</v>
      </c>
      <c r="X2115" t="s">
        <v>187</v>
      </c>
      <c r="Y2115" t="s">
        <v>41</v>
      </c>
      <c r="Z2115" t="s">
        <v>41</v>
      </c>
      <c r="AA2115" t="s">
        <v>188</v>
      </c>
      <c r="AB2115" t="s">
        <v>227</v>
      </c>
    </row>
    <row r="2116" spans="1:28" x14ac:dyDescent="0.25">
      <c r="A2116" t="s">
        <v>153</v>
      </c>
      <c r="B2116" t="s">
        <v>411</v>
      </c>
      <c r="C2116" t="s">
        <v>409</v>
      </c>
      <c r="D2116" t="s">
        <v>224</v>
      </c>
      <c r="E2116">
        <v>511</v>
      </c>
      <c r="F2116" t="str">
        <f t="shared" si="64"/>
        <v>A1111AF511</v>
      </c>
      <c r="G2116">
        <f t="shared" si="65"/>
        <v>2150000</v>
      </c>
      <c r="H2116" s="2">
        <v>2149835</v>
      </c>
      <c r="I2116" s="3">
        <v>2150000</v>
      </c>
      <c r="J2116" t="s">
        <v>29</v>
      </c>
      <c r="K2116" t="s">
        <v>154</v>
      </c>
      <c r="L2116" t="s">
        <v>155</v>
      </c>
      <c r="M2116" t="s">
        <v>156</v>
      </c>
      <c r="N2116" t="s">
        <v>157</v>
      </c>
      <c r="O2116" t="s">
        <v>814</v>
      </c>
      <c r="P2116" t="s">
        <v>34</v>
      </c>
      <c r="Q2116" t="s">
        <v>45</v>
      </c>
      <c r="R2116" t="s">
        <v>46</v>
      </c>
      <c r="S2116" t="s">
        <v>410</v>
      </c>
      <c r="T2116" t="s">
        <v>185</v>
      </c>
      <c r="U2116" t="s">
        <v>226</v>
      </c>
      <c r="V2116" t="s">
        <v>39</v>
      </c>
      <c r="W2116" t="s">
        <v>40</v>
      </c>
      <c r="X2116" t="s">
        <v>187</v>
      </c>
      <c r="Y2116" t="s">
        <v>41</v>
      </c>
      <c r="Z2116" t="s">
        <v>41</v>
      </c>
      <c r="AA2116" t="s">
        <v>188</v>
      </c>
      <c r="AB2116" t="s">
        <v>227</v>
      </c>
    </row>
    <row r="2117" spans="1:28" x14ac:dyDescent="0.25">
      <c r="A2117" t="s">
        <v>158</v>
      </c>
      <c r="B2117" t="s">
        <v>411</v>
      </c>
      <c r="C2117" t="s">
        <v>409</v>
      </c>
      <c r="D2117" t="s">
        <v>224</v>
      </c>
      <c r="E2117">
        <v>511</v>
      </c>
      <c r="F2117" t="str">
        <f t="shared" si="64"/>
        <v>A1111AF511</v>
      </c>
      <c r="G2117">
        <f t="shared" si="65"/>
        <v>7000</v>
      </c>
      <c r="H2117" s="2">
        <v>7486</v>
      </c>
      <c r="I2117" s="3">
        <v>7000</v>
      </c>
      <c r="J2117" t="s">
        <v>29</v>
      </c>
      <c r="K2117" t="s">
        <v>159</v>
      </c>
      <c r="L2117" t="s">
        <v>160</v>
      </c>
      <c r="M2117" t="s">
        <v>161</v>
      </c>
      <c r="N2117" t="s">
        <v>162</v>
      </c>
      <c r="O2117" t="s">
        <v>814</v>
      </c>
      <c r="P2117" t="s">
        <v>34</v>
      </c>
      <c r="Q2117" t="s">
        <v>45</v>
      </c>
      <c r="R2117" t="s">
        <v>46</v>
      </c>
      <c r="S2117" t="s">
        <v>410</v>
      </c>
      <c r="T2117" t="s">
        <v>185</v>
      </c>
      <c r="U2117" t="s">
        <v>226</v>
      </c>
      <c r="V2117" t="s">
        <v>39</v>
      </c>
      <c r="W2117" t="s">
        <v>40</v>
      </c>
      <c r="X2117" t="s">
        <v>187</v>
      </c>
      <c r="Y2117" t="s">
        <v>41</v>
      </c>
      <c r="Z2117" t="s">
        <v>41</v>
      </c>
      <c r="AA2117" t="s">
        <v>188</v>
      </c>
      <c r="AB2117" t="s">
        <v>227</v>
      </c>
    </row>
    <row r="2118" spans="1:28" x14ac:dyDescent="0.25">
      <c r="A2118" t="s">
        <v>163</v>
      </c>
      <c r="B2118" t="s">
        <v>411</v>
      </c>
      <c r="C2118" t="s">
        <v>409</v>
      </c>
      <c r="D2118" t="s">
        <v>224</v>
      </c>
      <c r="E2118">
        <v>511</v>
      </c>
      <c r="F2118" t="str">
        <f t="shared" si="64"/>
        <v>A1111AF511</v>
      </c>
      <c r="G2118">
        <f t="shared" si="65"/>
        <v>2157000</v>
      </c>
      <c r="H2118" s="2">
        <v>-2157321</v>
      </c>
      <c r="I2118" s="3">
        <v>-2157000</v>
      </c>
      <c r="J2118" t="s">
        <v>99</v>
      </c>
      <c r="K2118" t="s">
        <v>45</v>
      </c>
      <c r="L2118" t="s">
        <v>46</v>
      </c>
      <c r="M2118" t="s">
        <v>140</v>
      </c>
      <c r="N2118" t="s">
        <v>141</v>
      </c>
      <c r="O2118" t="s">
        <v>814</v>
      </c>
      <c r="P2118" t="s">
        <v>34</v>
      </c>
      <c r="Q2118" t="s">
        <v>45</v>
      </c>
      <c r="R2118" t="s">
        <v>46</v>
      </c>
      <c r="S2118" t="s">
        <v>410</v>
      </c>
      <c r="T2118" t="s">
        <v>185</v>
      </c>
      <c r="U2118" t="s">
        <v>226</v>
      </c>
      <c r="V2118" t="s">
        <v>39</v>
      </c>
      <c r="W2118" t="s">
        <v>40</v>
      </c>
      <c r="X2118" t="s">
        <v>187</v>
      </c>
      <c r="Y2118" t="s">
        <v>41</v>
      </c>
      <c r="Z2118" t="s">
        <v>41</v>
      </c>
      <c r="AA2118" t="s">
        <v>188</v>
      </c>
      <c r="AB2118" t="s">
        <v>227</v>
      </c>
    </row>
    <row r="2119" spans="1:28" x14ac:dyDescent="0.25">
      <c r="A2119" t="s">
        <v>164</v>
      </c>
      <c r="B2119" t="s">
        <v>26</v>
      </c>
      <c r="C2119" t="s">
        <v>409</v>
      </c>
      <c r="D2119" t="s">
        <v>224</v>
      </c>
      <c r="E2119">
        <v>511</v>
      </c>
      <c r="F2119" t="str">
        <f t="shared" si="64"/>
        <v>A1111AF511</v>
      </c>
      <c r="G2119">
        <f t="shared" si="65"/>
        <v>2150000</v>
      </c>
      <c r="H2119" s="2">
        <v>2149835</v>
      </c>
      <c r="I2119" s="3">
        <v>2150000</v>
      </c>
      <c r="J2119" t="s">
        <v>29</v>
      </c>
      <c r="K2119" t="s">
        <v>116</v>
      </c>
      <c r="L2119" t="s">
        <v>117</v>
      </c>
      <c r="M2119" t="s">
        <v>118</v>
      </c>
      <c r="N2119" t="s">
        <v>117</v>
      </c>
      <c r="O2119" t="s">
        <v>814</v>
      </c>
      <c r="P2119" t="s">
        <v>34</v>
      </c>
      <c r="Q2119" t="s">
        <v>45</v>
      </c>
      <c r="R2119" t="s">
        <v>46</v>
      </c>
      <c r="S2119" t="s">
        <v>410</v>
      </c>
      <c r="T2119" t="s">
        <v>185</v>
      </c>
      <c r="U2119" t="s">
        <v>226</v>
      </c>
      <c r="V2119" t="s">
        <v>39</v>
      </c>
      <c r="W2119" t="s">
        <v>40</v>
      </c>
      <c r="X2119" t="s">
        <v>187</v>
      </c>
      <c r="Y2119" t="s">
        <v>41</v>
      </c>
      <c r="Z2119" t="s">
        <v>41</v>
      </c>
      <c r="AA2119" t="s">
        <v>188</v>
      </c>
      <c r="AB2119" t="s">
        <v>227</v>
      </c>
    </row>
    <row r="2120" spans="1:28" x14ac:dyDescent="0.25">
      <c r="A2120" t="s">
        <v>165</v>
      </c>
      <c r="B2120" t="s">
        <v>26</v>
      </c>
      <c r="C2120" t="s">
        <v>409</v>
      </c>
      <c r="D2120" t="s">
        <v>224</v>
      </c>
      <c r="E2120">
        <v>511</v>
      </c>
      <c r="F2120" t="str">
        <f t="shared" ref="F2120:F2183" si="66">_xlfn.CONCAT("A",D2120,"AF",E2120)</f>
        <v>A1111AF511</v>
      </c>
      <c r="G2120">
        <f t="shared" ref="G2120:G2183" si="67">ABS(I2120)</f>
        <v>2150000</v>
      </c>
      <c r="H2120" s="2">
        <v>-2149835</v>
      </c>
      <c r="I2120" s="3">
        <v>-2150000</v>
      </c>
      <c r="J2120" t="s">
        <v>99</v>
      </c>
      <c r="K2120" t="s">
        <v>154</v>
      </c>
      <c r="L2120" t="s">
        <v>155</v>
      </c>
      <c r="M2120" t="s">
        <v>156</v>
      </c>
      <c r="N2120" t="s">
        <v>157</v>
      </c>
      <c r="O2120" t="s">
        <v>814</v>
      </c>
      <c r="P2120" t="s">
        <v>34</v>
      </c>
      <c r="Q2120" t="s">
        <v>45</v>
      </c>
      <c r="R2120" t="s">
        <v>46</v>
      </c>
      <c r="S2120" t="s">
        <v>410</v>
      </c>
      <c r="T2120" t="s">
        <v>185</v>
      </c>
      <c r="U2120" t="s">
        <v>226</v>
      </c>
      <c r="V2120" t="s">
        <v>39</v>
      </c>
      <c r="W2120" t="s">
        <v>40</v>
      </c>
      <c r="X2120" t="s">
        <v>187</v>
      </c>
      <c r="Y2120" t="s">
        <v>41</v>
      </c>
      <c r="Z2120" t="s">
        <v>41</v>
      </c>
      <c r="AA2120" t="s">
        <v>188</v>
      </c>
      <c r="AB2120" t="s">
        <v>227</v>
      </c>
    </row>
    <row r="2121" spans="1:28" x14ac:dyDescent="0.25">
      <c r="A2121" t="s">
        <v>166</v>
      </c>
      <c r="B2121" t="s">
        <v>26</v>
      </c>
      <c r="C2121" t="s">
        <v>409</v>
      </c>
      <c r="D2121" t="s">
        <v>224</v>
      </c>
      <c r="E2121">
        <v>511</v>
      </c>
      <c r="F2121" t="str">
        <f t="shared" si="66"/>
        <v>A1111AF511</v>
      </c>
      <c r="G2121">
        <f t="shared" si="67"/>
        <v>2201000</v>
      </c>
      <c r="H2121" s="2">
        <v>2200517</v>
      </c>
      <c r="I2121" s="3">
        <v>2201000</v>
      </c>
      <c r="J2121" t="s">
        <v>29</v>
      </c>
      <c r="K2121" t="s">
        <v>116</v>
      </c>
      <c r="L2121" t="s">
        <v>117</v>
      </c>
      <c r="M2121" t="s">
        <v>118</v>
      </c>
      <c r="N2121" t="s">
        <v>117</v>
      </c>
      <c r="O2121" t="s">
        <v>814</v>
      </c>
      <c r="P2121" t="s">
        <v>34</v>
      </c>
      <c r="Q2121" t="s">
        <v>45</v>
      </c>
      <c r="R2121" t="s">
        <v>46</v>
      </c>
      <c r="S2121" t="s">
        <v>410</v>
      </c>
      <c r="T2121" t="s">
        <v>185</v>
      </c>
      <c r="U2121" t="s">
        <v>226</v>
      </c>
      <c r="V2121" t="s">
        <v>39</v>
      </c>
      <c r="W2121" t="s">
        <v>40</v>
      </c>
      <c r="X2121" t="s">
        <v>187</v>
      </c>
      <c r="Y2121" t="s">
        <v>41</v>
      </c>
      <c r="Z2121" t="s">
        <v>41</v>
      </c>
      <c r="AA2121" t="s">
        <v>188</v>
      </c>
      <c r="AB2121" t="s">
        <v>227</v>
      </c>
    </row>
    <row r="2122" spans="1:28" x14ac:dyDescent="0.25">
      <c r="A2122" t="s">
        <v>167</v>
      </c>
      <c r="B2122" t="s">
        <v>26</v>
      </c>
      <c r="C2122" t="s">
        <v>409</v>
      </c>
      <c r="D2122" t="s">
        <v>224</v>
      </c>
      <c r="E2122">
        <v>511</v>
      </c>
      <c r="F2122" t="str">
        <f t="shared" si="66"/>
        <v>A1111AF511</v>
      </c>
      <c r="G2122">
        <f t="shared" si="67"/>
        <v>2201000</v>
      </c>
      <c r="H2122" s="2">
        <v>-2200517</v>
      </c>
      <c r="I2122" s="3">
        <v>-2201000</v>
      </c>
      <c r="J2122" t="s">
        <v>99</v>
      </c>
      <c r="K2122" t="s">
        <v>168</v>
      </c>
      <c r="L2122" t="s">
        <v>117</v>
      </c>
      <c r="M2122" t="s">
        <v>169</v>
      </c>
      <c r="N2122" t="s">
        <v>170</v>
      </c>
      <c r="O2122" t="s">
        <v>814</v>
      </c>
      <c r="P2122" t="s">
        <v>34</v>
      </c>
      <c r="Q2122" t="s">
        <v>45</v>
      </c>
      <c r="R2122" t="s">
        <v>46</v>
      </c>
      <c r="S2122" t="s">
        <v>410</v>
      </c>
      <c r="T2122" t="s">
        <v>185</v>
      </c>
      <c r="U2122" t="s">
        <v>226</v>
      </c>
      <c r="V2122" t="s">
        <v>39</v>
      </c>
      <c r="W2122" t="s">
        <v>40</v>
      </c>
      <c r="X2122" t="s">
        <v>187</v>
      </c>
      <c r="Y2122" t="s">
        <v>41</v>
      </c>
      <c r="Z2122" t="s">
        <v>41</v>
      </c>
      <c r="AA2122" t="s">
        <v>188</v>
      </c>
      <c r="AB2122" t="s">
        <v>227</v>
      </c>
    </row>
    <row r="2123" spans="1:28" x14ac:dyDescent="0.25">
      <c r="A2123" t="s">
        <v>823</v>
      </c>
      <c r="B2123" t="s">
        <v>26</v>
      </c>
      <c r="C2123" t="s">
        <v>412</v>
      </c>
      <c r="D2123" t="s">
        <v>224</v>
      </c>
      <c r="E2123">
        <v>511</v>
      </c>
      <c r="F2123" t="str">
        <f t="shared" si="66"/>
        <v>A1111AF511</v>
      </c>
      <c r="G2123">
        <f t="shared" si="67"/>
        <v>205000</v>
      </c>
      <c r="H2123" s="2">
        <v>204719</v>
      </c>
      <c r="I2123" s="3">
        <v>205000</v>
      </c>
      <c r="J2123" t="s">
        <v>29</v>
      </c>
      <c r="K2123" t="s">
        <v>108</v>
      </c>
      <c r="L2123" t="s">
        <v>109</v>
      </c>
      <c r="M2123" t="s">
        <v>32</v>
      </c>
      <c r="N2123" t="s">
        <v>33</v>
      </c>
      <c r="O2123" t="s">
        <v>814</v>
      </c>
      <c r="P2123" t="s">
        <v>34</v>
      </c>
      <c r="Q2123" t="s">
        <v>45</v>
      </c>
      <c r="R2123" t="s">
        <v>46</v>
      </c>
      <c r="S2123" t="s">
        <v>413</v>
      </c>
      <c r="T2123" t="s">
        <v>185</v>
      </c>
      <c r="U2123" t="s">
        <v>226</v>
      </c>
      <c r="V2123" t="s">
        <v>39</v>
      </c>
      <c r="W2123" t="s">
        <v>40</v>
      </c>
      <c r="X2123" t="s">
        <v>187</v>
      </c>
      <c r="Y2123" t="s">
        <v>41</v>
      </c>
      <c r="Z2123" t="s">
        <v>41</v>
      </c>
      <c r="AA2123" t="s">
        <v>188</v>
      </c>
      <c r="AB2123" t="s">
        <v>227</v>
      </c>
    </row>
    <row r="2124" spans="1:28" x14ac:dyDescent="0.25">
      <c r="A2124" t="s">
        <v>825</v>
      </c>
      <c r="B2124" t="s">
        <v>26</v>
      </c>
      <c r="C2124" t="s">
        <v>412</v>
      </c>
      <c r="D2124" t="s">
        <v>224</v>
      </c>
      <c r="E2124">
        <v>511</v>
      </c>
      <c r="F2124" t="str">
        <f t="shared" si="66"/>
        <v>A1111AF511</v>
      </c>
      <c r="G2124">
        <f t="shared" si="67"/>
        <v>2000</v>
      </c>
      <c r="H2124" s="2">
        <v>1942</v>
      </c>
      <c r="I2124" s="3">
        <v>2000</v>
      </c>
      <c r="J2124" t="s">
        <v>29</v>
      </c>
      <c r="K2124" t="s">
        <v>100</v>
      </c>
      <c r="L2124" t="s">
        <v>101</v>
      </c>
      <c r="M2124" t="s">
        <v>102</v>
      </c>
      <c r="N2124" t="s">
        <v>103</v>
      </c>
      <c r="O2124" t="s">
        <v>814</v>
      </c>
      <c r="P2124" t="s">
        <v>34</v>
      </c>
      <c r="Q2124" t="s">
        <v>45</v>
      </c>
      <c r="R2124" t="s">
        <v>46</v>
      </c>
      <c r="S2124" t="s">
        <v>413</v>
      </c>
      <c r="T2124" t="s">
        <v>185</v>
      </c>
      <c r="U2124" t="s">
        <v>226</v>
      </c>
      <c r="V2124" t="s">
        <v>39</v>
      </c>
      <c r="W2124" t="s">
        <v>40</v>
      </c>
      <c r="X2124" t="s">
        <v>187</v>
      </c>
      <c r="Y2124" t="s">
        <v>41</v>
      </c>
      <c r="Z2124" t="s">
        <v>41</v>
      </c>
      <c r="AA2124" t="s">
        <v>188</v>
      </c>
      <c r="AB2124" t="s">
        <v>227</v>
      </c>
    </row>
    <row r="2125" spans="1:28" x14ac:dyDescent="0.25">
      <c r="A2125" t="s">
        <v>816</v>
      </c>
      <c r="B2125" t="s">
        <v>26</v>
      </c>
      <c r="C2125" t="s">
        <v>412</v>
      </c>
      <c r="D2125" t="s">
        <v>224</v>
      </c>
      <c r="E2125">
        <v>511</v>
      </c>
      <c r="F2125" t="str">
        <f t="shared" si="66"/>
        <v>A1111AF511</v>
      </c>
      <c r="G2125">
        <f t="shared" si="67"/>
        <v>170000</v>
      </c>
      <c r="H2125" s="2">
        <v>-169422</v>
      </c>
      <c r="I2125" s="3">
        <v>-170000</v>
      </c>
      <c r="J2125" t="s">
        <v>99</v>
      </c>
      <c r="K2125" t="s">
        <v>115</v>
      </c>
      <c r="L2125" t="s">
        <v>111</v>
      </c>
      <c r="M2125" t="s">
        <v>112</v>
      </c>
      <c r="N2125" t="s">
        <v>113</v>
      </c>
      <c r="O2125" t="s">
        <v>814</v>
      </c>
      <c r="P2125" t="s">
        <v>34</v>
      </c>
      <c r="Q2125" t="s">
        <v>45</v>
      </c>
      <c r="R2125" t="s">
        <v>46</v>
      </c>
      <c r="S2125" t="s">
        <v>413</v>
      </c>
      <c r="T2125" t="s">
        <v>185</v>
      </c>
      <c r="U2125" t="s">
        <v>226</v>
      </c>
      <c r="V2125" t="s">
        <v>39</v>
      </c>
      <c r="W2125" t="s">
        <v>40</v>
      </c>
      <c r="X2125" t="s">
        <v>187</v>
      </c>
      <c r="Y2125" t="s">
        <v>41</v>
      </c>
      <c r="Z2125" t="s">
        <v>41</v>
      </c>
      <c r="AA2125" t="s">
        <v>188</v>
      </c>
      <c r="AB2125" t="s">
        <v>227</v>
      </c>
    </row>
    <row r="2126" spans="1:28" x14ac:dyDescent="0.25">
      <c r="A2126" t="s">
        <v>817</v>
      </c>
      <c r="B2126" t="s">
        <v>26</v>
      </c>
      <c r="C2126" t="s">
        <v>412</v>
      </c>
      <c r="D2126" t="s">
        <v>224</v>
      </c>
      <c r="E2126">
        <v>511</v>
      </c>
      <c r="F2126" t="str">
        <f t="shared" si="66"/>
        <v>A1111AF511</v>
      </c>
      <c r="G2126">
        <f t="shared" si="67"/>
        <v>37000</v>
      </c>
      <c r="H2126" s="2">
        <v>-37239</v>
      </c>
      <c r="I2126" s="3">
        <v>-37000</v>
      </c>
      <c r="J2126" t="s">
        <v>99</v>
      </c>
      <c r="K2126" t="s">
        <v>116</v>
      </c>
      <c r="L2126" t="s">
        <v>117</v>
      </c>
      <c r="M2126" t="s">
        <v>118</v>
      </c>
      <c r="N2126" t="s">
        <v>117</v>
      </c>
      <c r="O2126" t="s">
        <v>814</v>
      </c>
      <c r="P2126" t="s">
        <v>34</v>
      </c>
      <c r="Q2126" t="s">
        <v>45</v>
      </c>
      <c r="R2126" t="s">
        <v>46</v>
      </c>
      <c r="S2126" t="s">
        <v>413</v>
      </c>
      <c r="T2126" t="s">
        <v>185</v>
      </c>
      <c r="U2126" t="s">
        <v>226</v>
      </c>
      <c r="V2126" t="s">
        <v>39</v>
      </c>
      <c r="W2126" t="s">
        <v>40</v>
      </c>
      <c r="X2126" t="s">
        <v>187</v>
      </c>
      <c r="Y2126" t="s">
        <v>41</v>
      </c>
      <c r="Z2126" t="s">
        <v>41</v>
      </c>
      <c r="AA2126" t="s">
        <v>188</v>
      </c>
      <c r="AB2126" t="s">
        <v>227</v>
      </c>
    </row>
    <row r="2127" spans="1:28" x14ac:dyDescent="0.25">
      <c r="A2127" t="s">
        <v>149</v>
      </c>
      <c r="B2127" t="s">
        <v>26</v>
      </c>
      <c r="C2127" t="s">
        <v>412</v>
      </c>
      <c r="D2127" t="s">
        <v>224</v>
      </c>
      <c r="E2127">
        <v>511</v>
      </c>
      <c r="F2127" t="str">
        <f t="shared" si="66"/>
        <v>A1111AF511</v>
      </c>
      <c r="G2127">
        <f t="shared" si="67"/>
        <v>35000</v>
      </c>
      <c r="H2127" s="2">
        <v>35297</v>
      </c>
      <c r="I2127" s="3">
        <v>35000</v>
      </c>
      <c r="J2127" t="s">
        <v>29</v>
      </c>
      <c r="K2127" t="s">
        <v>45</v>
      </c>
      <c r="L2127" t="s">
        <v>46</v>
      </c>
      <c r="M2127" t="s">
        <v>140</v>
      </c>
      <c r="N2127" t="s">
        <v>141</v>
      </c>
      <c r="O2127" t="s">
        <v>814</v>
      </c>
      <c r="P2127" t="s">
        <v>34</v>
      </c>
      <c r="Q2127" t="s">
        <v>45</v>
      </c>
      <c r="R2127" t="s">
        <v>46</v>
      </c>
      <c r="S2127" t="s">
        <v>413</v>
      </c>
      <c r="T2127" t="s">
        <v>185</v>
      </c>
      <c r="U2127" t="s">
        <v>226</v>
      </c>
      <c r="V2127" t="s">
        <v>39</v>
      </c>
      <c r="W2127" t="s">
        <v>40</v>
      </c>
      <c r="X2127" t="s">
        <v>187</v>
      </c>
      <c r="Y2127" t="s">
        <v>41</v>
      </c>
      <c r="Z2127" t="s">
        <v>41</v>
      </c>
      <c r="AA2127" t="s">
        <v>188</v>
      </c>
      <c r="AB2127" t="s">
        <v>227</v>
      </c>
    </row>
    <row r="2128" spans="1:28" x14ac:dyDescent="0.25">
      <c r="A2128" t="s">
        <v>152</v>
      </c>
      <c r="B2128" t="s">
        <v>26</v>
      </c>
      <c r="C2128" t="s">
        <v>412</v>
      </c>
      <c r="D2128" t="s">
        <v>224</v>
      </c>
      <c r="E2128">
        <v>511</v>
      </c>
      <c r="F2128" t="str">
        <f t="shared" si="66"/>
        <v>A1111AF511</v>
      </c>
      <c r="G2128">
        <f t="shared" si="67"/>
        <v>35000</v>
      </c>
      <c r="H2128" s="2">
        <v>-35297</v>
      </c>
      <c r="I2128" s="3">
        <v>-35000</v>
      </c>
      <c r="J2128" t="s">
        <v>99</v>
      </c>
      <c r="K2128" t="s">
        <v>115</v>
      </c>
      <c r="L2128" t="s">
        <v>111</v>
      </c>
      <c r="M2128" t="s">
        <v>112</v>
      </c>
      <c r="N2128" t="s">
        <v>113</v>
      </c>
      <c r="O2128" t="s">
        <v>814</v>
      </c>
      <c r="P2128" t="s">
        <v>34</v>
      </c>
      <c r="Q2128" t="s">
        <v>45</v>
      </c>
      <c r="R2128" t="s">
        <v>46</v>
      </c>
      <c r="S2128" t="s">
        <v>413</v>
      </c>
      <c r="T2128" t="s">
        <v>185</v>
      </c>
      <c r="U2128" t="s">
        <v>226</v>
      </c>
      <c r="V2128" t="s">
        <v>39</v>
      </c>
      <c r="W2128" t="s">
        <v>40</v>
      </c>
      <c r="X2128" t="s">
        <v>187</v>
      </c>
      <c r="Y2128" t="s">
        <v>41</v>
      </c>
      <c r="Z2128" t="s">
        <v>41</v>
      </c>
      <c r="AA2128" t="s">
        <v>188</v>
      </c>
      <c r="AB2128" t="s">
        <v>227</v>
      </c>
    </row>
    <row r="2129" spans="1:28" x14ac:dyDescent="0.25">
      <c r="A2129" t="s">
        <v>153</v>
      </c>
      <c r="B2129" t="s">
        <v>414</v>
      </c>
      <c r="C2129" t="s">
        <v>412</v>
      </c>
      <c r="D2129" t="s">
        <v>224</v>
      </c>
      <c r="E2129">
        <v>511</v>
      </c>
      <c r="F2129" t="str">
        <f t="shared" si="66"/>
        <v>A1111AF511</v>
      </c>
      <c r="G2129">
        <f t="shared" si="67"/>
        <v>37000</v>
      </c>
      <c r="H2129" s="2">
        <v>37239</v>
      </c>
      <c r="I2129" s="3">
        <v>37000</v>
      </c>
      <c r="J2129" t="s">
        <v>29</v>
      </c>
      <c r="K2129" t="s">
        <v>154</v>
      </c>
      <c r="L2129" t="s">
        <v>155</v>
      </c>
      <c r="M2129" t="s">
        <v>156</v>
      </c>
      <c r="N2129" t="s">
        <v>157</v>
      </c>
      <c r="O2129" t="s">
        <v>814</v>
      </c>
      <c r="P2129" t="s">
        <v>34</v>
      </c>
      <c r="Q2129" t="s">
        <v>45</v>
      </c>
      <c r="R2129" t="s">
        <v>46</v>
      </c>
      <c r="S2129" t="s">
        <v>413</v>
      </c>
      <c r="T2129" t="s">
        <v>185</v>
      </c>
      <c r="U2129" t="s">
        <v>226</v>
      </c>
      <c r="V2129" t="s">
        <v>39</v>
      </c>
      <c r="W2129" t="s">
        <v>40</v>
      </c>
      <c r="X2129" t="s">
        <v>187</v>
      </c>
      <c r="Y2129" t="s">
        <v>41</v>
      </c>
      <c r="Z2129" t="s">
        <v>41</v>
      </c>
      <c r="AA2129" t="s">
        <v>188</v>
      </c>
      <c r="AB2129" t="s">
        <v>227</v>
      </c>
    </row>
    <row r="2130" spans="1:28" x14ac:dyDescent="0.25">
      <c r="A2130" t="s">
        <v>163</v>
      </c>
      <c r="B2130" t="s">
        <v>414</v>
      </c>
      <c r="C2130" t="s">
        <v>412</v>
      </c>
      <c r="D2130" t="s">
        <v>224</v>
      </c>
      <c r="E2130">
        <v>511</v>
      </c>
      <c r="F2130" t="str">
        <f t="shared" si="66"/>
        <v>A1111AF511</v>
      </c>
      <c r="G2130">
        <f t="shared" si="67"/>
        <v>37000</v>
      </c>
      <c r="H2130" s="2">
        <v>-37257</v>
      </c>
      <c r="I2130" s="3">
        <v>-37000</v>
      </c>
      <c r="J2130" t="s">
        <v>99</v>
      </c>
      <c r="K2130" t="s">
        <v>45</v>
      </c>
      <c r="L2130" t="s">
        <v>46</v>
      </c>
      <c r="M2130" t="s">
        <v>140</v>
      </c>
      <c r="N2130" t="s">
        <v>141</v>
      </c>
      <c r="O2130" t="s">
        <v>814</v>
      </c>
      <c r="P2130" t="s">
        <v>34</v>
      </c>
      <c r="Q2130" t="s">
        <v>45</v>
      </c>
      <c r="R2130" t="s">
        <v>46</v>
      </c>
      <c r="S2130" t="s">
        <v>413</v>
      </c>
      <c r="T2130" t="s">
        <v>185</v>
      </c>
      <c r="U2130" t="s">
        <v>226</v>
      </c>
      <c r="V2130" t="s">
        <v>39</v>
      </c>
      <c r="W2130" t="s">
        <v>40</v>
      </c>
      <c r="X2130" t="s">
        <v>187</v>
      </c>
      <c r="Y2130" t="s">
        <v>41</v>
      </c>
      <c r="Z2130" t="s">
        <v>41</v>
      </c>
      <c r="AA2130" t="s">
        <v>188</v>
      </c>
      <c r="AB2130" t="s">
        <v>227</v>
      </c>
    </row>
    <row r="2131" spans="1:28" x14ac:dyDescent="0.25">
      <c r="A2131" t="s">
        <v>164</v>
      </c>
      <c r="B2131" t="s">
        <v>26</v>
      </c>
      <c r="C2131" t="s">
        <v>412</v>
      </c>
      <c r="D2131" t="s">
        <v>224</v>
      </c>
      <c r="E2131">
        <v>511</v>
      </c>
      <c r="F2131" t="str">
        <f t="shared" si="66"/>
        <v>A1111AF511</v>
      </c>
      <c r="G2131">
        <f t="shared" si="67"/>
        <v>37000</v>
      </c>
      <c r="H2131" s="2">
        <v>37239</v>
      </c>
      <c r="I2131" s="3">
        <v>37000</v>
      </c>
      <c r="J2131" t="s">
        <v>29</v>
      </c>
      <c r="K2131" t="s">
        <v>116</v>
      </c>
      <c r="L2131" t="s">
        <v>117</v>
      </c>
      <c r="M2131" t="s">
        <v>118</v>
      </c>
      <c r="N2131" t="s">
        <v>117</v>
      </c>
      <c r="O2131" t="s">
        <v>814</v>
      </c>
      <c r="P2131" t="s">
        <v>34</v>
      </c>
      <c r="Q2131" t="s">
        <v>45</v>
      </c>
      <c r="R2131" t="s">
        <v>46</v>
      </c>
      <c r="S2131" t="s">
        <v>413</v>
      </c>
      <c r="T2131" t="s">
        <v>185</v>
      </c>
      <c r="U2131" t="s">
        <v>226</v>
      </c>
      <c r="V2131" t="s">
        <v>39</v>
      </c>
      <c r="W2131" t="s">
        <v>40</v>
      </c>
      <c r="X2131" t="s">
        <v>187</v>
      </c>
      <c r="Y2131" t="s">
        <v>41</v>
      </c>
      <c r="Z2131" t="s">
        <v>41</v>
      </c>
      <c r="AA2131" t="s">
        <v>188</v>
      </c>
      <c r="AB2131" t="s">
        <v>227</v>
      </c>
    </row>
    <row r="2132" spans="1:28" x14ac:dyDescent="0.25">
      <c r="A2132" t="s">
        <v>165</v>
      </c>
      <c r="B2132" t="s">
        <v>26</v>
      </c>
      <c r="C2132" t="s">
        <v>412</v>
      </c>
      <c r="D2132" t="s">
        <v>224</v>
      </c>
      <c r="E2132">
        <v>511</v>
      </c>
      <c r="F2132" t="str">
        <f t="shared" si="66"/>
        <v>A1111AF511</v>
      </c>
      <c r="G2132">
        <f t="shared" si="67"/>
        <v>37000</v>
      </c>
      <c r="H2132" s="2">
        <v>-37239</v>
      </c>
      <c r="I2132" s="3">
        <v>-37000</v>
      </c>
      <c r="J2132" t="s">
        <v>99</v>
      </c>
      <c r="K2132" t="s">
        <v>154</v>
      </c>
      <c r="L2132" t="s">
        <v>155</v>
      </c>
      <c r="M2132" t="s">
        <v>156</v>
      </c>
      <c r="N2132" t="s">
        <v>157</v>
      </c>
      <c r="O2132" t="s">
        <v>814</v>
      </c>
      <c r="P2132" t="s">
        <v>34</v>
      </c>
      <c r="Q2132" t="s">
        <v>45</v>
      </c>
      <c r="R2132" t="s">
        <v>46</v>
      </c>
      <c r="S2132" t="s">
        <v>413</v>
      </c>
      <c r="T2132" t="s">
        <v>185</v>
      </c>
      <c r="U2132" t="s">
        <v>226</v>
      </c>
      <c r="V2132" t="s">
        <v>39</v>
      </c>
      <c r="W2132" t="s">
        <v>40</v>
      </c>
      <c r="X2132" t="s">
        <v>187</v>
      </c>
      <c r="Y2132" t="s">
        <v>41</v>
      </c>
      <c r="Z2132" t="s">
        <v>41</v>
      </c>
      <c r="AA2132" t="s">
        <v>188</v>
      </c>
      <c r="AB2132" t="s">
        <v>227</v>
      </c>
    </row>
    <row r="2133" spans="1:28" x14ac:dyDescent="0.25">
      <c r="A2133" t="s">
        <v>171</v>
      </c>
      <c r="B2133" t="s">
        <v>26</v>
      </c>
      <c r="C2133" t="s">
        <v>412</v>
      </c>
      <c r="D2133" t="s">
        <v>224</v>
      </c>
      <c r="E2133">
        <v>511</v>
      </c>
      <c r="F2133" t="str">
        <f t="shared" si="66"/>
        <v>A1111AF511</v>
      </c>
      <c r="G2133">
        <f t="shared" si="67"/>
        <v>205000</v>
      </c>
      <c r="H2133" s="2">
        <v>204719</v>
      </c>
      <c r="I2133" s="3">
        <v>205000</v>
      </c>
      <c r="J2133" t="s">
        <v>29</v>
      </c>
      <c r="K2133" t="s">
        <v>115</v>
      </c>
      <c r="L2133" t="s">
        <v>111</v>
      </c>
      <c r="M2133" t="s">
        <v>112</v>
      </c>
      <c r="N2133" t="s">
        <v>113</v>
      </c>
      <c r="O2133" t="s">
        <v>814</v>
      </c>
      <c r="P2133" t="s">
        <v>34</v>
      </c>
      <c r="Q2133" t="s">
        <v>45</v>
      </c>
      <c r="R2133" t="s">
        <v>46</v>
      </c>
      <c r="S2133" t="s">
        <v>413</v>
      </c>
      <c r="T2133" t="s">
        <v>185</v>
      </c>
      <c r="U2133" t="s">
        <v>226</v>
      </c>
      <c r="V2133" t="s">
        <v>39</v>
      </c>
      <c r="W2133" t="s">
        <v>40</v>
      </c>
      <c r="X2133" t="s">
        <v>187</v>
      </c>
      <c r="Y2133" t="s">
        <v>41</v>
      </c>
      <c r="Z2133" t="s">
        <v>41</v>
      </c>
      <c r="AA2133" t="s">
        <v>188</v>
      </c>
      <c r="AB2133" t="s">
        <v>227</v>
      </c>
    </row>
    <row r="2134" spans="1:28" x14ac:dyDescent="0.25">
      <c r="A2134" t="s">
        <v>172</v>
      </c>
      <c r="B2134" t="s">
        <v>26</v>
      </c>
      <c r="C2134" t="s">
        <v>412</v>
      </c>
      <c r="D2134" t="s">
        <v>224</v>
      </c>
      <c r="E2134">
        <v>511</v>
      </c>
      <c r="F2134" t="str">
        <f t="shared" si="66"/>
        <v>A1111AF511</v>
      </c>
      <c r="G2134">
        <f t="shared" si="67"/>
        <v>205000</v>
      </c>
      <c r="H2134" s="2">
        <v>-204719</v>
      </c>
      <c r="I2134" s="3">
        <v>-205000</v>
      </c>
      <c r="J2134" t="s">
        <v>99</v>
      </c>
      <c r="K2134" t="s">
        <v>108</v>
      </c>
      <c r="L2134" t="s">
        <v>109</v>
      </c>
      <c r="M2134" t="s">
        <v>32</v>
      </c>
      <c r="N2134" t="s">
        <v>33</v>
      </c>
      <c r="O2134" t="s">
        <v>814</v>
      </c>
      <c r="P2134" t="s">
        <v>34</v>
      </c>
      <c r="Q2134" t="s">
        <v>45</v>
      </c>
      <c r="R2134" t="s">
        <v>46</v>
      </c>
      <c r="S2134" t="s">
        <v>413</v>
      </c>
      <c r="T2134" t="s">
        <v>185</v>
      </c>
      <c r="U2134" t="s">
        <v>226</v>
      </c>
      <c r="V2134" t="s">
        <v>39</v>
      </c>
      <c r="W2134" t="s">
        <v>40</v>
      </c>
      <c r="X2134" t="s">
        <v>187</v>
      </c>
      <c r="Y2134" t="s">
        <v>41</v>
      </c>
      <c r="Z2134" t="s">
        <v>41</v>
      </c>
      <c r="AA2134" t="s">
        <v>188</v>
      </c>
      <c r="AB2134" t="s">
        <v>227</v>
      </c>
    </row>
    <row r="2135" spans="1:28" x14ac:dyDescent="0.25">
      <c r="A2135" t="s">
        <v>823</v>
      </c>
      <c r="B2135" t="s">
        <v>26</v>
      </c>
      <c r="C2135" t="s">
        <v>415</v>
      </c>
      <c r="D2135" t="s">
        <v>224</v>
      </c>
      <c r="E2135">
        <v>511</v>
      </c>
      <c r="F2135" t="str">
        <f t="shared" si="66"/>
        <v>A1111AF511</v>
      </c>
      <c r="G2135">
        <f t="shared" si="67"/>
        <v>3222000</v>
      </c>
      <c r="H2135" s="2">
        <v>3221650</v>
      </c>
      <c r="I2135" s="3">
        <v>3222000</v>
      </c>
      <c r="J2135" t="s">
        <v>29</v>
      </c>
      <c r="K2135" t="s">
        <v>108</v>
      </c>
      <c r="L2135" t="s">
        <v>109</v>
      </c>
      <c r="M2135" t="s">
        <v>32</v>
      </c>
      <c r="N2135" t="s">
        <v>33</v>
      </c>
      <c r="O2135" t="s">
        <v>814</v>
      </c>
      <c r="P2135" t="s">
        <v>34</v>
      </c>
      <c r="Q2135" t="s">
        <v>45</v>
      </c>
      <c r="R2135" t="s">
        <v>46</v>
      </c>
      <c r="S2135" t="s">
        <v>416</v>
      </c>
      <c r="T2135" t="s">
        <v>185</v>
      </c>
      <c r="U2135" t="s">
        <v>226</v>
      </c>
      <c r="V2135" t="s">
        <v>39</v>
      </c>
      <c r="W2135" t="s">
        <v>40</v>
      </c>
      <c r="X2135" t="s">
        <v>187</v>
      </c>
      <c r="Y2135" t="s">
        <v>41</v>
      </c>
      <c r="Z2135" t="s">
        <v>41</v>
      </c>
      <c r="AA2135" t="s">
        <v>188</v>
      </c>
      <c r="AB2135" t="s">
        <v>227</v>
      </c>
    </row>
    <row r="2136" spans="1:28" x14ac:dyDescent="0.25">
      <c r="A2136" t="s">
        <v>825</v>
      </c>
      <c r="B2136" t="s">
        <v>26</v>
      </c>
      <c r="C2136" t="s">
        <v>415</v>
      </c>
      <c r="D2136" t="s">
        <v>224</v>
      </c>
      <c r="E2136">
        <v>511</v>
      </c>
      <c r="F2136" t="str">
        <f t="shared" si="66"/>
        <v>A1111AF511</v>
      </c>
      <c r="G2136">
        <f t="shared" si="67"/>
        <v>15000</v>
      </c>
      <c r="H2136" s="2">
        <v>14708</v>
      </c>
      <c r="I2136" s="3">
        <v>15000</v>
      </c>
      <c r="J2136" t="s">
        <v>29</v>
      </c>
      <c r="K2136" t="s">
        <v>100</v>
      </c>
      <c r="L2136" t="s">
        <v>101</v>
      </c>
      <c r="M2136" t="s">
        <v>102</v>
      </c>
      <c r="N2136" t="s">
        <v>103</v>
      </c>
      <c r="O2136" t="s">
        <v>814</v>
      </c>
      <c r="P2136" t="s">
        <v>34</v>
      </c>
      <c r="Q2136" t="s">
        <v>45</v>
      </c>
      <c r="R2136" t="s">
        <v>46</v>
      </c>
      <c r="S2136" t="s">
        <v>416</v>
      </c>
      <c r="T2136" t="s">
        <v>185</v>
      </c>
      <c r="U2136" t="s">
        <v>226</v>
      </c>
      <c r="V2136" t="s">
        <v>39</v>
      </c>
      <c r="W2136" t="s">
        <v>40</v>
      </c>
      <c r="X2136" t="s">
        <v>187</v>
      </c>
      <c r="Y2136" t="s">
        <v>41</v>
      </c>
      <c r="Z2136" t="s">
        <v>41</v>
      </c>
      <c r="AA2136" t="s">
        <v>188</v>
      </c>
      <c r="AB2136" t="s">
        <v>227</v>
      </c>
    </row>
    <row r="2137" spans="1:28" x14ac:dyDescent="0.25">
      <c r="A2137" t="s">
        <v>816</v>
      </c>
      <c r="B2137" t="s">
        <v>26</v>
      </c>
      <c r="C2137" t="s">
        <v>415</v>
      </c>
      <c r="D2137" t="s">
        <v>224</v>
      </c>
      <c r="E2137">
        <v>511</v>
      </c>
      <c r="F2137" t="str">
        <f t="shared" si="66"/>
        <v>A1111AF511</v>
      </c>
      <c r="G2137">
        <f t="shared" si="67"/>
        <v>1197000</v>
      </c>
      <c r="H2137" s="2">
        <v>-1196341</v>
      </c>
      <c r="I2137" s="3">
        <v>-1197000</v>
      </c>
      <c r="J2137" t="s">
        <v>99</v>
      </c>
      <c r="K2137" t="s">
        <v>115</v>
      </c>
      <c r="L2137" t="s">
        <v>111</v>
      </c>
      <c r="M2137" t="s">
        <v>112</v>
      </c>
      <c r="N2137" t="s">
        <v>113</v>
      </c>
      <c r="O2137" t="s">
        <v>814</v>
      </c>
      <c r="P2137" t="s">
        <v>34</v>
      </c>
      <c r="Q2137" t="s">
        <v>45</v>
      </c>
      <c r="R2137" t="s">
        <v>46</v>
      </c>
      <c r="S2137" t="s">
        <v>416</v>
      </c>
      <c r="T2137" t="s">
        <v>185</v>
      </c>
      <c r="U2137" t="s">
        <v>226</v>
      </c>
      <c r="V2137" t="s">
        <v>39</v>
      </c>
      <c r="W2137" t="s">
        <v>40</v>
      </c>
      <c r="X2137" t="s">
        <v>187</v>
      </c>
      <c r="Y2137" t="s">
        <v>41</v>
      </c>
      <c r="Z2137" t="s">
        <v>41</v>
      </c>
      <c r="AA2137" t="s">
        <v>188</v>
      </c>
      <c r="AB2137" t="s">
        <v>227</v>
      </c>
    </row>
    <row r="2138" spans="1:28" x14ac:dyDescent="0.25">
      <c r="A2138" t="s">
        <v>817</v>
      </c>
      <c r="B2138" t="s">
        <v>26</v>
      </c>
      <c r="C2138" t="s">
        <v>415</v>
      </c>
      <c r="D2138" t="s">
        <v>224</v>
      </c>
      <c r="E2138">
        <v>511</v>
      </c>
      <c r="F2138" t="str">
        <f t="shared" si="66"/>
        <v>A1111AF511</v>
      </c>
      <c r="G2138">
        <f t="shared" si="67"/>
        <v>2040000</v>
      </c>
      <c r="H2138" s="2">
        <v>-2040017</v>
      </c>
      <c r="I2138" s="3">
        <v>-2040000</v>
      </c>
      <c r="J2138" t="s">
        <v>99</v>
      </c>
      <c r="K2138" t="s">
        <v>116</v>
      </c>
      <c r="L2138" t="s">
        <v>117</v>
      </c>
      <c r="M2138" t="s">
        <v>118</v>
      </c>
      <c r="N2138" t="s">
        <v>117</v>
      </c>
      <c r="O2138" t="s">
        <v>814</v>
      </c>
      <c r="P2138" t="s">
        <v>34</v>
      </c>
      <c r="Q2138" t="s">
        <v>45</v>
      </c>
      <c r="R2138" t="s">
        <v>46</v>
      </c>
      <c r="S2138" t="s">
        <v>416</v>
      </c>
      <c r="T2138" t="s">
        <v>185</v>
      </c>
      <c r="U2138" t="s">
        <v>226</v>
      </c>
      <c r="V2138" t="s">
        <v>39</v>
      </c>
      <c r="W2138" t="s">
        <v>40</v>
      </c>
      <c r="X2138" t="s">
        <v>187</v>
      </c>
      <c r="Y2138" t="s">
        <v>41</v>
      </c>
      <c r="Z2138" t="s">
        <v>41</v>
      </c>
      <c r="AA2138" t="s">
        <v>188</v>
      </c>
      <c r="AB2138" t="s">
        <v>227</v>
      </c>
    </row>
    <row r="2139" spans="1:28" x14ac:dyDescent="0.25">
      <c r="A2139" t="s">
        <v>149</v>
      </c>
      <c r="B2139" t="s">
        <v>26</v>
      </c>
      <c r="C2139" t="s">
        <v>415</v>
      </c>
      <c r="D2139" t="s">
        <v>224</v>
      </c>
      <c r="E2139">
        <v>511</v>
      </c>
      <c r="F2139" t="str">
        <f t="shared" si="66"/>
        <v>A1111AF511</v>
      </c>
      <c r="G2139">
        <f t="shared" si="67"/>
        <v>589000</v>
      </c>
      <c r="H2139" s="2">
        <v>589495</v>
      </c>
      <c r="I2139" s="3">
        <v>589000</v>
      </c>
      <c r="J2139" t="s">
        <v>29</v>
      </c>
      <c r="K2139" t="s">
        <v>45</v>
      </c>
      <c r="L2139" t="s">
        <v>46</v>
      </c>
      <c r="M2139" t="s">
        <v>140</v>
      </c>
      <c r="N2139" t="s">
        <v>141</v>
      </c>
      <c r="O2139" t="s">
        <v>814</v>
      </c>
      <c r="P2139" t="s">
        <v>34</v>
      </c>
      <c r="Q2139" t="s">
        <v>45</v>
      </c>
      <c r="R2139" t="s">
        <v>46</v>
      </c>
      <c r="S2139" t="s">
        <v>416</v>
      </c>
      <c r="T2139" t="s">
        <v>185</v>
      </c>
      <c r="U2139" t="s">
        <v>226</v>
      </c>
      <c r="V2139" t="s">
        <v>39</v>
      </c>
      <c r="W2139" t="s">
        <v>40</v>
      </c>
      <c r="X2139" t="s">
        <v>187</v>
      </c>
      <c r="Y2139" t="s">
        <v>41</v>
      </c>
      <c r="Z2139" t="s">
        <v>41</v>
      </c>
      <c r="AA2139" t="s">
        <v>188</v>
      </c>
      <c r="AB2139" t="s">
        <v>227</v>
      </c>
    </row>
    <row r="2140" spans="1:28" x14ac:dyDescent="0.25">
      <c r="A2140" t="s">
        <v>152</v>
      </c>
      <c r="B2140" t="s">
        <v>26</v>
      </c>
      <c r="C2140" t="s">
        <v>415</v>
      </c>
      <c r="D2140" t="s">
        <v>224</v>
      </c>
      <c r="E2140">
        <v>511</v>
      </c>
      <c r="F2140" t="str">
        <f t="shared" si="66"/>
        <v>A1111AF511</v>
      </c>
      <c r="G2140">
        <f t="shared" si="67"/>
        <v>589000</v>
      </c>
      <c r="H2140" s="2">
        <v>-589495</v>
      </c>
      <c r="I2140" s="3">
        <v>-589000</v>
      </c>
      <c r="J2140" t="s">
        <v>99</v>
      </c>
      <c r="K2140" t="s">
        <v>115</v>
      </c>
      <c r="L2140" t="s">
        <v>111</v>
      </c>
      <c r="M2140" t="s">
        <v>112</v>
      </c>
      <c r="N2140" t="s">
        <v>113</v>
      </c>
      <c r="O2140" t="s">
        <v>814</v>
      </c>
      <c r="P2140" t="s">
        <v>34</v>
      </c>
      <c r="Q2140" t="s">
        <v>45</v>
      </c>
      <c r="R2140" t="s">
        <v>46</v>
      </c>
      <c r="S2140" t="s">
        <v>416</v>
      </c>
      <c r="T2140" t="s">
        <v>185</v>
      </c>
      <c r="U2140" t="s">
        <v>226</v>
      </c>
      <c r="V2140" t="s">
        <v>39</v>
      </c>
      <c r="W2140" t="s">
        <v>40</v>
      </c>
      <c r="X2140" t="s">
        <v>187</v>
      </c>
      <c r="Y2140" t="s">
        <v>41</v>
      </c>
      <c r="Z2140" t="s">
        <v>41</v>
      </c>
      <c r="AA2140" t="s">
        <v>188</v>
      </c>
      <c r="AB2140" t="s">
        <v>227</v>
      </c>
    </row>
    <row r="2141" spans="1:28" x14ac:dyDescent="0.25">
      <c r="A2141" t="s">
        <v>153</v>
      </c>
      <c r="B2141" t="s">
        <v>417</v>
      </c>
      <c r="C2141" t="s">
        <v>415</v>
      </c>
      <c r="D2141" t="s">
        <v>224</v>
      </c>
      <c r="E2141">
        <v>511</v>
      </c>
      <c r="F2141" t="str">
        <f t="shared" si="66"/>
        <v>A1111AF511</v>
      </c>
      <c r="G2141">
        <f t="shared" si="67"/>
        <v>552000</v>
      </c>
      <c r="H2141" s="2">
        <v>551760</v>
      </c>
      <c r="I2141" s="3">
        <v>552000</v>
      </c>
      <c r="J2141" t="s">
        <v>29</v>
      </c>
      <c r="K2141" t="s">
        <v>154</v>
      </c>
      <c r="L2141" t="s">
        <v>155</v>
      </c>
      <c r="M2141" t="s">
        <v>156</v>
      </c>
      <c r="N2141" t="s">
        <v>157</v>
      </c>
      <c r="O2141" t="s">
        <v>814</v>
      </c>
      <c r="P2141" t="s">
        <v>34</v>
      </c>
      <c r="Q2141" t="s">
        <v>45</v>
      </c>
      <c r="R2141" t="s">
        <v>46</v>
      </c>
      <c r="S2141" t="s">
        <v>416</v>
      </c>
      <c r="T2141" t="s">
        <v>185</v>
      </c>
      <c r="U2141" t="s">
        <v>226</v>
      </c>
      <c r="V2141" t="s">
        <v>39</v>
      </c>
      <c r="W2141" t="s">
        <v>40</v>
      </c>
      <c r="X2141" t="s">
        <v>187</v>
      </c>
      <c r="Y2141" t="s">
        <v>41</v>
      </c>
      <c r="Z2141" t="s">
        <v>41</v>
      </c>
      <c r="AA2141" t="s">
        <v>188</v>
      </c>
      <c r="AB2141" t="s">
        <v>227</v>
      </c>
    </row>
    <row r="2142" spans="1:28" x14ac:dyDescent="0.25">
      <c r="A2142" t="s">
        <v>158</v>
      </c>
      <c r="B2142" t="s">
        <v>417</v>
      </c>
      <c r="C2142" t="s">
        <v>415</v>
      </c>
      <c r="D2142" t="s">
        <v>224</v>
      </c>
      <c r="E2142">
        <v>511</v>
      </c>
      <c r="F2142" t="str">
        <f t="shared" si="66"/>
        <v>A1111AF511</v>
      </c>
      <c r="G2142">
        <f t="shared" si="67"/>
        <v>4000</v>
      </c>
      <c r="H2142" s="2">
        <v>3578</v>
      </c>
      <c r="I2142" s="3">
        <v>4000</v>
      </c>
      <c r="J2142" t="s">
        <v>29</v>
      </c>
      <c r="K2142" t="s">
        <v>159</v>
      </c>
      <c r="L2142" t="s">
        <v>160</v>
      </c>
      <c r="M2142" t="s">
        <v>161</v>
      </c>
      <c r="N2142" t="s">
        <v>162</v>
      </c>
      <c r="O2142" t="s">
        <v>814</v>
      </c>
      <c r="P2142" t="s">
        <v>34</v>
      </c>
      <c r="Q2142" t="s">
        <v>45</v>
      </c>
      <c r="R2142" t="s">
        <v>46</v>
      </c>
      <c r="S2142" t="s">
        <v>416</v>
      </c>
      <c r="T2142" t="s">
        <v>185</v>
      </c>
      <c r="U2142" t="s">
        <v>226</v>
      </c>
      <c r="V2142" t="s">
        <v>39</v>
      </c>
      <c r="W2142" t="s">
        <v>40</v>
      </c>
      <c r="X2142" t="s">
        <v>187</v>
      </c>
      <c r="Y2142" t="s">
        <v>41</v>
      </c>
      <c r="Z2142" t="s">
        <v>41</v>
      </c>
      <c r="AA2142" t="s">
        <v>188</v>
      </c>
      <c r="AB2142" t="s">
        <v>227</v>
      </c>
    </row>
    <row r="2143" spans="1:28" x14ac:dyDescent="0.25">
      <c r="A2143" t="s">
        <v>163</v>
      </c>
      <c r="B2143" t="s">
        <v>417</v>
      </c>
      <c r="C2143" t="s">
        <v>415</v>
      </c>
      <c r="D2143" t="s">
        <v>224</v>
      </c>
      <c r="E2143">
        <v>511</v>
      </c>
      <c r="F2143" t="str">
        <f t="shared" si="66"/>
        <v>A1111AF511</v>
      </c>
      <c r="G2143">
        <f t="shared" si="67"/>
        <v>556000</v>
      </c>
      <c r="H2143" s="2">
        <v>-555338</v>
      </c>
      <c r="I2143" s="3">
        <v>-556000</v>
      </c>
      <c r="J2143" t="s">
        <v>99</v>
      </c>
      <c r="K2143" t="s">
        <v>45</v>
      </c>
      <c r="L2143" t="s">
        <v>46</v>
      </c>
      <c r="M2143" t="s">
        <v>140</v>
      </c>
      <c r="N2143" t="s">
        <v>141</v>
      </c>
      <c r="O2143" t="s">
        <v>814</v>
      </c>
      <c r="P2143" t="s">
        <v>34</v>
      </c>
      <c r="Q2143" t="s">
        <v>45</v>
      </c>
      <c r="R2143" t="s">
        <v>46</v>
      </c>
      <c r="S2143" t="s">
        <v>416</v>
      </c>
      <c r="T2143" t="s">
        <v>185</v>
      </c>
      <c r="U2143" t="s">
        <v>226</v>
      </c>
      <c r="V2143" t="s">
        <v>39</v>
      </c>
      <c r="W2143" t="s">
        <v>40</v>
      </c>
      <c r="X2143" t="s">
        <v>187</v>
      </c>
      <c r="Y2143" t="s">
        <v>41</v>
      </c>
      <c r="Z2143" t="s">
        <v>41</v>
      </c>
      <c r="AA2143" t="s">
        <v>188</v>
      </c>
      <c r="AB2143" t="s">
        <v>227</v>
      </c>
    </row>
    <row r="2144" spans="1:28" x14ac:dyDescent="0.25">
      <c r="A2144" t="s">
        <v>164</v>
      </c>
      <c r="B2144" t="s">
        <v>26</v>
      </c>
      <c r="C2144" t="s">
        <v>415</v>
      </c>
      <c r="D2144" t="s">
        <v>224</v>
      </c>
      <c r="E2144">
        <v>511</v>
      </c>
      <c r="F2144" t="str">
        <f t="shared" si="66"/>
        <v>A1111AF511</v>
      </c>
      <c r="G2144">
        <f t="shared" si="67"/>
        <v>552000</v>
      </c>
      <c r="H2144" s="2">
        <v>551760</v>
      </c>
      <c r="I2144" s="3">
        <v>552000</v>
      </c>
      <c r="J2144" t="s">
        <v>29</v>
      </c>
      <c r="K2144" t="s">
        <v>116</v>
      </c>
      <c r="L2144" t="s">
        <v>117</v>
      </c>
      <c r="M2144" t="s">
        <v>118</v>
      </c>
      <c r="N2144" t="s">
        <v>117</v>
      </c>
      <c r="O2144" t="s">
        <v>814</v>
      </c>
      <c r="P2144" t="s">
        <v>34</v>
      </c>
      <c r="Q2144" t="s">
        <v>45</v>
      </c>
      <c r="R2144" t="s">
        <v>46</v>
      </c>
      <c r="S2144" t="s">
        <v>416</v>
      </c>
      <c r="T2144" t="s">
        <v>185</v>
      </c>
      <c r="U2144" t="s">
        <v>226</v>
      </c>
      <c r="V2144" t="s">
        <v>39</v>
      </c>
      <c r="W2144" t="s">
        <v>40</v>
      </c>
      <c r="X2144" t="s">
        <v>187</v>
      </c>
      <c r="Y2144" t="s">
        <v>41</v>
      </c>
      <c r="Z2144" t="s">
        <v>41</v>
      </c>
      <c r="AA2144" t="s">
        <v>188</v>
      </c>
      <c r="AB2144" t="s">
        <v>227</v>
      </c>
    </row>
    <row r="2145" spans="1:28" x14ac:dyDescent="0.25">
      <c r="A2145" t="s">
        <v>165</v>
      </c>
      <c r="B2145" t="s">
        <v>26</v>
      </c>
      <c r="C2145" t="s">
        <v>415</v>
      </c>
      <c r="D2145" t="s">
        <v>224</v>
      </c>
      <c r="E2145">
        <v>511</v>
      </c>
      <c r="F2145" t="str">
        <f t="shared" si="66"/>
        <v>A1111AF511</v>
      </c>
      <c r="G2145">
        <f t="shared" si="67"/>
        <v>552000</v>
      </c>
      <c r="H2145" s="2">
        <v>-551760</v>
      </c>
      <c r="I2145" s="3">
        <v>-552000</v>
      </c>
      <c r="J2145" t="s">
        <v>99</v>
      </c>
      <c r="K2145" t="s">
        <v>154</v>
      </c>
      <c r="L2145" t="s">
        <v>155</v>
      </c>
      <c r="M2145" t="s">
        <v>156</v>
      </c>
      <c r="N2145" t="s">
        <v>157</v>
      </c>
      <c r="O2145" t="s">
        <v>814</v>
      </c>
      <c r="P2145" t="s">
        <v>34</v>
      </c>
      <c r="Q2145" t="s">
        <v>45</v>
      </c>
      <c r="R2145" t="s">
        <v>46</v>
      </c>
      <c r="S2145" t="s">
        <v>416</v>
      </c>
      <c r="T2145" t="s">
        <v>185</v>
      </c>
      <c r="U2145" t="s">
        <v>226</v>
      </c>
      <c r="V2145" t="s">
        <v>39</v>
      </c>
      <c r="W2145" t="s">
        <v>40</v>
      </c>
      <c r="X2145" t="s">
        <v>187</v>
      </c>
      <c r="Y2145" t="s">
        <v>41</v>
      </c>
      <c r="Z2145" t="s">
        <v>41</v>
      </c>
      <c r="AA2145" t="s">
        <v>188</v>
      </c>
      <c r="AB2145" t="s">
        <v>227</v>
      </c>
    </row>
    <row r="2146" spans="1:28" x14ac:dyDescent="0.25">
      <c r="A2146" t="s">
        <v>166</v>
      </c>
      <c r="B2146" t="s">
        <v>26</v>
      </c>
      <c r="C2146" t="s">
        <v>415</v>
      </c>
      <c r="D2146" t="s">
        <v>224</v>
      </c>
      <c r="E2146">
        <v>511</v>
      </c>
      <c r="F2146" t="str">
        <f t="shared" si="66"/>
        <v>A1111AF511</v>
      </c>
      <c r="G2146">
        <f t="shared" si="67"/>
        <v>566000</v>
      </c>
      <c r="H2146" s="2">
        <v>565669</v>
      </c>
      <c r="I2146" s="3">
        <v>566000</v>
      </c>
      <c r="J2146" t="s">
        <v>29</v>
      </c>
      <c r="K2146" t="s">
        <v>116</v>
      </c>
      <c r="L2146" t="s">
        <v>117</v>
      </c>
      <c r="M2146" t="s">
        <v>118</v>
      </c>
      <c r="N2146" t="s">
        <v>117</v>
      </c>
      <c r="O2146" t="s">
        <v>814</v>
      </c>
      <c r="P2146" t="s">
        <v>34</v>
      </c>
      <c r="Q2146" t="s">
        <v>45</v>
      </c>
      <c r="R2146" t="s">
        <v>46</v>
      </c>
      <c r="S2146" t="s">
        <v>416</v>
      </c>
      <c r="T2146" t="s">
        <v>185</v>
      </c>
      <c r="U2146" t="s">
        <v>226</v>
      </c>
      <c r="V2146" t="s">
        <v>39</v>
      </c>
      <c r="W2146" t="s">
        <v>40</v>
      </c>
      <c r="X2146" t="s">
        <v>187</v>
      </c>
      <c r="Y2146" t="s">
        <v>41</v>
      </c>
      <c r="Z2146" t="s">
        <v>41</v>
      </c>
      <c r="AA2146" t="s">
        <v>188</v>
      </c>
      <c r="AB2146" t="s">
        <v>227</v>
      </c>
    </row>
    <row r="2147" spans="1:28" x14ac:dyDescent="0.25">
      <c r="A2147" t="s">
        <v>167</v>
      </c>
      <c r="B2147" t="s">
        <v>26</v>
      </c>
      <c r="C2147" t="s">
        <v>415</v>
      </c>
      <c r="D2147" t="s">
        <v>224</v>
      </c>
      <c r="E2147">
        <v>511</v>
      </c>
      <c r="F2147" t="str">
        <f t="shared" si="66"/>
        <v>A1111AF511</v>
      </c>
      <c r="G2147">
        <f t="shared" si="67"/>
        <v>566000</v>
      </c>
      <c r="H2147" s="2">
        <v>-565669</v>
      </c>
      <c r="I2147" s="3">
        <v>-566000</v>
      </c>
      <c r="J2147" t="s">
        <v>99</v>
      </c>
      <c r="K2147" t="s">
        <v>168</v>
      </c>
      <c r="L2147" t="s">
        <v>117</v>
      </c>
      <c r="M2147" t="s">
        <v>169</v>
      </c>
      <c r="N2147" t="s">
        <v>170</v>
      </c>
      <c r="O2147" t="s">
        <v>814</v>
      </c>
      <c r="P2147" t="s">
        <v>34</v>
      </c>
      <c r="Q2147" t="s">
        <v>45</v>
      </c>
      <c r="R2147" t="s">
        <v>46</v>
      </c>
      <c r="S2147" t="s">
        <v>416</v>
      </c>
      <c r="T2147" t="s">
        <v>185</v>
      </c>
      <c r="U2147" t="s">
        <v>226</v>
      </c>
      <c r="V2147" t="s">
        <v>39</v>
      </c>
      <c r="W2147" t="s">
        <v>40</v>
      </c>
      <c r="X2147" t="s">
        <v>187</v>
      </c>
      <c r="Y2147" t="s">
        <v>41</v>
      </c>
      <c r="Z2147" t="s">
        <v>41</v>
      </c>
      <c r="AA2147" t="s">
        <v>188</v>
      </c>
      <c r="AB2147" t="s">
        <v>227</v>
      </c>
    </row>
    <row r="2148" spans="1:28" x14ac:dyDescent="0.25">
      <c r="A2148" t="s">
        <v>823</v>
      </c>
      <c r="B2148" t="s">
        <v>26</v>
      </c>
      <c r="C2148" t="s">
        <v>418</v>
      </c>
      <c r="D2148" t="s">
        <v>224</v>
      </c>
      <c r="E2148">
        <v>511</v>
      </c>
      <c r="F2148" t="str">
        <f t="shared" si="66"/>
        <v>A1111AF511</v>
      </c>
      <c r="G2148">
        <f t="shared" si="67"/>
        <v>1176000</v>
      </c>
      <c r="H2148" s="2">
        <v>1176061</v>
      </c>
      <c r="I2148" s="3">
        <v>1176000</v>
      </c>
      <c r="J2148" t="s">
        <v>29</v>
      </c>
      <c r="K2148" t="s">
        <v>108</v>
      </c>
      <c r="L2148" t="s">
        <v>109</v>
      </c>
      <c r="M2148" t="s">
        <v>32</v>
      </c>
      <c r="N2148" t="s">
        <v>33</v>
      </c>
      <c r="O2148" t="s">
        <v>814</v>
      </c>
      <c r="P2148" t="s">
        <v>34</v>
      </c>
      <c r="Q2148" t="s">
        <v>45</v>
      </c>
      <c r="R2148" t="s">
        <v>46</v>
      </c>
      <c r="S2148" t="s">
        <v>419</v>
      </c>
      <c r="T2148" t="s">
        <v>185</v>
      </c>
      <c r="U2148" t="s">
        <v>226</v>
      </c>
      <c r="V2148" t="s">
        <v>39</v>
      </c>
      <c r="W2148" t="s">
        <v>40</v>
      </c>
      <c r="X2148" t="s">
        <v>187</v>
      </c>
      <c r="Y2148" t="s">
        <v>41</v>
      </c>
      <c r="Z2148" t="s">
        <v>41</v>
      </c>
      <c r="AA2148" t="s">
        <v>188</v>
      </c>
      <c r="AB2148" t="s">
        <v>227</v>
      </c>
    </row>
    <row r="2149" spans="1:28" x14ac:dyDescent="0.25">
      <c r="A2149" t="s">
        <v>825</v>
      </c>
      <c r="B2149" t="s">
        <v>26</v>
      </c>
      <c r="C2149" t="s">
        <v>418</v>
      </c>
      <c r="D2149" t="s">
        <v>224</v>
      </c>
      <c r="E2149">
        <v>511</v>
      </c>
      <c r="F2149" t="str">
        <f t="shared" si="66"/>
        <v>A1111AF511</v>
      </c>
      <c r="G2149">
        <f t="shared" si="67"/>
        <v>4000</v>
      </c>
      <c r="H2149" s="2">
        <v>4266</v>
      </c>
      <c r="I2149" s="3">
        <v>4000</v>
      </c>
      <c r="J2149" t="s">
        <v>29</v>
      </c>
      <c r="K2149" t="s">
        <v>100</v>
      </c>
      <c r="L2149" t="s">
        <v>101</v>
      </c>
      <c r="M2149" t="s">
        <v>102</v>
      </c>
      <c r="N2149" t="s">
        <v>103</v>
      </c>
      <c r="O2149" t="s">
        <v>814</v>
      </c>
      <c r="P2149" t="s">
        <v>34</v>
      </c>
      <c r="Q2149" t="s">
        <v>45</v>
      </c>
      <c r="R2149" t="s">
        <v>46</v>
      </c>
      <c r="S2149" t="s">
        <v>419</v>
      </c>
      <c r="T2149" t="s">
        <v>185</v>
      </c>
      <c r="U2149" t="s">
        <v>226</v>
      </c>
      <c r="V2149" t="s">
        <v>39</v>
      </c>
      <c r="W2149" t="s">
        <v>40</v>
      </c>
      <c r="X2149" t="s">
        <v>187</v>
      </c>
      <c r="Y2149" t="s">
        <v>41</v>
      </c>
      <c r="Z2149" t="s">
        <v>41</v>
      </c>
      <c r="AA2149" t="s">
        <v>188</v>
      </c>
      <c r="AB2149" t="s">
        <v>227</v>
      </c>
    </row>
    <row r="2150" spans="1:28" x14ac:dyDescent="0.25">
      <c r="A2150" t="s">
        <v>816</v>
      </c>
      <c r="B2150" t="s">
        <v>26</v>
      </c>
      <c r="C2150" t="s">
        <v>418</v>
      </c>
      <c r="D2150" t="s">
        <v>224</v>
      </c>
      <c r="E2150">
        <v>511</v>
      </c>
      <c r="F2150" t="str">
        <f t="shared" si="66"/>
        <v>A1111AF511</v>
      </c>
      <c r="G2150">
        <f t="shared" si="67"/>
        <v>855000</v>
      </c>
      <c r="H2150" s="2">
        <v>-855316</v>
      </c>
      <c r="I2150" s="3">
        <v>-855000</v>
      </c>
      <c r="J2150" t="s">
        <v>99</v>
      </c>
      <c r="K2150" t="s">
        <v>115</v>
      </c>
      <c r="L2150" t="s">
        <v>111</v>
      </c>
      <c r="M2150" t="s">
        <v>112</v>
      </c>
      <c r="N2150" t="s">
        <v>113</v>
      </c>
      <c r="O2150" t="s">
        <v>814</v>
      </c>
      <c r="P2150" t="s">
        <v>34</v>
      </c>
      <c r="Q2150" t="s">
        <v>45</v>
      </c>
      <c r="R2150" t="s">
        <v>46</v>
      </c>
      <c r="S2150" t="s">
        <v>419</v>
      </c>
      <c r="T2150" t="s">
        <v>185</v>
      </c>
      <c r="U2150" t="s">
        <v>226</v>
      </c>
      <c r="V2150" t="s">
        <v>39</v>
      </c>
      <c r="W2150" t="s">
        <v>40</v>
      </c>
      <c r="X2150" t="s">
        <v>187</v>
      </c>
      <c r="Y2150" t="s">
        <v>41</v>
      </c>
      <c r="Z2150" t="s">
        <v>41</v>
      </c>
      <c r="AA2150" t="s">
        <v>188</v>
      </c>
      <c r="AB2150" t="s">
        <v>227</v>
      </c>
    </row>
    <row r="2151" spans="1:28" x14ac:dyDescent="0.25">
      <c r="A2151" t="s">
        <v>817</v>
      </c>
      <c r="B2151" t="s">
        <v>26</v>
      </c>
      <c r="C2151" t="s">
        <v>418</v>
      </c>
      <c r="D2151" t="s">
        <v>224</v>
      </c>
      <c r="E2151">
        <v>511</v>
      </c>
      <c r="F2151" t="str">
        <f t="shared" si="66"/>
        <v>A1111AF511</v>
      </c>
      <c r="G2151">
        <f t="shared" si="67"/>
        <v>325000</v>
      </c>
      <c r="H2151" s="2">
        <v>-325011</v>
      </c>
      <c r="I2151" s="3">
        <v>-325000</v>
      </c>
      <c r="J2151" t="s">
        <v>99</v>
      </c>
      <c r="K2151" t="s">
        <v>116</v>
      </c>
      <c r="L2151" t="s">
        <v>117</v>
      </c>
      <c r="M2151" t="s">
        <v>118</v>
      </c>
      <c r="N2151" t="s">
        <v>117</v>
      </c>
      <c r="O2151" t="s">
        <v>814</v>
      </c>
      <c r="P2151" t="s">
        <v>34</v>
      </c>
      <c r="Q2151" t="s">
        <v>45</v>
      </c>
      <c r="R2151" t="s">
        <v>46</v>
      </c>
      <c r="S2151" t="s">
        <v>419</v>
      </c>
      <c r="T2151" t="s">
        <v>185</v>
      </c>
      <c r="U2151" t="s">
        <v>226</v>
      </c>
      <c r="V2151" t="s">
        <v>39</v>
      </c>
      <c r="W2151" t="s">
        <v>40</v>
      </c>
      <c r="X2151" t="s">
        <v>187</v>
      </c>
      <c r="Y2151" t="s">
        <v>41</v>
      </c>
      <c r="Z2151" t="s">
        <v>41</v>
      </c>
      <c r="AA2151" t="s">
        <v>188</v>
      </c>
      <c r="AB2151" t="s">
        <v>227</v>
      </c>
    </row>
    <row r="2152" spans="1:28" x14ac:dyDescent="0.25">
      <c r="A2152" t="s">
        <v>149</v>
      </c>
      <c r="B2152" t="s">
        <v>26</v>
      </c>
      <c r="C2152" t="s">
        <v>418</v>
      </c>
      <c r="D2152" t="s">
        <v>224</v>
      </c>
      <c r="E2152">
        <v>511</v>
      </c>
      <c r="F2152" t="str">
        <f t="shared" si="66"/>
        <v>A1111AF511</v>
      </c>
      <c r="G2152">
        <f t="shared" si="67"/>
        <v>321000</v>
      </c>
      <c r="H2152" s="2">
        <v>320745</v>
      </c>
      <c r="I2152" s="3">
        <v>321000</v>
      </c>
      <c r="J2152" t="s">
        <v>29</v>
      </c>
      <c r="K2152" t="s">
        <v>45</v>
      </c>
      <c r="L2152" t="s">
        <v>46</v>
      </c>
      <c r="M2152" t="s">
        <v>140</v>
      </c>
      <c r="N2152" t="s">
        <v>141</v>
      </c>
      <c r="O2152" t="s">
        <v>814</v>
      </c>
      <c r="P2152" t="s">
        <v>34</v>
      </c>
      <c r="Q2152" t="s">
        <v>45</v>
      </c>
      <c r="R2152" t="s">
        <v>46</v>
      </c>
      <c r="S2152" t="s">
        <v>419</v>
      </c>
      <c r="T2152" t="s">
        <v>185</v>
      </c>
      <c r="U2152" t="s">
        <v>226</v>
      </c>
      <c r="V2152" t="s">
        <v>39</v>
      </c>
      <c r="W2152" t="s">
        <v>40</v>
      </c>
      <c r="X2152" t="s">
        <v>187</v>
      </c>
      <c r="Y2152" t="s">
        <v>41</v>
      </c>
      <c r="Z2152" t="s">
        <v>41</v>
      </c>
      <c r="AA2152" t="s">
        <v>188</v>
      </c>
      <c r="AB2152" t="s">
        <v>227</v>
      </c>
    </row>
    <row r="2153" spans="1:28" x14ac:dyDescent="0.25">
      <c r="A2153" t="s">
        <v>152</v>
      </c>
      <c r="B2153" t="s">
        <v>26</v>
      </c>
      <c r="C2153" t="s">
        <v>418</v>
      </c>
      <c r="D2153" t="s">
        <v>224</v>
      </c>
      <c r="E2153">
        <v>511</v>
      </c>
      <c r="F2153" t="str">
        <f t="shared" si="66"/>
        <v>A1111AF511</v>
      </c>
      <c r="G2153">
        <f t="shared" si="67"/>
        <v>321000</v>
      </c>
      <c r="H2153" s="2">
        <v>-320745</v>
      </c>
      <c r="I2153" s="3">
        <v>-321000</v>
      </c>
      <c r="J2153" t="s">
        <v>99</v>
      </c>
      <c r="K2153" t="s">
        <v>115</v>
      </c>
      <c r="L2153" t="s">
        <v>111</v>
      </c>
      <c r="M2153" t="s">
        <v>112</v>
      </c>
      <c r="N2153" t="s">
        <v>113</v>
      </c>
      <c r="O2153" t="s">
        <v>814</v>
      </c>
      <c r="P2153" t="s">
        <v>34</v>
      </c>
      <c r="Q2153" t="s">
        <v>45</v>
      </c>
      <c r="R2153" t="s">
        <v>46</v>
      </c>
      <c r="S2153" t="s">
        <v>419</v>
      </c>
      <c r="T2153" t="s">
        <v>185</v>
      </c>
      <c r="U2153" t="s">
        <v>226</v>
      </c>
      <c r="V2153" t="s">
        <v>39</v>
      </c>
      <c r="W2153" t="s">
        <v>40</v>
      </c>
      <c r="X2153" t="s">
        <v>187</v>
      </c>
      <c r="Y2153" t="s">
        <v>41</v>
      </c>
      <c r="Z2153" t="s">
        <v>41</v>
      </c>
      <c r="AA2153" t="s">
        <v>188</v>
      </c>
      <c r="AB2153" t="s">
        <v>227</v>
      </c>
    </row>
    <row r="2154" spans="1:28" x14ac:dyDescent="0.25">
      <c r="A2154" t="s">
        <v>153</v>
      </c>
      <c r="B2154" t="s">
        <v>420</v>
      </c>
      <c r="C2154" t="s">
        <v>418</v>
      </c>
      <c r="D2154" t="s">
        <v>224</v>
      </c>
      <c r="E2154">
        <v>511</v>
      </c>
      <c r="F2154" t="str">
        <f t="shared" si="66"/>
        <v>A1111AF511</v>
      </c>
      <c r="G2154">
        <f t="shared" si="67"/>
        <v>325000</v>
      </c>
      <c r="H2154" s="2">
        <v>325011</v>
      </c>
      <c r="I2154" s="3">
        <v>325000</v>
      </c>
      <c r="J2154" t="s">
        <v>29</v>
      </c>
      <c r="K2154" t="s">
        <v>154</v>
      </c>
      <c r="L2154" t="s">
        <v>155</v>
      </c>
      <c r="M2154" t="s">
        <v>156</v>
      </c>
      <c r="N2154" t="s">
        <v>157</v>
      </c>
      <c r="O2154" t="s">
        <v>814</v>
      </c>
      <c r="P2154" t="s">
        <v>34</v>
      </c>
      <c r="Q2154" t="s">
        <v>45</v>
      </c>
      <c r="R2154" t="s">
        <v>46</v>
      </c>
      <c r="S2154" t="s">
        <v>419</v>
      </c>
      <c r="T2154" t="s">
        <v>185</v>
      </c>
      <c r="U2154" t="s">
        <v>226</v>
      </c>
      <c r="V2154" t="s">
        <v>39</v>
      </c>
      <c r="W2154" t="s">
        <v>40</v>
      </c>
      <c r="X2154" t="s">
        <v>187</v>
      </c>
      <c r="Y2154" t="s">
        <v>41</v>
      </c>
      <c r="Z2154" t="s">
        <v>41</v>
      </c>
      <c r="AA2154" t="s">
        <v>188</v>
      </c>
      <c r="AB2154" t="s">
        <v>227</v>
      </c>
    </row>
    <row r="2155" spans="1:28" x14ac:dyDescent="0.25">
      <c r="A2155" t="s">
        <v>163</v>
      </c>
      <c r="B2155" t="s">
        <v>420</v>
      </c>
      <c r="C2155" t="s">
        <v>418</v>
      </c>
      <c r="D2155" t="s">
        <v>224</v>
      </c>
      <c r="E2155">
        <v>511</v>
      </c>
      <c r="F2155" t="str">
        <f t="shared" si="66"/>
        <v>A1111AF511</v>
      </c>
      <c r="G2155">
        <f t="shared" si="67"/>
        <v>325000</v>
      </c>
      <c r="H2155" s="2">
        <v>-325282</v>
      </c>
      <c r="I2155" s="3">
        <v>-325000</v>
      </c>
      <c r="J2155" t="s">
        <v>99</v>
      </c>
      <c r="K2155" t="s">
        <v>45</v>
      </c>
      <c r="L2155" t="s">
        <v>46</v>
      </c>
      <c r="M2155" t="s">
        <v>140</v>
      </c>
      <c r="N2155" t="s">
        <v>141</v>
      </c>
      <c r="O2155" t="s">
        <v>814</v>
      </c>
      <c r="P2155" t="s">
        <v>34</v>
      </c>
      <c r="Q2155" t="s">
        <v>45</v>
      </c>
      <c r="R2155" t="s">
        <v>46</v>
      </c>
      <c r="S2155" t="s">
        <v>419</v>
      </c>
      <c r="T2155" t="s">
        <v>185</v>
      </c>
      <c r="U2155" t="s">
        <v>226</v>
      </c>
      <c r="V2155" t="s">
        <v>39</v>
      </c>
      <c r="W2155" t="s">
        <v>40</v>
      </c>
      <c r="X2155" t="s">
        <v>187</v>
      </c>
      <c r="Y2155" t="s">
        <v>41</v>
      </c>
      <c r="Z2155" t="s">
        <v>41</v>
      </c>
      <c r="AA2155" t="s">
        <v>188</v>
      </c>
      <c r="AB2155" t="s">
        <v>227</v>
      </c>
    </row>
    <row r="2156" spans="1:28" x14ac:dyDescent="0.25">
      <c r="A2156" t="s">
        <v>164</v>
      </c>
      <c r="B2156" t="s">
        <v>26</v>
      </c>
      <c r="C2156" t="s">
        <v>418</v>
      </c>
      <c r="D2156" t="s">
        <v>224</v>
      </c>
      <c r="E2156">
        <v>511</v>
      </c>
      <c r="F2156" t="str">
        <f t="shared" si="66"/>
        <v>A1111AF511</v>
      </c>
      <c r="G2156">
        <f t="shared" si="67"/>
        <v>325000</v>
      </c>
      <c r="H2156" s="2">
        <v>325011</v>
      </c>
      <c r="I2156" s="3">
        <v>325000</v>
      </c>
      <c r="J2156" t="s">
        <v>29</v>
      </c>
      <c r="K2156" t="s">
        <v>116</v>
      </c>
      <c r="L2156" t="s">
        <v>117</v>
      </c>
      <c r="M2156" t="s">
        <v>118</v>
      </c>
      <c r="N2156" t="s">
        <v>117</v>
      </c>
      <c r="O2156" t="s">
        <v>814</v>
      </c>
      <c r="P2156" t="s">
        <v>34</v>
      </c>
      <c r="Q2156" t="s">
        <v>45</v>
      </c>
      <c r="R2156" t="s">
        <v>46</v>
      </c>
      <c r="S2156" t="s">
        <v>419</v>
      </c>
      <c r="T2156" t="s">
        <v>185</v>
      </c>
      <c r="U2156" t="s">
        <v>226</v>
      </c>
      <c r="V2156" t="s">
        <v>39</v>
      </c>
      <c r="W2156" t="s">
        <v>40</v>
      </c>
      <c r="X2156" t="s">
        <v>187</v>
      </c>
      <c r="Y2156" t="s">
        <v>41</v>
      </c>
      <c r="Z2156" t="s">
        <v>41</v>
      </c>
      <c r="AA2156" t="s">
        <v>188</v>
      </c>
      <c r="AB2156" t="s">
        <v>227</v>
      </c>
    </row>
    <row r="2157" spans="1:28" x14ac:dyDescent="0.25">
      <c r="A2157" t="s">
        <v>165</v>
      </c>
      <c r="B2157" t="s">
        <v>26</v>
      </c>
      <c r="C2157" t="s">
        <v>418</v>
      </c>
      <c r="D2157" t="s">
        <v>224</v>
      </c>
      <c r="E2157">
        <v>511</v>
      </c>
      <c r="F2157" t="str">
        <f t="shared" si="66"/>
        <v>A1111AF511</v>
      </c>
      <c r="G2157">
        <f t="shared" si="67"/>
        <v>325000</v>
      </c>
      <c r="H2157" s="2">
        <v>-325011</v>
      </c>
      <c r="I2157" s="3">
        <v>-325000</v>
      </c>
      <c r="J2157" t="s">
        <v>99</v>
      </c>
      <c r="K2157" t="s">
        <v>154</v>
      </c>
      <c r="L2157" t="s">
        <v>155</v>
      </c>
      <c r="M2157" t="s">
        <v>156</v>
      </c>
      <c r="N2157" t="s">
        <v>157</v>
      </c>
      <c r="O2157" t="s">
        <v>814</v>
      </c>
      <c r="P2157" t="s">
        <v>34</v>
      </c>
      <c r="Q2157" t="s">
        <v>45</v>
      </c>
      <c r="R2157" t="s">
        <v>46</v>
      </c>
      <c r="S2157" t="s">
        <v>419</v>
      </c>
      <c r="T2157" t="s">
        <v>185</v>
      </c>
      <c r="U2157" t="s">
        <v>226</v>
      </c>
      <c r="V2157" t="s">
        <v>39</v>
      </c>
      <c r="W2157" t="s">
        <v>40</v>
      </c>
      <c r="X2157" t="s">
        <v>187</v>
      </c>
      <c r="Y2157" t="s">
        <v>41</v>
      </c>
      <c r="Z2157" t="s">
        <v>41</v>
      </c>
      <c r="AA2157" t="s">
        <v>188</v>
      </c>
      <c r="AB2157" t="s">
        <v>227</v>
      </c>
    </row>
    <row r="2158" spans="1:28" x14ac:dyDescent="0.25">
      <c r="A2158" t="s">
        <v>171</v>
      </c>
      <c r="B2158" t="s">
        <v>26</v>
      </c>
      <c r="C2158" t="s">
        <v>418</v>
      </c>
      <c r="D2158" t="s">
        <v>224</v>
      </c>
      <c r="E2158">
        <v>511</v>
      </c>
      <c r="F2158" t="str">
        <f t="shared" si="66"/>
        <v>A1111AF511</v>
      </c>
      <c r="G2158">
        <f t="shared" si="67"/>
        <v>1176000</v>
      </c>
      <c r="H2158" s="2">
        <v>1176061</v>
      </c>
      <c r="I2158" s="3">
        <v>1176000</v>
      </c>
      <c r="J2158" t="s">
        <v>29</v>
      </c>
      <c r="K2158" t="s">
        <v>115</v>
      </c>
      <c r="L2158" t="s">
        <v>111</v>
      </c>
      <c r="M2158" t="s">
        <v>112</v>
      </c>
      <c r="N2158" t="s">
        <v>113</v>
      </c>
      <c r="O2158" t="s">
        <v>814</v>
      </c>
      <c r="P2158" t="s">
        <v>34</v>
      </c>
      <c r="Q2158" t="s">
        <v>45</v>
      </c>
      <c r="R2158" t="s">
        <v>46</v>
      </c>
      <c r="S2158" t="s">
        <v>419</v>
      </c>
      <c r="T2158" t="s">
        <v>185</v>
      </c>
      <c r="U2158" t="s">
        <v>226</v>
      </c>
      <c r="V2158" t="s">
        <v>39</v>
      </c>
      <c r="W2158" t="s">
        <v>40</v>
      </c>
      <c r="X2158" t="s">
        <v>187</v>
      </c>
      <c r="Y2158" t="s">
        <v>41</v>
      </c>
      <c r="Z2158" t="s">
        <v>41</v>
      </c>
      <c r="AA2158" t="s">
        <v>188</v>
      </c>
      <c r="AB2158" t="s">
        <v>227</v>
      </c>
    </row>
    <row r="2159" spans="1:28" x14ac:dyDescent="0.25">
      <c r="A2159" t="s">
        <v>172</v>
      </c>
      <c r="B2159" t="s">
        <v>26</v>
      </c>
      <c r="C2159" t="s">
        <v>418</v>
      </c>
      <c r="D2159" t="s">
        <v>224</v>
      </c>
      <c r="E2159">
        <v>511</v>
      </c>
      <c r="F2159" t="str">
        <f t="shared" si="66"/>
        <v>A1111AF511</v>
      </c>
      <c r="G2159">
        <f t="shared" si="67"/>
        <v>1176000</v>
      </c>
      <c r="H2159" s="2">
        <v>-1176061</v>
      </c>
      <c r="I2159" s="3">
        <v>-1176000</v>
      </c>
      <c r="J2159" t="s">
        <v>99</v>
      </c>
      <c r="K2159" t="s">
        <v>108</v>
      </c>
      <c r="L2159" t="s">
        <v>109</v>
      </c>
      <c r="M2159" t="s">
        <v>32</v>
      </c>
      <c r="N2159" t="s">
        <v>33</v>
      </c>
      <c r="O2159" t="s">
        <v>814</v>
      </c>
      <c r="P2159" t="s">
        <v>34</v>
      </c>
      <c r="Q2159" t="s">
        <v>45</v>
      </c>
      <c r="R2159" t="s">
        <v>46</v>
      </c>
      <c r="S2159" t="s">
        <v>419</v>
      </c>
      <c r="T2159" t="s">
        <v>185</v>
      </c>
      <c r="U2159" t="s">
        <v>226</v>
      </c>
      <c r="V2159" t="s">
        <v>39</v>
      </c>
      <c r="W2159" t="s">
        <v>40</v>
      </c>
      <c r="X2159" t="s">
        <v>187</v>
      </c>
      <c r="Y2159" t="s">
        <v>41</v>
      </c>
      <c r="Z2159" t="s">
        <v>41</v>
      </c>
      <c r="AA2159" t="s">
        <v>188</v>
      </c>
      <c r="AB2159" t="s">
        <v>227</v>
      </c>
    </row>
    <row r="2160" spans="1:28" x14ac:dyDescent="0.25">
      <c r="A2160" t="s">
        <v>823</v>
      </c>
      <c r="B2160" t="s">
        <v>26</v>
      </c>
      <c r="C2160" t="s">
        <v>421</v>
      </c>
      <c r="D2160" t="s">
        <v>224</v>
      </c>
      <c r="E2160">
        <v>511</v>
      </c>
      <c r="F2160" t="str">
        <f t="shared" si="66"/>
        <v>A1111AF511</v>
      </c>
      <c r="G2160">
        <f t="shared" si="67"/>
        <v>119000</v>
      </c>
      <c r="H2160" s="2">
        <v>119249</v>
      </c>
      <c r="I2160" s="3">
        <v>119000</v>
      </c>
      <c r="J2160" t="s">
        <v>29</v>
      </c>
      <c r="K2160" t="s">
        <v>108</v>
      </c>
      <c r="L2160" t="s">
        <v>109</v>
      </c>
      <c r="M2160" t="s">
        <v>32</v>
      </c>
      <c r="N2160" t="s">
        <v>33</v>
      </c>
      <c r="O2160" t="s">
        <v>814</v>
      </c>
      <c r="P2160" t="s">
        <v>34</v>
      </c>
      <c r="Q2160" t="s">
        <v>45</v>
      </c>
      <c r="R2160" t="s">
        <v>46</v>
      </c>
      <c r="S2160" t="s">
        <v>422</v>
      </c>
      <c r="T2160" t="s">
        <v>185</v>
      </c>
      <c r="U2160" t="s">
        <v>226</v>
      </c>
      <c r="V2160" t="s">
        <v>39</v>
      </c>
      <c r="W2160" t="s">
        <v>40</v>
      </c>
      <c r="X2160" t="s">
        <v>187</v>
      </c>
      <c r="Y2160" t="s">
        <v>41</v>
      </c>
      <c r="Z2160" t="s">
        <v>41</v>
      </c>
      <c r="AA2160" t="s">
        <v>188</v>
      </c>
      <c r="AB2160" t="s">
        <v>227</v>
      </c>
    </row>
    <row r="2161" spans="1:28" x14ac:dyDescent="0.25">
      <c r="A2161" t="s">
        <v>816</v>
      </c>
      <c r="B2161" t="s">
        <v>26</v>
      </c>
      <c r="C2161" t="s">
        <v>421</v>
      </c>
      <c r="D2161" t="s">
        <v>224</v>
      </c>
      <c r="E2161">
        <v>511</v>
      </c>
      <c r="F2161" t="str">
        <f t="shared" si="66"/>
        <v>A1111AF511</v>
      </c>
      <c r="G2161">
        <f t="shared" si="67"/>
        <v>102000</v>
      </c>
      <c r="H2161" s="2">
        <v>-102214</v>
      </c>
      <c r="I2161" s="3">
        <v>-102000</v>
      </c>
      <c r="J2161" t="s">
        <v>99</v>
      </c>
      <c r="K2161" t="s">
        <v>115</v>
      </c>
      <c r="L2161" t="s">
        <v>111</v>
      </c>
      <c r="M2161" t="s">
        <v>112</v>
      </c>
      <c r="N2161" t="s">
        <v>113</v>
      </c>
      <c r="O2161" t="s">
        <v>814</v>
      </c>
      <c r="P2161" t="s">
        <v>34</v>
      </c>
      <c r="Q2161" t="s">
        <v>45</v>
      </c>
      <c r="R2161" t="s">
        <v>46</v>
      </c>
      <c r="S2161" t="s">
        <v>422</v>
      </c>
      <c r="T2161" t="s">
        <v>185</v>
      </c>
      <c r="U2161" t="s">
        <v>226</v>
      </c>
      <c r="V2161" t="s">
        <v>39</v>
      </c>
      <c r="W2161" t="s">
        <v>40</v>
      </c>
      <c r="X2161" t="s">
        <v>187</v>
      </c>
      <c r="Y2161" t="s">
        <v>41</v>
      </c>
      <c r="Z2161" t="s">
        <v>41</v>
      </c>
      <c r="AA2161" t="s">
        <v>188</v>
      </c>
      <c r="AB2161" t="s">
        <v>227</v>
      </c>
    </row>
    <row r="2162" spans="1:28" x14ac:dyDescent="0.25">
      <c r="A2162" t="s">
        <v>817</v>
      </c>
      <c r="B2162" t="s">
        <v>26</v>
      </c>
      <c r="C2162" t="s">
        <v>421</v>
      </c>
      <c r="D2162" t="s">
        <v>224</v>
      </c>
      <c r="E2162">
        <v>511</v>
      </c>
      <c r="F2162" t="str">
        <f t="shared" si="66"/>
        <v>A1111AF511</v>
      </c>
      <c r="G2162">
        <f t="shared" si="67"/>
        <v>17000</v>
      </c>
      <c r="H2162" s="2">
        <v>-17219</v>
      </c>
      <c r="I2162" s="3">
        <v>-17000</v>
      </c>
      <c r="J2162" t="s">
        <v>99</v>
      </c>
      <c r="K2162" t="s">
        <v>116</v>
      </c>
      <c r="L2162" t="s">
        <v>117</v>
      </c>
      <c r="M2162" t="s">
        <v>118</v>
      </c>
      <c r="N2162" t="s">
        <v>117</v>
      </c>
      <c r="O2162" t="s">
        <v>814</v>
      </c>
      <c r="P2162" t="s">
        <v>34</v>
      </c>
      <c r="Q2162" t="s">
        <v>45</v>
      </c>
      <c r="R2162" t="s">
        <v>46</v>
      </c>
      <c r="S2162" t="s">
        <v>422</v>
      </c>
      <c r="T2162" t="s">
        <v>185</v>
      </c>
      <c r="U2162" t="s">
        <v>226</v>
      </c>
      <c r="V2162" t="s">
        <v>39</v>
      </c>
      <c r="W2162" t="s">
        <v>40</v>
      </c>
      <c r="X2162" t="s">
        <v>187</v>
      </c>
      <c r="Y2162" t="s">
        <v>41</v>
      </c>
      <c r="Z2162" t="s">
        <v>41</v>
      </c>
      <c r="AA2162" t="s">
        <v>188</v>
      </c>
      <c r="AB2162" t="s">
        <v>227</v>
      </c>
    </row>
    <row r="2163" spans="1:28" x14ac:dyDescent="0.25">
      <c r="A2163" t="s">
        <v>149</v>
      </c>
      <c r="B2163" t="s">
        <v>26</v>
      </c>
      <c r="C2163" t="s">
        <v>421</v>
      </c>
      <c r="D2163" t="s">
        <v>224</v>
      </c>
      <c r="E2163">
        <v>511</v>
      </c>
      <c r="F2163" t="str">
        <f t="shared" si="66"/>
        <v>A1111AF511</v>
      </c>
      <c r="G2163">
        <f t="shared" si="67"/>
        <v>17000</v>
      </c>
      <c r="H2163" s="2">
        <v>17035</v>
      </c>
      <c r="I2163" s="3">
        <v>17000</v>
      </c>
      <c r="J2163" t="s">
        <v>29</v>
      </c>
      <c r="K2163" t="s">
        <v>45</v>
      </c>
      <c r="L2163" t="s">
        <v>46</v>
      </c>
      <c r="M2163" t="s">
        <v>140</v>
      </c>
      <c r="N2163" t="s">
        <v>141</v>
      </c>
      <c r="O2163" t="s">
        <v>814</v>
      </c>
      <c r="P2163" t="s">
        <v>34</v>
      </c>
      <c r="Q2163" t="s">
        <v>45</v>
      </c>
      <c r="R2163" t="s">
        <v>46</v>
      </c>
      <c r="S2163" t="s">
        <v>422</v>
      </c>
      <c r="T2163" t="s">
        <v>185</v>
      </c>
      <c r="U2163" t="s">
        <v>226</v>
      </c>
      <c r="V2163" t="s">
        <v>39</v>
      </c>
      <c r="W2163" t="s">
        <v>40</v>
      </c>
      <c r="X2163" t="s">
        <v>187</v>
      </c>
      <c r="Y2163" t="s">
        <v>41</v>
      </c>
      <c r="Z2163" t="s">
        <v>41</v>
      </c>
      <c r="AA2163" t="s">
        <v>188</v>
      </c>
      <c r="AB2163" t="s">
        <v>227</v>
      </c>
    </row>
    <row r="2164" spans="1:28" x14ac:dyDescent="0.25">
      <c r="A2164" t="s">
        <v>152</v>
      </c>
      <c r="B2164" t="s">
        <v>26</v>
      </c>
      <c r="C2164" t="s">
        <v>421</v>
      </c>
      <c r="D2164" t="s">
        <v>224</v>
      </c>
      <c r="E2164">
        <v>511</v>
      </c>
      <c r="F2164" t="str">
        <f t="shared" si="66"/>
        <v>A1111AF511</v>
      </c>
      <c r="G2164">
        <f t="shared" si="67"/>
        <v>17000</v>
      </c>
      <c r="H2164" s="2">
        <v>-17035</v>
      </c>
      <c r="I2164" s="3">
        <v>-17000</v>
      </c>
      <c r="J2164" t="s">
        <v>99</v>
      </c>
      <c r="K2164" t="s">
        <v>115</v>
      </c>
      <c r="L2164" t="s">
        <v>111</v>
      </c>
      <c r="M2164" t="s">
        <v>112</v>
      </c>
      <c r="N2164" t="s">
        <v>113</v>
      </c>
      <c r="O2164" t="s">
        <v>814</v>
      </c>
      <c r="P2164" t="s">
        <v>34</v>
      </c>
      <c r="Q2164" t="s">
        <v>45</v>
      </c>
      <c r="R2164" t="s">
        <v>46</v>
      </c>
      <c r="S2164" t="s">
        <v>422</v>
      </c>
      <c r="T2164" t="s">
        <v>185</v>
      </c>
      <c r="U2164" t="s">
        <v>226</v>
      </c>
      <c r="V2164" t="s">
        <v>39</v>
      </c>
      <c r="W2164" t="s">
        <v>40</v>
      </c>
      <c r="X2164" t="s">
        <v>187</v>
      </c>
      <c r="Y2164" t="s">
        <v>41</v>
      </c>
      <c r="Z2164" t="s">
        <v>41</v>
      </c>
      <c r="AA2164" t="s">
        <v>188</v>
      </c>
      <c r="AB2164" t="s">
        <v>227</v>
      </c>
    </row>
    <row r="2165" spans="1:28" x14ac:dyDescent="0.25">
      <c r="A2165" t="s">
        <v>153</v>
      </c>
      <c r="B2165" t="s">
        <v>423</v>
      </c>
      <c r="C2165" t="s">
        <v>421</v>
      </c>
      <c r="D2165" t="s">
        <v>224</v>
      </c>
      <c r="E2165">
        <v>511</v>
      </c>
      <c r="F2165" t="str">
        <f t="shared" si="66"/>
        <v>A1111AF511</v>
      </c>
      <c r="G2165">
        <f t="shared" si="67"/>
        <v>17000</v>
      </c>
      <c r="H2165" s="2">
        <v>17219</v>
      </c>
      <c r="I2165" s="3">
        <v>17000</v>
      </c>
      <c r="J2165" t="s">
        <v>29</v>
      </c>
      <c r="K2165" t="s">
        <v>154</v>
      </c>
      <c r="L2165" t="s">
        <v>155</v>
      </c>
      <c r="M2165" t="s">
        <v>156</v>
      </c>
      <c r="N2165" t="s">
        <v>157</v>
      </c>
      <c r="O2165" t="s">
        <v>814</v>
      </c>
      <c r="P2165" t="s">
        <v>34</v>
      </c>
      <c r="Q2165" t="s">
        <v>45</v>
      </c>
      <c r="R2165" t="s">
        <v>46</v>
      </c>
      <c r="S2165" t="s">
        <v>422</v>
      </c>
      <c r="T2165" t="s">
        <v>185</v>
      </c>
      <c r="U2165" t="s">
        <v>226</v>
      </c>
      <c r="V2165" t="s">
        <v>39</v>
      </c>
      <c r="W2165" t="s">
        <v>40</v>
      </c>
      <c r="X2165" t="s">
        <v>187</v>
      </c>
      <c r="Y2165" t="s">
        <v>41</v>
      </c>
      <c r="Z2165" t="s">
        <v>41</v>
      </c>
      <c r="AA2165" t="s">
        <v>188</v>
      </c>
      <c r="AB2165" t="s">
        <v>227</v>
      </c>
    </row>
    <row r="2166" spans="1:28" x14ac:dyDescent="0.25">
      <c r="A2166" t="s">
        <v>163</v>
      </c>
      <c r="B2166" t="s">
        <v>423</v>
      </c>
      <c r="C2166" t="s">
        <v>421</v>
      </c>
      <c r="D2166" t="s">
        <v>224</v>
      </c>
      <c r="E2166">
        <v>511</v>
      </c>
      <c r="F2166" t="str">
        <f t="shared" si="66"/>
        <v>A1111AF511</v>
      </c>
      <c r="G2166">
        <f t="shared" si="67"/>
        <v>17000</v>
      </c>
      <c r="H2166" s="2">
        <v>-17226</v>
      </c>
      <c r="I2166" s="3">
        <v>-17000</v>
      </c>
      <c r="J2166" t="s">
        <v>99</v>
      </c>
      <c r="K2166" t="s">
        <v>45</v>
      </c>
      <c r="L2166" t="s">
        <v>46</v>
      </c>
      <c r="M2166" t="s">
        <v>140</v>
      </c>
      <c r="N2166" t="s">
        <v>141</v>
      </c>
      <c r="O2166" t="s">
        <v>814</v>
      </c>
      <c r="P2166" t="s">
        <v>34</v>
      </c>
      <c r="Q2166" t="s">
        <v>45</v>
      </c>
      <c r="R2166" t="s">
        <v>46</v>
      </c>
      <c r="S2166" t="s">
        <v>422</v>
      </c>
      <c r="T2166" t="s">
        <v>185</v>
      </c>
      <c r="U2166" t="s">
        <v>226</v>
      </c>
      <c r="V2166" t="s">
        <v>39</v>
      </c>
      <c r="W2166" t="s">
        <v>40</v>
      </c>
      <c r="X2166" t="s">
        <v>187</v>
      </c>
      <c r="Y2166" t="s">
        <v>41</v>
      </c>
      <c r="Z2166" t="s">
        <v>41</v>
      </c>
      <c r="AA2166" t="s">
        <v>188</v>
      </c>
      <c r="AB2166" t="s">
        <v>227</v>
      </c>
    </row>
    <row r="2167" spans="1:28" x14ac:dyDescent="0.25">
      <c r="A2167" t="s">
        <v>164</v>
      </c>
      <c r="B2167" t="s">
        <v>26</v>
      </c>
      <c r="C2167" t="s">
        <v>421</v>
      </c>
      <c r="D2167" t="s">
        <v>224</v>
      </c>
      <c r="E2167">
        <v>511</v>
      </c>
      <c r="F2167" t="str">
        <f t="shared" si="66"/>
        <v>A1111AF511</v>
      </c>
      <c r="G2167">
        <f t="shared" si="67"/>
        <v>17000</v>
      </c>
      <c r="H2167" s="2">
        <v>17219</v>
      </c>
      <c r="I2167" s="3">
        <v>17000</v>
      </c>
      <c r="J2167" t="s">
        <v>29</v>
      </c>
      <c r="K2167" t="s">
        <v>116</v>
      </c>
      <c r="L2167" t="s">
        <v>117</v>
      </c>
      <c r="M2167" t="s">
        <v>118</v>
      </c>
      <c r="N2167" t="s">
        <v>117</v>
      </c>
      <c r="O2167" t="s">
        <v>814</v>
      </c>
      <c r="P2167" t="s">
        <v>34</v>
      </c>
      <c r="Q2167" t="s">
        <v>45</v>
      </c>
      <c r="R2167" t="s">
        <v>46</v>
      </c>
      <c r="S2167" t="s">
        <v>422</v>
      </c>
      <c r="T2167" t="s">
        <v>185</v>
      </c>
      <c r="U2167" t="s">
        <v>226</v>
      </c>
      <c r="V2167" t="s">
        <v>39</v>
      </c>
      <c r="W2167" t="s">
        <v>40</v>
      </c>
      <c r="X2167" t="s">
        <v>187</v>
      </c>
      <c r="Y2167" t="s">
        <v>41</v>
      </c>
      <c r="Z2167" t="s">
        <v>41</v>
      </c>
      <c r="AA2167" t="s">
        <v>188</v>
      </c>
      <c r="AB2167" t="s">
        <v>227</v>
      </c>
    </row>
    <row r="2168" spans="1:28" x14ac:dyDescent="0.25">
      <c r="A2168" t="s">
        <v>165</v>
      </c>
      <c r="B2168" t="s">
        <v>26</v>
      </c>
      <c r="C2168" t="s">
        <v>421</v>
      </c>
      <c r="D2168" t="s">
        <v>224</v>
      </c>
      <c r="E2168">
        <v>511</v>
      </c>
      <c r="F2168" t="str">
        <f t="shared" si="66"/>
        <v>A1111AF511</v>
      </c>
      <c r="G2168">
        <f t="shared" si="67"/>
        <v>17000</v>
      </c>
      <c r="H2168" s="2">
        <v>-17219</v>
      </c>
      <c r="I2168" s="3">
        <v>-17000</v>
      </c>
      <c r="J2168" t="s">
        <v>99</v>
      </c>
      <c r="K2168" t="s">
        <v>154</v>
      </c>
      <c r="L2168" t="s">
        <v>155</v>
      </c>
      <c r="M2168" t="s">
        <v>156</v>
      </c>
      <c r="N2168" t="s">
        <v>157</v>
      </c>
      <c r="O2168" t="s">
        <v>814</v>
      </c>
      <c r="P2168" t="s">
        <v>34</v>
      </c>
      <c r="Q2168" t="s">
        <v>45</v>
      </c>
      <c r="R2168" t="s">
        <v>46</v>
      </c>
      <c r="S2168" t="s">
        <v>422</v>
      </c>
      <c r="T2168" t="s">
        <v>185</v>
      </c>
      <c r="U2168" t="s">
        <v>226</v>
      </c>
      <c r="V2168" t="s">
        <v>39</v>
      </c>
      <c r="W2168" t="s">
        <v>40</v>
      </c>
      <c r="X2168" t="s">
        <v>187</v>
      </c>
      <c r="Y2168" t="s">
        <v>41</v>
      </c>
      <c r="Z2168" t="s">
        <v>41</v>
      </c>
      <c r="AA2168" t="s">
        <v>188</v>
      </c>
      <c r="AB2168" t="s">
        <v>227</v>
      </c>
    </row>
    <row r="2169" spans="1:28" x14ac:dyDescent="0.25">
      <c r="A2169" t="s">
        <v>171</v>
      </c>
      <c r="B2169" t="s">
        <v>26</v>
      </c>
      <c r="C2169" t="s">
        <v>421</v>
      </c>
      <c r="D2169" t="s">
        <v>224</v>
      </c>
      <c r="E2169">
        <v>511</v>
      </c>
      <c r="F2169" t="str">
        <f t="shared" si="66"/>
        <v>A1111AF511</v>
      </c>
      <c r="G2169">
        <f t="shared" si="67"/>
        <v>119000</v>
      </c>
      <c r="H2169" s="2">
        <v>119249</v>
      </c>
      <c r="I2169" s="3">
        <v>119000</v>
      </c>
      <c r="J2169" t="s">
        <v>29</v>
      </c>
      <c r="K2169" t="s">
        <v>115</v>
      </c>
      <c r="L2169" t="s">
        <v>111</v>
      </c>
      <c r="M2169" t="s">
        <v>112</v>
      </c>
      <c r="N2169" t="s">
        <v>113</v>
      </c>
      <c r="O2169" t="s">
        <v>814</v>
      </c>
      <c r="P2169" t="s">
        <v>34</v>
      </c>
      <c r="Q2169" t="s">
        <v>45</v>
      </c>
      <c r="R2169" t="s">
        <v>46</v>
      </c>
      <c r="S2169" t="s">
        <v>422</v>
      </c>
      <c r="T2169" t="s">
        <v>185</v>
      </c>
      <c r="U2169" t="s">
        <v>226</v>
      </c>
      <c r="V2169" t="s">
        <v>39</v>
      </c>
      <c r="W2169" t="s">
        <v>40</v>
      </c>
      <c r="X2169" t="s">
        <v>187</v>
      </c>
      <c r="Y2169" t="s">
        <v>41</v>
      </c>
      <c r="Z2169" t="s">
        <v>41</v>
      </c>
      <c r="AA2169" t="s">
        <v>188</v>
      </c>
      <c r="AB2169" t="s">
        <v>227</v>
      </c>
    </row>
    <row r="2170" spans="1:28" x14ac:dyDescent="0.25">
      <c r="A2170" t="s">
        <v>172</v>
      </c>
      <c r="B2170" t="s">
        <v>26</v>
      </c>
      <c r="C2170" t="s">
        <v>421</v>
      </c>
      <c r="D2170" t="s">
        <v>224</v>
      </c>
      <c r="E2170">
        <v>511</v>
      </c>
      <c r="F2170" t="str">
        <f t="shared" si="66"/>
        <v>A1111AF511</v>
      </c>
      <c r="G2170">
        <f t="shared" si="67"/>
        <v>119000</v>
      </c>
      <c r="H2170" s="2">
        <v>-119249</v>
      </c>
      <c r="I2170" s="3">
        <v>-119000</v>
      </c>
      <c r="J2170" t="s">
        <v>99</v>
      </c>
      <c r="K2170" t="s">
        <v>108</v>
      </c>
      <c r="L2170" t="s">
        <v>109</v>
      </c>
      <c r="M2170" t="s">
        <v>32</v>
      </c>
      <c r="N2170" t="s">
        <v>33</v>
      </c>
      <c r="O2170" t="s">
        <v>814</v>
      </c>
      <c r="P2170" t="s">
        <v>34</v>
      </c>
      <c r="Q2170" t="s">
        <v>45</v>
      </c>
      <c r="R2170" t="s">
        <v>46</v>
      </c>
      <c r="S2170" t="s">
        <v>422</v>
      </c>
      <c r="T2170" t="s">
        <v>185</v>
      </c>
      <c r="U2170" t="s">
        <v>226</v>
      </c>
      <c r="V2170" t="s">
        <v>39</v>
      </c>
      <c r="W2170" t="s">
        <v>40</v>
      </c>
      <c r="X2170" t="s">
        <v>187</v>
      </c>
      <c r="Y2170" t="s">
        <v>41</v>
      </c>
      <c r="Z2170" t="s">
        <v>41</v>
      </c>
      <c r="AA2170" t="s">
        <v>188</v>
      </c>
      <c r="AB2170" t="s">
        <v>227</v>
      </c>
    </row>
    <row r="2171" spans="1:28" x14ac:dyDescent="0.25">
      <c r="A2171" t="s">
        <v>823</v>
      </c>
      <c r="B2171" t="s">
        <v>26</v>
      </c>
      <c r="C2171" t="s">
        <v>424</v>
      </c>
      <c r="D2171" t="s">
        <v>224</v>
      </c>
      <c r="E2171">
        <v>511</v>
      </c>
      <c r="F2171" t="str">
        <f t="shared" si="66"/>
        <v>A1111AF511</v>
      </c>
      <c r="G2171">
        <f t="shared" si="67"/>
        <v>581000</v>
      </c>
      <c r="H2171" s="2">
        <v>581401</v>
      </c>
      <c r="I2171" s="3">
        <v>581000</v>
      </c>
      <c r="J2171" t="s">
        <v>29</v>
      </c>
      <c r="K2171" t="s">
        <v>108</v>
      </c>
      <c r="L2171" t="s">
        <v>109</v>
      </c>
      <c r="M2171" t="s">
        <v>32</v>
      </c>
      <c r="N2171" t="s">
        <v>33</v>
      </c>
      <c r="O2171" t="s">
        <v>814</v>
      </c>
      <c r="P2171" t="s">
        <v>34</v>
      </c>
      <c r="Q2171" t="s">
        <v>45</v>
      </c>
      <c r="R2171" t="s">
        <v>46</v>
      </c>
      <c r="S2171" t="s">
        <v>425</v>
      </c>
      <c r="T2171" t="s">
        <v>185</v>
      </c>
      <c r="U2171" t="s">
        <v>226</v>
      </c>
      <c r="V2171" t="s">
        <v>39</v>
      </c>
      <c r="W2171" t="s">
        <v>40</v>
      </c>
      <c r="X2171" t="s">
        <v>187</v>
      </c>
      <c r="Y2171" t="s">
        <v>41</v>
      </c>
      <c r="Z2171" t="s">
        <v>41</v>
      </c>
      <c r="AA2171" t="s">
        <v>188</v>
      </c>
      <c r="AB2171" t="s">
        <v>227</v>
      </c>
    </row>
    <row r="2172" spans="1:28" x14ac:dyDescent="0.25">
      <c r="A2172" t="s">
        <v>825</v>
      </c>
      <c r="B2172" t="s">
        <v>26</v>
      </c>
      <c r="C2172" t="s">
        <v>424</v>
      </c>
      <c r="D2172" t="s">
        <v>224</v>
      </c>
      <c r="E2172">
        <v>511</v>
      </c>
      <c r="F2172" t="str">
        <f t="shared" si="66"/>
        <v>A1111AF511</v>
      </c>
      <c r="G2172">
        <f t="shared" si="67"/>
        <v>7000</v>
      </c>
      <c r="H2172" s="2">
        <v>7093</v>
      </c>
      <c r="I2172" s="3">
        <v>7000</v>
      </c>
      <c r="J2172" t="s">
        <v>29</v>
      </c>
      <c r="K2172" t="s">
        <v>100</v>
      </c>
      <c r="L2172" t="s">
        <v>101</v>
      </c>
      <c r="M2172" t="s">
        <v>102</v>
      </c>
      <c r="N2172" t="s">
        <v>103</v>
      </c>
      <c r="O2172" t="s">
        <v>814</v>
      </c>
      <c r="P2172" t="s">
        <v>34</v>
      </c>
      <c r="Q2172" t="s">
        <v>45</v>
      </c>
      <c r="R2172" t="s">
        <v>46</v>
      </c>
      <c r="S2172" t="s">
        <v>425</v>
      </c>
      <c r="T2172" t="s">
        <v>185</v>
      </c>
      <c r="U2172" t="s">
        <v>226</v>
      </c>
      <c r="V2172" t="s">
        <v>39</v>
      </c>
      <c r="W2172" t="s">
        <v>40</v>
      </c>
      <c r="X2172" t="s">
        <v>187</v>
      </c>
      <c r="Y2172" t="s">
        <v>41</v>
      </c>
      <c r="Z2172" t="s">
        <v>41</v>
      </c>
      <c r="AA2172" t="s">
        <v>188</v>
      </c>
      <c r="AB2172" t="s">
        <v>227</v>
      </c>
    </row>
    <row r="2173" spans="1:28" x14ac:dyDescent="0.25">
      <c r="A2173" t="s">
        <v>816</v>
      </c>
      <c r="B2173" t="s">
        <v>26</v>
      </c>
      <c r="C2173" t="s">
        <v>424</v>
      </c>
      <c r="D2173" t="s">
        <v>224</v>
      </c>
      <c r="E2173">
        <v>511</v>
      </c>
      <c r="F2173" t="str">
        <f t="shared" si="66"/>
        <v>A1111AF511</v>
      </c>
      <c r="G2173">
        <f t="shared" si="67"/>
        <v>279000</v>
      </c>
      <c r="H2173" s="2">
        <v>-279072</v>
      </c>
      <c r="I2173" s="3">
        <v>-279000</v>
      </c>
      <c r="J2173" t="s">
        <v>99</v>
      </c>
      <c r="K2173" t="s">
        <v>115</v>
      </c>
      <c r="L2173" t="s">
        <v>111</v>
      </c>
      <c r="M2173" t="s">
        <v>112</v>
      </c>
      <c r="N2173" t="s">
        <v>113</v>
      </c>
      <c r="O2173" t="s">
        <v>814</v>
      </c>
      <c r="P2173" t="s">
        <v>34</v>
      </c>
      <c r="Q2173" t="s">
        <v>45</v>
      </c>
      <c r="R2173" t="s">
        <v>46</v>
      </c>
      <c r="S2173" t="s">
        <v>425</v>
      </c>
      <c r="T2173" t="s">
        <v>185</v>
      </c>
      <c r="U2173" t="s">
        <v>226</v>
      </c>
      <c r="V2173" t="s">
        <v>39</v>
      </c>
      <c r="W2173" t="s">
        <v>40</v>
      </c>
      <c r="X2173" t="s">
        <v>187</v>
      </c>
      <c r="Y2173" t="s">
        <v>41</v>
      </c>
      <c r="Z2173" t="s">
        <v>41</v>
      </c>
      <c r="AA2173" t="s">
        <v>188</v>
      </c>
      <c r="AB2173" t="s">
        <v>227</v>
      </c>
    </row>
    <row r="2174" spans="1:28" x14ac:dyDescent="0.25">
      <c r="A2174" t="s">
        <v>817</v>
      </c>
      <c r="B2174" t="s">
        <v>26</v>
      </c>
      <c r="C2174" t="s">
        <v>424</v>
      </c>
      <c r="D2174" t="s">
        <v>224</v>
      </c>
      <c r="E2174">
        <v>511</v>
      </c>
      <c r="F2174" t="str">
        <f t="shared" si="66"/>
        <v>A1111AF511</v>
      </c>
      <c r="G2174">
        <f t="shared" si="67"/>
        <v>309000</v>
      </c>
      <c r="H2174" s="2">
        <v>-309422</v>
      </c>
      <c r="I2174" s="3">
        <v>-309000</v>
      </c>
      <c r="J2174" t="s">
        <v>99</v>
      </c>
      <c r="K2174" t="s">
        <v>116</v>
      </c>
      <c r="L2174" t="s">
        <v>117</v>
      </c>
      <c r="M2174" t="s">
        <v>118</v>
      </c>
      <c r="N2174" t="s">
        <v>117</v>
      </c>
      <c r="O2174" t="s">
        <v>814</v>
      </c>
      <c r="P2174" t="s">
        <v>34</v>
      </c>
      <c r="Q2174" t="s">
        <v>45</v>
      </c>
      <c r="R2174" t="s">
        <v>46</v>
      </c>
      <c r="S2174" t="s">
        <v>425</v>
      </c>
      <c r="T2174" t="s">
        <v>185</v>
      </c>
      <c r="U2174" t="s">
        <v>226</v>
      </c>
      <c r="V2174" t="s">
        <v>39</v>
      </c>
      <c r="W2174" t="s">
        <v>40</v>
      </c>
      <c r="X2174" t="s">
        <v>187</v>
      </c>
      <c r="Y2174" t="s">
        <v>41</v>
      </c>
      <c r="Z2174" t="s">
        <v>41</v>
      </c>
      <c r="AA2174" t="s">
        <v>188</v>
      </c>
      <c r="AB2174" t="s">
        <v>227</v>
      </c>
    </row>
    <row r="2175" spans="1:28" x14ac:dyDescent="0.25">
      <c r="A2175" t="s">
        <v>149</v>
      </c>
      <c r="B2175" t="s">
        <v>26</v>
      </c>
      <c r="C2175" t="s">
        <v>424</v>
      </c>
      <c r="D2175" t="s">
        <v>224</v>
      </c>
      <c r="E2175">
        <v>511</v>
      </c>
      <c r="F2175" t="str">
        <f t="shared" si="66"/>
        <v>A1111AF511</v>
      </c>
      <c r="G2175">
        <f t="shared" si="67"/>
        <v>140000</v>
      </c>
      <c r="H2175" s="2">
        <v>139536</v>
      </c>
      <c r="I2175" s="3">
        <v>140000</v>
      </c>
      <c r="J2175" t="s">
        <v>29</v>
      </c>
      <c r="K2175" t="s">
        <v>45</v>
      </c>
      <c r="L2175" t="s">
        <v>46</v>
      </c>
      <c r="M2175" t="s">
        <v>140</v>
      </c>
      <c r="N2175" t="s">
        <v>141</v>
      </c>
      <c r="O2175" t="s">
        <v>814</v>
      </c>
      <c r="P2175" t="s">
        <v>34</v>
      </c>
      <c r="Q2175" t="s">
        <v>45</v>
      </c>
      <c r="R2175" t="s">
        <v>46</v>
      </c>
      <c r="S2175" t="s">
        <v>425</v>
      </c>
      <c r="T2175" t="s">
        <v>185</v>
      </c>
      <c r="U2175" t="s">
        <v>226</v>
      </c>
      <c r="V2175" t="s">
        <v>39</v>
      </c>
      <c r="W2175" t="s">
        <v>40</v>
      </c>
      <c r="X2175" t="s">
        <v>187</v>
      </c>
      <c r="Y2175" t="s">
        <v>41</v>
      </c>
      <c r="Z2175" t="s">
        <v>41</v>
      </c>
      <c r="AA2175" t="s">
        <v>188</v>
      </c>
      <c r="AB2175" t="s">
        <v>227</v>
      </c>
    </row>
    <row r="2176" spans="1:28" x14ac:dyDescent="0.25">
      <c r="A2176" t="s">
        <v>152</v>
      </c>
      <c r="B2176" t="s">
        <v>26</v>
      </c>
      <c r="C2176" t="s">
        <v>424</v>
      </c>
      <c r="D2176" t="s">
        <v>224</v>
      </c>
      <c r="E2176">
        <v>511</v>
      </c>
      <c r="F2176" t="str">
        <f t="shared" si="66"/>
        <v>A1111AF511</v>
      </c>
      <c r="G2176">
        <f t="shared" si="67"/>
        <v>140000</v>
      </c>
      <c r="H2176" s="2">
        <v>-139536</v>
      </c>
      <c r="I2176" s="3">
        <v>-140000</v>
      </c>
      <c r="J2176" t="s">
        <v>99</v>
      </c>
      <c r="K2176" t="s">
        <v>115</v>
      </c>
      <c r="L2176" t="s">
        <v>111</v>
      </c>
      <c r="M2176" t="s">
        <v>112</v>
      </c>
      <c r="N2176" t="s">
        <v>113</v>
      </c>
      <c r="O2176" t="s">
        <v>814</v>
      </c>
      <c r="P2176" t="s">
        <v>34</v>
      </c>
      <c r="Q2176" t="s">
        <v>45</v>
      </c>
      <c r="R2176" t="s">
        <v>46</v>
      </c>
      <c r="S2176" t="s">
        <v>425</v>
      </c>
      <c r="T2176" t="s">
        <v>185</v>
      </c>
      <c r="U2176" t="s">
        <v>226</v>
      </c>
      <c r="V2176" t="s">
        <v>39</v>
      </c>
      <c r="W2176" t="s">
        <v>40</v>
      </c>
      <c r="X2176" t="s">
        <v>187</v>
      </c>
      <c r="Y2176" t="s">
        <v>41</v>
      </c>
      <c r="Z2176" t="s">
        <v>41</v>
      </c>
      <c r="AA2176" t="s">
        <v>188</v>
      </c>
      <c r="AB2176" t="s">
        <v>227</v>
      </c>
    </row>
    <row r="2177" spans="1:28" x14ac:dyDescent="0.25">
      <c r="A2177" t="s">
        <v>153</v>
      </c>
      <c r="B2177" t="s">
        <v>426</v>
      </c>
      <c r="C2177" t="s">
        <v>424</v>
      </c>
      <c r="D2177" t="s">
        <v>224</v>
      </c>
      <c r="E2177">
        <v>511</v>
      </c>
      <c r="F2177" t="str">
        <f t="shared" si="66"/>
        <v>A1111AF511</v>
      </c>
      <c r="G2177">
        <f t="shared" si="67"/>
        <v>141000</v>
      </c>
      <c r="H2177" s="2">
        <v>140882</v>
      </c>
      <c r="I2177" s="3">
        <v>141000</v>
      </c>
      <c r="J2177" t="s">
        <v>29</v>
      </c>
      <c r="K2177" t="s">
        <v>154</v>
      </c>
      <c r="L2177" t="s">
        <v>155</v>
      </c>
      <c r="M2177" t="s">
        <v>156</v>
      </c>
      <c r="N2177" t="s">
        <v>157</v>
      </c>
      <c r="O2177" t="s">
        <v>814</v>
      </c>
      <c r="P2177" t="s">
        <v>34</v>
      </c>
      <c r="Q2177" t="s">
        <v>45</v>
      </c>
      <c r="R2177" t="s">
        <v>46</v>
      </c>
      <c r="S2177" t="s">
        <v>425</v>
      </c>
      <c r="T2177" t="s">
        <v>185</v>
      </c>
      <c r="U2177" t="s">
        <v>226</v>
      </c>
      <c r="V2177" t="s">
        <v>39</v>
      </c>
      <c r="W2177" t="s">
        <v>40</v>
      </c>
      <c r="X2177" t="s">
        <v>187</v>
      </c>
      <c r="Y2177" t="s">
        <v>41</v>
      </c>
      <c r="Z2177" t="s">
        <v>41</v>
      </c>
      <c r="AA2177" t="s">
        <v>188</v>
      </c>
      <c r="AB2177" t="s">
        <v>227</v>
      </c>
    </row>
    <row r="2178" spans="1:28" x14ac:dyDescent="0.25">
      <c r="A2178" t="s">
        <v>163</v>
      </c>
      <c r="B2178" t="s">
        <v>426</v>
      </c>
      <c r="C2178" t="s">
        <v>424</v>
      </c>
      <c r="D2178" t="s">
        <v>224</v>
      </c>
      <c r="E2178">
        <v>511</v>
      </c>
      <c r="F2178" t="str">
        <f t="shared" si="66"/>
        <v>A1111AF511</v>
      </c>
      <c r="G2178">
        <f t="shared" si="67"/>
        <v>141000</v>
      </c>
      <c r="H2178" s="2">
        <v>-141372</v>
      </c>
      <c r="I2178" s="3">
        <v>-141000</v>
      </c>
      <c r="J2178" t="s">
        <v>99</v>
      </c>
      <c r="K2178" t="s">
        <v>45</v>
      </c>
      <c r="L2178" t="s">
        <v>46</v>
      </c>
      <c r="M2178" t="s">
        <v>140</v>
      </c>
      <c r="N2178" t="s">
        <v>141</v>
      </c>
      <c r="O2178" t="s">
        <v>814</v>
      </c>
      <c r="P2178" t="s">
        <v>34</v>
      </c>
      <c r="Q2178" t="s">
        <v>45</v>
      </c>
      <c r="R2178" t="s">
        <v>46</v>
      </c>
      <c r="S2178" t="s">
        <v>425</v>
      </c>
      <c r="T2178" t="s">
        <v>185</v>
      </c>
      <c r="U2178" t="s">
        <v>226</v>
      </c>
      <c r="V2178" t="s">
        <v>39</v>
      </c>
      <c r="W2178" t="s">
        <v>40</v>
      </c>
      <c r="X2178" t="s">
        <v>187</v>
      </c>
      <c r="Y2178" t="s">
        <v>41</v>
      </c>
      <c r="Z2178" t="s">
        <v>41</v>
      </c>
      <c r="AA2178" t="s">
        <v>188</v>
      </c>
      <c r="AB2178" t="s">
        <v>227</v>
      </c>
    </row>
    <row r="2179" spans="1:28" x14ac:dyDescent="0.25">
      <c r="A2179" t="s">
        <v>164</v>
      </c>
      <c r="B2179" t="s">
        <v>26</v>
      </c>
      <c r="C2179" t="s">
        <v>424</v>
      </c>
      <c r="D2179" t="s">
        <v>224</v>
      </c>
      <c r="E2179">
        <v>511</v>
      </c>
      <c r="F2179" t="str">
        <f t="shared" si="66"/>
        <v>A1111AF511</v>
      </c>
      <c r="G2179">
        <f t="shared" si="67"/>
        <v>141000</v>
      </c>
      <c r="H2179" s="2">
        <v>140882</v>
      </c>
      <c r="I2179" s="3">
        <v>141000</v>
      </c>
      <c r="J2179" t="s">
        <v>29</v>
      </c>
      <c r="K2179" t="s">
        <v>116</v>
      </c>
      <c r="L2179" t="s">
        <v>117</v>
      </c>
      <c r="M2179" t="s">
        <v>118</v>
      </c>
      <c r="N2179" t="s">
        <v>117</v>
      </c>
      <c r="O2179" t="s">
        <v>814</v>
      </c>
      <c r="P2179" t="s">
        <v>34</v>
      </c>
      <c r="Q2179" t="s">
        <v>45</v>
      </c>
      <c r="R2179" t="s">
        <v>46</v>
      </c>
      <c r="S2179" t="s">
        <v>425</v>
      </c>
      <c r="T2179" t="s">
        <v>185</v>
      </c>
      <c r="U2179" t="s">
        <v>226</v>
      </c>
      <c r="V2179" t="s">
        <v>39</v>
      </c>
      <c r="W2179" t="s">
        <v>40</v>
      </c>
      <c r="X2179" t="s">
        <v>187</v>
      </c>
      <c r="Y2179" t="s">
        <v>41</v>
      </c>
      <c r="Z2179" t="s">
        <v>41</v>
      </c>
      <c r="AA2179" t="s">
        <v>188</v>
      </c>
      <c r="AB2179" t="s">
        <v>227</v>
      </c>
    </row>
    <row r="2180" spans="1:28" x14ac:dyDescent="0.25">
      <c r="A2180" t="s">
        <v>165</v>
      </c>
      <c r="B2180" t="s">
        <v>26</v>
      </c>
      <c r="C2180" t="s">
        <v>424</v>
      </c>
      <c r="D2180" t="s">
        <v>224</v>
      </c>
      <c r="E2180">
        <v>511</v>
      </c>
      <c r="F2180" t="str">
        <f t="shared" si="66"/>
        <v>A1111AF511</v>
      </c>
      <c r="G2180">
        <f t="shared" si="67"/>
        <v>141000</v>
      </c>
      <c r="H2180" s="2">
        <v>-140882</v>
      </c>
      <c r="I2180" s="3">
        <v>-141000</v>
      </c>
      <c r="J2180" t="s">
        <v>99</v>
      </c>
      <c r="K2180" t="s">
        <v>154</v>
      </c>
      <c r="L2180" t="s">
        <v>155</v>
      </c>
      <c r="M2180" t="s">
        <v>156</v>
      </c>
      <c r="N2180" t="s">
        <v>157</v>
      </c>
      <c r="O2180" t="s">
        <v>814</v>
      </c>
      <c r="P2180" t="s">
        <v>34</v>
      </c>
      <c r="Q2180" t="s">
        <v>45</v>
      </c>
      <c r="R2180" t="s">
        <v>46</v>
      </c>
      <c r="S2180" t="s">
        <v>425</v>
      </c>
      <c r="T2180" t="s">
        <v>185</v>
      </c>
      <c r="U2180" t="s">
        <v>226</v>
      </c>
      <c r="V2180" t="s">
        <v>39</v>
      </c>
      <c r="W2180" t="s">
        <v>40</v>
      </c>
      <c r="X2180" t="s">
        <v>187</v>
      </c>
      <c r="Y2180" t="s">
        <v>41</v>
      </c>
      <c r="Z2180" t="s">
        <v>41</v>
      </c>
      <c r="AA2180" t="s">
        <v>188</v>
      </c>
      <c r="AB2180" t="s">
        <v>227</v>
      </c>
    </row>
    <row r="2181" spans="1:28" x14ac:dyDescent="0.25">
      <c r="A2181" t="s">
        <v>166</v>
      </c>
      <c r="B2181" t="s">
        <v>26</v>
      </c>
      <c r="C2181" t="s">
        <v>424</v>
      </c>
      <c r="D2181" t="s">
        <v>224</v>
      </c>
      <c r="E2181">
        <v>511</v>
      </c>
      <c r="F2181" t="str">
        <f t="shared" si="66"/>
        <v>A1111AF511</v>
      </c>
      <c r="G2181">
        <f t="shared" si="67"/>
        <v>144000</v>
      </c>
      <c r="H2181" s="2">
        <v>144154</v>
      </c>
      <c r="I2181" s="3">
        <v>144000</v>
      </c>
      <c r="J2181" t="s">
        <v>29</v>
      </c>
      <c r="K2181" t="s">
        <v>116</v>
      </c>
      <c r="L2181" t="s">
        <v>117</v>
      </c>
      <c r="M2181" t="s">
        <v>118</v>
      </c>
      <c r="N2181" t="s">
        <v>117</v>
      </c>
      <c r="O2181" t="s">
        <v>814</v>
      </c>
      <c r="P2181" t="s">
        <v>34</v>
      </c>
      <c r="Q2181" t="s">
        <v>45</v>
      </c>
      <c r="R2181" t="s">
        <v>46</v>
      </c>
      <c r="S2181" t="s">
        <v>425</v>
      </c>
      <c r="T2181" t="s">
        <v>185</v>
      </c>
      <c r="U2181" t="s">
        <v>226</v>
      </c>
      <c r="V2181" t="s">
        <v>39</v>
      </c>
      <c r="W2181" t="s">
        <v>40</v>
      </c>
      <c r="X2181" t="s">
        <v>187</v>
      </c>
      <c r="Y2181" t="s">
        <v>41</v>
      </c>
      <c r="Z2181" t="s">
        <v>41</v>
      </c>
      <c r="AA2181" t="s">
        <v>188</v>
      </c>
      <c r="AB2181" t="s">
        <v>227</v>
      </c>
    </row>
    <row r="2182" spans="1:28" x14ac:dyDescent="0.25">
      <c r="A2182" t="s">
        <v>167</v>
      </c>
      <c r="B2182" t="s">
        <v>26</v>
      </c>
      <c r="C2182" t="s">
        <v>424</v>
      </c>
      <c r="D2182" t="s">
        <v>224</v>
      </c>
      <c r="E2182">
        <v>511</v>
      </c>
      <c r="F2182" t="str">
        <f t="shared" si="66"/>
        <v>A1111AF511</v>
      </c>
      <c r="G2182">
        <f t="shared" si="67"/>
        <v>144000</v>
      </c>
      <c r="H2182" s="2">
        <v>-144154</v>
      </c>
      <c r="I2182" s="3">
        <v>-144000</v>
      </c>
      <c r="J2182" t="s">
        <v>99</v>
      </c>
      <c r="K2182" t="s">
        <v>168</v>
      </c>
      <c r="L2182" t="s">
        <v>117</v>
      </c>
      <c r="M2182" t="s">
        <v>169</v>
      </c>
      <c r="N2182" t="s">
        <v>170</v>
      </c>
      <c r="O2182" t="s">
        <v>814</v>
      </c>
      <c r="P2182" t="s">
        <v>34</v>
      </c>
      <c r="Q2182" t="s">
        <v>45</v>
      </c>
      <c r="R2182" t="s">
        <v>46</v>
      </c>
      <c r="S2182" t="s">
        <v>425</v>
      </c>
      <c r="T2182" t="s">
        <v>185</v>
      </c>
      <c r="U2182" t="s">
        <v>226</v>
      </c>
      <c r="V2182" t="s">
        <v>39</v>
      </c>
      <c r="W2182" t="s">
        <v>40</v>
      </c>
      <c r="X2182" t="s">
        <v>187</v>
      </c>
      <c r="Y2182" t="s">
        <v>41</v>
      </c>
      <c r="Z2182" t="s">
        <v>41</v>
      </c>
      <c r="AA2182" t="s">
        <v>188</v>
      </c>
      <c r="AB2182" t="s">
        <v>227</v>
      </c>
    </row>
    <row r="2183" spans="1:28" x14ac:dyDescent="0.25">
      <c r="A2183" t="s">
        <v>823</v>
      </c>
      <c r="B2183" t="s">
        <v>26</v>
      </c>
      <c r="C2183" t="s">
        <v>427</v>
      </c>
      <c r="D2183" t="s">
        <v>224</v>
      </c>
      <c r="E2183">
        <v>511</v>
      </c>
      <c r="F2183" t="str">
        <f t="shared" si="66"/>
        <v>A1111AF511</v>
      </c>
      <c r="G2183">
        <f t="shared" si="67"/>
        <v>1542000</v>
      </c>
      <c r="H2183" s="2">
        <v>1541948</v>
      </c>
      <c r="I2183" s="3">
        <v>1542000</v>
      </c>
      <c r="J2183" t="s">
        <v>29</v>
      </c>
      <c r="K2183" t="s">
        <v>108</v>
      </c>
      <c r="L2183" t="s">
        <v>109</v>
      </c>
      <c r="M2183" t="s">
        <v>32</v>
      </c>
      <c r="N2183" t="s">
        <v>33</v>
      </c>
      <c r="O2183" t="s">
        <v>814</v>
      </c>
      <c r="P2183" t="s">
        <v>34</v>
      </c>
      <c r="Q2183" t="s">
        <v>45</v>
      </c>
      <c r="R2183" t="s">
        <v>46</v>
      </c>
      <c r="S2183" t="s">
        <v>428</v>
      </c>
      <c r="T2183" t="s">
        <v>185</v>
      </c>
      <c r="U2183" t="s">
        <v>226</v>
      </c>
      <c r="V2183" t="s">
        <v>39</v>
      </c>
      <c r="W2183" t="s">
        <v>40</v>
      </c>
      <c r="X2183" t="s">
        <v>187</v>
      </c>
      <c r="Y2183" t="s">
        <v>41</v>
      </c>
      <c r="Z2183" t="s">
        <v>41</v>
      </c>
      <c r="AA2183" t="s">
        <v>188</v>
      </c>
      <c r="AB2183" t="s">
        <v>227</v>
      </c>
    </row>
    <row r="2184" spans="1:28" x14ac:dyDescent="0.25">
      <c r="A2184" t="s">
        <v>825</v>
      </c>
      <c r="B2184" t="s">
        <v>26</v>
      </c>
      <c r="C2184" t="s">
        <v>427</v>
      </c>
      <c r="D2184" t="s">
        <v>224</v>
      </c>
      <c r="E2184">
        <v>511</v>
      </c>
      <c r="F2184" t="str">
        <f t="shared" ref="F2184:F2247" si="68">_xlfn.CONCAT("A",D2184,"AF",E2184)</f>
        <v>A1111AF511</v>
      </c>
      <c r="G2184">
        <f t="shared" ref="G2184:G2247" si="69">ABS(I2184)</f>
        <v>9000</v>
      </c>
      <c r="H2184" s="2">
        <v>8724</v>
      </c>
      <c r="I2184" s="3">
        <v>9000</v>
      </c>
      <c r="J2184" t="s">
        <v>29</v>
      </c>
      <c r="K2184" t="s">
        <v>100</v>
      </c>
      <c r="L2184" t="s">
        <v>101</v>
      </c>
      <c r="M2184" t="s">
        <v>102</v>
      </c>
      <c r="N2184" t="s">
        <v>103</v>
      </c>
      <c r="O2184" t="s">
        <v>814</v>
      </c>
      <c r="P2184" t="s">
        <v>34</v>
      </c>
      <c r="Q2184" t="s">
        <v>45</v>
      </c>
      <c r="R2184" t="s">
        <v>46</v>
      </c>
      <c r="S2184" t="s">
        <v>428</v>
      </c>
      <c r="T2184" t="s">
        <v>185</v>
      </c>
      <c r="U2184" t="s">
        <v>226</v>
      </c>
      <c r="V2184" t="s">
        <v>39</v>
      </c>
      <c r="W2184" t="s">
        <v>40</v>
      </c>
      <c r="X2184" t="s">
        <v>187</v>
      </c>
      <c r="Y2184" t="s">
        <v>41</v>
      </c>
      <c r="Z2184" t="s">
        <v>41</v>
      </c>
      <c r="AA2184" t="s">
        <v>188</v>
      </c>
      <c r="AB2184" t="s">
        <v>227</v>
      </c>
    </row>
    <row r="2185" spans="1:28" x14ac:dyDescent="0.25">
      <c r="A2185" t="s">
        <v>816</v>
      </c>
      <c r="B2185" t="s">
        <v>26</v>
      </c>
      <c r="C2185" t="s">
        <v>427</v>
      </c>
      <c r="D2185" t="s">
        <v>224</v>
      </c>
      <c r="E2185">
        <v>511</v>
      </c>
      <c r="F2185" t="str">
        <f t="shared" si="68"/>
        <v>A1111AF511</v>
      </c>
      <c r="G2185">
        <f t="shared" si="69"/>
        <v>1028000</v>
      </c>
      <c r="H2185" s="2">
        <v>-1027966</v>
      </c>
      <c r="I2185" s="3">
        <v>-1028000</v>
      </c>
      <c r="J2185" t="s">
        <v>99</v>
      </c>
      <c r="K2185" t="s">
        <v>115</v>
      </c>
      <c r="L2185" t="s">
        <v>111</v>
      </c>
      <c r="M2185" t="s">
        <v>112</v>
      </c>
      <c r="N2185" t="s">
        <v>113</v>
      </c>
      <c r="O2185" t="s">
        <v>814</v>
      </c>
      <c r="P2185" t="s">
        <v>34</v>
      </c>
      <c r="Q2185" t="s">
        <v>45</v>
      </c>
      <c r="R2185" t="s">
        <v>46</v>
      </c>
      <c r="S2185" t="s">
        <v>428</v>
      </c>
      <c r="T2185" t="s">
        <v>185</v>
      </c>
      <c r="U2185" t="s">
        <v>226</v>
      </c>
      <c r="V2185" t="s">
        <v>39</v>
      </c>
      <c r="W2185" t="s">
        <v>40</v>
      </c>
      <c r="X2185" t="s">
        <v>187</v>
      </c>
      <c r="Y2185" t="s">
        <v>41</v>
      </c>
      <c r="Z2185" t="s">
        <v>41</v>
      </c>
      <c r="AA2185" t="s">
        <v>188</v>
      </c>
      <c r="AB2185" t="s">
        <v>227</v>
      </c>
    </row>
    <row r="2186" spans="1:28" x14ac:dyDescent="0.25">
      <c r="A2186" t="s">
        <v>817</v>
      </c>
      <c r="B2186" t="s">
        <v>26</v>
      </c>
      <c r="C2186" t="s">
        <v>427</v>
      </c>
      <c r="D2186" t="s">
        <v>224</v>
      </c>
      <c r="E2186">
        <v>511</v>
      </c>
      <c r="F2186" t="str">
        <f t="shared" si="68"/>
        <v>A1111AF511</v>
      </c>
      <c r="G2186">
        <f t="shared" si="69"/>
        <v>523000</v>
      </c>
      <c r="H2186" s="2">
        <v>-522706</v>
      </c>
      <c r="I2186" s="3">
        <v>-523000</v>
      </c>
      <c r="J2186" t="s">
        <v>99</v>
      </c>
      <c r="K2186" t="s">
        <v>116</v>
      </c>
      <c r="L2186" t="s">
        <v>117</v>
      </c>
      <c r="M2186" t="s">
        <v>118</v>
      </c>
      <c r="N2186" t="s">
        <v>117</v>
      </c>
      <c r="O2186" t="s">
        <v>814</v>
      </c>
      <c r="P2186" t="s">
        <v>34</v>
      </c>
      <c r="Q2186" t="s">
        <v>45</v>
      </c>
      <c r="R2186" t="s">
        <v>46</v>
      </c>
      <c r="S2186" t="s">
        <v>428</v>
      </c>
      <c r="T2186" t="s">
        <v>185</v>
      </c>
      <c r="U2186" t="s">
        <v>226</v>
      </c>
      <c r="V2186" t="s">
        <v>39</v>
      </c>
      <c r="W2186" t="s">
        <v>40</v>
      </c>
      <c r="X2186" t="s">
        <v>187</v>
      </c>
      <c r="Y2186" t="s">
        <v>41</v>
      </c>
      <c r="Z2186" t="s">
        <v>41</v>
      </c>
      <c r="AA2186" t="s">
        <v>188</v>
      </c>
      <c r="AB2186" t="s">
        <v>227</v>
      </c>
    </row>
    <row r="2187" spans="1:28" x14ac:dyDescent="0.25">
      <c r="A2187" t="s">
        <v>149</v>
      </c>
      <c r="B2187" t="s">
        <v>26</v>
      </c>
      <c r="C2187" t="s">
        <v>427</v>
      </c>
      <c r="D2187" t="s">
        <v>224</v>
      </c>
      <c r="E2187">
        <v>511</v>
      </c>
      <c r="F2187" t="str">
        <f t="shared" si="68"/>
        <v>A1111AF511</v>
      </c>
      <c r="G2187">
        <f t="shared" si="69"/>
        <v>514000</v>
      </c>
      <c r="H2187" s="2">
        <v>513982</v>
      </c>
      <c r="I2187" s="3">
        <v>514000</v>
      </c>
      <c r="J2187" t="s">
        <v>29</v>
      </c>
      <c r="K2187" t="s">
        <v>45</v>
      </c>
      <c r="L2187" t="s">
        <v>46</v>
      </c>
      <c r="M2187" t="s">
        <v>140</v>
      </c>
      <c r="N2187" t="s">
        <v>141</v>
      </c>
      <c r="O2187" t="s">
        <v>814</v>
      </c>
      <c r="P2187" t="s">
        <v>34</v>
      </c>
      <c r="Q2187" t="s">
        <v>45</v>
      </c>
      <c r="R2187" t="s">
        <v>46</v>
      </c>
      <c r="S2187" t="s">
        <v>428</v>
      </c>
      <c r="T2187" t="s">
        <v>185</v>
      </c>
      <c r="U2187" t="s">
        <v>226</v>
      </c>
      <c r="V2187" t="s">
        <v>39</v>
      </c>
      <c r="W2187" t="s">
        <v>40</v>
      </c>
      <c r="X2187" t="s">
        <v>187</v>
      </c>
      <c r="Y2187" t="s">
        <v>41</v>
      </c>
      <c r="Z2187" t="s">
        <v>41</v>
      </c>
      <c r="AA2187" t="s">
        <v>188</v>
      </c>
      <c r="AB2187" t="s">
        <v>227</v>
      </c>
    </row>
    <row r="2188" spans="1:28" x14ac:dyDescent="0.25">
      <c r="A2188" t="s">
        <v>152</v>
      </c>
      <c r="B2188" t="s">
        <v>26</v>
      </c>
      <c r="C2188" t="s">
        <v>427</v>
      </c>
      <c r="D2188" t="s">
        <v>224</v>
      </c>
      <c r="E2188">
        <v>511</v>
      </c>
      <c r="F2188" t="str">
        <f t="shared" si="68"/>
        <v>A1111AF511</v>
      </c>
      <c r="G2188">
        <f t="shared" si="69"/>
        <v>514000</v>
      </c>
      <c r="H2188" s="2">
        <v>-513982</v>
      </c>
      <c r="I2188" s="3">
        <v>-514000</v>
      </c>
      <c r="J2188" t="s">
        <v>99</v>
      </c>
      <c r="K2188" t="s">
        <v>115</v>
      </c>
      <c r="L2188" t="s">
        <v>111</v>
      </c>
      <c r="M2188" t="s">
        <v>112</v>
      </c>
      <c r="N2188" t="s">
        <v>113</v>
      </c>
      <c r="O2188" t="s">
        <v>814</v>
      </c>
      <c r="P2188" t="s">
        <v>34</v>
      </c>
      <c r="Q2188" t="s">
        <v>45</v>
      </c>
      <c r="R2188" t="s">
        <v>46</v>
      </c>
      <c r="S2188" t="s">
        <v>428</v>
      </c>
      <c r="T2188" t="s">
        <v>185</v>
      </c>
      <c r="U2188" t="s">
        <v>226</v>
      </c>
      <c r="V2188" t="s">
        <v>39</v>
      </c>
      <c r="W2188" t="s">
        <v>40</v>
      </c>
      <c r="X2188" t="s">
        <v>187</v>
      </c>
      <c r="Y2188" t="s">
        <v>41</v>
      </c>
      <c r="Z2188" t="s">
        <v>41</v>
      </c>
      <c r="AA2188" t="s">
        <v>188</v>
      </c>
      <c r="AB2188" t="s">
        <v>227</v>
      </c>
    </row>
    <row r="2189" spans="1:28" x14ac:dyDescent="0.25">
      <c r="A2189" t="s">
        <v>153</v>
      </c>
      <c r="B2189" t="s">
        <v>429</v>
      </c>
      <c r="C2189" t="s">
        <v>427</v>
      </c>
      <c r="D2189" t="s">
        <v>224</v>
      </c>
      <c r="E2189">
        <v>511</v>
      </c>
      <c r="F2189" t="str">
        <f t="shared" si="68"/>
        <v>A1111AF511</v>
      </c>
      <c r="G2189">
        <f t="shared" si="69"/>
        <v>523000</v>
      </c>
      <c r="H2189" s="2">
        <v>522706</v>
      </c>
      <c r="I2189" s="3">
        <v>523000</v>
      </c>
      <c r="J2189" t="s">
        <v>29</v>
      </c>
      <c r="K2189" t="s">
        <v>154</v>
      </c>
      <c r="L2189" t="s">
        <v>155</v>
      </c>
      <c r="M2189" t="s">
        <v>156</v>
      </c>
      <c r="N2189" t="s">
        <v>157</v>
      </c>
      <c r="O2189" t="s">
        <v>814</v>
      </c>
      <c r="P2189" t="s">
        <v>34</v>
      </c>
      <c r="Q2189" t="s">
        <v>45</v>
      </c>
      <c r="R2189" t="s">
        <v>46</v>
      </c>
      <c r="S2189" t="s">
        <v>428</v>
      </c>
      <c r="T2189" t="s">
        <v>185</v>
      </c>
      <c r="U2189" t="s">
        <v>226</v>
      </c>
      <c r="V2189" t="s">
        <v>39</v>
      </c>
      <c r="W2189" t="s">
        <v>40</v>
      </c>
      <c r="X2189" t="s">
        <v>187</v>
      </c>
      <c r="Y2189" t="s">
        <v>41</v>
      </c>
      <c r="Z2189" t="s">
        <v>41</v>
      </c>
      <c r="AA2189" t="s">
        <v>188</v>
      </c>
      <c r="AB2189" t="s">
        <v>227</v>
      </c>
    </row>
    <row r="2190" spans="1:28" x14ac:dyDescent="0.25">
      <c r="A2190" t="s">
        <v>158</v>
      </c>
      <c r="B2190" t="s">
        <v>429</v>
      </c>
      <c r="C2190" t="s">
        <v>427</v>
      </c>
      <c r="D2190" t="s">
        <v>224</v>
      </c>
      <c r="E2190">
        <v>511</v>
      </c>
      <c r="F2190" t="str">
        <f t="shared" si="68"/>
        <v>A1111AF511</v>
      </c>
      <c r="G2190">
        <f t="shared" si="69"/>
        <v>1000</v>
      </c>
      <c r="H2190" s="2">
        <v>568</v>
      </c>
      <c r="I2190" s="3">
        <v>1000</v>
      </c>
      <c r="J2190" t="s">
        <v>29</v>
      </c>
      <c r="K2190" t="s">
        <v>159</v>
      </c>
      <c r="L2190" t="s">
        <v>160</v>
      </c>
      <c r="M2190" t="s">
        <v>161</v>
      </c>
      <c r="N2190" t="s">
        <v>162</v>
      </c>
      <c r="O2190" t="s">
        <v>814</v>
      </c>
      <c r="P2190" t="s">
        <v>34</v>
      </c>
      <c r="Q2190" t="s">
        <v>45</v>
      </c>
      <c r="R2190" t="s">
        <v>46</v>
      </c>
      <c r="S2190" t="s">
        <v>428</v>
      </c>
      <c r="T2190" t="s">
        <v>185</v>
      </c>
      <c r="U2190" t="s">
        <v>226</v>
      </c>
      <c r="V2190" t="s">
        <v>39</v>
      </c>
      <c r="W2190" t="s">
        <v>40</v>
      </c>
      <c r="X2190" t="s">
        <v>187</v>
      </c>
      <c r="Y2190" t="s">
        <v>41</v>
      </c>
      <c r="Z2190" t="s">
        <v>41</v>
      </c>
      <c r="AA2190" t="s">
        <v>188</v>
      </c>
      <c r="AB2190" t="s">
        <v>227</v>
      </c>
    </row>
    <row r="2191" spans="1:28" x14ac:dyDescent="0.25">
      <c r="A2191" t="s">
        <v>163</v>
      </c>
      <c r="B2191" t="s">
        <v>429</v>
      </c>
      <c r="C2191" t="s">
        <v>427</v>
      </c>
      <c r="D2191" t="s">
        <v>224</v>
      </c>
      <c r="E2191">
        <v>511</v>
      </c>
      <c r="F2191" t="str">
        <f t="shared" si="68"/>
        <v>A1111AF511</v>
      </c>
      <c r="G2191">
        <f t="shared" si="69"/>
        <v>524000</v>
      </c>
      <c r="H2191" s="2">
        <v>-523274</v>
      </c>
      <c r="I2191" s="3">
        <v>-524000</v>
      </c>
      <c r="J2191" t="s">
        <v>99</v>
      </c>
      <c r="K2191" t="s">
        <v>45</v>
      </c>
      <c r="L2191" t="s">
        <v>46</v>
      </c>
      <c r="M2191" t="s">
        <v>140</v>
      </c>
      <c r="N2191" t="s">
        <v>141</v>
      </c>
      <c r="O2191" t="s">
        <v>814</v>
      </c>
      <c r="P2191" t="s">
        <v>34</v>
      </c>
      <c r="Q2191" t="s">
        <v>45</v>
      </c>
      <c r="R2191" t="s">
        <v>46</v>
      </c>
      <c r="S2191" t="s">
        <v>428</v>
      </c>
      <c r="T2191" t="s">
        <v>185</v>
      </c>
      <c r="U2191" t="s">
        <v>226</v>
      </c>
      <c r="V2191" t="s">
        <v>39</v>
      </c>
      <c r="W2191" t="s">
        <v>40</v>
      </c>
      <c r="X2191" t="s">
        <v>187</v>
      </c>
      <c r="Y2191" t="s">
        <v>41</v>
      </c>
      <c r="Z2191" t="s">
        <v>41</v>
      </c>
      <c r="AA2191" t="s">
        <v>188</v>
      </c>
      <c r="AB2191" t="s">
        <v>227</v>
      </c>
    </row>
    <row r="2192" spans="1:28" x14ac:dyDescent="0.25">
      <c r="A2192" t="s">
        <v>164</v>
      </c>
      <c r="B2192" t="s">
        <v>26</v>
      </c>
      <c r="C2192" t="s">
        <v>427</v>
      </c>
      <c r="D2192" t="s">
        <v>224</v>
      </c>
      <c r="E2192">
        <v>511</v>
      </c>
      <c r="F2192" t="str">
        <f t="shared" si="68"/>
        <v>A1111AF511</v>
      </c>
      <c r="G2192">
        <f t="shared" si="69"/>
        <v>523000</v>
      </c>
      <c r="H2192" s="2">
        <v>522706</v>
      </c>
      <c r="I2192" s="3">
        <v>523000</v>
      </c>
      <c r="J2192" t="s">
        <v>29</v>
      </c>
      <c r="K2192" t="s">
        <v>116</v>
      </c>
      <c r="L2192" t="s">
        <v>117</v>
      </c>
      <c r="M2192" t="s">
        <v>118</v>
      </c>
      <c r="N2192" t="s">
        <v>117</v>
      </c>
      <c r="O2192" t="s">
        <v>814</v>
      </c>
      <c r="P2192" t="s">
        <v>34</v>
      </c>
      <c r="Q2192" t="s">
        <v>45</v>
      </c>
      <c r="R2192" t="s">
        <v>46</v>
      </c>
      <c r="S2192" t="s">
        <v>428</v>
      </c>
      <c r="T2192" t="s">
        <v>185</v>
      </c>
      <c r="U2192" t="s">
        <v>226</v>
      </c>
      <c r="V2192" t="s">
        <v>39</v>
      </c>
      <c r="W2192" t="s">
        <v>40</v>
      </c>
      <c r="X2192" t="s">
        <v>187</v>
      </c>
      <c r="Y2192" t="s">
        <v>41</v>
      </c>
      <c r="Z2192" t="s">
        <v>41</v>
      </c>
      <c r="AA2192" t="s">
        <v>188</v>
      </c>
      <c r="AB2192" t="s">
        <v>227</v>
      </c>
    </row>
    <row r="2193" spans="1:29" x14ac:dyDescent="0.25">
      <c r="A2193" t="s">
        <v>165</v>
      </c>
      <c r="B2193" t="s">
        <v>26</v>
      </c>
      <c r="C2193" t="s">
        <v>427</v>
      </c>
      <c r="D2193" t="s">
        <v>224</v>
      </c>
      <c r="E2193">
        <v>511</v>
      </c>
      <c r="F2193" t="str">
        <f t="shared" si="68"/>
        <v>A1111AF511</v>
      </c>
      <c r="G2193">
        <f t="shared" si="69"/>
        <v>523000</v>
      </c>
      <c r="H2193" s="2">
        <v>-522706</v>
      </c>
      <c r="I2193" s="3">
        <v>-523000</v>
      </c>
      <c r="J2193" t="s">
        <v>99</v>
      </c>
      <c r="K2193" t="s">
        <v>154</v>
      </c>
      <c r="L2193" t="s">
        <v>155</v>
      </c>
      <c r="M2193" t="s">
        <v>156</v>
      </c>
      <c r="N2193" t="s">
        <v>157</v>
      </c>
      <c r="O2193" t="s">
        <v>814</v>
      </c>
      <c r="P2193" t="s">
        <v>34</v>
      </c>
      <c r="Q2193" t="s">
        <v>45</v>
      </c>
      <c r="R2193" t="s">
        <v>46</v>
      </c>
      <c r="S2193" t="s">
        <v>428</v>
      </c>
      <c r="T2193" t="s">
        <v>185</v>
      </c>
      <c r="U2193" t="s">
        <v>226</v>
      </c>
      <c r="V2193" t="s">
        <v>39</v>
      </c>
      <c r="W2193" t="s">
        <v>40</v>
      </c>
      <c r="X2193" t="s">
        <v>187</v>
      </c>
      <c r="Y2193" t="s">
        <v>41</v>
      </c>
      <c r="Z2193" t="s">
        <v>41</v>
      </c>
      <c r="AA2193" t="s">
        <v>188</v>
      </c>
      <c r="AB2193" t="s">
        <v>227</v>
      </c>
    </row>
    <row r="2194" spans="1:29" x14ac:dyDescent="0.25">
      <c r="A2194" t="s">
        <v>171</v>
      </c>
      <c r="B2194" t="s">
        <v>26</v>
      </c>
      <c r="C2194" t="s">
        <v>427</v>
      </c>
      <c r="D2194" t="s">
        <v>224</v>
      </c>
      <c r="E2194">
        <v>511</v>
      </c>
      <c r="F2194" t="str">
        <f t="shared" si="68"/>
        <v>A1111AF511</v>
      </c>
      <c r="G2194">
        <f t="shared" si="69"/>
        <v>1542000</v>
      </c>
      <c r="H2194" s="2">
        <v>1541948</v>
      </c>
      <c r="I2194" s="3">
        <v>1542000</v>
      </c>
      <c r="J2194" t="s">
        <v>29</v>
      </c>
      <c r="K2194" t="s">
        <v>115</v>
      </c>
      <c r="L2194" t="s">
        <v>111</v>
      </c>
      <c r="M2194" t="s">
        <v>112</v>
      </c>
      <c r="N2194" t="s">
        <v>113</v>
      </c>
      <c r="O2194" t="s">
        <v>814</v>
      </c>
      <c r="P2194" t="s">
        <v>34</v>
      </c>
      <c r="Q2194" t="s">
        <v>45</v>
      </c>
      <c r="R2194" t="s">
        <v>46</v>
      </c>
      <c r="S2194" t="s">
        <v>428</v>
      </c>
      <c r="T2194" t="s">
        <v>185</v>
      </c>
      <c r="U2194" t="s">
        <v>226</v>
      </c>
      <c r="V2194" t="s">
        <v>39</v>
      </c>
      <c r="W2194" t="s">
        <v>40</v>
      </c>
      <c r="X2194" t="s">
        <v>187</v>
      </c>
      <c r="Y2194" t="s">
        <v>41</v>
      </c>
      <c r="Z2194" t="s">
        <v>41</v>
      </c>
      <c r="AA2194" t="s">
        <v>188</v>
      </c>
      <c r="AB2194" t="s">
        <v>227</v>
      </c>
    </row>
    <row r="2195" spans="1:29" x14ac:dyDescent="0.25">
      <c r="A2195" t="s">
        <v>172</v>
      </c>
      <c r="B2195" t="s">
        <v>26</v>
      </c>
      <c r="C2195" t="s">
        <v>427</v>
      </c>
      <c r="D2195" t="s">
        <v>224</v>
      </c>
      <c r="E2195">
        <v>511</v>
      </c>
      <c r="F2195" t="str">
        <f t="shared" si="68"/>
        <v>A1111AF511</v>
      </c>
      <c r="G2195">
        <f t="shared" si="69"/>
        <v>1542000</v>
      </c>
      <c r="H2195" s="2">
        <v>-1541948</v>
      </c>
      <c r="I2195" s="3">
        <v>-1542000</v>
      </c>
      <c r="J2195" t="s">
        <v>99</v>
      </c>
      <c r="K2195" t="s">
        <v>108</v>
      </c>
      <c r="L2195" t="s">
        <v>109</v>
      </c>
      <c r="M2195" t="s">
        <v>32</v>
      </c>
      <c r="N2195" t="s">
        <v>33</v>
      </c>
      <c r="O2195" t="s">
        <v>814</v>
      </c>
      <c r="P2195" t="s">
        <v>34</v>
      </c>
      <c r="Q2195" t="s">
        <v>45</v>
      </c>
      <c r="R2195" t="s">
        <v>46</v>
      </c>
      <c r="S2195" t="s">
        <v>428</v>
      </c>
      <c r="T2195" t="s">
        <v>185</v>
      </c>
      <c r="U2195" t="s">
        <v>226</v>
      </c>
      <c r="V2195" t="s">
        <v>39</v>
      </c>
      <c r="W2195" t="s">
        <v>40</v>
      </c>
      <c r="X2195" t="s">
        <v>187</v>
      </c>
      <c r="Y2195" t="s">
        <v>41</v>
      </c>
      <c r="Z2195" t="s">
        <v>41</v>
      </c>
      <c r="AA2195" t="s">
        <v>188</v>
      </c>
      <c r="AB2195" t="s">
        <v>227</v>
      </c>
    </row>
    <row r="2196" spans="1:29" x14ac:dyDescent="0.25">
      <c r="A2196" t="s">
        <v>823</v>
      </c>
      <c r="B2196" t="s">
        <v>26</v>
      </c>
      <c r="C2196" t="s">
        <v>55</v>
      </c>
      <c r="D2196" t="s">
        <v>430</v>
      </c>
      <c r="E2196">
        <v>511</v>
      </c>
      <c r="F2196" t="str">
        <f t="shared" si="68"/>
        <v>A7100AF511</v>
      </c>
      <c r="G2196">
        <f t="shared" si="69"/>
        <v>172566000</v>
      </c>
      <c r="H2196" s="2">
        <v>172566385</v>
      </c>
      <c r="I2196" s="3">
        <v>172566000</v>
      </c>
      <c r="J2196" t="s">
        <v>29</v>
      </c>
      <c r="K2196" t="s">
        <v>108</v>
      </c>
      <c r="L2196" t="s">
        <v>109</v>
      </c>
      <c r="M2196" t="s">
        <v>32</v>
      </c>
      <c r="N2196" t="s">
        <v>33</v>
      </c>
      <c r="O2196" t="s">
        <v>814</v>
      </c>
      <c r="P2196" t="s">
        <v>34</v>
      </c>
      <c r="Q2196" t="s">
        <v>48</v>
      </c>
      <c r="R2196" t="s">
        <v>49</v>
      </c>
      <c r="S2196" t="s">
        <v>431</v>
      </c>
      <c r="T2196" t="s">
        <v>38</v>
      </c>
      <c r="U2196" t="s">
        <v>38</v>
      </c>
      <c r="V2196" t="s">
        <v>378</v>
      </c>
      <c r="W2196" t="s">
        <v>40</v>
      </c>
      <c r="X2196" t="s">
        <v>40</v>
      </c>
      <c r="Y2196" t="s">
        <v>41</v>
      </c>
      <c r="Z2196" t="s">
        <v>41</v>
      </c>
      <c r="AA2196" t="s">
        <v>37</v>
      </c>
      <c r="AB2196" t="s">
        <v>37</v>
      </c>
      <c r="AC2196" t="s">
        <v>380</v>
      </c>
    </row>
    <row r="2197" spans="1:29" x14ac:dyDescent="0.25">
      <c r="A2197" t="s">
        <v>825</v>
      </c>
      <c r="B2197" t="s">
        <v>26</v>
      </c>
      <c r="C2197" t="s">
        <v>55</v>
      </c>
      <c r="D2197" t="s">
        <v>430</v>
      </c>
      <c r="E2197">
        <v>511</v>
      </c>
      <c r="F2197" t="str">
        <f t="shared" si="68"/>
        <v>A7100AF511</v>
      </c>
      <c r="G2197">
        <f t="shared" si="69"/>
        <v>3544000</v>
      </c>
      <c r="H2197" s="2">
        <v>3544466</v>
      </c>
      <c r="I2197" s="3">
        <v>3544000</v>
      </c>
      <c r="J2197" t="s">
        <v>29</v>
      </c>
      <c r="K2197" t="s">
        <v>100</v>
      </c>
      <c r="L2197" t="s">
        <v>101</v>
      </c>
      <c r="M2197" t="s">
        <v>102</v>
      </c>
      <c r="N2197" t="s">
        <v>103</v>
      </c>
      <c r="O2197" t="s">
        <v>814</v>
      </c>
      <c r="P2197" t="s">
        <v>34</v>
      </c>
      <c r="Q2197" t="s">
        <v>48</v>
      </c>
      <c r="R2197" t="s">
        <v>49</v>
      </c>
      <c r="S2197" t="s">
        <v>431</v>
      </c>
      <c r="T2197" t="s">
        <v>38</v>
      </c>
      <c r="U2197" t="s">
        <v>38</v>
      </c>
      <c r="V2197" t="s">
        <v>378</v>
      </c>
      <c r="W2197" t="s">
        <v>40</v>
      </c>
      <c r="X2197" t="s">
        <v>40</v>
      </c>
      <c r="Y2197" t="s">
        <v>41</v>
      </c>
      <c r="Z2197" t="s">
        <v>41</v>
      </c>
      <c r="AA2197" t="s">
        <v>37</v>
      </c>
      <c r="AB2197" t="s">
        <v>37</v>
      </c>
      <c r="AC2197" t="s">
        <v>380</v>
      </c>
    </row>
    <row r="2198" spans="1:29" x14ac:dyDescent="0.25">
      <c r="A2198" t="s">
        <v>816</v>
      </c>
      <c r="B2198" t="s">
        <v>26</v>
      </c>
      <c r="C2198" t="s">
        <v>55</v>
      </c>
      <c r="D2198" t="s">
        <v>430</v>
      </c>
      <c r="E2198">
        <v>511</v>
      </c>
      <c r="F2198" t="str">
        <f t="shared" si="68"/>
        <v>A7100AF511</v>
      </c>
      <c r="G2198">
        <f t="shared" si="69"/>
        <v>48653000</v>
      </c>
      <c r="H2198" s="2">
        <v>-48652633</v>
      </c>
      <c r="I2198" s="3">
        <v>-48653000</v>
      </c>
      <c r="J2198" t="s">
        <v>99</v>
      </c>
      <c r="K2198" t="s">
        <v>115</v>
      </c>
      <c r="L2198" t="s">
        <v>111</v>
      </c>
      <c r="M2198" t="s">
        <v>112</v>
      </c>
      <c r="N2198" t="s">
        <v>113</v>
      </c>
      <c r="O2198" t="s">
        <v>814</v>
      </c>
      <c r="P2198" t="s">
        <v>34</v>
      </c>
      <c r="Q2198" t="s">
        <v>48</v>
      </c>
      <c r="R2198" t="s">
        <v>49</v>
      </c>
      <c r="S2198" t="s">
        <v>431</v>
      </c>
      <c r="T2198" t="s">
        <v>38</v>
      </c>
      <c r="U2198" t="s">
        <v>38</v>
      </c>
      <c r="V2198" t="s">
        <v>378</v>
      </c>
      <c r="W2198" t="s">
        <v>40</v>
      </c>
      <c r="X2198" t="s">
        <v>40</v>
      </c>
      <c r="Y2198" t="s">
        <v>41</v>
      </c>
      <c r="Z2198" t="s">
        <v>41</v>
      </c>
      <c r="AA2198" t="s">
        <v>37</v>
      </c>
      <c r="AB2198" t="s">
        <v>37</v>
      </c>
      <c r="AC2198" t="s">
        <v>380</v>
      </c>
    </row>
    <row r="2199" spans="1:29" x14ac:dyDescent="0.25">
      <c r="A2199" t="s">
        <v>817</v>
      </c>
      <c r="B2199" t="s">
        <v>26</v>
      </c>
      <c r="C2199" t="s">
        <v>55</v>
      </c>
      <c r="D2199" t="s">
        <v>430</v>
      </c>
      <c r="E2199">
        <v>511</v>
      </c>
      <c r="F2199" t="str">
        <f t="shared" si="68"/>
        <v>A7100AF511</v>
      </c>
      <c r="G2199">
        <f t="shared" si="69"/>
        <v>127458000</v>
      </c>
      <c r="H2199" s="2">
        <v>-127458218</v>
      </c>
      <c r="I2199" s="3">
        <v>-127458000</v>
      </c>
      <c r="J2199" t="s">
        <v>99</v>
      </c>
      <c r="K2199" t="s">
        <v>116</v>
      </c>
      <c r="L2199" t="s">
        <v>117</v>
      </c>
      <c r="M2199" t="s">
        <v>118</v>
      </c>
      <c r="N2199" t="s">
        <v>117</v>
      </c>
      <c r="O2199" t="s">
        <v>814</v>
      </c>
      <c r="P2199" t="s">
        <v>34</v>
      </c>
      <c r="Q2199" t="s">
        <v>48</v>
      </c>
      <c r="R2199" t="s">
        <v>49</v>
      </c>
      <c r="S2199" t="s">
        <v>431</v>
      </c>
      <c r="T2199" t="s">
        <v>38</v>
      </c>
      <c r="U2199" t="s">
        <v>38</v>
      </c>
      <c r="V2199" t="s">
        <v>378</v>
      </c>
      <c r="W2199" t="s">
        <v>40</v>
      </c>
      <c r="X2199" t="s">
        <v>40</v>
      </c>
      <c r="Y2199" t="s">
        <v>41</v>
      </c>
      <c r="Z2199" t="s">
        <v>41</v>
      </c>
      <c r="AA2199" t="s">
        <v>37</v>
      </c>
      <c r="AB2199" t="s">
        <v>37</v>
      </c>
      <c r="AC2199" t="s">
        <v>380</v>
      </c>
    </row>
    <row r="2200" spans="1:29" x14ac:dyDescent="0.25">
      <c r="A2200" t="s">
        <v>870</v>
      </c>
      <c r="B2200" t="s">
        <v>26</v>
      </c>
      <c r="C2200" t="s">
        <v>55</v>
      </c>
      <c r="D2200" t="s">
        <v>430</v>
      </c>
      <c r="E2200">
        <v>511</v>
      </c>
      <c r="F2200" t="str">
        <f t="shared" si="68"/>
        <v>A7100AF511</v>
      </c>
      <c r="G2200">
        <f t="shared" si="69"/>
        <v>1808000</v>
      </c>
      <c r="H2200" s="2">
        <v>1807642</v>
      </c>
      <c r="I2200" s="3">
        <v>1808000</v>
      </c>
      <c r="J2200" t="s">
        <v>29</v>
      </c>
      <c r="K2200" t="s">
        <v>108</v>
      </c>
      <c r="L2200" t="s">
        <v>109</v>
      </c>
      <c r="M2200" t="s">
        <v>32</v>
      </c>
      <c r="N2200" t="s">
        <v>33</v>
      </c>
      <c r="O2200" t="s">
        <v>814</v>
      </c>
      <c r="P2200" t="s">
        <v>34</v>
      </c>
      <c r="Q2200" t="s">
        <v>48</v>
      </c>
      <c r="R2200" t="s">
        <v>49</v>
      </c>
      <c r="S2200" t="s">
        <v>431</v>
      </c>
      <c r="T2200" t="s">
        <v>38</v>
      </c>
      <c r="U2200" t="s">
        <v>38</v>
      </c>
      <c r="V2200" t="s">
        <v>378</v>
      </c>
      <c r="W2200" t="s">
        <v>40</v>
      </c>
      <c r="X2200" t="s">
        <v>40</v>
      </c>
      <c r="Y2200" t="s">
        <v>41</v>
      </c>
      <c r="Z2200" t="s">
        <v>41</v>
      </c>
      <c r="AA2200" t="s">
        <v>37</v>
      </c>
      <c r="AB2200" t="s">
        <v>37</v>
      </c>
      <c r="AC2200" t="s">
        <v>380</v>
      </c>
    </row>
    <row r="2201" spans="1:29" x14ac:dyDescent="0.25">
      <c r="A2201" t="s">
        <v>820</v>
      </c>
      <c r="B2201" t="s">
        <v>26</v>
      </c>
      <c r="C2201" t="s">
        <v>55</v>
      </c>
      <c r="D2201" t="s">
        <v>430</v>
      </c>
      <c r="E2201">
        <v>511</v>
      </c>
      <c r="F2201" t="str">
        <f t="shared" si="68"/>
        <v>A7100AF511</v>
      </c>
      <c r="G2201">
        <f t="shared" si="69"/>
        <v>74000</v>
      </c>
      <c r="H2201" s="2">
        <v>72661</v>
      </c>
      <c r="I2201" s="3">
        <v>74000</v>
      </c>
      <c r="J2201" t="s">
        <v>29</v>
      </c>
      <c r="K2201" t="s">
        <v>104</v>
      </c>
      <c r="L2201" t="s">
        <v>105</v>
      </c>
      <c r="M2201" t="s">
        <v>102</v>
      </c>
      <c r="N2201" t="s">
        <v>103</v>
      </c>
      <c r="O2201" t="s">
        <v>814</v>
      </c>
      <c r="P2201" t="s">
        <v>34</v>
      </c>
      <c r="Q2201" t="s">
        <v>48</v>
      </c>
      <c r="R2201" t="s">
        <v>49</v>
      </c>
      <c r="S2201" t="s">
        <v>431</v>
      </c>
      <c r="T2201" t="s">
        <v>38</v>
      </c>
      <c r="U2201" t="s">
        <v>38</v>
      </c>
      <c r="V2201" t="s">
        <v>378</v>
      </c>
      <c r="W2201" t="s">
        <v>40</v>
      </c>
      <c r="X2201" t="s">
        <v>40</v>
      </c>
      <c r="Y2201" t="s">
        <v>41</v>
      </c>
      <c r="Z2201" t="s">
        <v>41</v>
      </c>
      <c r="AA2201" t="s">
        <v>37</v>
      </c>
      <c r="AB2201" t="s">
        <v>37</v>
      </c>
      <c r="AC2201" t="s">
        <v>380</v>
      </c>
    </row>
    <row r="2202" spans="1:29" x14ac:dyDescent="0.25">
      <c r="A2202" t="s">
        <v>822</v>
      </c>
      <c r="B2202" t="s">
        <v>26</v>
      </c>
      <c r="C2202" t="s">
        <v>55</v>
      </c>
      <c r="D2202" t="s">
        <v>430</v>
      </c>
      <c r="E2202">
        <v>511</v>
      </c>
      <c r="F2202" t="str">
        <f t="shared" si="68"/>
        <v>A7100AF511</v>
      </c>
      <c r="G2202">
        <f t="shared" si="69"/>
        <v>4358000</v>
      </c>
      <c r="H2202" s="2">
        <v>-4357632</v>
      </c>
      <c r="I2202" s="3">
        <v>-4358000</v>
      </c>
      <c r="J2202" t="s">
        <v>99</v>
      </c>
      <c r="K2202" t="s">
        <v>115</v>
      </c>
      <c r="L2202" t="s">
        <v>111</v>
      </c>
      <c r="M2202" t="s">
        <v>112</v>
      </c>
      <c r="N2202" t="s">
        <v>113</v>
      </c>
      <c r="O2202" t="s">
        <v>814</v>
      </c>
      <c r="P2202" t="s">
        <v>34</v>
      </c>
      <c r="Q2202" t="s">
        <v>48</v>
      </c>
      <c r="R2202" t="s">
        <v>49</v>
      </c>
      <c r="S2202" t="s">
        <v>431</v>
      </c>
      <c r="T2202" t="s">
        <v>38</v>
      </c>
      <c r="U2202" t="s">
        <v>38</v>
      </c>
      <c r="V2202" t="s">
        <v>378</v>
      </c>
      <c r="W2202" t="s">
        <v>40</v>
      </c>
      <c r="X2202" t="s">
        <v>40</v>
      </c>
      <c r="Y2202" t="s">
        <v>41</v>
      </c>
      <c r="Z2202" t="s">
        <v>41</v>
      </c>
      <c r="AA2202" t="s">
        <v>37</v>
      </c>
      <c r="AB2202" t="s">
        <v>37</v>
      </c>
      <c r="AC2202" t="s">
        <v>380</v>
      </c>
    </row>
    <row r="2203" spans="1:29" x14ac:dyDescent="0.25">
      <c r="A2203" t="s">
        <v>925</v>
      </c>
      <c r="B2203" t="s">
        <v>26</v>
      </c>
      <c r="C2203" t="s">
        <v>55</v>
      </c>
      <c r="D2203" t="s">
        <v>430</v>
      </c>
      <c r="E2203">
        <v>511</v>
      </c>
      <c r="F2203" t="str">
        <f t="shared" si="68"/>
        <v>A7100AF511</v>
      </c>
      <c r="G2203">
        <f t="shared" si="69"/>
        <v>2477000</v>
      </c>
      <c r="H2203" s="2">
        <v>2477329</v>
      </c>
      <c r="I2203" s="3">
        <v>2477000</v>
      </c>
      <c r="J2203" t="s">
        <v>29</v>
      </c>
      <c r="K2203" t="s">
        <v>116</v>
      </c>
      <c r="L2203" t="s">
        <v>117</v>
      </c>
      <c r="M2203" t="s">
        <v>118</v>
      </c>
      <c r="N2203" t="s">
        <v>117</v>
      </c>
      <c r="O2203" t="s">
        <v>814</v>
      </c>
      <c r="P2203" t="s">
        <v>34</v>
      </c>
      <c r="Q2203" t="s">
        <v>48</v>
      </c>
      <c r="R2203" t="s">
        <v>49</v>
      </c>
      <c r="S2203" t="s">
        <v>431</v>
      </c>
      <c r="T2203" t="s">
        <v>38</v>
      </c>
      <c r="U2203" t="s">
        <v>38</v>
      </c>
      <c r="V2203" t="s">
        <v>378</v>
      </c>
      <c r="W2203" t="s">
        <v>40</v>
      </c>
      <c r="X2203" t="s">
        <v>40</v>
      </c>
      <c r="Y2203" t="s">
        <v>41</v>
      </c>
      <c r="Z2203" t="s">
        <v>41</v>
      </c>
      <c r="AA2203" t="s">
        <v>37</v>
      </c>
      <c r="AB2203" t="s">
        <v>37</v>
      </c>
      <c r="AC2203" t="s">
        <v>380</v>
      </c>
    </row>
    <row r="2204" spans="1:29" x14ac:dyDescent="0.25">
      <c r="A2204" t="s">
        <v>119</v>
      </c>
      <c r="B2204" t="s">
        <v>432</v>
      </c>
      <c r="C2204" t="s">
        <v>55</v>
      </c>
      <c r="D2204" t="s">
        <v>430</v>
      </c>
      <c r="E2204">
        <v>511</v>
      </c>
      <c r="F2204" t="str">
        <f t="shared" si="68"/>
        <v>A7100AF511</v>
      </c>
      <c r="G2204">
        <f t="shared" si="69"/>
        <v>42193000</v>
      </c>
      <c r="H2204" s="2">
        <v>42192607</v>
      </c>
      <c r="I2204" s="3">
        <v>42193000</v>
      </c>
      <c r="J2204" t="s">
        <v>29</v>
      </c>
      <c r="K2204" t="s">
        <v>121</v>
      </c>
      <c r="L2204" t="s">
        <v>122</v>
      </c>
      <c r="M2204" t="s">
        <v>123</v>
      </c>
      <c r="N2204" t="s">
        <v>124</v>
      </c>
      <c r="O2204" t="s">
        <v>814</v>
      </c>
      <c r="P2204" t="s">
        <v>34</v>
      </c>
      <c r="Q2204" t="s">
        <v>48</v>
      </c>
      <c r="R2204" t="s">
        <v>49</v>
      </c>
      <c r="S2204" t="s">
        <v>431</v>
      </c>
      <c r="T2204" t="s">
        <v>38</v>
      </c>
      <c r="U2204" t="s">
        <v>38</v>
      </c>
      <c r="V2204" t="s">
        <v>378</v>
      </c>
      <c r="W2204" t="s">
        <v>40</v>
      </c>
      <c r="X2204" t="s">
        <v>40</v>
      </c>
      <c r="Y2204" t="s">
        <v>41</v>
      </c>
      <c r="Z2204" t="s">
        <v>41</v>
      </c>
      <c r="AA2204" t="s">
        <v>37</v>
      </c>
      <c r="AB2204" t="s">
        <v>37</v>
      </c>
      <c r="AC2204" t="s">
        <v>380</v>
      </c>
    </row>
    <row r="2205" spans="1:29" x14ac:dyDescent="0.25">
      <c r="A2205" t="s">
        <v>125</v>
      </c>
      <c r="B2205" t="s">
        <v>432</v>
      </c>
      <c r="C2205" t="s">
        <v>55</v>
      </c>
      <c r="D2205" t="s">
        <v>430</v>
      </c>
      <c r="E2205">
        <v>511</v>
      </c>
      <c r="F2205" t="str">
        <f t="shared" si="68"/>
        <v>A7100AF511</v>
      </c>
      <c r="G2205">
        <f t="shared" si="69"/>
        <v>42082000</v>
      </c>
      <c r="H2205" s="2">
        <v>-42082170</v>
      </c>
      <c r="I2205" s="3">
        <v>-42082000</v>
      </c>
      <c r="J2205" t="s">
        <v>99</v>
      </c>
      <c r="K2205" t="s">
        <v>126</v>
      </c>
      <c r="L2205" t="s">
        <v>927</v>
      </c>
      <c r="M2205" t="s">
        <v>127</v>
      </c>
      <c r="N2205" t="s">
        <v>928</v>
      </c>
      <c r="O2205" t="s">
        <v>814</v>
      </c>
      <c r="P2205" t="s">
        <v>34</v>
      </c>
      <c r="Q2205" t="s">
        <v>48</v>
      </c>
      <c r="R2205" t="s">
        <v>49</v>
      </c>
      <c r="S2205" t="s">
        <v>431</v>
      </c>
      <c r="T2205" t="s">
        <v>38</v>
      </c>
      <c r="U2205" t="s">
        <v>38</v>
      </c>
      <c r="V2205" t="s">
        <v>378</v>
      </c>
      <c r="W2205" t="s">
        <v>40</v>
      </c>
      <c r="X2205" t="s">
        <v>40</v>
      </c>
      <c r="Y2205" t="s">
        <v>41</v>
      </c>
      <c r="Z2205" t="s">
        <v>41</v>
      </c>
      <c r="AA2205" t="s">
        <v>37</v>
      </c>
      <c r="AB2205" t="s">
        <v>37</v>
      </c>
      <c r="AC2205" t="s">
        <v>380</v>
      </c>
    </row>
    <row r="2206" spans="1:29" x14ac:dyDescent="0.25">
      <c r="A2206" t="s">
        <v>128</v>
      </c>
      <c r="B2206" t="s">
        <v>432</v>
      </c>
      <c r="C2206" t="s">
        <v>55</v>
      </c>
      <c r="D2206" t="s">
        <v>430</v>
      </c>
      <c r="E2206">
        <v>511</v>
      </c>
      <c r="F2206" t="str">
        <f t="shared" si="68"/>
        <v>A7100AF511</v>
      </c>
      <c r="G2206">
        <f t="shared" si="69"/>
        <v>111000</v>
      </c>
      <c r="H2206" s="2">
        <v>-110437</v>
      </c>
      <c r="I2206" s="3">
        <v>-111000</v>
      </c>
      <c r="J2206" t="s">
        <v>99</v>
      </c>
      <c r="K2206" t="s">
        <v>48</v>
      </c>
      <c r="L2206" t="s">
        <v>134</v>
      </c>
      <c r="M2206" t="s">
        <v>135</v>
      </c>
      <c r="N2206" t="s">
        <v>136</v>
      </c>
      <c r="O2206" t="s">
        <v>814</v>
      </c>
      <c r="P2206" t="s">
        <v>34</v>
      </c>
      <c r="Q2206" t="s">
        <v>48</v>
      </c>
      <c r="R2206" t="s">
        <v>49</v>
      </c>
      <c r="S2206" t="s">
        <v>431</v>
      </c>
      <c r="T2206" t="s">
        <v>38</v>
      </c>
      <c r="U2206" t="s">
        <v>38</v>
      </c>
      <c r="V2206" t="s">
        <v>378</v>
      </c>
      <c r="W2206" t="s">
        <v>40</v>
      </c>
      <c r="X2206" t="s">
        <v>40</v>
      </c>
      <c r="Y2206" t="s">
        <v>41</v>
      </c>
      <c r="Z2206" t="s">
        <v>41</v>
      </c>
      <c r="AA2206" t="s">
        <v>37</v>
      </c>
      <c r="AB2206" t="s">
        <v>37</v>
      </c>
      <c r="AC2206" t="s">
        <v>380</v>
      </c>
    </row>
    <row r="2207" spans="1:29" x14ac:dyDescent="0.25">
      <c r="A2207" t="s">
        <v>145</v>
      </c>
      <c r="B2207" t="s">
        <v>26</v>
      </c>
      <c r="C2207" t="s">
        <v>55</v>
      </c>
      <c r="D2207" t="s">
        <v>430</v>
      </c>
      <c r="E2207">
        <v>511</v>
      </c>
      <c r="F2207" t="str">
        <f t="shared" si="68"/>
        <v>A7100AF511</v>
      </c>
      <c r="G2207">
        <f t="shared" si="69"/>
        <v>42193000</v>
      </c>
      <c r="H2207" s="2">
        <v>42192607</v>
      </c>
      <c r="I2207" s="3">
        <v>42193000</v>
      </c>
      <c r="J2207" t="s">
        <v>29</v>
      </c>
      <c r="K2207" t="s">
        <v>108</v>
      </c>
      <c r="L2207" t="s">
        <v>109</v>
      </c>
      <c r="M2207" t="s">
        <v>32</v>
      </c>
      <c r="N2207" t="s">
        <v>33</v>
      </c>
      <c r="O2207" t="s">
        <v>814</v>
      </c>
      <c r="P2207" t="s">
        <v>34</v>
      </c>
      <c r="Q2207" t="s">
        <v>48</v>
      </c>
      <c r="R2207" t="s">
        <v>49</v>
      </c>
      <c r="S2207" t="s">
        <v>431</v>
      </c>
      <c r="T2207" t="s">
        <v>38</v>
      </c>
      <c r="U2207" t="s">
        <v>38</v>
      </c>
      <c r="V2207" t="s">
        <v>378</v>
      </c>
      <c r="W2207" t="s">
        <v>40</v>
      </c>
      <c r="X2207" t="s">
        <v>40</v>
      </c>
      <c r="Y2207" t="s">
        <v>41</v>
      </c>
      <c r="Z2207" t="s">
        <v>41</v>
      </c>
      <c r="AA2207" t="s">
        <v>37</v>
      </c>
      <c r="AB2207" t="s">
        <v>37</v>
      </c>
      <c r="AC2207" t="s">
        <v>380</v>
      </c>
    </row>
    <row r="2208" spans="1:29" x14ac:dyDescent="0.25">
      <c r="A2208" t="s">
        <v>146</v>
      </c>
      <c r="B2208" t="s">
        <v>26</v>
      </c>
      <c r="C2208" t="s">
        <v>55</v>
      </c>
      <c r="D2208" t="s">
        <v>430</v>
      </c>
      <c r="E2208">
        <v>511</v>
      </c>
      <c r="F2208" t="str">
        <f t="shared" si="68"/>
        <v>A7100AF511</v>
      </c>
      <c r="G2208">
        <f t="shared" si="69"/>
        <v>42193000</v>
      </c>
      <c r="H2208" s="2">
        <v>-42192607</v>
      </c>
      <c r="I2208" s="3">
        <v>-42193000</v>
      </c>
      <c r="J2208" t="s">
        <v>99</v>
      </c>
      <c r="K2208" t="s">
        <v>121</v>
      </c>
      <c r="L2208" t="s">
        <v>122</v>
      </c>
      <c r="M2208" t="s">
        <v>123</v>
      </c>
      <c r="N2208" t="s">
        <v>124</v>
      </c>
      <c r="O2208" t="s">
        <v>814</v>
      </c>
      <c r="P2208" t="s">
        <v>34</v>
      </c>
      <c r="Q2208" t="s">
        <v>48</v>
      </c>
      <c r="R2208" t="s">
        <v>49</v>
      </c>
      <c r="S2208" t="s">
        <v>431</v>
      </c>
      <c r="T2208" t="s">
        <v>38</v>
      </c>
      <c r="U2208" t="s">
        <v>38</v>
      </c>
      <c r="V2208" t="s">
        <v>378</v>
      </c>
      <c r="W2208" t="s">
        <v>40</v>
      </c>
      <c r="X2208" t="s">
        <v>40</v>
      </c>
      <c r="Y2208" t="s">
        <v>41</v>
      </c>
      <c r="Z2208" t="s">
        <v>41</v>
      </c>
      <c r="AA2208" t="s">
        <v>37</v>
      </c>
      <c r="AB2208" t="s">
        <v>37</v>
      </c>
      <c r="AC2208" t="s">
        <v>380</v>
      </c>
    </row>
    <row r="2209" spans="1:29" x14ac:dyDescent="0.25">
      <c r="A2209" t="s">
        <v>147</v>
      </c>
      <c r="B2209" t="s">
        <v>26</v>
      </c>
      <c r="C2209" t="s">
        <v>55</v>
      </c>
      <c r="D2209" t="s">
        <v>430</v>
      </c>
      <c r="E2209">
        <v>511</v>
      </c>
      <c r="F2209" t="str">
        <f t="shared" si="68"/>
        <v>A7100AF511</v>
      </c>
      <c r="G2209">
        <f t="shared" si="69"/>
        <v>42082000</v>
      </c>
      <c r="H2209" s="2">
        <v>42082170</v>
      </c>
      <c r="I2209" s="3">
        <v>42082000</v>
      </c>
      <c r="J2209" t="s">
        <v>29</v>
      </c>
      <c r="K2209" t="s">
        <v>126</v>
      </c>
      <c r="L2209" t="s">
        <v>927</v>
      </c>
      <c r="M2209" t="s">
        <v>127</v>
      </c>
      <c r="N2209" t="s">
        <v>928</v>
      </c>
      <c r="O2209" t="s">
        <v>814</v>
      </c>
      <c r="P2209" t="s">
        <v>34</v>
      </c>
      <c r="Q2209" t="s">
        <v>48</v>
      </c>
      <c r="R2209" t="s">
        <v>49</v>
      </c>
      <c r="S2209" t="s">
        <v>431</v>
      </c>
      <c r="T2209" t="s">
        <v>38</v>
      </c>
      <c r="U2209" t="s">
        <v>38</v>
      </c>
      <c r="V2209" t="s">
        <v>378</v>
      </c>
      <c r="W2209" t="s">
        <v>40</v>
      </c>
      <c r="X2209" t="s">
        <v>40</v>
      </c>
      <c r="Y2209" t="s">
        <v>41</v>
      </c>
      <c r="Z2209" t="s">
        <v>41</v>
      </c>
      <c r="AA2209" t="s">
        <v>37</v>
      </c>
      <c r="AB2209" t="s">
        <v>37</v>
      </c>
      <c r="AC2209" t="s">
        <v>380</v>
      </c>
    </row>
    <row r="2210" spans="1:29" x14ac:dyDescent="0.25">
      <c r="A2210" t="s">
        <v>148</v>
      </c>
      <c r="B2210" t="s">
        <v>26</v>
      </c>
      <c r="C2210" t="s">
        <v>55</v>
      </c>
      <c r="D2210" t="s">
        <v>430</v>
      </c>
      <c r="E2210">
        <v>511</v>
      </c>
      <c r="F2210" t="str">
        <f t="shared" si="68"/>
        <v>A7100AF511</v>
      </c>
      <c r="G2210">
        <f t="shared" si="69"/>
        <v>42082000</v>
      </c>
      <c r="H2210" s="2">
        <v>-42082170</v>
      </c>
      <c r="I2210" s="3">
        <v>-42082000</v>
      </c>
      <c r="J2210" t="s">
        <v>99</v>
      </c>
      <c r="K2210" t="s">
        <v>116</v>
      </c>
      <c r="L2210" t="s">
        <v>117</v>
      </c>
      <c r="M2210" t="s">
        <v>118</v>
      </c>
      <c r="N2210" t="s">
        <v>117</v>
      </c>
      <c r="O2210" t="s">
        <v>814</v>
      </c>
      <c r="P2210" t="s">
        <v>34</v>
      </c>
      <c r="Q2210" t="s">
        <v>48</v>
      </c>
      <c r="R2210" t="s">
        <v>49</v>
      </c>
      <c r="S2210" t="s">
        <v>431</v>
      </c>
      <c r="T2210" t="s">
        <v>38</v>
      </c>
      <c r="U2210" t="s">
        <v>38</v>
      </c>
      <c r="V2210" t="s">
        <v>378</v>
      </c>
      <c r="W2210" t="s">
        <v>40</v>
      </c>
      <c r="X2210" t="s">
        <v>40</v>
      </c>
      <c r="Y2210" t="s">
        <v>41</v>
      </c>
      <c r="Z2210" t="s">
        <v>41</v>
      </c>
      <c r="AA2210" t="s">
        <v>37</v>
      </c>
      <c r="AB2210" t="s">
        <v>37</v>
      </c>
      <c r="AC2210" t="s">
        <v>380</v>
      </c>
    </row>
    <row r="2211" spans="1:29" x14ac:dyDescent="0.25">
      <c r="A2211" t="s">
        <v>149</v>
      </c>
      <c r="B2211" t="s">
        <v>26</v>
      </c>
      <c r="C2211" t="s">
        <v>55</v>
      </c>
      <c r="D2211" t="s">
        <v>430</v>
      </c>
      <c r="E2211">
        <v>511</v>
      </c>
      <c r="F2211" t="str">
        <f t="shared" si="68"/>
        <v>A7100AF511</v>
      </c>
      <c r="G2211">
        <f t="shared" si="69"/>
        <v>30956000</v>
      </c>
      <c r="H2211" s="2">
        <v>30955756</v>
      </c>
      <c r="I2211" s="3">
        <v>30956000</v>
      </c>
      <c r="J2211" t="s">
        <v>29</v>
      </c>
      <c r="K2211" t="s">
        <v>48</v>
      </c>
      <c r="L2211" t="s">
        <v>134</v>
      </c>
      <c r="M2211" t="s">
        <v>135</v>
      </c>
      <c r="N2211" t="s">
        <v>136</v>
      </c>
      <c r="O2211" t="s">
        <v>814</v>
      </c>
      <c r="P2211" t="s">
        <v>34</v>
      </c>
      <c r="Q2211" t="s">
        <v>48</v>
      </c>
      <c r="R2211" t="s">
        <v>49</v>
      </c>
      <c r="S2211" t="s">
        <v>431</v>
      </c>
      <c r="T2211" t="s">
        <v>38</v>
      </c>
      <c r="U2211" t="s">
        <v>38</v>
      </c>
      <c r="V2211" t="s">
        <v>378</v>
      </c>
      <c r="W2211" t="s">
        <v>40</v>
      </c>
      <c r="X2211" t="s">
        <v>40</v>
      </c>
      <c r="Y2211" t="s">
        <v>41</v>
      </c>
      <c r="Z2211" t="s">
        <v>41</v>
      </c>
      <c r="AA2211" t="s">
        <v>37</v>
      </c>
      <c r="AB2211" t="s">
        <v>37</v>
      </c>
      <c r="AC2211" t="s">
        <v>380</v>
      </c>
    </row>
    <row r="2212" spans="1:29" x14ac:dyDescent="0.25">
      <c r="A2212" t="s">
        <v>152</v>
      </c>
      <c r="B2212" t="s">
        <v>26</v>
      </c>
      <c r="C2212" t="s">
        <v>55</v>
      </c>
      <c r="D2212" t="s">
        <v>430</v>
      </c>
      <c r="E2212">
        <v>511</v>
      </c>
      <c r="F2212" t="str">
        <f t="shared" si="68"/>
        <v>A7100AF511</v>
      </c>
      <c r="G2212">
        <f t="shared" si="69"/>
        <v>30956000</v>
      </c>
      <c r="H2212" s="2">
        <v>-30955756</v>
      </c>
      <c r="I2212" s="3">
        <v>-30956000</v>
      </c>
      <c r="J2212" t="s">
        <v>99</v>
      </c>
      <c r="K2212" t="s">
        <v>115</v>
      </c>
      <c r="L2212" t="s">
        <v>111</v>
      </c>
      <c r="M2212" t="s">
        <v>112</v>
      </c>
      <c r="N2212" t="s">
        <v>113</v>
      </c>
      <c r="O2212" t="s">
        <v>814</v>
      </c>
      <c r="P2212" t="s">
        <v>34</v>
      </c>
      <c r="Q2212" t="s">
        <v>48</v>
      </c>
      <c r="R2212" t="s">
        <v>49</v>
      </c>
      <c r="S2212" t="s">
        <v>431</v>
      </c>
      <c r="T2212" t="s">
        <v>38</v>
      </c>
      <c r="U2212" t="s">
        <v>38</v>
      </c>
      <c r="V2212" t="s">
        <v>378</v>
      </c>
      <c r="W2212" t="s">
        <v>40</v>
      </c>
      <c r="X2212" t="s">
        <v>40</v>
      </c>
      <c r="Y2212" t="s">
        <v>41</v>
      </c>
      <c r="Z2212" t="s">
        <v>41</v>
      </c>
      <c r="AA2212" t="s">
        <v>37</v>
      </c>
      <c r="AB2212" t="s">
        <v>37</v>
      </c>
      <c r="AC2212" t="s">
        <v>380</v>
      </c>
    </row>
    <row r="2213" spans="1:29" x14ac:dyDescent="0.25">
      <c r="A2213" t="s">
        <v>153</v>
      </c>
      <c r="B2213" t="s">
        <v>432</v>
      </c>
      <c r="C2213" t="s">
        <v>55</v>
      </c>
      <c r="D2213" t="s">
        <v>430</v>
      </c>
      <c r="E2213">
        <v>511</v>
      </c>
      <c r="F2213" t="str">
        <f t="shared" si="68"/>
        <v>A7100AF511</v>
      </c>
      <c r="G2213">
        <f t="shared" si="69"/>
        <v>28143000</v>
      </c>
      <c r="H2213" s="2">
        <v>28143153</v>
      </c>
      <c r="I2213" s="3">
        <v>28143000</v>
      </c>
      <c r="J2213" t="s">
        <v>29</v>
      </c>
      <c r="K2213" t="s">
        <v>154</v>
      </c>
      <c r="L2213" t="s">
        <v>155</v>
      </c>
      <c r="M2213" t="s">
        <v>156</v>
      </c>
      <c r="N2213" t="s">
        <v>157</v>
      </c>
      <c r="O2213" t="s">
        <v>814</v>
      </c>
      <c r="P2213" t="s">
        <v>34</v>
      </c>
      <c r="Q2213" t="s">
        <v>48</v>
      </c>
      <c r="R2213" t="s">
        <v>49</v>
      </c>
      <c r="S2213" t="s">
        <v>431</v>
      </c>
      <c r="T2213" t="s">
        <v>38</v>
      </c>
      <c r="U2213" t="s">
        <v>38</v>
      </c>
      <c r="V2213" t="s">
        <v>378</v>
      </c>
      <c r="W2213" t="s">
        <v>40</v>
      </c>
      <c r="X2213" t="s">
        <v>40</v>
      </c>
      <c r="Y2213" t="s">
        <v>41</v>
      </c>
      <c r="Z2213" t="s">
        <v>41</v>
      </c>
      <c r="AA2213" t="s">
        <v>37</v>
      </c>
      <c r="AB2213" t="s">
        <v>37</v>
      </c>
      <c r="AC2213" t="s">
        <v>380</v>
      </c>
    </row>
    <row r="2214" spans="1:29" x14ac:dyDescent="0.25">
      <c r="A2214" t="s">
        <v>158</v>
      </c>
      <c r="B2214" t="s">
        <v>432</v>
      </c>
      <c r="C2214" t="s">
        <v>55</v>
      </c>
      <c r="D2214" t="s">
        <v>430</v>
      </c>
      <c r="E2214">
        <v>511</v>
      </c>
      <c r="F2214" t="str">
        <f t="shared" si="68"/>
        <v>A7100AF511</v>
      </c>
      <c r="G2214">
        <f t="shared" si="69"/>
        <v>2807000</v>
      </c>
      <c r="H2214" s="2">
        <v>2807203</v>
      </c>
      <c r="I2214" s="3">
        <v>2807000</v>
      </c>
      <c r="J2214" t="s">
        <v>29</v>
      </c>
      <c r="K2214" t="s">
        <v>159</v>
      </c>
      <c r="L2214" t="s">
        <v>160</v>
      </c>
      <c r="M2214" t="s">
        <v>161</v>
      </c>
      <c r="N2214" t="s">
        <v>162</v>
      </c>
      <c r="O2214" t="s">
        <v>814</v>
      </c>
      <c r="P2214" t="s">
        <v>34</v>
      </c>
      <c r="Q2214" t="s">
        <v>48</v>
      </c>
      <c r="R2214" t="s">
        <v>49</v>
      </c>
      <c r="S2214" t="s">
        <v>431</v>
      </c>
      <c r="T2214" t="s">
        <v>38</v>
      </c>
      <c r="U2214" t="s">
        <v>38</v>
      </c>
      <c r="V2214" t="s">
        <v>378</v>
      </c>
      <c r="W2214" t="s">
        <v>40</v>
      </c>
      <c r="X2214" t="s">
        <v>40</v>
      </c>
      <c r="Y2214" t="s">
        <v>41</v>
      </c>
      <c r="Z2214" t="s">
        <v>41</v>
      </c>
      <c r="AA2214" t="s">
        <v>37</v>
      </c>
      <c r="AB2214" t="s">
        <v>37</v>
      </c>
      <c r="AC2214" t="s">
        <v>380</v>
      </c>
    </row>
    <row r="2215" spans="1:29" x14ac:dyDescent="0.25">
      <c r="A2215" t="s">
        <v>163</v>
      </c>
      <c r="B2215" t="s">
        <v>432</v>
      </c>
      <c r="C2215" t="s">
        <v>55</v>
      </c>
      <c r="D2215" t="s">
        <v>430</v>
      </c>
      <c r="E2215">
        <v>511</v>
      </c>
      <c r="F2215" t="str">
        <f t="shared" si="68"/>
        <v>A7100AF511</v>
      </c>
      <c r="G2215">
        <f t="shared" si="69"/>
        <v>30950000</v>
      </c>
      <c r="H2215" s="2">
        <v>-30950356</v>
      </c>
      <c r="I2215" s="3">
        <v>-30950000</v>
      </c>
      <c r="J2215" t="s">
        <v>99</v>
      </c>
      <c r="K2215" t="s">
        <v>48</v>
      </c>
      <c r="L2215" t="s">
        <v>134</v>
      </c>
      <c r="M2215" t="s">
        <v>135</v>
      </c>
      <c r="N2215" t="s">
        <v>136</v>
      </c>
      <c r="O2215" t="s">
        <v>814</v>
      </c>
      <c r="P2215" t="s">
        <v>34</v>
      </c>
      <c r="Q2215" t="s">
        <v>48</v>
      </c>
      <c r="R2215" t="s">
        <v>49</v>
      </c>
      <c r="S2215" t="s">
        <v>431</v>
      </c>
      <c r="T2215" t="s">
        <v>38</v>
      </c>
      <c r="U2215" t="s">
        <v>38</v>
      </c>
      <c r="V2215" t="s">
        <v>378</v>
      </c>
      <c r="W2215" t="s">
        <v>40</v>
      </c>
      <c r="X2215" t="s">
        <v>40</v>
      </c>
      <c r="Y2215" t="s">
        <v>41</v>
      </c>
      <c r="Z2215" t="s">
        <v>41</v>
      </c>
      <c r="AA2215" t="s">
        <v>37</v>
      </c>
      <c r="AB2215" t="s">
        <v>37</v>
      </c>
      <c r="AC2215" t="s">
        <v>380</v>
      </c>
    </row>
    <row r="2216" spans="1:29" x14ac:dyDescent="0.25">
      <c r="A2216" t="s">
        <v>164</v>
      </c>
      <c r="B2216" t="s">
        <v>26</v>
      </c>
      <c r="C2216" t="s">
        <v>55</v>
      </c>
      <c r="D2216" t="s">
        <v>430</v>
      </c>
      <c r="E2216">
        <v>511</v>
      </c>
      <c r="F2216" t="str">
        <f t="shared" si="68"/>
        <v>A7100AF511</v>
      </c>
      <c r="G2216">
        <f t="shared" si="69"/>
        <v>28143000</v>
      </c>
      <c r="H2216" s="2">
        <v>28143153</v>
      </c>
      <c r="I2216" s="3">
        <v>28143000</v>
      </c>
      <c r="J2216" t="s">
        <v>29</v>
      </c>
      <c r="K2216" t="s">
        <v>116</v>
      </c>
      <c r="L2216" t="s">
        <v>117</v>
      </c>
      <c r="M2216" t="s">
        <v>118</v>
      </c>
      <c r="N2216" t="s">
        <v>117</v>
      </c>
      <c r="O2216" t="s">
        <v>814</v>
      </c>
      <c r="P2216" t="s">
        <v>34</v>
      </c>
      <c r="Q2216" t="s">
        <v>48</v>
      </c>
      <c r="R2216" t="s">
        <v>49</v>
      </c>
      <c r="S2216" t="s">
        <v>431</v>
      </c>
      <c r="T2216" t="s">
        <v>38</v>
      </c>
      <c r="U2216" t="s">
        <v>38</v>
      </c>
      <c r="V2216" t="s">
        <v>378</v>
      </c>
      <c r="W2216" t="s">
        <v>40</v>
      </c>
      <c r="X2216" t="s">
        <v>40</v>
      </c>
      <c r="Y2216" t="s">
        <v>41</v>
      </c>
      <c r="Z2216" t="s">
        <v>41</v>
      </c>
      <c r="AA2216" t="s">
        <v>37</v>
      </c>
      <c r="AB2216" t="s">
        <v>37</v>
      </c>
      <c r="AC2216" t="s">
        <v>380</v>
      </c>
    </row>
    <row r="2217" spans="1:29" x14ac:dyDescent="0.25">
      <c r="A2217" t="s">
        <v>165</v>
      </c>
      <c r="B2217" t="s">
        <v>26</v>
      </c>
      <c r="C2217" t="s">
        <v>55</v>
      </c>
      <c r="D2217" t="s">
        <v>430</v>
      </c>
      <c r="E2217">
        <v>511</v>
      </c>
      <c r="F2217" t="str">
        <f t="shared" si="68"/>
        <v>A7100AF511</v>
      </c>
      <c r="G2217">
        <f t="shared" si="69"/>
        <v>28143000</v>
      </c>
      <c r="H2217" s="2">
        <v>-28143153</v>
      </c>
      <c r="I2217" s="3">
        <v>-28143000</v>
      </c>
      <c r="J2217" t="s">
        <v>99</v>
      </c>
      <c r="K2217" t="s">
        <v>154</v>
      </c>
      <c r="L2217" t="s">
        <v>155</v>
      </c>
      <c r="M2217" t="s">
        <v>156</v>
      </c>
      <c r="N2217" t="s">
        <v>157</v>
      </c>
      <c r="O2217" t="s">
        <v>814</v>
      </c>
      <c r="P2217" t="s">
        <v>34</v>
      </c>
      <c r="Q2217" t="s">
        <v>48</v>
      </c>
      <c r="R2217" t="s">
        <v>49</v>
      </c>
      <c r="S2217" t="s">
        <v>431</v>
      </c>
      <c r="T2217" t="s">
        <v>38</v>
      </c>
      <c r="U2217" t="s">
        <v>38</v>
      </c>
      <c r="V2217" t="s">
        <v>378</v>
      </c>
      <c r="W2217" t="s">
        <v>40</v>
      </c>
      <c r="X2217" t="s">
        <v>40</v>
      </c>
      <c r="Y2217" t="s">
        <v>41</v>
      </c>
      <c r="Z2217" t="s">
        <v>41</v>
      </c>
      <c r="AA2217" t="s">
        <v>37</v>
      </c>
      <c r="AB2217" t="s">
        <v>37</v>
      </c>
      <c r="AC2217" t="s">
        <v>380</v>
      </c>
    </row>
    <row r="2218" spans="1:29" x14ac:dyDescent="0.25">
      <c r="A2218" t="s">
        <v>166</v>
      </c>
      <c r="B2218" t="s">
        <v>26</v>
      </c>
      <c r="C2218" t="s">
        <v>55</v>
      </c>
      <c r="D2218" t="s">
        <v>430</v>
      </c>
      <c r="E2218">
        <v>511</v>
      </c>
      <c r="F2218" t="str">
        <f t="shared" si="68"/>
        <v>A7100AF511</v>
      </c>
      <c r="G2218">
        <f t="shared" si="69"/>
        <v>27371000</v>
      </c>
      <c r="H2218" s="2">
        <v>27371318</v>
      </c>
      <c r="I2218" s="3">
        <v>27371000</v>
      </c>
      <c r="J2218" t="s">
        <v>29</v>
      </c>
      <c r="K2218" t="s">
        <v>116</v>
      </c>
      <c r="L2218" t="s">
        <v>117</v>
      </c>
      <c r="M2218" t="s">
        <v>118</v>
      </c>
      <c r="N2218" t="s">
        <v>117</v>
      </c>
      <c r="O2218" t="s">
        <v>814</v>
      </c>
      <c r="P2218" t="s">
        <v>34</v>
      </c>
      <c r="Q2218" t="s">
        <v>48</v>
      </c>
      <c r="R2218" t="s">
        <v>49</v>
      </c>
      <c r="S2218" t="s">
        <v>431</v>
      </c>
      <c r="T2218" t="s">
        <v>38</v>
      </c>
      <c r="U2218" t="s">
        <v>38</v>
      </c>
      <c r="V2218" t="s">
        <v>378</v>
      </c>
      <c r="W2218" t="s">
        <v>40</v>
      </c>
      <c r="X2218" t="s">
        <v>40</v>
      </c>
      <c r="Y2218" t="s">
        <v>41</v>
      </c>
      <c r="Z2218" t="s">
        <v>41</v>
      </c>
      <c r="AA2218" t="s">
        <v>37</v>
      </c>
      <c r="AB2218" t="s">
        <v>37</v>
      </c>
      <c r="AC2218" t="s">
        <v>380</v>
      </c>
    </row>
    <row r="2219" spans="1:29" x14ac:dyDescent="0.25">
      <c r="A2219" t="s">
        <v>167</v>
      </c>
      <c r="B2219" t="s">
        <v>26</v>
      </c>
      <c r="C2219" t="s">
        <v>55</v>
      </c>
      <c r="D2219" t="s">
        <v>430</v>
      </c>
      <c r="E2219">
        <v>511</v>
      </c>
      <c r="F2219" t="str">
        <f t="shared" si="68"/>
        <v>A7100AF511</v>
      </c>
      <c r="G2219">
        <f t="shared" si="69"/>
        <v>27371000</v>
      </c>
      <c r="H2219" s="2">
        <v>-27371318</v>
      </c>
      <c r="I2219" s="3">
        <v>-27371000</v>
      </c>
      <c r="J2219" t="s">
        <v>99</v>
      </c>
      <c r="K2219" t="s">
        <v>168</v>
      </c>
      <c r="L2219" t="s">
        <v>117</v>
      </c>
      <c r="M2219" t="s">
        <v>169</v>
      </c>
      <c r="N2219" t="s">
        <v>170</v>
      </c>
      <c r="O2219" t="s">
        <v>814</v>
      </c>
      <c r="P2219" t="s">
        <v>34</v>
      </c>
      <c r="Q2219" t="s">
        <v>48</v>
      </c>
      <c r="R2219" t="s">
        <v>49</v>
      </c>
      <c r="S2219" t="s">
        <v>431</v>
      </c>
      <c r="T2219" t="s">
        <v>38</v>
      </c>
      <c r="U2219" t="s">
        <v>38</v>
      </c>
      <c r="V2219" t="s">
        <v>378</v>
      </c>
      <c r="W2219" t="s">
        <v>40</v>
      </c>
      <c r="X2219" t="s">
        <v>40</v>
      </c>
      <c r="Y2219" t="s">
        <v>41</v>
      </c>
      <c r="Z2219" t="s">
        <v>41</v>
      </c>
      <c r="AA2219" t="s">
        <v>37</v>
      </c>
      <c r="AB2219" t="s">
        <v>37</v>
      </c>
      <c r="AC2219" t="s">
        <v>380</v>
      </c>
    </row>
    <row r="2220" spans="1:29" x14ac:dyDescent="0.25">
      <c r="A2220" t="s">
        <v>171</v>
      </c>
      <c r="B2220" t="s">
        <v>26</v>
      </c>
      <c r="C2220" t="s">
        <v>55</v>
      </c>
      <c r="D2220" t="s">
        <v>430</v>
      </c>
      <c r="E2220">
        <v>511</v>
      </c>
      <c r="F2220" t="str">
        <f t="shared" si="68"/>
        <v>A7100AF511</v>
      </c>
      <c r="G2220">
        <f t="shared" si="69"/>
        <v>10674000</v>
      </c>
      <c r="H2220" s="2">
        <v>10674115</v>
      </c>
      <c r="I2220" s="3">
        <v>10674000</v>
      </c>
      <c r="J2220" t="s">
        <v>29</v>
      </c>
      <c r="K2220" t="s">
        <v>115</v>
      </c>
      <c r="L2220" t="s">
        <v>111</v>
      </c>
      <c r="M2220" t="s">
        <v>112</v>
      </c>
      <c r="N2220" t="s">
        <v>113</v>
      </c>
      <c r="O2220" t="s">
        <v>814</v>
      </c>
      <c r="P2220" t="s">
        <v>34</v>
      </c>
      <c r="Q2220" t="s">
        <v>48</v>
      </c>
      <c r="R2220" t="s">
        <v>49</v>
      </c>
      <c r="S2220" t="s">
        <v>431</v>
      </c>
      <c r="T2220" t="s">
        <v>38</v>
      </c>
      <c r="U2220" t="s">
        <v>38</v>
      </c>
      <c r="V2220" t="s">
        <v>378</v>
      </c>
      <c r="W2220" t="s">
        <v>40</v>
      </c>
      <c r="X2220" t="s">
        <v>40</v>
      </c>
      <c r="Y2220" t="s">
        <v>41</v>
      </c>
      <c r="Z2220" t="s">
        <v>41</v>
      </c>
      <c r="AA2220" t="s">
        <v>37</v>
      </c>
      <c r="AB2220" t="s">
        <v>37</v>
      </c>
      <c r="AC2220" t="s">
        <v>380</v>
      </c>
    </row>
    <row r="2221" spans="1:29" x14ac:dyDescent="0.25">
      <c r="A2221" t="s">
        <v>172</v>
      </c>
      <c r="B2221" t="s">
        <v>26</v>
      </c>
      <c r="C2221" t="s">
        <v>55</v>
      </c>
      <c r="D2221" t="s">
        <v>430</v>
      </c>
      <c r="E2221">
        <v>511</v>
      </c>
      <c r="F2221" t="str">
        <f t="shared" si="68"/>
        <v>A7100AF511</v>
      </c>
      <c r="G2221">
        <f t="shared" si="69"/>
        <v>10674000</v>
      </c>
      <c r="H2221" s="2">
        <v>-10674115</v>
      </c>
      <c r="I2221" s="3">
        <v>-10674000</v>
      </c>
      <c r="J2221" t="s">
        <v>99</v>
      </c>
      <c r="K2221" t="s">
        <v>108</v>
      </c>
      <c r="L2221" t="s">
        <v>109</v>
      </c>
      <c r="M2221" t="s">
        <v>32</v>
      </c>
      <c r="N2221" t="s">
        <v>33</v>
      </c>
      <c r="O2221" t="s">
        <v>814</v>
      </c>
      <c r="P2221" t="s">
        <v>34</v>
      </c>
      <c r="Q2221" t="s">
        <v>48</v>
      </c>
      <c r="R2221" t="s">
        <v>49</v>
      </c>
      <c r="S2221" t="s">
        <v>431</v>
      </c>
      <c r="T2221" t="s">
        <v>38</v>
      </c>
      <c r="U2221" t="s">
        <v>38</v>
      </c>
      <c r="V2221" t="s">
        <v>378</v>
      </c>
      <c r="W2221" t="s">
        <v>40</v>
      </c>
      <c r="X2221" t="s">
        <v>40</v>
      </c>
      <c r="Y2221" t="s">
        <v>41</v>
      </c>
      <c r="Z2221" t="s">
        <v>41</v>
      </c>
      <c r="AA2221" t="s">
        <v>37</v>
      </c>
      <c r="AB2221" t="s">
        <v>37</v>
      </c>
      <c r="AC2221" t="s">
        <v>380</v>
      </c>
    </row>
    <row r="2222" spans="1:29" x14ac:dyDescent="0.25">
      <c r="A2222" t="s">
        <v>181</v>
      </c>
      <c r="B2222" t="s">
        <v>26</v>
      </c>
      <c r="C2222" t="s">
        <v>55</v>
      </c>
      <c r="D2222" t="s">
        <v>430</v>
      </c>
      <c r="E2222">
        <v>511</v>
      </c>
      <c r="F2222" t="str">
        <f t="shared" si="68"/>
        <v>A7100AF511</v>
      </c>
      <c r="G2222">
        <f t="shared" si="69"/>
        <v>3488000</v>
      </c>
      <c r="H2222" s="2">
        <v>3487767</v>
      </c>
      <c r="I2222" s="3">
        <v>3488000</v>
      </c>
      <c r="J2222" t="s">
        <v>29</v>
      </c>
      <c r="K2222" t="s">
        <v>108</v>
      </c>
      <c r="L2222" t="s">
        <v>109</v>
      </c>
      <c r="M2222" t="s">
        <v>32</v>
      </c>
      <c r="N2222" t="s">
        <v>33</v>
      </c>
      <c r="O2222" t="s">
        <v>814</v>
      </c>
      <c r="P2222" t="s">
        <v>34</v>
      </c>
      <c r="Q2222" t="s">
        <v>48</v>
      </c>
      <c r="R2222" t="s">
        <v>49</v>
      </c>
      <c r="S2222" t="s">
        <v>431</v>
      </c>
      <c r="T2222" t="s">
        <v>38</v>
      </c>
      <c r="U2222" t="s">
        <v>38</v>
      </c>
      <c r="V2222" t="s">
        <v>378</v>
      </c>
      <c r="W2222" t="s">
        <v>40</v>
      </c>
      <c r="X2222" t="s">
        <v>40</v>
      </c>
      <c r="Y2222" t="s">
        <v>41</v>
      </c>
      <c r="Z2222" t="s">
        <v>41</v>
      </c>
      <c r="AA2222" t="s">
        <v>37</v>
      </c>
      <c r="AB2222" t="s">
        <v>37</v>
      </c>
      <c r="AC2222" t="s">
        <v>380</v>
      </c>
    </row>
    <row r="2223" spans="1:29" x14ac:dyDescent="0.25">
      <c r="A2223" t="s">
        <v>182</v>
      </c>
      <c r="B2223" t="s">
        <v>26</v>
      </c>
      <c r="C2223" t="s">
        <v>55</v>
      </c>
      <c r="D2223" t="s">
        <v>430</v>
      </c>
      <c r="E2223">
        <v>511</v>
      </c>
      <c r="F2223" t="str">
        <f t="shared" si="68"/>
        <v>A7100AF511</v>
      </c>
      <c r="G2223">
        <f t="shared" si="69"/>
        <v>3488000</v>
      </c>
      <c r="H2223" s="2">
        <v>-3487767</v>
      </c>
      <c r="I2223" s="3">
        <v>-3488000</v>
      </c>
      <c r="J2223" t="s">
        <v>99</v>
      </c>
      <c r="K2223" t="s">
        <v>116</v>
      </c>
      <c r="L2223" t="s">
        <v>117</v>
      </c>
      <c r="M2223" t="s">
        <v>118</v>
      </c>
      <c r="N2223" t="s">
        <v>117</v>
      </c>
      <c r="O2223" t="s">
        <v>814</v>
      </c>
      <c r="P2223" t="s">
        <v>34</v>
      </c>
      <c r="Q2223" t="s">
        <v>48</v>
      </c>
      <c r="R2223" t="s">
        <v>49</v>
      </c>
      <c r="S2223" t="s">
        <v>431</v>
      </c>
      <c r="T2223" t="s">
        <v>38</v>
      </c>
      <c r="U2223" t="s">
        <v>38</v>
      </c>
      <c r="V2223" t="s">
        <v>378</v>
      </c>
      <c r="W2223" t="s">
        <v>40</v>
      </c>
      <c r="X2223" t="s">
        <v>40</v>
      </c>
      <c r="Y2223" t="s">
        <v>41</v>
      </c>
      <c r="Z2223" t="s">
        <v>41</v>
      </c>
      <c r="AA2223" t="s">
        <v>37</v>
      </c>
      <c r="AB2223" t="s">
        <v>37</v>
      </c>
      <c r="AC2223" t="s">
        <v>380</v>
      </c>
    </row>
    <row r="2224" spans="1:29" x14ac:dyDescent="0.25">
      <c r="A2224" t="s">
        <v>823</v>
      </c>
      <c r="B2224" t="s">
        <v>26</v>
      </c>
      <c r="C2224" t="s">
        <v>433</v>
      </c>
      <c r="D2224" t="s">
        <v>28</v>
      </c>
      <c r="E2224">
        <v>511</v>
      </c>
      <c r="F2224" t="str">
        <f t="shared" si="68"/>
        <v>A0250AF511</v>
      </c>
      <c r="G2224">
        <f t="shared" si="69"/>
        <v>65000</v>
      </c>
      <c r="H2224" s="2">
        <v>65008</v>
      </c>
      <c r="I2224" s="3">
        <v>65000</v>
      </c>
      <c r="J2224" t="s">
        <v>29</v>
      </c>
      <c r="K2224" t="s">
        <v>108</v>
      </c>
      <c r="L2224" t="s">
        <v>109</v>
      </c>
      <c r="M2224" t="s">
        <v>32</v>
      </c>
      <c r="N2224" t="s">
        <v>33</v>
      </c>
      <c r="O2224" t="s">
        <v>814</v>
      </c>
      <c r="P2224" t="s">
        <v>34</v>
      </c>
      <c r="Q2224" t="s">
        <v>35</v>
      </c>
      <c r="R2224" t="s">
        <v>36</v>
      </c>
      <c r="S2224" t="s">
        <v>434</v>
      </c>
      <c r="T2224" t="s">
        <v>185</v>
      </c>
      <c r="U2224" t="s">
        <v>38</v>
      </c>
      <c r="V2224" t="s">
        <v>378</v>
      </c>
      <c r="W2224" t="s">
        <v>40</v>
      </c>
      <c r="X2224" t="s">
        <v>40</v>
      </c>
      <c r="Y2224" t="s">
        <v>41</v>
      </c>
      <c r="Z2224" t="s">
        <v>41</v>
      </c>
      <c r="AA2224" t="s">
        <v>188</v>
      </c>
      <c r="AB2224" t="s">
        <v>435</v>
      </c>
      <c r="AC2224" t="s">
        <v>380</v>
      </c>
    </row>
    <row r="2225" spans="1:29" x14ac:dyDescent="0.25">
      <c r="A2225" t="s">
        <v>825</v>
      </c>
      <c r="B2225" t="s">
        <v>26</v>
      </c>
      <c r="C2225" t="s">
        <v>433</v>
      </c>
      <c r="D2225" t="s">
        <v>28</v>
      </c>
      <c r="E2225">
        <v>511</v>
      </c>
      <c r="F2225" t="str">
        <f t="shared" si="68"/>
        <v>A0250AF511</v>
      </c>
      <c r="G2225">
        <f t="shared" si="69"/>
        <v>1000</v>
      </c>
      <c r="H2225" s="2">
        <v>1409</v>
      </c>
      <c r="I2225" s="3">
        <v>1000</v>
      </c>
      <c r="J2225" t="s">
        <v>29</v>
      </c>
      <c r="K2225" t="s">
        <v>100</v>
      </c>
      <c r="L2225" t="s">
        <v>101</v>
      </c>
      <c r="M2225" t="s">
        <v>102</v>
      </c>
      <c r="N2225" t="s">
        <v>103</v>
      </c>
      <c r="O2225" t="s">
        <v>814</v>
      </c>
      <c r="P2225" t="s">
        <v>34</v>
      </c>
      <c r="Q2225" t="s">
        <v>35</v>
      </c>
      <c r="R2225" t="s">
        <v>36</v>
      </c>
      <c r="S2225" t="s">
        <v>434</v>
      </c>
      <c r="T2225" t="s">
        <v>185</v>
      </c>
      <c r="U2225" t="s">
        <v>38</v>
      </c>
      <c r="V2225" t="s">
        <v>378</v>
      </c>
      <c r="W2225" t="s">
        <v>40</v>
      </c>
      <c r="X2225" t="s">
        <v>40</v>
      </c>
      <c r="Y2225" t="s">
        <v>41</v>
      </c>
      <c r="Z2225" t="s">
        <v>41</v>
      </c>
      <c r="AA2225" t="s">
        <v>188</v>
      </c>
      <c r="AB2225" t="s">
        <v>435</v>
      </c>
      <c r="AC2225" t="s">
        <v>380</v>
      </c>
    </row>
    <row r="2226" spans="1:29" x14ac:dyDescent="0.25">
      <c r="A2226" t="s">
        <v>816</v>
      </c>
      <c r="B2226" t="s">
        <v>26</v>
      </c>
      <c r="C2226" t="s">
        <v>433</v>
      </c>
      <c r="D2226" t="s">
        <v>28</v>
      </c>
      <c r="E2226">
        <v>511</v>
      </c>
      <c r="F2226" t="str">
        <f t="shared" si="68"/>
        <v>A0250AF511</v>
      </c>
      <c r="G2226">
        <f t="shared" si="69"/>
        <v>18000</v>
      </c>
      <c r="H2226" s="2">
        <v>-17934</v>
      </c>
      <c r="I2226" s="3">
        <v>-18000</v>
      </c>
      <c r="J2226" t="s">
        <v>99</v>
      </c>
      <c r="K2226" t="s">
        <v>115</v>
      </c>
      <c r="L2226" t="s">
        <v>111</v>
      </c>
      <c r="M2226" t="s">
        <v>112</v>
      </c>
      <c r="N2226" t="s">
        <v>113</v>
      </c>
      <c r="O2226" t="s">
        <v>814</v>
      </c>
      <c r="P2226" t="s">
        <v>34</v>
      </c>
      <c r="Q2226" t="s">
        <v>35</v>
      </c>
      <c r="R2226" t="s">
        <v>36</v>
      </c>
      <c r="S2226" t="s">
        <v>434</v>
      </c>
      <c r="T2226" t="s">
        <v>185</v>
      </c>
      <c r="U2226" t="s">
        <v>38</v>
      </c>
      <c r="V2226" t="s">
        <v>378</v>
      </c>
      <c r="W2226" t="s">
        <v>40</v>
      </c>
      <c r="X2226" t="s">
        <v>40</v>
      </c>
      <c r="Y2226" t="s">
        <v>41</v>
      </c>
      <c r="Z2226" t="s">
        <v>41</v>
      </c>
      <c r="AA2226" t="s">
        <v>188</v>
      </c>
      <c r="AB2226" t="s">
        <v>435</v>
      </c>
      <c r="AC2226" t="s">
        <v>380</v>
      </c>
    </row>
    <row r="2227" spans="1:29" x14ac:dyDescent="0.25">
      <c r="A2227" t="s">
        <v>817</v>
      </c>
      <c r="B2227" t="s">
        <v>26</v>
      </c>
      <c r="C2227" t="s">
        <v>433</v>
      </c>
      <c r="D2227" t="s">
        <v>28</v>
      </c>
      <c r="E2227">
        <v>511</v>
      </c>
      <c r="F2227" t="str">
        <f t="shared" si="68"/>
        <v>A0250AF511</v>
      </c>
      <c r="G2227">
        <f t="shared" si="69"/>
        <v>48000</v>
      </c>
      <c r="H2227" s="2">
        <v>-48483</v>
      </c>
      <c r="I2227" s="3">
        <v>-48000</v>
      </c>
      <c r="J2227" t="s">
        <v>99</v>
      </c>
      <c r="K2227" t="s">
        <v>116</v>
      </c>
      <c r="L2227" t="s">
        <v>117</v>
      </c>
      <c r="M2227" t="s">
        <v>118</v>
      </c>
      <c r="N2227" t="s">
        <v>117</v>
      </c>
      <c r="O2227" t="s">
        <v>814</v>
      </c>
      <c r="P2227" t="s">
        <v>34</v>
      </c>
      <c r="Q2227" t="s">
        <v>35</v>
      </c>
      <c r="R2227" t="s">
        <v>36</v>
      </c>
      <c r="S2227" t="s">
        <v>434</v>
      </c>
      <c r="T2227" t="s">
        <v>185</v>
      </c>
      <c r="U2227" t="s">
        <v>38</v>
      </c>
      <c r="V2227" t="s">
        <v>378</v>
      </c>
      <c r="W2227" t="s">
        <v>40</v>
      </c>
      <c r="X2227" t="s">
        <v>40</v>
      </c>
      <c r="Y2227" t="s">
        <v>41</v>
      </c>
      <c r="Z2227" t="s">
        <v>41</v>
      </c>
      <c r="AA2227" t="s">
        <v>188</v>
      </c>
      <c r="AB2227" t="s">
        <v>435</v>
      </c>
      <c r="AC2227" t="s">
        <v>380</v>
      </c>
    </row>
    <row r="2228" spans="1:29" x14ac:dyDescent="0.25">
      <c r="A2228" t="s">
        <v>149</v>
      </c>
      <c r="B2228" t="s">
        <v>26</v>
      </c>
      <c r="C2228" t="s">
        <v>433</v>
      </c>
      <c r="D2228" t="s">
        <v>28</v>
      </c>
      <c r="E2228">
        <v>511</v>
      </c>
      <c r="F2228" t="str">
        <f t="shared" si="68"/>
        <v>A0250AF511</v>
      </c>
      <c r="G2228">
        <f t="shared" si="69"/>
        <v>9000</v>
      </c>
      <c r="H2228" s="2">
        <v>8967</v>
      </c>
      <c r="I2228" s="3">
        <v>9000</v>
      </c>
      <c r="J2228" t="s">
        <v>29</v>
      </c>
      <c r="K2228" t="s">
        <v>35</v>
      </c>
      <c r="L2228" t="s">
        <v>129</v>
      </c>
      <c r="M2228" t="s">
        <v>130</v>
      </c>
      <c r="N2228" t="s">
        <v>131</v>
      </c>
      <c r="O2228" t="s">
        <v>814</v>
      </c>
      <c r="P2228" t="s">
        <v>34</v>
      </c>
      <c r="Q2228" t="s">
        <v>35</v>
      </c>
      <c r="R2228" t="s">
        <v>36</v>
      </c>
      <c r="S2228" t="s">
        <v>434</v>
      </c>
      <c r="T2228" t="s">
        <v>185</v>
      </c>
      <c r="U2228" t="s">
        <v>38</v>
      </c>
      <c r="V2228" t="s">
        <v>378</v>
      </c>
      <c r="W2228" t="s">
        <v>40</v>
      </c>
      <c r="X2228" t="s">
        <v>40</v>
      </c>
      <c r="Y2228" t="s">
        <v>41</v>
      </c>
      <c r="Z2228" t="s">
        <v>41</v>
      </c>
      <c r="AA2228" t="s">
        <v>188</v>
      </c>
      <c r="AB2228" t="s">
        <v>435</v>
      </c>
      <c r="AC2228" t="s">
        <v>380</v>
      </c>
    </row>
    <row r="2229" spans="1:29" x14ac:dyDescent="0.25">
      <c r="A2229" t="s">
        <v>152</v>
      </c>
      <c r="B2229" t="s">
        <v>26</v>
      </c>
      <c r="C2229" t="s">
        <v>433</v>
      </c>
      <c r="D2229" t="s">
        <v>28</v>
      </c>
      <c r="E2229">
        <v>511</v>
      </c>
      <c r="F2229" t="str">
        <f t="shared" si="68"/>
        <v>A0250AF511</v>
      </c>
      <c r="G2229">
        <f t="shared" si="69"/>
        <v>9000</v>
      </c>
      <c r="H2229" s="2">
        <v>-8967</v>
      </c>
      <c r="I2229" s="3">
        <v>-9000</v>
      </c>
      <c r="J2229" t="s">
        <v>99</v>
      </c>
      <c r="K2229" t="s">
        <v>115</v>
      </c>
      <c r="L2229" t="s">
        <v>111</v>
      </c>
      <c r="M2229" t="s">
        <v>112</v>
      </c>
      <c r="N2229" t="s">
        <v>113</v>
      </c>
      <c r="O2229" t="s">
        <v>814</v>
      </c>
      <c r="P2229" t="s">
        <v>34</v>
      </c>
      <c r="Q2229" t="s">
        <v>35</v>
      </c>
      <c r="R2229" t="s">
        <v>36</v>
      </c>
      <c r="S2229" t="s">
        <v>434</v>
      </c>
      <c r="T2229" t="s">
        <v>185</v>
      </c>
      <c r="U2229" t="s">
        <v>38</v>
      </c>
      <c r="V2229" t="s">
        <v>378</v>
      </c>
      <c r="W2229" t="s">
        <v>40</v>
      </c>
      <c r="X2229" t="s">
        <v>40</v>
      </c>
      <c r="Y2229" t="s">
        <v>41</v>
      </c>
      <c r="Z2229" t="s">
        <v>41</v>
      </c>
      <c r="AA2229" t="s">
        <v>188</v>
      </c>
      <c r="AB2229" t="s">
        <v>435</v>
      </c>
      <c r="AC2229" t="s">
        <v>380</v>
      </c>
    </row>
    <row r="2230" spans="1:29" x14ac:dyDescent="0.25">
      <c r="A2230" t="s">
        <v>153</v>
      </c>
      <c r="B2230" t="s">
        <v>436</v>
      </c>
      <c r="C2230" t="s">
        <v>433</v>
      </c>
      <c r="D2230" t="s">
        <v>28</v>
      </c>
      <c r="E2230">
        <v>511</v>
      </c>
      <c r="F2230" t="str">
        <f t="shared" si="68"/>
        <v>A0250AF511</v>
      </c>
      <c r="G2230">
        <f t="shared" si="69"/>
        <v>9000</v>
      </c>
      <c r="H2230" s="2">
        <v>8659</v>
      </c>
      <c r="I2230" s="3">
        <v>9000</v>
      </c>
      <c r="J2230" t="s">
        <v>29</v>
      </c>
      <c r="K2230" t="s">
        <v>154</v>
      </c>
      <c r="L2230" t="s">
        <v>155</v>
      </c>
      <c r="M2230" t="s">
        <v>156</v>
      </c>
      <c r="N2230" t="s">
        <v>157</v>
      </c>
      <c r="O2230" t="s">
        <v>814</v>
      </c>
      <c r="P2230" t="s">
        <v>34</v>
      </c>
      <c r="Q2230" t="s">
        <v>35</v>
      </c>
      <c r="R2230" t="s">
        <v>36</v>
      </c>
      <c r="S2230" t="s">
        <v>434</v>
      </c>
      <c r="T2230" t="s">
        <v>185</v>
      </c>
      <c r="U2230" t="s">
        <v>38</v>
      </c>
      <c r="V2230" t="s">
        <v>378</v>
      </c>
      <c r="W2230" t="s">
        <v>40</v>
      </c>
      <c r="X2230" t="s">
        <v>40</v>
      </c>
      <c r="Y2230" t="s">
        <v>41</v>
      </c>
      <c r="Z2230" t="s">
        <v>41</v>
      </c>
      <c r="AA2230" t="s">
        <v>188</v>
      </c>
      <c r="AB2230" t="s">
        <v>435</v>
      </c>
      <c r="AC2230" t="s">
        <v>380</v>
      </c>
    </row>
    <row r="2231" spans="1:29" x14ac:dyDescent="0.25">
      <c r="A2231" t="s">
        <v>163</v>
      </c>
      <c r="B2231" t="s">
        <v>436</v>
      </c>
      <c r="C2231" t="s">
        <v>433</v>
      </c>
      <c r="D2231" t="s">
        <v>28</v>
      </c>
      <c r="E2231">
        <v>511</v>
      </c>
      <c r="F2231" t="str">
        <f t="shared" si="68"/>
        <v>A0250AF511</v>
      </c>
      <c r="G2231">
        <f t="shared" si="69"/>
        <v>9000</v>
      </c>
      <c r="H2231" s="2">
        <v>-9060</v>
      </c>
      <c r="I2231" s="3">
        <v>-9000</v>
      </c>
      <c r="J2231" t="s">
        <v>99</v>
      </c>
      <c r="K2231" t="s">
        <v>35</v>
      </c>
      <c r="L2231" t="s">
        <v>129</v>
      </c>
      <c r="M2231" t="s">
        <v>130</v>
      </c>
      <c r="N2231" t="s">
        <v>131</v>
      </c>
      <c r="O2231" t="s">
        <v>814</v>
      </c>
      <c r="P2231" t="s">
        <v>34</v>
      </c>
      <c r="Q2231" t="s">
        <v>35</v>
      </c>
      <c r="R2231" t="s">
        <v>36</v>
      </c>
      <c r="S2231" t="s">
        <v>434</v>
      </c>
      <c r="T2231" t="s">
        <v>185</v>
      </c>
      <c r="U2231" t="s">
        <v>38</v>
      </c>
      <c r="V2231" t="s">
        <v>378</v>
      </c>
      <c r="W2231" t="s">
        <v>40</v>
      </c>
      <c r="X2231" t="s">
        <v>40</v>
      </c>
      <c r="Y2231" t="s">
        <v>41</v>
      </c>
      <c r="Z2231" t="s">
        <v>41</v>
      </c>
      <c r="AA2231" t="s">
        <v>188</v>
      </c>
      <c r="AB2231" t="s">
        <v>435</v>
      </c>
      <c r="AC2231" t="s">
        <v>380</v>
      </c>
    </row>
    <row r="2232" spans="1:29" x14ac:dyDescent="0.25">
      <c r="A2232" t="s">
        <v>164</v>
      </c>
      <c r="B2232" t="s">
        <v>26</v>
      </c>
      <c r="C2232" t="s">
        <v>433</v>
      </c>
      <c r="D2232" t="s">
        <v>28</v>
      </c>
      <c r="E2232">
        <v>511</v>
      </c>
      <c r="F2232" t="str">
        <f t="shared" si="68"/>
        <v>A0250AF511</v>
      </c>
      <c r="G2232">
        <f t="shared" si="69"/>
        <v>9000</v>
      </c>
      <c r="H2232" s="2">
        <v>8659</v>
      </c>
      <c r="I2232" s="3">
        <v>9000</v>
      </c>
      <c r="J2232" t="s">
        <v>29</v>
      </c>
      <c r="K2232" t="s">
        <v>116</v>
      </c>
      <c r="L2232" t="s">
        <v>117</v>
      </c>
      <c r="M2232" t="s">
        <v>118</v>
      </c>
      <c r="N2232" t="s">
        <v>117</v>
      </c>
      <c r="O2232" t="s">
        <v>814</v>
      </c>
      <c r="P2232" t="s">
        <v>34</v>
      </c>
      <c r="Q2232" t="s">
        <v>35</v>
      </c>
      <c r="R2232" t="s">
        <v>36</v>
      </c>
      <c r="S2232" t="s">
        <v>434</v>
      </c>
      <c r="T2232" t="s">
        <v>185</v>
      </c>
      <c r="U2232" t="s">
        <v>38</v>
      </c>
      <c r="V2232" t="s">
        <v>378</v>
      </c>
      <c r="W2232" t="s">
        <v>40</v>
      </c>
      <c r="X2232" t="s">
        <v>40</v>
      </c>
      <c r="Y2232" t="s">
        <v>41</v>
      </c>
      <c r="Z2232" t="s">
        <v>41</v>
      </c>
      <c r="AA2232" t="s">
        <v>188</v>
      </c>
      <c r="AB2232" t="s">
        <v>435</v>
      </c>
      <c r="AC2232" t="s">
        <v>380</v>
      </c>
    </row>
    <row r="2233" spans="1:29" x14ac:dyDescent="0.25">
      <c r="A2233" t="s">
        <v>165</v>
      </c>
      <c r="B2233" t="s">
        <v>26</v>
      </c>
      <c r="C2233" t="s">
        <v>433</v>
      </c>
      <c r="D2233" t="s">
        <v>28</v>
      </c>
      <c r="E2233">
        <v>511</v>
      </c>
      <c r="F2233" t="str">
        <f t="shared" si="68"/>
        <v>A0250AF511</v>
      </c>
      <c r="G2233">
        <f t="shared" si="69"/>
        <v>9000</v>
      </c>
      <c r="H2233" s="2">
        <v>-8659</v>
      </c>
      <c r="I2233" s="3">
        <v>-9000</v>
      </c>
      <c r="J2233" t="s">
        <v>99</v>
      </c>
      <c r="K2233" t="s">
        <v>154</v>
      </c>
      <c r="L2233" t="s">
        <v>155</v>
      </c>
      <c r="M2233" t="s">
        <v>156</v>
      </c>
      <c r="N2233" t="s">
        <v>157</v>
      </c>
      <c r="O2233" t="s">
        <v>814</v>
      </c>
      <c r="P2233" t="s">
        <v>34</v>
      </c>
      <c r="Q2233" t="s">
        <v>35</v>
      </c>
      <c r="R2233" t="s">
        <v>36</v>
      </c>
      <c r="S2233" t="s">
        <v>434</v>
      </c>
      <c r="T2233" t="s">
        <v>185</v>
      </c>
      <c r="U2233" t="s">
        <v>38</v>
      </c>
      <c r="V2233" t="s">
        <v>378</v>
      </c>
      <c r="W2233" t="s">
        <v>40</v>
      </c>
      <c r="X2233" t="s">
        <v>40</v>
      </c>
      <c r="Y2233" t="s">
        <v>41</v>
      </c>
      <c r="Z2233" t="s">
        <v>41</v>
      </c>
      <c r="AA2233" t="s">
        <v>188</v>
      </c>
      <c r="AB2233" t="s">
        <v>435</v>
      </c>
      <c r="AC2233" t="s">
        <v>380</v>
      </c>
    </row>
    <row r="2234" spans="1:29" x14ac:dyDescent="0.25">
      <c r="A2234" t="s">
        <v>166</v>
      </c>
      <c r="B2234" t="s">
        <v>26</v>
      </c>
      <c r="C2234" t="s">
        <v>433</v>
      </c>
      <c r="D2234" t="s">
        <v>28</v>
      </c>
      <c r="E2234">
        <v>511</v>
      </c>
      <c r="F2234" t="str">
        <f t="shared" si="68"/>
        <v>A0250AF511</v>
      </c>
      <c r="G2234">
        <f t="shared" si="69"/>
        <v>9000</v>
      </c>
      <c r="H2234" s="2">
        <v>8927</v>
      </c>
      <c r="I2234" s="3">
        <v>9000</v>
      </c>
      <c r="J2234" t="s">
        <v>29</v>
      </c>
      <c r="K2234" t="s">
        <v>116</v>
      </c>
      <c r="L2234" t="s">
        <v>117</v>
      </c>
      <c r="M2234" t="s">
        <v>118</v>
      </c>
      <c r="N2234" t="s">
        <v>117</v>
      </c>
      <c r="O2234" t="s">
        <v>814</v>
      </c>
      <c r="P2234" t="s">
        <v>34</v>
      </c>
      <c r="Q2234" t="s">
        <v>35</v>
      </c>
      <c r="R2234" t="s">
        <v>36</v>
      </c>
      <c r="S2234" t="s">
        <v>434</v>
      </c>
      <c r="T2234" t="s">
        <v>185</v>
      </c>
      <c r="U2234" t="s">
        <v>38</v>
      </c>
      <c r="V2234" t="s">
        <v>378</v>
      </c>
      <c r="W2234" t="s">
        <v>40</v>
      </c>
      <c r="X2234" t="s">
        <v>40</v>
      </c>
      <c r="Y2234" t="s">
        <v>41</v>
      </c>
      <c r="Z2234" t="s">
        <v>41</v>
      </c>
      <c r="AA2234" t="s">
        <v>188</v>
      </c>
      <c r="AB2234" t="s">
        <v>435</v>
      </c>
      <c r="AC2234" t="s">
        <v>380</v>
      </c>
    </row>
    <row r="2235" spans="1:29" x14ac:dyDescent="0.25">
      <c r="A2235" t="s">
        <v>167</v>
      </c>
      <c r="B2235" t="s">
        <v>26</v>
      </c>
      <c r="C2235" t="s">
        <v>433</v>
      </c>
      <c r="D2235" t="s">
        <v>28</v>
      </c>
      <c r="E2235">
        <v>511</v>
      </c>
      <c r="F2235" t="str">
        <f t="shared" si="68"/>
        <v>A0250AF511</v>
      </c>
      <c r="G2235">
        <f t="shared" si="69"/>
        <v>9000</v>
      </c>
      <c r="H2235" s="2">
        <v>-8927</v>
      </c>
      <c r="I2235" s="3">
        <v>-9000</v>
      </c>
      <c r="J2235" t="s">
        <v>99</v>
      </c>
      <c r="K2235" t="s">
        <v>168</v>
      </c>
      <c r="L2235" t="s">
        <v>117</v>
      </c>
      <c r="M2235" t="s">
        <v>169</v>
      </c>
      <c r="N2235" t="s">
        <v>170</v>
      </c>
      <c r="O2235" t="s">
        <v>814</v>
      </c>
      <c r="P2235" t="s">
        <v>34</v>
      </c>
      <c r="Q2235" t="s">
        <v>35</v>
      </c>
      <c r="R2235" t="s">
        <v>36</v>
      </c>
      <c r="S2235" t="s">
        <v>434</v>
      </c>
      <c r="T2235" t="s">
        <v>185</v>
      </c>
      <c r="U2235" t="s">
        <v>38</v>
      </c>
      <c r="V2235" t="s">
        <v>378</v>
      </c>
      <c r="W2235" t="s">
        <v>40</v>
      </c>
      <c r="X2235" t="s">
        <v>40</v>
      </c>
      <c r="Y2235" t="s">
        <v>41</v>
      </c>
      <c r="Z2235" t="s">
        <v>41</v>
      </c>
      <c r="AA2235" t="s">
        <v>188</v>
      </c>
      <c r="AB2235" t="s">
        <v>435</v>
      </c>
      <c r="AC2235" t="s">
        <v>380</v>
      </c>
    </row>
    <row r="2236" spans="1:29" x14ac:dyDescent="0.25">
      <c r="A2236" t="s">
        <v>823</v>
      </c>
      <c r="B2236" t="s">
        <v>26</v>
      </c>
      <c r="C2236" t="s">
        <v>433</v>
      </c>
      <c r="D2236" t="s">
        <v>51</v>
      </c>
      <c r="E2236">
        <v>511</v>
      </c>
      <c r="F2236" t="str">
        <f t="shared" si="68"/>
        <v>A0820AF511</v>
      </c>
      <c r="G2236">
        <f t="shared" si="69"/>
        <v>12075000</v>
      </c>
      <c r="H2236" s="2">
        <v>12075331</v>
      </c>
      <c r="I2236" s="3">
        <v>12075000</v>
      </c>
      <c r="J2236" t="s">
        <v>29</v>
      </c>
      <c r="K2236" t="s">
        <v>108</v>
      </c>
      <c r="L2236" t="s">
        <v>109</v>
      </c>
      <c r="M2236" t="s">
        <v>32</v>
      </c>
      <c r="N2236" t="s">
        <v>33</v>
      </c>
      <c r="O2236" t="s">
        <v>814</v>
      </c>
      <c r="P2236" t="s">
        <v>34</v>
      </c>
      <c r="Q2236" t="s">
        <v>35</v>
      </c>
      <c r="R2236" t="s">
        <v>36</v>
      </c>
      <c r="S2236" t="s">
        <v>434</v>
      </c>
      <c r="T2236" t="s">
        <v>185</v>
      </c>
      <c r="U2236" t="s">
        <v>38</v>
      </c>
      <c r="V2236" t="s">
        <v>378</v>
      </c>
      <c r="W2236" t="s">
        <v>40</v>
      </c>
      <c r="X2236" t="s">
        <v>40</v>
      </c>
      <c r="Y2236" t="s">
        <v>41</v>
      </c>
      <c r="Z2236" t="s">
        <v>41</v>
      </c>
      <c r="AA2236" t="s">
        <v>188</v>
      </c>
      <c r="AB2236" t="s">
        <v>435</v>
      </c>
      <c r="AC2236" t="s">
        <v>380</v>
      </c>
    </row>
    <row r="2237" spans="1:29" x14ac:dyDescent="0.25">
      <c r="A2237" t="s">
        <v>825</v>
      </c>
      <c r="B2237" t="s">
        <v>26</v>
      </c>
      <c r="C2237" t="s">
        <v>433</v>
      </c>
      <c r="D2237" t="s">
        <v>51</v>
      </c>
      <c r="E2237">
        <v>511</v>
      </c>
      <c r="F2237" t="str">
        <f t="shared" si="68"/>
        <v>A0820AF511</v>
      </c>
      <c r="G2237">
        <f t="shared" si="69"/>
        <v>8000</v>
      </c>
      <c r="H2237" s="2">
        <v>7852</v>
      </c>
      <c r="I2237" s="3">
        <v>8000</v>
      </c>
      <c r="J2237" t="s">
        <v>29</v>
      </c>
      <c r="K2237" t="s">
        <v>100</v>
      </c>
      <c r="L2237" t="s">
        <v>101</v>
      </c>
      <c r="M2237" t="s">
        <v>102</v>
      </c>
      <c r="N2237" t="s">
        <v>103</v>
      </c>
      <c r="O2237" t="s">
        <v>814</v>
      </c>
      <c r="P2237" t="s">
        <v>34</v>
      </c>
      <c r="Q2237" t="s">
        <v>35</v>
      </c>
      <c r="R2237" t="s">
        <v>36</v>
      </c>
      <c r="S2237" t="s">
        <v>434</v>
      </c>
      <c r="T2237" t="s">
        <v>185</v>
      </c>
      <c r="U2237" t="s">
        <v>38</v>
      </c>
      <c r="V2237" t="s">
        <v>378</v>
      </c>
      <c r="W2237" t="s">
        <v>40</v>
      </c>
      <c r="X2237" t="s">
        <v>40</v>
      </c>
      <c r="Y2237" t="s">
        <v>41</v>
      </c>
      <c r="Z2237" t="s">
        <v>41</v>
      </c>
      <c r="AA2237" t="s">
        <v>188</v>
      </c>
      <c r="AB2237" t="s">
        <v>435</v>
      </c>
      <c r="AC2237" t="s">
        <v>380</v>
      </c>
    </row>
    <row r="2238" spans="1:29" x14ac:dyDescent="0.25">
      <c r="A2238" t="s">
        <v>816</v>
      </c>
      <c r="B2238" t="s">
        <v>26</v>
      </c>
      <c r="C2238" t="s">
        <v>433</v>
      </c>
      <c r="D2238" t="s">
        <v>51</v>
      </c>
      <c r="E2238">
        <v>511</v>
      </c>
      <c r="F2238" t="str">
        <f t="shared" si="68"/>
        <v>A0820AF511</v>
      </c>
      <c r="G2238">
        <f t="shared" si="69"/>
        <v>4510000</v>
      </c>
      <c r="H2238" s="2">
        <v>-4510048</v>
      </c>
      <c r="I2238" s="3">
        <v>-4510000</v>
      </c>
      <c r="J2238" t="s">
        <v>99</v>
      </c>
      <c r="K2238" t="s">
        <v>115</v>
      </c>
      <c r="L2238" t="s">
        <v>111</v>
      </c>
      <c r="M2238" t="s">
        <v>112</v>
      </c>
      <c r="N2238" t="s">
        <v>113</v>
      </c>
      <c r="O2238" t="s">
        <v>814</v>
      </c>
      <c r="P2238" t="s">
        <v>34</v>
      </c>
      <c r="Q2238" t="s">
        <v>35</v>
      </c>
      <c r="R2238" t="s">
        <v>36</v>
      </c>
      <c r="S2238" t="s">
        <v>434</v>
      </c>
      <c r="T2238" t="s">
        <v>185</v>
      </c>
      <c r="U2238" t="s">
        <v>38</v>
      </c>
      <c r="V2238" t="s">
        <v>378</v>
      </c>
      <c r="W2238" t="s">
        <v>40</v>
      </c>
      <c r="X2238" t="s">
        <v>40</v>
      </c>
      <c r="Y2238" t="s">
        <v>41</v>
      </c>
      <c r="Z2238" t="s">
        <v>41</v>
      </c>
      <c r="AA2238" t="s">
        <v>188</v>
      </c>
      <c r="AB2238" t="s">
        <v>435</v>
      </c>
      <c r="AC2238" t="s">
        <v>380</v>
      </c>
    </row>
    <row r="2239" spans="1:29" x14ac:dyDescent="0.25">
      <c r="A2239" t="s">
        <v>817</v>
      </c>
      <c r="B2239" t="s">
        <v>26</v>
      </c>
      <c r="C2239" t="s">
        <v>433</v>
      </c>
      <c r="D2239" t="s">
        <v>51</v>
      </c>
      <c r="E2239">
        <v>511</v>
      </c>
      <c r="F2239" t="str">
        <f t="shared" si="68"/>
        <v>A0820AF511</v>
      </c>
      <c r="G2239">
        <f t="shared" si="69"/>
        <v>7573000</v>
      </c>
      <c r="H2239" s="2">
        <v>-7573135</v>
      </c>
      <c r="I2239" s="3">
        <v>-7573000</v>
      </c>
      <c r="J2239" t="s">
        <v>99</v>
      </c>
      <c r="K2239" t="s">
        <v>116</v>
      </c>
      <c r="L2239" t="s">
        <v>117</v>
      </c>
      <c r="M2239" t="s">
        <v>118</v>
      </c>
      <c r="N2239" t="s">
        <v>117</v>
      </c>
      <c r="O2239" t="s">
        <v>814</v>
      </c>
      <c r="P2239" t="s">
        <v>34</v>
      </c>
      <c r="Q2239" t="s">
        <v>35</v>
      </c>
      <c r="R2239" t="s">
        <v>36</v>
      </c>
      <c r="S2239" t="s">
        <v>434</v>
      </c>
      <c r="T2239" t="s">
        <v>185</v>
      </c>
      <c r="U2239" t="s">
        <v>38</v>
      </c>
      <c r="V2239" t="s">
        <v>378</v>
      </c>
      <c r="W2239" t="s">
        <v>40</v>
      </c>
      <c r="X2239" t="s">
        <v>40</v>
      </c>
      <c r="Y2239" t="s">
        <v>41</v>
      </c>
      <c r="Z2239" t="s">
        <v>41</v>
      </c>
      <c r="AA2239" t="s">
        <v>188</v>
      </c>
      <c r="AB2239" t="s">
        <v>435</v>
      </c>
      <c r="AC2239" t="s">
        <v>380</v>
      </c>
    </row>
    <row r="2240" spans="1:29" x14ac:dyDescent="0.25">
      <c r="A2240" t="s">
        <v>870</v>
      </c>
      <c r="B2240" t="s">
        <v>26</v>
      </c>
      <c r="C2240" t="s">
        <v>433</v>
      </c>
      <c r="D2240" t="s">
        <v>51</v>
      </c>
      <c r="E2240">
        <v>511</v>
      </c>
      <c r="F2240" t="str">
        <f t="shared" si="68"/>
        <v>A0820AF511</v>
      </c>
      <c r="G2240">
        <f t="shared" si="69"/>
        <v>13000</v>
      </c>
      <c r="H2240" s="2">
        <v>-13187</v>
      </c>
      <c r="I2240" s="3">
        <v>-13000</v>
      </c>
      <c r="J2240" t="s">
        <v>99</v>
      </c>
      <c r="K2240" t="s">
        <v>108</v>
      </c>
      <c r="L2240" t="s">
        <v>109</v>
      </c>
      <c r="M2240" t="s">
        <v>32</v>
      </c>
      <c r="N2240" t="s">
        <v>33</v>
      </c>
      <c r="O2240" t="s">
        <v>814</v>
      </c>
      <c r="P2240" t="s">
        <v>34</v>
      </c>
      <c r="Q2240" t="s">
        <v>35</v>
      </c>
      <c r="R2240" t="s">
        <v>36</v>
      </c>
      <c r="S2240" t="s">
        <v>434</v>
      </c>
      <c r="T2240" t="s">
        <v>185</v>
      </c>
      <c r="U2240" t="s">
        <v>38</v>
      </c>
      <c r="V2240" t="s">
        <v>378</v>
      </c>
      <c r="W2240" t="s">
        <v>40</v>
      </c>
      <c r="X2240" t="s">
        <v>40</v>
      </c>
      <c r="Y2240" t="s">
        <v>41</v>
      </c>
      <c r="Z2240" t="s">
        <v>41</v>
      </c>
      <c r="AA2240" t="s">
        <v>188</v>
      </c>
      <c r="AB2240" t="s">
        <v>435</v>
      </c>
      <c r="AC2240" t="s">
        <v>380</v>
      </c>
    </row>
    <row r="2241" spans="1:29" x14ac:dyDescent="0.25">
      <c r="A2241" t="s">
        <v>820</v>
      </c>
      <c r="B2241" t="s">
        <v>26</v>
      </c>
      <c r="C2241" t="s">
        <v>433</v>
      </c>
      <c r="D2241" t="s">
        <v>51</v>
      </c>
      <c r="E2241">
        <v>511</v>
      </c>
      <c r="F2241" t="str">
        <f t="shared" si="68"/>
        <v>A0820AF511</v>
      </c>
      <c r="G2241">
        <f t="shared" si="69"/>
        <v>1000</v>
      </c>
      <c r="H2241" s="2">
        <v>1112</v>
      </c>
      <c r="I2241" s="3">
        <v>1000</v>
      </c>
      <c r="J2241" t="s">
        <v>29</v>
      </c>
      <c r="K2241" t="s">
        <v>104</v>
      </c>
      <c r="L2241" t="s">
        <v>105</v>
      </c>
      <c r="M2241" t="s">
        <v>102</v>
      </c>
      <c r="N2241" t="s">
        <v>103</v>
      </c>
      <c r="O2241" t="s">
        <v>814</v>
      </c>
      <c r="P2241" t="s">
        <v>34</v>
      </c>
      <c r="Q2241" t="s">
        <v>35</v>
      </c>
      <c r="R2241" t="s">
        <v>36</v>
      </c>
      <c r="S2241" t="s">
        <v>434</v>
      </c>
      <c r="T2241" t="s">
        <v>185</v>
      </c>
      <c r="U2241" t="s">
        <v>38</v>
      </c>
      <c r="V2241" t="s">
        <v>378</v>
      </c>
      <c r="W2241" t="s">
        <v>40</v>
      </c>
      <c r="X2241" t="s">
        <v>40</v>
      </c>
      <c r="Y2241" t="s">
        <v>41</v>
      </c>
      <c r="Z2241" t="s">
        <v>41</v>
      </c>
      <c r="AA2241" t="s">
        <v>188</v>
      </c>
      <c r="AB2241" t="s">
        <v>435</v>
      </c>
      <c r="AC2241" t="s">
        <v>380</v>
      </c>
    </row>
    <row r="2242" spans="1:29" x14ac:dyDescent="0.25">
      <c r="A2242" t="s">
        <v>822</v>
      </c>
      <c r="B2242" t="s">
        <v>26</v>
      </c>
      <c r="C2242" t="s">
        <v>433</v>
      </c>
      <c r="D2242" t="s">
        <v>51</v>
      </c>
      <c r="E2242">
        <v>511</v>
      </c>
      <c r="F2242" t="str">
        <f t="shared" si="68"/>
        <v>A0820AF511</v>
      </c>
      <c r="G2242">
        <f t="shared" si="69"/>
        <v>1000</v>
      </c>
      <c r="H2242" s="2">
        <v>1429</v>
      </c>
      <c r="I2242" s="3">
        <v>1000</v>
      </c>
      <c r="J2242" t="s">
        <v>29</v>
      </c>
      <c r="K2242" t="s">
        <v>115</v>
      </c>
      <c r="L2242" t="s">
        <v>111</v>
      </c>
      <c r="M2242" t="s">
        <v>112</v>
      </c>
      <c r="N2242" t="s">
        <v>113</v>
      </c>
      <c r="O2242" t="s">
        <v>814</v>
      </c>
      <c r="P2242" t="s">
        <v>34</v>
      </c>
      <c r="Q2242" t="s">
        <v>35</v>
      </c>
      <c r="R2242" t="s">
        <v>36</v>
      </c>
      <c r="S2242" t="s">
        <v>434</v>
      </c>
      <c r="T2242" t="s">
        <v>185</v>
      </c>
      <c r="U2242" t="s">
        <v>38</v>
      </c>
      <c r="V2242" t="s">
        <v>378</v>
      </c>
      <c r="W2242" t="s">
        <v>40</v>
      </c>
      <c r="X2242" t="s">
        <v>40</v>
      </c>
      <c r="Y2242" t="s">
        <v>41</v>
      </c>
      <c r="Z2242" t="s">
        <v>41</v>
      </c>
      <c r="AA2242" t="s">
        <v>188</v>
      </c>
      <c r="AB2242" t="s">
        <v>435</v>
      </c>
      <c r="AC2242" t="s">
        <v>380</v>
      </c>
    </row>
    <row r="2243" spans="1:29" x14ac:dyDescent="0.25">
      <c r="A2243" t="s">
        <v>925</v>
      </c>
      <c r="B2243" t="s">
        <v>26</v>
      </c>
      <c r="C2243" t="s">
        <v>433</v>
      </c>
      <c r="D2243" t="s">
        <v>51</v>
      </c>
      <c r="E2243">
        <v>511</v>
      </c>
      <c r="F2243" t="str">
        <f t="shared" si="68"/>
        <v>A0820AF511</v>
      </c>
      <c r="G2243">
        <f t="shared" si="69"/>
        <v>11000</v>
      </c>
      <c r="H2243" s="2">
        <v>10646</v>
      </c>
      <c r="I2243" s="3">
        <v>11000</v>
      </c>
      <c r="J2243" t="s">
        <v>29</v>
      </c>
      <c r="K2243" t="s">
        <v>116</v>
      </c>
      <c r="L2243" t="s">
        <v>117</v>
      </c>
      <c r="M2243" t="s">
        <v>118</v>
      </c>
      <c r="N2243" t="s">
        <v>117</v>
      </c>
      <c r="O2243" t="s">
        <v>814</v>
      </c>
      <c r="P2243" t="s">
        <v>34</v>
      </c>
      <c r="Q2243" t="s">
        <v>35</v>
      </c>
      <c r="R2243" t="s">
        <v>36</v>
      </c>
      <c r="S2243" t="s">
        <v>434</v>
      </c>
      <c r="T2243" t="s">
        <v>185</v>
      </c>
      <c r="U2243" t="s">
        <v>38</v>
      </c>
      <c r="V2243" t="s">
        <v>378</v>
      </c>
      <c r="W2243" t="s">
        <v>40</v>
      </c>
      <c r="X2243" t="s">
        <v>40</v>
      </c>
      <c r="Y2243" t="s">
        <v>41</v>
      </c>
      <c r="Z2243" t="s">
        <v>41</v>
      </c>
      <c r="AA2243" t="s">
        <v>188</v>
      </c>
      <c r="AB2243" t="s">
        <v>435</v>
      </c>
      <c r="AC2243" t="s">
        <v>380</v>
      </c>
    </row>
    <row r="2244" spans="1:29" x14ac:dyDescent="0.25">
      <c r="A2244" t="s">
        <v>149</v>
      </c>
      <c r="B2244" t="s">
        <v>26</v>
      </c>
      <c r="C2244" t="s">
        <v>433</v>
      </c>
      <c r="D2244" t="s">
        <v>51</v>
      </c>
      <c r="E2244">
        <v>511</v>
      </c>
      <c r="F2244" t="str">
        <f t="shared" si="68"/>
        <v>A0820AF511</v>
      </c>
      <c r="G2244">
        <f t="shared" si="69"/>
        <v>2284000</v>
      </c>
      <c r="H2244" s="2">
        <v>2284225</v>
      </c>
      <c r="I2244" s="3">
        <v>2284000</v>
      </c>
      <c r="J2244" t="s">
        <v>29</v>
      </c>
      <c r="K2244" t="s">
        <v>35</v>
      </c>
      <c r="L2244" t="s">
        <v>129</v>
      </c>
      <c r="M2244" t="s">
        <v>130</v>
      </c>
      <c r="N2244" t="s">
        <v>131</v>
      </c>
      <c r="O2244" t="s">
        <v>814</v>
      </c>
      <c r="P2244" t="s">
        <v>34</v>
      </c>
      <c r="Q2244" t="s">
        <v>35</v>
      </c>
      <c r="R2244" t="s">
        <v>36</v>
      </c>
      <c r="S2244" t="s">
        <v>434</v>
      </c>
      <c r="T2244" t="s">
        <v>185</v>
      </c>
      <c r="U2244" t="s">
        <v>38</v>
      </c>
      <c r="V2244" t="s">
        <v>378</v>
      </c>
      <c r="W2244" t="s">
        <v>40</v>
      </c>
      <c r="X2244" t="s">
        <v>40</v>
      </c>
      <c r="Y2244" t="s">
        <v>41</v>
      </c>
      <c r="Z2244" t="s">
        <v>41</v>
      </c>
      <c r="AA2244" t="s">
        <v>188</v>
      </c>
      <c r="AB2244" t="s">
        <v>435</v>
      </c>
      <c r="AC2244" t="s">
        <v>380</v>
      </c>
    </row>
    <row r="2245" spans="1:29" x14ac:dyDescent="0.25">
      <c r="A2245" t="s">
        <v>152</v>
      </c>
      <c r="B2245" t="s">
        <v>26</v>
      </c>
      <c r="C2245" t="s">
        <v>433</v>
      </c>
      <c r="D2245" t="s">
        <v>51</v>
      </c>
      <c r="E2245">
        <v>511</v>
      </c>
      <c r="F2245" t="str">
        <f t="shared" si="68"/>
        <v>A0820AF511</v>
      </c>
      <c r="G2245">
        <f t="shared" si="69"/>
        <v>2284000</v>
      </c>
      <c r="H2245" s="2">
        <v>-2284225</v>
      </c>
      <c r="I2245" s="3">
        <v>-2284000</v>
      </c>
      <c r="J2245" t="s">
        <v>99</v>
      </c>
      <c r="K2245" t="s">
        <v>115</v>
      </c>
      <c r="L2245" t="s">
        <v>111</v>
      </c>
      <c r="M2245" t="s">
        <v>112</v>
      </c>
      <c r="N2245" t="s">
        <v>113</v>
      </c>
      <c r="O2245" t="s">
        <v>814</v>
      </c>
      <c r="P2245" t="s">
        <v>34</v>
      </c>
      <c r="Q2245" t="s">
        <v>35</v>
      </c>
      <c r="R2245" t="s">
        <v>36</v>
      </c>
      <c r="S2245" t="s">
        <v>434</v>
      </c>
      <c r="T2245" t="s">
        <v>185</v>
      </c>
      <c r="U2245" t="s">
        <v>38</v>
      </c>
      <c r="V2245" t="s">
        <v>378</v>
      </c>
      <c r="W2245" t="s">
        <v>40</v>
      </c>
      <c r="X2245" t="s">
        <v>40</v>
      </c>
      <c r="Y2245" t="s">
        <v>41</v>
      </c>
      <c r="Z2245" t="s">
        <v>41</v>
      </c>
      <c r="AA2245" t="s">
        <v>188</v>
      </c>
      <c r="AB2245" t="s">
        <v>435</v>
      </c>
      <c r="AC2245" t="s">
        <v>380</v>
      </c>
    </row>
    <row r="2246" spans="1:29" x14ac:dyDescent="0.25">
      <c r="A2246" t="s">
        <v>153</v>
      </c>
      <c r="B2246" t="s">
        <v>436</v>
      </c>
      <c r="C2246" t="s">
        <v>433</v>
      </c>
      <c r="D2246" t="s">
        <v>51</v>
      </c>
      <c r="E2246">
        <v>511</v>
      </c>
      <c r="F2246" t="str">
        <f t="shared" si="68"/>
        <v>A0820AF511</v>
      </c>
      <c r="G2246">
        <f t="shared" si="69"/>
        <v>2317000</v>
      </c>
      <c r="H2246" s="2">
        <v>2316758</v>
      </c>
      <c r="I2246" s="3">
        <v>2317000</v>
      </c>
      <c r="J2246" t="s">
        <v>29</v>
      </c>
      <c r="K2246" t="s">
        <v>154</v>
      </c>
      <c r="L2246" t="s">
        <v>155</v>
      </c>
      <c r="M2246" t="s">
        <v>156</v>
      </c>
      <c r="N2246" t="s">
        <v>157</v>
      </c>
      <c r="O2246" t="s">
        <v>814</v>
      </c>
      <c r="P2246" t="s">
        <v>34</v>
      </c>
      <c r="Q2246" t="s">
        <v>35</v>
      </c>
      <c r="R2246" t="s">
        <v>36</v>
      </c>
      <c r="S2246" t="s">
        <v>434</v>
      </c>
      <c r="T2246" t="s">
        <v>185</v>
      </c>
      <c r="U2246" t="s">
        <v>38</v>
      </c>
      <c r="V2246" t="s">
        <v>378</v>
      </c>
      <c r="W2246" t="s">
        <v>40</v>
      </c>
      <c r="X2246" t="s">
        <v>40</v>
      </c>
      <c r="Y2246" t="s">
        <v>41</v>
      </c>
      <c r="Z2246" t="s">
        <v>41</v>
      </c>
      <c r="AA2246" t="s">
        <v>188</v>
      </c>
      <c r="AB2246" t="s">
        <v>435</v>
      </c>
      <c r="AC2246" t="s">
        <v>380</v>
      </c>
    </row>
    <row r="2247" spans="1:29" x14ac:dyDescent="0.25">
      <c r="A2247" t="s">
        <v>158</v>
      </c>
      <c r="B2247" t="s">
        <v>436</v>
      </c>
      <c r="C2247" t="s">
        <v>433</v>
      </c>
      <c r="D2247" t="s">
        <v>51</v>
      </c>
      <c r="E2247">
        <v>511</v>
      </c>
      <c r="F2247" t="str">
        <f t="shared" si="68"/>
        <v>A0820AF511</v>
      </c>
      <c r="G2247">
        <f t="shared" si="69"/>
        <v>68000</v>
      </c>
      <c r="H2247" s="2">
        <v>68275</v>
      </c>
      <c r="I2247" s="3">
        <v>68000</v>
      </c>
      <c r="J2247" t="s">
        <v>29</v>
      </c>
      <c r="K2247" t="s">
        <v>159</v>
      </c>
      <c r="L2247" t="s">
        <v>160</v>
      </c>
      <c r="M2247" t="s">
        <v>161</v>
      </c>
      <c r="N2247" t="s">
        <v>162</v>
      </c>
      <c r="O2247" t="s">
        <v>814</v>
      </c>
      <c r="P2247" t="s">
        <v>34</v>
      </c>
      <c r="Q2247" t="s">
        <v>35</v>
      </c>
      <c r="R2247" t="s">
        <v>36</v>
      </c>
      <c r="S2247" t="s">
        <v>434</v>
      </c>
      <c r="T2247" t="s">
        <v>185</v>
      </c>
      <c r="U2247" t="s">
        <v>38</v>
      </c>
      <c r="V2247" t="s">
        <v>378</v>
      </c>
      <c r="W2247" t="s">
        <v>40</v>
      </c>
      <c r="X2247" t="s">
        <v>40</v>
      </c>
      <c r="Y2247" t="s">
        <v>41</v>
      </c>
      <c r="Z2247" t="s">
        <v>41</v>
      </c>
      <c r="AA2247" t="s">
        <v>188</v>
      </c>
      <c r="AB2247" t="s">
        <v>435</v>
      </c>
      <c r="AC2247" t="s">
        <v>380</v>
      </c>
    </row>
    <row r="2248" spans="1:29" x14ac:dyDescent="0.25">
      <c r="A2248" t="s">
        <v>163</v>
      </c>
      <c r="B2248" t="s">
        <v>436</v>
      </c>
      <c r="C2248" t="s">
        <v>433</v>
      </c>
      <c r="D2248" t="s">
        <v>51</v>
      </c>
      <c r="E2248">
        <v>511</v>
      </c>
      <c r="F2248" t="str">
        <f t="shared" ref="F2248:F2311" si="70">_xlfn.CONCAT("A",D2248,"AF",E2248)</f>
        <v>A0820AF511</v>
      </c>
      <c r="G2248">
        <f t="shared" ref="G2248:G2311" si="71">ABS(I2248)</f>
        <v>2385000</v>
      </c>
      <c r="H2248" s="2">
        <v>-2385033</v>
      </c>
      <c r="I2248" s="3">
        <v>-2385000</v>
      </c>
      <c r="J2248" t="s">
        <v>99</v>
      </c>
      <c r="K2248" t="s">
        <v>35</v>
      </c>
      <c r="L2248" t="s">
        <v>129</v>
      </c>
      <c r="M2248" t="s">
        <v>130</v>
      </c>
      <c r="N2248" t="s">
        <v>131</v>
      </c>
      <c r="O2248" t="s">
        <v>814</v>
      </c>
      <c r="P2248" t="s">
        <v>34</v>
      </c>
      <c r="Q2248" t="s">
        <v>35</v>
      </c>
      <c r="R2248" t="s">
        <v>36</v>
      </c>
      <c r="S2248" t="s">
        <v>434</v>
      </c>
      <c r="T2248" t="s">
        <v>185</v>
      </c>
      <c r="U2248" t="s">
        <v>38</v>
      </c>
      <c r="V2248" t="s">
        <v>378</v>
      </c>
      <c r="W2248" t="s">
        <v>40</v>
      </c>
      <c r="X2248" t="s">
        <v>40</v>
      </c>
      <c r="Y2248" t="s">
        <v>41</v>
      </c>
      <c r="Z2248" t="s">
        <v>41</v>
      </c>
      <c r="AA2248" t="s">
        <v>188</v>
      </c>
      <c r="AB2248" t="s">
        <v>435</v>
      </c>
      <c r="AC2248" t="s">
        <v>380</v>
      </c>
    </row>
    <row r="2249" spans="1:29" x14ac:dyDescent="0.25">
      <c r="A2249" t="s">
        <v>164</v>
      </c>
      <c r="B2249" t="s">
        <v>26</v>
      </c>
      <c r="C2249" t="s">
        <v>433</v>
      </c>
      <c r="D2249" t="s">
        <v>51</v>
      </c>
      <c r="E2249">
        <v>511</v>
      </c>
      <c r="F2249" t="str">
        <f t="shared" si="70"/>
        <v>A0820AF511</v>
      </c>
      <c r="G2249">
        <f t="shared" si="71"/>
        <v>2317000</v>
      </c>
      <c r="H2249" s="2">
        <v>2316758</v>
      </c>
      <c r="I2249" s="3">
        <v>2317000</v>
      </c>
      <c r="J2249" t="s">
        <v>29</v>
      </c>
      <c r="K2249" t="s">
        <v>116</v>
      </c>
      <c r="L2249" t="s">
        <v>117</v>
      </c>
      <c r="M2249" t="s">
        <v>118</v>
      </c>
      <c r="N2249" t="s">
        <v>117</v>
      </c>
      <c r="O2249" t="s">
        <v>814</v>
      </c>
      <c r="P2249" t="s">
        <v>34</v>
      </c>
      <c r="Q2249" t="s">
        <v>35</v>
      </c>
      <c r="R2249" t="s">
        <v>36</v>
      </c>
      <c r="S2249" t="s">
        <v>434</v>
      </c>
      <c r="T2249" t="s">
        <v>185</v>
      </c>
      <c r="U2249" t="s">
        <v>38</v>
      </c>
      <c r="V2249" t="s">
        <v>378</v>
      </c>
      <c r="W2249" t="s">
        <v>40</v>
      </c>
      <c r="X2249" t="s">
        <v>40</v>
      </c>
      <c r="Y2249" t="s">
        <v>41</v>
      </c>
      <c r="Z2249" t="s">
        <v>41</v>
      </c>
      <c r="AA2249" t="s">
        <v>188</v>
      </c>
      <c r="AB2249" t="s">
        <v>435</v>
      </c>
      <c r="AC2249" t="s">
        <v>380</v>
      </c>
    </row>
    <row r="2250" spans="1:29" x14ac:dyDescent="0.25">
      <c r="A2250" t="s">
        <v>165</v>
      </c>
      <c r="B2250" t="s">
        <v>26</v>
      </c>
      <c r="C2250" t="s">
        <v>433</v>
      </c>
      <c r="D2250" t="s">
        <v>51</v>
      </c>
      <c r="E2250">
        <v>511</v>
      </c>
      <c r="F2250" t="str">
        <f t="shared" si="70"/>
        <v>A0820AF511</v>
      </c>
      <c r="G2250">
        <f t="shared" si="71"/>
        <v>2317000</v>
      </c>
      <c r="H2250" s="2">
        <v>-2316758</v>
      </c>
      <c r="I2250" s="3">
        <v>-2317000</v>
      </c>
      <c r="J2250" t="s">
        <v>99</v>
      </c>
      <c r="K2250" t="s">
        <v>154</v>
      </c>
      <c r="L2250" t="s">
        <v>155</v>
      </c>
      <c r="M2250" t="s">
        <v>156</v>
      </c>
      <c r="N2250" t="s">
        <v>157</v>
      </c>
      <c r="O2250" t="s">
        <v>814</v>
      </c>
      <c r="P2250" t="s">
        <v>34</v>
      </c>
      <c r="Q2250" t="s">
        <v>35</v>
      </c>
      <c r="R2250" t="s">
        <v>36</v>
      </c>
      <c r="S2250" t="s">
        <v>434</v>
      </c>
      <c r="T2250" t="s">
        <v>185</v>
      </c>
      <c r="U2250" t="s">
        <v>38</v>
      </c>
      <c r="V2250" t="s">
        <v>378</v>
      </c>
      <c r="W2250" t="s">
        <v>40</v>
      </c>
      <c r="X2250" t="s">
        <v>40</v>
      </c>
      <c r="Y2250" t="s">
        <v>41</v>
      </c>
      <c r="Z2250" t="s">
        <v>41</v>
      </c>
      <c r="AA2250" t="s">
        <v>188</v>
      </c>
      <c r="AB2250" t="s">
        <v>435</v>
      </c>
      <c r="AC2250" t="s">
        <v>380</v>
      </c>
    </row>
    <row r="2251" spans="1:29" x14ac:dyDescent="0.25">
      <c r="A2251" t="s">
        <v>166</v>
      </c>
      <c r="B2251" t="s">
        <v>26</v>
      </c>
      <c r="C2251" t="s">
        <v>433</v>
      </c>
      <c r="D2251" t="s">
        <v>51</v>
      </c>
      <c r="E2251">
        <v>511</v>
      </c>
      <c r="F2251" t="str">
        <f t="shared" si="70"/>
        <v>A0820AF511</v>
      </c>
      <c r="G2251">
        <f t="shared" si="71"/>
        <v>2078000</v>
      </c>
      <c r="H2251" s="2">
        <v>2078323</v>
      </c>
      <c r="I2251" s="3">
        <v>2078000</v>
      </c>
      <c r="J2251" t="s">
        <v>29</v>
      </c>
      <c r="K2251" t="s">
        <v>116</v>
      </c>
      <c r="L2251" t="s">
        <v>117</v>
      </c>
      <c r="M2251" t="s">
        <v>118</v>
      </c>
      <c r="N2251" t="s">
        <v>117</v>
      </c>
      <c r="O2251" t="s">
        <v>814</v>
      </c>
      <c r="P2251" t="s">
        <v>34</v>
      </c>
      <c r="Q2251" t="s">
        <v>35</v>
      </c>
      <c r="R2251" t="s">
        <v>36</v>
      </c>
      <c r="S2251" t="s">
        <v>434</v>
      </c>
      <c r="T2251" t="s">
        <v>185</v>
      </c>
      <c r="U2251" t="s">
        <v>38</v>
      </c>
      <c r="V2251" t="s">
        <v>378</v>
      </c>
      <c r="W2251" t="s">
        <v>40</v>
      </c>
      <c r="X2251" t="s">
        <v>40</v>
      </c>
      <c r="Y2251" t="s">
        <v>41</v>
      </c>
      <c r="Z2251" t="s">
        <v>41</v>
      </c>
      <c r="AA2251" t="s">
        <v>188</v>
      </c>
      <c r="AB2251" t="s">
        <v>435</v>
      </c>
      <c r="AC2251" t="s">
        <v>380</v>
      </c>
    </row>
    <row r="2252" spans="1:29" x14ac:dyDescent="0.25">
      <c r="A2252" t="s">
        <v>167</v>
      </c>
      <c r="B2252" t="s">
        <v>26</v>
      </c>
      <c r="C2252" t="s">
        <v>433</v>
      </c>
      <c r="D2252" t="s">
        <v>51</v>
      </c>
      <c r="E2252">
        <v>511</v>
      </c>
      <c r="F2252" t="str">
        <f t="shared" si="70"/>
        <v>A0820AF511</v>
      </c>
      <c r="G2252">
        <f t="shared" si="71"/>
        <v>2078000</v>
      </c>
      <c r="H2252" s="2">
        <v>-2078323</v>
      </c>
      <c r="I2252" s="3">
        <v>-2078000</v>
      </c>
      <c r="J2252" t="s">
        <v>99</v>
      </c>
      <c r="K2252" t="s">
        <v>168</v>
      </c>
      <c r="L2252" t="s">
        <v>117</v>
      </c>
      <c r="M2252" t="s">
        <v>169</v>
      </c>
      <c r="N2252" t="s">
        <v>170</v>
      </c>
      <c r="O2252" t="s">
        <v>814</v>
      </c>
      <c r="P2252" t="s">
        <v>34</v>
      </c>
      <c r="Q2252" t="s">
        <v>35</v>
      </c>
      <c r="R2252" t="s">
        <v>36</v>
      </c>
      <c r="S2252" t="s">
        <v>434</v>
      </c>
      <c r="T2252" t="s">
        <v>185</v>
      </c>
      <c r="U2252" t="s">
        <v>38</v>
      </c>
      <c r="V2252" t="s">
        <v>378</v>
      </c>
      <c r="W2252" t="s">
        <v>40</v>
      </c>
      <c r="X2252" t="s">
        <v>40</v>
      </c>
      <c r="Y2252" t="s">
        <v>41</v>
      </c>
      <c r="Z2252" t="s">
        <v>41</v>
      </c>
      <c r="AA2252" t="s">
        <v>188</v>
      </c>
      <c r="AB2252" t="s">
        <v>435</v>
      </c>
      <c r="AC2252" t="s">
        <v>380</v>
      </c>
    </row>
    <row r="2253" spans="1:29" x14ac:dyDescent="0.25">
      <c r="A2253" t="s">
        <v>181</v>
      </c>
      <c r="B2253" t="s">
        <v>26</v>
      </c>
      <c r="C2253" t="s">
        <v>433</v>
      </c>
      <c r="D2253" t="s">
        <v>51</v>
      </c>
      <c r="E2253">
        <v>511</v>
      </c>
      <c r="F2253" t="str">
        <f t="shared" si="70"/>
        <v>A0820AF511</v>
      </c>
      <c r="G2253">
        <f t="shared" si="71"/>
        <v>664000</v>
      </c>
      <c r="H2253" s="2">
        <v>664425</v>
      </c>
      <c r="I2253" s="3">
        <v>664000</v>
      </c>
      <c r="J2253" t="s">
        <v>29</v>
      </c>
      <c r="K2253" t="s">
        <v>108</v>
      </c>
      <c r="L2253" t="s">
        <v>109</v>
      </c>
      <c r="M2253" t="s">
        <v>32</v>
      </c>
      <c r="N2253" t="s">
        <v>33</v>
      </c>
      <c r="O2253" t="s">
        <v>814</v>
      </c>
      <c r="P2253" t="s">
        <v>34</v>
      </c>
      <c r="Q2253" t="s">
        <v>35</v>
      </c>
      <c r="R2253" t="s">
        <v>36</v>
      </c>
      <c r="S2253" t="s">
        <v>434</v>
      </c>
      <c r="T2253" t="s">
        <v>185</v>
      </c>
      <c r="U2253" t="s">
        <v>38</v>
      </c>
      <c r="V2253" t="s">
        <v>378</v>
      </c>
      <c r="W2253" t="s">
        <v>40</v>
      </c>
      <c r="X2253" t="s">
        <v>40</v>
      </c>
      <c r="Y2253" t="s">
        <v>41</v>
      </c>
      <c r="Z2253" t="s">
        <v>41</v>
      </c>
      <c r="AA2253" t="s">
        <v>188</v>
      </c>
      <c r="AB2253" t="s">
        <v>435</v>
      </c>
      <c r="AC2253" t="s">
        <v>380</v>
      </c>
    </row>
    <row r="2254" spans="1:29" x14ac:dyDescent="0.25">
      <c r="A2254" t="s">
        <v>182</v>
      </c>
      <c r="B2254" t="s">
        <v>26</v>
      </c>
      <c r="C2254" t="s">
        <v>433</v>
      </c>
      <c r="D2254" t="s">
        <v>51</v>
      </c>
      <c r="E2254">
        <v>511</v>
      </c>
      <c r="F2254" t="str">
        <f t="shared" si="70"/>
        <v>A0820AF511</v>
      </c>
      <c r="G2254">
        <f t="shared" si="71"/>
        <v>664000</v>
      </c>
      <c r="H2254" s="2">
        <v>-664425</v>
      </c>
      <c r="I2254" s="3">
        <v>-664000</v>
      </c>
      <c r="J2254" t="s">
        <v>99</v>
      </c>
      <c r="K2254" t="s">
        <v>116</v>
      </c>
      <c r="L2254" t="s">
        <v>117</v>
      </c>
      <c r="M2254" t="s">
        <v>118</v>
      </c>
      <c r="N2254" t="s">
        <v>117</v>
      </c>
      <c r="O2254" t="s">
        <v>814</v>
      </c>
      <c r="P2254" t="s">
        <v>34</v>
      </c>
      <c r="Q2254" t="s">
        <v>35</v>
      </c>
      <c r="R2254" t="s">
        <v>36</v>
      </c>
      <c r="S2254" t="s">
        <v>434</v>
      </c>
      <c r="T2254" t="s">
        <v>185</v>
      </c>
      <c r="U2254" t="s">
        <v>38</v>
      </c>
      <c r="V2254" t="s">
        <v>378</v>
      </c>
      <c r="W2254" t="s">
        <v>40</v>
      </c>
      <c r="X2254" t="s">
        <v>40</v>
      </c>
      <c r="Y2254" t="s">
        <v>41</v>
      </c>
      <c r="Z2254" t="s">
        <v>41</v>
      </c>
      <c r="AA2254" t="s">
        <v>188</v>
      </c>
      <c r="AB2254" t="s">
        <v>435</v>
      </c>
      <c r="AC2254" t="s">
        <v>380</v>
      </c>
    </row>
    <row r="2255" spans="1:29" x14ac:dyDescent="0.25">
      <c r="A2255" t="s">
        <v>823</v>
      </c>
      <c r="B2255" t="s">
        <v>26</v>
      </c>
      <c r="C2255" t="s">
        <v>433</v>
      </c>
      <c r="D2255" t="s">
        <v>216</v>
      </c>
      <c r="E2255">
        <v>511</v>
      </c>
      <c r="F2255" t="str">
        <f t="shared" si="70"/>
        <v>A2720AF511</v>
      </c>
      <c r="G2255">
        <f t="shared" si="71"/>
        <v>381000</v>
      </c>
      <c r="H2255" s="2">
        <v>381206</v>
      </c>
      <c r="I2255" s="3">
        <v>381000</v>
      </c>
      <c r="J2255" t="s">
        <v>29</v>
      </c>
      <c r="K2255" t="s">
        <v>108</v>
      </c>
      <c r="L2255" t="s">
        <v>109</v>
      </c>
      <c r="M2255" t="s">
        <v>32</v>
      </c>
      <c r="N2255" t="s">
        <v>33</v>
      </c>
      <c r="O2255" t="s">
        <v>814</v>
      </c>
      <c r="P2255" t="s">
        <v>34</v>
      </c>
      <c r="Q2255" t="s">
        <v>204</v>
      </c>
      <c r="R2255" t="s">
        <v>205</v>
      </c>
      <c r="S2255" t="s">
        <v>434</v>
      </c>
      <c r="T2255" t="s">
        <v>185</v>
      </c>
      <c r="U2255" t="s">
        <v>38</v>
      </c>
      <c r="V2255" t="s">
        <v>378</v>
      </c>
      <c r="W2255" t="s">
        <v>40</v>
      </c>
      <c r="X2255" t="s">
        <v>40</v>
      </c>
      <c r="Y2255" t="s">
        <v>41</v>
      </c>
      <c r="Z2255" t="s">
        <v>41</v>
      </c>
      <c r="AA2255" t="s">
        <v>188</v>
      </c>
      <c r="AB2255" t="s">
        <v>435</v>
      </c>
      <c r="AC2255" t="s">
        <v>380</v>
      </c>
    </row>
    <row r="2256" spans="1:29" x14ac:dyDescent="0.25">
      <c r="A2256" t="s">
        <v>825</v>
      </c>
      <c r="B2256" t="s">
        <v>26</v>
      </c>
      <c r="C2256" t="s">
        <v>433</v>
      </c>
      <c r="D2256" t="s">
        <v>216</v>
      </c>
      <c r="E2256">
        <v>511</v>
      </c>
      <c r="F2256" t="str">
        <f t="shared" si="70"/>
        <v>A2720AF511</v>
      </c>
      <c r="G2256">
        <f t="shared" si="71"/>
        <v>1000</v>
      </c>
      <c r="H2256" s="2">
        <v>1443</v>
      </c>
      <c r="I2256" s="3">
        <v>1000</v>
      </c>
      <c r="J2256" t="s">
        <v>29</v>
      </c>
      <c r="K2256" t="s">
        <v>100</v>
      </c>
      <c r="L2256" t="s">
        <v>101</v>
      </c>
      <c r="M2256" t="s">
        <v>102</v>
      </c>
      <c r="N2256" t="s">
        <v>103</v>
      </c>
      <c r="O2256" t="s">
        <v>814</v>
      </c>
      <c r="P2256" t="s">
        <v>34</v>
      </c>
      <c r="Q2256" t="s">
        <v>204</v>
      </c>
      <c r="R2256" t="s">
        <v>205</v>
      </c>
      <c r="S2256" t="s">
        <v>434</v>
      </c>
      <c r="T2256" t="s">
        <v>185</v>
      </c>
      <c r="U2256" t="s">
        <v>38</v>
      </c>
      <c r="V2256" t="s">
        <v>378</v>
      </c>
      <c r="W2256" t="s">
        <v>40</v>
      </c>
      <c r="X2256" t="s">
        <v>40</v>
      </c>
      <c r="Y2256" t="s">
        <v>41</v>
      </c>
      <c r="Z2256" t="s">
        <v>41</v>
      </c>
      <c r="AA2256" t="s">
        <v>188</v>
      </c>
      <c r="AB2256" t="s">
        <v>435</v>
      </c>
      <c r="AC2256" t="s">
        <v>380</v>
      </c>
    </row>
    <row r="2257" spans="1:29" x14ac:dyDescent="0.25">
      <c r="A2257" t="s">
        <v>816</v>
      </c>
      <c r="B2257" t="s">
        <v>26</v>
      </c>
      <c r="C2257" t="s">
        <v>433</v>
      </c>
      <c r="D2257" t="s">
        <v>216</v>
      </c>
      <c r="E2257">
        <v>511</v>
      </c>
      <c r="F2257" t="str">
        <f t="shared" si="70"/>
        <v>A2720AF511</v>
      </c>
      <c r="G2257">
        <f t="shared" si="71"/>
        <v>91000</v>
      </c>
      <c r="H2257" s="2">
        <v>-91490</v>
      </c>
      <c r="I2257" s="3">
        <v>-91000</v>
      </c>
      <c r="J2257" t="s">
        <v>99</v>
      </c>
      <c r="K2257" t="s">
        <v>115</v>
      </c>
      <c r="L2257" t="s">
        <v>111</v>
      </c>
      <c r="M2257" t="s">
        <v>112</v>
      </c>
      <c r="N2257" t="s">
        <v>113</v>
      </c>
      <c r="O2257" t="s">
        <v>814</v>
      </c>
      <c r="P2257" t="s">
        <v>34</v>
      </c>
      <c r="Q2257" t="s">
        <v>204</v>
      </c>
      <c r="R2257" t="s">
        <v>205</v>
      </c>
      <c r="S2257" t="s">
        <v>434</v>
      </c>
      <c r="T2257" t="s">
        <v>185</v>
      </c>
      <c r="U2257" t="s">
        <v>38</v>
      </c>
      <c r="V2257" t="s">
        <v>378</v>
      </c>
      <c r="W2257" t="s">
        <v>40</v>
      </c>
      <c r="X2257" t="s">
        <v>40</v>
      </c>
      <c r="Y2257" t="s">
        <v>41</v>
      </c>
      <c r="Z2257" t="s">
        <v>41</v>
      </c>
      <c r="AA2257" t="s">
        <v>188</v>
      </c>
      <c r="AB2257" t="s">
        <v>435</v>
      </c>
      <c r="AC2257" t="s">
        <v>380</v>
      </c>
    </row>
    <row r="2258" spans="1:29" x14ac:dyDescent="0.25">
      <c r="A2258" t="s">
        <v>817</v>
      </c>
      <c r="B2258" t="s">
        <v>26</v>
      </c>
      <c r="C2258" t="s">
        <v>433</v>
      </c>
      <c r="D2258" t="s">
        <v>216</v>
      </c>
      <c r="E2258">
        <v>511</v>
      </c>
      <c r="F2258" t="str">
        <f t="shared" si="70"/>
        <v>A2720AF511</v>
      </c>
      <c r="G2258">
        <f t="shared" si="71"/>
        <v>291000</v>
      </c>
      <c r="H2258" s="2">
        <v>-291159</v>
      </c>
      <c r="I2258" s="3">
        <v>-291000</v>
      </c>
      <c r="J2258" t="s">
        <v>99</v>
      </c>
      <c r="K2258" t="s">
        <v>116</v>
      </c>
      <c r="L2258" t="s">
        <v>117</v>
      </c>
      <c r="M2258" t="s">
        <v>118</v>
      </c>
      <c r="N2258" t="s">
        <v>117</v>
      </c>
      <c r="O2258" t="s">
        <v>814</v>
      </c>
      <c r="P2258" t="s">
        <v>34</v>
      </c>
      <c r="Q2258" t="s">
        <v>204</v>
      </c>
      <c r="R2258" t="s">
        <v>205</v>
      </c>
      <c r="S2258" t="s">
        <v>434</v>
      </c>
      <c r="T2258" t="s">
        <v>185</v>
      </c>
      <c r="U2258" t="s">
        <v>38</v>
      </c>
      <c r="V2258" t="s">
        <v>378</v>
      </c>
      <c r="W2258" t="s">
        <v>40</v>
      </c>
      <c r="X2258" t="s">
        <v>40</v>
      </c>
      <c r="Y2258" t="s">
        <v>41</v>
      </c>
      <c r="Z2258" t="s">
        <v>41</v>
      </c>
      <c r="AA2258" t="s">
        <v>188</v>
      </c>
      <c r="AB2258" t="s">
        <v>435</v>
      </c>
      <c r="AC2258" t="s">
        <v>380</v>
      </c>
    </row>
    <row r="2259" spans="1:29" x14ac:dyDescent="0.25">
      <c r="A2259" t="s">
        <v>149</v>
      </c>
      <c r="B2259" t="s">
        <v>26</v>
      </c>
      <c r="C2259" t="s">
        <v>433</v>
      </c>
      <c r="D2259" t="s">
        <v>216</v>
      </c>
      <c r="E2259">
        <v>511</v>
      </c>
      <c r="F2259" t="str">
        <f t="shared" si="70"/>
        <v>A2720AF511</v>
      </c>
      <c r="G2259">
        <f t="shared" si="71"/>
        <v>46000</v>
      </c>
      <c r="H2259" s="2">
        <v>45745</v>
      </c>
      <c r="I2259" s="3">
        <v>46000</v>
      </c>
      <c r="J2259" t="s">
        <v>29</v>
      </c>
      <c r="K2259" t="s">
        <v>204</v>
      </c>
      <c r="L2259" t="s">
        <v>212</v>
      </c>
      <c r="M2259" t="s">
        <v>213</v>
      </c>
      <c r="N2259" t="s">
        <v>205</v>
      </c>
      <c r="O2259" t="s">
        <v>814</v>
      </c>
      <c r="P2259" t="s">
        <v>34</v>
      </c>
      <c r="Q2259" t="s">
        <v>204</v>
      </c>
      <c r="R2259" t="s">
        <v>205</v>
      </c>
      <c r="S2259" t="s">
        <v>434</v>
      </c>
      <c r="T2259" t="s">
        <v>185</v>
      </c>
      <c r="U2259" t="s">
        <v>38</v>
      </c>
      <c r="V2259" t="s">
        <v>378</v>
      </c>
      <c r="W2259" t="s">
        <v>40</v>
      </c>
      <c r="X2259" t="s">
        <v>40</v>
      </c>
      <c r="Y2259" t="s">
        <v>41</v>
      </c>
      <c r="Z2259" t="s">
        <v>41</v>
      </c>
      <c r="AA2259" t="s">
        <v>188</v>
      </c>
      <c r="AB2259" t="s">
        <v>435</v>
      </c>
      <c r="AC2259" t="s">
        <v>380</v>
      </c>
    </row>
    <row r="2260" spans="1:29" x14ac:dyDescent="0.25">
      <c r="A2260" t="s">
        <v>152</v>
      </c>
      <c r="B2260" t="s">
        <v>26</v>
      </c>
      <c r="C2260" t="s">
        <v>433</v>
      </c>
      <c r="D2260" t="s">
        <v>216</v>
      </c>
      <c r="E2260">
        <v>511</v>
      </c>
      <c r="F2260" t="str">
        <f t="shared" si="70"/>
        <v>A2720AF511</v>
      </c>
      <c r="G2260">
        <f t="shared" si="71"/>
        <v>46000</v>
      </c>
      <c r="H2260" s="2">
        <v>-45745</v>
      </c>
      <c r="I2260" s="3">
        <v>-46000</v>
      </c>
      <c r="J2260" t="s">
        <v>99</v>
      </c>
      <c r="K2260" t="s">
        <v>115</v>
      </c>
      <c r="L2260" t="s">
        <v>111</v>
      </c>
      <c r="M2260" t="s">
        <v>112</v>
      </c>
      <c r="N2260" t="s">
        <v>113</v>
      </c>
      <c r="O2260" t="s">
        <v>814</v>
      </c>
      <c r="P2260" t="s">
        <v>34</v>
      </c>
      <c r="Q2260" t="s">
        <v>204</v>
      </c>
      <c r="R2260" t="s">
        <v>205</v>
      </c>
      <c r="S2260" t="s">
        <v>434</v>
      </c>
      <c r="T2260" t="s">
        <v>185</v>
      </c>
      <c r="U2260" t="s">
        <v>38</v>
      </c>
      <c r="V2260" t="s">
        <v>378</v>
      </c>
      <c r="W2260" t="s">
        <v>40</v>
      </c>
      <c r="X2260" t="s">
        <v>40</v>
      </c>
      <c r="Y2260" t="s">
        <v>41</v>
      </c>
      <c r="Z2260" t="s">
        <v>41</v>
      </c>
      <c r="AA2260" t="s">
        <v>188</v>
      </c>
      <c r="AB2260" t="s">
        <v>435</v>
      </c>
      <c r="AC2260" t="s">
        <v>380</v>
      </c>
    </row>
    <row r="2261" spans="1:29" x14ac:dyDescent="0.25">
      <c r="A2261" t="s">
        <v>153</v>
      </c>
      <c r="B2261" t="s">
        <v>436</v>
      </c>
      <c r="C2261" t="s">
        <v>433</v>
      </c>
      <c r="D2261" t="s">
        <v>216</v>
      </c>
      <c r="E2261">
        <v>511</v>
      </c>
      <c r="F2261" t="str">
        <f t="shared" si="70"/>
        <v>A2720AF511</v>
      </c>
      <c r="G2261">
        <f t="shared" si="71"/>
        <v>45000</v>
      </c>
      <c r="H2261" s="2">
        <v>45362</v>
      </c>
      <c r="I2261" s="3">
        <v>45000</v>
      </c>
      <c r="J2261" t="s">
        <v>29</v>
      </c>
      <c r="K2261" t="s">
        <v>154</v>
      </c>
      <c r="L2261" t="s">
        <v>155</v>
      </c>
      <c r="M2261" t="s">
        <v>156</v>
      </c>
      <c r="N2261" t="s">
        <v>157</v>
      </c>
      <c r="O2261" t="s">
        <v>814</v>
      </c>
      <c r="P2261" t="s">
        <v>34</v>
      </c>
      <c r="Q2261" t="s">
        <v>204</v>
      </c>
      <c r="R2261" t="s">
        <v>205</v>
      </c>
      <c r="S2261" t="s">
        <v>434</v>
      </c>
      <c r="T2261" t="s">
        <v>185</v>
      </c>
      <c r="U2261" t="s">
        <v>38</v>
      </c>
      <c r="V2261" t="s">
        <v>378</v>
      </c>
      <c r="W2261" t="s">
        <v>40</v>
      </c>
      <c r="X2261" t="s">
        <v>40</v>
      </c>
      <c r="Y2261" t="s">
        <v>41</v>
      </c>
      <c r="Z2261" t="s">
        <v>41</v>
      </c>
      <c r="AA2261" t="s">
        <v>188</v>
      </c>
      <c r="AB2261" t="s">
        <v>435</v>
      </c>
      <c r="AC2261" t="s">
        <v>380</v>
      </c>
    </row>
    <row r="2262" spans="1:29" x14ac:dyDescent="0.25">
      <c r="A2262" t="s">
        <v>158</v>
      </c>
      <c r="B2262" t="s">
        <v>436</v>
      </c>
      <c r="C2262" t="s">
        <v>433</v>
      </c>
      <c r="D2262" t="s">
        <v>216</v>
      </c>
      <c r="E2262">
        <v>511</v>
      </c>
      <c r="F2262" t="str">
        <f t="shared" si="70"/>
        <v>A2720AF511</v>
      </c>
      <c r="G2262">
        <f t="shared" si="71"/>
        <v>1000</v>
      </c>
      <c r="H2262" s="2">
        <v>1352</v>
      </c>
      <c r="I2262" s="3">
        <v>1000</v>
      </c>
      <c r="J2262" t="s">
        <v>29</v>
      </c>
      <c r="K2262" t="s">
        <v>159</v>
      </c>
      <c r="L2262" t="s">
        <v>160</v>
      </c>
      <c r="M2262" t="s">
        <v>161</v>
      </c>
      <c r="N2262" t="s">
        <v>162</v>
      </c>
      <c r="O2262" t="s">
        <v>814</v>
      </c>
      <c r="P2262" t="s">
        <v>34</v>
      </c>
      <c r="Q2262" t="s">
        <v>204</v>
      </c>
      <c r="R2262" t="s">
        <v>205</v>
      </c>
      <c r="S2262" t="s">
        <v>434</v>
      </c>
      <c r="T2262" t="s">
        <v>185</v>
      </c>
      <c r="U2262" t="s">
        <v>38</v>
      </c>
      <c r="V2262" t="s">
        <v>378</v>
      </c>
      <c r="W2262" t="s">
        <v>40</v>
      </c>
      <c r="X2262" t="s">
        <v>40</v>
      </c>
      <c r="Y2262" t="s">
        <v>41</v>
      </c>
      <c r="Z2262" t="s">
        <v>41</v>
      </c>
      <c r="AA2262" t="s">
        <v>188</v>
      </c>
      <c r="AB2262" t="s">
        <v>435</v>
      </c>
      <c r="AC2262" t="s">
        <v>380</v>
      </c>
    </row>
    <row r="2263" spans="1:29" x14ac:dyDescent="0.25">
      <c r="A2263" t="s">
        <v>163</v>
      </c>
      <c r="B2263" t="s">
        <v>436</v>
      </c>
      <c r="C2263" t="s">
        <v>433</v>
      </c>
      <c r="D2263" t="s">
        <v>216</v>
      </c>
      <c r="E2263">
        <v>511</v>
      </c>
      <c r="F2263" t="str">
        <f t="shared" si="70"/>
        <v>A2720AF511</v>
      </c>
      <c r="G2263">
        <f t="shared" si="71"/>
        <v>46000</v>
      </c>
      <c r="H2263" s="2">
        <v>-46714</v>
      </c>
      <c r="I2263" s="3">
        <v>-46000</v>
      </c>
      <c r="J2263" t="s">
        <v>99</v>
      </c>
      <c r="K2263" t="s">
        <v>204</v>
      </c>
      <c r="L2263" t="s">
        <v>212</v>
      </c>
      <c r="M2263" t="s">
        <v>213</v>
      </c>
      <c r="N2263" t="s">
        <v>205</v>
      </c>
      <c r="O2263" t="s">
        <v>814</v>
      </c>
      <c r="P2263" t="s">
        <v>34</v>
      </c>
      <c r="Q2263" t="s">
        <v>204</v>
      </c>
      <c r="R2263" t="s">
        <v>205</v>
      </c>
      <c r="S2263" t="s">
        <v>434</v>
      </c>
      <c r="T2263" t="s">
        <v>185</v>
      </c>
      <c r="U2263" t="s">
        <v>38</v>
      </c>
      <c r="V2263" t="s">
        <v>378</v>
      </c>
      <c r="W2263" t="s">
        <v>40</v>
      </c>
      <c r="X2263" t="s">
        <v>40</v>
      </c>
      <c r="Y2263" t="s">
        <v>41</v>
      </c>
      <c r="Z2263" t="s">
        <v>41</v>
      </c>
      <c r="AA2263" t="s">
        <v>188</v>
      </c>
      <c r="AB2263" t="s">
        <v>435</v>
      </c>
      <c r="AC2263" t="s">
        <v>380</v>
      </c>
    </row>
    <row r="2264" spans="1:29" x14ac:dyDescent="0.25">
      <c r="A2264" t="s">
        <v>164</v>
      </c>
      <c r="B2264" t="s">
        <v>26</v>
      </c>
      <c r="C2264" t="s">
        <v>433</v>
      </c>
      <c r="D2264" t="s">
        <v>216</v>
      </c>
      <c r="E2264">
        <v>511</v>
      </c>
      <c r="F2264" t="str">
        <f t="shared" si="70"/>
        <v>A2720AF511</v>
      </c>
      <c r="G2264">
        <f t="shared" si="71"/>
        <v>45000</v>
      </c>
      <c r="H2264" s="2">
        <v>45362</v>
      </c>
      <c r="I2264" s="3">
        <v>45000</v>
      </c>
      <c r="J2264" t="s">
        <v>29</v>
      </c>
      <c r="K2264" t="s">
        <v>116</v>
      </c>
      <c r="L2264" t="s">
        <v>117</v>
      </c>
      <c r="M2264" t="s">
        <v>118</v>
      </c>
      <c r="N2264" t="s">
        <v>117</v>
      </c>
      <c r="O2264" t="s">
        <v>814</v>
      </c>
      <c r="P2264" t="s">
        <v>34</v>
      </c>
      <c r="Q2264" t="s">
        <v>204</v>
      </c>
      <c r="R2264" t="s">
        <v>205</v>
      </c>
      <c r="S2264" t="s">
        <v>434</v>
      </c>
      <c r="T2264" t="s">
        <v>185</v>
      </c>
      <c r="U2264" t="s">
        <v>38</v>
      </c>
      <c r="V2264" t="s">
        <v>378</v>
      </c>
      <c r="W2264" t="s">
        <v>40</v>
      </c>
      <c r="X2264" t="s">
        <v>40</v>
      </c>
      <c r="Y2264" t="s">
        <v>41</v>
      </c>
      <c r="Z2264" t="s">
        <v>41</v>
      </c>
      <c r="AA2264" t="s">
        <v>188</v>
      </c>
      <c r="AB2264" t="s">
        <v>435</v>
      </c>
      <c r="AC2264" t="s">
        <v>380</v>
      </c>
    </row>
    <row r="2265" spans="1:29" x14ac:dyDescent="0.25">
      <c r="A2265" t="s">
        <v>165</v>
      </c>
      <c r="B2265" t="s">
        <v>26</v>
      </c>
      <c r="C2265" t="s">
        <v>433</v>
      </c>
      <c r="D2265" t="s">
        <v>216</v>
      </c>
      <c r="E2265">
        <v>511</v>
      </c>
      <c r="F2265" t="str">
        <f t="shared" si="70"/>
        <v>A2720AF511</v>
      </c>
      <c r="G2265">
        <f t="shared" si="71"/>
        <v>45000</v>
      </c>
      <c r="H2265" s="2">
        <v>-45362</v>
      </c>
      <c r="I2265" s="3">
        <v>-45000</v>
      </c>
      <c r="J2265" t="s">
        <v>99</v>
      </c>
      <c r="K2265" t="s">
        <v>154</v>
      </c>
      <c r="L2265" t="s">
        <v>155</v>
      </c>
      <c r="M2265" t="s">
        <v>156</v>
      </c>
      <c r="N2265" t="s">
        <v>157</v>
      </c>
      <c r="O2265" t="s">
        <v>814</v>
      </c>
      <c r="P2265" t="s">
        <v>34</v>
      </c>
      <c r="Q2265" t="s">
        <v>204</v>
      </c>
      <c r="R2265" t="s">
        <v>205</v>
      </c>
      <c r="S2265" t="s">
        <v>434</v>
      </c>
      <c r="T2265" t="s">
        <v>185</v>
      </c>
      <c r="U2265" t="s">
        <v>38</v>
      </c>
      <c r="V2265" t="s">
        <v>378</v>
      </c>
      <c r="W2265" t="s">
        <v>40</v>
      </c>
      <c r="X2265" t="s">
        <v>40</v>
      </c>
      <c r="Y2265" t="s">
        <v>41</v>
      </c>
      <c r="Z2265" t="s">
        <v>41</v>
      </c>
      <c r="AA2265" t="s">
        <v>188</v>
      </c>
      <c r="AB2265" t="s">
        <v>435</v>
      </c>
      <c r="AC2265" t="s">
        <v>380</v>
      </c>
    </row>
    <row r="2266" spans="1:29" x14ac:dyDescent="0.25">
      <c r="A2266" t="s">
        <v>166</v>
      </c>
      <c r="B2266" t="s">
        <v>26</v>
      </c>
      <c r="C2266" t="s">
        <v>433</v>
      </c>
      <c r="D2266" t="s">
        <v>216</v>
      </c>
      <c r="E2266">
        <v>511</v>
      </c>
      <c r="F2266" t="str">
        <f t="shared" si="70"/>
        <v>A2720AF511</v>
      </c>
      <c r="G2266">
        <f t="shared" si="71"/>
        <v>46000</v>
      </c>
      <c r="H2266" s="2">
        <v>45589</v>
      </c>
      <c r="I2266" s="3">
        <v>46000</v>
      </c>
      <c r="J2266" t="s">
        <v>29</v>
      </c>
      <c r="K2266" t="s">
        <v>116</v>
      </c>
      <c r="L2266" t="s">
        <v>117</v>
      </c>
      <c r="M2266" t="s">
        <v>118</v>
      </c>
      <c r="N2266" t="s">
        <v>117</v>
      </c>
      <c r="O2266" t="s">
        <v>814</v>
      </c>
      <c r="P2266" t="s">
        <v>34</v>
      </c>
      <c r="Q2266" t="s">
        <v>204</v>
      </c>
      <c r="R2266" t="s">
        <v>205</v>
      </c>
      <c r="S2266" t="s">
        <v>434</v>
      </c>
      <c r="T2266" t="s">
        <v>185</v>
      </c>
      <c r="U2266" t="s">
        <v>38</v>
      </c>
      <c r="V2266" t="s">
        <v>378</v>
      </c>
      <c r="W2266" t="s">
        <v>40</v>
      </c>
      <c r="X2266" t="s">
        <v>40</v>
      </c>
      <c r="Y2266" t="s">
        <v>41</v>
      </c>
      <c r="Z2266" t="s">
        <v>41</v>
      </c>
      <c r="AA2266" t="s">
        <v>188</v>
      </c>
      <c r="AB2266" t="s">
        <v>435</v>
      </c>
      <c r="AC2266" t="s">
        <v>380</v>
      </c>
    </row>
    <row r="2267" spans="1:29" x14ac:dyDescent="0.25">
      <c r="A2267" t="s">
        <v>167</v>
      </c>
      <c r="B2267" t="s">
        <v>26</v>
      </c>
      <c r="C2267" t="s">
        <v>433</v>
      </c>
      <c r="D2267" t="s">
        <v>216</v>
      </c>
      <c r="E2267">
        <v>511</v>
      </c>
      <c r="F2267" t="str">
        <f t="shared" si="70"/>
        <v>A2720AF511</v>
      </c>
      <c r="G2267">
        <f t="shared" si="71"/>
        <v>46000</v>
      </c>
      <c r="H2267" s="2">
        <v>-45589</v>
      </c>
      <c r="I2267" s="3">
        <v>-46000</v>
      </c>
      <c r="J2267" t="s">
        <v>99</v>
      </c>
      <c r="K2267" t="s">
        <v>168</v>
      </c>
      <c r="L2267" t="s">
        <v>117</v>
      </c>
      <c r="M2267" t="s">
        <v>169</v>
      </c>
      <c r="N2267" t="s">
        <v>170</v>
      </c>
      <c r="O2267" t="s">
        <v>814</v>
      </c>
      <c r="P2267" t="s">
        <v>34</v>
      </c>
      <c r="Q2267" t="s">
        <v>204</v>
      </c>
      <c r="R2267" t="s">
        <v>205</v>
      </c>
      <c r="S2267" t="s">
        <v>434</v>
      </c>
      <c r="T2267" t="s">
        <v>185</v>
      </c>
      <c r="U2267" t="s">
        <v>38</v>
      </c>
      <c r="V2267" t="s">
        <v>378</v>
      </c>
      <c r="W2267" t="s">
        <v>40</v>
      </c>
      <c r="X2267" t="s">
        <v>40</v>
      </c>
      <c r="Y2267" t="s">
        <v>41</v>
      </c>
      <c r="Z2267" t="s">
        <v>41</v>
      </c>
      <c r="AA2267" t="s">
        <v>188</v>
      </c>
      <c r="AB2267" t="s">
        <v>435</v>
      </c>
      <c r="AC2267" t="s">
        <v>380</v>
      </c>
    </row>
    <row r="2268" spans="1:29" x14ac:dyDescent="0.25">
      <c r="A2268" t="s">
        <v>823</v>
      </c>
      <c r="B2268" t="s">
        <v>26</v>
      </c>
      <c r="C2268" t="s">
        <v>433</v>
      </c>
      <c r="D2268" t="s">
        <v>64</v>
      </c>
      <c r="E2268">
        <v>511</v>
      </c>
      <c r="F2268" t="str">
        <f t="shared" si="70"/>
        <v>A3860AF511</v>
      </c>
      <c r="G2268">
        <f t="shared" si="71"/>
        <v>292000</v>
      </c>
      <c r="H2268" s="2">
        <v>291931</v>
      </c>
      <c r="I2268" s="3">
        <v>292000</v>
      </c>
      <c r="J2268" t="s">
        <v>29</v>
      </c>
      <c r="K2268" t="s">
        <v>108</v>
      </c>
      <c r="L2268" t="s">
        <v>109</v>
      </c>
      <c r="M2268" t="s">
        <v>32</v>
      </c>
      <c r="N2268" t="s">
        <v>33</v>
      </c>
      <c r="O2268" t="s">
        <v>814</v>
      </c>
      <c r="P2268" t="s">
        <v>34</v>
      </c>
      <c r="Q2268" t="s">
        <v>51</v>
      </c>
      <c r="R2268" t="s">
        <v>58</v>
      </c>
      <c r="S2268" t="s">
        <v>434</v>
      </c>
      <c r="T2268" t="s">
        <v>185</v>
      </c>
      <c r="U2268" t="s">
        <v>38</v>
      </c>
      <c r="V2268" t="s">
        <v>378</v>
      </c>
      <c r="W2268" t="s">
        <v>40</v>
      </c>
      <c r="X2268" t="s">
        <v>40</v>
      </c>
      <c r="Y2268" t="s">
        <v>41</v>
      </c>
      <c r="Z2268" t="s">
        <v>41</v>
      </c>
      <c r="AA2268" t="s">
        <v>188</v>
      </c>
      <c r="AB2268" t="s">
        <v>435</v>
      </c>
      <c r="AC2268" t="s">
        <v>380</v>
      </c>
    </row>
    <row r="2269" spans="1:29" x14ac:dyDescent="0.25">
      <c r="A2269" t="s">
        <v>825</v>
      </c>
      <c r="B2269" t="s">
        <v>26</v>
      </c>
      <c r="C2269" t="s">
        <v>433</v>
      </c>
      <c r="D2269" t="s">
        <v>64</v>
      </c>
      <c r="E2269">
        <v>511</v>
      </c>
      <c r="F2269" t="str">
        <f t="shared" si="70"/>
        <v>A3860AF511</v>
      </c>
      <c r="G2269">
        <f t="shared" si="71"/>
        <v>7000</v>
      </c>
      <c r="H2269" s="2">
        <v>6235</v>
      </c>
      <c r="I2269" s="3">
        <v>7000</v>
      </c>
      <c r="J2269" t="s">
        <v>29</v>
      </c>
      <c r="K2269" t="s">
        <v>100</v>
      </c>
      <c r="L2269" t="s">
        <v>101</v>
      </c>
      <c r="M2269" t="s">
        <v>102</v>
      </c>
      <c r="N2269" t="s">
        <v>103</v>
      </c>
      <c r="O2269" t="s">
        <v>814</v>
      </c>
      <c r="P2269" t="s">
        <v>34</v>
      </c>
      <c r="Q2269" t="s">
        <v>51</v>
      </c>
      <c r="R2269" t="s">
        <v>58</v>
      </c>
      <c r="S2269" t="s">
        <v>434</v>
      </c>
      <c r="T2269" t="s">
        <v>185</v>
      </c>
      <c r="U2269" t="s">
        <v>38</v>
      </c>
      <c r="V2269" t="s">
        <v>378</v>
      </c>
      <c r="W2269" t="s">
        <v>40</v>
      </c>
      <c r="X2269" t="s">
        <v>40</v>
      </c>
      <c r="Y2269" t="s">
        <v>41</v>
      </c>
      <c r="Z2269" t="s">
        <v>41</v>
      </c>
      <c r="AA2269" t="s">
        <v>188</v>
      </c>
      <c r="AB2269" t="s">
        <v>435</v>
      </c>
      <c r="AC2269" t="s">
        <v>380</v>
      </c>
    </row>
    <row r="2270" spans="1:29" x14ac:dyDescent="0.25">
      <c r="A2270" t="s">
        <v>816</v>
      </c>
      <c r="B2270" t="s">
        <v>26</v>
      </c>
      <c r="C2270" t="s">
        <v>433</v>
      </c>
      <c r="D2270" t="s">
        <v>64</v>
      </c>
      <c r="E2270">
        <v>511</v>
      </c>
      <c r="F2270" t="str">
        <f t="shared" si="70"/>
        <v>A3860AF511</v>
      </c>
      <c r="G2270">
        <f t="shared" si="71"/>
        <v>83000</v>
      </c>
      <c r="H2270" s="2">
        <v>-82662</v>
      </c>
      <c r="I2270" s="3">
        <v>-83000</v>
      </c>
      <c r="J2270" t="s">
        <v>99</v>
      </c>
      <c r="K2270" t="s">
        <v>115</v>
      </c>
      <c r="L2270" t="s">
        <v>111</v>
      </c>
      <c r="M2270" t="s">
        <v>112</v>
      </c>
      <c r="N2270" t="s">
        <v>113</v>
      </c>
      <c r="O2270" t="s">
        <v>814</v>
      </c>
      <c r="P2270" t="s">
        <v>34</v>
      </c>
      <c r="Q2270" t="s">
        <v>51</v>
      </c>
      <c r="R2270" t="s">
        <v>58</v>
      </c>
      <c r="S2270" t="s">
        <v>434</v>
      </c>
      <c r="T2270" t="s">
        <v>185</v>
      </c>
      <c r="U2270" t="s">
        <v>38</v>
      </c>
      <c r="V2270" t="s">
        <v>378</v>
      </c>
      <c r="W2270" t="s">
        <v>40</v>
      </c>
      <c r="X2270" t="s">
        <v>40</v>
      </c>
      <c r="Y2270" t="s">
        <v>41</v>
      </c>
      <c r="Z2270" t="s">
        <v>41</v>
      </c>
      <c r="AA2270" t="s">
        <v>188</v>
      </c>
      <c r="AB2270" t="s">
        <v>435</v>
      </c>
      <c r="AC2270" t="s">
        <v>380</v>
      </c>
    </row>
    <row r="2271" spans="1:29" x14ac:dyDescent="0.25">
      <c r="A2271" t="s">
        <v>817</v>
      </c>
      <c r="B2271" t="s">
        <v>26</v>
      </c>
      <c r="C2271" t="s">
        <v>433</v>
      </c>
      <c r="D2271" t="s">
        <v>64</v>
      </c>
      <c r="E2271">
        <v>511</v>
      </c>
      <c r="F2271" t="str">
        <f t="shared" si="70"/>
        <v>A3860AF511</v>
      </c>
      <c r="G2271">
        <f t="shared" si="71"/>
        <v>216000</v>
      </c>
      <c r="H2271" s="2">
        <v>-215504</v>
      </c>
      <c r="I2271" s="3">
        <v>-216000</v>
      </c>
      <c r="J2271" t="s">
        <v>99</v>
      </c>
      <c r="K2271" t="s">
        <v>116</v>
      </c>
      <c r="L2271" t="s">
        <v>117</v>
      </c>
      <c r="M2271" t="s">
        <v>118</v>
      </c>
      <c r="N2271" t="s">
        <v>117</v>
      </c>
      <c r="O2271" t="s">
        <v>814</v>
      </c>
      <c r="P2271" t="s">
        <v>34</v>
      </c>
      <c r="Q2271" t="s">
        <v>51</v>
      </c>
      <c r="R2271" t="s">
        <v>58</v>
      </c>
      <c r="S2271" t="s">
        <v>434</v>
      </c>
      <c r="T2271" t="s">
        <v>185</v>
      </c>
      <c r="U2271" t="s">
        <v>38</v>
      </c>
      <c r="V2271" t="s">
        <v>378</v>
      </c>
      <c r="W2271" t="s">
        <v>40</v>
      </c>
      <c r="X2271" t="s">
        <v>40</v>
      </c>
      <c r="Y2271" t="s">
        <v>41</v>
      </c>
      <c r="Z2271" t="s">
        <v>41</v>
      </c>
      <c r="AA2271" t="s">
        <v>188</v>
      </c>
      <c r="AB2271" t="s">
        <v>435</v>
      </c>
      <c r="AC2271" t="s">
        <v>380</v>
      </c>
    </row>
    <row r="2272" spans="1:29" x14ac:dyDescent="0.25">
      <c r="A2272" t="s">
        <v>870</v>
      </c>
      <c r="B2272" t="s">
        <v>26</v>
      </c>
      <c r="C2272" t="s">
        <v>433</v>
      </c>
      <c r="D2272" t="s">
        <v>64</v>
      </c>
      <c r="E2272">
        <v>511</v>
      </c>
      <c r="F2272" t="str">
        <f t="shared" si="70"/>
        <v>A3860AF511</v>
      </c>
      <c r="G2272">
        <f t="shared" si="71"/>
        <v>186000</v>
      </c>
      <c r="H2272" s="2">
        <v>-186338</v>
      </c>
      <c r="I2272" s="3">
        <v>-186000</v>
      </c>
      <c r="J2272" t="s">
        <v>99</v>
      </c>
      <c r="K2272" t="s">
        <v>108</v>
      </c>
      <c r="L2272" t="s">
        <v>109</v>
      </c>
      <c r="M2272" t="s">
        <v>32</v>
      </c>
      <c r="N2272" t="s">
        <v>33</v>
      </c>
      <c r="O2272" t="s">
        <v>814</v>
      </c>
      <c r="P2272" t="s">
        <v>34</v>
      </c>
      <c r="Q2272" t="s">
        <v>51</v>
      </c>
      <c r="R2272" t="s">
        <v>58</v>
      </c>
      <c r="S2272" t="s">
        <v>434</v>
      </c>
      <c r="T2272" t="s">
        <v>185</v>
      </c>
      <c r="U2272" t="s">
        <v>38</v>
      </c>
      <c r="V2272" t="s">
        <v>378</v>
      </c>
      <c r="W2272" t="s">
        <v>40</v>
      </c>
      <c r="X2272" t="s">
        <v>40</v>
      </c>
      <c r="Y2272" t="s">
        <v>41</v>
      </c>
      <c r="Z2272" t="s">
        <v>41</v>
      </c>
      <c r="AA2272" t="s">
        <v>188</v>
      </c>
      <c r="AB2272" t="s">
        <v>435</v>
      </c>
      <c r="AC2272" t="s">
        <v>380</v>
      </c>
    </row>
    <row r="2273" spans="1:29" x14ac:dyDescent="0.25">
      <c r="A2273" t="s">
        <v>822</v>
      </c>
      <c r="B2273" t="s">
        <v>26</v>
      </c>
      <c r="C2273" t="s">
        <v>433</v>
      </c>
      <c r="D2273" t="s">
        <v>64</v>
      </c>
      <c r="E2273">
        <v>511</v>
      </c>
      <c r="F2273" t="str">
        <f t="shared" si="70"/>
        <v>A3860AF511</v>
      </c>
      <c r="G2273">
        <f t="shared" si="71"/>
        <v>53000</v>
      </c>
      <c r="H2273" s="2">
        <v>52763</v>
      </c>
      <c r="I2273" s="3">
        <v>53000</v>
      </c>
      <c r="J2273" t="s">
        <v>29</v>
      </c>
      <c r="K2273" t="s">
        <v>115</v>
      </c>
      <c r="L2273" t="s">
        <v>111</v>
      </c>
      <c r="M2273" t="s">
        <v>112</v>
      </c>
      <c r="N2273" t="s">
        <v>113</v>
      </c>
      <c r="O2273" t="s">
        <v>814</v>
      </c>
      <c r="P2273" t="s">
        <v>34</v>
      </c>
      <c r="Q2273" t="s">
        <v>51</v>
      </c>
      <c r="R2273" t="s">
        <v>58</v>
      </c>
      <c r="S2273" t="s">
        <v>434</v>
      </c>
      <c r="T2273" t="s">
        <v>185</v>
      </c>
      <c r="U2273" t="s">
        <v>38</v>
      </c>
      <c r="V2273" t="s">
        <v>378</v>
      </c>
      <c r="W2273" t="s">
        <v>40</v>
      </c>
      <c r="X2273" t="s">
        <v>40</v>
      </c>
      <c r="Y2273" t="s">
        <v>41</v>
      </c>
      <c r="Z2273" t="s">
        <v>41</v>
      </c>
      <c r="AA2273" t="s">
        <v>188</v>
      </c>
      <c r="AB2273" t="s">
        <v>435</v>
      </c>
      <c r="AC2273" t="s">
        <v>380</v>
      </c>
    </row>
    <row r="2274" spans="1:29" x14ac:dyDescent="0.25">
      <c r="A2274" t="s">
        <v>925</v>
      </c>
      <c r="B2274" t="s">
        <v>26</v>
      </c>
      <c r="C2274" t="s">
        <v>433</v>
      </c>
      <c r="D2274" t="s">
        <v>64</v>
      </c>
      <c r="E2274">
        <v>511</v>
      </c>
      <c r="F2274" t="str">
        <f t="shared" si="70"/>
        <v>A3860AF511</v>
      </c>
      <c r="G2274">
        <f t="shared" si="71"/>
        <v>138000</v>
      </c>
      <c r="H2274" s="2">
        <v>137555</v>
      </c>
      <c r="I2274" s="3">
        <v>138000</v>
      </c>
      <c r="J2274" t="s">
        <v>29</v>
      </c>
      <c r="K2274" t="s">
        <v>116</v>
      </c>
      <c r="L2274" t="s">
        <v>117</v>
      </c>
      <c r="M2274" t="s">
        <v>118</v>
      </c>
      <c r="N2274" t="s">
        <v>117</v>
      </c>
      <c r="O2274" t="s">
        <v>814</v>
      </c>
      <c r="P2274" t="s">
        <v>34</v>
      </c>
      <c r="Q2274" t="s">
        <v>51</v>
      </c>
      <c r="R2274" t="s">
        <v>58</v>
      </c>
      <c r="S2274" t="s">
        <v>434</v>
      </c>
      <c r="T2274" t="s">
        <v>185</v>
      </c>
      <c r="U2274" t="s">
        <v>38</v>
      </c>
      <c r="V2274" t="s">
        <v>378</v>
      </c>
      <c r="W2274" t="s">
        <v>40</v>
      </c>
      <c r="X2274" t="s">
        <v>40</v>
      </c>
      <c r="Y2274" t="s">
        <v>41</v>
      </c>
      <c r="Z2274" t="s">
        <v>41</v>
      </c>
      <c r="AA2274" t="s">
        <v>188</v>
      </c>
      <c r="AB2274" t="s">
        <v>435</v>
      </c>
      <c r="AC2274" t="s">
        <v>380</v>
      </c>
    </row>
    <row r="2275" spans="1:29" x14ac:dyDescent="0.25">
      <c r="A2275" t="s">
        <v>931</v>
      </c>
      <c r="B2275" t="s">
        <v>26</v>
      </c>
      <c r="C2275" t="s">
        <v>433</v>
      </c>
      <c r="D2275" t="s">
        <v>64</v>
      </c>
      <c r="E2275">
        <v>511</v>
      </c>
      <c r="F2275" t="str">
        <f t="shared" si="70"/>
        <v>A3860AF511</v>
      </c>
      <c r="G2275">
        <f t="shared" si="71"/>
        <v>5000</v>
      </c>
      <c r="H2275" s="2">
        <v>-3980</v>
      </c>
      <c r="I2275" s="3">
        <v>-5000</v>
      </c>
      <c r="J2275" t="s">
        <v>99</v>
      </c>
      <c r="K2275" t="s">
        <v>104</v>
      </c>
      <c r="L2275" t="s">
        <v>105</v>
      </c>
      <c r="M2275" t="s">
        <v>102</v>
      </c>
      <c r="N2275" t="s">
        <v>103</v>
      </c>
      <c r="O2275" t="s">
        <v>814</v>
      </c>
      <c r="P2275" t="s">
        <v>34</v>
      </c>
      <c r="Q2275" t="s">
        <v>51</v>
      </c>
      <c r="R2275" t="s">
        <v>58</v>
      </c>
      <c r="S2275" t="s">
        <v>434</v>
      </c>
      <c r="T2275" t="s">
        <v>185</v>
      </c>
      <c r="U2275" t="s">
        <v>38</v>
      </c>
      <c r="V2275" t="s">
        <v>378</v>
      </c>
      <c r="W2275" t="s">
        <v>40</v>
      </c>
      <c r="X2275" t="s">
        <v>40</v>
      </c>
      <c r="Y2275" t="s">
        <v>41</v>
      </c>
      <c r="Z2275" t="s">
        <v>41</v>
      </c>
      <c r="AA2275" t="s">
        <v>188</v>
      </c>
      <c r="AB2275" t="s">
        <v>435</v>
      </c>
      <c r="AC2275" t="s">
        <v>380</v>
      </c>
    </row>
    <row r="2276" spans="1:29" x14ac:dyDescent="0.25">
      <c r="A2276" t="s">
        <v>119</v>
      </c>
      <c r="B2276" t="s">
        <v>436</v>
      </c>
      <c r="C2276" t="s">
        <v>433</v>
      </c>
      <c r="D2276" t="s">
        <v>64</v>
      </c>
      <c r="E2276">
        <v>511</v>
      </c>
      <c r="F2276" t="str">
        <f t="shared" si="70"/>
        <v>A3860AF511</v>
      </c>
      <c r="G2276">
        <f t="shared" si="71"/>
        <v>24000</v>
      </c>
      <c r="H2276" s="2">
        <v>24457</v>
      </c>
      <c r="I2276" s="3">
        <v>24000</v>
      </c>
      <c r="J2276" t="s">
        <v>29</v>
      </c>
      <c r="K2276" t="s">
        <v>121</v>
      </c>
      <c r="L2276" t="s">
        <v>122</v>
      </c>
      <c r="M2276" t="s">
        <v>123</v>
      </c>
      <c r="N2276" t="s">
        <v>124</v>
      </c>
      <c r="O2276" t="s">
        <v>814</v>
      </c>
      <c r="P2276" t="s">
        <v>34</v>
      </c>
      <c r="Q2276" t="s">
        <v>51</v>
      </c>
      <c r="R2276" t="s">
        <v>58</v>
      </c>
      <c r="S2276" t="s">
        <v>434</v>
      </c>
      <c r="T2276" t="s">
        <v>185</v>
      </c>
      <c r="U2276" t="s">
        <v>38</v>
      </c>
      <c r="V2276" t="s">
        <v>378</v>
      </c>
      <c r="W2276" t="s">
        <v>40</v>
      </c>
      <c r="X2276" t="s">
        <v>40</v>
      </c>
      <c r="Y2276" t="s">
        <v>41</v>
      </c>
      <c r="Z2276" t="s">
        <v>41</v>
      </c>
      <c r="AA2276" t="s">
        <v>188</v>
      </c>
      <c r="AB2276" t="s">
        <v>435</v>
      </c>
      <c r="AC2276" t="s">
        <v>380</v>
      </c>
    </row>
    <row r="2277" spans="1:29" x14ac:dyDescent="0.25">
      <c r="A2277" t="s">
        <v>125</v>
      </c>
      <c r="B2277" t="s">
        <v>436</v>
      </c>
      <c r="C2277" t="s">
        <v>433</v>
      </c>
      <c r="D2277" t="s">
        <v>64</v>
      </c>
      <c r="E2277">
        <v>511</v>
      </c>
      <c r="F2277" t="str">
        <f t="shared" si="70"/>
        <v>A3860AF511</v>
      </c>
      <c r="G2277">
        <f t="shared" si="71"/>
        <v>24000</v>
      </c>
      <c r="H2277" s="2">
        <v>-24457</v>
      </c>
      <c r="I2277" s="3">
        <v>-24000</v>
      </c>
      <c r="J2277" t="s">
        <v>99</v>
      </c>
      <c r="K2277" t="s">
        <v>126</v>
      </c>
      <c r="L2277" t="s">
        <v>927</v>
      </c>
      <c r="M2277" t="s">
        <v>127</v>
      </c>
      <c r="N2277" t="s">
        <v>928</v>
      </c>
      <c r="O2277" t="s">
        <v>814</v>
      </c>
      <c r="P2277" t="s">
        <v>34</v>
      </c>
      <c r="Q2277" t="s">
        <v>51</v>
      </c>
      <c r="R2277" t="s">
        <v>58</v>
      </c>
      <c r="S2277" t="s">
        <v>434</v>
      </c>
      <c r="T2277" t="s">
        <v>185</v>
      </c>
      <c r="U2277" t="s">
        <v>38</v>
      </c>
      <c r="V2277" t="s">
        <v>378</v>
      </c>
      <c r="W2277" t="s">
        <v>40</v>
      </c>
      <c r="X2277" t="s">
        <v>40</v>
      </c>
      <c r="Y2277" t="s">
        <v>41</v>
      </c>
      <c r="Z2277" t="s">
        <v>41</v>
      </c>
      <c r="AA2277" t="s">
        <v>188</v>
      </c>
      <c r="AB2277" t="s">
        <v>435</v>
      </c>
      <c r="AC2277" t="s">
        <v>380</v>
      </c>
    </row>
    <row r="2278" spans="1:29" x14ac:dyDescent="0.25">
      <c r="A2278" t="s">
        <v>145</v>
      </c>
      <c r="B2278" t="s">
        <v>26</v>
      </c>
      <c r="C2278" t="s">
        <v>433</v>
      </c>
      <c r="D2278" t="s">
        <v>64</v>
      </c>
      <c r="E2278">
        <v>511</v>
      </c>
      <c r="F2278" t="str">
        <f t="shared" si="70"/>
        <v>A3860AF511</v>
      </c>
      <c r="G2278">
        <f t="shared" si="71"/>
        <v>24000</v>
      </c>
      <c r="H2278" s="2">
        <v>24457</v>
      </c>
      <c r="I2278" s="3">
        <v>24000</v>
      </c>
      <c r="J2278" t="s">
        <v>29</v>
      </c>
      <c r="K2278" t="s">
        <v>108</v>
      </c>
      <c r="L2278" t="s">
        <v>109</v>
      </c>
      <c r="M2278" t="s">
        <v>32</v>
      </c>
      <c r="N2278" t="s">
        <v>33</v>
      </c>
      <c r="O2278" t="s">
        <v>814</v>
      </c>
      <c r="P2278" t="s">
        <v>34</v>
      </c>
      <c r="Q2278" t="s">
        <v>51</v>
      </c>
      <c r="R2278" t="s">
        <v>58</v>
      </c>
      <c r="S2278" t="s">
        <v>434</v>
      </c>
      <c r="T2278" t="s">
        <v>185</v>
      </c>
      <c r="U2278" t="s">
        <v>38</v>
      </c>
      <c r="V2278" t="s">
        <v>378</v>
      </c>
      <c r="W2278" t="s">
        <v>40</v>
      </c>
      <c r="X2278" t="s">
        <v>40</v>
      </c>
      <c r="Y2278" t="s">
        <v>41</v>
      </c>
      <c r="Z2278" t="s">
        <v>41</v>
      </c>
      <c r="AA2278" t="s">
        <v>188</v>
      </c>
      <c r="AB2278" t="s">
        <v>435</v>
      </c>
      <c r="AC2278" t="s">
        <v>380</v>
      </c>
    </row>
    <row r="2279" spans="1:29" x14ac:dyDescent="0.25">
      <c r="A2279" t="s">
        <v>146</v>
      </c>
      <c r="B2279" t="s">
        <v>26</v>
      </c>
      <c r="C2279" t="s">
        <v>433</v>
      </c>
      <c r="D2279" t="s">
        <v>64</v>
      </c>
      <c r="E2279">
        <v>511</v>
      </c>
      <c r="F2279" t="str">
        <f t="shared" si="70"/>
        <v>A3860AF511</v>
      </c>
      <c r="G2279">
        <f t="shared" si="71"/>
        <v>24000</v>
      </c>
      <c r="H2279" s="2">
        <v>-24457</v>
      </c>
      <c r="I2279" s="3">
        <v>-24000</v>
      </c>
      <c r="J2279" t="s">
        <v>99</v>
      </c>
      <c r="K2279" t="s">
        <v>121</v>
      </c>
      <c r="L2279" t="s">
        <v>122</v>
      </c>
      <c r="M2279" t="s">
        <v>123</v>
      </c>
      <c r="N2279" t="s">
        <v>124</v>
      </c>
      <c r="O2279" t="s">
        <v>814</v>
      </c>
      <c r="P2279" t="s">
        <v>34</v>
      </c>
      <c r="Q2279" t="s">
        <v>51</v>
      </c>
      <c r="R2279" t="s">
        <v>58</v>
      </c>
      <c r="S2279" t="s">
        <v>434</v>
      </c>
      <c r="T2279" t="s">
        <v>185</v>
      </c>
      <c r="U2279" t="s">
        <v>38</v>
      </c>
      <c r="V2279" t="s">
        <v>378</v>
      </c>
      <c r="W2279" t="s">
        <v>40</v>
      </c>
      <c r="X2279" t="s">
        <v>40</v>
      </c>
      <c r="Y2279" t="s">
        <v>41</v>
      </c>
      <c r="Z2279" t="s">
        <v>41</v>
      </c>
      <c r="AA2279" t="s">
        <v>188</v>
      </c>
      <c r="AB2279" t="s">
        <v>435</v>
      </c>
      <c r="AC2279" t="s">
        <v>380</v>
      </c>
    </row>
    <row r="2280" spans="1:29" x14ac:dyDescent="0.25">
      <c r="A2280" t="s">
        <v>147</v>
      </c>
      <c r="B2280" t="s">
        <v>26</v>
      </c>
      <c r="C2280" t="s">
        <v>433</v>
      </c>
      <c r="D2280" t="s">
        <v>64</v>
      </c>
      <c r="E2280">
        <v>511</v>
      </c>
      <c r="F2280" t="str">
        <f t="shared" si="70"/>
        <v>A3860AF511</v>
      </c>
      <c r="G2280">
        <f t="shared" si="71"/>
        <v>24000</v>
      </c>
      <c r="H2280" s="2">
        <v>24457</v>
      </c>
      <c r="I2280" s="3">
        <v>24000</v>
      </c>
      <c r="J2280" t="s">
        <v>29</v>
      </c>
      <c r="K2280" t="s">
        <v>126</v>
      </c>
      <c r="L2280" t="s">
        <v>927</v>
      </c>
      <c r="M2280" t="s">
        <v>127</v>
      </c>
      <c r="N2280" t="s">
        <v>928</v>
      </c>
      <c r="O2280" t="s">
        <v>814</v>
      </c>
      <c r="P2280" t="s">
        <v>34</v>
      </c>
      <c r="Q2280" t="s">
        <v>51</v>
      </c>
      <c r="R2280" t="s">
        <v>58</v>
      </c>
      <c r="S2280" t="s">
        <v>434</v>
      </c>
      <c r="T2280" t="s">
        <v>185</v>
      </c>
      <c r="U2280" t="s">
        <v>38</v>
      </c>
      <c r="V2280" t="s">
        <v>378</v>
      </c>
      <c r="W2280" t="s">
        <v>40</v>
      </c>
      <c r="X2280" t="s">
        <v>40</v>
      </c>
      <c r="Y2280" t="s">
        <v>41</v>
      </c>
      <c r="Z2280" t="s">
        <v>41</v>
      </c>
      <c r="AA2280" t="s">
        <v>188</v>
      </c>
      <c r="AB2280" t="s">
        <v>435</v>
      </c>
      <c r="AC2280" t="s">
        <v>380</v>
      </c>
    </row>
    <row r="2281" spans="1:29" x14ac:dyDescent="0.25">
      <c r="A2281" t="s">
        <v>148</v>
      </c>
      <c r="B2281" t="s">
        <v>26</v>
      </c>
      <c r="C2281" t="s">
        <v>433</v>
      </c>
      <c r="D2281" t="s">
        <v>64</v>
      </c>
      <c r="E2281">
        <v>511</v>
      </c>
      <c r="F2281" t="str">
        <f t="shared" si="70"/>
        <v>A3860AF511</v>
      </c>
      <c r="G2281">
        <f t="shared" si="71"/>
        <v>24000</v>
      </c>
      <c r="H2281" s="2">
        <v>-24457</v>
      </c>
      <c r="I2281" s="3">
        <v>-24000</v>
      </c>
      <c r="J2281" t="s">
        <v>99</v>
      </c>
      <c r="K2281" t="s">
        <v>116</v>
      </c>
      <c r="L2281" t="s">
        <v>117</v>
      </c>
      <c r="M2281" t="s">
        <v>118</v>
      </c>
      <c r="N2281" t="s">
        <v>117</v>
      </c>
      <c r="O2281" t="s">
        <v>814</v>
      </c>
      <c r="P2281" t="s">
        <v>34</v>
      </c>
      <c r="Q2281" t="s">
        <v>51</v>
      </c>
      <c r="R2281" t="s">
        <v>58</v>
      </c>
      <c r="S2281" t="s">
        <v>434</v>
      </c>
      <c r="T2281" t="s">
        <v>185</v>
      </c>
      <c r="U2281" t="s">
        <v>38</v>
      </c>
      <c r="V2281" t="s">
        <v>378</v>
      </c>
      <c r="W2281" t="s">
        <v>40</v>
      </c>
      <c r="X2281" t="s">
        <v>40</v>
      </c>
      <c r="Y2281" t="s">
        <v>41</v>
      </c>
      <c r="Z2281" t="s">
        <v>41</v>
      </c>
      <c r="AA2281" t="s">
        <v>188</v>
      </c>
      <c r="AB2281" t="s">
        <v>435</v>
      </c>
      <c r="AC2281" t="s">
        <v>380</v>
      </c>
    </row>
    <row r="2282" spans="1:29" x14ac:dyDescent="0.25">
      <c r="A2282" t="s">
        <v>149</v>
      </c>
      <c r="B2282" t="s">
        <v>26</v>
      </c>
      <c r="C2282" t="s">
        <v>433</v>
      </c>
      <c r="D2282" t="s">
        <v>64</v>
      </c>
      <c r="E2282">
        <v>511</v>
      </c>
      <c r="F2282" t="str">
        <f t="shared" si="70"/>
        <v>A3860AF511</v>
      </c>
      <c r="G2282">
        <f t="shared" si="71"/>
        <v>16000</v>
      </c>
      <c r="H2282" s="2">
        <v>16011</v>
      </c>
      <c r="I2282" s="3">
        <v>16000</v>
      </c>
      <c r="J2282" t="s">
        <v>29</v>
      </c>
      <c r="K2282" t="s">
        <v>51</v>
      </c>
      <c r="L2282" t="s">
        <v>137</v>
      </c>
      <c r="M2282" t="s">
        <v>138</v>
      </c>
      <c r="N2282" t="s">
        <v>139</v>
      </c>
      <c r="O2282" t="s">
        <v>814</v>
      </c>
      <c r="P2282" t="s">
        <v>34</v>
      </c>
      <c r="Q2282" t="s">
        <v>51</v>
      </c>
      <c r="R2282" t="s">
        <v>58</v>
      </c>
      <c r="S2282" t="s">
        <v>434</v>
      </c>
      <c r="T2282" t="s">
        <v>185</v>
      </c>
      <c r="U2282" t="s">
        <v>38</v>
      </c>
      <c r="V2282" t="s">
        <v>378</v>
      </c>
      <c r="W2282" t="s">
        <v>40</v>
      </c>
      <c r="X2282" t="s">
        <v>40</v>
      </c>
      <c r="Y2282" t="s">
        <v>41</v>
      </c>
      <c r="Z2282" t="s">
        <v>41</v>
      </c>
      <c r="AA2282" t="s">
        <v>188</v>
      </c>
      <c r="AB2282" t="s">
        <v>435</v>
      </c>
      <c r="AC2282" t="s">
        <v>380</v>
      </c>
    </row>
    <row r="2283" spans="1:29" x14ac:dyDescent="0.25">
      <c r="A2283" t="s">
        <v>152</v>
      </c>
      <c r="B2283" t="s">
        <v>26</v>
      </c>
      <c r="C2283" t="s">
        <v>433</v>
      </c>
      <c r="D2283" t="s">
        <v>64</v>
      </c>
      <c r="E2283">
        <v>511</v>
      </c>
      <c r="F2283" t="str">
        <f t="shared" si="70"/>
        <v>A3860AF511</v>
      </c>
      <c r="G2283">
        <f t="shared" si="71"/>
        <v>16000</v>
      </c>
      <c r="H2283" s="2">
        <v>-16011</v>
      </c>
      <c r="I2283" s="3">
        <v>-16000</v>
      </c>
      <c r="J2283" t="s">
        <v>99</v>
      </c>
      <c r="K2283" t="s">
        <v>115</v>
      </c>
      <c r="L2283" t="s">
        <v>111</v>
      </c>
      <c r="M2283" t="s">
        <v>112</v>
      </c>
      <c r="N2283" t="s">
        <v>113</v>
      </c>
      <c r="O2283" t="s">
        <v>814</v>
      </c>
      <c r="P2283" t="s">
        <v>34</v>
      </c>
      <c r="Q2283" t="s">
        <v>51</v>
      </c>
      <c r="R2283" t="s">
        <v>58</v>
      </c>
      <c r="S2283" t="s">
        <v>434</v>
      </c>
      <c r="T2283" t="s">
        <v>185</v>
      </c>
      <c r="U2283" t="s">
        <v>38</v>
      </c>
      <c r="V2283" t="s">
        <v>378</v>
      </c>
      <c r="W2283" t="s">
        <v>40</v>
      </c>
      <c r="X2283" t="s">
        <v>40</v>
      </c>
      <c r="Y2283" t="s">
        <v>41</v>
      </c>
      <c r="Z2283" t="s">
        <v>41</v>
      </c>
      <c r="AA2283" t="s">
        <v>188</v>
      </c>
      <c r="AB2283" t="s">
        <v>435</v>
      </c>
      <c r="AC2283" t="s">
        <v>380</v>
      </c>
    </row>
    <row r="2284" spans="1:29" x14ac:dyDescent="0.25">
      <c r="A2284" t="s">
        <v>153</v>
      </c>
      <c r="B2284" t="s">
        <v>436</v>
      </c>
      <c r="C2284" t="s">
        <v>433</v>
      </c>
      <c r="D2284" t="s">
        <v>64</v>
      </c>
      <c r="E2284">
        <v>511</v>
      </c>
      <c r="F2284" t="str">
        <f t="shared" si="70"/>
        <v>A3860AF511</v>
      </c>
      <c r="G2284">
        <f t="shared" si="71"/>
        <v>15000</v>
      </c>
      <c r="H2284" s="2">
        <v>14556</v>
      </c>
      <c r="I2284" s="3">
        <v>15000</v>
      </c>
      <c r="J2284" t="s">
        <v>29</v>
      </c>
      <c r="K2284" t="s">
        <v>154</v>
      </c>
      <c r="L2284" t="s">
        <v>155</v>
      </c>
      <c r="M2284" t="s">
        <v>156</v>
      </c>
      <c r="N2284" t="s">
        <v>157</v>
      </c>
      <c r="O2284" t="s">
        <v>814</v>
      </c>
      <c r="P2284" t="s">
        <v>34</v>
      </c>
      <c r="Q2284" t="s">
        <v>51</v>
      </c>
      <c r="R2284" t="s">
        <v>58</v>
      </c>
      <c r="S2284" t="s">
        <v>434</v>
      </c>
      <c r="T2284" t="s">
        <v>185</v>
      </c>
      <c r="U2284" t="s">
        <v>38</v>
      </c>
      <c r="V2284" t="s">
        <v>378</v>
      </c>
      <c r="W2284" t="s">
        <v>40</v>
      </c>
      <c r="X2284" t="s">
        <v>40</v>
      </c>
      <c r="Y2284" t="s">
        <v>41</v>
      </c>
      <c r="Z2284" t="s">
        <v>41</v>
      </c>
      <c r="AA2284" t="s">
        <v>188</v>
      </c>
      <c r="AB2284" t="s">
        <v>435</v>
      </c>
      <c r="AC2284" t="s">
        <v>380</v>
      </c>
    </row>
    <row r="2285" spans="1:29" x14ac:dyDescent="0.25">
      <c r="A2285" t="s">
        <v>158</v>
      </c>
      <c r="B2285" t="s">
        <v>436</v>
      </c>
      <c r="C2285" t="s">
        <v>433</v>
      </c>
      <c r="D2285" t="s">
        <v>64</v>
      </c>
      <c r="E2285">
        <v>511</v>
      </c>
      <c r="F2285" t="str">
        <f t="shared" si="70"/>
        <v>A3860AF511</v>
      </c>
      <c r="G2285">
        <f t="shared" si="71"/>
        <v>2000</v>
      </c>
      <c r="H2285" s="2">
        <v>1789</v>
      </c>
      <c r="I2285" s="3">
        <v>2000</v>
      </c>
      <c r="J2285" t="s">
        <v>29</v>
      </c>
      <c r="K2285" t="s">
        <v>159</v>
      </c>
      <c r="L2285" t="s">
        <v>160</v>
      </c>
      <c r="M2285" t="s">
        <v>161</v>
      </c>
      <c r="N2285" t="s">
        <v>162</v>
      </c>
      <c r="O2285" t="s">
        <v>814</v>
      </c>
      <c r="P2285" t="s">
        <v>34</v>
      </c>
      <c r="Q2285" t="s">
        <v>51</v>
      </c>
      <c r="R2285" t="s">
        <v>58</v>
      </c>
      <c r="S2285" t="s">
        <v>434</v>
      </c>
      <c r="T2285" t="s">
        <v>185</v>
      </c>
      <c r="U2285" t="s">
        <v>38</v>
      </c>
      <c r="V2285" t="s">
        <v>378</v>
      </c>
      <c r="W2285" t="s">
        <v>40</v>
      </c>
      <c r="X2285" t="s">
        <v>40</v>
      </c>
      <c r="Y2285" t="s">
        <v>41</v>
      </c>
      <c r="Z2285" t="s">
        <v>41</v>
      </c>
      <c r="AA2285" t="s">
        <v>188</v>
      </c>
      <c r="AB2285" t="s">
        <v>435</v>
      </c>
      <c r="AC2285" t="s">
        <v>380</v>
      </c>
    </row>
    <row r="2286" spans="1:29" x14ac:dyDescent="0.25">
      <c r="A2286" t="s">
        <v>163</v>
      </c>
      <c r="B2286" t="s">
        <v>436</v>
      </c>
      <c r="C2286" t="s">
        <v>433</v>
      </c>
      <c r="D2286" t="s">
        <v>64</v>
      </c>
      <c r="E2286">
        <v>511</v>
      </c>
      <c r="F2286" t="str">
        <f t="shared" si="70"/>
        <v>A3860AF511</v>
      </c>
      <c r="G2286">
        <f t="shared" si="71"/>
        <v>17000</v>
      </c>
      <c r="H2286" s="2">
        <v>-16345</v>
      </c>
      <c r="I2286" s="3">
        <v>-17000</v>
      </c>
      <c r="J2286" t="s">
        <v>99</v>
      </c>
      <c r="K2286" t="s">
        <v>51</v>
      </c>
      <c r="L2286" t="s">
        <v>137</v>
      </c>
      <c r="M2286" t="s">
        <v>138</v>
      </c>
      <c r="N2286" t="s">
        <v>139</v>
      </c>
      <c r="O2286" t="s">
        <v>814</v>
      </c>
      <c r="P2286" t="s">
        <v>34</v>
      </c>
      <c r="Q2286" t="s">
        <v>51</v>
      </c>
      <c r="R2286" t="s">
        <v>58</v>
      </c>
      <c r="S2286" t="s">
        <v>434</v>
      </c>
      <c r="T2286" t="s">
        <v>185</v>
      </c>
      <c r="U2286" t="s">
        <v>38</v>
      </c>
      <c r="V2286" t="s">
        <v>378</v>
      </c>
      <c r="W2286" t="s">
        <v>40</v>
      </c>
      <c r="X2286" t="s">
        <v>40</v>
      </c>
      <c r="Y2286" t="s">
        <v>41</v>
      </c>
      <c r="Z2286" t="s">
        <v>41</v>
      </c>
      <c r="AA2286" t="s">
        <v>188</v>
      </c>
      <c r="AB2286" t="s">
        <v>435</v>
      </c>
      <c r="AC2286" t="s">
        <v>380</v>
      </c>
    </row>
    <row r="2287" spans="1:29" x14ac:dyDescent="0.25">
      <c r="A2287" t="s">
        <v>164</v>
      </c>
      <c r="B2287" t="s">
        <v>26</v>
      </c>
      <c r="C2287" t="s">
        <v>433</v>
      </c>
      <c r="D2287" t="s">
        <v>64</v>
      </c>
      <c r="E2287">
        <v>511</v>
      </c>
      <c r="F2287" t="str">
        <f t="shared" si="70"/>
        <v>A3860AF511</v>
      </c>
      <c r="G2287">
        <f t="shared" si="71"/>
        <v>15000</v>
      </c>
      <c r="H2287" s="2">
        <v>14556</v>
      </c>
      <c r="I2287" s="3">
        <v>15000</v>
      </c>
      <c r="J2287" t="s">
        <v>29</v>
      </c>
      <c r="K2287" t="s">
        <v>116</v>
      </c>
      <c r="L2287" t="s">
        <v>117</v>
      </c>
      <c r="M2287" t="s">
        <v>118</v>
      </c>
      <c r="N2287" t="s">
        <v>117</v>
      </c>
      <c r="O2287" t="s">
        <v>814</v>
      </c>
      <c r="P2287" t="s">
        <v>34</v>
      </c>
      <c r="Q2287" t="s">
        <v>51</v>
      </c>
      <c r="R2287" t="s">
        <v>58</v>
      </c>
      <c r="S2287" t="s">
        <v>434</v>
      </c>
      <c r="T2287" t="s">
        <v>185</v>
      </c>
      <c r="U2287" t="s">
        <v>38</v>
      </c>
      <c r="V2287" t="s">
        <v>378</v>
      </c>
      <c r="W2287" t="s">
        <v>40</v>
      </c>
      <c r="X2287" t="s">
        <v>40</v>
      </c>
      <c r="Y2287" t="s">
        <v>41</v>
      </c>
      <c r="Z2287" t="s">
        <v>41</v>
      </c>
      <c r="AA2287" t="s">
        <v>188</v>
      </c>
      <c r="AB2287" t="s">
        <v>435</v>
      </c>
      <c r="AC2287" t="s">
        <v>380</v>
      </c>
    </row>
    <row r="2288" spans="1:29" x14ac:dyDescent="0.25">
      <c r="A2288" t="s">
        <v>165</v>
      </c>
      <c r="B2288" t="s">
        <v>26</v>
      </c>
      <c r="C2288" t="s">
        <v>433</v>
      </c>
      <c r="D2288" t="s">
        <v>64</v>
      </c>
      <c r="E2288">
        <v>511</v>
      </c>
      <c r="F2288" t="str">
        <f t="shared" si="70"/>
        <v>A3860AF511</v>
      </c>
      <c r="G2288">
        <f t="shared" si="71"/>
        <v>15000</v>
      </c>
      <c r="H2288" s="2">
        <v>-14556</v>
      </c>
      <c r="I2288" s="3">
        <v>-15000</v>
      </c>
      <c r="J2288" t="s">
        <v>99</v>
      </c>
      <c r="K2288" t="s">
        <v>154</v>
      </c>
      <c r="L2288" t="s">
        <v>155</v>
      </c>
      <c r="M2288" t="s">
        <v>156</v>
      </c>
      <c r="N2288" t="s">
        <v>157</v>
      </c>
      <c r="O2288" t="s">
        <v>814</v>
      </c>
      <c r="P2288" t="s">
        <v>34</v>
      </c>
      <c r="Q2288" t="s">
        <v>51</v>
      </c>
      <c r="R2288" t="s">
        <v>58</v>
      </c>
      <c r="S2288" t="s">
        <v>434</v>
      </c>
      <c r="T2288" t="s">
        <v>185</v>
      </c>
      <c r="U2288" t="s">
        <v>38</v>
      </c>
      <c r="V2288" t="s">
        <v>378</v>
      </c>
      <c r="W2288" t="s">
        <v>40</v>
      </c>
      <c r="X2288" t="s">
        <v>40</v>
      </c>
      <c r="Y2288" t="s">
        <v>41</v>
      </c>
      <c r="Z2288" t="s">
        <v>41</v>
      </c>
      <c r="AA2288" t="s">
        <v>188</v>
      </c>
      <c r="AB2288" t="s">
        <v>435</v>
      </c>
      <c r="AC2288" t="s">
        <v>380</v>
      </c>
    </row>
    <row r="2289" spans="1:29" x14ac:dyDescent="0.25">
      <c r="A2289" t="s">
        <v>166</v>
      </c>
      <c r="B2289" t="s">
        <v>26</v>
      </c>
      <c r="C2289" t="s">
        <v>433</v>
      </c>
      <c r="D2289" t="s">
        <v>64</v>
      </c>
      <c r="E2289">
        <v>511</v>
      </c>
      <c r="F2289" t="str">
        <f t="shared" si="70"/>
        <v>A3860AF511</v>
      </c>
      <c r="G2289">
        <f t="shared" si="71"/>
        <v>15000</v>
      </c>
      <c r="H2289" s="2">
        <v>14899</v>
      </c>
      <c r="I2289" s="3">
        <v>15000</v>
      </c>
      <c r="J2289" t="s">
        <v>29</v>
      </c>
      <c r="K2289" t="s">
        <v>116</v>
      </c>
      <c r="L2289" t="s">
        <v>117</v>
      </c>
      <c r="M2289" t="s">
        <v>118</v>
      </c>
      <c r="N2289" t="s">
        <v>117</v>
      </c>
      <c r="O2289" t="s">
        <v>814</v>
      </c>
      <c r="P2289" t="s">
        <v>34</v>
      </c>
      <c r="Q2289" t="s">
        <v>51</v>
      </c>
      <c r="R2289" t="s">
        <v>58</v>
      </c>
      <c r="S2289" t="s">
        <v>434</v>
      </c>
      <c r="T2289" t="s">
        <v>185</v>
      </c>
      <c r="U2289" t="s">
        <v>38</v>
      </c>
      <c r="V2289" t="s">
        <v>378</v>
      </c>
      <c r="W2289" t="s">
        <v>40</v>
      </c>
      <c r="X2289" t="s">
        <v>40</v>
      </c>
      <c r="Y2289" t="s">
        <v>41</v>
      </c>
      <c r="Z2289" t="s">
        <v>41</v>
      </c>
      <c r="AA2289" t="s">
        <v>188</v>
      </c>
      <c r="AB2289" t="s">
        <v>435</v>
      </c>
      <c r="AC2289" t="s">
        <v>380</v>
      </c>
    </row>
    <row r="2290" spans="1:29" x14ac:dyDescent="0.25">
      <c r="A2290" t="s">
        <v>167</v>
      </c>
      <c r="B2290" t="s">
        <v>26</v>
      </c>
      <c r="C2290" t="s">
        <v>433</v>
      </c>
      <c r="D2290" t="s">
        <v>64</v>
      </c>
      <c r="E2290">
        <v>511</v>
      </c>
      <c r="F2290" t="str">
        <f t="shared" si="70"/>
        <v>A3860AF511</v>
      </c>
      <c r="G2290">
        <f t="shared" si="71"/>
        <v>15000</v>
      </c>
      <c r="H2290" s="2">
        <v>-14899</v>
      </c>
      <c r="I2290" s="3">
        <v>-15000</v>
      </c>
      <c r="J2290" t="s">
        <v>99</v>
      </c>
      <c r="K2290" t="s">
        <v>168</v>
      </c>
      <c r="L2290" t="s">
        <v>117</v>
      </c>
      <c r="M2290" t="s">
        <v>169</v>
      </c>
      <c r="N2290" t="s">
        <v>170</v>
      </c>
      <c r="O2290" t="s">
        <v>814</v>
      </c>
      <c r="P2290" t="s">
        <v>34</v>
      </c>
      <c r="Q2290" t="s">
        <v>51</v>
      </c>
      <c r="R2290" t="s">
        <v>58</v>
      </c>
      <c r="S2290" t="s">
        <v>434</v>
      </c>
      <c r="T2290" t="s">
        <v>185</v>
      </c>
      <c r="U2290" t="s">
        <v>38</v>
      </c>
      <c r="V2290" t="s">
        <v>378</v>
      </c>
      <c r="W2290" t="s">
        <v>40</v>
      </c>
      <c r="X2290" t="s">
        <v>40</v>
      </c>
      <c r="Y2290" t="s">
        <v>41</v>
      </c>
      <c r="Z2290" t="s">
        <v>41</v>
      </c>
      <c r="AA2290" t="s">
        <v>188</v>
      </c>
      <c r="AB2290" t="s">
        <v>435</v>
      </c>
      <c r="AC2290" t="s">
        <v>380</v>
      </c>
    </row>
    <row r="2291" spans="1:29" x14ac:dyDescent="0.25">
      <c r="A2291" t="s">
        <v>171</v>
      </c>
      <c r="B2291" t="s">
        <v>26</v>
      </c>
      <c r="C2291" t="s">
        <v>433</v>
      </c>
      <c r="D2291" t="s">
        <v>64</v>
      </c>
      <c r="E2291">
        <v>511</v>
      </c>
      <c r="F2291" t="str">
        <f t="shared" si="70"/>
        <v>A3860AF511</v>
      </c>
      <c r="G2291">
        <f t="shared" si="71"/>
        <v>6000</v>
      </c>
      <c r="H2291" s="2">
        <v>5847</v>
      </c>
      <c r="I2291" s="3">
        <v>6000</v>
      </c>
      <c r="J2291" t="s">
        <v>29</v>
      </c>
      <c r="K2291" t="s">
        <v>115</v>
      </c>
      <c r="L2291" t="s">
        <v>111</v>
      </c>
      <c r="M2291" t="s">
        <v>112</v>
      </c>
      <c r="N2291" t="s">
        <v>113</v>
      </c>
      <c r="O2291" t="s">
        <v>814</v>
      </c>
      <c r="P2291" t="s">
        <v>34</v>
      </c>
      <c r="Q2291" t="s">
        <v>51</v>
      </c>
      <c r="R2291" t="s">
        <v>58</v>
      </c>
      <c r="S2291" t="s">
        <v>434</v>
      </c>
      <c r="T2291" t="s">
        <v>185</v>
      </c>
      <c r="U2291" t="s">
        <v>38</v>
      </c>
      <c r="V2291" t="s">
        <v>378</v>
      </c>
      <c r="W2291" t="s">
        <v>40</v>
      </c>
      <c r="X2291" t="s">
        <v>40</v>
      </c>
      <c r="Y2291" t="s">
        <v>41</v>
      </c>
      <c r="Z2291" t="s">
        <v>41</v>
      </c>
      <c r="AA2291" t="s">
        <v>188</v>
      </c>
      <c r="AB2291" t="s">
        <v>435</v>
      </c>
      <c r="AC2291" t="s">
        <v>380</v>
      </c>
    </row>
    <row r="2292" spans="1:29" x14ac:dyDescent="0.25">
      <c r="A2292" t="s">
        <v>172</v>
      </c>
      <c r="B2292" t="s">
        <v>26</v>
      </c>
      <c r="C2292" t="s">
        <v>433</v>
      </c>
      <c r="D2292" t="s">
        <v>64</v>
      </c>
      <c r="E2292">
        <v>511</v>
      </c>
      <c r="F2292" t="str">
        <f t="shared" si="70"/>
        <v>A3860AF511</v>
      </c>
      <c r="G2292">
        <f t="shared" si="71"/>
        <v>6000</v>
      </c>
      <c r="H2292" s="2">
        <v>-5847</v>
      </c>
      <c r="I2292" s="3">
        <v>-6000</v>
      </c>
      <c r="J2292" t="s">
        <v>99</v>
      </c>
      <c r="K2292" t="s">
        <v>108</v>
      </c>
      <c r="L2292" t="s">
        <v>109</v>
      </c>
      <c r="M2292" t="s">
        <v>32</v>
      </c>
      <c r="N2292" t="s">
        <v>33</v>
      </c>
      <c r="O2292" t="s">
        <v>814</v>
      </c>
      <c r="P2292" t="s">
        <v>34</v>
      </c>
      <c r="Q2292" t="s">
        <v>51</v>
      </c>
      <c r="R2292" t="s">
        <v>58</v>
      </c>
      <c r="S2292" t="s">
        <v>434</v>
      </c>
      <c r="T2292" t="s">
        <v>185</v>
      </c>
      <c r="U2292" t="s">
        <v>38</v>
      </c>
      <c r="V2292" t="s">
        <v>378</v>
      </c>
      <c r="W2292" t="s">
        <v>40</v>
      </c>
      <c r="X2292" t="s">
        <v>40</v>
      </c>
      <c r="Y2292" t="s">
        <v>41</v>
      </c>
      <c r="Z2292" t="s">
        <v>41</v>
      </c>
      <c r="AA2292" t="s">
        <v>188</v>
      </c>
      <c r="AB2292" t="s">
        <v>435</v>
      </c>
      <c r="AC2292" t="s">
        <v>380</v>
      </c>
    </row>
    <row r="2293" spans="1:29" x14ac:dyDescent="0.25">
      <c r="A2293" t="s">
        <v>823</v>
      </c>
      <c r="B2293" t="s">
        <v>26</v>
      </c>
      <c r="C2293" t="s">
        <v>433</v>
      </c>
      <c r="D2293" t="s">
        <v>66</v>
      </c>
      <c r="E2293">
        <v>511</v>
      </c>
      <c r="F2293" t="str">
        <f t="shared" si="70"/>
        <v>A4100AF511</v>
      </c>
      <c r="G2293">
        <f t="shared" si="71"/>
        <v>445000</v>
      </c>
      <c r="H2293" s="2">
        <v>444533</v>
      </c>
      <c r="I2293" s="3">
        <v>445000</v>
      </c>
      <c r="J2293" t="s">
        <v>29</v>
      </c>
      <c r="K2293" t="s">
        <v>108</v>
      </c>
      <c r="L2293" t="s">
        <v>109</v>
      </c>
      <c r="M2293" t="s">
        <v>32</v>
      </c>
      <c r="N2293" t="s">
        <v>33</v>
      </c>
      <c r="O2293" t="s">
        <v>814</v>
      </c>
      <c r="P2293" t="s">
        <v>34</v>
      </c>
      <c r="Q2293" t="s">
        <v>48</v>
      </c>
      <c r="R2293" t="s">
        <v>49</v>
      </c>
      <c r="S2293" t="s">
        <v>434</v>
      </c>
      <c r="T2293" t="s">
        <v>185</v>
      </c>
      <c r="U2293" t="s">
        <v>38</v>
      </c>
      <c r="V2293" t="s">
        <v>378</v>
      </c>
      <c r="W2293" t="s">
        <v>40</v>
      </c>
      <c r="X2293" t="s">
        <v>40</v>
      </c>
      <c r="Y2293" t="s">
        <v>41</v>
      </c>
      <c r="Z2293" t="s">
        <v>41</v>
      </c>
      <c r="AA2293" t="s">
        <v>188</v>
      </c>
      <c r="AB2293" t="s">
        <v>435</v>
      </c>
      <c r="AC2293" t="s">
        <v>380</v>
      </c>
    </row>
    <row r="2294" spans="1:29" x14ac:dyDescent="0.25">
      <c r="A2294" t="s">
        <v>825</v>
      </c>
      <c r="B2294" t="s">
        <v>26</v>
      </c>
      <c r="C2294" t="s">
        <v>433</v>
      </c>
      <c r="D2294" t="s">
        <v>66</v>
      </c>
      <c r="E2294">
        <v>511</v>
      </c>
      <c r="F2294" t="str">
        <f t="shared" si="70"/>
        <v>A4100AF511</v>
      </c>
      <c r="G2294">
        <f t="shared" si="71"/>
        <v>20000</v>
      </c>
      <c r="H2294" s="2">
        <v>20534</v>
      </c>
      <c r="I2294" s="3">
        <v>20000</v>
      </c>
      <c r="J2294" t="s">
        <v>29</v>
      </c>
      <c r="K2294" t="s">
        <v>100</v>
      </c>
      <c r="L2294" t="s">
        <v>101</v>
      </c>
      <c r="M2294" t="s">
        <v>102</v>
      </c>
      <c r="N2294" t="s">
        <v>103</v>
      </c>
      <c r="O2294" t="s">
        <v>814</v>
      </c>
      <c r="P2294" t="s">
        <v>34</v>
      </c>
      <c r="Q2294" t="s">
        <v>48</v>
      </c>
      <c r="R2294" t="s">
        <v>49</v>
      </c>
      <c r="S2294" t="s">
        <v>434</v>
      </c>
      <c r="T2294" t="s">
        <v>185</v>
      </c>
      <c r="U2294" t="s">
        <v>38</v>
      </c>
      <c r="V2294" t="s">
        <v>378</v>
      </c>
      <c r="W2294" t="s">
        <v>40</v>
      </c>
      <c r="X2294" t="s">
        <v>40</v>
      </c>
      <c r="Y2294" t="s">
        <v>41</v>
      </c>
      <c r="Z2294" t="s">
        <v>41</v>
      </c>
      <c r="AA2294" t="s">
        <v>188</v>
      </c>
      <c r="AB2294" t="s">
        <v>435</v>
      </c>
      <c r="AC2294" t="s">
        <v>380</v>
      </c>
    </row>
    <row r="2295" spans="1:29" x14ac:dyDescent="0.25">
      <c r="A2295" t="s">
        <v>816</v>
      </c>
      <c r="B2295" t="s">
        <v>26</v>
      </c>
      <c r="C2295" t="s">
        <v>433</v>
      </c>
      <c r="D2295" t="s">
        <v>66</v>
      </c>
      <c r="E2295">
        <v>511</v>
      </c>
      <c r="F2295" t="str">
        <f t="shared" si="70"/>
        <v>A4100AF511</v>
      </c>
      <c r="G2295">
        <f t="shared" si="71"/>
        <v>340000</v>
      </c>
      <c r="H2295" s="2">
        <v>-340050</v>
      </c>
      <c r="I2295" s="3">
        <v>-340000</v>
      </c>
      <c r="J2295" t="s">
        <v>99</v>
      </c>
      <c r="K2295" t="s">
        <v>115</v>
      </c>
      <c r="L2295" t="s">
        <v>111</v>
      </c>
      <c r="M2295" t="s">
        <v>112</v>
      </c>
      <c r="N2295" t="s">
        <v>113</v>
      </c>
      <c r="O2295" t="s">
        <v>814</v>
      </c>
      <c r="P2295" t="s">
        <v>34</v>
      </c>
      <c r="Q2295" t="s">
        <v>48</v>
      </c>
      <c r="R2295" t="s">
        <v>49</v>
      </c>
      <c r="S2295" t="s">
        <v>434</v>
      </c>
      <c r="T2295" t="s">
        <v>185</v>
      </c>
      <c r="U2295" t="s">
        <v>38</v>
      </c>
      <c r="V2295" t="s">
        <v>378</v>
      </c>
      <c r="W2295" t="s">
        <v>40</v>
      </c>
      <c r="X2295" t="s">
        <v>40</v>
      </c>
      <c r="Y2295" t="s">
        <v>41</v>
      </c>
      <c r="Z2295" t="s">
        <v>41</v>
      </c>
      <c r="AA2295" t="s">
        <v>188</v>
      </c>
      <c r="AB2295" t="s">
        <v>435</v>
      </c>
      <c r="AC2295" t="s">
        <v>380</v>
      </c>
    </row>
    <row r="2296" spans="1:29" x14ac:dyDescent="0.25">
      <c r="A2296" t="s">
        <v>817</v>
      </c>
      <c r="B2296" t="s">
        <v>26</v>
      </c>
      <c r="C2296" t="s">
        <v>433</v>
      </c>
      <c r="D2296" t="s">
        <v>66</v>
      </c>
      <c r="E2296">
        <v>511</v>
      </c>
      <c r="F2296" t="str">
        <f t="shared" si="70"/>
        <v>A4100AF511</v>
      </c>
      <c r="G2296">
        <f t="shared" si="71"/>
        <v>125000</v>
      </c>
      <c r="H2296" s="2">
        <v>-125017</v>
      </c>
      <c r="I2296" s="3">
        <v>-125000</v>
      </c>
      <c r="J2296" t="s">
        <v>99</v>
      </c>
      <c r="K2296" t="s">
        <v>116</v>
      </c>
      <c r="L2296" t="s">
        <v>117</v>
      </c>
      <c r="M2296" t="s">
        <v>118</v>
      </c>
      <c r="N2296" t="s">
        <v>117</v>
      </c>
      <c r="O2296" t="s">
        <v>814</v>
      </c>
      <c r="P2296" t="s">
        <v>34</v>
      </c>
      <c r="Q2296" t="s">
        <v>48</v>
      </c>
      <c r="R2296" t="s">
        <v>49</v>
      </c>
      <c r="S2296" t="s">
        <v>434</v>
      </c>
      <c r="T2296" t="s">
        <v>185</v>
      </c>
      <c r="U2296" t="s">
        <v>38</v>
      </c>
      <c r="V2296" t="s">
        <v>378</v>
      </c>
      <c r="W2296" t="s">
        <v>40</v>
      </c>
      <c r="X2296" t="s">
        <v>40</v>
      </c>
      <c r="Y2296" t="s">
        <v>41</v>
      </c>
      <c r="Z2296" t="s">
        <v>41</v>
      </c>
      <c r="AA2296" t="s">
        <v>188</v>
      </c>
      <c r="AB2296" t="s">
        <v>435</v>
      </c>
      <c r="AC2296" t="s">
        <v>380</v>
      </c>
    </row>
    <row r="2297" spans="1:29" x14ac:dyDescent="0.25">
      <c r="A2297" t="s">
        <v>149</v>
      </c>
      <c r="B2297" t="s">
        <v>26</v>
      </c>
      <c r="C2297" t="s">
        <v>433</v>
      </c>
      <c r="D2297" t="s">
        <v>66</v>
      </c>
      <c r="E2297">
        <v>511</v>
      </c>
      <c r="F2297" t="str">
        <f t="shared" si="70"/>
        <v>A4100AF511</v>
      </c>
      <c r="G2297">
        <f t="shared" si="71"/>
        <v>76000</v>
      </c>
      <c r="H2297" s="2">
        <v>75580</v>
      </c>
      <c r="I2297" s="3">
        <v>76000</v>
      </c>
      <c r="J2297" t="s">
        <v>29</v>
      </c>
      <c r="K2297" t="s">
        <v>48</v>
      </c>
      <c r="L2297" t="s">
        <v>134</v>
      </c>
      <c r="M2297" t="s">
        <v>135</v>
      </c>
      <c r="N2297" t="s">
        <v>136</v>
      </c>
      <c r="O2297" t="s">
        <v>814</v>
      </c>
      <c r="P2297" t="s">
        <v>34</v>
      </c>
      <c r="Q2297" t="s">
        <v>48</v>
      </c>
      <c r="R2297" t="s">
        <v>49</v>
      </c>
      <c r="S2297" t="s">
        <v>434</v>
      </c>
      <c r="T2297" t="s">
        <v>185</v>
      </c>
      <c r="U2297" t="s">
        <v>38</v>
      </c>
      <c r="V2297" t="s">
        <v>378</v>
      </c>
      <c r="W2297" t="s">
        <v>40</v>
      </c>
      <c r="X2297" t="s">
        <v>40</v>
      </c>
      <c r="Y2297" t="s">
        <v>41</v>
      </c>
      <c r="Z2297" t="s">
        <v>41</v>
      </c>
      <c r="AA2297" t="s">
        <v>188</v>
      </c>
      <c r="AB2297" t="s">
        <v>435</v>
      </c>
      <c r="AC2297" t="s">
        <v>380</v>
      </c>
    </row>
    <row r="2298" spans="1:29" x14ac:dyDescent="0.25">
      <c r="A2298" t="s">
        <v>152</v>
      </c>
      <c r="B2298" t="s">
        <v>26</v>
      </c>
      <c r="C2298" t="s">
        <v>433</v>
      </c>
      <c r="D2298" t="s">
        <v>66</v>
      </c>
      <c r="E2298">
        <v>511</v>
      </c>
      <c r="F2298" t="str">
        <f t="shared" si="70"/>
        <v>A4100AF511</v>
      </c>
      <c r="G2298">
        <f t="shared" si="71"/>
        <v>76000</v>
      </c>
      <c r="H2298" s="2">
        <v>-75580</v>
      </c>
      <c r="I2298" s="3">
        <v>-76000</v>
      </c>
      <c r="J2298" t="s">
        <v>99</v>
      </c>
      <c r="K2298" t="s">
        <v>115</v>
      </c>
      <c r="L2298" t="s">
        <v>111</v>
      </c>
      <c r="M2298" t="s">
        <v>112</v>
      </c>
      <c r="N2298" t="s">
        <v>113</v>
      </c>
      <c r="O2298" t="s">
        <v>814</v>
      </c>
      <c r="P2298" t="s">
        <v>34</v>
      </c>
      <c r="Q2298" t="s">
        <v>48</v>
      </c>
      <c r="R2298" t="s">
        <v>49</v>
      </c>
      <c r="S2298" t="s">
        <v>434</v>
      </c>
      <c r="T2298" t="s">
        <v>185</v>
      </c>
      <c r="U2298" t="s">
        <v>38</v>
      </c>
      <c r="V2298" t="s">
        <v>378</v>
      </c>
      <c r="W2298" t="s">
        <v>40</v>
      </c>
      <c r="X2298" t="s">
        <v>40</v>
      </c>
      <c r="Y2298" t="s">
        <v>41</v>
      </c>
      <c r="Z2298" t="s">
        <v>41</v>
      </c>
      <c r="AA2298" t="s">
        <v>188</v>
      </c>
      <c r="AB2298" t="s">
        <v>435</v>
      </c>
      <c r="AC2298" t="s">
        <v>380</v>
      </c>
    </row>
    <row r="2299" spans="1:29" x14ac:dyDescent="0.25">
      <c r="A2299" t="s">
        <v>153</v>
      </c>
      <c r="B2299" t="s">
        <v>436</v>
      </c>
      <c r="C2299" t="s">
        <v>433</v>
      </c>
      <c r="D2299" t="s">
        <v>66</v>
      </c>
      <c r="E2299">
        <v>511</v>
      </c>
      <c r="F2299" t="str">
        <f t="shared" si="70"/>
        <v>A4100AF511</v>
      </c>
      <c r="G2299">
        <f t="shared" si="71"/>
        <v>77000</v>
      </c>
      <c r="H2299" s="2">
        <v>76919</v>
      </c>
      <c r="I2299" s="3">
        <v>77000</v>
      </c>
      <c r="J2299" t="s">
        <v>29</v>
      </c>
      <c r="K2299" t="s">
        <v>154</v>
      </c>
      <c r="L2299" t="s">
        <v>155</v>
      </c>
      <c r="M2299" t="s">
        <v>156</v>
      </c>
      <c r="N2299" t="s">
        <v>157</v>
      </c>
      <c r="O2299" t="s">
        <v>814</v>
      </c>
      <c r="P2299" t="s">
        <v>34</v>
      </c>
      <c r="Q2299" t="s">
        <v>48</v>
      </c>
      <c r="R2299" t="s">
        <v>49</v>
      </c>
      <c r="S2299" t="s">
        <v>434</v>
      </c>
      <c r="T2299" t="s">
        <v>185</v>
      </c>
      <c r="U2299" t="s">
        <v>38</v>
      </c>
      <c r="V2299" t="s">
        <v>378</v>
      </c>
      <c r="W2299" t="s">
        <v>40</v>
      </c>
      <c r="X2299" t="s">
        <v>40</v>
      </c>
      <c r="Y2299" t="s">
        <v>41</v>
      </c>
      <c r="Z2299" t="s">
        <v>41</v>
      </c>
      <c r="AA2299" t="s">
        <v>188</v>
      </c>
      <c r="AB2299" t="s">
        <v>435</v>
      </c>
      <c r="AC2299" t="s">
        <v>380</v>
      </c>
    </row>
    <row r="2300" spans="1:29" x14ac:dyDescent="0.25">
      <c r="A2300" t="s">
        <v>163</v>
      </c>
      <c r="B2300" t="s">
        <v>436</v>
      </c>
      <c r="C2300" t="s">
        <v>433</v>
      </c>
      <c r="D2300" t="s">
        <v>66</v>
      </c>
      <c r="E2300">
        <v>511</v>
      </c>
      <c r="F2300" t="str">
        <f t="shared" si="70"/>
        <v>A4100AF511</v>
      </c>
      <c r="G2300">
        <f t="shared" si="71"/>
        <v>77000</v>
      </c>
      <c r="H2300" s="2">
        <v>-77061</v>
      </c>
      <c r="I2300" s="3">
        <v>-77000</v>
      </c>
      <c r="J2300" t="s">
        <v>99</v>
      </c>
      <c r="K2300" t="s">
        <v>48</v>
      </c>
      <c r="L2300" t="s">
        <v>134</v>
      </c>
      <c r="M2300" t="s">
        <v>135</v>
      </c>
      <c r="N2300" t="s">
        <v>136</v>
      </c>
      <c r="O2300" t="s">
        <v>814</v>
      </c>
      <c r="P2300" t="s">
        <v>34</v>
      </c>
      <c r="Q2300" t="s">
        <v>48</v>
      </c>
      <c r="R2300" t="s">
        <v>49</v>
      </c>
      <c r="S2300" t="s">
        <v>434</v>
      </c>
      <c r="T2300" t="s">
        <v>185</v>
      </c>
      <c r="U2300" t="s">
        <v>38</v>
      </c>
      <c r="V2300" t="s">
        <v>378</v>
      </c>
      <c r="W2300" t="s">
        <v>40</v>
      </c>
      <c r="X2300" t="s">
        <v>40</v>
      </c>
      <c r="Y2300" t="s">
        <v>41</v>
      </c>
      <c r="Z2300" t="s">
        <v>41</v>
      </c>
      <c r="AA2300" t="s">
        <v>188</v>
      </c>
      <c r="AB2300" t="s">
        <v>435</v>
      </c>
      <c r="AC2300" t="s">
        <v>380</v>
      </c>
    </row>
    <row r="2301" spans="1:29" x14ac:dyDescent="0.25">
      <c r="A2301" t="s">
        <v>164</v>
      </c>
      <c r="B2301" t="s">
        <v>26</v>
      </c>
      <c r="C2301" t="s">
        <v>433</v>
      </c>
      <c r="D2301" t="s">
        <v>66</v>
      </c>
      <c r="E2301">
        <v>511</v>
      </c>
      <c r="F2301" t="str">
        <f t="shared" si="70"/>
        <v>A4100AF511</v>
      </c>
      <c r="G2301">
        <f t="shared" si="71"/>
        <v>77000</v>
      </c>
      <c r="H2301" s="2">
        <v>76919</v>
      </c>
      <c r="I2301" s="3">
        <v>77000</v>
      </c>
      <c r="J2301" t="s">
        <v>29</v>
      </c>
      <c r="K2301" t="s">
        <v>116</v>
      </c>
      <c r="L2301" t="s">
        <v>117</v>
      </c>
      <c r="M2301" t="s">
        <v>118</v>
      </c>
      <c r="N2301" t="s">
        <v>117</v>
      </c>
      <c r="O2301" t="s">
        <v>814</v>
      </c>
      <c r="P2301" t="s">
        <v>34</v>
      </c>
      <c r="Q2301" t="s">
        <v>48</v>
      </c>
      <c r="R2301" t="s">
        <v>49</v>
      </c>
      <c r="S2301" t="s">
        <v>434</v>
      </c>
      <c r="T2301" t="s">
        <v>185</v>
      </c>
      <c r="U2301" t="s">
        <v>38</v>
      </c>
      <c r="V2301" t="s">
        <v>378</v>
      </c>
      <c r="W2301" t="s">
        <v>40</v>
      </c>
      <c r="X2301" t="s">
        <v>40</v>
      </c>
      <c r="Y2301" t="s">
        <v>41</v>
      </c>
      <c r="Z2301" t="s">
        <v>41</v>
      </c>
      <c r="AA2301" t="s">
        <v>188</v>
      </c>
      <c r="AB2301" t="s">
        <v>435</v>
      </c>
      <c r="AC2301" t="s">
        <v>380</v>
      </c>
    </row>
    <row r="2302" spans="1:29" x14ac:dyDescent="0.25">
      <c r="A2302" t="s">
        <v>165</v>
      </c>
      <c r="B2302" t="s">
        <v>26</v>
      </c>
      <c r="C2302" t="s">
        <v>433</v>
      </c>
      <c r="D2302" t="s">
        <v>66</v>
      </c>
      <c r="E2302">
        <v>511</v>
      </c>
      <c r="F2302" t="str">
        <f t="shared" si="70"/>
        <v>A4100AF511</v>
      </c>
      <c r="G2302">
        <f t="shared" si="71"/>
        <v>77000</v>
      </c>
      <c r="H2302" s="2">
        <v>-76919</v>
      </c>
      <c r="I2302" s="3">
        <v>-77000</v>
      </c>
      <c r="J2302" t="s">
        <v>99</v>
      </c>
      <c r="K2302" t="s">
        <v>154</v>
      </c>
      <c r="L2302" t="s">
        <v>155</v>
      </c>
      <c r="M2302" t="s">
        <v>156</v>
      </c>
      <c r="N2302" t="s">
        <v>157</v>
      </c>
      <c r="O2302" t="s">
        <v>814</v>
      </c>
      <c r="P2302" t="s">
        <v>34</v>
      </c>
      <c r="Q2302" t="s">
        <v>48</v>
      </c>
      <c r="R2302" t="s">
        <v>49</v>
      </c>
      <c r="S2302" t="s">
        <v>434</v>
      </c>
      <c r="T2302" t="s">
        <v>185</v>
      </c>
      <c r="U2302" t="s">
        <v>38</v>
      </c>
      <c r="V2302" t="s">
        <v>378</v>
      </c>
      <c r="W2302" t="s">
        <v>40</v>
      </c>
      <c r="X2302" t="s">
        <v>40</v>
      </c>
      <c r="Y2302" t="s">
        <v>41</v>
      </c>
      <c r="Z2302" t="s">
        <v>41</v>
      </c>
      <c r="AA2302" t="s">
        <v>188</v>
      </c>
      <c r="AB2302" t="s">
        <v>435</v>
      </c>
      <c r="AC2302" t="s">
        <v>380</v>
      </c>
    </row>
    <row r="2303" spans="1:29" x14ac:dyDescent="0.25">
      <c r="A2303" t="s">
        <v>166</v>
      </c>
      <c r="B2303" t="s">
        <v>26</v>
      </c>
      <c r="C2303" t="s">
        <v>433</v>
      </c>
      <c r="D2303" t="s">
        <v>66</v>
      </c>
      <c r="E2303">
        <v>511</v>
      </c>
      <c r="F2303" t="str">
        <f t="shared" si="70"/>
        <v>A4100AF511</v>
      </c>
      <c r="G2303">
        <f t="shared" si="71"/>
        <v>48000</v>
      </c>
      <c r="H2303" s="2">
        <v>48098</v>
      </c>
      <c r="I2303" s="3">
        <v>48000</v>
      </c>
      <c r="J2303" t="s">
        <v>29</v>
      </c>
      <c r="K2303" t="s">
        <v>116</v>
      </c>
      <c r="L2303" t="s">
        <v>117</v>
      </c>
      <c r="M2303" t="s">
        <v>118</v>
      </c>
      <c r="N2303" t="s">
        <v>117</v>
      </c>
      <c r="O2303" t="s">
        <v>814</v>
      </c>
      <c r="P2303" t="s">
        <v>34</v>
      </c>
      <c r="Q2303" t="s">
        <v>48</v>
      </c>
      <c r="R2303" t="s">
        <v>49</v>
      </c>
      <c r="S2303" t="s">
        <v>434</v>
      </c>
      <c r="T2303" t="s">
        <v>185</v>
      </c>
      <c r="U2303" t="s">
        <v>38</v>
      </c>
      <c r="V2303" t="s">
        <v>378</v>
      </c>
      <c r="W2303" t="s">
        <v>40</v>
      </c>
      <c r="X2303" t="s">
        <v>40</v>
      </c>
      <c r="Y2303" t="s">
        <v>41</v>
      </c>
      <c r="Z2303" t="s">
        <v>41</v>
      </c>
      <c r="AA2303" t="s">
        <v>188</v>
      </c>
      <c r="AB2303" t="s">
        <v>435</v>
      </c>
      <c r="AC2303" t="s">
        <v>380</v>
      </c>
    </row>
    <row r="2304" spans="1:29" x14ac:dyDescent="0.25">
      <c r="A2304" t="s">
        <v>167</v>
      </c>
      <c r="B2304" t="s">
        <v>26</v>
      </c>
      <c r="C2304" t="s">
        <v>433</v>
      </c>
      <c r="D2304" t="s">
        <v>66</v>
      </c>
      <c r="E2304">
        <v>511</v>
      </c>
      <c r="F2304" t="str">
        <f t="shared" si="70"/>
        <v>A4100AF511</v>
      </c>
      <c r="G2304">
        <f t="shared" si="71"/>
        <v>48000</v>
      </c>
      <c r="H2304" s="2">
        <v>-48098</v>
      </c>
      <c r="I2304" s="3">
        <v>-48000</v>
      </c>
      <c r="J2304" t="s">
        <v>99</v>
      </c>
      <c r="K2304" t="s">
        <v>168</v>
      </c>
      <c r="L2304" t="s">
        <v>117</v>
      </c>
      <c r="M2304" t="s">
        <v>169</v>
      </c>
      <c r="N2304" t="s">
        <v>170</v>
      </c>
      <c r="O2304" t="s">
        <v>814</v>
      </c>
      <c r="P2304" t="s">
        <v>34</v>
      </c>
      <c r="Q2304" t="s">
        <v>48</v>
      </c>
      <c r="R2304" t="s">
        <v>49</v>
      </c>
      <c r="S2304" t="s">
        <v>434</v>
      </c>
      <c r="T2304" t="s">
        <v>185</v>
      </c>
      <c r="U2304" t="s">
        <v>38</v>
      </c>
      <c r="V2304" t="s">
        <v>378</v>
      </c>
      <c r="W2304" t="s">
        <v>40</v>
      </c>
      <c r="X2304" t="s">
        <v>40</v>
      </c>
      <c r="Y2304" t="s">
        <v>41</v>
      </c>
      <c r="Z2304" t="s">
        <v>41</v>
      </c>
      <c r="AA2304" t="s">
        <v>188</v>
      </c>
      <c r="AB2304" t="s">
        <v>435</v>
      </c>
      <c r="AC2304" t="s">
        <v>380</v>
      </c>
    </row>
    <row r="2305" spans="1:29" x14ac:dyDescent="0.25">
      <c r="A2305" t="s">
        <v>823</v>
      </c>
      <c r="B2305" t="s">
        <v>26</v>
      </c>
      <c r="C2305" t="s">
        <v>433</v>
      </c>
      <c r="D2305" t="s">
        <v>68</v>
      </c>
      <c r="E2305">
        <v>511</v>
      </c>
      <c r="F2305" t="str">
        <f t="shared" si="70"/>
        <v>A4260AF511</v>
      </c>
      <c r="G2305">
        <f t="shared" si="71"/>
        <v>43035000</v>
      </c>
      <c r="H2305" s="2">
        <v>43035136</v>
      </c>
      <c r="I2305" s="3">
        <v>43035000</v>
      </c>
      <c r="J2305" t="s">
        <v>29</v>
      </c>
      <c r="K2305" t="s">
        <v>108</v>
      </c>
      <c r="L2305" t="s">
        <v>109</v>
      </c>
      <c r="M2305" t="s">
        <v>32</v>
      </c>
      <c r="N2305" t="s">
        <v>33</v>
      </c>
      <c r="O2305" t="s">
        <v>814</v>
      </c>
      <c r="P2305" t="s">
        <v>34</v>
      </c>
      <c r="Q2305" t="s">
        <v>48</v>
      </c>
      <c r="R2305" t="s">
        <v>49</v>
      </c>
      <c r="S2305" t="s">
        <v>434</v>
      </c>
      <c r="T2305" t="s">
        <v>185</v>
      </c>
      <c r="U2305" t="s">
        <v>38</v>
      </c>
      <c r="V2305" t="s">
        <v>378</v>
      </c>
      <c r="W2305" t="s">
        <v>40</v>
      </c>
      <c r="X2305" t="s">
        <v>40</v>
      </c>
      <c r="Y2305" t="s">
        <v>41</v>
      </c>
      <c r="Z2305" t="s">
        <v>41</v>
      </c>
      <c r="AA2305" t="s">
        <v>188</v>
      </c>
      <c r="AB2305" t="s">
        <v>435</v>
      </c>
      <c r="AC2305" t="s">
        <v>380</v>
      </c>
    </row>
    <row r="2306" spans="1:29" x14ac:dyDescent="0.25">
      <c r="A2306" t="s">
        <v>825</v>
      </c>
      <c r="B2306" t="s">
        <v>26</v>
      </c>
      <c r="C2306" t="s">
        <v>433</v>
      </c>
      <c r="D2306" t="s">
        <v>68</v>
      </c>
      <c r="E2306">
        <v>511</v>
      </c>
      <c r="F2306" t="str">
        <f t="shared" si="70"/>
        <v>A4260AF511</v>
      </c>
      <c r="G2306">
        <f t="shared" si="71"/>
        <v>408000</v>
      </c>
      <c r="H2306" s="2">
        <v>407916</v>
      </c>
      <c r="I2306" s="3">
        <v>408000</v>
      </c>
      <c r="J2306" t="s">
        <v>29</v>
      </c>
      <c r="K2306" t="s">
        <v>100</v>
      </c>
      <c r="L2306" t="s">
        <v>101</v>
      </c>
      <c r="M2306" t="s">
        <v>102</v>
      </c>
      <c r="N2306" t="s">
        <v>103</v>
      </c>
      <c r="O2306" t="s">
        <v>814</v>
      </c>
      <c r="P2306" t="s">
        <v>34</v>
      </c>
      <c r="Q2306" t="s">
        <v>48</v>
      </c>
      <c r="R2306" t="s">
        <v>49</v>
      </c>
      <c r="S2306" t="s">
        <v>434</v>
      </c>
      <c r="T2306" t="s">
        <v>185</v>
      </c>
      <c r="U2306" t="s">
        <v>38</v>
      </c>
      <c r="V2306" t="s">
        <v>378</v>
      </c>
      <c r="W2306" t="s">
        <v>40</v>
      </c>
      <c r="X2306" t="s">
        <v>40</v>
      </c>
      <c r="Y2306" t="s">
        <v>41</v>
      </c>
      <c r="Z2306" t="s">
        <v>41</v>
      </c>
      <c r="AA2306" t="s">
        <v>188</v>
      </c>
      <c r="AB2306" t="s">
        <v>435</v>
      </c>
      <c r="AC2306" t="s">
        <v>380</v>
      </c>
    </row>
    <row r="2307" spans="1:29" x14ac:dyDescent="0.25">
      <c r="A2307" t="s">
        <v>816</v>
      </c>
      <c r="B2307" t="s">
        <v>26</v>
      </c>
      <c r="C2307" t="s">
        <v>433</v>
      </c>
      <c r="D2307" t="s">
        <v>68</v>
      </c>
      <c r="E2307">
        <v>511</v>
      </c>
      <c r="F2307" t="str">
        <f t="shared" si="70"/>
        <v>A4260AF511</v>
      </c>
      <c r="G2307">
        <f t="shared" si="71"/>
        <v>9868000</v>
      </c>
      <c r="H2307" s="2">
        <v>-9868037</v>
      </c>
      <c r="I2307" s="3">
        <v>-9868000</v>
      </c>
      <c r="J2307" t="s">
        <v>99</v>
      </c>
      <c r="K2307" t="s">
        <v>115</v>
      </c>
      <c r="L2307" t="s">
        <v>111</v>
      </c>
      <c r="M2307" t="s">
        <v>112</v>
      </c>
      <c r="N2307" t="s">
        <v>113</v>
      </c>
      <c r="O2307" t="s">
        <v>814</v>
      </c>
      <c r="P2307" t="s">
        <v>34</v>
      </c>
      <c r="Q2307" t="s">
        <v>48</v>
      </c>
      <c r="R2307" t="s">
        <v>49</v>
      </c>
      <c r="S2307" t="s">
        <v>434</v>
      </c>
      <c r="T2307" t="s">
        <v>185</v>
      </c>
      <c r="U2307" t="s">
        <v>38</v>
      </c>
      <c r="V2307" t="s">
        <v>378</v>
      </c>
      <c r="W2307" t="s">
        <v>40</v>
      </c>
      <c r="X2307" t="s">
        <v>40</v>
      </c>
      <c r="Y2307" t="s">
        <v>41</v>
      </c>
      <c r="Z2307" t="s">
        <v>41</v>
      </c>
      <c r="AA2307" t="s">
        <v>188</v>
      </c>
      <c r="AB2307" t="s">
        <v>435</v>
      </c>
      <c r="AC2307" t="s">
        <v>380</v>
      </c>
    </row>
    <row r="2308" spans="1:29" x14ac:dyDescent="0.25">
      <c r="A2308" t="s">
        <v>817</v>
      </c>
      <c r="B2308" t="s">
        <v>26</v>
      </c>
      <c r="C2308" t="s">
        <v>433</v>
      </c>
      <c r="D2308" t="s">
        <v>68</v>
      </c>
      <c r="E2308">
        <v>511</v>
      </c>
      <c r="F2308" t="str">
        <f t="shared" si="70"/>
        <v>A4260AF511</v>
      </c>
      <c r="G2308">
        <f t="shared" si="71"/>
        <v>33575000</v>
      </c>
      <c r="H2308" s="2">
        <v>-33575015</v>
      </c>
      <c r="I2308" s="3">
        <v>-33575000</v>
      </c>
      <c r="J2308" t="s">
        <v>99</v>
      </c>
      <c r="K2308" t="s">
        <v>116</v>
      </c>
      <c r="L2308" t="s">
        <v>117</v>
      </c>
      <c r="M2308" t="s">
        <v>118</v>
      </c>
      <c r="N2308" t="s">
        <v>117</v>
      </c>
      <c r="O2308" t="s">
        <v>814</v>
      </c>
      <c r="P2308" t="s">
        <v>34</v>
      </c>
      <c r="Q2308" t="s">
        <v>48</v>
      </c>
      <c r="R2308" t="s">
        <v>49</v>
      </c>
      <c r="S2308" t="s">
        <v>434</v>
      </c>
      <c r="T2308" t="s">
        <v>185</v>
      </c>
      <c r="U2308" t="s">
        <v>38</v>
      </c>
      <c r="V2308" t="s">
        <v>378</v>
      </c>
      <c r="W2308" t="s">
        <v>40</v>
      </c>
      <c r="X2308" t="s">
        <v>40</v>
      </c>
      <c r="Y2308" t="s">
        <v>41</v>
      </c>
      <c r="Z2308" t="s">
        <v>41</v>
      </c>
      <c r="AA2308" t="s">
        <v>188</v>
      </c>
      <c r="AB2308" t="s">
        <v>435</v>
      </c>
      <c r="AC2308" t="s">
        <v>380</v>
      </c>
    </row>
    <row r="2309" spans="1:29" x14ac:dyDescent="0.25">
      <c r="A2309" t="s">
        <v>870</v>
      </c>
      <c r="B2309" t="s">
        <v>26</v>
      </c>
      <c r="C2309" t="s">
        <v>433</v>
      </c>
      <c r="D2309" t="s">
        <v>68</v>
      </c>
      <c r="E2309">
        <v>511</v>
      </c>
      <c r="F2309" t="str">
        <f t="shared" si="70"/>
        <v>A4260AF511</v>
      </c>
      <c r="G2309">
        <f t="shared" si="71"/>
        <v>18000</v>
      </c>
      <c r="H2309" s="2">
        <v>17526</v>
      </c>
      <c r="I2309" s="3">
        <v>18000</v>
      </c>
      <c r="J2309" t="s">
        <v>29</v>
      </c>
      <c r="K2309" t="s">
        <v>108</v>
      </c>
      <c r="L2309" t="s">
        <v>109</v>
      </c>
      <c r="M2309" t="s">
        <v>32</v>
      </c>
      <c r="N2309" t="s">
        <v>33</v>
      </c>
      <c r="O2309" t="s">
        <v>814</v>
      </c>
      <c r="P2309" t="s">
        <v>34</v>
      </c>
      <c r="Q2309" t="s">
        <v>48</v>
      </c>
      <c r="R2309" t="s">
        <v>49</v>
      </c>
      <c r="S2309" t="s">
        <v>434</v>
      </c>
      <c r="T2309" t="s">
        <v>185</v>
      </c>
      <c r="U2309" t="s">
        <v>38</v>
      </c>
      <c r="V2309" t="s">
        <v>378</v>
      </c>
      <c r="W2309" t="s">
        <v>40</v>
      </c>
      <c r="X2309" t="s">
        <v>40</v>
      </c>
      <c r="Y2309" t="s">
        <v>41</v>
      </c>
      <c r="Z2309" t="s">
        <v>41</v>
      </c>
      <c r="AA2309" t="s">
        <v>188</v>
      </c>
      <c r="AB2309" t="s">
        <v>435</v>
      </c>
      <c r="AC2309" t="s">
        <v>380</v>
      </c>
    </row>
    <row r="2310" spans="1:29" x14ac:dyDescent="0.25">
      <c r="A2310" t="s">
        <v>925</v>
      </c>
      <c r="B2310" t="s">
        <v>26</v>
      </c>
      <c r="C2310" t="s">
        <v>433</v>
      </c>
      <c r="D2310" t="s">
        <v>68</v>
      </c>
      <c r="E2310">
        <v>511</v>
      </c>
      <c r="F2310" t="str">
        <f t="shared" si="70"/>
        <v>A4260AF511</v>
      </c>
      <c r="G2310">
        <f t="shared" si="71"/>
        <v>18000</v>
      </c>
      <c r="H2310" s="2">
        <v>-17177</v>
      </c>
      <c r="I2310" s="3">
        <v>-18000</v>
      </c>
      <c r="J2310" t="s">
        <v>99</v>
      </c>
      <c r="K2310" t="s">
        <v>116</v>
      </c>
      <c r="L2310" t="s">
        <v>117</v>
      </c>
      <c r="M2310" t="s">
        <v>118</v>
      </c>
      <c r="N2310" t="s">
        <v>117</v>
      </c>
      <c r="O2310" t="s">
        <v>814</v>
      </c>
      <c r="P2310" t="s">
        <v>34</v>
      </c>
      <c r="Q2310" t="s">
        <v>48</v>
      </c>
      <c r="R2310" t="s">
        <v>49</v>
      </c>
      <c r="S2310" t="s">
        <v>434</v>
      </c>
      <c r="T2310" t="s">
        <v>185</v>
      </c>
      <c r="U2310" t="s">
        <v>38</v>
      </c>
      <c r="V2310" t="s">
        <v>378</v>
      </c>
      <c r="W2310" t="s">
        <v>40</v>
      </c>
      <c r="X2310" t="s">
        <v>40</v>
      </c>
      <c r="Y2310" t="s">
        <v>41</v>
      </c>
      <c r="Z2310" t="s">
        <v>41</v>
      </c>
      <c r="AA2310" t="s">
        <v>188</v>
      </c>
      <c r="AB2310" t="s">
        <v>435</v>
      </c>
      <c r="AC2310" t="s">
        <v>380</v>
      </c>
    </row>
    <row r="2311" spans="1:29" x14ac:dyDescent="0.25">
      <c r="A2311" t="s">
        <v>149</v>
      </c>
      <c r="B2311" t="s">
        <v>26</v>
      </c>
      <c r="C2311" t="s">
        <v>433</v>
      </c>
      <c r="D2311" t="s">
        <v>68</v>
      </c>
      <c r="E2311">
        <v>511</v>
      </c>
      <c r="F2311" t="str">
        <f t="shared" si="70"/>
        <v>A4260AF511</v>
      </c>
      <c r="G2311">
        <f t="shared" si="71"/>
        <v>4805000</v>
      </c>
      <c r="H2311" s="2">
        <v>4804719</v>
      </c>
      <c r="I2311" s="3">
        <v>4805000</v>
      </c>
      <c r="J2311" t="s">
        <v>29</v>
      </c>
      <c r="K2311" t="s">
        <v>48</v>
      </c>
      <c r="L2311" t="s">
        <v>134</v>
      </c>
      <c r="M2311" t="s">
        <v>135</v>
      </c>
      <c r="N2311" t="s">
        <v>136</v>
      </c>
      <c r="O2311" t="s">
        <v>814</v>
      </c>
      <c r="P2311" t="s">
        <v>34</v>
      </c>
      <c r="Q2311" t="s">
        <v>48</v>
      </c>
      <c r="R2311" t="s">
        <v>49</v>
      </c>
      <c r="S2311" t="s">
        <v>434</v>
      </c>
      <c r="T2311" t="s">
        <v>185</v>
      </c>
      <c r="U2311" t="s">
        <v>38</v>
      </c>
      <c r="V2311" t="s">
        <v>378</v>
      </c>
      <c r="W2311" t="s">
        <v>40</v>
      </c>
      <c r="X2311" t="s">
        <v>40</v>
      </c>
      <c r="Y2311" t="s">
        <v>41</v>
      </c>
      <c r="Z2311" t="s">
        <v>41</v>
      </c>
      <c r="AA2311" t="s">
        <v>188</v>
      </c>
      <c r="AB2311" t="s">
        <v>435</v>
      </c>
      <c r="AC2311" t="s">
        <v>380</v>
      </c>
    </row>
    <row r="2312" spans="1:29" x14ac:dyDescent="0.25">
      <c r="A2312" t="s">
        <v>152</v>
      </c>
      <c r="B2312" t="s">
        <v>26</v>
      </c>
      <c r="C2312" t="s">
        <v>433</v>
      </c>
      <c r="D2312" t="s">
        <v>68</v>
      </c>
      <c r="E2312">
        <v>511</v>
      </c>
      <c r="F2312" t="str">
        <f t="shared" ref="F2312:F2375" si="72">_xlfn.CONCAT("A",D2312,"AF",E2312)</f>
        <v>A4260AF511</v>
      </c>
      <c r="G2312">
        <f t="shared" ref="G2312:G2375" si="73">ABS(I2312)</f>
        <v>4805000</v>
      </c>
      <c r="H2312" s="2">
        <v>-4804719</v>
      </c>
      <c r="I2312" s="3">
        <v>-4805000</v>
      </c>
      <c r="J2312" t="s">
        <v>99</v>
      </c>
      <c r="K2312" t="s">
        <v>115</v>
      </c>
      <c r="L2312" t="s">
        <v>111</v>
      </c>
      <c r="M2312" t="s">
        <v>112</v>
      </c>
      <c r="N2312" t="s">
        <v>113</v>
      </c>
      <c r="O2312" t="s">
        <v>814</v>
      </c>
      <c r="P2312" t="s">
        <v>34</v>
      </c>
      <c r="Q2312" t="s">
        <v>48</v>
      </c>
      <c r="R2312" t="s">
        <v>49</v>
      </c>
      <c r="S2312" t="s">
        <v>434</v>
      </c>
      <c r="T2312" t="s">
        <v>185</v>
      </c>
      <c r="U2312" t="s">
        <v>38</v>
      </c>
      <c r="V2312" t="s">
        <v>378</v>
      </c>
      <c r="W2312" t="s">
        <v>40</v>
      </c>
      <c r="X2312" t="s">
        <v>40</v>
      </c>
      <c r="Y2312" t="s">
        <v>41</v>
      </c>
      <c r="Z2312" t="s">
        <v>41</v>
      </c>
      <c r="AA2312" t="s">
        <v>188</v>
      </c>
      <c r="AB2312" t="s">
        <v>435</v>
      </c>
      <c r="AC2312" t="s">
        <v>380</v>
      </c>
    </row>
    <row r="2313" spans="1:29" x14ac:dyDescent="0.25">
      <c r="A2313" t="s">
        <v>153</v>
      </c>
      <c r="B2313" t="s">
        <v>436</v>
      </c>
      <c r="C2313" t="s">
        <v>433</v>
      </c>
      <c r="D2313" t="s">
        <v>68</v>
      </c>
      <c r="E2313">
        <v>511</v>
      </c>
      <c r="F2313" t="str">
        <f t="shared" si="72"/>
        <v>A4260AF511</v>
      </c>
      <c r="G2313">
        <f t="shared" si="73"/>
        <v>4433000</v>
      </c>
      <c r="H2313" s="2">
        <v>4433271</v>
      </c>
      <c r="I2313" s="3">
        <v>4433000</v>
      </c>
      <c r="J2313" t="s">
        <v>29</v>
      </c>
      <c r="K2313" t="s">
        <v>154</v>
      </c>
      <c r="L2313" t="s">
        <v>155</v>
      </c>
      <c r="M2313" t="s">
        <v>156</v>
      </c>
      <c r="N2313" t="s">
        <v>157</v>
      </c>
      <c r="O2313" t="s">
        <v>814</v>
      </c>
      <c r="P2313" t="s">
        <v>34</v>
      </c>
      <c r="Q2313" t="s">
        <v>48</v>
      </c>
      <c r="R2313" t="s">
        <v>49</v>
      </c>
      <c r="S2313" t="s">
        <v>434</v>
      </c>
      <c r="T2313" t="s">
        <v>185</v>
      </c>
      <c r="U2313" t="s">
        <v>38</v>
      </c>
      <c r="V2313" t="s">
        <v>378</v>
      </c>
      <c r="W2313" t="s">
        <v>40</v>
      </c>
      <c r="X2313" t="s">
        <v>40</v>
      </c>
      <c r="Y2313" t="s">
        <v>41</v>
      </c>
      <c r="Z2313" t="s">
        <v>41</v>
      </c>
      <c r="AA2313" t="s">
        <v>188</v>
      </c>
      <c r="AB2313" t="s">
        <v>435</v>
      </c>
      <c r="AC2313" t="s">
        <v>380</v>
      </c>
    </row>
    <row r="2314" spans="1:29" x14ac:dyDescent="0.25">
      <c r="A2314" t="s">
        <v>158</v>
      </c>
      <c r="B2314" t="s">
        <v>436</v>
      </c>
      <c r="C2314" t="s">
        <v>433</v>
      </c>
      <c r="D2314" t="s">
        <v>68</v>
      </c>
      <c r="E2314">
        <v>511</v>
      </c>
      <c r="F2314" t="str">
        <f t="shared" si="72"/>
        <v>A4260AF511</v>
      </c>
      <c r="G2314">
        <f t="shared" si="73"/>
        <v>67000</v>
      </c>
      <c r="H2314" s="2">
        <v>66543</v>
      </c>
      <c r="I2314" s="3">
        <v>67000</v>
      </c>
      <c r="J2314" t="s">
        <v>29</v>
      </c>
      <c r="K2314" t="s">
        <v>159</v>
      </c>
      <c r="L2314" t="s">
        <v>160</v>
      </c>
      <c r="M2314" t="s">
        <v>161</v>
      </c>
      <c r="N2314" t="s">
        <v>162</v>
      </c>
      <c r="O2314" t="s">
        <v>814</v>
      </c>
      <c r="P2314" t="s">
        <v>34</v>
      </c>
      <c r="Q2314" t="s">
        <v>48</v>
      </c>
      <c r="R2314" t="s">
        <v>49</v>
      </c>
      <c r="S2314" t="s">
        <v>434</v>
      </c>
      <c r="T2314" t="s">
        <v>185</v>
      </c>
      <c r="U2314" t="s">
        <v>38</v>
      </c>
      <c r="V2314" t="s">
        <v>378</v>
      </c>
      <c r="W2314" t="s">
        <v>40</v>
      </c>
      <c r="X2314" t="s">
        <v>40</v>
      </c>
      <c r="Y2314" t="s">
        <v>41</v>
      </c>
      <c r="Z2314" t="s">
        <v>41</v>
      </c>
      <c r="AA2314" t="s">
        <v>188</v>
      </c>
      <c r="AB2314" t="s">
        <v>435</v>
      </c>
      <c r="AC2314" t="s">
        <v>380</v>
      </c>
    </row>
    <row r="2315" spans="1:29" x14ac:dyDescent="0.25">
      <c r="A2315" t="s">
        <v>163</v>
      </c>
      <c r="B2315" t="s">
        <v>436</v>
      </c>
      <c r="C2315" t="s">
        <v>433</v>
      </c>
      <c r="D2315" t="s">
        <v>68</v>
      </c>
      <c r="E2315">
        <v>511</v>
      </c>
      <c r="F2315" t="str">
        <f t="shared" si="72"/>
        <v>A4260AF511</v>
      </c>
      <c r="G2315">
        <f t="shared" si="73"/>
        <v>4500000</v>
      </c>
      <c r="H2315" s="2">
        <v>-4499814</v>
      </c>
      <c r="I2315" s="3">
        <v>-4500000</v>
      </c>
      <c r="J2315" t="s">
        <v>99</v>
      </c>
      <c r="K2315" t="s">
        <v>48</v>
      </c>
      <c r="L2315" t="s">
        <v>134</v>
      </c>
      <c r="M2315" t="s">
        <v>135</v>
      </c>
      <c r="N2315" t="s">
        <v>136</v>
      </c>
      <c r="O2315" t="s">
        <v>814</v>
      </c>
      <c r="P2315" t="s">
        <v>34</v>
      </c>
      <c r="Q2315" t="s">
        <v>48</v>
      </c>
      <c r="R2315" t="s">
        <v>49</v>
      </c>
      <c r="S2315" t="s">
        <v>434</v>
      </c>
      <c r="T2315" t="s">
        <v>185</v>
      </c>
      <c r="U2315" t="s">
        <v>38</v>
      </c>
      <c r="V2315" t="s">
        <v>378</v>
      </c>
      <c r="W2315" t="s">
        <v>40</v>
      </c>
      <c r="X2315" t="s">
        <v>40</v>
      </c>
      <c r="Y2315" t="s">
        <v>41</v>
      </c>
      <c r="Z2315" t="s">
        <v>41</v>
      </c>
      <c r="AA2315" t="s">
        <v>188</v>
      </c>
      <c r="AB2315" t="s">
        <v>435</v>
      </c>
      <c r="AC2315" t="s">
        <v>380</v>
      </c>
    </row>
    <row r="2316" spans="1:29" x14ac:dyDescent="0.25">
      <c r="A2316" t="s">
        <v>164</v>
      </c>
      <c r="B2316" t="s">
        <v>26</v>
      </c>
      <c r="C2316" t="s">
        <v>433</v>
      </c>
      <c r="D2316" t="s">
        <v>68</v>
      </c>
      <c r="E2316">
        <v>511</v>
      </c>
      <c r="F2316" t="str">
        <f t="shared" si="72"/>
        <v>A4260AF511</v>
      </c>
      <c r="G2316">
        <f t="shared" si="73"/>
        <v>4433000</v>
      </c>
      <c r="H2316" s="2">
        <v>4433271</v>
      </c>
      <c r="I2316" s="3">
        <v>4433000</v>
      </c>
      <c r="J2316" t="s">
        <v>29</v>
      </c>
      <c r="K2316" t="s">
        <v>116</v>
      </c>
      <c r="L2316" t="s">
        <v>117</v>
      </c>
      <c r="M2316" t="s">
        <v>118</v>
      </c>
      <c r="N2316" t="s">
        <v>117</v>
      </c>
      <c r="O2316" t="s">
        <v>814</v>
      </c>
      <c r="P2316" t="s">
        <v>34</v>
      </c>
      <c r="Q2316" t="s">
        <v>48</v>
      </c>
      <c r="R2316" t="s">
        <v>49</v>
      </c>
      <c r="S2316" t="s">
        <v>434</v>
      </c>
      <c r="T2316" t="s">
        <v>185</v>
      </c>
      <c r="U2316" t="s">
        <v>38</v>
      </c>
      <c r="V2316" t="s">
        <v>378</v>
      </c>
      <c r="W2316" t="s">
        <v>40</v>
      </c>
      <c r="X2316" t="s">
        <v>40</v>
      </c>
      <c r="Y2316" t="s">
        <v>41</v>
      </c>
      <c r="Z2316" t="s">
        <v>41</v>
      </c>
      <c r="AA2316" t="s">
        <v>188</v>
      </c>
      <c r="AB2316" t="s">
        <v>435</v>
      </c>
      <c r="AC2316" t="s">
        <v>380</v>
      </c>
    </row>
    <row r="2317" spans="1:29" x14ac:dyDescent="0.25">
      <c r="A2317" t="s">
        <v>165</v>
      </c>
      <c r="B2317" t="s">
        <v>26</v>
      </c>
      <c r="C2317" t="s">
        <v>433</v>
      </c>
      <c r="D2317" t="s">
        <v>68</v>
      </c>
      <c r="E2317">
        <v>511</v>
      </c>
      <c r="F2317" t="str">
        <f t="shared" si="72"/>
        <v>A4260AF511</v>
      </c>
      <c r="G2317">
        <f t="shared" si="73"/>
        <v>4433000</v>
      </c>
      <c r="H2317" s="2">
        <v>-4433271</v>
      </c>
      <c r="I2317" s="3">
        <v>-4433000</v>
      </c>
      <c r="J2317" t="s">
        <v>99</v>
      </c>
      <c r="K2317" t="s">
        <v>154</v>
      </c>
      <c r="L2317" t="s">
        <v>155</v>
      </c>
      <c r="M2317" t="s">
        <v>156</v>
      </c>
      <c r="N2317" t="s">
        <v>157</v>
      </c>
      <c r="O2317" t="s">
        <v>814</v>
      </c>
      <c r="P2317" t="s">
        <v>34</v>
      </c>
      <c r="Q2317" t="s">
        <v>48</v>
      </c>
      <c r="R2317" t="s">
        <v>49</v>
      </c>
      <c r="S2317" t="s">
        <v>434</v>
      </c>
      <c r="T2317" t="s">
        <v>185</v>
      </c>
      <c r="U2317" t="s">
        <v>38</v>
      </c>
      <c r="V2317" t="s">
        <v>378</v>
      </c>
      <c r="W2317" t="s">
        <v>40</v>
      </c>
      <c r="X2317" t="s">
        <v>40</v>
      </c>
      <c r="Y2317" t="s">
        <v>41</v>
      </c>
      <c r="Z2317" t="s">
        <v>41</v>
      </c>
      <c r="AA2317" t="s">
        <v>188</v>
      </c>
      <c r="AB2317" t="s">
        <v>435</v>
      </c>
      <c r="AC2317" t="s">
        <v>380</v>
      </c>
    </row>
    <row r="2318" spans="1:29" x14ac:dyDescent="0.25">
      <c r="A2318" t="s">
        <v>166</v>
      </c>
      <c r="B2318" t="s">
        <v>26</v>
      </c>
      <c r="C2318" t="s">
        <v>433</v>
      </c>
      <c r="D2318" t="s">
        <v>68</v>
      </c>
      <c r="E2318">
        <v>511</v>
      </c>
      <c r="F2318" t="str">
        <f t="shared" si="72"/>
        <v>A4260AF511</v>
      </c>
      <c r="G2318">
        <f t="shared" si="73"/>
        <v>4447000</v>
      </c>
      <c r="H2318" s="2">
        <v>4446781</v>
      </c>
      <c r="I2318" s="3">
        <v>4447000</v>
      </c>
      <c r="J2318" t="s">
        <v>29</v>
      </c>
      <c r="K2318" t="s">
        <v>116</v>
      </c>
      <c r="L2318" t="s">
        <v>117</v>
      </c>
      <c r="M2318" t="s">
        <v>118</v>
      </c>
      <c r="N2318" t="s">
        <v>117</v>
      </c>
      <c r="O2318" t="s">
        <v>814</v>
      </c>
      <c r="P2318" t="s">
        <v>34</v>
      </c>
      <c r="Q2318" t="s">
        <v>48</v>
      </c>
      <c r="R2318" t="s">
        <v>49</v>
      </c>
      <c r="S2318" t="s">
        <v>434</v>
      </c>
      <c r="T2318" t="s">
        <v>185</v>
      </c>
      <c r="U2318" t="s">
        <v>38</v>
      </c>
      <c r="V2318" t="s">
        <v>378</v>
      </c>
      <c r="W2318" t="s">
        <v>40</v>
      </c>
      <c r="X2318" t="s">
        <v>40</v>
      </c>
      <c r="Y2318" t="s">
        <v>41</v>
      </c>
      <c r="Z2318" t="s">
        <v>41</v>
      </c>
      <c r="AA2318" t="s">
        <v>188</v>
      </c>
      <c r="AB2318" t="s">
        <v>435</v>
      </c>
      <c r="AC2318" t="s">
        <v>380</v>
      </c>
    </row>
    <row r="2319" spans="1:29" x14ac:dyDescent="0.25">
      <c r="A2319" t="s">
        <v>167</v>
      </c>
      <c r="B2319" t="s">
        <v>26</v>
      </c>
      <c r="C2319" t="s">
        <v>433</v>
      </c>
      <c r="D2319" t="s">
        <v>68</v>
      </c>
      <c r="E2319">
        <v>511</v>
      </c>
      <c r="F2319" t="str">
        <f t="shared" si="72"/>
        <v>A4260AF511</v>
      </c>
      <c r="G2319">
        <f t="shared" si="73"/>
        <v>4447000</v>
      </c>
      <c r="H2319" s="2">
        <v>-4446781</v>
      </c>
      <c r="I2319" s="3">
        <v>-4447000</v>
      </c>
      <c r="J2319" t="s">
        <v>99</v>
      </c>
      <c r="K2319" t="s">
        <v>168</v>
      </c>
      <c r="L2319" t="s">
        <v>117</v>
      </c>
      <c r="M2319" t="s">
        <v>169</v>
      </c>
      <c r="N2319" t="s">
        <v>170</v>
      </c>
      <c r="O2319" t="s">
        <v>814</v>
      </c>
      <c r="P2319" t="s">
        <v>34</v>
      </c>
      <c r="Q2319" t="s">
        <v>48</v>
      </c>
      <c r="R2319" t="s">
        <v>49</v>
      </c>
      <c r="S2319" t="s">
        <v>434</v>
      </c>
      <c r="T2319" t="s">
        <v>185</v>
      </c>
      <c r="U2319" t="s">
        <v>38</v>
      </c>
      <c r="V2319" t="s">
        <v>378</v>
      </c>
      <c r="W2319" t="s">
        <v>40</v>
      </c>
      <c r="X2319" t="s">
        <v>40</v>
      </c>
      <c r="Y2319" t="s">
        <v>41</v>
      </c>
      <c r="Z2319" t="s">
        <v>41</v>
      </c>
      <c r="AA2319" t="s">
        <v>188</v>
      </c>
      <c r="AB2319" t="s">
        <v>435</v>
      </c>
      <c r="AC2319" t="s">
        <v>380</v>
      </c>
    </row>
    <row r="2320" spans="1:29" x14ac:dyDescent="0.25">
      <c r="A2320" t="s">
        <v>181</v>
      </c>
      <c r="B2320" t="s">
        <v>26</v>
      </c>
      <c r="C2320" t="s">
        <v>433</v>
      </c>
      <c r="D2320" t="s">
        <v>68</v>
      </c>
      <c r="E2320">
        <v>511</v>
      </c>
      <c r="F2320" t="str">
        <f t="shared" si="72"/>
        <v>A4260AF511</v>
      </c>
      <c r="G2320">
        <f t="shared" si="73"/>
        <v>2130000</v>
      </c>
      <c r="H2320" s="2">
        <v>2129816</v>
      </c>
      <c r="I2320" s="3">
        <v>2130000</v>
      </c>
      <c r="J2320" t="s">
        <v>29</v>
      </c>
      <c r="K2320" t="s">
        <v>108</v>
      </c>
      <c r="L2320" t="s">
        <v>109</v>
      </c>
      <c r="M2320" t="s">
        <v>32</v>
      </c>
      <c r="N2320" t="s">
        <v>33</v>
      </c>
      <c r="O2320" t="s">
        <v>814</v>
      </c>
      <c r="P2320" t="s">
        <v>34</v>
      </c>
      <c r="Q2320" t="s">
        <v>48</v>
      </c>
      <c r="R2320" t="s">
        <v>49</v>
      </c>
      <c r="S2320" t="s">
        <v>434</v>
      </c>
      <c r="T2320" t="s">
        <v>185</v>
      </c>
      <c r="U2320" t="s">
        <v>38</v>
      </c>
      <c r="V2320" t="s">
        <v>378</v>
      </c>
      <c r="W2320" t="s">
        <v>40</v>
      </c>
      <c r="X2320" t="s">
        <v>40</v>
      </c>
      <c r="Y2320" t="s">
        <v>41</v>
      </c>
      <c r="Z2320" t="s">
        <v>41</v>
      </c>
      <c r="AA2320" t="s">
        <v>188</v>
      </c>
      <c r="AB2320" t="s">
        <v>435</v>
      </c>
      <c r="AC2320" t="s">
        <v>380</v>
      </c>
    </row>
    <row r="2321" spans="1:29" x14ac:dyDescent="0.25">
      <c r="A2321" t="s">
        <v>182</v>
      </c>
      <c r="B2321" t="s">
        <v>26</v>
      </c>
      <c r="C2321" t="s">
        <v>433</v>
      </c>
      <c r="D2321" t="s">
        <v>68</v>
      </c>
      <c r="E2321">
        <v>511</v>
      </c>
      <c r="F2321" t="str">
        <f t="shared" si="72"/>
        <v>A4260AF511</v>
      </c>
      <c r="G2321">
        <f t="shared" si="73"/>
        <v>2130000</v>
      </c>
      <c r="H2321" s="2">
        <v>-2129816</v>
      </c>
      <c r="I2321" s="3">
        <v>-2130000</v>
      </c>
      <c r="J2321" t="s">
        <v>99</v>
      </c>
      <c r="K2321" t="s">
        <v>116</v>
      </c>
      <c r="L2321" t="s">
        <v>117</v>
      </c>
      <c r="M2321" t="s">
        <v>118</v>
      </c>
      <c r="N2321" t="s">
        <v>117</v>
      </c>
      <c r="O2321" t="s">
        <v>814</v>
      </c>
      <c r="P2321" t="s">
        <v>34</v>
      </c>
      <c r="Q2321" t="s">
        <v>48</v>
      </c>
      <c r="R2321" t="s">
        <v>49</v>
      </c>
      <c r="S2321" t="s">
        <v>434</v>
      </c>
      <c r="T2321" t="s">
        <v>185</v>
      </c>
      <c r="U2321" t="s">
        <v>38</v>
      </c>
      <c r="V2321" t="s">
        <v>378</v>
      </c>
      <c r="W2321" t="s">
        <v>40</v>
      </c>
      <c r="X2321" t="s">
        <v>40</v>
      </c>
      <c r="Y2321" t="s">
        <v>41</v>
      </c>
      <c r="Z2321" t="s">
        <v>41</v>
      </c>
      <c r="AA2321" t="s">
        <v>188</v>
      </c>
      <c r="AB2321" t="s">
        <v>435</v>
      </c>
      <c r="AC2321" t="s">
        <v>380</v>
      </c>
    </row>
    <row r="2322" spans="1:29" x14ac:dyDescent="0.25">
      <c r="A2322" t="s">
        <v>823</v>
      </c>
      <c r="B2322" t="s">
        <v>26</v>
      </c>
      <c r="C2322" t="s">
        <v>433</v>
      </c>
      <c r="D2322" t="s">
        <v>74</v>
      </c>
      <c r="E2322">
        <v>511</v>
      </c>
      <c r="F2322" t="str">
        <f t="shared" si="72"/>
        <v>A5180AF511</v>
      </c>
      <c r="G2322">
        <f t="shared" si="73"/>
        <v>10544000</v>
      </c>
      <c r="H2322" s="2">
        <v>10543619</v>
      </c>
      <c r="I2322" s="3">
        <v>10544000</v>
      </c>
      <c r="J2322" t="s">
        <v>29</v>
      </c>
      <c r="K2322" t="s">
        <v>108</v>
      </c>
      <c r="L2322" t="s">
        <v>109</v>
      </c>
      <c r="M2322" t="s">
        <v>32</v>
      </c>
      <c r="N2322" t="s">
        <v>33</v>
      </c>
      <c r="O2322" t="s">
        <v>814</v>
      </c>
      <c r="P2322" t="s">
        <v>34</v>
      </c>
      <c r="Q2322" t="s">
        <v>48</v>
      </c>
      <c r="R2322" t="s">
        <v>49</v>
      </c>
      <c r="S2322" t="s">
        <v>434</v>
      </c>
      <c r="T2322" t="s">
        <v>185</v>
      </c>
      <c r="U2322" t="s">
        <v>38</v>
      </c>
      <c r="V2322" t="s">
        <v>378</v>
      </c>
      <c r="W2322" t="s">
        <v>40</v>
      </c>
      <c r="X2322" t="s">
        <v>40</v>
      </c>
      <c r="Y2322" t="s">
        <v>41</v>
      </c>
      <c r="Z2322" t="s">
        <v>41</v>
      </c>
      <c r="AA2322" t="s">
        <v>188</v>
      </c>
      <c r="AB2322" t="s">
        <v>435</v>
      </c>
      <c r="AC2322" t="s">
        <v>380</v>
      </c>
    </row>
    <row r="2323" spans="1:29" x14ac:dyDescent="0.25">
      <c r="A2323" t="s">
        <v>825</v>
      </c>
      <c r="B2323" t="s">
        <v>26</v>
      </c>
      <c r="C2323" t="s">
        <v>433</v>
      </c>
      <c r="D2323" t="s">
        <v>74</v>
      </c>
      <c r="E2323">
        <v>511</v>
      </c>
      <c r="F2323" t="str">
        <f t="shared" si="72"/>
        <v>A5180AF511</v>
      </c>
      <c r="G2323">
        <f t="shared" si="73"/>
        <v>157000</v>
      </c>
      <c r="H2323" s="2">
        <v>156451</v>
      </c>
      <c r="I2323" s="3">
        <v>157000</v>
      </c>
      <c r="J2323" t="s">
        <v>29</v>
      </c>
      <c r="K2323" t="s">
        <v>100</v>
      </c>
      <c r="L2323" t="s">
        <v>101</v>
      </c>
      <c r="M2323" t="s">
        <v>102</v>
      </c>
      <c r="N2323" t="s">
        <v>103</v>
      </c>
      <c r="O2323" t="s">
        <v>814</v>
      </c>
      <c r="P2323" t="s">
        <v>34</v>
      </c>
      <c r="Q2323" t="s">
        <v>48</v>
      </c>
      <c r="R2323" t="s">
        <v>49</v>
      </c>
      <c r="S2323" t="s">
        <v>434</v>
      </c>
      <c r="T2323" t="s">
        <v>185</v>
      </c>
      <c r="U2323" t="s">
        <v>38</v>
      </c>
      <c r="V2323" t="s">
        <v>378</v>
      </c>
      <c r="W2323" t="s">
        <v>40</v>
      </c>
      <c r="X2323" t="s">
        <v>40</v>
      </c>
      <c r="Y2323" t="s">
        <v>41</v>
      </c>
      <c r="Z2323" t="s">
        <v>41</v>
      </c>
      <c r="AA2323" t="s">
        <v>188</v>
      </c>
      <c r="AB2323" t="s">
        <v>435</v>
      </c>
      <c r="AC2323" t="s">
        <v>380</v>
      </c>
    </row>
    <row r="2324" spans="1:29" x14ac:dyDescent="0.25">
      <c r="A2324" t="s">
        <v>816</v>
      </c>
      <c r="B2324" t="s">
        <v>26</v>
      </c>
      <c r="C2324" t="s">
        <v>433</v>
      </c>
      <c r="D2324" t="s">
        <v>74</v>
      </c>
      <c r="E2324">
        <v>511</v>
      </c>
      <c r="F2324" t="str">
        <f t="shared" si="72"/>
        <v>A5180AF511</v>
      </c>
      <c r="G2324">
        <f t="shared" si="73"/>
        <v>6371000</v>
      </c>
      <c r="H2324" s="2">
        <v>-6370527</v>
      </c>
      <c r="I2324" s="3">
        <v>-6371000</v>
      </c>
      <c r="J2324" t="s">
        <v>99</v>
      </c>
      <c r="K2324" t="s">
        <v>115</v>
      </c>
      <c r="L2324" t="s">
        <v>111</v>
      </c>
      <c r="M2324" t="s">
        <v>112</v>
      </c>
      <c r="N2324" t="s">
        <v>113</v>
      </c>
      <c r="O2324" t="s">
        <v>814</v>
      </c>
      <c r="P2324" t="s">
        <v>34</v>
      </c>
      <c r="Q2324" t="s">
        <v>48</v>
      </c>
      <c r="R2324" t="s">
        <v>49</v>
      </c>
      <c r="S2324" t="s">
        <v>434</v>
      </c>
      <c r="T2324" t="s">
        <v>185</v>
      </c>
      <c r="U2324" t="s">
        <v>38</v>
      </c>
      <c r="V2324" t="s">
        <v>378</v>
      </c>
      <c r="W2324" t="s">
        <v>40</v>
      </c>
      <c r="X2324" t="s">
        <v>40</v>
      </c>
      <c r="Y2324" t="s">
        <v>41</v>
      </c>
      <c r="Z2324" t="s">
        <v>41</v>
      </c>
      <c r="AA2324" t="s">
        <v>188</v>
      </c>
      <c r="AB2324" t="s">
        <v>435</v>
      </c>
      <c r="AC2324" t="s">
        <v>380</v>
      </c>
    </row>
    <row r="2325" spans="1:29" x14ac:dyDescent="0.25">
      <c r="A2325" t="s">
        <v>817</v>
      </c>
      <c r="B2325" t="s">
        <v>26</v>
      </c>
      <c r="C2325" t="s">
        <v>433</v>
      </c>
      <c r="D2325" t="s">
        <v>74</v>
      </c>
      <c r="E2325">
        <v>511</v>
      </c>
      <c r="F2325" t="str">
        <f t="shared" si="72"/>
        <v>A5180AF511</v>
      </c>
      <c r="G2325">
        <f t="shared" si="73"/>
        <v>4330000</v>
      </c>
      <c r="H2325" s="2">
        <v>-4329543</v>
      </c>
      <c r="I2325" s="3">
        <v>-4330000</v>
      </c>
      <c r="J2325" t="s">
        <v>99</v>
      </c>
      <c r="K2325" t="s">
        <v>116</v>
      </c>
      <c r="L2325" t="s">
        <v>117</v>
      </c>
      <c r="M2325" t="s">
        <v>118</v>
      </c>
      <c r="N2325" t="s">
        <v>117</v>
      </c>
      <c r="O2325" t="s">
        <v>814</v>
      </c>
      <c r="P2325" t="s">
        <v>34</v>
      </c>
      <c r="Q2325" t="s">
        <v>48</v>
      </c>
      <c r="R2325" t="s">
        <v>49</v>
      </c>
      <c r="S2325" t="s">
        <v>434</v>
      </c>
      <c r="T2325" t="s">
        <v>185</v>
      </c>
      <c r="U2325" t="s">
        <v>38</v>
      </c>
      <c r="V2325" t="s">
        <v>378</v>
      </c>
      <c r="W2325" t="s">
        <v>40</v>
      </c>
      <c r="X2325" t="s">
        <v>40</v>
      </c>
      <c r="Y2325" t="s">
        <v>41</v>
      </c>
      <c r="Z2325" t="s">
        <v>41</v>
      </c>
      <c r="AA2325" t="s">
        <v>188</v>
      </c>
      <c r="AB2325" t="s">
        <v>435</v>
      </c>
      <c r="AC2325" t="s">
        <v>380</v>
      </c>
    </row>
    <row r="2326" spans="1:29" x14ac:dyDescent="0.25">
      <c r="A2326" t="s">
        <v>119</v>
      </c>
      <c r="B2326" t="s">
        <v>436</v>
      </c>
      <c r="C2326" t="s">
        <v>433</v>
      </c>
      <c r="D2326" t="s">
        <v>74</v>
      </c>
      <c r="E2326">
        <v>511</v>
      </c>
      <c r="F2326" t="str">
        <f t="shared" si="72"/>
        <v>A5180AF511</v>
      </c>
      <c r="G2326">
        <f t="shared" si="73"/>
        <v>9339000</v>
      </c>
      <c r="H2326" s="2">
        <v>9338683</v>
      </c>
      <c r="I2326" s="3">
        <v>9339000</v>
      </c>
      <c r="J2326" t="s">
        <v>29</v>
      </c>
      <c r="K2326" t="s">
        <v>121</v>
      </c>
      <c r="L2326" t="s">
        <v>122</v>
      </c>
      <c r="M2326" t="s">
        <v>123</v>
      </c>
      <c r="N2326" t="s">
        <v>124</v>
      </c>
      <c r="O2326" t="s">
        <v>814</v>
      </c>
      <c r="P2326" t="s">
        <v>34</v>
      </c>
      <c r="Q2326" t="s">
        <v>48</v>
      </c>
      <c r="R2326" t="s">
        <v>49</v>
      </c>
      <c r="S2326" t="s">
        <v>434</v>
      </c>
      <c r="T2326" t="s">
        <v>185</v>
      </c>
      <c r="U2326" t="s">
        <v>38</v>
      </c>
      <c r="V2326" t="s">
        <v>378</v>
      </c>
      <c r="W2326" t="s">
        <v>40</v>
      </c>
      <c r="X2326" t="s">
        <v>40</v>
      </c>
      <c r="Y2326" t="s">
        <v>41</v>
      </c>
      <c r="Z2326" t="s">
        <v>41</v>
      </c>
      <c r="AA2326" t="s">
        <v>188</v>
      </c>
      <c r="AB2326" t="s">
        <v>435</v>
      </c>
      <c r="AC2326" t="s">
        <v>380</v>
      </c>
    </row>
    <row r="2327" spans="1:29" x14ac:dyDescent="0.25">
      <c r="A2327" t="s">
        <v>125</v>
      </c>
      <c r="B2327" t="s">
        <v>436</v>
      </c>
      <c r="C2327" t="s">
        <v>433</v>
      </c>
      <c r="D2327" t="s">
        <v>74</v>
      </c>
      <c r="E2327">
        <v>511</v>
      </c>
      <c r="F2327" t="str">
        <f t="shared" si="72"/>
        <v>A5180AF511</v>
      </c>
      <c r="G2327">
        <f t="shared" si="73"/>
        <v>9339000</v>
      </c>
      <c r="H2327" s="2">
        <v>-9338683</v>
      </c>
      <c r="I2327" s="3">
        <v>-9339000</v>
      </c>
      <c r="J2327" t="s">
        <v>99</v>
      </c>
      <c r="K2327" t="s">
        <v>126</v>
      </c>
      <c r="L2327" t="s">
        <v>927</v>
      </c>
      <c r="M2327" t="s">
        <v>127</v>
      </c>
      <c r="N2327" t="s">
        <v>928</v>
      </c>
      <c r="O2327" t="s">
        <v>814</v>
      </c>
      <c r="P2327" t="s">
        <v>34</v>
      </c>
      <c r="Q2327" t="s">
        <v>48</v>
      </c>
      <c r="R2327" t="s">
        <v>49</v>
      </c>
      <c r="S2327" t="s">
        <v>434</v>
      </c>
      <c r="T2327" t="s">
        <v>185</v>
      </c>
      <c r="U2327" t="s">
        <v>38</v>
      </c>
      <c r="V2327" t="s">
        <v>378</v>
      </c>
      <c r="W2327" t="s">
        <v>40</v>
      </c>
      <c r="X2327" t="s">
        <v>40</v>
      </c>
      <c r="Y2327" t="s">
        <v>41</v>
      </c>
      <c r="Z2327" t="s">
        <v>41</v>
      </c>
      <c r="AA2327" t="s">
        <v>188</v>
      </c>
      <c r="AB2327" t="s">
        <v>435</v>
      </c>
      <c r="AC2327" t="s">
        <v>380</v>
      </c>
    </row>
    <row r="2328" spans="1:29" x14ac:dyDescent="0.25">
      <c r="A2328" t="s">
        <v>145</v>
      </c>
      <c r="B2328" t="s">
        <v>26</v>
      </c>
      <c r="C2328" t="s">
        <v>433</v>
      </c>
      <c r="D2328" t="s">
        <v>74</v>
      </c>
      <c r="E2328">
        <v>511</v>
      </c>
      <c r="F2328" t="str">
        <f t="shared" si="72"/>
        <v>A5180AF511</v>
      </c>
      <c r="G2328">
        <f t="shared" si="73"/>
        <v>9339000</v>
      </c>
      <c r="H2328" s="2">
        <v>9338683</v>
      </c>
      <c r="I2328" s="3">
        <v>9339000</v>
      </c>
      <c r="J2328" t="s">
        <v>29</v>
      </c>
      <c r="K2328" t="s">
        <v>108</v>
      </c>
      <c r="L2328" t="s">
        <v>109</v>
      </c>
      <c r="M2328" t="s">
        <v>32</v>
      </c>
      <c r="N2328" t="s">
        <v>33</v>
      </c>
      <c r="O2328" t="s">
        <v>814</v>
      </c>
      <c r="P2328" t="s">
        <v>34</v>
      </c>
      <c r="Q2328" t="s">
        <v>48</v>
      </c>
      <c r="R2328" t="s">
        <v>49</v>
      </c>
      <c r="S2328" t="s">
        <v>434</v>
      </c>
      <c r="T2328" t="s">
        <v>185</v>
      </c>
      <c r="U2328" t="s">
        <v>38</v>
      </c>
      <c r="V2328" t="s">
        <v>378</v>
      </c>
      <c r="W2328" t="s">
        <v>40</v>
      </c>
      <c r="X2328" t="s">
        <v>40</v>
      </c>
      <c r="Y2328" t="s">
        <v>41</v>
      </c>
      <c r="Z2328" t="s">
        <v>41</v>
      </c>
      <c r="AA2328" t="s">
        <v>188</v>
      </c>
      <c r="AB2328" t="s">
        <v>435</v>
      </c>
      <c r="AC2328" t="s">
        <v>380</v>
      </c>
    </row>
    <row r="2329" spans="1:29" x14ac:dyDescent="0.25">
      <c r="A2329" t="s">
        <v>146</v>
      </c>
      <c r="B2329" t="s">
        <v>26</v>
      </c>
      <c r="C2329" t="s">
        <v>433</v>
      </c>
      <c r="D2329" t="s">
        <v>74</v>
      </c>
      <c r="E2329">
        <v>511</v>
      </c>
      <c r="F2329" t="str">
        <f t="shared" si="72"/>
        <v>A5180AF511</v>
      </c>
      <c r="G2329">
        <f t="shared" si="73"/>
        <v>9339000</v>
      </c>
      <c r="H2329" s="2">
        <v>-9338683</v>
      </c>
      <c r="I2329" s="3">
        <v>-9339000</v>
      </c>
      <c r="J2329" t="s">
        <v>99</v>
      </c>
      <c r="K2329" t="s">
        <v>121</v>
      </c>
      <c r="L2329" t="s">
        <v>122</v>
      </c>
      <c r="M2329" t="s">
        <v>123</v>
      </c>
      <c r="N2329" t="s">
        <v>124</v>
      </c>
      <c r="O2329" t="s">
        <v>814</v>
      </c>
      <c r="P2329" t="s">
        <v>34</v>
      </c>
      <c r="Q2329" t="s">
        <v>48</v>
      </c>
      <c r="R2329" t="s">
        <v>49</v>
      </c>
      <c r="S2329" t="s">
        <v>434</v>
      </c>
      <c r="T2329" t="s">
        <v>185</v>
      </c>
      <c r="U2329" t="s">
        <v>38</v>
      </c>
      <c r="V2329" t="s">
        <v>378</v>
      </c>
      <c r="W2329" t="s">
        <v>40</v>
      </c>
      <c r="X2329" t="s">
        <v>40</v>
      </c>
      <c r="Y2329" t="s">
        <v>41</v>
      </c>
      <c r="Z2329" t="s">
        <v>41</v>
      </c>
      <c r="AA2329" t="s">
        <v>188</v>
      </c>
      <c r="AB2329" t="s">
        <v>435</v>
      </c>
      <c r="AC2329" t="s">
        <v>380</v>
      </c>
    </row>
    <row r="2330" spans="1:29" x14ac:dyDescent="0.25">
      <c r="A2330" t="s">
        <v>147</v>
      </c>
      <c r="B2330" t="s">
        <v>26</v>
      </c>
      <c r="C2330" t="s">
        <v>433</v>
      </c>
      <c r="D2330" t="s">
        <v>74</v>
      </c>
      <c r="E2330">
        <v>511</v>
      </c>
      <c r="F2330" t="str">
        <f t="shared" si="72"/>
        <v>A5180AF511</v>
      </c>
      <c r="G2330">
        <f t="shared" si="73"/>
        <v>9339000</v>
      </c>
      <c r="H2330" s="2">
        <v>9338683</v>
      </c>
      <c r="I2330" s="3">
        <v>9339000</v>
      </c>
      <c r="J2330" t="s">
        <v>29</v>
      </c>
      <c r="K2330" t="s">
        <v>126</v>
      </c>
      <c r="L2330" t="s">
        <v>927</v>
      </c>
      <c r="M2330" t="s">
        <v>127</v>
      </c>
      <c r="N2330" t="s">
        <v>928</v>
      </c>
      <c r="O2330" t="s">
        <v>814</v>
      </c>
      <c r="P2330" t="s">
        <v>34</v>
      </c>
      <c r="Q2330" t="s">
        <v>48</v>
      </c>
      <c r="R2330" t="s">
        <v>49</v>
      </c>
      <c r="S2330" t="s">
        <v>434</v>
      </c>
      <c r="T2330" t="s">
        <v>185</v>
      </c>
      <c r="U2330" t="s">
        <v>38</v>
      </c>
      <c r="V2330" t="s">
        <v>378</v>
      </c>
      <c r="W2330" t="s">
        <v>40</v>
      </c>
      <c r="X2330" t="s">
        <v>40</v>
      </c>
      <c r="Y2330" t="s">
        <v>41</v>
      </c>
      <c r="Z2330" t="s">
        <v>41</v>
      </c>
      <c r="AA2330" t="s">
        <v>188</v>
      </c>
      <c r="AB2330" t="s">
        <v>435</v>
      </c>
      <c r="AC2330" t="s">
        <v>380</v>
      </c>
    </row>
    <row r="2331" spans="1:29" x14ac:dyDescent="0.25">
      <c r="A2331" t="s">
        <v>148</v>
      </c>
      <c r="B2331" t="s">
        <v>26</v>
      </c>
      <c r="C2331" t="s">
        <v>433</v>
      </c>
      <c r="D2331" t="s">
        <v>74</v>
      </c>
      <c r="E2331">
        <v>511</v>
      </c>
      <c r="F2331" t="str">
        <f t="shared" si="72"/>
        <v>A5180AF511</v>
      </c>
      <c r="G2331">
        <f t="shared" si="73"/>
        <v>9339000</v>
      </c>
      <c r="H2331" s="2">
        <v>-9338683</v>
      </c>
      <c r="I2331" s="3">
        <v>-9339000</v>
      </c>
      <c r="J2331" t="s">
        <v>99</v>
      </c>
      <c r="K2331" t="s">
        <v>116</v>
      </c>
      <c r="L2331" t="s">
        <v>117</v>
      </c>
      <c r="M2331" t="s">
        <v>118</v>
      </c>
      <c r="N2331" t="s">
        <v>117</v>
      </c>
      <c r="O2331" t="s">
        <v>814</v>
      </c>
      <c r="P2331" t="s">
        <v>34</v>
      </c>
      <c r="Q2331" t="s">
        <v>48</v>
      </c>
      <c r="R2331" t="s">
        <v>49</v>
      </c>
      <c r="S2331" t="s">
        <v>434</v>
      </c>
      <c r="T2331" t="s">
        <v>185</v>
      </c>
      <c r="U2331" t="s">
        <v>38</v>
      </c>
      <c r="V2331" t="s">
        <v>378</v>
      </c>
      <c r="W2331" t="s">
        <v>40</v>
      </c>
      <c r="X2331" t="s">
        <v>40</v>
      </c>
      <c r="Y2331" t="s">
        <v>41</v>
      </c>
      <c r="Z2331" t="s">
        <v>41</v>
      </c>
      <c r="AA2331" t="s">
        <v>188</v>
      </c>
      <c r="AB2331" t="s">
        <v>435</v>
      </c>
      <c r="AC2331" t="s">
        <v>380</v>
      </c>
    </row>
    <row r="2332" spans="1:29" x14ac:dyDescent="0.25">
      <c r="A2332" t="s">
        <v>149</v>
      </c>
      <c r="B2332" t="s">
        <v>26</v>
      </c>
      <c r="C2332" t="s">
        <v>433</v>
      </c>
      <c r="D2332" t="s">
        <v>74</v>
      </c>
      <c r="E2332">
        <v>511</v>
      </c>
      <c r="F2332" t="str">
        <f t="shared" si="72"/>
        <v>A5180AF511</v>
      </c>
      <c r="G2332">
        <f t="shared" si="73"/>
        <v>4097000</v>
      </c>
      <c r="H2332" s="2">
        <v>4097117</v>
      </c>
      <c r="I2332" s="3">
        <v>4097000</v>
      </c>
      <c r="J2332" t="s">
        <v>29</v>
      </c>
      <c r="K2332" t="s">
        <v>48</v>
      </c>
      <c r="L2332" t="s">
        <v>134</v>
      </c>
      <c r="M2332" t="s">
        <v>135</v>
      </c>
      <c r="N2332" t="s">
        <v>136</v>
      </c>
      <c r="O2332" t="s">
        <v>814</v>
      </c>
      <c r="P2332" t="s">
        <v>34</v>
      </c>
      <c r="Q2332" t="s">
        <v>48</v>
      </c>
      <c r="R2332" t="s">
        <v>49</v>
      </c>
      <c r="S2332" t="s">
        <v>434</v>
      </c>
      <c r="T2332" t="s">
        <v>185</v>
      </c>
      <c r="U2332" t="s">
        <v>38</v>
      </c>
      <c r="V2332" t="s">
        <v>378</v>
      </c>
      <c r="W2332" t="s">
        <v>40</v>
      </c>
      <c r="X2332" t="s">
        <v>40</v>
      </c>
      <c r="Y2332" t="s">
        <v>41</v>
      </c>
      <c r="Z2332" t="s">
        <v>41</v>
      </c>
      <c r="AA2332" t="s">
        <v>188</v>
      </c>
      <c r="AB2332" t="s">
        <v>435</v>
      </c>
      <c r="AC2332" t="s">
        <v>380</v>
      </c>
    </row>
    <row r="2333" spans="1:29" x14ac:dyDescent="0.25">
      <c r="A2333" t="s">
        <v>152</v>
      </c>
      <c r="B2333" t="s">
        <v>26</v>
      </c>
      <c r="C2333" t="s">
        <v>433</v>
      </c>
      <c r="D2333" t="s">
        <v>74</v>
      </c>
      <c r="E2333">
        <v>511</v>
      </c>
      <c r="F2333" t="str">
        <f t="shared" si="72"/>
        <v>A5180AF511</v>
      </c>
      <c r="G2333">
        <f t="shared" si="73"/>
        <v>4097000</v>
      </c>
      <c r="H2333" s="2">
        <v>-4097117</v>
      </c>
      <c r="I2333" s="3">
        <v>-4097000</v>
      </c>
      <c r="J2333" t="s">
        <v>99</v>
      </c>
      <c r="K2333" t="s">
        <v>115</v>
      </c>
      <c r="L2333" t="s">
        <v>111</v>
      </c>
      <c r="M2333" t="s">
        <v>112</v>
      </c>
      <c r="N2333" t="s">
        <v>113</v>
      </c>
      <c r="O2333" t="s">
        <v>814</v>
      </c>
      <c r="P2333" t="s">
        <v>34</v>
      </c>
      <c r="Q2333" t="s">
        <v>48</v>
      </c>
      <c r="R2333" t="s">
        <v>49</v>
      </c>
      <c r="S2333" t="s">
        <v>434</v>
      </c>
      <c r="T2333" t="s">
        <v>185</v>
      </c>
      <c r="U2333" t="s">
        <v>38</v>
      </c>
      <c r="V2333" t="s">
        <v>378</v>
      </c>
      <c r="W2333" t="s">
        <v>40</v>
      </c>
      <c r="X2333" t="s">
        <v>40</v>
      </c>
      <c r="Y2333" t="s">
        <v>41</v>
      </c>
      <c r="Z2333" t="s">
        <v>41</v>
      </c>
      <c r="AA2333" t="s">
        <v>188</v>
      </c>
      <c r="AB2333" t="s">
        <v>435</v>
      </c>
      <c r="AC2333" t="s">
        <v>380</v>
      </c>
    </row>
    <row r="2334" spans="1:29" x14ac:dyDescent="0.25">
      <c r="A2334" t="s">
        <v>153</v>
      </c>
      <c r="B2334" t="s">
        <v>436</v>
      </c>
      <c r="C2334" t="s">
        <v>433</v>
      </c>
      <c r="D2334" t="s">
        <v>74</v>
      </c>
      <c r="E2334">
        <v>511</v>
      </c>
      <c r="F2334" t="str">
        <f t="shared" si="72"/>
        <v>A5180AF511</v>
      </c>
      <c r="G2334">
        <f t="shared" si="73"/>
        <v>3242000</v>
      </c>
      <c r="H2334" s="2">
        <v>3241809</v>
      </c>
      <c r="I2334" s="3">
        <v>3242000</v>
      </c>
      <c r="J2334" t="s">
        <v>29</v>
      </c>
      <c r="K2334" t="s">
        <v>154</v>
      </c>
      <c r="L2334" t="s">
        <v>155</v>
      </c>
      <c r="M2334" t="s">
        <v>156</v>
      </c>
      <c r="N2334" t="s">
        <v>157</v>
      </c>
      <c r="O2334" t="s">
        <v>814</v>
      </c>
      <c r="P2334" t="s">
        <v>34</v>
      </c>
      <c r="Q2334" t="s">
        <v>48</v>
      </c>
      <c r="R2334" t="s">
        <v>49</v>
      </c>
      <c r="S2334" t="s">
        <v>434</v>
      </c>
      <c r="T2334" t="s">
        <v>185</v>
      </c>
      <c r="U2334" t="s">
        <v>38</v>
      </c>
      <c r="V2334" t="s">
        <v>378</v>
      </c>
      <c r="W2334" t="s">
        <v>40</v>
      </c>
      <c r="X2334" t="s">
        <v>40</v>
      </c>
      <c r="Y2334" t="s">
        <v>41</v>
      </c>
      <c r="Z2334" t="s">
        <v>41</v>
      </c>
      <c r="AA2334" t="s">
        <v>188</v>
      </c>
      <c r="AB2334" t="s">
        <v>435</v>
      </c>
      <c r="AC2334" t="s">
        <v>380</v>
      </c>
    </row>
    <row r="2335" spans="1:29" x14ac:dyDescent="0.25">
      <c r="A2335" t="s">
        <v>158</v>
      </c>
      <c r="B2335" t="s">
        <v>436</v>
      </c>
      <c r="C2335" t="s">
        <v>433</v>
      </c>
      <c r="D2335" t="s">
        <v>74</v>
      </c>
      <c r="E2335">
        <v>511</v>
      </c>
      <c r="F2335" t="str">
        <f t="shared" si="72"/>
        <v>A5180AF511</v>
      </c>
      <c r="G2335">
        <f t="shared" si="73"/>
        <v>173000</v>
      </c>
      <c r="H2335" s="2">
        <v>172658</v>
      </c>
      <c r="I2335" s="3">
        <v>173000</v>
      </c>
      <c r="J2335" t="s">
        <v>29</v>
      </c>
      <c r="K2335" t="s">
        <v>159</v>
      </c>
      <c r="L2335" t="s">
        <v>160</v>
      </c>
      <c r="M2335" t="s">
        <v>161</v>
      </c>
      <c r="N2335" t="s">
        <v>162</v>
      </c>
      <c r="O2335" t="s">
        <v>814</v>
      </c>
      <c r="P2335" t="s">
        <v>34</v>
      </c>
      <c r="Q2335" t="s">
        <v>48</v>
      </c>
      <c r="R2335" t="s">
        <v>49</v>
      </c>
      <c r="S2335" t="s">
        <v>434</v>
      </c>
      <c r="T2335" t="s">
        <v>185</v>
      </c>
      <c r="U2335" t="s">
        <v>38</v>
      </c>
      <c r="V2335" t="s">
        <v>378</v>
      </c>
      <c r="W2335" t="s">
        <v>40</v>
      </c>
      <c r="X2335" t="s">
        <v>40</v>
      </c>
      <c r="Y2335" t="s">
        <v>41</v>
      </c>
      <c r="Z2335" t="s">
        <v>41</v>
      </c>
      <c r="AA2335" t="s">
        <v>188</v>
      </c>
      <c r="AB2335" t="s">
        <v>435</v>
      </c>
      <c r="AC2335" t="s">
        <v>380</v>
      </c>
    </row>
    <row r="2336" spans="1:29" x14ac:dyDescent="0.25">
      <c r="A2336" t="s">
        <v>163</v>
      </c>
      <c r="B2336" t="s">
        <v>436</v>
      </c>
      <c r="C2336" t="s">
        <v>433</v>
      </c>
      <c r="D2336" t="s">
        <v>74</v>
      </c>
      <c r="E2336">
        <v>511</v>
      </c>
      <c r="F2336" t="str">
        <f t="shared" si="72"/>
        <v>A5180AF511</v>
      </c>
      <c r="G2336">
        <f t="shared" si="73"/>
        <v>3415000</v>
      </c>
      <c r="H2336" s="2">
        <v>-3414467</v>
      </c>
      <c r="I2336" s="3">
        <v>-3415000</v>
      </c>
      <c r="J2336" t="s">
        <v>99</v>
      </c>
      <c r="K2336" t="s">
        <v>48</v>
      </c>
      <c r="L2336" t="s">
        <v>134</v>
      </c>
      <c r="M2336" t="s">
        <v>135</v>
      </c>
      <c r="N2336" t="s">
        <v>136</v>
      </c>
      <c r="O2336" t="s">
        <v>814</v>
      </c>
      <c r="P2336" t="s">
        <v>34</v>
      </c>
      <c r="Q2336" t="s">
        <v>48</v>
      </c>
      <c r="R2336" t="s">
        <v>49</v>
      </c>
      <c r="S2336" t="s">
        <v>434</v>
      </c>
      <c r="T2336" t="s">
        <v>185</v>
      </c>
      <c r="U2336" t="s">
        <v>38</v>
      </c>
      <c r="V2336" t="s">
        <v>378</v>
      </c>
      <c r="W2336" t="s">
        <v>40</v>
      </c>
      <c r="X2336" t="s">
        <v>40</v>
      </c>
      <c r="Y2336" t="s">
        <v>41</v>
      </c>
      <c r="Z2336" t="s">
        <v>41</v>
      </c>
      <c r="AA2336" t="s">
        <v>188</v>
      </c>
      <c r="AB2336" t="s">
        <v>435</v>
      </c>
      <c r="AC2336" t="s">
        <v>380</v>
      </c>
    </row>
    <row r="2337" spans="1:29" x14ac:dyDescent="0.25">
      <c r="A2337" t="s">
        <v>164</v>
      </c>
      <c r="B2337" t="s">
        <v>26</v>
      </c>
      <c r="C2337" t="s">
        <v>433</v>
      </c>
      <c r="D2337" t="s">
        <v>74</v>
      </c>
      <c r="E2337">
        <v>511</v>
      </c>
      <c r="F2337" t="str">
        <f t="shared" si="72"/>
        <v>A5180AF511</v>
      </c>
      <c r="G2337">
        <f t="shared" si="73"/>
        <v>3242000</v>
      </c>
      <c r="H2337" s="2">
        <v>3241809</v>
      </c>
      <c r="I2337" s="3">
        <v>3242000</v>
      </c>
      <c r="J2337" t="s">
        <v>29</v>
      </c>
      <c r="K2337" t="s">
        <v>116</v>
      </c>
      <c r="L2337" t="s">
        <v>117</v>
      </c>
      <c r="M2337" t="s">
        <v>118</v>
      </c>
      <c r="N2337" t="s">
        <v>117</v>
      </c>
      <c r="O2337" t="s">
        <v>814</v>
      </c>
      <c r="P2337" t="s">
        <v>34</v>
      </c>
      <c r="Q2337" t="s">
        <v>48</v>
      </c>
      <c r="R2337" t="s">
        <v>49</v>
      </c>
      <c r="S2337" t="s">
        <v>434</v>
      </c>
      <c r="T2337" t="s">
        <v>185</v>
      </c>
      <c r="U2337" t="s">
        <v>38</v>
      </c>
      <c r="V2337" t="s">
        <v>378</v>
      </c>
      <c r="W2337" t="s">
        <v>40</v>
      </c>
      <c r="X2337" t="s">
        <v>40</v>
      </c>
      <c r="Y2337" t="s">
        <v>41</v>
      </c>
      <c r="Z2337" t="s">
        <v>41</v>
      </c>
      <c r="AA2337" t="s">
        <v>188</v>
      </c>
      <c r="AB2337" t="s">
        <v>435</v>
      </c>
      <c r="AC2337" t="s">
        <v>380</v>
      </c>
    </row>
    <row r="2338" spans="1:29" x14ac:dyDescent="0.25">
      <c r="A2338" t="s">
        <v>165</v>
      </c>
      <c r="B2338" t="s">
        <v>26</v>
      </c>
      <c r="C2338" t="s">
        <v>433</v>
      </c>
      <c r="D2338" t="s">
        <v>74</v>
      </c>
      <c r="E2338">
        <v>511</v>
      </c>
      <c r="F2338" t="str">
        <f t="shared" si="72"/>
        <v>A5180AF511</v>
      </c>
      <c r="G2338">
        <f t="shared" si="73"/>
        <v>3242000</v>
      </c>
      <c r="H2338" s="2">
        <v>-3241809</v>
      </c>
      <c r="I2338" s="3">
        <v>-3242000</v>
      </c>
      <c r="J2338" t="s">
        <v>99</v>
      </c>
      <c r="K2338" t="s">
        <v>154</v>
      </c>
      <c r="L2338" t="s">
        <v>155</v>
      </c>
      <c r="M2338" t="s">
        <v>156</v>
      </c>
      <c r="N2338" t="s">
        <v>157</v>
      </c>
      <c r="O2338" t="s">
        <v>814</v>
      </c>
      <c r="P2338" t="s">
        <v>34</v>
      </c>
      <c r="Q2338" t="s">
        <v>48</v>
      </c>
      <c r="R2338" t="s">
        <v>49</v>
      </c>
      <c r="S2338" t="s">
        <v>434</v>
      </c>
      <c r="T2338" t="s">
        <v>185</v>
      </c>
      <c r="U2338" t="s">
        <v>38</v>
      </c>
      <c r="V2338" t="s">
        <v>378</v>
      </c>
      <c r="W2338" t="s">
        <v>40</v>
      </c>
      <c r="X2338" t="s">
        <v>40</v>
      </c>
      <c r="Y2338" t="s">
        <v>41</v>
      </c>
      <c r="Z2338" t="s">
        <v>41</v>
      </c>
      <c r="AA2338" t="s">
        <v>188</v>
      </c>
      <c r="AB2338" t="s">
        <v>435</v>
      </c>
      <c r="AC2338" t="s">
        <v>380</v>
      </c>
    </row>
    <row r="2339" spans="1:29" x14ac:dyDescent="0.25">
      <c r="A2339" t="s">
        <v>166</v>
      </c>
      <c r="B2339" t="s">
        <v>26</v>
      </c>
      <c r="C2339" t="s">
        <v>433</v>
      </c>
      <c r="D2339" t="s">
        <v>74</v>
      </c>
      <c r="E2339">
        <v>511</v>
      </c>
      <c r="F2339" t="str">
        <f t="shared" si="72"/>
        <v>A5180AF511</v>
      </c>
      <c r="G2339">
        <f t="shared" si="73"/>
        <v>3002000</v>
      </c>
      <c r="H2339" s="2">
        <v>3001925</v>
      </c>
      <c r="I2339" s="3">
        <v>3002000</v>
      </c>
      <c r="J2339" t="s">
        <v>29</v>
      </c>
      <c r="K2339" t="s">
        <v>116</v>
      </c>
      <c r="L2339" t="s">
        <v>117</v>
      </c>
      <c r="M2339" t="s">
        <v>118</v>
      </c>
      <c r="N2339" t="s">
        <v>117</v>
      </c>
      <c r="O2339" t="s">
        <v>814</v>
      </c>
      <c r="P2339" t="s">
        <v>34</v>
      </c>
      <c r="Q2339" t="s">
        <v>48</v>
      </c>
      <c r="R2339" t="s">
        <v>49</v>
      </c>
      <c r="S2339" t="s">
        <v>434</v>
      </c>
      <c r="T2339" t="s">
        <v>185</v>
      </c>
      <c r="U2339" t="s">
        <v>38</v>
      </c>
      <c r="V2339" t="s">
        <v>378</v>
      </c>
      <c r="W2339" t="s">
        <v>40</v>
      </c>
      <c r="X2339" t="s">
        <v>40</v>
      </c>
      <c r="Y2339" t="s">
        <v>41</v>
      </c>
      <c r="Z2339" t="s">
        <v>41</v>
      </c>
      <c r="AA2339" t="s">
        <v>188</v>
      </c>
      <c r="AB2339" t="s">
        <v>435</v>
      </c>
      <c r="AC2339" t="s">
        <v>380</v>
      </c>
    </row>
    <row r="2340" spans="1:29" x14ac:dyDescent="0.25">
      <c r="A2340" t="s">
        <v>167</v>
      </c>
      <c r="B2340" t="s">
        <v>26</v>
      </c>
      <c r="C2340" t="s">
        <v>433</v>
      </c>
      <c r="D2340" t="s">
        <v>74</v>
      </c>
      <c r="E2340">
        <v>511</v>
      </c>
      <c r="F2340" t="str">
        <f t="shared" si="72"/>
        <v>A5180AF511</v>
      </c>
      <c r="G2340">
        <f t="shared" si="73"/>
        <v>3002000</v>
      </c>
      <c r="H2340" s="2">
        <v>-3001925</v>
      </c>
      <c r="I2340" s="3">
        <v>-3002000</v>
      </c>
      <c r="J2340" t="s">
        <v>99</v>
      </c>
      <c r="K2340" t="s">
        <v>168</v>
      </c>
      <c r="L2340" t="s">
        <v>117</v>
      </c>
      <c r="M2340" t="s">
        <v>169</v>
      </c>
      <c r="N2340" t="s">
        <v>170</v>
      </c>
      <c r="O2340" t="s">
        <v>814</v>
      </c>
      <c r="P2340" t="s">
        <v>34</v>
      </c>
      <c r="Q2340" t="s">
        <v>48</v>
      </c>
      <c r="R2340" t="s">
        <v>49</v>
      </c>
      <c r="S2340" t="s">
        <v>434</v>
      </c>
      <c r="T2340" t="s">
        <v>185</v>
      </c>
      <c r="U2340" t="s">
        <v>38</v>
      </c>
      <c r="V2340" t="s">
        <v>378</v>
      </c>
      <c r="W2340" t="s">
        <v>40</v>
      </c>
      <c r="X2340" t="s">
        <v>40</v>
      </c>
      <c r="Y2340" t="s">
        <v>41</v>
      </c>
      <c r="Z2340" t="s">
        <v>41</v>
      </c>
      <c r="AA2340" t="s">
        <v>188</v>
      </c>
      <c r="AB2340" t="s">
        <v>435</v>
      </c>
      <c r="AC2340" t="s">
        <v>380</v>
      </c>
    </row>
    <row r="2341" spans="1:29" x14ac:dyDescent="0.25">
      <c r="A2341" t="s">
        <v>171</v>
      </c>
      <c r="B2341" t="s">
        <v>26</v>
      </c>
      <c r="C2341" t="s">
        <v>433</v>
      </c>
      <c r="D2341" t="s">
        <v>74</v>
      </c>
      <c r="E2341">
        <v>511</v>
      </c>
      <c r="F2341" t="str">
        <f t="shared" si="72"/>
        <v>A5180AF511</v>
      </c>
      <c r="G2341">
        <f t="shared" si="73"/>
        <v>535000</v>
      </c>
      <c r="H2341" s="2">
        <v>534926</v>
      </c>
      <c r="I2341" s="3">
        <v>535000</v>
      </c>
      <c r="J2341" t="s">
        <v>29</v>
      </c>
      <c r="K2341" t="s">
        <v>115</v>
      </c>
      <c r="L2341" t="s">
        <v>111</v>
      </c>
      <c r="M2341" t="s">
        <v>112</v>
      </c>
      <c r="N2341" t="s">
        <v>113</v>
      </c>
      <c r="O2341" t="s">
        <v>814</v>
      </c>
      <c r="P2341" t="s">
        <v>34</v>
      </c>
      <c r="Q2341" t="s">
        <v>48</v>
      </c>
      <c r="R2341" t="s">
        <v>49</v>
      </c>
      <c r="S2341" t="s">
        <v>434</v>
      </c>
      <c r="T2341" t="s">
        <v>185</v>
      </c>
      <c r="U2341" t="s">
        <v>38</v>
      </c>
      <c r="V2341" t="s">
        <v>378</v>
      </c>
      <c r="W2341" t="s">
        <v>40</v>
      </c>
      <c r="X2341" t="s">
        <v>40</v>
      </c>
      <c r="Y2341" t="s">
        <v>41</v>
      </c>
      <c r="Z2341" t="s">
        <v>41</v>
      </c>
      <c r="AA2341" t="s">
        <v>188</v>
      </c>
      <c r="AB2341" t="s">
        <v>435</v>
      </c>
      <c r="AC2341" t="s">
        <v>380</v>
      </c>
    </row>
    <row r="2342" spans="1:29" x14ac:dyDescent="0.25">
      <c r="A2342" t="s">
        <v>172</v>
      </c>
      <c r="B2342" t="s">
        <v>26</v>
      </c>
      <c r="C2342" t="s">
        <v>433</v>
      </c>
      <c r="D2342" t="s">
        <v>74</v>
      </c>
      <c r="E2342">
        <v>511</v>
      </c>
      <c r="F2342" t="str">
        <f t="shared" si="72"/>
        <v>A5180AF511</v>
      </c>
      <c r="G2342">
        <f t="shared" si="73"/>
        <v>535000</v>
      </c>
      <c r="H2342" s="2">
        <v>-534926</v>
      </c>
      <c r="I2342" s="3">
        <v>-535000</v>
      </c>
      <c r="J2342" t="s">
        <v>99</v>
      </c>
      <c r="K2342" t="s">
        <v>108</v>
      </c>
      <c r="L2342" t="s">
        <v>109</v>
      </c>
      <c r="M2342" t="s">
        <v>32</v>
      </c>
      <c r="N2342" t="s">
        <v>33</v>
      </c>
      <c r="O2342" t="s">
        <v>814</v>
      </c>
      <c r="P2342" t="s">
        <v>34</v>
      </c>
      <c r="Q2342" t="s">
        <v>48</v>
      </c>
      <c r="R2342" t="s">
        <v>49</v>
      </c>
      <c r="S2342" t="s">
        <v>434</v>
      </c>
      <c r="T2342" t="s">
        <v>185</v>
      </c>
      <c r="U2342" t="s">
        <v>38</v>
      </c>
      <c r="V2342" t="s">
        <v>378</v>
      </c>
      <c r="W2342" t="s">
        <v>40</v>
      </c>
      <c r="X2342" t="s">
        <v>40</v>
      </c>
      <c r="Y2342" t="s">
        <v>41</v>
      </c>
      <c r="Z2342" t="s">
        <v>41</v>
      </c>
      <c r="AA2342" t="s">
        <v>188</v>
      </c>
      <c r="AB2342" t="s">
        <v>435</v>
      </c>
      <c r="AC2342" t="s">
        <v>380</v>
      </c>
    </row>
    <row r="2343" spans="1:29" x14ac:dyDescent="0.25">
      <c r="A2343" t="s">
        <v>823</v>
      </c>
      <c r="B2343" t="s">
        <v>26</v>
      </c>
      <c r="C2343" t="s">
        <v>433</v>
      </c>
      <c r="D2343" t="s">
        <v>78</v>
      </c>
      <c r="E2343">
        <v>511</v>
      </c>
      <c r="F2343" t="str">
        <f t="shared" si="72"/>
        <v>A6100AF511</v>
      </c>
      <c r="G2343">
        <f t="shared" si="73"/>
        <v>3057000</v>
      </c>
      <c r="H2343" s="2">
        <v>3056973</v>
      </c>
      <c r="I2343" s="3">
        <v>3057000</v>
      </c>
      <c r="J2343" t="s">
        <v>29</v>
      </c>
      <c r="K2343" t="s">
        <v>108</v>
      </c>
      <c r="L2343" t="s">
        <v>109</v>
      </c>
      <c r="M2343" t="s">
        <v>32</v>
      </c>
      <c r="N2343" t="s">
        <v>33</v>
      </c>
      <c r="O2343" t="s">
        <v>814</v>
      </c>
      <c r="P2343" t="s">
        <v>34</v>
      </c>
      <c r="Q2343" t="s">
        <v>79</v>
      </c>
      <c r="R2343" t="s">
        <v>80</v>
      </c>
      <c r="S2343" t="s">
        <v>434</v>
      </c>
      <c r="T2343" t="s">
        <v>185</v>
      </c>
      <c r="U2343" t="s">
        <v>38</v>
      </c>
      <c r="V2343" t="s">
        <v>378</v>
      </c>
      <c r="W2343" t="s">
        <v>40</v>
      </c>
      <c r="X2343" t="s">
        <v>40</v>
      </c>
      <c r="Y2343" t="s">
        <v>41</v>
      </c>
      <c r="Z2343" t="s">
        <v>41</v>
      </c>
      <c r="AA2343" t="s">
        <v>188</v>
      </c>
      <c r="AB2343" t="s">
        <v>435</v>
      </c>
      <c r="AC2343" t="s">
        <v>380</v>
      </c>
    </row>
    <row r="2344" spans="1:29" x14ac:dyDescent="0.25">
      <c r="A2344" t="s">
        <v>825</v>
      </c>
      <c r="B2344" t="s">
        <v>26</v>
      </c>
      <c r="C2344" t="s">
        <v>433</v>
      </c>
      <c r="D2344" t="s">
        <v>78</v>
      </c>
      <c r="E2344">
        <v>511</v>
      </c>
      <c r="F2344" t="str">
        <f t="shared" si="72"/>
        <v>A6100AF511</v>
      </c>
      <c r="G2344">
        <f t="shared" si="73"/>
        <v>86000</v>
      </c>
      <c r="H2344" s="2">
        <v>86636</v>
      </c>
      <c r="I2344" s="3">
        <v>86000</v>
      </c>
      <c r="J2344" t="s">
        <v>29</v>
      </c>
      <c r="K2344" t="s">
        <v>100</v>
      </c>
      <c r="L2344" t="s">
        <v>101</v>
      </c>
      <c r="M2344" t="s">
        <v>102</v>
      </c>
      <c r="N2344" t="s">
        <v>103</v>
      </c>
      <c r="O2344" t="s">
        <v>814</v>
      </c>
      <c r="P2344" t="s">
        <v>34</v>
      </c>
      <c r="Q2344" t="s">
        <v>79</v>
      </c>
      <c r="R2344" t="s">
        <v>80</v>
      </c>
      <c r="S2344" t="s">
        <v>434</v>
      </c>
      <c r="T2344" t="s">
        <v>185</v>
      </c>
      <c r="U2344" t="s">
        <v>38</v>
      </c>
      <c r="V2344" t="s">
        <v>378</v>
      </c>
      <c r="W2344" t="s">
        <v>40</v>
      </c>
      <c r="X2344" t="s">
        <v>40</v>
      </c>
      <c r="Y2344" t="s">
        <v>41</v>
      </c>
      <c r="Z2344" t="s">
        <v>41</v>
      </c>
      <c r="AA2344" t="s">
        <v>188</v>
      </c>
      <c r="AB2344" t="s">
        <v>435</v>
      </c>
      <c r="AC2344" t="s">
        <v>380</v>
      </c>
    </row>
    <row r="2345" spans="1:29" x14ac:dyDescent="0.25">
      <c r="A2345" t="s">
        <v>816</v>
      </c>
      <c r="B2345" t="s">
        <v>26</v>
      </c>
      <c r="C2345" t="s">
        <v>433</v>
      </c>
      <c r="D2345" t="s">
        <v>78</v>
      </c>
      <c r="E2345">
        <v>511</v>
      </c>
      <c r="F2345" t="str">
        <f t="shared" si="72"/>
        <v>A6100AF511</v>
      </c>
      <c r="G2345">
        <f t="shared" si="73"/>
        <v>815000</v>
      </c>
      <c r="H2345" s="2">
        <v>-815192</v>
      </c>
      <c r="I2345" s="3">
        <v>-815000</v>
      </c>
      <c r="J2345" t="s">
        <v>99</v>
      </c>
      <c r="K2345" t="s">
        <v>115</v>
      </c>
      <c r="L2345" t="s">
        <v>111</v>
      </c>
      <c r="M2345" t="s">
        <v>112</v>
      </c>
      <c r="N2345" t="s">
        <v>113</v>
      </c>
      <c r="O2345" t="s">
        <v>814</v>
      </c>
      <c r="P2345" t="s">
        <v>34</v>
      </c>
      <c r="Q2345" t="s">
        <v>79</v>
      </c>
      <c r="R2345" t="s">
        <v>80</v>
      </c>
      <c r="S2345" t="s">
        <v>434</v>
      </c>
      <c r="T2345" t="s">
        <v>185</v>
      </c>
      <c r="U2345" t="s">
        <v>38</v>
      </c>
      <c r="V2345" t="s">
        <v>378</v>
      </c>
      <c r="W2345" t="s">
        <v>40</v>
      </c>
      <c r="X2345" t="s">
        <v>40</v>
      </c>
      <c r="Y2345" t="s">
        <v>41</v>
      </c>
      <c r="Z2345" t="s">
        <v>41</v>
      </c>
      <c r="AA2345" t="s">
        <v>188</v>
      </c>
      <c r="AB2345" t="s">
        <v>435</v>
      </c>
      <c r="AC2345" t="s">
        <v>380</v>
      </c>
    </row>
    <row r="2346" spans="1:29" x14ac:dyDescent="0.25">
      <c r="A2346" t="s">
        <v>817</v>
      </c>
      <c r="B2346" t="s">
        <v>26</v>
      </c>
      <c r="C2346" t="s">
        <v>433</v>
      </c>
      <c r="D2346" t="s">
        <v>78</v>
      </c>
      <c r="E2346">
        <v>511</v>
      </c>
      <c r="F2346" t="str">
        <f t="shared" si="72"/>
        <v>A6100AF511</v>
      </c>
      <c r="G2346">
        <f t="shared" si="73"/>
        <v>2328000</v>
      </c>
      <c r="H2346" s="2">
        <v>-2328417</v>
      </c>
      <c r="I2346" s="3">
        <v>-2328000</v>
      </c>
      <c r="J2346" t="s">
        <v>99</v>
      </c>
      <c r="K2346" t="s">
        <v>116</v>
      </c>
      <c r="L2346" t="s">
        <v>117</v>
      </c>
      <c r="M2346" t="s">
        <v>118</v>
      </c>
      <c r="N2346" t="s">
        <v>117</v>
      </c>
      <c r="O2346" t="s">
        <v>814</v>
      </c>
      <c r="P2346" t="s">
        <v>34</v>
      </c>
      <c r="Q2346" t="s">
        <v>79</v>
      </c>
      <c r="R2346" t="s">
        <v>80</v>
      </c>
      <c r="S2346" t="s">
        <v>434</v>
      </c>
      <c r="T2346" t="s">
        <v>185</v>
      </c>
      <c r="U2346" t="s">
        <v>38</v>
      </c>
      <c r="V2346" t="s">
        <v>378</v>
      </c>
      <c r="W2346" t="s">
        <v>40</v>
      </c>
      <c r="X2346" t="s">
        <v>40</v>
      </c>
      <c r="Y2346" t="s">
        <v>41</v>
      </c>
      <c r="Z2346" t="s">
        <v>41</v>
      </c>
      <c r="AA2346" t="s">
        <v>188</v>
      </c>
      <c r="AB2346" t="s">
        <v>435</v>
      </c>
      <c r="AC2346" t="s">
        <v>380</v>
      </c>
    </row>
    <row r="2347" spans="1:29" x14ac:dyDescent="0.25">
      <c r="A2347" t="s">
        <v>149</v>
      </c>
      <c r="B2347" t="s">
        <v>26</v>
      </c>
      <c r="C2347" t="s">
        <v>433</v>
      </c>
      <c r="D2347" t="s">
        <v>78</v>
      </c>
      <c r="E2347">
        <v>511</v>
      </c>
      <c r="F2347" t="str">
        <f t="shared" si="72"/>
        <v>A6100AF511</v>
      </c>
      <c r="G2347">
        <f t="shared" si="73"/>
        <v>408000</v>
      </c>
      <c r="H2347" s="2">
        <v>407596</v>
      </c>
      <c r="I2347" s="3">
        <v>408000</v>
      </c>
      <c r="J2347" t="s">
        <v>29</v>
      </c>
      <c r="K2347" t="s">
        <v>79</v>
      </c>
      <c r="L2347" t="s">
        <v>132</v>
      </c>
      <c r="M2347" t="s">
        <v>133</v>
      </c>
      <c r="N2347" t="s">
        <v>80</v>
      </c>
      <c r="O2347" t="s">
        <v>814</v>
      </c>
      <c r="P2347" t="s">
        <v>34</v>
      </c>
      <c r="Q2347" t="s">
        <v>79</v>
      </c>
      <c r="R2347" t="s">
        <v>80</v>
      </c>
      <c r="S2347" t="s">
        <v>434</v>
      </c>
      <c r="T2347" t="s">
        <v>185</v>
      </c>
      <c r="U2347" t="s">
        <v>38</v>
      </c>
      <c r="V2347" t="s">
        <v>378</v>
      </c>
      <c r="W2347" t="s">
        <v>40</v>
      </c>
      <c r="X2347" t="s">
        <v>40</v>
      </c>
      <c r="Y2347" t="s">
        <v>41</v>
      </c>
      <c r="Z2347" t="s">
        <v>41</v>
      </c>
      <c r="AA2347" t="s">
        <v>188</v>
      </c>
      <c r="AB2347" t="s">
        <v>435</v>
      </c>
      <c r="AC2347" t="s">
        <v>380</v>
      </c>
    </row>
    <row r="2348" spans="1:29" x14ac:dyDescent="0.25">
      <c r="A2348" t="s">
        <v>152</v>
      </c>
      <c r="B2348" t="s">
        <v>26</v>
      </c>
      <c r="C2348" t="s">
        <v>433</v>
      </c>
      <c r="D2348" t="s">
        <v>78</v>
      </c>
      <c r="E2348">
        <v>511</v>
      </c>
      <c r="F2348" t="str">
        <f t="shared" si="72"/>
        <v>A6100AF511</v>
      </c>
      <c r="G2348">
        <f t="shared" si="73"/>
        <v>408000</v>
      </c>
      <c r="H2348" s="2">
        <v>-407596</v>
      </c>
      <c r="I2348" s="3">
        <v>-408000</v>
      </c>
      <c r="J2348" t="s">
        <v>99</v>
      </c>
      <c r="K2348" t="s">
        <v>115</v>
      </c>
      <c r="L2348" t="s">
        <v>111</v>
      </c>
      <c r="M2348" t="s">
        <v>112</v>
      </c>
      <c r="N2348" t="s">
        <v>113</v>
      </c>
      <c r="O2348" t="s">
        <v>814</v>
      </c>
      <c r="P2348" t="s">
        <v>34</v>
      </c>
      <c r="Q2348" t="s">
        <v>79</v>
      </c>
      <c r="R2348" t="s">
        <v>80</v>
      </c>
      <c r="S2348" t="s">
        <v>434</v>
      </c>
      <c r="T2348" t="s">
        <v>185</v>
      </c>
      <c r="U2348" t="s">
        <v>38</v>
      </c>
      <c r="V2348" t="s">
        <v>378</v>
      </c>
      <c r="W2348" t="s">
        <v>40</v>
      </c>
      <c r="X2348" t="s">
        <v>40</v>
      </c>
      <c r="Y2348" t="s">
        <v>41</v>
      </c>
      <c r="Z2348" t="s">
        <v>41</v>
      </c>
      <c r="AA2348" t="s">
        <v>188</v>
      </c>
      <c r="AB2348" t="s">
        <v>435</v>
      </c>
      <c r="AC2348" t="s">
        <v>380</v>
      </c>
    </row>
    <row r="2349" spans="1:29" x14ac:dyDescent="0.25">
      <c r="A2349" t="s">
        <v>153</v>
      </c>
      <c r="B2349" t="s">
        <v>436</v>
      </c>
      <c r="C2349" t="s">
        <v>433</v>
      </c>
      <c r="D2349" t="s">
        <v>78</v>
      </c>
      <c r="E2349">
        <v>511</v>
      </c>
      <c r="F2349" t="str">
        <f t="shared" si="72"/>
        <v>A6100AF511</v>
      </c>
      <c r="G2349">
        <f t="shared" si="73"/>
        <v>387000</v>
      </c>
      <c r="H2349" s="2">
        <v>386899</v>
      </c>
      <c r="I2349" s="3">
        <v>387000</v>
      </c>
      <c r="J2349" t="s">
        <v>29</v>
      </c>
      <c r="K2349" t="s">
        <v>154</v>
      </c>
      <c r="L2349" t="s">
        <v>155</v>
      </c>
      <c r="M2349" t="s">
        <v>156</v>
      </c>
      <c r="N2349" t="s">
        <v>157</v>
      </c>
      <c r="O2349" t="s">
        <v>814</v>
      </c>
      <c r="P2349" t="s">
        <v>34</v>
      </c>
      <c r="Q2349" t="s">
        <v>79</v>
      </c>
      <c r="R2349" t="s">
        <v>80</v>
      </c>
      <c r="S2349" t="s">
        <v>434</v>
      </c>
      <c r="T2349" t="s">
        <v>185</v>
      </c>
      <c r="U2349" t="s">
        <v>38</v>
      </c>
      <c r="V2349" t="s">
        <v>378</v>
      </c>
      <c r="W2349" t="s">
        <v>40</v>
      </c>
      <c r="X2349" t="s">
        <v>40</v>
      </c>
      <c r="Y2349" t="s">
        <v>41</v>
      </c>
      <c r="Z2349" t="s">
        <v>41</v>
      </c>
      <c r="AA2349" t="s">
        <v>188</v>
      </c>
      <c r="AB2349" t="s">
        <v>435</v>
      </c>
      <c r="AC2349" t="s">
        <v>380</v>
      </c>
    </row>
    <row r="2350" spans="1:29" x14ac:dyDescent="0.25">
      <c r="A2350" t="s">
        <v>158</v>
      </c>
      <c r="B2350" t="s">
        <v>436</v>
      </c>
      <c r="C2350" t="s">
        <v>433</v>
      </c>
      <c r="D2350" t="s">
        <v>78</v>
      </c>
      <c r="E2350">
        <v>511</v>
      </c>
      <c r="F2350" t="str">
        <f t="shared" si="72"/>
        <v>A6100AF511</v>
      </c>
      <c r="G2350">
        <f t="shared" si="73"/>
        <v>19000</v>
      </c>
      <c r="H2350" s="2">
        <v>19071</v>
      </c>
      <c r="I2350" s="3">
        <v>19000</v>
      </c>
      <c r="J2350" t="s">
        <v>29</v>
      </c>
      <c r="K2350" t="s">
        <v>159</v>
      </c>
      <c r="L2350" t="s">
        <v>160</v>
      </c>
      <c r="M2350" t="s">
        <v>161</v>
      </c>
      <c r="N2350" t="s">
        <v>162</v>
      </c>
      <c r="O2350" t="s">
        <v>814</v>
      </c>
      <c r="P2350" t="s">
        <v>34</v>
      </c>
      <c r="Q2350" t="s">
        <v>79</v>
      </c>
      <c r="R2350" t="s">
        <v>80</v>
      </c>
      <c r="S2350" t="s">
        <v>434</v>
      </c>
      <c r="T2350" t="s">
        <v>185</v>
      </c>
      <c r="U2350" t="s">
        <v>38</v>
      </c>
      <c r="V2350" t="s">
        <v>378</v>
      </c>
      <c r="W2350" t="s">
        <v>40</v>
      </c>
      <c r="X2350" t="s">
        <v>40</v>
      </c>
      <c r="Y2350" t="s">
        <v>41</v>
      </c>
      <c r="Z2350" t="s">
        <v>41</v>
      </c>
      <c r="AA2350" t="s">
        <v>188</v>
      </c>
      <c r="AB2350" t="s">
        <v>435</v>
      </c>
      <c r="AC2350" t="s">
        <v>380</v>
      </c>
    </row>
    <row r="2351" spans="1:29" x14ac:dyDescent="0.25">
      <c r="A2351" t="s">
        <v>163</v>
      </c>
      <c r="B2351" t="s">
        <v>436</v>
      </c>
      <c r="C2351" t="s">
        <v>433</v>
      </c>
      <c r="D2351" t="s">
        <v>78</v>
      </c>
      <c r="E2351">
        <v>511</v>
      </c>
      <c r="F2351" t="str">
        <f t="shared" si="72"/>
        <v>A6100AF511</v>
      </c>
      <c r="G2351">
        <f t="shared" si="73"/>
        <v>406000</v>
      </c>
      <c r="H2351" s="2">
        <v>-405970</v>
      </c>
      <c r="I2351" s="3">
        <v>-406000</v>
      </c>
      <c r="J2351" t="s">
        <v>99</v>
      </c>
      <c r="K2351" t="s">
        <v>79</v>
      </c>
      <c r="L2351" t="s">
        <v>132</v>
      </c>
      <c r="M2351" t="s">
        <v>133</v>
      </c>
      <c r="N2351" t="s">
        <v>80</v>
      </c>
      <c r="O2351" t="s">
        <v>814</v>
      </c>
      <c r="P2351" t="s">
        <v>34</v>
      </c>
      <c r="Q2351" t="s">
        <v>79</v>
      </c>
      <c r="R2351" t="s">
        <v>80</v>
      </c>
      <c r="S2351" t="s">
        <v>434</v>
      </c>
      <c r="T2351" t="s">
        <v>185</v>
      </c>
      <c r="U2351" t="s">
        <v>38</v>
      </c>
      <c r="V2351" t="s">
        <v>378</v>
      </c>
      <c r="W2351" t="s">
        <v>40</v>
      </c>
      <c r="X2351" t="s">
        <v>40</v>
      </c>
      <c r="Y2351" t="s">
        <v>41</v>
      </c>
      <c r="Z2351" t="s">
        <v>41</v>
      </c>
      <c r="AA2351" t="s">
        <v>188</v>
      </c>
      <c r="AB2351" t="s">
        <v>435</v>
      </c>
      <c r="AC2351" t="s">
        <v>380</v>
      </c>
    </row>
    <row r="2352" spans="1:29" x14ac:dyDescent="0.25">
      <c r="A2352" t="s">
        <v>164</v>
      </c>
      <c r="B2352" t="s">
        <v>26</v>
      </c>
      <c r="C2352" t="s">
        <v>433</v>
      </c>
      <c r="D2352" t="s">
        <v>78</v>
      </c>
      <c r="E2352">
        <v>511</v>
      </c>
      <c r="F2352" t="str">
        <f t="shared" si="72"/>
        <v>A6100AF511</v>
      </c>
      <c r="G2352">
        <f t="shared" si="73"/>
        <v>387000</v>
      </c>
      <c r="H2352" s="2">
        <v>386899</v>
      </c>
      <c r="I2352" s="3">
        <v>387000</v>
      </c>
      <c r="J2352" t="s">
        <v>29</v>
      </c>
      <c r="K2352" t="s">
        <v>116</v>
      </c>
      <c r="L2352" t="s">
        <v>117</v>
      </c>
      <c r="M2352" t="s">
        <v>118</v>
      </c>
      <c r="N2352" t="s">
        <v>117</v>
      </c>
      <c r="O2352" t="s">
        <v>814</v>
      </c>
      <c r="P2352" t="s">
        <v>34</v>
      </c>
      <c r="Q2352" t="s">
        <v>79</v>
      </c>
      <c r="R2352" t="s">
        <v>80</v>
      </c>
      <c r="S2352" t="s">
        <v>434</v>
      </c>
      <c r="T2352" t="s">
        <v>185</v>
      </c>
      <c r="U2352" t="s">
        <v>38</v>
      </c>
      <c r="V2352" t="s">
        <v>378</v>
      </c>
      <c r="W2352" t="s">
        <v>40</v>
      </c>
      <c r="X2352" t="s">
        <v>40</v>
      </c>
      <c r="Y2352" t="s">
        <v>41</v>
      </c>
      <c r="Z2352" t="s">
        <v>41</v>
      </c>
      <c r="AA2352" t="s">
        <v>188</v>
      </c>
      <c r="AB2352" t="s">
        <v>435</v>
      </c>
      <c r="AC2352" t="s">
        <v>380</v>
      </c>
    </row>
    <row r="2353" spans="1:29" x14ac:dyDescent="0.25">
      <c r="A2353" t="s">
        <v>165</v>
      </c>
      <c r="B2353" t="s">
        <v>26</v>
      </c>
      <c r="C2353" t="s">
        <v>433</v>
      </c>
      <c r="D2353" t="s">
        <v>78</v>
      </c>
      <c r="E2353">
        <v>511</v>
      </c>
      <c r="F2353" t="str">
        <f t="shared" si="72"/>
        <v>A6100AF511</v>
      </c>
      <c r="G2353">
        <f t="shared" si="73"/>
        <v>387000</v>
      </c>
      <c r="H2353" s="2">
        <v>-386899</v>
      </c>
      <c r="I2353" s="3">
        <v>-387000</v>
      </c>
      <c r="J2353" t="s">
        <v>99</v>
      </c>
      <c r="K2353" t="s">
        <v>154</v>
      </c>
      <c r="L2353" t="s">
        <v>155</v>
      </c>
      <c r="M2353" t="s">
        <v>156</v>
      </c>
      <c r="N2353" t="s">
        <v>157</v>
      </c>
      <c r="O2353" t="s">
        <v>814</v>
      </c>
      <c r="P2353" t="s">
        <v>34</v>
      </c>
      <c r="Q2353" t="s">
        <v>79</v>
      </c>
      <c r="R2353" t="s">
        <v>80</v>
      </c>
      <c r="S2353" t="s">
        <v>434</v>
      </c>
      <c r="T2353" t="s">
        <v>185</v>
      </c>
      <c r="U2353" t="s">
        <v>38</v>
      </c>
      <c r="V2353" t="s">
        <v>378</v>
      </c>
      <c r="W2353" t="s">
        <v>40</v>
      </c>
      <c r="X2353" t="s">
        <v>40</v>
      </c>
      <c r="Y2353" t="s">
        <v>41</v>
      </c>
      <c r="Z2353" t="s">
        <v>41</v>
      </c>
      <c r="AA2353" t="s">
        <v>188</v>
      </c>
      <c r="AB2353" t="s">
        <v>435</v>
      </c>
      <c r="AC2353" t="s">
        <v>380</v>
      </c>
    </row>
    <row r="2354" spans="1:29" x14ac:dyDescent="0.25">
      <c r="A2354" t="s">
        <v>166</v>
      </c>
      <c r="B2354" t="s">
        <v>26</v>
      </c>
      <c r="C2354" t="s">
        <v>433</v>
      </c>
      <c r="D2354" t="s">
        <v>78</v>
      </c>
      <c r="E2354">
        <v>511</v>
      </c>
      <c r="F2354" t="str">
        <f t="shared" si="72"/>
        <v>A6100AF511</v>
      </c>
      <c r="G2354">
        <f t="shared" si="73"/>
        <v>403000</v>
      </c>
      <c r="H2354" s="2">
        <v>402633</v>
      </c>
      <c r="I2354" s="3">
        <v>403000</v>
      </c>
      <c r="J2354" t="s">
        <v>29</v>
      </c>
      <c r="K2354" t="s">
        <v>116</v>
      </c>
      <c r="L2354" t="s">
        <v>117</v>
      </c>
      <c r="M2354" t="s">
        <v>118</v>
      </c>
      <c r="N2354" t="s">
        <v>117</v>
      </c>
      <c r="O2354" t="s">
        <v>814</v>
      </c>
      <c r="P2354" t="s">
        <v>34</v>
      </c>
      <c r="Q2354" t="s">
        <v>79</v>
      </c>
      <c r="R2354" t="s">
        <v>80</v>
      </c>
      <c r="S2354" t="s">
        <v>434</v>
      </c>
      <c r="T2354" t="s">
        <v>185</v>
      </c>
      <c r="U2354" t="s">
        <v>38</v>
      </c>
      <c r="V2354" t="s">
        <v>378</v>
      </c>
      <c r="W2354" t="s">
        <v>40</v>
      </c>
      <c r="X2354" t="s">
        <v>40</v>
      </c>
      <c r="Y2354" t="s">
        <v>41</v>
      </c>
      <c r="Z2354" t="s">
        <v>41</v>
      </c>
      <c r="AA2354" t="s">
        <v>188</v>
      </c>
      <c r="AB2354" t="s">
        <v>435</v>
      </c>
      <c r="AC2354" t="s">
        <v>380</v>
      </c>
    </row>
    <row r="2355" spans="1:29" x14ac:dyDescent="0.25">
      <c r="A2355" t="s">
        <v>167</v>
      </c>
      <c r="B2355" t="s">
        <v>26</v>
      </c>
      <c r="C2355" t="s">
        <v>433</v>
      </c>
      <c r="D2355" t="s">
        <v>78</v>
      </c>
      <c r="E2355">
        <v>511</v>
      </c>
      <c r="F2355" t="str">
        <f t="shared" si="72"/>
        <v>A6100AF511</v>
      </c>
      <c r="G2355">
        <f t="shared" si="73"/>
        <v>403000</v>
      </c>
      <c r="H2355" s="2">
        <v>-402633</v>
      </c>
      <c r="I2355" s="3">
        <v>-403000</v>
      </c>
      <c r="J2355" t="s">
        <v>99</v>
      </c>
      <c r="K2355" t="s">
        <v>168</v>
      </c>
      <c r="L2355" t="s">
        <v>117</v>
      </c>
      <c r="M2355" t="s">
        <v>169</v>
      </c>
      <c r="N2355" t="s">
        <v>170</v>
      </c>
      <c r="O2355" t="s">
        <v>814</v>
      </c>
      <c r="P2355" t="s">
        <v>34</v>
      </c>
      <c r="Q2355" t="s">
        <v>79</v>
      </c>
      <c r="R2355" t="s">
        <v>80</v>
      </c>
      <c r="S2355" t="s">
        <v>434</v>
      </c>
      <c r="T2355" t="s">
        <v>185</v>
      </c>
      <c r="U2355" t="s">
        <v>38</v>
      </c>
      <c r="V2355" t="s">
        <v>378</v>
      </c>
      <c r="W2355" t="s">
        <v>40</v>
      </c>
      <c r="X2355" t="s">
        <v>40</v>
      </c>
      <c r="Y2355" t="s">
        <v>41</v>
      </c>
      <c r="Z2355" t="s">
        <v>41</v>
      </c>
      <c r="AA2355" t="s">
        <v>188</v>
      </c>
      <c r="AB2355" t="s">
        <v>435</v>
      </c>
      <c r="AC2355" t="s">
        <v>380</v>
      </c>
    </row>
    <row r="2356" spans="1:29" x14ac:dyDescent="0.25">
      <c r="A2356" t="s">
        <v>823</v>
      </c>
      <c r="B2356" t="s">
        <v>26</v>
      </c>
      <c r="C2356" t="s">
        <v>433</v>
      </c>
      <c r="D2356" t="s">
        <v>94</v>
      </c>
      <c r="E2356">
        <v>511</v>
      </c>
      <c r="F2356" t="str">
        <f t="shared" si="72"/>
        <v>A8570AF511</v>
      </c>
      <c r="G2356">
        <f t="shared" si="73"/>
        <v>101000</v>
      </c>
      <c r="H2356" s="2">
        <v>100887</v>
      </c>
      <c r="I2356" s="3">
        <v>101000</v>
      </c>
      <c r="J2356" t="s">
        <v>29</v>
      </c>
      <c r="K2356" t="s">
        <v>108</v>
      </c>
      <c r="L2356" t="s">
        <v>109</v>
      </c>
      <c r="M2356" t="s">
        <v>32</v>
      </c>
      <c r="N2356" t="s">
        <v>33</v>
      </c>
      <c r="O2356" t="s">
        <v>814</v>
      </c>
      <c r="P2356" t="s">
        <v>34</v>
      </c>
      <c r="Q2356" t="s">
        <v>35</v>
      </c>
      <c r="R2356" t="s">
        <v>36</v>
      </c>
      <c r="S2356" t="s">
        <v>434</v>
      </c>
      <c r="T2356" t="s">
        <v>185</v>
      </c>
      <c r="U2356" t="s">
        <v>38</v>
      </c>
      <c r="V2356" t="s">
        <v>378</v>
      </c>
      <c r="W2356" t="s">
        <v>40</v>
      </c>
      <c r="X2356" t="s">
        <v>40</v>
      </c>
      <c r="Y2356" t="s">
        <v>41</v>
      </c>
      <c r="Z2356" t="s">
        <v>41</v>
      </c>
      <c r="AA2356" t="s">
        <v>188</v>
      </c>
      <c r="AB2356" t="s">
        <v>435</v>
      </c>
      <c r="AC2356" t="s">
        <v>380</v>
      </c>
    </row>
    <row r="2357" spans="1:29" x14ac:dyDescent="0.25">
      <c r="A2357" t="s">
        <v>825</v>
      </c>
      <c r="B2357" t="s">
        <v>26</v>
      </c>
      <c r="C2357" t="s">
        <v>433</v>
      </c>
      <c r="D2357" t="s">
        <v>94</v>
      </c>
      <c r="E2357">
        <v>511</v>
      </c>
      <c r="F2357" t="str">
        <f t="shared" si="72"/>
        <v>A8570AF511</v>
      </c>
      <c r="G2357">
        <f t="shared" si="73"/>
        <v>3000</v>
      </c>
      <c r="H2357" s="2">
        <v>2985</v>
      </c>
      <c r="I2357" s="3">
        <v>3000</v>
      </c>
      <c r="J2357" t="s">
        <v>29</v>
      </c>
      <c r="K2357" t="s">
        <v>100</v>
      </c>
      <c r="L2357" t="s">
        <v>101</v>
      </c>
      <c r="M2357" t="s">
        <v>102</v>
      </c>
      <c r="N2357" t="s">
        <v>103</v>
      </c>
      <c r="O2357" t="s">
        <v>814</v>
      </c>
      <c r="P2357" t="s">
        <v>34</v>
      </c>
      <c r="Q2357" t="s">
        <v>35</v>
      </c>
      <c r="R2357" t="s">
        <v>36</v>
      </c>
      <c r="S2357" t="s">
        <v>434</v>
      </c>
      <c r="T2357" t="s">
        <v>185</v>
      </c>
      <c r="U2357" t="s">
        <v>38</v>
      </c>
      <c r="V2357" t="s">
        <v>378</v>
      </c>
      <c r="W2357" t="s">
        <v>40</v>
      </c>
      <c r="X2357" t="s">
        <v>40</v>
      </c>
      <c r="Y2357" t="s">
        <v>41</v>
      </c>
      <c r="Z2357" t="s">
        <v>41</v>
      </c>
      <c r="AA2357" t="s">
        <v>188</v>
      </c>
      <c r="AB2357" t="s">
        <v>435</v>
      </c>
      <c r="AC2357" t="s">
        <v>380</v>
      </c>
    </row>
    <row r="2358" spans="1:29" x14ac:dyDescent="0.25">
      <c r="A2358" t="s">
        <v>816</v>
      </c>
      <c r="B2358" t="s">
        <v>26</v>
      </c>
      <c r="C2358" t="s">
        <v>433</v>
      </c>
      <c r="D2358" t="s">
        <v>94</v>
      </c>
      <c r="E2358">
        <v>511</v>
      </c>
      <c r="F2358" t="str">
        <f t="shared" si="72"/>
        <v>A8570AF511</v>
      </c>
      <c r="G2358">
        <f t="shared" si="73"/>
        <v>59000</v>
      </c>
      <c r="H2358" s="2">
        <v>-58803</v>
      </c>
      <c r="I2358" s="3">
        <v>-59000</v>
      </c>
      <c r="J2358" t="s">
        <v>99</v>
      </c>
      <c r="K2358" t="s">
        <v>115</v>
      </c>
      <c r="L2358" t="s">
        <v>111</v>
      </c>
      <c r="M2358" t="s">
        <v>112</v>
      </c>
      <c r="N2358" t="s">
        <v>113</v>
      </c>
      <c r="O2358" t="s">
        <v>814</v>
      </c>
      <c r="P2358" t="s">
        <v>34</v>
      </c>
      <c r="Q2358" t="s">
        <v>35</v>
      </c>
      <c r="R2358" t="s">
        <v>36</v>
      </c>
      <c r="S2358" t="s">
        <v>434</v>
      </c>
      <c r="T2358" t="s">
        <v>185</v>
      </c>
      <c r="U2358" t="s">
        <v>38</v>
      </c>
      <c r="V2358" t="s">
        <v>378</v>
      </c>
      <c r="W2358" t="s">
        <v>40</v>
      </c>
      <c r="X2358" t="s">
        <v>40</v>
      </c>
      <c r="Y2358" t="s">
        <v>41</v>
      </c>
      <c r="Z2358" t="s">
        <v>41</v>
      </c>
      <c r="AA2358" t="s">
        <v>188</v>
      </c>
      <c r="AB2358" t="s">
        <v>435</v>
      </c>
      <c r="AC2358" t="s">
        <v>380</v>
      </c>
    </row>
    <row r="2359" spans="1:29" x14ac:dyDescent="0.25">
      <c r="A2359" t="s">
        <v>817</v>
      </c>
      <c r="B2359" t="s">
        <v>26</v>
      </c>
      <c r="C2359" t="s">
        <v>433</v>
      </c>
      <c r="D2359" t="s">
        <v>94</v>
      </c>
      <c r="E2359">
        <v>511</v>
      </c>
      <c r="F2359" t="str">
        <f t="shared" si="72"/>
        <v>A8570AF511</v>
      </c>
      <c r="G2359">
        <f t="shared" si="73"/>
        <v>45000</v>
      </c>
      <c r="H2359" s="2">
        <v>-45069</v>
      </c>
      <c r="I2359" s="3">
        <v>-45000</v>
      </c>
      <c r="J2359" t="s">
        <v>99</v>
      </c>
      <c r="K2359" t="s">
        <v>116</v>
      </c>
      <c r="L2359" t="s">
        <v>117</v>
      </c>
      <c r="M2359" t="s">
        <v>118</v>
      </c>
      <c r="N2359" t="s">
        <v>117</v>
      </c>
      <c r="O2359" t="s">
        <v>814</v>
      </c>
      <c r="P2359" t="s">
        <v>34</v>
      </c>
      <c r="Q2359" t="s">
        <v>35</v>
      </c>
      <c r="R2359" t="s">
        <v>36</v>
      </c>
      <c r="S2359" t="s">
        <v>434</v>
      </c>
      <c r="T2359" t="s">
        <v>185</v>
      </c>
      <c r="U2359" t="s">
        <v>38</v>
      </c>
      <c r="V2359" t="s">
        <v>378</v>
      </c>
      <c r="W2359" t="s">
        <v>40</v>
      </c>
      <c r="X2359" t="s">
        <v>40</v>
      </c>
      <c r="Y2359" t="s">
        <v>41</v>
      </c>
      <c r="Z2359" t="s">
        <v>41</v>
      </c>
      <c r="AA2359" t="s">
        <v>188</v>
      </c>
      <c r="AB2359" t="s">
        <v>435</v>
      </c>
      <c r="AC2359" t="s">
        <v>380</v>
      </c>
    </row>
    <row r="2360" spans="1:29" x14ac:dyDescent="0.25">
      <c r="A2360" t="s">
        <v>119</v>
      </c>
      <c r="B2360" t="s">
        <v>436</v>
      </c>
      <c r="C2360" t="s">
        <v>433</v>
      </c>
      <c r="D2360" t="s">
        <v>94</v>
      </c>
      <c r="E2360">
        <v>511</v>
      </c>
      <c r="F2360" t="str">
        <f t="shared" si="72"/>
        <v>A8570AF511</v>
      </c>
      <c r="G2360">
        <f t="shared" si="73"/>
        <v>92000</v>
      </c>
      <c r="H2360" s="2">
        <v>92314</v>
      </c>
      <c r="I2360" s="3">
        <v>92000</v>
      </c>
      <c r="J2360" t="s">
        <v>29</v>
      </c>
      <c r="K2360" t="s">
        <v>121</v>
      </c>
      <c r="L2360" t="s">
        <v>122</v>
      </c>
      <c r="M2360" t="s">
        <v>123</v>
      </c>
      <c r="N2360" t="s">
        <v>124</v>
      </c>
      <c r="O2360" t="s">
        <v>814</v>
      </c>
      <c r="P2360" t="s">
        <v>34</v>
      </c>
      <c r="Q2360" t="s">
        <v>35</v>
      </c>
      <c r="R2360" t="s">
        <v>36</v>
      </c>
      <c r="S2360" t="s">
        <v>434</v>
      </c>
      <c r="T2360" t="s">
        <v>185</v>
      </c>
      <c r="U2360" t="s">
        <v>38</v>
      </c>
      <c r="V2360" t="s">
        <v>378</v>
      </c>
      <c r="W2360" t="s">
        <v>40</v>
      </c>
      <c r="X2360" t="s">
        <v>40</v>
      </c>
      <c r="Y2360" t="s">
        <v>41</v>
      </c>
      <c r="Z2360" t="s">
        <v>41</v>
      </c>
      <c r="AA2360" t="s">
        <v>188</v>
      </c>
      <c r="AB2360" t="s">
        <v>435</v>
      </c>
      <c r="AC2360" t="s">
        <v>380</v>
      </c>
    </row>
    <row r="2361" spans="1:29" x14ac:dyDescent="0.25">
      <c r="A2361" t="s">
        <v>125</v>
      </c>
      <c r="B2361" t="s">
        <v>436</v>
      </c>
      <c r="C2361" t="s">
        <v>433</v>
      </c>
      <c r="D2361" t="s">
        <v>94</v>
      </c>
      <c r="E2361">
        <v>511</v>
      </c>
      <c r="F2361" t="str">
        <f t="shared" si="72"/>
        <v>A8570AF511</v>
      </c>
      <c r="G2361">
        <f t="shared" si="73"/>
        <v>92000</v>
      </c>
      <c r="H2361" s="2">
        <v>-92314</v>
      </c>
      <c r="I2361" s="3">
        <v>-92000</v>
      </c>
      <c r="J2361" t="s">
        <v>99</v>
      </c>
      <c r="K2361" t="s">
        <v>126</v>
      </c>
      <c r="L2361" t="s">
        <v>927</v>
      </c>
      <c r="M2361" t="s">
        <v>127</v>
      </c>
      <c r="N2361" t="s">
        <v>928</v>
      </c>
      <c r="O2361" t="s">
        <v>814</v>
      </c>
      <c r="P2361" t="s">
        <v>34</v>
      </c>
      <c r="Q2361" t="s">
        <v>35</v>
      </c>
      <c r="R2361" t="s">
        <v>36</v>
      </c>
      <c r="S2361" t="s">
        <v>434</v>
      </c>
      <c r="T2361" t="s">
        <v>185</v>
      </c>
      <c r="U2361" t="s">
        <v>38</v>
      </c>
      <c r="V2361" t="s">
        <v>378</v>
      </c>
      <c r="W2361" t="s">
        <v>40</v>
      </c>
      <c r="X2361" t="s">
        <v>40</v>
      </c>
      <c r="Y2361" t="s">
        <v>41</v>
      </c>
      <c r="Z2361" t="s">
        <v>41</v>
      </c>
      <c r="AA2361" t="s">
        <v>188</v>
      </c>
      <c r="AB2361" t="s">
        <v>435</v>
      </c>
      <c r="AC2361" t="s">
        <v>380</v>
      </c>
    </row>
    <row r="2362" spans="1:29" x14ac:dyDescent="0.25">
      <c r="A2362" t="s">
        <v>145</v>
      </c>
      <c r="B2362" t="s">
        <v>26</v>
      </c>
      <c r="C2362" t="s">
        <v>433</v>
      </c>
      <c r="D2362" t="s">
        <v>94</v>
      </c>
      <c r="E2362">
        <v>511</v>
      </c>
      <c r="F2362" t="str">
        <f t="shared" si="72"/>
        <v>A8570AF511</v>
      </c>
      <c r="G2362">
        <f t="shared" si="73"/>
        <v>92000</v>
      </c>
      <c r="H2362" s="2">
        <v>92314</v>
      </c>
      <c r="I2362" s="3">
        <v>92000</v>
      </c>
      <c r="J2362" t="s">
        <v>29</v>
      </c>
      <c r="K2362" t="s">
        <v>108</v>
      </c>
      <c r="L2362" t="s">
        <v>109</v>
      </c>
      <c r="M2362" t="s">
        <v>32</v>
      </c>
      <c r="N2362" t="s">
        <v>33</v>
      </c>
      <c r="O2362" t="s">
        <v>814</v>
      </c>
      <c r="P2362" t="s">
        <v>34</v>
      </c>
      <c r="Q2362" t="s">
        <v>35</v>
      </c>
      <c r="R2362" t="s">
        <v>36</v>
      </c>
      <c r="S2362" t="s">
        <v>434</v>
      </c>
      <c r="T2362" t="s">
        <v>185</v>
      </c>
      <c r="U2362" t="s">
        <v>38</v>
      </c>
      <c r="V2362" t="s">
        <v>378</v>
      </c>
      <c r="W2362" t="s">
        <v>40</v>
      </c>
      <c r="X2362" t="s">
        <v>40</v>
      </c>
      <c r="Y2362" t="s">
        <v>41</v>
      </c>
      <c r="Z2362" t="s">
        <v>41</v>
      </c>
      <c r="AA2362" t="s">
        <v>188</v>
      </c>
      <c r="AB2362" t="s">
        <v>435</v>
      </c>
      <c r="AC2362" t="s">
        <v>380</v>
      </c>
    </row>
    <row r="2363" spans="1:29" x14ac:dyDescent="0.25">
      <c r="A2363" t="s">
        <v>146</v>
      </c>
      <c r="B2363" t="s">
        <v>26</v>
      </c>
      <c r="C2363" t="s">
        <v>433</v>
      </c>
      <c r="D2363" t="s">
        <v>94</v>
      </c>
      <c r="E2363">
        <v>511</v>
      </c>
      <c r="F2363" t="str">
        <f t="shared" si="72"/>
        <v>A8570AF511</v>
      </c>
      <c r="G2363">
        <f t="shared" si="73"/>
        <v>92000</v>
      </c>
      <c r="H2363" s="2">
        <v>-92314</v>
      </c>
      <c r="I2363" s="3">
        <v>-92000</v>
      </c>
      <c r="J2363" t="s">
        <v>99</v>
      </c>
      <c r="K2363" t="s">
        <v>121</v>
      </c>
      <c r="L2363" t="s">
        <v>122</v>
      </c>
      <c r="M2363" t="s">
        <v>123</v>
      </c>
      <c r="N2363" t="s">
        <v>124</v>
      </c>
      <c r="O2363" t="s">
        <v>814</v>
      </c>
      <c r="P2363" t="s">
        <v>34</v>
      </c>
      <c r="Q2363" t="s">
        <v>35</v>
      </c>
      <c r="R2363" t="s">
        <v>36</v>
      </c>
      <c r="S2363" t="s">
        <v>434</v>
      </c>
      <c r="T2363" t="s">
        <v>185</v>
      </c>
      <c r="U2363" t="s">
        <v>38</v>
      </c>
      <c r="V2363" t="s">
        <v>378</v>
      </c>
      <c r="W2363" t="s">
        <v>40</v>
      </c>
      <c r="X2363" t="s">
        <v>40</v>
      </c>
      <c r="Y2363" t="s">
        <v>41</v>
      </c>
      <c r="Z2363" t="s">
        <v>41</v>
      </c>
      <c r="AA2363" t="s">
        <v>188</v>
      </c>
      <c r="AB2363" t="s">
        <v>435</v>
      </c>
      <c r="AC2363" t="s">
        <v>380</v>
      </c>
    </row>
    <row r="2364" spans="1:29" x14ac:dyDescent="0.25">
      <c r="A2364" t="s">
        <v>147</v>
      </c>
      <c r="B2364" t="s">
        <v>26</v>
      </c>
      <c r="C2364" t="s">
        <v>433</v>
      </c>
      <c r="D2364" t="s">
        <v>94</v>
      </c>
      <c r="E2364">
        <v>511</v>
      </c>
      <c r="F2364" t="str">
        <f t="shared" si="72"/>
        <v>A8570AF511</v>
      </c>
      <c r="G2364">
        <f t="shared" si="73"/>
        <v>92000</v>
      </c>
      <c r="H2364" s="2">
        <v>92314</v>
      </c>
      <c r="I2364" s="3">
        <v>92000</v>
      </c>
      <c r="J2364" t="s">
        <v>29</v>
      </c>
      <c r="K2364" t="s">
        <v>126</v>
      </c>
      <c r="L2364" t="s">
        <v>927</v>
      </c>
      <c r="M2364" t="s">
        <v>127</v>
      </c>
      <c r="N2364" t="s">
        <v>928</v>
      </c>
      <c r="O2364" t="s">
        <v>814</v>
      </c>
      <c r="P2364" t="s">
        <v>34</v>
      </c>
      <c r="Q2364" t="s">
        <v>35</v>
      </c>
      <c r="R2364" t="s">
        <v>36</v>
      </c>
      <c r="S2364" t="s">
        <v>434</v>
      </c>
      <c r="T2364" t="s">
        <v>185</v>
      </c>
      <c r="U2364" t="s">
        <v>38</v>
      </c>
      <c r="V2364" t="s">
        <v>378</v>
      </c>
      <c r="W2364" t="s">
        <v>40</v>
      </c>
      <c r="X2364" t="s">
        <v>40</v>
      </c>
      <c r="Y2364" t="s">
        <v>41</v>
      </c>
      <c r="Z2364" t="s">
        <v>41</v>
      </c>
      <c r="AA2364" t="s">
        <v>188</v>
      </c>
      <c r="AB2364" t="s">
        <v>435</v>
      </c>
      <c r="AC2364" t="s">
        <v>380</v>
      </c>
    </row>
    <row r="2365" spans="1:29" x14ac:dyDescent="0.25">
      <c r="A2365" t="s">
        <v>148</v>
      </c>
      <c r="B2365" t="s">
        <v>26</v>
      </c>
      <c r="C2365" t="s">
        <v>433</v>
      </c>
      <c r="D2365" t="s">
        <v>94</v>
      </c>
      <c r="E2365">
        <v>511</v>
      </c>
      <c r="F2365" t="str">
        <f t="shared" si="72"/>
        <v>A8570AF511</v>
      </c>
      <c r="G2365">
        <f t="shared" si="73"/>
        <v>92000</v>
      </c>
      <c r="H2365" s="2">
        <v>-92314</v>
      </c>
      <c r="I2365" s="3">
        <v>-92000</v>
      </c>
      <c r="J2365" t="s">
        <v>99</v>
      </c>
      <c r="K2365" t="s">
        <v>116</v>
      </c>
      <c r="L2365" t="s">
        <v>117</v>
      </c>
      <c r="M2365" t="s">
        <v>118</v>
      </c>
      <c r="N2365" t="s">
        <v>117</v>
      </c>
      <c r="O2365" t="s">
        <v>814</v>
      </c>
      <c r="P2365" t="s">
        <v>34</v>
      </c>
      <c r="Q2365" t="s">
        <v>35</v>
      </c>
      <c r="R2365" t="s">
        <v>36</v>
      </c>
      <c r="S2365" t="s">
        <v>434</v>
      </c>
      <c r="T2365" t="s">
        <v>185</v>
      </c>
      <c r="U2365" t="s">
        <v>38</v>
      </c>
      <c r="V2365" t="s">
        <v>378</v>
      </c>
      <c r="W2365" t="s">
        <v>40</v>
      </c>
      <c r="X2365" t="s">
        <v>40</v>
      </c>
      <c r="Y2365" t="s">
        <v>41</v>
      </c>
      <c r="Z2365" t="s">
        <v>41</v>
      </c>
      <c r="AA2365" t="s">
        <v>188</v>
      </c>
      <c r="AB2365" t="s">
        <v>435</v>
      </c>
      <c r="AC2365" t="s">
        <v>380</v>
      </c>
    </row>
    <row r="2366" spans="1:29" x14ac:dyDescent="0.25">
      <c r="A2366" t="s">
        <v>149</v>
      </c>
      <c r="B2366" t="s">
        <v>26</v>
      </c>
      <c r="C2366" t="s">
        <v>433</v>
      </c>
      <c r="D2366" t="s">
        <v>94</v>
      </c>
      <c r="E2366">
        <v>511</v>
      </c>
      <c r="F2366" t="str">
        <f t="shared" si="72"/>
        <v>A8570AF511</v>
      </c>
      <c r="G2366">
        <f t="shared" si="73"/>
        <v>38000</v>
      </c>
      <c r="H2366" s="2">
        <v>37987</v>
      </c>
      <c r="I2366" s="3">
        <v>38000</v>
      </c>
      <c r="J2366" t="s">
        <v>29</v>
      </c>
      <c r="K2366" t="s">
        <v>35</v>
      </c>
      <c r="L2366" t="s">
        <v>129</v>
      </c>
      <c r="M2366" t="s">
        <v>130</v>
      </c>
      <c r="N2366" t="s">
        <v>131</v>
      </c>
      <c r="O2366" t="s">
        <v>814</v>
      </c>
      <c r="P2366" t="s">
        <v>34</v>
      </c>
      <c r="Q2366" t="s">
        <v>35</v>
      </c>
      <c r="R2366" t="s">
        <v>36</v>
      </c>
      <c r="S2366" t="s">
        <v>434</v>
      </c>
      <c r="T2366" t="s">
        <v>185</v>
      </c>
      <c r="U2366" t="s">
        <v>38</v>
      </c>
      <c r="V2366" t="s">
        <v>378</v>
      </c>
      <c r="W2366" t="s">
        <v>40</v>
      </c>
      <c r="X2366" t="s">
        <v>40</v>
      </c>
      <c r="Y2366" t="s">
        <v>41</v>
      </c>
      <c r="Z2366" t="s">
        <v>41</v>
      </c>
      <c r="AA2366" t="s">
        <v>188</v>
      </c>
      <c r="AB2366" t="s">
        <v>435</v>
      </c>
      <c r="AC2366" t="s">
        <v>380</v>
      </c>
    </row>
    <row r="2367" spans="1:29" x14ac:dyDescent="0.25">
      <c r="A2367" t="s">
        <v>152</v>
      </c>
      <c r="B2367" t="s">
        <v>26</v>
      </c>
      <c r="C2367" t="s">
        <v>433</v>
      </c>
      <c r="D2367" t="s">
        <v>94</v>
      </c>
      <c r="E2367">
        <v>511</v>
      </c>
      <c r="F2367" t="str">
        <f t="shared" si="72"/>
        <v>A8570AF511</v>
      </c>
      <c r="G2367">
        <f t="shared" si="73"/>
        <v>38000</v>
      </c>
      <c r="H2367" s="2">
        <v>-37987</v>
      </c>
      <c r="I2367" s="3">
        <v>-38000</v>
      </c>
      <c r="J2367" t="s">
        <v>99</v>
      </c>
      <c r="K2367" t="s">
        <v>115</v>
      </c>
      <c r="L2367" t="s">
        <v>111</v>
      </c>
      <c r="M2367" t="s">
        <v>112</v>
      </c>
      <c r="N2367" t="s">
        <v>113</v>
      </c>
      <c r="O2367" t="s">
        <v>814</v>
      </c>
      <c r="P2367" t="s">
        <v>34</v>
      </c>
      <c r="Q2367" t="s">
        <v>35</v>
      </c>
      <c r="R2367" t="s">
        <v>36</v>
      </c>
      <c r="S2367" t="s">
        <v>434</v>
      </c>
      <c r="T2367" t="s">
        <v>185</v>
      </c>
      <c r="U2367" t="s">
        <v>38</v>
      </c>
      <c r="V2367" t="s">
        <v>378</v>
      </c>
      <c r="W2367" t="s">
        <v>40</v>
      </c>
      <c r="X2367" t="s">
        <v>40</v>
      </c>
      <c r="Y2367" t="s">
        <v>41</v>
      </c>
      <c r="Z2367" t="s">
        <v>41</v>
      </c>
      <c r="AA2367" t="s">
        <v>188</v>
      </c>
      <c r="AB2367" t="s">
        <v>435</v>
      </c>
      <c r="AC2367" t="s">
        <v>380</v>
      </c>
    </row>
    <row r="2368" spans="1:29" x14ac:dyDescent="0.25">
      <c r="A2368" t="s">
        <v>153</v>
      </c>
      <c r="B2368" t="s">
        <v>436</v>
      </c>
      <c r="C2368" t="s">
        <v>433</v>
      </c>
      <c r="D2368" t="s">
        <v>94</v>
      </c>
      <c r="E2368">
        <v>511</v>
      </c>
      <c r="F2368" t="str">
        <f t="shared" si="72"/>
        <v>A8570AF511</v>
      </c>
      <c r="G2368">
        <f t="shared" si="73"/>
        <v>50000</v>
      </c>
      <c r="H2368" s="2">
        <v>50454</v>
      </c>
      <c r="I2368" s="3">
        <v>50000</v>
      </c>
      <c r="J2368" t="s">
        <v>29</v>
      </c>
      <c r="K2368" t="s">
        <v>154</v>
      </c>
      <c r="L2368" t="s">
        <v>155</v>
      </c>
      <c r="M2368" t="s">
        <v>156</v>
      </c>
      <c r="N2368" t="s">
        <v>157</v>
      </c>
      <c r="O2368" t="s">
        <v>814</v>
      </c>
      <c r="P2368" t="s">
        <v>34</v>
      </c>
      <c r="Q2368" t="s">
        <v>35</v>
      </c>
      <c r="R2368" t="s">
        <v>36</v>
      </c>
      <c r="S2368" t="s">
        <v>434</v>
      </c>
      <c r="T2368" t="s">
        <v>185</v>
      </c>
      <c r="U2368" t="s">
        <v>38</v>
      </c>
      <c r="V2368" t="s">
        <v>378</v>
      </c>
      <c r="W2368" t="s">
        <v>40</v>
      </c>
      <c r="X2368" t="s">
        <v>40</v>
      </c>
      <c r="Y2368" t="s">
        <v>41</v>
      </c>
      <c r="Z2368" t="s">
        <v>41</v>
      </c>
      <c r="AA2368" t="s">
        <v>188</v>
      </c>
      <c r="AB2368" t="s">
        <v>435</v>
      </c>
      <c r="AC2368" t="s">
        <v>380</v>
      </c>
    </row>
    <row r="2369" spans="1:29" x14ac:dyDescent="0.25">
      <c r="A2369" t="s">
        <v>163</v>
      </c>
      <c r="B2369" t="s">
        <v>436</v>
      </c>
      <c r="C2369" t="s">
        <v>433</v>
      </c>
      <c r="D2369" t="s">
        <v>94</v>
      </c>
      <c r="E2369">
        <v>511</v>
      </c>
      <c r="F2369" t="str">
        <f t="shared" si="72"/>
        <v>A8570AF511</v>
      </c>
      <c r="G2369">
        <f t="shared" si="73"/>
        <v>50000</v>
      </c>
      <c r="H2369" s="2">
        <v>-50579</v>
      </c>
      <c r="I2369" s="3">
        <v>-50000</v>
      </c>
      <c r="J2369" t="s">
        <v>99</v>
      </c>
      <c r="K2369" t="s">
        <v>35</v>
      </c>
      <c r="L2369" t="s">
        <v>129</v>
      </c>
      <c r="M2369" t="s">
        <v>130</v>
      </c>
      <c r="N2369" t="s">
        <v>131</v>
      </c>
      <c r="O2369" t="s">
        <v>814</v>
      </c>
      <c r="P2369" t="s">
        <v>34</v>
      </c>
      <c r="Q2369" t="s">
        <v>35</v>
      </c>
      <c r="R2369" t="s">
        <v>36</v>
      </c>
      <c r="S2369" t="s">
        <v>434</v>
      </c>
      <c r="T2369" t="s">
        <v>185</v>
      </c>
      <c r="U2369" t="s">
        <v>38</v>
      </c>
      <c r="V2369" t="s">
        <v>378</v>
      </c>
      <c r="W2369" t="s">
        <v>40</v>
      </c>
      <c r="X2369" t="s">
        <v>40</v>
      </c>
      <c r="Y2369" t="s">
        <v>41</v>
      </c>
      <c r="Z2369" t="s">
        <v>41</v>
      </c>
      <c r="AA2369" t="s">
        <v>188</v>
      </c>
      <c r="AB2369" t="s">
        <v>435</v>
      </c>
      <c r="AC2369" t="s">
        <v>380</v>
      </c>
    </row>
    <row r="2370" spans="1:29" x14ac:dyDescent="0.25">
      <c r="A2370" t="s">
        <v>164</v>
      </c>
      <c r="B2370" t="s">
        <v>26</v>
      </c>
      <c r="C2370" t="s">
        <v>433</v>
      </c>
      <c r="D2370" t="s">
        <v>94</v>
      </c>
      <c r="E2370">
        <v>511</v>
      </c>
      <c r="F2370" t="str">
        <f t="shared" si="72"/>
        <v>A8570AF511</v>
      </c>
      <c r="G2370">
        <f t="shared" si="73"/>
        <v>50000</v>
      </c>
      <c r="H2370" s="2">
        <v>50454</v>
      </c>
      <c r="I2370" s="3">
        <v>50000</v>
      </c>
      <c r="J2370" t="s">
        <v>29</v>
      </c>
      <c r="K2370" t="s">
        <v>116</v>
      </c>
      <c r="L2370" t="s">
        <v>117</v>
      </c>
      <c r="M2370" t="s">
        <v>118</v>
      </c>
      <c r="N2370" t="s">
        <v>117</v>
      </c>
      <c r="O2370" t="s">
        <v>814</v>
      </c>
      <c r="P2370" t="s">
        <v>34</v>
      </c>
      <c r="Q2370" t="s">
        <v>35</v>
      </c>
      <c r="R2370" t="s">
        <v>36</v>
      </c>
      <c r="S2370" t="s">
        <v>434</v>
      </c>
      <c r="T2370" t="s">
        <v>185</v>
      </c>
      <c r="U2370" t="s">
        <v>38</v>
      </c>
      <c r="V2370" t="s">
        <v>378</v>
      </c>
      <c r="W2370" t="s">
        <v>40</v>
      </c>
      <c r="X2370" t="s">
        <v>40</v>
      </c>
      <c r="Y2370" t="s">
        <v>41</v>
      </c>
      <c r="Z2370" t="s">
        <v>41</v>
      </c>
      <c r="AA2370" t="s">
        <v>188</v>
      </c>
      <c r="AB2370" t="s">
        <v>435</v>
      </c>
      <c r="AC2370" t="s">
        <v>380</v>
      </c>
    </row>
    <row r="2371" spans="1:29" x14ac:dyDescent="0.25">
      <c r="A2371" t="s">
        <v>165</v>
      </c>
      <c r="B2371" t="s">
        <v>26</v>
      </c>
      <c r="C2371" t="s">
        <v>433</v>
      </c>
      <c r="D2371" t="s">
        <v>94</v>
      </c>
      <c r="E2371">
        <v>511</v>
      </c>
      <c r="F2371" t="str">
        <f t="shared" si="72"/>
        <v>A8570AF511</v>
      </c>
      <c r="G2371">
        <f t="shared" si="73"/>
        <v>50000</v>
      </c>
      <c r="H2371" s="2">
        <v>-50454</v>
      </c>
      <c r="I2371" s="3">
        <v>-50000</v>
      </c>
      <c r="J2371" t="s">
        <v>99</v>
      </c>
      <c r="K2371" t="s">
        <v>154</v>
      </c>
      <c r="L2371" t="s">
        <v>155</v>
      </c>
      <c r="M2371" t="s">
        <v>156</v>
      </c>
      <c r="N2371" t="s">
        <v>157</v>
      </c>
      <c r="O2371" t="s">
        <v>814</v>
      </c>
      <c r="P2371" t="s">
        <v>34</v>
      </c>
      <c r="Q2371" t="s">
        <v>35</v>
      </c>
      <c r="R2371" t="s">
        <v>36</v>
      </c>
      <c r="S2371" t="s">
        <v>434</v>
      </c>
      <c r="T2371" t="s">
        <v>185</v>
      </c>
      <c r="U2371" t="s">
        <v>38</v>
      </c>
      <c r="V2371" t="s">
        <v>378</v>
      </c>
      <c r="W2371" t="s">
        <v>40</v>
      </c>
      <c r="X2371" t="s">
        <v>40</v>
      </c>
      <c r="Y2371" t="s">
        <v>41</v>
      </c>
      <c r="Z2371" t="s">
        <v>41</v>
      </c>
      <c r="AA2371" t="s">
        <v>188</v>
      </c>
      <c r="AB2371" t="s">
        <v>435</v>
      </c>
      <c r="AC2371" t="s">
        <v>380</v>
      </c>
    </row>
    <row r="2372" spans="1:29" x14ac:dyDescent="0.25">
      <c r="A2372" t="s">
        <v>166</v>
      </c>
      <c r="B2372" t="s">
        <v>26</v>
      </c>
      <c r="C2372" t="s">
        <v>433</v>
      </c>
      <c r="D2372" t="s">
        <v>94</v>
      </c>
      <c r="E2372">
        <v>511</v>
      </c>
      <c r="F2372" t="str">
        <f t="shared" si="72"/>
        <v>A8570AF511</v>
      </c>
      <c r="G2372">
        <f t="shared" si="73"/>
        <v>49000</v>
      </c>
      <c r="H2372" s="2">
        <v>48544</v>
      </c>
      <c r="I2372" s="3">
        <v>49000</v>
      </c>
      <c r="J2372" t="s">
        <v>29</v>
      </c>
      <c r="K2372" t="s">
        <v>116</v>
      </c>
      <c r="L2372" t="s">
        <v>117</v>
      </c>
      <c r="M2372" t="s">
        <v>118</v>
      </c>
      <c r="N2372" t="s">
        <v>117</v>
      </c>
      <c r="O2372" t="s">
        <v>814</v>
      </c>
      <c r="P2372" t="s">
        <v>34</v>
      </c>
      <c r="Q2372" t="s">
        <v>35</v>
      </c>
      <c r="R2372" t="s">
        <v>36</v>
      </c>
      <c r="S2372" t="s">
        <v>434</v>
      </c>
      <c r="T2372" t="s">
        <v>185</v>
      </c>
      <c r="U2372" t="s">
        <v>38</v>
      </c>
      <c r="V2372" t="s">
        <v>378</v>
      </c>
      <c r="W2372" t="s">
        <v>40</v>
      </c>
      <c r="X2372" t="s">
        <v>40</v>
      </c>
      <c r="Y2372" t="s">
        <v>41</v>
      </c>
      <c r="Z2372" t="s">
        <v>41</v>
      </c>
      <c r="AA2372" t="s">
        <v>188</v>
      </c>
      <c r="AB2372" t="s">
        <v>435</v>
      </c>
      <c r="AC2372" t="s">
        <v>380</v>
      </c>
    </row>
    <row r="2373" spans="1:29" x14ac:dyDescent="0.25">
      <c r="A2373" t="s">
        <v>167</v>
      </c>
      <c r="B2373" t="s">
        <v>26</v>
      </c>
      <c r="C2373" t="s">
        <v>433</v>
      </c>
      <c r="D2373" t="s">
        <v>94</v>
      </c>
      <c r="E2373">
        <v>511</v>
      </c>
      <c r="F2373" t="str">
        <f t="shared" si="72"/>
        <v>A8570AF511</v>
      </c>
      <c r="G2373">
        <f t="shared" si="73"/>
        <v>49000</v>
      </c>
      <c r="H2373" s="2">
        <v>-48544</v>
      </c>
      <c r="I2373" s="3">
        <v>-49000</v>
      </c>
      <c r="J2373" t="s">
        <v>99</v>
      </c>
      <c r="K2373" t="s">
        <v>168</v>
      </c>
      <c r="L2373" t="s">
        <v>117</v>
      </c>
      <c r="M2373" t="s">
        <v>169</v>
      </c>
      <c r="N2373" t="s">
        <v>170</v>
      </c>
      <c r="O2373" t="s">
        <v>814</v>
      </c>
      <c r="P2373" t="s">
        <v>34</v>
      </c>
      <c r="Q2373" t="s">
        <v>35</v>
      </c>
      <c r="R2373" t="s">
        <v>36</v>
      </c>
      <c r="S2373" t="s">
        <v>434</v>
      </c>
      <c r="T2373" t="s">
        <v>185</v>
      </c>
      <c r="U2373" t="s">
        <v>38</v>
      </c>
      <c r="V2373" t="s">
        <v>378</v>
      </c>
      <c r="W2373" t="s">
        <v>40</v>
      </c>
      <c r="X2373" t="s">
        <v>40</v>
      </c>
      <c r="Y2373" t="s">
        <v>41</v>
      </c>
      <c r="Z2373" t="s">
        <v>41</v>
      </c>
      <c r="AA2373" t="s">
        <v>188</v>
      </c>
      <c r="AB2373" t="s">
        <v>435</v>
      </c>
      <c r="AC2373" t="s">
        <v>380</v>
      </c>
    </row>
    <row r="2374" spans="1:29" x14ac:dyDescent="0.25">
      <c r="A2374" t="s">
        <v>181</v>
      </c>
      <c r="B2374" t="s">
        <v>26</v>
      </c>
      <c r="C2374" t="s">
        <v>433</v>
      </c>
      <c r="D2374" t="s">
        <v>94</v>
      </c>
      <c r="E2374">
        <v>511</v>
      </c>
      <c r="F2374" t="str">
        <f t="shared" si="72"/>
        <v>A8570AF511</v>
      </c>
      <c r="G2374">
        <f t="shared" si="73"/>
        <v>28000</v>
      </c>
      <c r="H2374" s="2">
        <v>27722</v>
      </c>
      <c r="I2374" s="3">
        <v>28000</v>
      </c>
      <c r="J2374" t="s">
        <v>29</v>
      </c>
      <c r="K2374" t="s">
        <v>108</v>
      </c>
      <c r="L2374" t="s">
        <v>109</v>
      </c>
      <c r="M2374" t="s">
        <v>32</v>
      </c>
      <c r="N2374" t="s">
        <v>33</v>
      </c>
      <c r="O2374" t="s">
        <v>814</v>
      </c>
      <c r="P2374" t="s">
        <v>34</v>
      </c>
      <c r="Q2374" t="s">
        <v>35</v>
      </c>
      <c r="R2374" t="s">
        <v>36</v>
      </c>
      <c r="S2374" t="s">
        <v>434</v>
      </c>
      <c r="T2374" t="s">
        <v>185</v>
      </c>
      <c r="U2374" t="s">
        <v>38</v>
      </c>
      <c r="V2374" t="s">
        <v>378</v>
      </c>
      <c r="W2374" t="s">
        <v>40</v>
      </c>
      <c r="X2374" t="s">
        <v>40</v>
      </c>
      <c r="Y2374" t="s">
        <v>41</v>
      </c>
      <c r="Z2374" t="s">
        <v>41</v>
      </c>
      <c r="AA2374" t="s">
        <v>188</v>
      </c>
      <c r="AB2374" t="s">
        <v>435</v>
      </c>
      <c r="AC2374" t="s">
        <v>380</v>
      </c>
    </row>
    <row r="2375" spans="1:29" x14ac:dyDescent="0.25">
      <c r="A2375" t="s">
        <v>182</v>
      </c>
      <c r="B2375" t="s">
        <v>26</v>
      </c>
      <c r="C2375" t="s">
        <v>433</v>
      </c>
      <c r="D2375" t="s">
        <v>94</v>
      </c>
      <c r="E2375">
        <v>511</v>
      </c>
      <c r="F2375" t="str">
        <f t="shared" si="72"/>
        <v>A8570AF511</v>
      </c>
      <c r="G2375">
        <f t="shared" si="73"/>
        <v>28000</v>
      </c>
      <c r="H2375" s="2">
        <v>-27722</v>
      </c>
      <c r="I2375" s="3">
        <v>-28000</v>
      </c>
      <c r="J2375" t="s">
        <v>99</v>
      </c>
      <c r="K2375" t="s">
        <v>116</v>
      </c>
      <c r="L2375" t="s">
        <v>117</v>
      </c>
      <c r="M2375" t="s">
        <v>118</v>
      </c>
      <c r="N2375" t="s">
        <v>117</v>
      </c>
      <c r="O2375" t="s">
        <v>814</v>
      </c>
      <c r="P2375" t="s">
        <v>34</v>
      </c>
      <c r="Q2375" t="s">
        <v>35</v>
      </c>
      <c r="R2375" t="s">
        <v>36</v>
      </c>
      <c r="S2375" t="s">
        <v>434</v>
      </c>
      <c r="T2375" t="s">
        <v>185</v>
      </c>
      <c r="U2375" t="s">
        <v>38</v>
      </c>
      <c r="V2375" t="s">
        <v>378</v>
      </c>
      <c r="W2375" t="s">
        <v>40</v>
      </c>
      <c r="X2375" t="s">
        <v>40</v>
      </c>
      <c r="Y2375" t="s">
        <v>41</v>
      </c>
      <c r="Z2375" t="s">
        <v>41</v>
      </c>
      <c r="AA2375" t="s">
        <v>188</v>
      </c>
      <c r="AB2375" t="s">
        <v>435</v>
      </c>
      <c r="AC2375" t="s">
        <v>380</v>
      </c>
    </row>
    <row r="2376" spans="1:29" x14ac:dyDescent="0.25">
      <c r="A2376" t="s">
        <v>823</v>
      </c>
      <c r="B2376" t="s">
        <v>26</v>
      </c>
      <c r="C2376" t="s">
        <v>437</v>
      </c>
      <c r="D2376" t="s">
        <v>28</v>
      </c>
      <c r="E2376">
        <v>511</v>
      </c>
      <c r="F2376" t="str">
        <f t="shared" ref="F2376:F2439" si="74">_xlfn.CONCAT("A",D2376,"AF",E2376)</f>
        <v>A0250AF511</v>
      </c>
      <c r="G2376">
        <f t="shared" ref="G2376:G2439" si="75">ABS(I2376)</f>
        <v>4475000</v>
      </c>
      <c r="H2376" s="2">
        <v>4474952</v>
      </c>
      <c r="I2376" s="3">
        <v>4475000</v>
      </c>
      <c r="J2376" t="s">
        <v>29</v>
      </c>
      <c r="K2376" t="s">
        <v>108</v>
      </c>
      <c r="L2376" t="s">
        <v>109</v>
      </c>
      <c r="M2376" t="s">
        <v>32</v>
      </c>
      <c r="N2376" t="s">
        <v>33</v>
      </c>
      <c r="O2376" t="s">
        <v>814</v>
      </c>
      <c r="P2376" t="s">
        <v>34</v>
      </c>
      <c r="Q2376" t="s">
        <v>35</v>
      </c>
      <c r="R2376" t="s">
        <v>36</v>
      </c>
      <c r="S2376" t="s">
        <v>438</v>
      </c>
      <c r="T2376" t="s">
        <v>185</v>
      </c>
      <c r="U2376" t="s">
        <v>254</v>
      </c>
      <c r="V2376" t="s">
        <v>39</v>
      </c>
      <c r="W2376" t="s">
        <v>40</v>
      </c>
      <c r="X2376" t="s">
        <v>187</v>
      </c>
      <c r="Y2376" t="s">
        <v>41</v>
      </c>
      <c r="Z2376" t="s">
        <v>41</v>
      </c>
      <c r="AA2376" t="s">
        <v>188</v>
      </c>
      <c r="AB2376" t="s">
        <v>255</v>
      </c>
      <c r="AC2376" t="s">
        <v>380</v>
      </c>
    </row>
    <row r="2377" spans="1:29" x14ac:dyDescent="0.25">
      <c r="A2377" t="s">
        <v>825</v>
      </c>
      <c r="B2377" t="s">
        <v>26</v>
      </c>
      <c r="C2377" t="s">
        <v>437</v>
      </c>
      <c r="D2377" t="s">
        <v>28</v>
      </c>
      <c r="E2377">
        <v>511</v>
      </c>
      <c r="F2377" t="str">
        <f t="shared" si="74"/>
        <v>A0250AF511</v>
      </c>
      <c r="G2377">
        <f t="shared" si="75"/>
        <v>99000</v>
      </c>
      <c r="H2377" s="2">
        <v>98180</v>
      </c>
      <c r="I2377" s="3">
        <v>99000</v>
      </c>
      <c r="J2377" t="s">
        <v>29</v>
      </c>
      <c r="K2377" t="s">
        <v>100</v>
      </c>
      <c r="L2377" t="s">
        <v>101</v>
      </c>
      <c r="M2377" t="s">
        <v>102</v>
      </c>
      <c r="N2377" t="s">
        <v>103</v>
      </c>
      <c r="O2377" t="s">
        <v>814</v>
      </c>
      <c r="P2377" t="s">
        <v>34</v>
      </c>
      <c r="Q2377" t="s">
        <v>35</v>
      </c>
      <c r="R2377" t="s">
        <v>36</v>
      </c>
      <c r="S2377" t="s">
        <v>438</v>
      </c>
      <c r="T2377" t="s">
        <v>185</v>
      </c>
      <c r="U2377" t="s">
        <v>254</v>
      </c>
      <c r="V2377" t="s">
        <v>39</v>
      </c>
      <c r="W2377" t="s">
        <v>40</v>
      </c>
      <c r="X2377" t="s">
        <v>187</v>
      </c>
      <c r="Y2377" t="s">
        <v>41</v>
      </c>
      <c r="Z2377" t="s">
        <v>41</v>
      </c>
      <c r="AA2377" t="s">
        <v>188</v>
      </c>
      <c r="AB2377" t="s">
        <v>255</v>
      </c>
      <c r="AC2377" t="s">
        <v>380</v>
      </c>
    </row>
    <row r="2378" spans="1:29" x14ac:dyDescent="0.25">
      <c r="A2378" t="s">
        <v>816</v>
      </c>
      <c r="B2378" t="s">
        <v>26</v>
      </c>
      <c r="C2378" t="s">
        <v>437</v>
      </c>
      <c r="D2378" t="s">
        <v>28</v>
      </c>
      <c r="E2378">
        <v>511</v>
      </c>
      <c r="F2378" t="str">
        <f t="shared" si="74"/>
        <v>A0250AF511</v>
      </c>
      <c r="G2378">
        <f t="shared" si="75"/>
        <v>1782000</v>
      </c>
      <c r="H2378" s="2">
        <v>-1781510</v>
      </c>
      <c r="I2378" s="3">
        <v>-1782000</v>
      </c>
      <c r="J2378" t="s">
        <v>99</v>
      </c>
      <c r="K2378" t="s">
        <v>115</v>
      </c>
      <c r="L2378" t="s">
        <v>111</v>
      </c>
      <c r="M2378" t="s">
        <v>112</v>
      </c>
      <c r="N2378" t="s">
        <v>113</v>
      </c>
      <c r="O2378" t="s">
        <v>814</v>
      </c>
      <c r="P2378" t="s">
        <v>34</v>
      </c>
      <c r="Q2378" t="s">
        <v>35</v>
      </c>
      <c r="R2378" t="s">
        <v>36</v>
      </c>
      <c r="S2378" t="s">
        <v>438</v>
      </c>
      <c r="T2378" t="s">
        <v>185</v>
      </c>
      <c r="U2378" t="s">
        <v>254</v>
      </c>
      <c r="V2378" t="s">
        <v>39</v>
      </c>
      <c r="W2378" t="s">
        <v>40</v>
      </c>
      <c r="X2378" t="s">
        <v>187</v>
      </c>
      <c r="Y2378" t="s">
        <v>41</v>
      </c>
      <c r="Z2378" t="s">
        <v>41</v>
      </c>
      <c r="AA2378" t="s">
        <v>188</v>
      </c>
      <c r="AB2378" t="s">
        <v>255</v>
      </c>
      <c r="AC2378" t="s">
        <v>380</v>
      </c>
    </row>
    <row r="2379" spans="1:29" x14ac:dyDescent="0.25">
      <c r="A2379" t="s">
        <v>817</v>
      </c>
      <c r="B2379" t="s">
        <v>26</v>
      </c>
      <c r="C2379" t="s">
        <v>437</v>
      </c>
      <c r="D2379" t="s">
        <v>28</v>
      </c>
      <c r="E2379">
        <v>511</v>
      </c>
      <c r="F2379" t="str">
        <f t="shared" si="74"/>
        <v>A0250AF511</v>
      </c>
      <c r="G2379">
        <f t="shared" si="75"/>
        <v>2792000</v>
      </c>
      <c r="H2379" s="2">
        <v>-2791622</v>
      </c>
      <c r="I2379" s="3">
        <v>-2792000</v>
      </c>
      <c r="J2379" t="s">
        <v>99</v>
      </c>
      <c r="K2379" t="s">
        <v>116</v>
      </c>
      <c r="L2379" t="s">
        <v>117</v>
      </c>
      <c r="M2379" t="s">
        <v>118</v>
      </c>
      <c r="N2379" t="s">
        <v>117</v>
      </c>
      <c r="O2379" t="s">
        <v>814</v>
      </c>
      <c r="P2379" t="s">
        <v>34</v>
      </c>
      <c r="Q2379" t="s">
        <v>35</v>
      </c>
      <c r="R2379" t="s">
        <v>36</v>
      </c>
      <c r="S2379" t="s">
        <v>438</v>
      </c>
      <c r="T2379" t="s">
        <v>185</v>
      </c>
      <c r="U2379" t="s">
        <v>254</v>
      </c>
      <c r="V2379" t="s">
        <v>39</v>
      </c>
      <c r="W2379" t="s">
        <v>40</v>
      </c>
      <c r="X2379" t="s">
        <v>187</v>
      </c>
      <c r="Y2379" t="s">
        <v>41</v>
      </c>
      <c r="Z2379" t="s">
        <v>41</v>
      </c>
      <c r="AA2379" t="s">
        <v>188</v>
      </c>
      <c r="AB2379" t="s">
        <v>255</v>
      </c>
      <c r="AC2379" t="s">
        <v>380</v>
      </c>
    </row>
    <row r="2380" spans="1:29" x14ac:dyDescent="0.25">
      <c r="A2380" t="s">
        <v>149</v>
      </c>
      <c r="B2380" t="s">
        <v>26</v>
      </c>
      <c r="C2380" t="s">
        <v>437</v>
      </c>
      <c r="D2380" t="s">
        <v>28</v>
      </c>
      <c r="E2380">
        <v>511</v>
      </c>
      <c r="F2380" t="str">
        <f t="shared" si="74"/>
        <v>A0250AF511</v>
      </c>
      <c r="G2380">
        <f t="shared" si="75"/>
        <v>810000</v>
      </c>
      <c r="H2380" s="2">
        <v>809565</v>
      </c>
      <c r="I2380" s="3">
        <v>810000</v>
      </c>
      <c r="J2380" t="s">
        <v>29</v>
      </c>
      <c r="K2380" t="s">
        <v>35</v>
      </c>
      <c r="L2380" t="s">
        <v>129</v>
      </c>
      <c r="M2380" t="s">
        <v>130</v>
      </c>
      <c r="N2380" t="s">
        <v>131</v>
      </c>
      <c r="O2380" t="s">
        <v>814</v>
      </c>
      <c r="P2380" t="s">
        <v>34</v>
      </c>
      <c r="Q2380" t="s">
        <v>35</v>
      </c>
      <c r="R2380" t="s">
        <v>36</v>
      </c>
      <c r="S2380" t="s">
        <v>438</v>
      </c>
      <c r="T2380" t="s">
        <v>185</v>
      </c>
      <c r="U2380" t="s">
        <v>254</v>
      </c>
      <c r="V2380" t="s">
        <v>39</v>
      </c>
      <c r="W2380" t="s">
        <v>40</v>
      </c>
      <c r="X2380" t="s">
        <v>187</v>
      </c>
      <c r="Y2380" t="s">
        <v>41</v>
      </c>
      <c r="Z2380" t="s">
        <v>41</v>
      </c>
      <c r="AA2380" t="s">
        <v>188</v>
      </c>
      <c r="AB2380" t="s">
        <v>255</v>
      </c>
      <c r="AC2380" t="s">
        <v>380</v>
      </c>
    </row>
    <row r="2381" spans="1:29" x14ac:dyDescent="0.25">
      <c r="A2381" t="s">
        <v>152</v>
      </c>
      <c r="B2381" t="s">
        <v>26</v>
      </c>
      <c r="C2381" t="s">
        <v>437</v>
      </c>
      <c r="D2381" t="s">
        <v>28</v>
      </c>
      <c r="E2381">
        <v>511</v>
      </c>
      <c r="F2381" t="str">
        <f t="shared" si="74"/>
        <v>A0250AF511</v>
      </c>
      <c r="G2381">
        <f t="shared" si="75"/>
        <v>810000</v>
      </c>
      <c r="H2381" s="2">
        <v>-809565</v>
      </c>
      <c r="I2381" s="3">
        <v>-810000</v>
      </c>
      <c r="J2381" t="s">
        <v>99</v>
      </c>
      <c r="K2381" t="s">
        <v>115</v>
      </c>
      <c r="L2381" t="s">
        <v>111</v>
      </c>
      <c r="M2381" t="s">
        <v>112</v>
      </c>
      <c r="N2381" t="s">
        <v>113</v>
      </c>
      <c r="O2381" t="s">
        <v>814</v>
      </c>
      <c r="P2381" t="s">
        <v>34</v>
      </c>
      <c r="Q2381" t="s">
        <v>35</v>
      </c>
      <c r="R2381" t="s">
        <v>36</v>
      </c>
      <c r="S2381" t="s">
        <v>438</v>
      </c>
      <c r="T2381" t="s">
        <v>185</v>
      </c>
      <c r="U2381" t="s">
        <v>254</v>
      </c>
      <c r="V2381" t="s">
        <v>39</v>
      </c>
      <c r="W2381" t="s">
        <v>40</v>
      </c>
      <c r="X2381" t="s">
        <v>187</v>
      </c>
      <c r="Y2381" t="s">
        <v>41</v>
      </c>
      <c r="Z2381" t="s">
        <v>41</v>
      </c>
      <c r="AA2381" t="s">
        <v>188</v>
      </c>
      <c r="AB2381" t="s">
        <v>255</v>
      </c>
      <c r="AC2381" t="s">
        <v>380</v>
      </c>
    </row>
    <row r="2382" spans="1:29" x14ac:dyDescent="0.25">
      <c r="A2382" t="s">
        <v>153</v>
      </c>
      <c r="B2382" t="s">
        <v>439</v>
      </c>
      <c r="C2382" t="s">
        <v>437</v>
      </c>
      <c r="D2382" t="s">
        <v>28</v>
      </c>
      <c r="E2382">
        <v>511</v>
      </c>
      <c r="F2382" t="str">
        <f t="shared" si="74"/>
        <v>A0250AF511</v>
      </c>
      <c r="G2382">
        <f t="shared" si="75"/>
        <v>803000</v>
      </c>
      <c r="H2382" s="2">
        <v>803004</v>
      </c>
      <c r="I2382" s="3">
        <v>803000</v>
      </c>
      <c r="J2382" t="s">
        <v>29</v>
      </c>
      <c r="K2382" t="s">
        <v>154</v>
      </c>
      <c r="L2382" t="s">
        <v>155</v>
      </c>
      <c r="M2382" t="s">
        <v>156</v>
      </c>
      <c r="N2382" t="s">
        <v>157</v>
      </c>
      <c r="O2382" t="s">
        <v>814</v>
      </c>
      <c r="P2382" t="s">
        <v>34</v>
      </c>
      <c r="Q2382" t="s">
        <v>35</v>
      </c>
      <c r="R2382" t="s">
        <v>36</v>
      </c>
      <c r="S2382" t="s">
        <v>438</v>
      </c>
      <c r="T2382" t="s">
        <v>185</v>
      </c>
      <c r="U2382" t="s">
        <v>254</v>
      </c>
      <c r="V2382" t="s">
        <v>39</v>
      </c>
      <c r="W2382" t="s">
        <v>40</v>
      </c>
      <c r="X2382" t="s">
        <v>187</v>
      </c>
      <c r="Y2382" t="s">
        <v>41</v>
      </c>
      <c r="Z2382" t="s">
        <v>41</v>
      </c>
      <c r="AA2382" t="s">
        <v>188</v>
      </c>
      <c r="AB2382" t="s">
        <v>255</v>
      </c>
      <c r="AC2382" t="s">
        <v>380</v>
      </c>
    </row>
    <row r="2383" spans="1:29" x14ac:dyDescent="0.25">
      <c r="A2383" t="s">
        <v>158</v>
      </c>
      <c r="B2383" t="s">
        <v>439</v>
      </c>
      <c r="C2383" t="s">
        <v>437</v>
      </c>
      <c r="D2383" t="s">
        <v>28</v>
      </c>
      <c r="E2383">
        <v>511</v>
      </c>
      <c r="F2383" t="str">
        <f t="shared" si="74"/>
        <v>A0250AF511</v>
      </c>
      <c r="G2383">
        <f t="shared" si="75"/>
        <v>18000</v>
      </c>
      <c r="H2383" s="2">
        <v>18313</v>
      </c>
      <c r="I2383" s="3">
        <v>18000</v>
      </c>
      <c r="J2383" t="s">
        <v>29</v>
      </c>
      <c r="K2383" t="s">
        <v>159</v>
      </c>
      <c r="L2383" t="s">
        <v>160</v>
      </c>
      <c r="M2383" t="s">
        <v>161</v>
      </c>
      <c r="N2383" t="s">
        <v>162</v>
      </c>
      <c r="O2383" t="s">
        <v>814</v>
      </c>
      <c r="P2383" t="s">
        <v>34</v>
      </c>
      <c r="Q2383" t="s">
        <v>35</v>
      </c>
      <c r="R2383" t="s">
        <v>36</v>
      </c>
      <c r="S2383" t="s">
        <v>438</v>
      </c>
      <c r="T2383" t="s">
        <v>185</v>
      </c>
      <c r="U2383" t="s">
        <v>254</v>
      </c>
      <c r="V2383" t="s">
        <v>39</v>
      </c>
      <c r="W2383" t="s">
        <v>40</v>
      </c>
      <c r="X2383" t="s">
        <v>187</v>
      </c>
      <c r="Y2383" t="s">
        <v>41</v>
      </c>
      <c r="Z2383" t="s">
        <v>41</v>
      </c>
      <c r="AA2383" t="s">
        <v>188</v>
      </c>
      <c r="AB2383" t="s">
        <v>255</v>
      </c>
      <c r="AC2383" t="s">
        <v>380</v>
      </c>
    </row>
    <row r="2384" spans="1:29" x14ac:dyDescent="0.25">
      <c r="A2384" t="s">
        <v>163</v>
      </c>
      <c r="B2384" t="s">
        <v>439</v>
      </c>
      <c r="C2384" t="s">
        <v>437</v>
      </c>
      <c r="D2384" t="s">
        <v>28</v>
      </c>
      <c r="E2384">
        <v>511</v>
      </c>
      <c r="F2384" t="str">
        <f t="shared" si="74"/>
        <v>A0250AF511</v>
      </c>
      <c r="G2384">
        <f t="shared" si="75"/>
        <v>821000</v>
      </c>
      <c r="H2384" s="2">
        <v>-821317</v>
      </c>
      <c r="I2384" s="3">
        <v>-821000</v>
      </c>
      <c r="J2384" t="s">
        <v>99</v>
      </c>
      <c r="K2384" t="s">
        <v>35</v>
      </c>
      <c r="L2384" t="s">
        <v>129</v>
      </c>
      <c r="M2384" t="s">
        <v>130</v>
      </c>
      <c r="N2384" t="s">
        <v>131</v>
      </c>
      <c r="O2384" t="s">
        <v>814</v>
      </c>
      <c r="P2384" t="s">
        <v>34</v>
      </c>
      <c r="Q2384" t="s">
        <v>35</v>
      </c>
      <c r="R2384" t="s">
        <v>36</v>
      </c>
      <c r="S2384" t="s">
        <v>438</v>
      </c>
      <c r="T2384" t="s">
        <v>185</v>
      </c>
      <c r="U2384" t="s">
        <v>254</v>
      </c>
      <c r="V2384" t="s">
        <v>39</v>
      </c>
      <c r="W2384" t="s">
        <v>40</v>
      </c>
      <c r="X2384" t="s">
        <v>187</v>
      </c>
      <c r="Y2384" t="s">
        <v>41</v>
      </c>
      <c r="Z2384" t="s">
        <v>41</v>
      </c>
      <c r="AA2384" t="s">
        <v>188</v>
      </c>
      <c r="AB2384" t="s">
        <v>255</v>
      </c>
      <c r="AC2384" t="s">
        <v>380</v>
      </c>
    </row>
    <row r="2385" spans="1:29" x14ac:dyDescent="0.25">
      <c r="A2385" t="s">
        <v>164</v>
      </c>
      <c r="B2385" t="s">
        <v>26</v>
      </c>
      <c r="C2385" t="s">
        <v>437</v>
      </c>
      <c r="D2385" t="s">
        <v>28</v>
      </c>
      <c r="E2385">
        <v>511</v>
      </c>
      <c r="F2385" t="str">
        <f t="shared" si="74"/>
        <v>A0250AF511</v>
      </c>
      <c r="G2385">
        <f t="shared" si="75"/>
        <v>803000</v>
      </c>
      <c r="H2385" s="2">
        <v>803004</v>
      </c>
      <c r="I2385" s="3">
        <v>803000</v>
      </c>
      <c r="J2385" t="s">
        <v>29</v>
      </c>
      <c r="K2385" t="s">
        <v>116</v>
      </c>
      <c r="L2385" t="s">
        <v>117</v>
      </c>
      <c r="M2385" t="s">
        <v>118</v>
      </c>
      <c r="N2385" t="s">
        <v>117</v>
      </c>
      <c r="O2385" t="s">
        <v>814</v>
      </c>
      <c r="P2385" t="s">
        <v>34</v>
      </c>
      <c r="Q2385" t="s">
        <v>35</v>
      </c>
      <c r="R2385" t="s">
        <v>36</v>
      </c>
      <c r="S2385" t="s">
        <v>438</v>
      </c>
      <c r="T2385" t="s">
        <v>185</v>
      </c>
      <c r="U2385" t="s">
        <v>254</v>
      </c>
      <c r="V2385" t="s">
        <v>39</v>
      </c>
      <c r="W2385" t="s">
        <v>40</v>
      </c>
      <c r="X2385" t="s">
        <v>187</v>
      </c>
      <c r="Y2385" t="s">
        <v>41</v>
      </c>
      <c r="Z2385" t="s">
        <v>41</v>
      </c>
      <c r="AA2385" t="s">
        <v>188</v>
      </c>
      <c r="AB2385" t="s">
        <v>255</v>
      </c>
      <c r="AC2385" t="s">
        <v>380</v>
      </c>
    </row>
    <row r="2386" spans="1:29" x14ac:dyDescent="0.25">
      <c r="A2386" t="s">
        <v>165</v>
      </c>
      <c r="B2386" t="s">
        <v>26</v>
      </c>
      <c r="C2386" t="s">
        <v>437</v>
      </c>
      <c r="D2386" t="s">
        <v>28</v>
      </c>
      <c r="E2386">
        <v>511</v>
      </c>
      <c r="F2386" t="str">
        <f t="shared" si="74"/>
        <v>A0250AF511</v>
      </c>
      <c r="G2386">
        <f t="shared" si="75"/>
        <v>803000</v>
      </c>
      <c r="H2386" s="2">
        <v>-803004</v>
      </c>
      <c r="I2386" s="3">
        <v>-803000</v>
      </c>
      <c r="J2386" t="s">
        <v>99</v>
      </c>
      <c r="K2386" t="s">
        <v>154</v>
      </c>
      <c r="L2386" t="s">
        <v>155</v>
      </c>
      <c r="M2386" t="s">
        <v>156</v>
      </c>
      <c r="N2386" t="s">
        <v>157</v>
      </c>
      <c r="O2386" t="s">
        <v>814</v>
      </c>
      <c r="P2386" t="s">
        <v>34</v>
      </c>
      <c r="Q2386" t="s">
        <v>35</v>
      </c>
      <c r="R2386" t="s">
        <v>36</v>
      </c>
      <c r="S2386" t="s">
        <v>438</v>
      </c>
      <c r="T2386" t="s">
        <v>185</v>
      </c>
      <c r="U2386" t="s">
        <v>254</v>
      </c>
      <c r="V2386" t="s">
        <v>39</v>
      </c>
      <c r="W2386" t="s">
        <v>40</v>
      </c>
      <c r="X2386" t="s">
        <v>187</v>
      </c>
      <c r="Y2386" t="s">
        <v>41</v>
      </c>
      <c r="Z2386" t="s">
        <v>41</v>
      </c>
      <c r="AA2386" t="s">
        <v>188</v>
      </c>
      <c r="AB2386" t="s">
        <v>255</v>
      </c>
      <c r="AC2386" t="s">
        <v>380</v>
      </c>
    </row>
    <row r="2387" spans="1:29" x14ac:dyDescent="0.25">
      <c r="A2387" t="s">
        <v>166</v>
      </c>
      <c r="B2387" t="s">
        <v>26</v>
      </c>
      <c r="C2387" t="s">
        <v>437</v>
      </c>
      <c r="D2387" t="s">
        <v>28</v>
      </c>
      <c r="E2387">
        <v>511</v>
      </c>
      <c r="F2387" t="str">
        <f t="shared" si="74"/>
        <v>A0250AF511</v>
      </c>
      <c r="G2387">
        <f t="shared" si="75"/>
        <v>753000</v>
      </c>
      <c r="H2387" s="2">
        <v>753458</v>
      </c>
      <c r="I2387" s="3">
        <v>753000</v>
      </c>
      <c r="J2387" t="s">
        <v>29</v>
      </c>
      <c r="K2387" t="s">
        <v>116</v>
      </c>
      <c r="L2387" t="s">
        <v>117</v>
      </c>
      <c r="M2387" t="s">
        <v>118</v>
      </c>
      <c r="N2387" t="s">
        <v>117</v>
      </c>
      <c r="O2387" t="s">
        <v>814</v>
      </c>
      <c r="P2387" t="s">
        <v>34</v>
      </c>
      <c r="Q2387" t="s">
        <v>35</v>
      </c>
      <c r="R2387" t="s">
        <v>36</v>
      </c>
      <c r="S2387" t="s">
        <v>438</v>
      </c>
      <c r="T2387" t="s">
        <v>185</v>
      </c>
      <c r="U2387" t="s">
        <v>254</v>
      </c>
      <c r="V2387" t="s">
        <v>39</v>
      </c>
      <c r="W2387" t="s">
        <v>40</v>
      </c>
      <c r="X2387" t="s">
        <v>187</v>
      </c>
      <c r="Y2387" t="s">
        <v>41</v>
      </c>
      <c r="Z2387" t="s">
        <v>41</v>
      </c>
      <c r="AA2387" t="s">
        <v>188</v>
      </c>
      <c r="AB2387" t="s">
        <v>255</v>
      </c>
      <c r="AC2387" t="s">
        <v>380</v>
      </c>
    </row>
    <row r="2388" spans="1:29" x14ac:dyDescent="0.25">
      <c r="A2388" t="s">
        <v>167</v>
      </c>
      <c r="B2388" t="s">
        <v>26</v>
      </c>
      <c r="C2388" t="s">
        <v>437</v>
      </c>
      <c r="D2388" t="s">
        <v>28</v>
      </c>
      <c r="E2388">
        <v>511</v>
      </c>
      <c r="F2388" t="str">
        <f t="shared" si="74"/>
        <v>A0250AF511</v>
      </c>
      <c r="G2388">
        <f t="shared" si="75"/>
        <v>753000</v>
      </c>
      <c r="H2388" s="2">
        <v>-753458</v>
      </c>
      <c r="I2388" s="3">
        <v>-753000</v>
      </c>
      <c r="J2388" t="s">
        <v>99</v>
      </c>
      <c r="K2388" t="s">
        <v>168</v>
      </c>
      <c r="L2388" t="s">
        <v>117</v>
      </c>
      <c r="M2388" t="s">
        <v>169</v>
      </c>
      <c r="N2388" t="s">
        <v>170</v>
      </c>
      <c r="O2388" t="s">
        <v>814</v>
      </c>
      <c r="P2388" t="s">
        <v>34</v>
      </c>
      <c r="Q2388" t="s">
        <v>35</v>
      </c>
      <c r="R2388" t="s">
        <v>36</v>
      </c>
      <c r="S2388" t="s">
        <v>438</v>
      </c>
      <c r="T2388" t="s">
        <v>185</v>
      </c>
      <c r="U2388" t="s">
        <v>254</v>
      </c>
      <c r="V2388" t="s">
        <v>39</v>
      </c>
      <c r="W2388" t="s">
        <v>40</v>
      </c>
      <c r="X2388" t="s">
        <v>187</v>
      </c>
      <c r="Y2388" t="s">
        <v>41</v>
      </c>
      <c r="Z2388" t="s">
        <v>41</v>
      </c>
      <c r="AA2388" t="s">
        <v>188</v>
      </c>
      <c r="AB2388" t="s">
        <v>255</v>
      </c>
      <c r="AC2388" t="s">
        <v>380</v>
      </c>
    </row>
    <row r="2389" spans="1:29" x14ac:dyDescent="0.25">
      <c r="A2389" t="s">
        <v>173</v>
      </c>
      <c r="B2389" t="s">
        <v>26</v>
      </c>
      <c r="C2389" t="s">
        <v>437</v>
      </c>
      <c r="D2389" t="s">
        <v>28</v>
      </c>
      <c r="E2389">
        <v>511</v>
      </c>
      <c r="F2389" t="str">
        <f t="shared" si="74"/>
        <v>A0250AF511</v>
      </c>
      <c r="G2389">
        <f t="shared" si="75"/>
        <v>123000</v>
      </c>
      <c r="H2389" s="2">
        <v>122701</v>
      </c>
      <c r="I2389" s="3">
        <v>123000</v>
      </c>
      <c r="J2389" t="s">
        <v>29</v>
      </c>
      <c r="K2389" t="s">
        <v>116</v>
      </c>
      <c r="L2389" t="s">
        <v>117</v>
      </c>
      <c r="M2389" t="s">
        <v>118</v>
      </c>
      <c r="N2389" t="s">
        <v>117</v>
      </c>
      <c r="O2389" t="s">
        <v>814</v>
      </c>
      <c r="P2389" t="s">
        <v>34</v>
      </c>
      <c r="Q2389" t="s">
        <v>35</v>
      </c>
      <c r="R2389" t="s">
        <v>36</v>
      </c>
      <c r="S2389" t="s">
        <v>438</v>
      </c>
      <c r="T2389" t="s">
        <v>185</v>
      </c>
      <c r="U2389" t="s">
        <v>254</v>
      </c>
      <c r="V2389" t="s">
        <v>39</v>
      </c>
      <c r="W2389" t="s">
        <v>40</v>
      </c>
      <c r="X2389" t="s">
        <v>187</v>
      </c>
      <c r="Y2389" t="s">
        <v>41</v>
      </c>
      <c r="Z2389" t="s">
        <v>41</v>
      </c>
      <c r="AA2389" t="s">
        <v>188</v>
      </c>
      <c r="AB2389" t="s">
        <v>255</v>
      </c>
      <c r="AC2389" t="s">
        <v>380</v>
      </c>
    </row>
    <row r="2390" spans="1:29" x14ac:dyDescent="0.25">
      <c r="A2390" t="s">
        <v>175</v>
      </c>
      <c r="B2390" t="s">
        <v>26</v>
      </c>
      <c r="C2390" t="s">
        <v>437</v>
      </c>
      <c r="D2390" t="s">
        <v>28</v>
      </c>
      <c r="E2390">
        <v>511</v>
      </c>
      <c r="F2390" t="str">
        <f t="shared" si="74"/>
        <v>A0250AF511</v>
      </c>
      <c r="G2390">
        <f t="shared" si="75"/>
        <v>351000</v>
      </c>
      <c r="H2390" s="2">
        <v>350817</v>
      </c>
      <c r="I2390" s="3">
        <v>351000</v>
      </c>
      <c r="J2390" t="s">
        <v>29</v>
      </c>
      <c r="K2390" t="s">
        <v>115</v>
      </c>
      <c r="L2390" t="s">
        <v>111</v>
      </c>
      <c r="M2390" t="s">
        <v>112</v>
      </c>
      <c r="N2390" t="s">
        <v>113</v>
      </c>
      <c r="O2390" t="s">
        <v>814</v>
      </c>
      <c r="P2390" t="s">
        <v>34</v>
      </c>
      <c r="Q2390" t="s">
        <v>35</v>
      </c>
      <c r="R2390" t="s">
        <v>36</v>
      </c>
      <c r="S2390" t="s">
        <v>438</v>
      </c>
      <c r="T2390" t="s">
        <v>185</v>
      </c>
      <c r="U2390" t="s">
        <v>254</v>
      </c>
      <c r="V2390" t="s">
        <v>39</v>
      </c>
      <c r="W2390" t="s">
        <v>40</v>
      </c>
      <c r="X2390" t="s">
        <v>187</v>
      </c>
      <c r="Y2390" t="s">
        <v>41</v>
      </c>
      <c r="Z2390" t="s">
        <v>41</v>
      </c>
      <c r="AA2390" t="s">
        <v>188</v>
      </c>
      <c r="AB2390" t="s">
        <v>255</v>
      </c>
      <c r="AC2390" t="s">
        <v>380</v>
      </c>
    </row>
    <row r="2391" spans="1:29" x14ac:dyDescent="0.25">
      <c r="A2391" t="s">
        <v>178</v>
      </c>
      <c r="B2391" t="s">
        <v>26</v>
      </c>
      <c r="C2391" t="s">
        <v>437</v>
      </c>
      <c r="D2391" t="s">
        <v>28</v>
      </c>
      <c r="E2391">
        <v>511</v>
      </c>
      <c r="F2391" t="str">
        <f t="shared" si="74"/>
        <v>A0250AF511</v>
      </c>
      <c r="G2391">
        <f t="shared" si="75"/>
        <v>460000</v>
      </c>
      <c r="H2391" s="2">
        <v>-459692</v>
      </c>
      <c r="I2391" s="3">
        <v>-460000</v>
      </c>
      <c r="J2391" t="s">
        <v>99</v>
      </c>
      <c r="K2391" t="s">
        <v>108</v>
      </c>
      <c r="L2391" t="s">
        <v>109</v>
      </c>
      <c r="M2391" t="s">
        <v>32</v>
      </c>
      <c r="N2391" t="s">
        <v>33</v>
      </c>
      <c r="O2391" t="s">
        <v>814</v>
      </c>
      <c r="P2391" t="s">
        <v>34</v>
      </c>
      <c r="Q2391" t="s">
        <v>35</v>
      </c>
      <c r="R2391" t="s">
        <v>36</v>
      </c>
      <c r="S2391" t="s">
        <v>438</v>
      </c>
      <c r="T2391" t="s">
        <v>185</v>
      </c>
      <c r="U2391" t="s">
        <v>254</v>
      </c>
      <c r="V2391" t="s">
        <v>39</v>
      </c>
      <c r="W2391" t="s">
        <v>40</v>
      </c>
      <c r="X2391" t="s">
        <v>187</v>
      </c>
      <c r="Y2391" t="s">
        <v>41</v>
      </c>
      <c r="Z2391" t="s">
        <v>41</v>
      </c>
      <c r="AA2391" t="s">
        <v>188</v>
      </c>
      <c r="AB2391" t="s">
        <v>255</v>
      </c>
      <c r="AC2391" t="s">
        <v>380</v>
      </c>
    </row>
    <row r="2392" spans="1:29" x14ac:dyDescent="0.25">
      <c r="A2392" t="s">
        <v>179</v>
      </c>
      <c r="B2392" t="s">
        <v>26</v>
      </c>
      <c r="C2392" t="s">
        <v>437</v>
      </c>
      <c r="D2392" t="s">
        <v>28</v>
      </c>
      <c r="E2392">
        <v>511</v>
      </c>
      <c r="F2392" t="str">
        <f t="shared" si="74"/>
        <v>A0250AF511</v>
      </c>
      <c r="G2392">
        <f t="shared" si="75"/>
        <v>14000</v>
      </c>
      <c r="H2392" s="2">
        <v>-13826</v>
      </c>
      <c r="I2392" s="3">
        <v>-14000</v>
      </c>
      <c r="J2392" t="s">
        <v>99</v>
      </c>
      <c r="K2392" t="s">
        <v>35</v>
      </c>
      <c r="L2392" t="s">
        <v>129</v>
      </c>
      <c r="M2392" t="s">
        <v>130</v>
      </c>
      <c r="N2392" t="s">
        <v>131</v>
      </c>
      <c r="O2392" t="s">
        <v>814</v>
      </c>
      <c r="P2392" t="s">
        <v>34</v>
      </c>
      <c r="Q2392" t="s">
        <v>35</v>
      </c>
      <c r="R2392" t="s">
        <v>36</v>
      </c>
      <c r="S2392" t="s">
        <v>438</v>
      </c>
      <c r="T2392" t="s">
        <v>185</v>
      </c>
      <c r="U2392" t="s">
        <v>254</v>
      </c>
      <c r="V2392" t="s">
        <v>39</v>
      </c>
      <c r="W2392" t="s">
        <v>40</v>
      </c>
      <c r="X2392" t="s">
        <v>187</v>
      </c>
      <c r="Y2392" t="s">
        <v>41</v>
      </c>
      <c r="Z2392" t="s">
        <v>41</v>
      </c>
      <c r="AA2392" t="s">
        <v>188</v>
      </c>
      <c r="AB2392" t="s">
        <v>255</v>
      </c>
      <c r="AC2392" t="s">
        <v>380</v>
      </c>
    </row>
    <row r="2393" spans="1:29" x14ac:dyDescent="0.25">
      <c r="A2393" t="s">
        <v>181</v>
      </c>
      <c r="B2393" t="s">
        <v>26</v>
      </c>
      <c r="C2393" t="s">
        <v>437</v>
      </c>
      <c r="D2393" t="s">
        <v>28</v>
      </c>
      <c r="E2393">
        <v>511</v>
      </c>
      <c r="F2393" t="str">
        <f t="shared" si="74"/>
        <v>A0250AF511</v>
      </c>
      <c r="G2393">
        <f t="shared" si="75"/>
        <v>165000</v>
      </c>
      <c r="H2393" s="2">
        <v>164691</v>
      </c>
      <c r="I2393" s="3">
        <v>165000</v>
      </c>
      <c r="J2393" t="s">
        <v>29</v>
      </c>
      <c r="K2393" t="s">
        <v>108</v>
      </c>
      <c r="L2393" t="s">
        <v>109</v>
      </c>
      <c r="M2393" t="s">
        <v>32</v>
      </c>
      <c r="N2393" t="s">
        <v>33</v>
      </c>
      <c r="O2393" t="s">
        <v>814</v>
      </c>
      <c r="P2393" t="s">
        <v>34</v>
      </c>
      <c r="Q2393" t="s">
        <v>35</v>
      </c>
      <c r="R2393" t="s">
        <v>36</v>
      </c>
      <c r="S2393" t="s">
        <v>438</v>
      </c>
      <c r="T2393" t="s">
        <v>185</v>
      </c>
      <c r="U2393" t="s">
        <v>254</v>
      </c>
      <c r="V2393" t="s">
        <v>39</v>
      </c>
      <c r="W2393" t="s">
        <v>40</v>
      </c>
      <c r="X2393" t="s">
        <v>187</v>
      </c>
      <c r="Y2393" t="s">
        <v>41</v>
      </c>
      <c r="Z2393" t="s">
        <v>41</v>
      </c>
      <c r="AA2393" t="s">
        <v>188</v>
      </c>
      <c r="AB2393" t="s">
        <v>255</v>
      </c>
      <c r="AC2393" t="s">
        <v>380</v>
      </c>
    </row>
    <row r="2394" spans="1:29" x14ac:dyDescent="0.25">
      <c r="A2394" t="s">
        <v>182</v>
      </c>
      <c r="B2394" t="s">
        <v>26</v>
      </c>
      <c r="C2394" t="s">
        <v>437</v>
      </c>
      <c r="D2394" t="s">
        <v>28</v>
      </c>
      <c r="E2394">
        <v>511</v>
      </c>
      <c r="F2394" t="str">
        <f t="shared" si="74"/>
        <v>A0250AF511</v>
      </c>
      <c r="G2394">
        <f t="shared" si="75"/>
        <v>165000</v>
      </c>
      <c r="H2394" s="2">
        <v>-164691</v>
      </c>
      <c r="I2394" s="3">
        <v>-165000</v>
      </c>
      <c r="J2394" t="s">
        <v>99</v>
      </c>
      <c r="K2394" t="s">
        <v>116</v>
      </c>
      <c r="L2394" t="s">
        <v>117</v>
      </c>
      <c r="M2394" t="s">
        <v>118</v>
      </c>
      <c r="N2394" t="s">
        <v>117</v>
      </c>
      <c r="O2394" t="s">
        <v>814</v>
      </c>
      <c r="P2394" t="s">
        <v>34</v>
      </c>
      <c r="Q2394" t="s">
        <v>35</v>
      </c>
      <c r="R2394" t="s">
        <v>36</v>
      </c>
      <c r="S2394" t="s">
        <v>438</v>
      </c>
      <c r="T2394" t="s">
        <v>185</v>
      </c>
      <c r="U2394" t="s">
        <v>254</v>
      </c>
      <c r="V2394" t="s">
        <v>39</v>
      </c>
      <c r="W2394" t="s">
        <v>40</v>
      </c>
      <c r="X2394" t="s">
        <v>187</v>
      </c>
      <c r="Y2394" t="s">
        <v>41</v>
      </c>
      <c r="Z2394" t="s">
        <v>41</v>
      </c>
      <c r="AA2394" t="s">
        <v>188</v>
      </c>
      <c r="AB2394" t="s">
        <v>255</v>
      </c>
      <c r="AC2394" t="s">
        <v>380</v>
      </c>
    </row>
    <row r="2395" spans="1:29" x14ac:dyDescent="0.25">
      <c r="A2395" t="s">
        <v>823</v>
      </c>
      <c r="B2395" t="s">
        <v>26</v>
      </c>
      <c r="C2395" t="s">
        <v>440</v>
      </c>
      <c r="D2395" t="s">
        <v>441</v>
      </c>
      <c r="E2395">
        <v>511</v>
      </c>
      <c r="F2395" t="str">
        <f t="shared" si="74"/>
        <v>A4150AF511</v>
      </c>
      <c r="G2395">
        <f t="shared" si="75"/>
        <v>7940000</v>
      </c>
      <c r="H2395" s="2">
        <v>7939560</v>
      </c>
      <c r="I2395" s="3">
        <v>7940000</v>
      </c>
      <c r="J2395" t="s">
        <v>29</v>
      </c>
      <c r="K2395" t="s">
        <v>108</v>
      </c>
      <c r="L2395" t="s">
        <v>109</v>
      </c>
      <c r="M2395" t="s">
        <v>32</v>
      </c>
      <c r="N2395" t="s">
        <v>33</v>
      </c>
      <c r="O2395" t="s">
        <v>814</v>
      </c>
      <c r="P2395" t="s">
        <v>34</v>
      </c>
      <c r="Q2395" t="s">
        <v>48</v>
      </c>
      <c r="R2395" t="s">
        <v>49</v>
      </c>
      <c r="S2395" t="s">
        <v>442</v>
      </c>
      <c r="T2395" t="s">
        <v>185</v>
      </c>
      <c r="U2395" t="s">
        <v>226</v>
      </c>
      <c r="V2395" t="s">
        <v>39</v>
      </c>
      <c r="W2395" t="s">
        <v>40</v>
      </c>
      <c r="X2395" t="s">
        <v>187</v>
      </c>
      <c r="Y2395" t="s">
        <v>41</v>
      </c>
      <c r="Z2395" t="s">
        <v>41</v>
      </c>
      <c r="AA2395" t="s">
        <v>188</v>
      </c>
      <c r="AB2395" t="s">
        <v>227</v>
      </c>
    </row>
    <row r="2396" spans="1:29" x14ac:dyDescent="0.25">
      <c r="A2396" t="s">
        <v>825</v>
      </c>
      <c r="B2396" t="s">
        <v>26</v>
      </c>
      <c r="C2396" t="s">
        <v>440</v>
      </c>
      <c r="D2396" t="s">
        <v>441</v>
      </c>
      <c r="E2396">
        <v>511</v>
      </c>
      <c r="F2396" t="str">
        <f t="shared" si="74"/>
        <v>A4150AF511</v>
      </c>
      <c r="G2396">
        <f t="shared" si="75"/>
        <v>70000</v>
      </c>
      <c r="H2396" s="2">
        <v>70452</v>
      </c>
      <c r="I2396" s="3">
        <v>70000</v>
      </c>
      <c r="J2396" t="s">
        <v>29</v>
      </c>
      <c r="K2396" t="s">
        <v>100</v>
      </c>
      <c r="L2396" t="s">
        <v>101</v>
      </c>
      <c r="M2396" t="s">
        <v>102</v>
      </c>
      <c r="N2396" t="s">
        <v>103</v>
      </c>
      <c r="O2396" t="s">
        <v>814</v>
      </c>
      <c r="P2396" t="s">
        <v>34</v>
      </c>
      <c r="Q2396" t="s">
        <v>48</v>
      </c>
      <c r="R2396" t="s">
        <v>49</v>
      </c>
      <c r="S2396" t="s">
        <v>442</v>
      </c>
      <c r="T2396" t="s">
        <v>185</v>
      </c>
      <c r="U2396" t="s">
        <v>226</v>
      </c>
      <c r="V2396" t="s">
        <v>39</v>
      </c>
      <c r="W2396" t="s">
        <v>40</v>
      </c>
      <c r="X2396" t="s">
        <v>187</v>
      </c>
      <c r="Y2396" t="s">
        <v>41</v>
      </c>
      <c r="Z2396" t="s">
        <v>41</v>
      </c>
      <c r="AA2396" t="s">
        <v>188</v>
      </c>
      <c r="AB2396" t="s">
        <v>227</v>
      </c>
    </row>
    <row r="2397" spans="1:29" x14ac:dyDescent="0.25">
      <c r="A2397" t="s">
        <v>816</v>
      </c>
      <c r="B2397" t="s">
        <v>26</v>
      </c>
      <c r="C2397" t="s">
        <v>440</v>
      </c>
      <c r="D2397" t="s">
        <v>441</v>
      </c>
      <c r="E2397">
        <v>511</v>
      </c>
      <c r="F2397" t="str">
        <f t="shared" si="74"/>
        <v>A4150AF511</v>
      </c>
      <c r="G2397">
        <f t="shared" si="75"/>
        <v>2316000</v>
      </c>
      <c r="H2397" s="2">
        <v>-2315705</v>
      </c>
      <c r="I2397" s="3">
        <v>-2316000</v>
      </c>
      <c r="J2397" t="s">
        <v>99</v>
      </c>
      <c r="K2397" t="s">
        <v>115</v>
      </c>
      <c r="L2397" t="s">
        <v>111</v>
      </c>
      <c r="M2397" t="s">
        <v>112</v>
      </c>
      <c r="N2397" t="s">
        <v>113</v>
      </c>
      <c r="O2397" t="s">
        <v>814</v>
      </c>
      <c r="P2397" t="s">
        <v>34</v>
      </c>
      <c r="Q2397" t="s">
        <v>48</v>
      </c>
      <c r="R2397" t="s">
        <v>49</v>
      </c>
      <c r="S2397" t="s">
        <v>442</v>
      </c>
      <c r="T2397" t="s">
        <v>185</v>
      </c>
      <c r="U2397" t="s">
        <v>226</v>
      </c>
      <c r="V2397" t="s">
        <v>39</v>
      </c>
      <c r="W2397" t="s">
        <v>40</v>
      </c>
      <c r="X2397" t="s">
        <v>187</v>
      </c>
      <c r="Y2397" t="s">
        <v>41</v>
      </c>
      <c r="Z2397" t="s">
        <v>41</v>
      </c>
      <c r="AA2397" t="s">
        <v>188</v>
      </c>
      <c r="AB2397" t="s">
        <v>227</v>
      </c>
    </row>
    <row r="2398" spans="1:29" x14ac:dyDescent="0.25">
      <c r="A2398" t="s">
        <v>817</v>
      </c>
      <c r="B2398" t="s">
        <v>26</v>
      </c>
      <c r="C2398" t="s">
        <v>440</v>
      </c>
      <c r="D2398" t="s">
        <v>441</v>
      </c>
      <c r="E2398">
        <v>511</v>
      </c>
      <c r="F2398" t="str">
        <f t="shared" si="74"/>
        <v>A4150AF511</v>
      </c>
      <c r="G2398">
        <f t="shared" si="75"/>
        <v>5694000</v>
      </c>
      <c r="H2398" s="2">
        <v>-5694307</v>
      </c>
      <c r="I2398" s="3">
        <v>-5694000</v>
      </c>
      <c r="J2398" t="s">
        <v>99</v>
      </c>
      <c r="K2398" t="s">
        <v>116</v>
      </c>
      <c r="L2398" t="s">
        <v>117</v>
      </c>
      <c r="M2398" t="s">
        <v>118</v>
      </c>
      <c r="N2398" t="s">
        <v>117</v>
      </c>
      <c r="O2398" t="s">
        <v>814</v>
      </c>
      <c r="P2398" t="s">
        <v>34</v>
      </c>
      <c r="Q2398" t="s">
        <v>48</v>
      </c>
      <c r="R2398" t="s">
        <v>49</v>
      </c>
      <c r="S2398" t="s">
        <v>442</v>
      </c>
      <c r="T2398" t="s">
        <v>185</v>
      </c>
      <c r="U2398" t="s">
        <v>226</v>
      </c>
      <c r="V2398" t="s">
        <v>39</v>
      </c>
      <c r="W2398" t="s">
        <v>40</v>
      </c>
      <c r="X2398" t="s">
        <v>187</v>
      </c>
      <c r="Y2398" t="s">
        <v>41</v>
      </c>
      <c r="Z2398" t="s">
        <v>41</v>
      </c>
      <c r="AA2398" t="s">
        <v>188</v>
      </c>
      <c r="AB2398" t="s">
        <v>227</v>
      </c>
    </row>
    <row r="2399" spans="1:29" x14ac:dyDescent="0.25">
      <c r="A2399" t="s">
        <v>149</v>
      </c>
      <c r="B2399" t="s">
        <v>26</v>
      </c>
      <c r="C2399" t="s">
        <v>440</v>
      </c>
      <c r="D2399" t="s">
        <v>441</v>
      </c>
      <c r="E2399">
        <v>511</v>
      </c>
      <c r="F2399" t="str">
        <f t="shared" si="74"/>
        <v>A4150AF511</v>
      </c>
      <c r="G2399">
        <f t="shared" si="75"/>
        <v>1985000</v>
      </c>
      <c r="H2399" s="2">
        <v>1984890</v>
      </c>
      <c r="I2399" s="3">
        <v>1985000</v>
      </c>
      <c r="J2399" t="s">
        <v>29</v>
      </c>
      <c r="K2399" t="s">
        <v>48</v>
      </c>
      <c r="L2399" t="s">
        <v>134</v>
      </c>
      <c r="M2399" t="s">
        <v>135</v>
      </c>
      <c r="N2399" t="s">
        <v>136</v>
      </c>
      <c r="O2399" t="s">
        <v>814</v>
      </c>
      <c r="P2399" t="s">
        <v>34</v>
      </c>
      <c r="Q2399" t="s">
        <v>48</v>
      </c>
      <c r="R2399" t="s">
        <v>49</v>
      </c>
      <c r="S2399" t="s">
        <v>442</v>
      </c>
      <c r="T2399" t="s">
        <v>185</v>
      </c>
      <c r="U2399" t="s">
        <v>226</v>
      </c>
      <c r="V2399" t="s">
        <v>39</v>
      </c>
      <c r="W2399" t="s">
        <v>40</v>
      </c>
      <c r="X2399" t="s">
        <v>187</v>
      </c>
      <c r="Y2399" t="s">
        <v>41</v>
      </c>
      <c r="Z2399" t="s">
        <v>41</v>
      </c>
      <c r="AA2399" t="s">
        <v>188</v>
      </c>
      <c r="AB2399" t="s">
        <v>227</v>
      </c>
    </row>
    <row r="2400" spans="1:29" x14ac:dyDescent="0.25">
      <c r="A2400" t="s">
        <v>152</v>
      </c>
      <c r="B2400" t="s">
        <v>26</v>
      </c>
      <c r="C2400" t="s">
        <v>440</v>
      </c>
      <c r="D2400" t="s">
        <v>441</v>
      </c>
      <c r="E2400">
        <v>511</v>
      </c>
      <c r="F2400" t="str">
        <f t="shared" si="74"/>
        <v>A4150AF511</v>
      </c>
      <c r="G2400">
        <f t="shared" si="75"/>
        <v>1985000</v>
      </c>
      <c r="H2400" s="2">
        <v>-1984890</v>
      </c>
      <c r="I2400" s="3">
        <v>-1985000</v>
      </c>
      <c r="J2400" t="s">
        <v>99</v>
      </c>
      <c r="K2400" t="s">
        <v>115</v>
      </c>
      <c r="L2400" t="s">
        <v>111</v>
      </c>
      <c r="M2400" t="s">
        <v>112</v>
      </c>
      <c r="N2400" t="s">
        <v>113</v>
      </c>
      <c r="O2400" t="s">
        <v>814</v>
      </c>
      <c r="P2400" t="s">
        <v>34</v>
      </c>
      <c r="Q2400" t="s">
        <v>48</v>
      </c>
      <c r="R2400" t="s">
        <v>49</v>
      </c>
      <c r="S2400" t="s">
        <v>442</v>
      </c>
      <c r="T2400" t="s">
        <v>185</v>
      </c>
      <c r="U2400" t="s">
        <v>226</v>
      </c>
      <c r="V2400" t="s">
        <v>39</v>
      </c>
      <c r="W2400" t="s">
        <v>40</v>
      </c>
      <c r="X2400" t="s">
        <v>187</v>
      </c>
      <c r="Y2400" t="s">
        <v>41</v>
      </c>
      <c r="Z2400" t="s">
        <v>41</v>
      </c>
      <c r="AA2400" t="s">
        <v>188</v>
      </c>
      <c r="AB2400" t="s">
        <v>227</v>
      </c>
    </row>
    <row r="2401" spans="1:28" x14ac:dyDescent="0.25">
      <c r="A2401" t="s">
        <v>153</v>
      </c>
      <c r="B2401" t="s">
        <v>443</v>
      </c>
      <c r="C2401" t="s">
        <v>440</v>
      </c>
      <c r="D2401" t="s">
        <v>441</v>
      </c>
      <c r="E2401">
        <v>511</v>
      </c>
      <c r="F2401" t="str">
        <f t="shared" si="74"/>
        <v>A4150AF511</v>
      </c>
      <c r="G2401">
        <f t="shared" si="75"/>
        <v>1970000</v>
      </c>
      <c r="H2401" s="2">
        <v>1970057</v>
      </c>
      <c r="I2401" s="3">
        <v>1970000</v>
      </c>
      <c r="J2401" t="s">
        <v>29</v>
      </c>
      <c r="K2401" t="s">
        <v>154</v>
      </c>
      <c r="L2401" t="s">
        <v>155</v>
      </c>
      <c r="M2401" t="s">
        <v>156</v>
      </c>
      <c r="N2401" t="s">
        <v>157</v>
      </c>
      <c r="O2401" t="s">
        <v>814</v>
      </c>
      <c r="P2401" t="s">
        <v>34</v>
      </c>
      <c r="Q2401" t="s">
        <v>48</v>
      </c>
      <c r="R2401" t="s">
        <v>49</v>
      </c>
      <c r="S2401" t="s">
        <v>442</v>
      </c>
      <c r="T2401" t="s">
        <v>185</v>
      </c>
      <c r="U2401" t="s">
        <v>226</v>
      </c>
      <c r="V2401" t="s">
        <v>39</v>
      </c>
      <c r="W2401" t="s">
        <v>40</v>
      </c>
      <c r="X2401" t="s">
        <v>187</v>
      </c>
      <c r="Y2401" t="s">
        <v>41</v>
      </c>
      <c r="Z2401" t="s">
        <v>41</v>
      </c>
      <c r="AA2401" t="s">
        <v>188</v>
      </c>
      <c r="AB2401" t="s">
        <v>227</v>
      </c>
    </row>
    <row r="2402" spans="1:28" x14ac:dyDescent="0.25">
      <c r="A2402" t="s">
        <v>158</v>
      </c>
      <c r="B2402" t="s">
        <v>443</v>
      </c>
      <c r="C2402" t="s">
        <v>440</v>
      </c>
      <c r="D2402" t="s">
        <v>441</v>
      </c>
      <c r="E2402">
        <v>511</v>
      </c>
      <c r="F2402" t="str">
        <f t="shared" si="74"/>
        <v>A4150AF511</v>
      </c>
      <c r="G2402">
        <f t="shared" si="75"/>
        <v>10000</v>
      </c>
      <c r="H2402" s="2">
        <v>9589</v>
      </c>
      <c r="I2402" s="3">
        <v>10000</v>
      </c>
      <c r="J2402" t="s">
        <v>29</v>
      </c>
      <c r="K2402" t="s">
        <v>159</v>
      </c>
      <c r="L2402" t="s">
        <v>160</v>
      </c>
      <c r="M2402" t="s">
        <v>161</v>
      </c>
      <c r="N2402" t="s">
        <v>162</v>
      </c>
      <c r="O2402" t="s">
        <v>814</v>
      </c>
      <c r="P2402" t="s">
        <v>34</v>
      </c>
      <c r="Q2402" t="s">
        <v>48</v>
      </c>
      <c r="R2402" t="s">
        <v>49</v>
      </c>
      <c r="S2402" t="s">
        <v>442</v>
      </c>
      <c r="T2402" t="s">
        <v>185</v>
      </c>
      <c r="U2402" t="s">
        <v>226</v>
      </c>
      <c r="V2402" t="s">
        <v>39</v>
      </c>
      <c r="W2402" t="s">
        <v>40</v>
      </c>
      <c r="X2402" t="s">
        <v>187</v>
      </c>
      <c r="Y2402" t="s">
        <v>41</v>
      </c>
      <c r="Z2402" t="s">
        <v>41</v>
      </c>
      <c r="AA2402" t="s">
        <v>188</v>
      </c>
      <c r="AB2402" t="s">
        <v>227</v>
      </c>
    </row>
    <row r="2403" spans="1:28" x14ac:dyDescent="0.25">
      <c r="A2403" t="s">
        <v>163</v>
      </c>
      <c r="B2403" t="s">
        <v>443</v>
      </c>
      <c r="C2403" t="s">
        <v>440</v>
      </c>
      <c r="D2403" t="s">
        <v>441</v>
      </c>
      <c r="E2403">
        <v>511</v>
      </c>
      <c r="F2403" t="str">
        <f t="shared" si="74"/>
        <v>A4150AF511</v>
      </c>
      <c r="G2403">
        <f t="shared" si="75"/>
        <v>1980000</v>
      </c>
      <c r="H2403" s="2">
        <v>-1979646</v>
      </c>
      <c r="I2403" s="3">
        <v>-1980000</v>
      </c>
      <c r="J2403" t="s">
        <v>99</v>
      </c>
      <c r="K2403" t="s">
        <v>48</v>
      </c>
      <c r="L2403" t="s">
        <v>134</v>
      </c>
      <c r="M2403" t="s">
        <v>135</v>
      </c>
      <c r="N2403" t="s">
        <v>136</v>
      </c>
      <c r="O2403" t="s">
        <v>814</v>
      </c>
      <c r="P2403" t="s">
        <v>34</v>
      </c>
      <c r="Q2403" t="s">
        <v>48</v>
      </c>
      <c r="R2403" t="s">
        <v>49</v>
      </c>
      <c r="S2403" t="s">
        <v>442</v>
      </c>
      <c r="T2403" t="s">
        <v>185</v>
      </c>
      <c r="U2403" t="s">
        <v>226</v>
      </c>
      <c r="V2403" t="s">
        <v>39</v>
      </c>
      <c r="W2403" t="s">
        <v>40</v>
      </c>
      <c r="X2403" t="s">
        <v>187</v>
      </c>
      <c r="Y2403" t="s">
        <v>41</v>
      </c>
      <c r="Z2403" t="s">
        <v>41</v>
      </c>
      <c r="AA2403" t="s">
        <v>188</v>
      </c>
      <c r="AB2403" t="s">
        <v>227</v>
      </c>
    </row>
    <row r="2404" spans="1:28" x14ac:dyDescent="0.25">
      <c r="A2404" t="s">
        <v>164</v>
      </c>
      <c r="B2404" t="s">
        <v>26</v>
      </c>
      <c r="C2404" t="s">
        <v>440</v>
      </c>
      <c r="D2404" t="s">
        <v>441</v>
      </c>
      <c r="E2404">
        <v>511</v>
      </c>
      <c r="F2404" t="str">
        <f t="shared" si="74"/>
        <v>A4150AF511</v>
      </c>
      <c r="G2404">
        <f t="shared" si="75"/>
        <v>1970000</v>
      </c>
      <c r="H2404" s="2">
        <v>1970057</v>
      </c>
      <c r="I2404" s="3">
        <v>1970000</v>
      </c>
      <c r="J2404" t="s">
        <v>29</v>
      </c>
      <c r="K2404" t="s">
        <v>116</v>
      </c>
      <c r="L2404" t="s">
        <v>117</v>
      </c>
      <c r="M2404" t="s">
        <v>118</v>
      </c>
      <c r="N2404" t="s">
        <v>117</v>
      </c>
      <c r="O2404" t="s">
        <v>814</v>
      </c>
      <c r="P2404" t="s">
        <v>34</v>
      </c>
      <c r="Q2404" t="s">
        <v>48</v>
      </c>
      <c r="R2404" t="s">
        <v>49</v>
      </c>
      <c r="S2404" t="s">
        <v>442</v>
      </c>
      <c r="T2404" t="s">
        <v>185</v>
      </c>
      <c r="U2404" t="s">
        <v>226</v>
      </c>
      <c r="V2404" t="s">
        <v>39</v>
      </c>
      <c r="W2404" t="s">
        <v>40</v>
      </c>
      <c r="X2404" t="s">
        <v>187</v>
      </c>
      <c r="Y2404" t="s">
        <v>41</v>
      </c>
      <c r="Z2404" t="s">
        <v>41</v>
      </c>
      <c r="AA2404" t="s">
        <v>188</v>
      </c>
      <c r="AB2404" t="s">
        <v>227</v>
      </c>
    </row>
    <row r="2405" spans="1:28" x14ac:dyDescent="0.25">
      <c r="A2405" t="s">
        <v>165</v>
      </c>
      <c r="B2405" t="s">
        <v>26</v>
      </c>
      <c r="C2405" t="s">
        <v>440</v>
      </c>
      <c r="D2405" t="s">
        <v>441</v>
      </c>
      <c r="E2405">
        <v>511</v>
      </c>
      <c r="F2405" t="str">
        <f t="shared" si="74"/>
        <v>A4150AF511</v>
      </c>
      <c r="G2405">
        <f t="shared" si="75"/>
        <v>1970000</v>
      </c>
      <c r="H2405" s="2">
        <v>-1970057</v>
      </c>
      <c r="I2405" s="3">
        <v>-1970000</v>
      </c>
      <c r="J2405" t="s">
        <v>99</v>
      </c>
      <c r="K2405" t="s">
        <v>154</v>
      </c>
      <c r="L2405" t="s">
        <v>155</v>
      </c>
      <c r="M2405" t="s">
        <v>156</v>
      </c>
      <c r="N2405" t="s">
        <v>157</v>
      </c>
      <c r="O2405" t="s">
        <v>814</v>
      </c>
      <c r="P2405" t="s">
        <v>34</v>
      </c>
      <c r="Q2405" t="s">
        <v>48</v>
      </c>
      <c r="R2405" t="s">
        <v>49</v>
      </c>
      <c r="S2405" t="s">
        <v>442</v>
      </c>
      <c r="T2405" t="s">
        <v>185</v>
      </c>
      <c r="U2405" t="s">
        <v>226</v>
      </c>
      <c r="V2405" t="s">
        <v>39</v>
      </c>
      <c r="W2405" t="s">
        <v>40</v>
      </c>
      <c r="X2405" t="s">
        <v>187</v>
      </c>
      <c r="Y2405" t="s">
        <v>41</v>
      </c>
      <c r="Z2405" t="s">
        <v>41</v>
      </c>
      <c r="AA2405" t="s">
        <v>188</v>
      </c>
      <c r="AB2405" t="s">
        <v>227</v>
      </c>
    </row>
    <row r="2406" spans="1:28" x14ac:dyDescent="0.25">
      <c r="A2406" t="s">
        <v>166</v>
      </c>
      <c r="B2406" t="s">
        <v>26</v>
      </c>
      <c r="C2406" t="s">
        <v>440</v>
      </c>
      <c r="D2406" t="s">
        <v>441</v>
      </c>
      <c r="E2406">
        <v>511</v>
      </c>
      <c r="F2406" t="str">
        <f t="shared" si="74"/>
        <v>A4150AF511</v>
      </c>
      <c r="G2406">
        <f t="shared" si="75"/>
        <v>2014000</v>
      </c>
      <c r="H2406" s="2">
        <v>2014419</v>
      </c>
      <c r="I2406" s="3">
        <v>2014000</v>
      </c>
      <c r="J2406" t="s">
        <v>29</v>
      </c>
      <c r="K2406" t="s">
        <v>116</v>
      </c>
      <c r="L2406" t="s">
        <v>117</v>
      </c>
      <c r="M2406" t="s">
        <v>118</v>
      </c>
      <c r="N2406" t="s">
        <v>117</v>
      </c>
      <c r="O2406" t="s">
        <v>814</v>
      </c>
      <c r="P2406" t="s">
        <v>34</v>
      </c>
      <c r="Q2406" t="s">
        <v>48</v>
      </c>
      <c r="R2406" t="s">
        <v>49</v>
      </c>
      <c r="S2406" t="s">
        <v>442</v>
      </c>
      <c r="T2406" t="s">
        <v>185</v>
      </c>
      <c r="U2406" t="s">
        <v>226</v>
      </c>
      <c r="V2406" t="s">
        <v>39</v>
      </c>
      <c r="W2406" t="s">
        <v>40</v>
      </c>
      <c r="X2406" t="s">
        <v>187</v>
      </c>
      <c r="Y2406" t="s">
        <v>41</v>
      </c>
      <c r="Z2406" t="s">
        <v>41</v>
      </c>
      <c r="AA2406" t="s">
        <v>188</v>
      </c>
      <c r="AB2406" t="s">
        <v>227</v>
      </c>
    </row>
    <row r="2407" spans="1:28" x14ac:dyDescent="0.25">
      <c r="A2407" t="s">
        <v>167</v>
      </c>
      <c r="B2407" t="s">
        <v>26</v>
      </c>
      <c r="C2407" t="s">
        <v>440</v>
      </c>
      <c r="D2407" t="s">
        <v>441</v>
      </c>
      <c r="E2407">
        <v>511</v>
      </c>
      <c r="F2407" t="str">
        <f t="shared" si="74"/>
        <v>A4150AF511</v>
      </c>
      <c r="G2407">
        <f t="shared" si="75"/>
        <v>2014000</v>
      </c>
      <c r="H2407" s="2">
        <v>-2014419</v>
      </c>
      <c r="I2407" s="3">
        <v>-2014000</v>
      </c>
      <c r="J2407" t="s">
        <v>99</v>
      </c>
      <c r="K2407" t="s">
        <v>168</v>
      </c>
      <c r="L2407" t="s">
        <v>117</v>
      </c>
      <c r="M2407" t="s">
        <v>169</v>
      </c>
      <c r="N2407" t="s">
        <v>170</v>
      </c>
      <c r="O2407" t="s">
        <v>814</v>
      </c>
      <c r="P2407" t="s">
        <v>34</v>
      </c>
      <c r="Q2407" t="s">
        <v>48</v>
      </c>
      <c r="R2407" t="s">
        <v>49</v>
      </c>
      <c r="S2407" t="s">
        <v>442</v>
      </c>
      <c r="T2407" t="s">
        <v>185</v>
      </c>
      <c r="U2407" t="s">
        <v>226</v>
      </c>
      <c r="V2407" t="s">
        <v>39</v>
      </c>
      <c r="W2407" t="s">
        <v>40</v>
      </c>
      <c r="X2407" t="s">
        <v>187</v>
      </c>
      <c r="Y2407" t="s">
        <v>41</v>
      </c>
      <c r="Z2407" t="s">
        <v>41</v>
      </c>
      <c r="AA2407" t="s">
        <v>188</v>
      </c>
      <c r="AB2407" t="s">
        <v>227</v>
      </c>
    </row>
    <row r="2408" spans="1:28" x14ac:dyDescent="0.25">
      <c r="A2408" t="s">
        <v>823</v>
      </c>
      <c r="B2408" t="s">
        <v>26</v>
      </c>
      <c r="C2408" t="s">
        <v>444</v>
      </c>
      <c r="D2408" t="s">
        <v>51</v>
      </c>
      <c r="E2408">
        <v>511</v>
      </c>
      <c r="F2408" t="str">
        <f t="shared" si="74"/>
        <v>A0820AF511</v>
      </c>
      <c r="G2408">
        <f t="shared" si="75"/>
        <v>1452000</v>
      </c>
      <c r="H2408" s="2">
        <v>1451723</v>
      </c>
      <c r="I2408" s="3">
        <v>1452000</v>
      </c>
      <c r="J2408" t="s">
        <v>29</v>
      </c>
      <c r="K2408" t="s">
        <v>108</v>
      </c>
      <c r="L2408" t="s">
        <v>109</v>
      </c>
      <c r="M2408" t="s">
        <v>32</v>
      </c>
      <c r="N2408" t="s">
        <v>33</v>
      </c>
      <c r="O2408" t="s">
        <v>814</v>
      </c>
      <c r="P2408" t="s">
        <v>34</v>
      </c>
      <c r="Q2408" t="s">
        <v>35</v>
      </c>
      <c r="R2408" t="s">
        <v>36</v>
      </c>
      <c r="S2408" t="s">
        <v>445</v>
      </c>
      <c r="T2408" t="s">
        <v>185</v>
      </c>
      <c r="U2408" t="s">
        <v>226</v>
      </c>
      <c r="V2408" t="s">
        <v>39</v>
      </c>
      <c r="W2408" t="s">
        <v>40</v>
      </c>
      <c r="X2408" t="s">
        <v>187</v>
      </c>
      <c r="Y2408" t="s">
        <v>41</v>
      </c>
      <c r="Z2408" t="s">
        <v>41</v>
      </c>
      <c r="AA2408" t="s">
        <v>188</v>
      </c>
      <c r="AB2408" t="s">
        <v>227</v>
      </c>
    </row>
    <row r="2409" spans="1:28" x14ac:dyDescent="0.25">
      <c r="A2409" t="s">
        <v>816</v>
      </c>
      <c r="B2409" t="s">
        <v>26</v>
      </c>
      <c r="C2409" t="s">
        <v>444</v>
      </c>
      <c r="D2409" t="s">
        <v>51</v>
      </c>
      <c r="E2409">
        <v>511</v>
      </c>
      <c r="F2409" t="str">
        <f t="shared" si="74"/>
        <v>A0820AF511</v>
      </c>
      <c r="G2409">
        <f t="shared" si="75"/>
        <v>362000</v>
      </c>
      <c r="H2409" s="2">
        <v>-361774</v>
      </c>
      <c r="I2409" s="3">
        <v>-362000</v>
      </c>
      <c r="J2409" t="s">
        <v>99</v>
      </c>
      <c r="K2409" t="s">
        <v>115</v>
      </c>
      <c r="L2409" t="s">
        <v>111</v>
      </c>
      <c r="M2409" t="s">
        <v>112</v>
      </c>
      <c r="N2409" t="s">
        <v>113</v>
      </c>
      <c r="O2409" t="s">
        <v>814</v>
      </c>
      <c r="P2409" t="s">
        <v>34</v>
      </c>
      <c r="Q2409" t="s">
        <v>35</v>
      </c>
      <c r="R2409" t="s">
        <v>36</v>
      </c>
      <c r="S2409" t="s">
        <v>445</v>
      </c>
      <c r="T2409" t="s">
        <v>185</v>
      </c>
      <c r="U2409" t="s">
        <v>226</v>
      </c>
      <c r="V2409" t="s">
        <v>39</v>
      </c>
      <c r="W2409" t="s">
        <v>40</v>
      </c>
      <c r="X2409" t="s">
        <v>187</v>
      </c>
      <c r="Y2409" t="s">
        <v>41</v>
      </c>
      <c r="Z2409" t="s">
        <v>41</v>
      </c>
      <c r="AA2409" t="s">
        <v>188</v>
      </c>
      <c r="AB2409" t="s">
        <v>227</v>
      </c>
    </row>
    <row r="2410" spans="1:28" x14ac:dyDescent="0.25">
      <c r="A2410" t="s">
        <v>817</v>
      </c>
      <c r="B2410" t="s">
        <v>26</v>
      </c>
      <c r="C2410" t="s">
        <v>444</v>
      </c>
      <c r="D2410" t="s">
        <v>51</v>
      </c>
      <c r="E2410">
        <v>511</v>
      </c>
      <c r="F2410" t="str">
        <f t="shared" si="74"/>
        <v>A0820AF511</v>
      </c>
      <c r="G2410">
        <f t="shared" si="75"/>
        <v>1009000</v>
      </c>
      <c r="H2410" s="2">
        <v>-1008782</v>
      </c>
      <c r="I2410" s="3">
        <v>-1009000</v>
      </c>
      <c r="J2410" t="s">
        <v>99</v>
      </c>
      <c r="K2410" t="s">
        <v>116</v>
      </c>
      <c r="L2410" t="s">
        <v>117</v>
      </c>
      <c r="M2410" t="s">
        <v>118</v>
      </c>
      <c r="N2410" t="s">
        <v>117</v>
      </c>
      <c r="O2410" t="s">
        <v>814</v>
      </c>
      <c r="P2410" t="s">
        <v>34</v>
      </c>
      <c r="Q2410" t="s">
        <v>35</v>
      </c>
      <c r="R2410" t="s">
        <v>36</v>
      </c>
      <c r="S2410" t="s">
        <v>445</v>
      </c>
      <c r="T2410" t="s">
        <v>185</v>
      </c>
      <c r="U2410" t="s">
        <v>226</v>
      </c>
      <c r="V2410" t="s">
        <v>39</v>
      </c>
      <c r="W2410" t="s">
        <v>40</v>
      </c>
      <c r="X2410" t="s">
        <v>187</v>
      </c>
      <c r="Y2410" t="s">
        <v>41</v>
      </c>
      <c r="Z2410" t="s">
        <v>41</v>
      </c>
      <c r="AA2410" t="s">
        <v>188</v>
      </c>
      <c r="AB2410" t="s">
        <v>227</v>
      </c>
    </row>
    <row r="2411" spans="1:28" x14ac:dyDescent="0.25">
      <c r="A2411" t="s">
        <v>926</v>
      </c>
      <c r="B2411" t="s">
        <v>26</v>
      </c>
      <c r="C2411" t="s">
        <v>444</v>
      </c>
      <c r="D2411" t="s">
        <v>51</v>
      </c>
      <c r="E2411">
        <v>511</v>
      </c>
      <c r="F2411" t="str">
        <f t="shared" si="74"/>
        <v>A0820AF511</v>
      </c>
      <c r="G2411">
        <f t="shared" si="75"/>
        <v>81000</v>
      </c>
      <c r="H2411" s="2">
        <v>-81167</v>
      </c>
      <c r="I2411" s="3">
        <v>-81000</v>
      </c>
      <c r="J2411" t="s">
        <v>99</v>
      </c>
      <c r="K2411" t="s">
        <v>100</v>
      </c>
      <c r="L2411" t="s">
        <v>101</v>
      </c>
      <c r="M2411" t="s">
        <v>102</v>
      </c>
      <c r="N2411" t="s">
        <v>103</v>
      </c>
      <c r="O2411" t="s">
        <v>814</v>
      </c>
      <c r="P2411" t="s">
        <v>34</v>
      </c>
      <c r="Q2411" t="s">
        <v>35</v>
      </c>
      <c r="R2411" t="s">
        <v>36</v>
      </c>
      <c r="S2411" t="s">
        <v>445</v>
      </c>
      <c r="T2411" t="s">
        <v>185</v>
      </c>
      <c r="U2411" t="s">
        <v>226</v>
      </c>
      <c r="V2411" t="s">
        <v>39</v>
      </c>
      <c r="W2411" t="s">
        <v>40</v>
      </c>
      <c r="X2411" t="s">
        <v>187</v>
      </c>
      <c r="Y2411" t="s">
        <v>41</v>
      </c>
      <c r="Z2411" t="s">
        <v>41</v>
      </c>
      <c r="AA2411" t="s">
        <v>188</v>
      </c>
      <c r="AB2411" t="s">
        <v>227</v>
      </c>
    </row>
    <row r="2412" spans="1:28" x14ac:dyDescent="0.25">
      <c r="A2412" t="s">
        <v>870</v>
      </c>
      <c r="B2412" t="s">
        <v>26</v>
      </c>
      <c r="C2412" t="s">
        <v>444</v>
      </c>
      <c r="D2412" t="s">
        <v>51</v>
      </c>
      <c r="E2412">
        <v>511</v>
      </c>
      <c r="F2412" t="str">
        <f t="shared" si="74"/>
        <v>A0820AF511</v>
      </c>
      <c r="G2412">
        <f t="shared" si="75"/>
        <v>15000</v>
      </c>
      <c r="H2412" s="2">
        <v>-14518</v>
      </c>
      <c r="I2412" s="3">
        <v>-15000</v>
      </c>
      <c r="J2412" t="s">
        <v>99</v>
      </c>
      <c r="K2412" t="s">
        <v>108</v>
      </c>
      <c r="L2412" t="s">
        <v>109</v>
      </c>
      <c r="M2412" t="s">
        <v>32</v>
      </c>
      <c r="N2412" t="s">
        <v>33</v>
      </c>
      <c r="O2412" t="s">
        <v>814</v>
      </c>
      <c r="P2412" t="s">
        <v>34</v>
      </c>
      <c r="Q2412" t="s">
        <v>35</v>
      </c>
      <c r="R2412" t="s">
        <v>36</v>
      </c>
      <c r="S2412" t="s">
        <v>445</v>
      </c>
      <c r="T2412" t="s">
        <v>185</v>
      </c>
      <c r="U2412" t="s">
        <v>226</v>
      </c>
      <c r="V2412" t="s">
        <v>39</v>
      </c>
      <c r="W2412" t="s">
        <v>40</v>
      </c>
      <c r="X2412" t="s">
        <v>187</v>
      </c>
      <c r="Y2412" t="s">
        <v>41</v>
      </c>
      <c r="Z2412" t="s">
        <v>41</v>
      </c>
      <c r="AA2412" t="s">
        <v>188</v>
      </c>
      <c r="AB2412" t="s">
        <v>227</v>
      </c>
    </row>
    <row r="2413" spans="1:28" x14ac:dyDescent="0.25">
      <c r="A2413" t="s">
        <v>820</v>
      </c>
      <c r="B2413" t="s">
        <v>26</v>
      </c>
      <c r="C2413" t="s">
        <v>444</v>
      </c>
      <c r="D2413" t="s">
        <v>51</v>
      </c>
      <c r="E2413">
        <v>511</v>
      </c>
      <c r="F2413" t="str">
        <f t="shared" si="74"/>
        <v>A0820AF511</v>
      </c>
      <c r="G2413">
        <f t="shared" si="75"/>
        <v>1000</v>
      </c>
      <c r="H2413" s="2">
        <v>1226</v>
      </c>
      <c r="I2413" s="3">
        <v>1000</v>
      </c>
      <c r="J2413" t="s">
        <v>29</v>
      </c>
      <c r="K2413" t="s">
        <v>104</v>
      </c>
      <c r="L2413" t="s">
        <v>105</v>
      </c>
      <c r="M2413" t="s">
        <v>102</v>
      </c>
      <c r="N2413" t="s">
        <v>103</v>
      </c>
      <c r="O2413" t="s">
        <v>814</v>
      </c>
      <c r="P2413" t="s">
        <v>34</v>
      </c>
      <c r="Q2413" t="s">
        <v>35</v>
      </c>
      <c r="R2413" t="s">
        <v>36</v>
      </c>
      <c r="S2413" t="s">
        <v>445</v>
      </c>
      <c r="T2413" t="s">
        <v>185</v>
      </c>
      <c r="U2413" t="s">
        <v>226</v>
      </c>
      <c r="V2413" t="s">
        <v>39</v>
      </c>
      <c r="W2413" t="s">
        <v>40</v>
      </c>
      <c r="X2413" t="s">
        <v>187</v>
      </c>
      <c r="Y2413" t="s">
        <v>41</v>
      </c>
      <c r="Z2413" t="s">
        <v>41</v>
      </c>
      <c r="AA2413" t="s">
        <v>188</v>
      </c>
      <c r="AB2413" t="s">
        <v>227</v>
      </c>
    </row>
    <row r="2414" spans="1:28" x14ac:dyDescent="0.25">
      <c r="A2414" t="s">
        <v>822</v>
      </c>
      <c r="B2414" t="s">
        <v>26</v>
      </c>
      <c r="C2414" t="s">
        <v>444</v>
      </c>
      <c r="D2414" t="s">
        <v>51</v>
      </c>
      <c r="E2414">
        <v>511</v>
      </c>
      <c r="F2414" t="str">
        <f t="shared" si="74"/>
        <v>A0820AF511</v>
      </c>
      <c r="G2414">
        <f t="shared" si="75"/>
        <v>2000</v>
      </c>
      <c r="H2414" s="2">
        <v>1572</v>
      </c>
      <c r="I2414" s="3">
        <v>2000</v>
      </c>
      <c r="J2414" t="s">
        <v>29</v>
      </c>
      <c r="K2414" t="s">
        <v>115</v>
      </c>
      <c r="L2414" t="s">
        <v>111</v>
      </c>
      <c r="M2414" t="s">
        <v>112</v>
      </c>
      <c r="N2414" t="s">
        <v>113</v>
      </c>
      <c r="O2414" t="s">
        <v>814</v>
      </c>
      <c r="P2414" t="s">
        <v>34</v>
      </c>
      <c r="Q2414" t="s">
        <v>35</v>
      </c>
      <c r="R2414" t="s">
        <v>36</v>
      </c>
      <c r="S2414" t="s">
        <v>445</v>
      </c>
      <c r="T2414" t="s">
        <v>185</v>
      </c>
      <c r="U2414" t="s">
        <v>226</v>
      </c>
      <c r="V2414" t="s">
        <v>39</v>
      </c>
      <c r="W2414" t="s">
        <v>40</v>
      </c>
      <c r="X2414" t="s">
        <v>187</v>
      </c>
      <c r="Y2414" t="s">
        <v>41</v>
      </c>
      <c r="Z2414" t="s">
        <v>41</v>
      </c>
      <c r="AA2414" t="s">
        <v>188</v>
      </c>
      <c r="AB2414" t="s">
        <v>227</v>
      </c>
    </row>
    <row r="2415" spans="1:28" x14ac:dyDescent="0.25">
      <c r="A2415" t="s">
        <v>925</v>
      </c>
      <c r="B2415" t="s">
        <v>26</v>
      </c>
      <c r="C2415" t="s">
        <v>444</v>
      </c>
      <c r="D2415" t="s">
        <v>51</v>
      </c>
      <c r="E2415">
        <v>511</v>
      </c>
      <c r="F2415" t="str">
        <f t="shared" si="74"/>
        <v>A0820AF511</v>
      </c>
      <c r="G2415">
        <f t="shared" si="75"/>
        <v>12000</v>
      </c>
      <c r="H2415" s="2">
        <v>11720</v>
      </c>
      <c r="I2415" s="3">
        <v>12000</v>
      </c>
      <c r="J2415" t="s">
        <v>29</v>
      </c>
      <c r="K2415" t="s">
        <v>116</v>
      </c>
      <c r="L2415" t="s">
        <v>117</v>
      </c>
      <c r="M2415" t="s">
        <v>118</v>
      </c>
      <c r="N2415" t="s">
        <v>117</v>
      </c>
      <c r="O2415" t="s">
        <v>814</v>
      </c>
      <c r="P2415" t="s">
        <v>34</v>
      </c>
      <c r="Q2415" t="s">
        <v>35</v>
      </c>
      <c r="R2415" t="s">
        <v>36</v>
      </c>
      <c r="S2415" t="s">
        <v>445</v>
      </c>
      <c r="T2415" t="s">
        <v>185</v>
      </c>
      <c r="U2415" t="s">
        <v>226</v>
      </c>
      <c r="V2415" t="s">
        <v>39</v>
      </c>
      <c r="W2415" t="s">
        <v>40</v>
      </c>
      <c r="X2415" t="s">
        <v>187</v>
      </c>
      <c r="Y2415" t="s">
        <v>41</v>
      </c>
      <c r="Z2415" t="s">
        <v>41</v>
      </c>
      <c r="AA2415" t="s">
        <v>188</v>
      </c>
      <c r="AB2415" t="s">
        <v>227</v>
      </c>
    </row>
    <row r="2416" spans="1:28" x14ac:dyDescent="0.25">
      <c r="A2416" t="s">
        <v>149</v>
      </c>
      <c r="B2416" t="s">
        <v>26</v>
      </c>
      <c r="C2416" t="s">
        <v>444</v>
      </c>
      <c r="D2416" t="s">
        <v>51</v>
      </c>
      <c r="E2416">
        <v>511</v>
      </c>
      <c r="F2416" t="str">
        <f t="shared" si="74"/>
        <v>A0820AF511</v>
      </c>
      <c r="G2416">
        <f t="shared" si="75"/>
        <v>194000</v>
      </c>
      <c r="H2416" s="2">
        <v>194300</v>
      </c>
      <c r="I2416" s="3">
        <v>194000</v>
      </c>
      <c r="J2416" t="s">
        <v>29</v>
      </c>
      <c r="K2416" t="s">
        <v>35</v>
      </c>
      <c r="L2416" t="s">
        <v>129</v>
      </c>
      <c r="M2416" t="s">
        <v>130</v>
      </c>
      <c r="N2416" t="s">
        <v>131</v>
      </c>
      <c r="O2416" t="s">
        <v>814</v>
      </c>
      <c r="P2416" t="s">
        <v>34</v>
      </c>
      <c r="Q2416" t="s">
        <v>35</v>
      </c>
      <c r="R2416" t="s">
        <v>36</v>
      </c>
      <c r="S2416" t="s">
        <v>445</v>
      </c>
      <c r="T2416" t="s">
        <v>185</v>
      </c>
      <c r="U2416" t="s">
        <v>226</v>
      </c>
      <c r="V2416" t="s">
        <v>39</v>
      </c>
      <c r="W2416" t="s">
        <v>40</v>
      </c>
      <c r="X2416" t="s">
        <v>187</v>
      </c>
      <c r="Y2416" t="s">
        <v>41</v>
      </c>
      <c r="Z2416" t="s">
        <v>41</v>
      </c>
      <c r="AA2416" t="s">
        <v>188</v>
      </c>
      <c r="AB2416" t="s">
        <v>227</v>
      </c>
    </row>
    <row r="2417" spans="1:28" x14ac:dyDescent="0.25">
      <c r="A2417" t="s">
        <v>152</v>
      </c>
      <c r="B2417" t="s">
        <v>26</v>
      </c>
      <c r="C2417" t="s">
        <v>444</v>
      </c>
      <c r="D2417" t="s">
        <v>51</v>
      </c>
      <c r="E2417">
        <v>511</v>
      </c>
      <c r="F2417" t="str">
        <f t="shared" si="74"/>
        <v>A0820AF511</v>
      </c>
      <c r="G2417">
        <f t="shared" si="75"/>
        <v>194000</v>
      </c>
      <c r="H2417" s="2">
        <v>-194300</v>
      </c>
      <c r="I2417" s="3">
        <v>-194000</v>
      </c>
      <c r="J2417" t="s">
        <v>99</v>
      </c>
      <c r="K2417" t="s">
        <v>115</v>
      </c>
      <c r="L2417" t="s">
        <v>111</v>
      </c>
      <c r="M2417" t="s">
        <v>112</v>
      </c>
      <c r="N2417" t="s">
        <v>113</v>
      </c>
      <c r="O2417" t="s">
        <v>814</v>
      </c>
      <c r="P2417" t="s">
        <v>34</v>
      </c>
      <c r="Q2417" t="s">
        <v>35</v>
      </c>
      <c r="R2417" t="s">
        <v>36</v>
      </c>
      <c r="S2417" t="s">
        <v>445</v>
      </c>
      <c r="T2417" t="s">
        <v>185</v>
      </c>
      <c r="U2417" t="s">
        <v>226</v>
      </c>
      <c r="V2417" t="s">
        <v>39</v>
      </c>
      <c r="W2417" t="s">
        <v>40</v>
      </c>
      <c r="X2417" t="s">
        <v>187</v>
      </c>
      <c r="Y2417" t="s">
        <v>41</v>
      </c>
      <c r="Z2417" t="s">
        <v>41</v>
      </c>
      <c r="AA2417" t="s">
        <v>188</v>
      </c>
      <c r="AB2417" t="s">
        <v>227</v>
      </c>
    </row>
    <row r="2418" spans="1:28" x14ac:dyDescent="0.25">
      <c r="A2418" t="s">
        <v>153</v>
      </c>
      <c r="B2418" t="s">
        <v>446</v>
      </c>
      <c r="C2418" t="s">
        <v>444</v>
      </c>
      <c r="D2418" t="s">
        <v>51</v>
      </c>
      <c r="E2418">
        <v>511</v>
      </c>
      <c r="F2418" t="str">
        <f t="shared" si="74"/>
        <v>A0820AF511</v>
      </c>
      <c r="G2418">
        <f t="shared" si="75"/>
        <v>231000</v>
      </c>
      <c r="H2418" s="2">
        <v>231356</v>
      </c>
      <c r="I2418" s="3">
        <v>231000</v>
      </c>
      <c r="J2418" t="s">
        <v>29</v>
      </c>
      <c r="K2418" t="s">
        <v>154</v>
      </c>
      <c r="L2418" t="s">
        <v>155</v>
      </c>
      <c r="M2418" t="s">
        <v>156</v>
      </c>
      <c r="N2418" t="s">
        <v>157</v>
      </c>
      <c r="O2418" t="s">
        <v>814</v>
      </c>
      <c r="P2418" t="s">
        <v>34</v>
      </c>
      <c r="Q2418" t="s">
        <v>35</v>
      </c>
      <c r="R2418" t="s">
        <v>36</v>
      </c>
      <c r="S2418" t="s">
        <v>445</v>
      </c>
      <c r="T2418" t="s">
        <v>185</v>
      </c>
      <c r="U2418" t="s">
        <v>226</v>
      </c>
      <c r="V2418" t="s">
        <v>39</v>
      </c>
      <c r="W2418" t="s">
        <v>40</v>
      </c>
      <c r="X2418" t="s">
        <v>187</v>
      </c>
      <c r="Y2418" t="s">
        <v>41</v>
      </c>
      <c r="Z2418" t="s">
        <v>41</v>
      </c>
      <c r="AA2418" t="s">
        <v>188</v>
      </c>
      <c r="AB2418" t="s">
        <v>227</v>
      </c>
    </row>
    <row r="2419" spans="1:28" x14ac:dyDescent="0.25">
      <c r="A2419" t="s">
        <v>158</v>
      </c>
      <c r="B2419" t="s">
        <v>446</v>
      </c>
      <c r="C2419" t="s">
        <v>444</v>
      </c>
      <c r="D2419" t="s">
        <v>51</v>
      </c>
      <c r="E2419">
        <v>511</v>
      </c>
      <c r="F2419" t="str">
        <f t="shared" si="74"/>
        <v>A0820AF511</v>
      </c>
      <c r="G2419">
        <f t="shared" si="75"/>
        <v>8000</v>
      </c>
      <c r="H2419" s="2">
        <v>7610</v>
      </c>
      <c r="I2419" s="3">
        <v>8000</v>
      </c>
      <c r="J2419" t="s">
        <v>29</v>
      </c>
      <c r="K2419" t="s">
        <v>159</v>
      </c>
      <c r="L2419" t="s">
        <v>160</v>
      </c>
      <c r="M2419" t="s">
        <v>161</v>
      </c>
      <c r="N2419" t="s">
        <v>162</v>
      </c>
      <c r="O2419" t="s">
        <v>814</v>
      </c>
      <c r="P2419" t="s">
        <v>34</v>
      </c>
      <c r="Q2419" t="s">
        <v>35</v>
      </c>
      <c r="R2419" t="s">
        <v>36</v>
      </c>
      <c r="S2419" t="s">
        <v>445</v>
      </c>
      <c r="T2419" t="s">
        <v>185</v>
      </c>
      <c r="U2419" t="s">
        <v>226</v>
      </c>
      <c r="V2419" t="s">
        <v>39</v>
      </c>
      <c r="W2419" t="s">
        <v>40</v>
      </c>
      <c r="X2419" t="s">
        <v>187</v>
      </c>
      <c r="Y2419" t="s">
        <v>41</v>
      </c>
      <c r="Z2419" t="s">
        <v>41</v>
      </c>
      <c r="AA2419" t="s">
        <v>188</v>
      </c>
      <c r="AB2419" t="s">
        <v>227</v>
      </c>
    </row>
    <row r="2420" spans="1:28" x14ac:dyDescent="0.25">
      <c r="A2420" t="s">
        <v>163</v>
      </c>
      <c r="B2420" t="s">
        <v>446</v>
      </c>
      <c r="C2420" t="s">
        <v>444</v>
      </c>
      <c r="D2420" t="s">
        <v>51</v>
      </c>
      <c r="E2420">
        <v>511</v>
      </c>
      <c r="F2420" t="str">
        <f t="shared" si="74"/>
        <v>A0820AF511</v>
      </c>
      <c r="G2420">
        <f t="shared" si="75"/>
        <v>239000</v>
      </c>
      <c r="H2420" s="2">
        <v>-238966</v>
      </c>
      <c r="I2420" s="3">
        <v>-239000</v>
      </c>
      <c r="J2420" t="s">
        <v>99</v>
      </c>
      <c r="K2420" t="s">
        <v>35</v>
      </c>
      <c r="L2420" t="s">
        <v>129</v>
      </c>
      <c r="M2420" t="s">
        <v>130</v>
      </c>
      <c r="N2420" t="s">
        <v>131</v>
      </c>
      <c r="O2420" t="s">
        <v>814</v>
      </c>
      <c r="P2420" t="s">
        <v>34</v>
      </c>
      <c r="Q2420" t="s">
        <v>35</v>
      </c>
      <c r="R2420" t="s">
        <v>36</v>
      </c>
      <c r="S2420" t="s">
        <v>445</v>
      </c>
      <c r="T2420" t="s">
        <v>185</v>
      </c>
      <c r="U2420" t="s">
        <v>226</v>
      </c>
      <c r="V2420" t="s">
        <v>39</v>
      </c>
      <c r="W2420" t="s">
        <v>40</v>
      </c>
      <c r="X2420" t="s">
        <v>187</v>
      </c>
      <c r="Y2420" t="s">
        <v>41</v>
      </c>
      <c r="Z2420" t="s">
        <v>41</v>
      </c>
      <c r="AA2420" t="s">
        <v>188</v>
      </c>
      <c r="AB2420" t="s">
        <v>227</v>
      </c>
    </row>
    <row r="2421" spans="1:28" x14ac:dyDescent="0.25">
      <c r="A2421" t="s">
        <v>164</v>
      </c>
      <c r="B2421" t="s">
        <v>26</v>
      </c>
      <c r="C2421" t="s">
        <v>444</v>
      </c>
      <c r="D2421" t="s">
        <v>51</v>
      </c>
      <c r="E2421">
        <v>511</v>
      </c>
      <c r="F2421" t="str">
        <f t="shared" si="74"/>
        <v>A0820AF511</v>
      </c>
      <c r="G2421">
        <f t="shared" si="75"/>
        <v>231000</v>
      </c>
      <c r="H2421" s="2">
        <v>231356</v>
      </c>
      <c r="I2421" s="3">
        <v>231000</v>
      </c>
      <c r="J2421" t="s">
        <v>29</v>
      </c>
      <c r="K2421" t="s">
        <v>116</v>
      </c>
      <c r="L2421" t="s">
        <v>117</v>
      </c>
      <c r="M2421" t="s">
        <v>118</v>
      </c>
      <c r="N2421" t="s">
        <v>117</v>
      </c>
      <c r="O2421" t="s">
        <v>814</v>
      </c>
      <c r="P2421" t="s">
        <v>34</v>
      </c>
      <c r="Q2421" t="s">
        <v>35</v>
      </c>
      <c r="R2421" t="s">
        <v>36</v>
      </c>
      <c r="S2421" t="s">
        <v>445</v>
      </c>
      <c r="T2421" t="s">
        <v>185</v>
      </c>
      <c r="U2421" t="s">
        <v>226</v>
      </c>
      <c r="V2421" t="s">
        <v>39</v>
      </c>
      <c r="W2421" t="s">
        <v>40</v>
      </c>
      <c r="X2421" t="s">
        <v>187</v>
      </c>
      <c r="Y2421" t="s">
        <v>41</v>
      </c>
      <c r="Z2421" t="s">
        <v>41</v>
      </c>
      <c r="AA2421" t="s">
        <v>188</v>
      </c>
      <c r="AB2421" t="s">
        <v>227</v>
      </c>
    </row>
    <row r="2422" spans="1:28" x14ac:dyDescent="0.25">
      <c r="A2422" t="s">
        <v>165</v>
      </c>
      <c r="B2422" t="s">
        <v>26</v>
      </c>
      <c r="C2422" t="s">
        <v>444</v>
      </c>
      <c r="D2422" t="s">
        <v>51</v>
      </c>
      <c r="E2422">
        <v>511</v>
      </c>
      <c r="F2422" t="str">
        <f t="shared" si="74"/>
        <v>A0820AF511</v>
      </c>
      <c r="G2422">
        <f t="shared" si="75"/>
        <v>231000</v>
      </c>
      <c r="H2422" s="2">
        <v>-231356</v>
      </c>
      <c r="I2422" s="3">
        <v>-231000</v>
      </c>
      <c r="J2422" t="s">
        <v>99</v>
      </c>
      <c r="K2422" t="s">
        <v>154</v>
      </c>
      <c r="L2422" t="s">
        <v>155</v>
      </c>
      <c r="M2422" t="s">
        <v>156</v>
      </c>
      <c r="N2422" t="s">
        <v>157</v>
      </c>
      <c r="O2422" t="s">
        <v>814</v>
      </c>
      <c r="P2422" t="s">
        <v>34</v>
      </c>
      <c r="Q2422" t="s">
        <v>35</v>
      </c>
      <c r="R2422" t="s">
        <v>36</v>
      </c>
      <c r="S2422" t="s">
        <v>445</v>
      </c>
      <c r="T2422" t="s">
        <v>185</v>
      </c>
      <c r="U2422" t="s">
        <v>226</v>
      </c>
      <c r="V2422" t="s">
        <v>39</v>
      </c>
      <c r="W2422" t="s">
        <v>40</v>
      </c>
      <c r="X2422" t="s">
        <v>187</v>
      </c>
      <c r="Y2422" t="s">
        <v>41</v>
      </c>
      <c r="Z2422" t="s">
        <v>41</v>
      </c>
      <c r="AA2422" t="s">
        <v>188</v>
      </c>
      <c r="AB2422" t="s">
        <v>227</v>
      </c>
    </row>
    <row r="2423" spans="1:28" x14ac:dyDescent="0.25">
      <c r="A2423" t="s">
        <v>166</v>
      </c>
      <c r="B2423" t="s">
        <v>26</v>
      </c>
      <c r="C2423" t="s">
        <v>444</v>
      </c>
      <c r="D2423" t="s">
        <v>51</v>
      </c>
      <c r="E2423">
        <v>511</v>
      </c>
      <c r="F2423" t="str">
        <f t="shared" si="74"/>
        <v>A0820AF511</v>
      </c>
      <c r="G2423">
        <f t="shared" si="75"/>
        <v>171000</v>
      </c>
      <c r="H2423" s="2">
        <v>171433</v>
      </c>
      <c r="I2423" s="3">
        <v>171000</v>
      </c>
      <c r="J2423" t="s">
        <v>29</v>
      </c>
      <c r="K2423" t="s">
        <v>116</v>
      </c>
      <c r="L2423" t="s">
        <v>117</v>
      </c>
      <c r="M2423" t="s">
        <v>118</v>
      </c>
      <c r="N2423" t="s">
        <v>117</v>
      </c>
      <c r="O2423" t="s">
        <v>814</v>
      </c>
      <c r="P2423" t="s">
        <v>34</v>
      </c>
      <c r="Q2423" t="s">
        <v>35</v>
      </c>
      <c r="R2423" t="s">
        <v>36</v>
      </c>
      <c r="S2423" t="s">
        <v>445</v>
      </c>
      <c r="T2423" t="s">
        <v>185</v>
      </c>
      <c r="U2423" t="s">
        <v>226</v>
      </c>
      <c r="V2423" t="s">
        <v>39</v>
      </c>
      <c r="W2423" t="s">
        <v>40</v>
      </c>
      <c r="X2423" t="s">
        <v>187</v>
      </c>
      <c r="Y2423" t="s">
        <v>41</v>
      </c>
      <c r="Z2423" t="s">
        <v>41</v>
      </c>
      <c r="AA2423" t="s">
        <v>188</v>
      </c>
      <c r="AB2423" t="s">
        <v>227</v>
      </c>
    </row>
    <row r="2424" spans="1:28" x14ac:dyDescent="0.25">
      <c r="A2424" t="s">
        <v>167</v>
      </c>
      <c r="B2424" t="s">
        <v>26</v>
      </c>
      <c r="C2424" t="s">
        <v>444</v>
      </c>
      <c r="D2424" t="s">
        <v>51</v>
      </c>
      <c r="E2424">
        <v>511</v>
      </c>
      <c r="F2424" t="str">
        <f t="shared" si="74"/>
        <v>A0820AF511</v>
      </c>
      <c r="G2424">
        <f t="shared" si="75"/>
        <v>171000</v>
      </c>
      <c r="H2424" s="2">
        <v>-171433</v>
      </c>
      <c r="I2424" s="3">
        <v>-171000</v>
      </c>
      <c r="J2424" t="s">
        <v>99</v>
      </c>
      <c r="K2424" t="s">
        <v>168</v>
      </c>
      <c r="L2424" t="s">
        <v>117</v>
      </c>
      <c r="M2424" t="s">
        <v>169</v>
      </c>
      <c r="N2424" t="s">
        <v>170</v>
      </c>
      <c r="O2424" t="s">
        <v>814</v>
      </c>
      <c r="P2424" t="s">
        <v>34</v>
      </c>
      <c r="Q2424" t="s">
        <v>35</v>
      </c>
      <c r="R2424" t="s">
        <v>36</v>
      </c>
      <c r="S2424" t="s">
        <v>445</v>
      </c>
      <c r="T2424" t="s">
        <v>185</v>
      </c>
      <c r="U2424" t="s">
        <v>226</v>
      </c>
      <c r="V2424" t="s">
        <v>39</v>
      </c>
      <c r="W2424" t="s">
        <v>40</v>
      </c>
      <c r="X2424" t="s">
        <v>187</v>
      </c>
      <c r="Y2424" t="s">
        <v>41</v>
      </c>
      <c r="Z2424" t="s">
        <v>41</v>
      </c>
      <c r="AA2424" t="s">
        <v>188</v>
      </c>
      <c r="AB2424" t="s">
        <v>227</v>
      </c>
    </row>
    <row r="2425" spans="1:28" x14ac:dyDescent="0.25">
      <c r="A2425" t="s">
        <v>171</v>
      </c>
      <c r="B2425" t="s">
        <v>26</v>
      </c>
      <c r="C2425" t="s">
        <v>444</v>
      </c>
      <c r="D2425" t="s">
        <v>51</v>
      </c>
      <c r="E2425">
        <v>511</v>
      </c>
      <c r="F2425" t="str">
        <f t="shared" si="74"/>
        <v>A0820AF511</v>
      </c>
      <c r="G2425">
        <f t="shared" si="75"/>
        <v>40000</v>
      </c>
      <c r="H2425" s="2">
        <v>39836</v>
      </c>
      <c r="I2425" s="3">
        <v>40000</v>
      </c>
      <c r="J2425" t="s">
        <v>29</v>
      </c>
      <c r="K2425" t="s">
        <v>115</v>
      </c>
      <c r="L2425" t="s">
        <v>111</v>
      </c>
      <c r="M2425" t="s">
        <v>112</v>
      </c>
      <c r="N2425" t="s">
        <v>113</v>
      </c>
      <c r="O2425" t="s">
        <v>814</v>
      </c>
      <c r="P2425" t="s">
        <v>34</v>
      </c>
      <c r="Q2425" t="s">
        <v>35</v>
      </c>
      <c r="R2425" t="s">
        <v>36</v>
      </c>
      <c r="S2425" t="s">
        <v>445</v>
      </c>
      <c r="T2425" t="s">
        <v>185</v>
      </c>
      <c r="U2425" t="s">
        <v>226</v>
      </c>
      <c r="V2425" t="s">
        <v>39</v>
      </c>
      <c r="W2425" t="s">
        <v>40</v>
      </c>
      <c r="X2425" t="s">
        <v>187</v>
      </c>
      <c r="Y2425" t="s">
        <v>41</v>
      </c>
      <c r="Z2425" t="s">
        <v>41</v>
      </c>
      <c r="AA2425" t="s">
        <v>188</v>
      </c>
      <c r="AB2425" t="s">
        <v>227</v>
      </c>
    </row>
    <row r="2426" spans="1:28" x14ac:dyDescent="0.25">
      <c r="A2426" t="s">
        <v>172</v>
      </c>
      <c r="B2426" t="s">
        <v>26</v>
      </c>
      <c r="C2426" t="s">
        <v>444</v>
      </c>
      <c r="D2426" t="s">
        <v>51</v>
      </c>
      <c r="E2426">
        <v>511</v>
      </c>
      <c r="F2426" t="str">
        <f t="shared" si="74"/>
        <v>A0820AF511</v>
      </c>
      <c r="G2426">
        <f t="shared" si="75"/>
        <v>40000</v>
      </c>
      <c r="H2426" s="2">
        <v>-39836</v>
      </c>
      <c r="I2426" s="3">
        <v>-40000</v>
      </c>
      <c r="J2426" t="s">
        <v>99</v>
      </c>
      <c r="K2426" t="s">
        <v>108</v>
      </c>
      <c r="L2426" t="s">
        <v>109</v>
      </c>
      <c r="M2426" t="s">
        <v>32</v>
      </c>
      <c r="N2426" t="s">
        <v>33</v>
      </c>
      <c r="O2426" t="s">
        <v>814</v>
      </c>
      <c r="P2426" t="s">
        <v>34</v>
      </c>
      <c r="Q2426" t="s">
        <v>35</v>
      </c>
      <c r="R2426" t="s">
        <v>36</v>
      </c>
      <c r="S2426" t="s">
        <v>445</v>
      </c>
      <c r="T2426" t="s">
        <v>185</v>
      </c>
      <c r="U2426" t="s">
        <v>226</v>
      </c>
      <c r="V2426" t="s">
        <v>39</v>
      </c>
      <c r="W2426" t="s">
        <v>40</v>
      </c>
      <c r="X2426" t="s">
        <v>187</v>
      </c>
      <c r="Y2426" t="s">
        <v>41</v>
      </c>
      <c r="Z2426" t="s">
        <v>41</v>
      </c>
      <c r="AA2426" t="s">
        <v>188</v>
      </c>
      <c r="AB2426" t="s">
        <v>227</v>
      </c>
    </row>
    <row r="2427" spans="1:28" x14ac:dyDescent="0.25">
      <c r="A2427" t="s">
        <v>823</v>
      </c>
      <c r="B2427" t="s">
        <v>26</v>
      </c>
      <c r="C2427" t="s">
        <v>447</v>
      </c>
      <c r="D2427" t="s">
        <v>94</v>
      </c>
      <c r="E2427">
        <v>511</v>
      </c>
      <c r="F2427" t="str">
        <f t="shared" si="74"/>
        <v>A8570AF511</v>
      </c>
      <c r="G2427">
        <f t="shared" si="75"/>
        <v>42000</v>
      </c>
      <c r="H2427" s="2">
        <v>41548</v>
      </c>
      <c r="I2427" s="3">
        <v>42000</v>
      </c>
      <c r="J2427" t="s">
        <v>29</v>
      </c>
      <c r="K2427" t="s">
        <v>108</v>
      </c>
      <c r="L2427" t="s">
        <v>109</v>
      </c>
      <c r="M2427" t="s">
        <v>32</v>
      </c>
      <c r="N2427" t="s">
        <v>33</v>
      </c>
      <c r="O2427" t="s">
        <v>814</v>
      </c>
      <c r="P2427" t="s">
        <v>34</v>
      </c>
      <c r="Q2427" t="s">
        <v>35</v>
      </c>
      <c r="R2427" t="s">
        <v>36</v>
      </c>
      <c r="S2427" t="s">
        <v>448</v>
      </c>
      <c r="T2427" t="s">
        <v>185</v>
      </c>
      <c r="U2427" t="s">
        <v>194</v>
      </c>
      <c r="V2427" t="s">
        <v>39</v>
      </c>
      <c r="W2427" t="s">
        <v>40</v>
      </c>
      <c r="X2427" t="s">
        <v>40</v>
      </c>
      <c r="Y2427" t="s">
        <v>41</v>
      </c>
      <c r="Z2427" t="s">
        <v>41</v>
      </c>
      <c r="AA2427" t="s">
        <v>188</v>
      </c>
      <c r="AB2427" t="s">
        <v>195</v>
      </c>
    </row>
    <row r="2428" spans="1:28" x14ac:dyDescent="0.25">
      <c r="A2428" t="s">
        <v>816</v>
      </c>
      <c r="B2428" t="s">
        <v>26</v>
      </c>
      <c r="C2428" t="s">
        <v>447</v>
      </c>
      <c r="D2428" t="s">
        <v>94</v>
      </c>
      <c r="E2428">
        <v>511</v>
      </c>
      <c r="F2428" t="str">
        <f t="shared" si="74"/>
        <v>A8570AF511</v>
      </c>
      <c r="G2428">
        <f t="shared" si="75"/>
        <v>33000</v>
      </c>
      <c r="H2428" s="2">
        <v>-33238</v>
      </c>
      <c r="I2428" s="3">
        <v>-33000</v>
      </c>
      <c r="J2428" t="s">
        <v>99</v>
      </c>
      <c r="K2428" t="s">
        <v>115</v>
      </c>
      <c r="L2428" t="s">
        <v>111</v>
      </c>
      <c r="M2428" t="s">
        <v>112</v>
      </c>
      <c r="N2428" t="s">
        <v>113</v>
      </c>
      <c r="O2428" t="s">
        <v>814</v>
      </c>
      <c r="P2428" t="s">
        <v>34</v>
      </c>
      <c r="Q2428" t="s">
        <v>35</v>
      </c>
      <c r="R2428" t="s">
        <v>36</v>
      </c>
      <c r="S2428" t="s">
        <v>448</v>
      </c>
      <c r="T2428" t="s">
        <v>185</v>
      </c>
      <c r="U2428" t="s">
        <v>194</v>
      </c>
      <c r="V2428" t="s">
        <v>39</v>
      </c>
      <c r="W2428" t="s">
        <v>40</v>
      </c>
      <c r="X2428" t="s">
        <v>40</v>
      </c>
      <c r="Y2428" t="s">
        <v>41</v>
      </c>
      <c r="Z2428" t="s">
        <v>41</v>
      </c>
      <c r="AA2428" t="s">
        <v>188</v>
      </c>
      <c r="AB2428" t="s">
        <v>195</v>
      </c>
    </row>
    <row r="2429" spans="1:28" x14ac:dyDescent="0.25">
      <c r="A2429" t="s">
        <v>817</v>
      </c>
      <c r="B2429" t="s">
        <v>26</v>
      </c>
      <c r="C2429" t="s">
        <v>447</v>
      </c>
      <c r="D2429" t="s">
        <v>94</v>
      </c>
      <c r="E2429">
        <v>511</v>
      </c>
      <c r="F2429" t="str">
        <f t="shared" si="74"/>
        <v>A8570AF511</v>
      </c>
      <c r="G2429">
        <f t="shared" si="75"/>
        <v>8000</v>
      </c>
      <c r="H2429" s="2">
        <v>-8326</v>
      </c>
      <c r="I2429" s="3">
        <v>-8000</v>
      </c>
      <c r="J2429" t="s">
        <v>99</v>
      </c>
      <c r="K2429" t="s">
        <v>116</v>
      </c>
      <c r="L2429" t="s">
        <v>117</v>
      </c>
      <c r="M2429" t="s">
        <v>118</v>
      </c>
      <c r="N2429" t="s">
        <v>117</v>
      </c>
      <c r="O2429" t="s">
        <v>814</v>
      </c>
      <c r="P2429" t="s">
        <v>34</v>
      </c>
      <c r="Q2429" t="s">
        <v>35</v>
      </c>
      <c r="R2429" t="s">
        <v>36</v>
      </c>
      <c r="S2429" t="s">
        <v>448</v>
      </c>
      <c r="T2429" t="s">
        <v>185</v>
      </c>
      <c r="U2429" t="s">
        <v>194</v>
      </c>
      <c r="V2429" t="s">
        <v>39</v>
      </c>
      <c r="W2429" t="s">
        <v>40</v>
      </c>
      <c r="X2429" t="s">
        <v>40</v>
      </c>
      <c r="Y2429" t="s">
        <v>41</v>
      </c>
      <c r="Z2429" t="s">
        <v>41</v>
      </c>
      <c r="AA2429" t="s">
        <v>188</v>
      </c>
      <c r="AB2429" t="s">
        <v>195</v>
      </c>
    </row>
    <row r="2430" spans="1:28" x14ac:dyDescent="0.25">
      <c r="A2430" t="s">
        <v>926</v>
      </c>
      <c r="B2430" t="s">
        <v>26</v>
      </c>
      <c r="C2430" t="s">
        <v>447</v>
      </c>
      <c r="D2430" t="s">
        <v>94</v>
      </c>
      <c r="E2430">
        <v>511</v>
      </c>
      <c r="F2430" t="str">
        <f t="shared" si="74"/>
        <v>A8570AF511</v>
      </c>
      <c r="G2430">
        <f t="shared" si="75"/>
        <v>1000</v>
      </c>
      <c r="H2430" s="2">
        <v>0</v>
      </c>
      <c r="I2430" s="3">
        <v>-1000</v>
      </c>
      <c r="J2430" s="80" t="s">
        <v>99</v>
      </c>
      <c r="K2430" s="80" t="s">
        <v>100</v>
      </c>
      <c r="L2430" t="s">
        <v>101</v>
      </c>
      <c r="M2430" t="s">
        <v>102</v>
      </c>
      <c r="N2430" t="s">
        <v>103</v>
      </c>
      <c r="O2430" t="s">
        <v>814</v>
      </c>
      <c r="P2430" t="s">
        <v>34</v>
      </c>
      <c r="Q2430" t="s">
        <v>35</v>
      </c>
      <c r="R2430" t="s">
        <v>36</v>
      </c>
      <c r="S2430" t="s">
        <v>448</v>
      </c>
      <c r="T2430" t="s">
        <v>185</v>
      </c>
      <c r="U2430" t="s">
        <v>194</v>
      </c>
      <c r="V2430" t="s">
        <v>39</v>
      </c>
      <c r="W2430" t="s">
        <v>40</v>
      </c>
      <c r="X2430" t="s">
        <v>40</v>
      </c>
      <c r="Y2430" t="s">
        <v>41</v>
      </c>
      <c r="Z2430" t="s">
        <v>41</v>
      </c>
      <c r="AA2430" t="s">
        <v>188</v>
      </c>
      <c r="AB2430" t="s">
        <v>195</v>
      </c>
    </row>
    <row r="2431" spans="1:28" x14ac:dyDescent="0.25">
      <c r="A2431" t="s">
        <v>149</v>
      </c>
      <c r="B2431" t="s">
        <v>26</v>
      </c>
      <c r="C2431" t="s">
        <v>447</v>
      </c>
      <c r="D2431" t="s">
        <v>94</v>
      </c>
      <c r="E2431">
        <v>511</v>
      </c>
      <c r="F2431" t="str">
        <f t="shared" si="74"/>
        <v>A8570AF511</v>
      </c>
      <c r="G2431">
        <f t="shared" si="75"/>
        <v>14000</v>
      </c>
      <c r="H2431" s="2">
        <v>14470</v>
      </c>
      <c r="I2431" s="3">
        <v>14000</v>
      </c>
      <c r="J2431" t="s">
        <v>29</v>
      </c>
      <c r="K2431" t="s">
        <v>35</v>
      </c>
      <c r="L2431" t="s">
        <v>129</v>
      </c>
      <c r="M2431" t="s">
        <v>130</v>
      </c>
      <c r="N2431" t="s">
        <v>131</v>
      </c>
      <c r="O2431" t="s">
        <v>814</v>
      </c>
      <c r="P2431" t="s">
        <v>34</v>
      </c>
      <c r="Q2431" t="s">
        <v>35</v>
      </c>
      <c r="R2431" t="s">
        <v>36</v>
      </c>
      <c r="S2431" t="s">
        <v>448</v>
      </c>
      <c r="T2431" t="s">
        <v>185</v>
      </c>
      <c r="U2431" t="s">
        <v>194</v>
      </c>
      <c r="V2431" t="s">
        <v>39</v>
      </c>
      <c r="W2431" t="s">
        <v>40</v>
      </c>
      <c r="X2431" t="s">
        <v>40</v>
      </c>
      <c r="Y2431" t="s">
        <v>41</v>
      </c>
      <c r="Z2431" t="s">
        <v>41</v>
      </c>
      <c r="AA2431" t="s">
        <v>188</v>
      </c>
      <c r="AB2431" t="s">
        <v>195</v>
      </c>
    </row>
    <row r="2432" spans="1:28" x14ac:dyDescent="0.25">
      <c r="A2432" t="s">
        <v>152</v>
      </c>
      <c r="B2432" t="s">
        <v>26</v>
      </c>
      <c r="C2432" t="s">
        <v>447</v>
      </c>
      <c r="D2432" t="s">
        <v>94</v>
      </c>
      <c r="E2432">
        <v>511</v>
      </c>
      <c r="F2432" t="str">
        <f t="shared" si="74"/>
        <v>A8570AF511</v>
      </c>
      <c r="G2432">
        <f t="shared" si="75"/>
        <v>14000</v>
      </c>
      <c r="H2432" s="2">
        <v>-14470</v>
      </c>
      <c r="I2432" s="3">
        <v>-14000</v>
      </c>
      <c r="J2432" t="s">
        <v>99</v>
      </c>
      <c r="K2432" t="s">
        <v>115</v>
      </c>
      <c r="L2432" t="s">
        <v>111</v>
      </c>
      <c r="M2432" t="s">
        <v>112</v>
      </c>
      <c r="N2432" t="s">
        <v>113</v>
      </c>
      <c r="O2432" t="s">
        <v>814</v>
      </c>
      <c r="P2432" t="s">
        <v>34</v>
      </c>
      <c r="Q2432" t="s">
        <v>35</v>
      </c>
      <c r="R2432" t="s">
        <v>36</v>
      </c>
      <c r="S2432" t="s">
        <v>448</v>
      </c>
      <c r="T2432" t="s">
        <v>185</v>
      </c>
      <c r="U2432" t="s">
        <v>194</v>
      </c>
      <c r="V2432" t="s">
        <v>39</v>
      </c>
      <c r="W2432" t="s">
        <v>40</v>
      </c>
      <c r="X2432" t="s">
        <v>40</v>
      </c>
      <c r="Y2432" t="s">
        <v>41</v>
      </c>
      <c r="Z2432" t="s">
        <v>41</v>
      </c>
      <c r="AA2432" t="s">
        <v>188</v>
      </c>
      <c r="AB2432" t="s">
        <v>195</v>
      </c>
    </row>
    <row r="2433" spans="1:28" x14ac:dyDescent="0.25">
      <c r="A2433" t="s">
        <v>153</v>
      </c>
      <c r="B2433" t="s">
        <v>449</v>
      </c>
      <c r="C2433" t="s">
        <v>447</v>
      </c>
      <c r="D2433" t="s">
        <v>94</v>
      </c>
      <c r="E2433">
        <v>511</v>
      </c>
      <c r="F2433" t="str">
        <f t="shared" si="74"/>
        <v>A8570AF511</v>
      </c>
      <c r="G2433">
        <f t="shared" si="75"/>
        <v>24000</v>
      </c>
      <c r="H2433" s="2">
        <v>23727</v>
      </c>
      <c r="I2433" s="3">
        <v>24000</v>
      </c>
      <c r="J2433" t="s">
        <v>29</v>
      </c>
      <c r="K2433" t="s">
        <v>154</v>
      </c>
      <c r="L2433" t="s">
        <v>155</v>
      </c>
      <c r="M2433" t="s">
        <v>156</v>
      </c>
      <c r="N2433" t="s">
        <v>157</v>
      </c>
      <c r="O2433" t="s">
        <v>814</v>
      </c>
      <c r="P2433" t="s">
        <v>34</v>
      </c>
      <c r="Q2433" t="s">
        <v>35</v>
      </c>
      <c r="R2433" t="s">
        <v>36</v>
      </c>
      <c r="S2433" t="s">
        <v>448</v>
      </c>
      <c r="T2433" t="s">
        <v>185</v>
      </c>
      <c r="U2433" t="s">
        <v>194</v>
      </c>
      <c r="V2433" t="s">
        <v>39</v>
      </c>
      <c r="W2433" t="s">
        <v>40</v>
      </c>
      <c r="X2433" t="s">
        <v>40</v>
      </c>
      <c r="Y2433" t="s">
        <v>41</v>
      </c>
      <c r="Z2433" t="s">
        <v>41</v>
      </c>
      <c r="AA2433" t="s">
        <v>188</v>
      </c>
      <c r="AB2433" t="s">
        <v>195</v>
      </c>
    </row>
    <row r="2434" spans="1:28" x14ac:dyDescent="0.25">
      <c r="A2434" t="s">
        <v>163</v>
      </c>
      <c r="B2434" t="s">
        <v>449</v>
      </c>
      <c r="C2434" t="s">
        <v>447</v>
      </c>
      <c r="D2434" t="s">
        <v>94</v>
      </c>
      <c r="E2434">
        <v>511</v>
      </c>
      <c r="F2434" t="str">
        <f t="shared" si="74"/>
        <v>A8570AF511</v>
      </c>
      <c r="G2434">
        <f t="shared" si="75"/>
        <v>24000</v>
      </c>
      <c r="H2434" s="2">
        <v>-23795</v>
      </c>
      <c r="I2434" s="3">
        <v>-24000</v>
      </c>
      <c r="J2434" t="s">
        <v>99</v>
      </c>
      <c r="K2434" t="s">
        <v>35</v>
      </c>
      <c r="L2434" t="s">
        <v>129</v>
      </c>
      <c r="M2434" t="s">
        <v>130</v>
      </c>
      <c r="N2434" t="s">
        <v>131</v>
      </c>
      <c r="O2434" t="s">
        <v>814</v>
      </c>
      <c r="P2434" t="s">
        <v>34</v>
      </c>
      <c r="Q2434" t="s">
        <v>35</v>
      </c>
      <c r="R2434" t="s">
        <v>36</v>
      </c>
      <c r="S2434" t="s">
        <v>448</v>
      </c>
      <c r="T2434" t="s">
        <v>185</v>
      </c>
      <c r="U2434" t="s">
        <v>194</v>
      </c>
      <c r="V2434" t="s">
        <v>39</v>
      </c>
      <c r="W2434" t="s">
        <v>40</v>
      </c>
      <c r="X2434" t="s">
        <v>40</v>
      </c>
      <c r="Y2434" t="s">
        <v>41</v>
      </c>
      <c r="Z2434" t="s">
        <v>41</v>
      </c>
      <c r="AA2434" t="s">
        <v>188</v>
      </c>
      <c r="AB2434" t="s">
        <v>195</v>
      </c>
    </row>
    <row r="2435" spans="1:28" x14ac:dyDescent="0.25">
      <c r="A2435" t="s">
        <v>164</v>
      </c>
      <c r="B2435" t="s">
        <v>26</v>
      </c>
      <c r="C2435" t="s">
        <v>447</v>
      </c>
      <c r="D2435" t="s">
        <v>94</v>
      </c>
      <c r="E2435">
        <v>511</v>
      </c>
      <c r="F2435" t="str">
        <f t="shared" si="74"/>
        <v>A8570AF511</v>
      </c>
      <c r="G2435">
        <f t="shared" si="75"/>
        <v>24000</v>
      </c>
      <c r="H2435" s="2">
        <v>23727</v>
      </c>
      <c r="I2435" s="3">
        <v>24000</v>
      </c>
      <c r="J2435" t="s">
        <v>29</v>
      </c>
      <c r="K2435" t="s">
        <v>116</v>
      </c>
      <c r="L2435" t="s">
        <v>117</v>
      </c>
      <c r="M2435" t="s">
        <v>118</v>
      </c>
      <c r="N2435" t="s">
        <v>117</v>
      </c>
      <c r="O2435" t="s">
        <v>814</v>
      </c>
      <c r="P2435" t="s">
        <v>34</v>
      </c>
      <c r="Q2435" t="s">
        <v>35</v>
      </c>
      <c r="R2435" t="s">
        <v>36</v>
      </c>
      <c r="S2435" t="s">
        <v>448</v>
      </c>
      <c r="T2435" t="s">
        <v>185</v>
      </c>
      <c r="U2435" t="s">
        <v>194</v>
      </c>
      <c r="V2435" t="s">
        <v>39</v>
      </c>
      <c r="W2435" t="s">
        <v>40</v>
      </c>
      <c r="X2435" t="s">
        <v>40</v>
      </c>
      <c r="Y2435" t="s">
        <v>41</v>
      </c>
      <c r="Z2435" t="s">
        <v>41</v>
      </c>
      <c r="AA2435" t="s">
        <v>188</v>
      </c>
      <c r="AB2435" t="s">
        <v>195</v>
      </c>
    </row>
    <row r="2436" spans="1:28" x14ac:dyDescent="0.25">
      <c r="A2436" t="s">
        <v>165</v>
      </c>
      <c r="B2436" t="s">
        <v>26</v>
      </c>
      <c r="C2436" t="s">
        <v>447</v>
      </c>
      <c r="D2436" t="s">
        <v>94</v>
      </c>
      <c r="E2436">
        <v>511</v>
      </c>
      <c r="F2436" t="str">
        <f t="shared" si="74"/>
        <v>A8570AF511</v>
      </c>
      <c r="G2436">
        <f t="shared" si="75"/>
        <v>24000</v>
      </c>
      <c r="H2436" s="2">
        <v>-23727</v>
      </c>
      <c r="I2436" s="3">
        <v>-24000</v>
      </c>
      <c r="J2436" t="s">
        <v>99</v>
      </c>
      <c r="K2436" t="s">
        <v>154</v>
      </c>
      <c r="L2436" t="s">
        <v>155</v>
      </c>
      <c r="M2436" t="s">
        <v>156</v>
      </c>
      <c r="N2436" t="s">
        <v>157</v>
      </c>
      <c r="O2436" t="s">
        <v>814</v>
      </c>
      <c r="P2436" t="s">
        <v>34</v>
      </c>
      <c r="Q2436" t="s">
        <v>35</v>
      </c>
      <c r="R2436" t="s">
        <v>36</v>
      </c>
      <c r="S2436" t="s">
        <v>448</v>
      </c>
      <c r="T2436" t="s">
        <v>185</v>
      </c>
      <c r="U2436" t="s">
        <v>194</v>
      </c>
      <c r="V2436" t="s">
        <v>39</v>
      </c>
      <c r="W2436" t="s">
        <v>40</v>
      </c>
      <c r="X2436" t="s">
        <v>40</v>
      </c>
      <c r="Y2436" t="s">
        <v>41</v>
      </c>
      <c r="Z2436" t="s">
        <v>41</v>
      </c>
      <c r="AA2436" t="s">
        <v>188</v>
      </c>
      <c r="AB2436" t="s">
        <v>195</v>
      </c>
    </row>
    <row r="2437" spans="1:28" x14ac:dyDescent="0.25">
      <c r="A2437" t="s">
        <v>166</v>
      </c>
      <c r="B2437" t="s">
        <v>26</v>
      </c>
      <c r="C2437" t="s">
        <v>447</v>
      </c>
      <c r="D2437" t="s">
        <v>94</v>
      </c>
      <c r="E2437">
        <v>511</v>
      </c>
      <c r="F2437" t="str">
        <f t="shared" si="74"/>
        <v>A8570AF511</v>
      </c>
      <c r="G2437">
        <f t="shared" si="75"/>
        <v>15000</v>
      </c>
      <c r="H2437" s="2">
        <v>15432</v>
      </c>
      <c r="I2437" s="3">
        <v>15000</v>
      </c>
      <c r="J2437" t="s">
        <v>29</v>
      </c>
      <c r="K2437" t="s">
        <v>116</v>
      </c>
      <c r="L2437" t="s">
        <v>117</v>
      </c>
      <c r="M2437" t="s">
        <v>118</v>
      </c>
      <c r="N2437" t="s">
        <v>117</v>
      </c>
      <c r="O2437" t="s">
        <v>814</v>
      </c>
      <c r="P2437" t="s">
        <v>34</v>
      </c>
      <c r="Q2437" t="s">
        <v>35</v>
      </c>
      <c r="R2437" t="s">
        <v>36</v>
      </c>
      <c r="S2437" t="s">
        <v>448</v>
      </c>
      <c r="T2437" t="s">
        <v>185</v>
      </c>
      <c r="U2437" t="s">
        <v>194</v>
      </c>
      <c r="V2437" t="s">
        <v>39</v>
      </c>
      <c r="W2437" t="s">
        <v>40</v>
      </c>
      <c r="X2437" t="s">
        <v>40</v>
      </c>
      <c r="Y2437" t="s">
        <v>41</v>
      </c>
      <c r="Z2437" t="s">
        <v>41</v>
      </c>
      <c r="AA2437" t="s">
        <v>188</v>
      </c>
      <c r="AB2437" t="s">
        <v>195</v>
      </c>
    </row>
    <row r="2438" spans="1:28" x14ac:dyDescent="0.25">
      <c r="A2438" t="s">
        <v>167</v>
      </c>
      <c r="B2438" t="s">
        <v>26</v>
      </c>
      <c r="C2438" t="s">
        <v>447</v>
      </c>
      <c r="D2438" t="s">
        <v>94</v>
      </c>
      <c r="E2438">
        <v>511</v>
      </c>
      <c r="F2438" t="str">
        <f t="shared" si="74"/>
        <v>A8570AF511</v>
      </c>
      <c r="G2438">
        <f t="shared" si="75"/>
        <v>15000</v>
      </c>
      <c r="H2438" s="2">
        <v>-15432</v>
      </c>
      <c r="I2438" s="3">
        <v>-15000</v>
      </c>
      <c r="J2438" t="s">
        <v>99</v>
      </c>
      <c r="K2438" t="s">
        <v>168</v>
      </c>
      <c r="L2438" t="s">
        <v>117</v>
      </c>
      <c r="M2438" t="s">
        <v>169</v>
      </c>
      <c r="N2438" t="s">
        <v>170</v>
      </c>
      <c r="O2438" t="s">
        <v>814</v>
      </c>
      <c r="P2438" t="s">
        <v>34</v>
      </c>
      <c r="Q2438" t="s">
        <v>35</v>
      </c>
      <c r="R2438" t="s">
        <v>36</v>
      </c>
      <c r="S2438" t="s">
        <v>448</v>
      </c>
      <c r="T2438" t="s">
        <v>185</v>
      </c>
      <c r="U2438" t="s">
        <v>194</v>
      </c>
      <c r="V2438" t="s">
        <v>39</v>
      </c>
      <c r="W2438" t="s">
        <v>40</v>
      </c>
      <c r="X2438" t="s">
        <v>40</v>
      </c>
      <c r="Y2438" t="s">
        <v>41</v>
      </c>
      <c r="Z2438" t="s">
        <v>41</v>
      </c>
      <c r="AA2438" t="s">
        <v>188</v>
      </c>
      <c r="AB2438" t="s">
        <v>195</v>
      </c>
    </row>
    <row r="2439" spans="1:28" x14ac:dyDescent="0.25">
      <c r="A2439" t="s">
        <v>181</v>
      </c>
      <c r="B2439" t="s">
        <v>26</v>
      </c>
      <c r="C2439" t="s">
        <v>447</v>
      </c>
      <c r="D2439" t="s">
        <v>94</v>
      </c>
      <c r="E2439">
        <v>511</v>
      </c>
      <c r="F2439" t="str">
        <f t="shared" si="74"/>
        <v>A8570AF511</v>
      </c>
      <c r="G2439">
        <f t="shared" si="75"/>
        <v>28000</v>
      </c>
      <c r="H2439" s="2">
        <v>27722</v>
      </c>
      <c r="I2439" s="3">
        <v>28000</v>
      </c>
      <c r="J2439" t="s">
        <v>29</v>
      </c>
      <c r="K2439" t="s">
        <v>108</v>
      </c>
      <c r="L2439" t="s">
        <v>109</v>
      </c>
      <c r="M2439" t="s">
        <v>32</v>
      </c>
      <c r="N2439" t="s">
        <v>33</v>
      </c>
      <c r="O2439" t="s">
        <v>814</v>
      </c>
      <c r="P2439" t="s">
        <v>34</v>
      </c>
      <c r="Q2439" t="s">
        <v>35</v>
      </c>
      <c r="R2439" t="s">
        <v>36</v>
      </c>
      <c r="S2439" t="s">
        <v>448</v>
      </c>
      <c r="T2439" t="s">
        <v>185</v>
      </c>
      <c r="U2439" t="s">
        <v>194</v>
      </c>
      <c r="V2439" t="s">
        <v>39</v>
      </c>
      <c r="W2439" t="s">
        <v>40</v>
      </c>
      <c r="X2439" t="s">
        <v>40</v>
      </c>
      <c r="Y2439" t="s">
        <v>41</v>
      </c>
      <c r="Z2439" t="s">
        <v>41</v>
      </c>
      <c r="AA2439" t="s">
        <v>188</v>
      </c>
      <c r="AB2439" t="s">
        <v>195</v>
      </c>
    </row>
    <row r="2440" spans="1:28" x14ac:dyDescent="0.25">
      <c r="A2440" t="s">
        <v>182</v>
      </c>
      <c r="B2440" t="s">
        <v>26</v>
      </c>
      <c r="C2440" t="s">
        <v>447</v>
      </c>
      <c r="D2440" t="s">
        <v>94</v>
      </c>
      <c r="E2440">
        <v>511</v>
      </c>
      <c r="F2440" t="str">
        <f t="shared" ref="F2440:F2503" si="76">_xlfn.CONCAT("A",D2440,"AF",E2440)</f>
        <v>A8570AF511</v>
      </c>
      <c r="G2440">
        <f t="shared" ref="G2440:G2503" si="77">ABS(I2440)</f>
        <v>28000</v>
      </c>
      <c r="H2440" s="2">
        <v>-27722</v>
      </c>
      <c r="I2440" s="3">
        <v>-28000</v>
      </c>
      <c r="J2440" t="s">
        <v>99</v>
      </c>
      <c r="K2440" t="s">
        <v>116</v>
      </c>
      <c r="L2440" t="s">
        <v>117</v>
      </c>
      <c r="M2440" t="s">
        <v>118</v>
      </c>
      <c r="N2440" t="s">
        <v>117</v>
      </c>
      <c r="O2440" t="s">
        <v>814</v>
      </c>
      <c r="P2440" t="s">
        <v>34</v>
      </c>
      <c r="Q2440" t="s">
        <v>35</v>
      </c>
      <c r="R2440" t="s">
        <v>36</v>
      </c>
      <c r="S2440" t="s">
        <v>448</v>
      </c>
      <c r="T2440" t="s">
        <v>185</v>
      </c>
      <c r="U2440" t="s">
        <v>194</v>
      </c>
      <c r="V2440" t="s">
        <v>39</v>
      </c>
      <c r="W2440" t="s">
        <v>40</v>
      </c>
      <c r="X2440" t="s">
        <v>40</v>
      </c>
      <c r="Y2440" t="s">
        <v>41</v>
      </c>
      <c r="Z2440" t="s">
        <v>41</v>
      </c>
      <c r="AA2440" t="s">
        <v>188</v>
      </c>
      <c r="AB2440" t="s">
        <v>195</v>
      </c>
    </row>
    <row r="2441" spans="1:28" x14ac:dyDescent="0.25">
      <c r="A2441" t="s">
        <v>823</v>
      </c>
      <c r="B2441" t="s">
        <v>26</v>
      </c>
      <c r="C2441" t="s">
        <v>450</v>
      </c>
      <c r="D2441" t="s">
        <v>51</v>
      </c>
      <c r="E2441">
        <v>511</v>
      </c>
      <c r="F2441" t="str">
        <f t="shared" si="76"/>
        <v>A0820AF511</v>
      </c>
      <c r="G2441">
        <f t="shared" si="77"/>
        <v>1010000</v>
      </c>
      <c r="H2441" s="2">
        <v>1010026</v>
      </c>
      <c r="I2441" s="3">
        <v>1010000</v>
      </c>
      <c r="J2441" t="s">
        <v>29</v>
      </c>
      <c r="K2441" t="s">
        <v>108</v>
      </c>
      <c r="L2441" t="s">
        <v>109</v>
      </c>
      <c r="M2441" t="s">
        <v>32</v>
      </c>
      <c r="N2441" t="s">
        <v>33</v>
      </c>
      <c r="O2441" t="s">
        <v>814</v>
      </c>
      <c r="P2441" t="s">
        <v>34</v>
      </c>
      <c r="Q2441" t="s">
        <v>35</v>
      </c>
      <c r="R2441" t="s">
        <v>36</v>
      </c>
      <c r="S2441" t="s">
        <v>451</v>
      </c>
      <c r="T2441" t="s">
        <v>185</v>
      </c>
      <c r="U2441" t="s">
        <v>186</v>
      </c>
      <c r="V2441" t="s">
        <v>39</v>
      </c>
      <c r="W2441" t="s">
        <v>40</v>
      </c>
      <c r="X2441" t="s">
        <v>187</v>
      </c>
      <c r="Y2441" t="s">
        <v>41</v>
      </c>
      <c r="Z2441" t="s">
        <v>41</v>
      </c>
      <c r="AA2441" t="s">
        <v>188</v>
      </c>
      <c r="AB2441" t="s">
        <v>452</v>
      </c>
    </row>
    <row r="2442" spans="1:28" x14ac:dyDescent="0.25">
      <c r="A2442" t="s">
        <v>825</v>
      </c>
      <c r="B2442" t="s">
        <v>26</v>
      </c>
      <c r="C2442" t="s">
        <v>450</v>
      </c>
      <c r="D2442" t="s">
        <v>51</v>
      </c>
      <c r="E2442">
        <v>511</v>
      </c>
      <c r="F2442" t="str">
        <f t="shared" si="76"/>
        <v>A0820AF511</v>
      </c>
      <c r="G2442">
        <f t="shared" si="77"/>
        <v>6000</v>
      </c>
      <c r="H2442" s="2">
        <v>5469</v>
      </c>
      <c r="I2442" s="3">
        <v>6000</v>
      </c>
      <c r="J2442" t="s">
        <v>29</v>
      </c>
      <c r="K2442" t="s">
        <v>100</v>
      </c>
      <c r="L2442" t="s">
        <v>101</v>
      </c>
      <c r="M2442" t="s">
        <v>102</v>
      </c>
      <c r="N2442" t="s">
        <v>103</v>
      </c>
      <c r="O2442" t="s">
        <v>814</v>
      </c>
      <c r="P2442" t="s">
        <v>34</v>
      </c>
      <c r="Q2442" t="s">
        <v>35</v>
      </c>
      <c r="R2442" t="s">
        <v>36</v>
      </c>
      <c r="S2442" t="s">
        <v>451</v>
      </c>
      <c r="T2442" t="s">
        <v>185</v>
      </c>
      <c r="U2442" t="s">
        <v>186</v>
      </c>
      <c r="V2442" t="s">
        <v>39</v>
      </c>
      <c r="W2442" t="s">
        <v>40</v>
      </c>
      <c r="X2442" t="s">
        <v>187</v>
      </c>
      <c r="Y2442" t="s">
        <v>41</v>
      </c>
      <c r="Z2442" t="s">
        <v>41</v>
      </c>
      <c r="AA2442" t="s">
        <v>188</v>
      </c>
      <c r="AB2442" t="s">
        <v>452</v>
      </c>
    </row>
    <row r="2443" spans="1:28" x14ac:dyDescent="0.25">
      <c r="A2443" t="s">
        <v>816</v>
      </c>
      <c r="B2443" t="s">
        <v>26</v>
      </c>
      <c r="C2443" t="s">
        <v>450</v>
      </c>
      <c r="D2443" t="s">
        <v>51</v>
      </c>
      <c r="E2443">
        <v>511</v>
      </c>
      <c r="F2443" t="str">
        <f t="shared" si="76"/>
        <v>A0820AF511</v>
      </c>
      <c r="G2443">
        <f t="shared" si="77"/>
        <v>735000</v>
      </c>
      <c r="H2443" s="2">
        <v>-734564</v>
      </c>
      <c r="I2443" s="3">
        <v>-735000</v>
      </c>
      <c r="J2443" t="s">
        <v>99</v>
      </c>
      <c r="K2443" t="s">
        <v>115</v>
      </c>
      <c r="L2443" t="s">
        <v>111</v>
      </c>
      <c r="M2443" t="s">
        <v>112</v>
      </c>
      <c r="N2443" t="s">
        <v>113</v>
      </c>
      <c r="O2443" t="s">
        <v>814</v>
      </c>
      <c r="P2443" t="s">
        <v>34</v>
      </c>
      <c r="Q2443" t="s">
        <v>35</v>
      </c>
      <c r="R2443" t="s">
        <v>36</v>
      </c>
      <c r="S2443" t="s">
        <v>451</v>
      </c>
      <c r="T2443" t="s">
        <v>185</v>
      </c>
      <c r="U2443" t="s">
        <v>186</v>
      </c>
      <c r="V2443" t="s">
        <v>39</v>
      </c>
      <c r="W2443" t="s">
        <v>40</v>
      </c>
      <c r="X2443" t="s">
        <v>187</v>
      </c>
      <c r="Y2443" t="s">
        <v>41</v>
      </c>
      <c r="Z2443" t="s">
        <v>41</v>
      </c>
      <c r="AA2443" t="s">
        <v>188</v>
      </c>
      <c r="AB2443" t="s">
        <v>452</v>
      </c>
    </row>
    <row r="2444" spans="1:28" x14ac:dyDescent="0.25">
      <c r="A2444" t="s">
        <v>817</v>
      </c>
      <c r="B2444" t="s">
        <v>26</v>
      </c>
      <c r="C2444" t="s">
        <v>450</v>
      </c>
      <c r="D2444" t="s">
        <v>51</v>
      </c>
      <c r="E2444">
        <v>511</v>
      </c>
      <c r="F2444" t="str">
        <f t="shared" si="76"/>
        <v>A0820AF511</v>
      </c>
      <c r="G2444">
        <f t="shared" si="77"/>
        <v>281000</v>
      </c>
      <c r="H2444" s="2">
        <v>-280931</v>
      </c>
      <c r="I2444" s="3">
        <v>-281000</v>
      </c>
      <c r="J2444" t="s">
        <v>99</v>
      </c>
      <c r="K2444" t="s">
        <v>116</v>
      </c>
      <c r="L2444" t="s">
        <v>117</v>
      </c>
      <c r="M2444" t="s">
        <v>118</v>
      </c>
      <c r="N2444" t="s">
        <v>117</v>
      </c>
      <c r="O2444" t="s">
        <v>814</v>
      </c>
      <c r="P2444" t="s">
        <v>34</v>
      </c>
      <c r="Q2444" t="s">
        <v>35</v>
      </c>
      <c r="R2444" t="s">
        <v>36</v>
      </c>
      <c r="S2444" t="s">
        <v>451</v>
      </c>
      <c r="T2444" t="s">
        <v>185</v>
      </c>
      <c r="U2444" t="s">
        <v>186</v>
      </c>
      <c r="V2444" t="s">
        <v>39</v>
      </c>
      <c r="W2444" t="s">
        <v>40</v>
      </c>
      <c r="X2444" t="s">
        <v>187</v>
      </c>
      <c r="Y2444" t="s">
        <v>41</v>
      </c>
      <c r="Z2444" t="s">
        <v>41</v>
      </c>
      <c r="AA2444" t="s">
        <v>188</v>
      </c>
      <c r="AB2444" t="s">
        <v>452</v>
      </c>
    </row>
    <row r="2445" spans="1:28" x14ac:dyDescent="0.25">
      <c r="A2445" t="s">
        <v>149</v>
      </c>
      <c r="B2445" t="s">
        <v>26</v>
      </c>
      <c r="C2445" t="s">
        <v>450</v>
      </c>
      <c r="D2445" t="s">
        <v>51</v>
      </c>
      <c r="E2445">
        <v>511</v>
      </c>
      <c r="F2445" t="str">
        <f t="shared" si="76"/>
        <v>A0820AF511</v>
      </c>
      <c r="G2445">
        <f t="shared" si="77"/>
        <v>366000</v>
      </c>
      <c r="H2445" s="2">
        <v>366199</v>
      </c>
      <c r="I2445" s="3">
        <v>366000</v>
      </c>
      <c r="J2445" t="s">
        <v>29</v>
      </c>
      <c r="K2445" t="s">
        <v>35</v>
      </c>
      <c r="L2445" t="s">
        <v>129</v>
      </c>
      <c r="M2445" t="s">
        <v>130</v>
      </c>
      <c r="N2445" t="s">
        <v>131</v>
      </c>
      <c r="O2445" t="s">
        <v>814</v>
      </c>
      <c r="P2445" t="s">
        <v>34</v>
      </c>
      <c r="Q2445" t="s">
        <v>35</v>
      </c>
      <c r="R2445" t="s">
        <v>36</v>
      </c>
      <c r="S2445" t="s">
        <v>451</v>
      </c>
      <c r="T2445" t="s">
        <v>185</v>
      </c>
      <c r="U2445" t="s">
        <v>186</v>
      </c>
      <c r="V2445" t="s">
        <v>39</v>
      </c>
      <c r="W2445" t="s">
        <v>40</v>
      </c>
      <c r="X2445" t="s">
        <v>187</v>
      </c>
      <c r="Y2445" t="s">
        <v>41</v>
      </c>
      <c r="Z2445" t="s">
        <v>41</v>
      </c>
      <c r="AA2445" t="s">
        <v>188</v>
      </c>
      <c r="AB2445" t="s">
        <v>452</v>
      </c>
    </row>
    <row r="2446" spans="1:28" x14ac:dyDescent="0.25">
      <c r="A2446" t="s">
        <v>152</v>
      </c>
      <c r="B2446" t="s">
        <v>26</v>
      </c>
      <c r="C2446" t="s">
        <v>450</v>
      </c>
      <c r="D2446" t="s">
        <v>51</v>
      </c>
      <c r="E2446">
        <v>511</v>
      </c>
      <c r="F2446" t="str">
        <f t="shared" si="76"/>
        <v>A0820AF511</v>
      </c>
      <c r="G2446">
        <f t="shared" si="77"/>
        <v>366000</v>
      </c>
      <c r="H2446" s="2">
        <v>-366199</v>
      </c>
      <c r="I2446" s="3">
        <v>-366000</v>
      </c>
      <c r="J2446" t="s">
        <v>99</v>
      </c>
      <c r="K2446" t="s">
        <v>115</v>
      </c>
      <c r="L2446" t="s">
        <v>111</v>
      </c>
      <c r="M2446" t="s">
        <v>112</v>
      </c>
      <c r="N2446" t="s">
        <v>113</v>
      </c>
      <c r="O2446" t="s">
        <v>814</v>
      </c>
      <c r="P2446" t="s">
        <v>34</v>
      </c>
      <c r="Q2446" t="s">
        <v>35</v>
      </c>
      <c r="R2446" t="s">
        <v>36</v>
      </c>
      <c r="S2446" t="s">
        <v>451</v>
      </c>
      <c r="T2446" t="s">
        <v>185</v>
      </c>
      <c r="U2446" t="s">
        <v>186</v>
      </c>
      <c r="V2446" t="s">
        <v>39</v>
      </c>
      <c r="W2446" t="s">
        <v>40</v>
      </c>
      <c r="X2446" t="s">
        <v>187</v>
      </c>
      <c r="Y2446" t="s">
        <v>41</v>
      </c>
      <c r="Z2446" t="s">
        <v>41</v>
      </c>
      <c r="AA2446" t="s">
        <v>188</v>
      </c>
      <c r="AB2446" t="s">
        <v>452</v>
      </c>
    </row>
    <row r="2447" spans="1:28" x14ac:dyDescent="0.25">
      <c r="A2447" t="s">
        <v>153</v>
      </c>
      <c r="B2447" t="s">
        <v>453</v>
      </c>
      <c r="C2447" t="s">
        <v>450</v>
      </c>
      <c r="D2447" t="s">
        <v>51</v>
      </c>
      <c r="E2447">
        <v>511</v>
      </c>
      <c r="F2447" t="str">
        <f t="shared" si="76"/>
        <v>A0820AF511</v>
      </c>
      <c r="G2447">
        <f t="shared" si="77"/>
        <v>236000</v>
      </c>
      <c r="H2447" s="2">
        <v>236074</v>
      </c>
      <c r="I2447" s="3">
        <v>236000</v>
      </c>
      <c r="J2447" t="s">
        <v>29</v>
      </c>
      <c r="K2447" t="s">
        <v>154</v>
      </c>
      <c r="L2447" t="s">
        <v>155</v>
      </c>
      <c r="M2447" t="s">
        <v>156</v>
      </c>
      <c r="N2447" t="s">
        <v>157</v>
      </c>
      <c r="O2447" t="s">
        <v>814</v>
      </c>
      <c r="P2447" t="s">
        <v>34</v>
      </c>
      <c r="Q2447" t="s">
        <v>35</v>
      </c>
      <c r="R2447" t="s">
        <v>36</v>
      </c>
      <c r="S2447" t="s">
        <v>451</v>
      </c>
      <c r="T2447" t="s">
        <v>185</v>
      </c>
      <c r="U2447" t="s">
        <v>186</v>
      </c>
      <c r="V2447" t="s">
        <v>39</v>
      </c>
      <c r="W2447" t="s">
        <v>40</v>
      </c>
      <c r="X2447" t="s">
        <v>187</v>
      </c>
      <c r="Y2447" t="s">
        <v>41</v>
      </c>
      <c r="Z2447" t="s">
        <v>41</v>
      </c>
      <c r="AA2447" t="s">
        <v>188</v>
      </c>
      <c r="AB2447" t="s">
        <v>452</v>
      </c>
    </row>
    <row r="2448" spans="1:28" x14ac:dyDescent="0.25">
      <c r="A2448" t="s">
        <v>158</v>
      </c>
      <c r="B2448" t="s">
        <v>453</v>
      </c>
      <c r="C2448" t="s">
        <v>450</v>
      </c>
      <c r="D2448" t="s">
        <v>51</v>
      </c>
      <c r="E2448">
        <v>511</v>
      </c>
      <c r="F2448" t="str">
        <f t="shared" si="76"/>
        <v>A0820AF511</v>
      </c>
      <c r="G2448">
        <f t="shared" si="77"/>
        <v>125000</v>
      </c>
      <c r="H2448" s="2">
        <v>125006</v>
      </c>
      <c r="I2448" s="3">
        <v>125000</v>
      </c>
      <c r="J2448" t="s">
        <v>29</v>
      </c>
      <c r="K2448" t="s">
        <v>159</v>
      </c>
      <c r="L2448" t="s">
        <v>160</v>
      </c>
      <c r="M2448" t="s">
        <v>161</v>
      </c>
      <c r="N2448" t="s">
        <v>162</v>
      </c>
      <c r="O2448" t="s">
        <v>814</v>
      </c>
      <c r="P2448" t="s">
        <v>34</v>
      </c>
      <c r="Q2448" t="s">
        <v>35</v>
      </c>
      <c r="R2448" t="s">
        <v>36</v>
      </c>
      <c r="S2448" t="s">
        <v>451</v>
      </c>
      <c r="T2448" t="s">
        <v>185</v>
      </c>
      <c r="U2448" t="s">
        <v>186</v>
      </c>
      <c r="V2448" t="s">
        <v>39</v>
      </c>
      <c r="W2448" t="s">
        <v>40</v>
      </c>
      <c r="X2448" t="s">
        <v>187</v>
      </c>
      <c r="Y2448" t="s">
        <v>41</v>
      </c>
      <c r="Z2448" t="s">
        <v>41</v>
      </c>
      <c r="AA2448" t="s">
        <v>188</v>
      </c>
      <c r="AB2448" t="s">
        <v>452</v>
      </c>
    </row>
    <row r="2449" spans="1:28" x14ac:dyDescent="0.25">
      <c r="A2449" t="s">
        <v>163</v>
      </c>
      <c r="B2449" t="s">
        <v>453</v>
      </c>
      <c r="C2449" t="s">
        <v>450</v>
      </c>
      <c r="D2449" t="s">
        <v>51</v>
      </c>
      <c r="E2449">
        <v>511</v>
      </c>
      <c r="F2449" t="str">
        <f t="shared" si="76"/>
        <v>A0820AF511</v>
      </c>
      <c r="G2449">
        <f t="shared" si="77"/>
        <v>361000</v>
      </c>
      <c r="H2449" s="2">
        <v>-361080</v>
      </c>
      <c r="I2449" s="3">
        <v>-361000</v>
      </c>
      <c r="J2449" t="s">
        <v>99</v>
      </c>
      <c r="K2449" t="s">
        <v>35</v>
      </c>
      <c r="L2449" t="s">
        <v>129</v>
      </c>
      <c r="M2449" t="s">
        <v>130</v>
      </c>
      <c r="N2449" t="s">
        <v>131</v>
      </c>
      <c r="O2449" t="s">
        <v>814</v>
      </c>
      <c r="P2449" t="s">
        <v>34</v>
      </c>
      <c r="Q2449" t="s">
        <v>35</v>
      </c>
      <c r="R2449" t="s">
        <v>36</v>
      </c>
      <c r="S2449" t="s">
        <v>451</v>
      </c>
      <c r="T2449" t="s">
        <v>185</v>
      </c>
      <c r="U2449" t="s">
        <v>186</v>
      </c>
      <c r="V2449" t="s">
        <v>39</v>
      </c>
      <c r="W2449" t="s">
        <v>40</v>
      </c>
      <c r="X2449" t="s">
        <v>187</v>
      </c>
      <c r="Y2449" t="s">
        <v>41</v>
      </c>
      <c r="Z2449" t="s">
        <v>41</v>
      </c>
      <c r="AA2449" t="s">
        <v>188</v>
      </c>
      <c r="AB2449" t="s">
        <v>452</v>
      </c>
    </row>
    <row r="2450" spans="1:28" x14ac:dyDescent="0.25">
      <c r="A2450" t="s">
        <v>164</v>
      </c>
      <c r="B2450" t="s">
        <v>26</v>
      </c>
      <c r="C2450" t="s">
        <v>450</v>
      </c>
      <c r="D2450" t="s">
        <v>51</v>
      </c>
      <c r="E2450">
        <v>511</v>
      </c>
      <c r="F2450" t="str">
        <f t="shared" si="76"/>
        <v>A0820AF511</v>
      </c>
      <c r="G2450">
        <f t="shared" si="77"/>
        <v>236000</v>
      </c>
      <c r="H2450" s="2">
        <v>236074</v>
      </c>
      <c r="I2450" s="3">
        <v>236000</v>
      </c>
      <c r="J2450" t="s">
        <v>29</v>
      </c>
      <c r="K2450" t="s">
        <v>116</v>
      </c>
      <c r="L2450" t="s">
        <v>117</v>
      </c>
      <c r="M2450" t="s">
        <v>118</v>
      </c>
      <c r="N2450" t="s">
        <v>117</v>
      </c>
      <c r="O2450" t="s">
        <v>814</v>
      </c>
      <c r="P2450" t="s">
        <v>34</v>
      </c>
      <c r="Q2450" t="s">
        <v>35</v>
      </c>
      <c r="R2450" t="s">
        <v>36</v>
      </c>
      <c r="S2450" t="s">
        <v>451</v>
      </c>
      <c r="T2450" t="s">
        <v>185</v>
      </c>
      <c r="U2450" t="s">
        <v>186</v>
      </c>
      <c r="V2450" t="s">
        <v>39</v>
      </c>
      <c r="W2450" t="s">
        <v>40</v>
      </c>
      <c r="X2450" t="s">
        <v>187</v>
      </c>
      <c r="Y2450" t="s">
        <v>41</v>
      </c>
      <c r="Z2450" t="s">
        <v>41</v>
      </c>
      <c r="AA2450" t="s">
        <v>188</v>
      </c>
      <c r="AB2450" t="s">
        <v>452</v>
      </c>
    </row>
    <row r="2451" spans="1:28" x14ac:dyDescent="0.25">
      <c r="A2451" t="s">
        <v>165</v>
      </c>
      <c r="B2451" t="s">
        <v>26</v>
      </c>
      <c r="C2451" t="s">
        <v>450</v>
      </c>
      <c r="D2451" t="s">
        <v>51</v>
      </c>
      <c r="E2451">
        <v>511</v>
      </c>
      <c r="F2451" t="str">
        <f t="shared" si="76"/>
        <v>A0820AF511</v>
      </c>
      <c r="G2451">
        <f t="shared" si="77"/>
        <v>236000</v>
      </c>
      <c r="H2451" s="2">
        <v>-236074</v>
      </c>
      <c r="I2451" s="3">
        <v>-236000</v>
      </c>
      <c r="J2451" t="s">
        <v>99</v>
      </c>
      <c r="K2451" t="s">
        <v>154</v>
      </c>
      <c r="L2451" t="s">
        <v>155</v>
      </c>
      <c r="M2451" t="s">
        <v>156</v>
      </c>
      <c r="N2451" t="s">
        <v>157</v>
      </c>
      <c r="O2451" t="s">
        <v>814</v>
      </c>
      <c r="P2451" t="s">
        <v>34</v>
      </c>
      <c r="Q2451" t="s">
        <v>35</v>
      </c>
      <c r="R2451" t="s">
        <v>36</v>
      </c>
      <c r="S2451" t="s">
        <v>451</v>
      </c>
      <c r="T2451" t="s">
        <v>185</v>
      </c>
      <c r="U2451" t="s">
        <v>186</v>
      </c>
      <c r="V2451" t="s">
        <v>39</v>
      </c>
      <c r="W2451" t="s">
        <v>40</v>
      </c>
      <c r="X2451" t="s">
        <v>187</v>
      </c>
      <c r="Y2451" t="s">
        <v>41</v>
      </c>
      <c r="Z2451" t="s">
        <v>41</v>
      </c>
      <c r="AA2451" t="s">
        <v>188</v>
      </c>
      <c r="AB2451" t="s">
        <v>452</v>
      </c>
    </row>
    <row r="2452" spans="1:28" x14ac:dyDescent="0.25">
      <c r="A2452" t="s">
        <v>166</v>
      </c>
      <c r="B2452" t="s">
        <v>26</v>
      </c>
      <c r="C2452" t="s">
        <v>450</v>
      </c>
      <c r="D2452" t="s">
        <v>51</v>
      </c>
      <c r="E2452">
        <v>511</v>
      </c>
      <c r="F2452" t="str">
        <f t="shared" si="76"/>
        <v>A0820AF511</v>
      </c>
      <c r="G2452">
        <f t="shared" si="77"/>
        <v>259000</v>
      </c>
      <c r="H2452" s="2">
        <v>258547</v>
      </c>
      <c r="I2452" s="3">
        <v>259000</v>
      </c>
      <c r="J2452" t="s">
        <v>29</v>
      </c>
      <c r="K2452" t="s">
        <v>116</v>
      </c>
      <c r="L2452" t="s">
        <v>117</v>
      </c>
      <c r="M2452" t="s">
        <v>118</v>
      </c>
      <c r="N2452" t="s">
        <v>117</v>
      </c>
      <c r="O2452" t="s">
        <v>814</v>
      </c>
      <c r="P2452" t="s">
        <v>34</v>
      </c>
      <c r="Q2452" t="s">
        <v>35</v>
      </c>
      <c r="R2452" t="s">
        <v>36</v>
      </c>
      <c r="S2452" t="s">
        <v>451</v>
      </c>
      <c r="T2452" t="s">
        <v>185</v>
      </c>
      <c r="U2452" t="s">
        <v>186</v>
      </c>
      <c r="V2452" t="s">
        <v>39</v>
      </c>
      <c r="W2452" t="s">
        <v>40</v>
      </c>
      <c r="X2452" t="s">
        <v>187</v>
      </c>
      <c r="Y2452" t="s">
        <v>41</v>
      </c>
      <c r="Z2452" t="s">
        <v>41</v>
      </c>
      <c r="AA2452" t="s">
        <v>188</v>
      </c>
      <c r="AB2452" t="s">
        <v>452</v>
      </c>
    </row>
    <row r="2453" spans="1:28" x14ac:dyDescent="0.25">
      <c r="A2453" t="s">
        <v>167</v>
      </c>
      <c r="B2453" t="s">
        <v>26</v>
      </c>
      <c r="C2453" t="s">
        <v>450</v>
      </c>
      <c r="D2453" t="s">
        <v>51</v>
      </c>
      <c r="E2453">
        <v>511</v>
      </c>
      <c r="F2453" t="str">
        <f t="shared" si="76"/>
        <v>A0820AF511</v>
      </c>
      <c r="G2453">
        <f t="shared" si="77"/>
        <v>259000</v>
      </c>
      <c r="H2453" s="2">
        <v>-258547</v>
      </c>
      <c r="I2453" s="3">
        <v>-259000</v>
      </c>
      <c r="J2453" t="s">
        <v>99</v>
      </c>
      <c r="K2453" t="s">
        <v>168</v>
      </c>
      <c r="L2453" t="s">
        <v>117</v>
      </c>
      <c r="M2453" t="s">
        <v>169</v>
      </c>
      <c r="N2453" t="s">
        <v>170</v>
      </c>
      <c r="O2453" t="s">
        <v>814</v>
      </c>
      <c r="P2453" t="s">
        <v>34</v>
      </c>
      <c r="Q2453" t="s">
        <v>35</v>
      </c>
      <c r="R2453" t="s">
        <v>36</v>
      </c>
      <c r="S2453" t="s">
        <v>451</v>
      </c>
      <c r="T2453" t="s">
        <v>185</v>
      </c>
      <c r="U2453" t="s">
        <v>186</v>
      </c>
      <c r="V2453" t="s">
        <v>39</v>
      </c>
      <c r="W2453" t="s">
        <v>40</v>
      </c>
      <c r="X2453" t="s">
        <v>187</v>
      </c>
      <c r="Y2453" t="s">
        <v>41</v>
      </c>
      <c r="Z2453" t="s">
        <v>41</v>
      </c>
      <c r="AA2453" t="s">
        <v>188</v>
      </c>
      <c r="AB2453" t="s">
        <v>452</v>
      </c>
    </row>
    <row r="2454" spans="1:28" x14ac:dyDescent="0.25">
      <c r="A2454" t="s">
        <v>181</v>
      </c>
      <c r="B2454" t="s">
        <v>26</v>
      </c>
      <c r="C2454" t="s">
        <v>450</v>
      </c>
      <c r="D2454" t="s">
        <v>51</v>
      </c>
      <c r="E2454">
        <v>511</v>
      </c>
      <c r="F2454" t="str">
        <f t="shared" si="76"/>
        <v>A0820AF511</v>
      </c>
      <c r="G2454">
        <f t="shared" si="77"/>
        <v>3661000</v>
      </c>
      <c r="H2454" s="2">
        <v>3661178</v>
      </c>
      <c r="I2454" s="3">
        <v>3661000</v>
      </c>
      <c r="J2454" t="s">
        <v>29</v>
      </c>
      <c r="K2454" t="s">
        <v>108</v>
      </c>
      <c r="L2454" t="s">
        <v>109</v>
      </c>
      <c r="M2454" t="s">
        <v>32</v>
      </c>
      <c r="N2454" t="s">
        <v>33</v>
      </c>
      <c r="O2454" t="s">
        <v>814</v>
      </c>
      <c r="P2454" t="s">
        <v>34</v>
      </c>
      <c r="Q2454" t="s">
        <v>35</v>
      </c>
      <c r="R2454" t="s">
        <v>36</v>
      </c>
      <c r="S2454" t="s">
        <v>451</v>
      </c>
      <c r="T2454" t="s">
        <v>185</v>
      </c>
      <c r="U2454" t="s">
        <v>186</v>
      </c>
      <c r="V2454" t="s">
        <v>39</v>
      </c>
      <c r="W2454" t="s">
        <v>40</v>
      </c>
      <c r="X2454" t="s">
        <v>187</v>
      </c>
      <c r="Y2454" t="s">
        <v>41</v>
      </c>
      <c r="Z2454" t="s">
        <v>41</v>
      </c>
      <c r="AA2454" t="s">
        <v>188</v>
      </c>
      <c r="AB2454" t="s">
        <v>452</v>
      </c>
    </row>
    <row r="2455" spans="1:28" x14ac:dyDescent="0.25">
      <c r="A2455" t="s">
        <v>182</v>
      </c>
      <c r="B2455" t="s">
        <v>26</v>
      </c>
      <c r="C2455" t="s">
        <v>450</v>
      </c>
      <c r="D2455" t="s">
        <v>51</v>
      </c>
      <c r="E2455">
        <v>511</v>
      </c>
      <c r="F2455" t="str">
        <f t="shared" si="76"/>
        <v>A0820AF511</v>
      </c>
      <c r="G2455">
        <f t="shared" si="77"/>
        <v>3661000</v>
      </c>
      <c r="H2455" s="2">
        <v>-3661178</v>
      </c>
      <c r="I2455" s="3">
        <v>-3661000</v>
      </c>
      <c r="J2455" t="s">
        <v>99</v>
      </c>
      <c r="K2455" t="s">
        <v>116</v>
      </c>
      <c r="L2455" t="s">
        <v>117</v>
      </c>
      <c r="M2455" t="s">
        <v>118</v>
      </c>
      <c r="N2455" t="s">
        <v>117</v>
      </c>
      <c r="O2455" t="s">
        <v>814</v>
      </c>
      <c r="P2455" t="s">
        <v>34</v>
      </c>
      <c r="Q2455" t="s">
        <v>35</v>
      </c>
      <c r="R2455" t="s">
        <v>36</v>
      </c>
      <c r="S2455" t="s">
        <v>451</v>
      </c>
      <c r="T2455" t="s">
        <v>185</v>
      </c>
      <c r="U2455" t="s">
        <v>186</v>
      </c>
      <c r="V2455" t="s">
        <v>39</v>
      </c>
      <c r="W2455" t="s">
        <v>40</v>
      </c>
      <c r="X2455" t="s">
        <v>187</v>
      </c>
      <c r="Y2455" t="s">
        <v>41</v>
      </c>
      <c r="Z2455" t="s">
        <v>41</v>
      </c>
      <c r="AA2455" t="s">
        <v>188</v>
      </c>
      <c r="AB2455" t="s">
        <v>452</v>
      </c>
    </row>
    <row r="2456" spans="1:28" x14ac:dyDescent="0.25">
      <c r="A2456" t="s">
        <v>823</v>
      </c>
      <c r="B2456" t="s">
        <v>26</v>
      </c>
      <c r="C2456" t="s">
        <v>454</v>
      </c>
      <c r="D2456" t="s">
        <v>224</v>
      </c>
      <c r="E2456">
        <v>511</v>
      </c>
      <c r="F2456" t="str">
        <f t="shared" si="76"/>
        <v>A1111AF511</v>
      </c>
      <c r="G2456">
        <f t="shared" si="77"/>
        <v>331000</v>
      </c>
      <c r="H2456" s="2">
        <v>331372</v>
      </c>
      <c r="I2456" s="3">
        <v>331000</v>
      </c>
      <c r="J2456" t="s">
        <v>29</v>
      </c>
      <c r="K2456" t="s">
        <v>108</v>
      </c>
      <c r="L2456" t="s">
        <v>109</v>
      </c>
      <c r="M2456" t="s">
        <v>32</v>
      </c>
      <c r="N2456" t="s">
        <v>33</v>
      </c>
      <c r="O2456" t="s">
        <v>814</v>
      </c>
      <c r="P2456" t="s">
        <v>34</v>
      </c>
      <c r="Q2456" t="s">
        <v>45</v>
      </c>
      <c r="R2456" t="s">
        <v>46</v>
      </c>
      <c r="S2456" t="s">
        <v>455</v>
      </c>
      <c r="T2456" t="s">
        <v>185</v>
      </c>
      <c r="U2456" t="s">
        <v>226</v>
      </c>
      <c r="V2456" t="s">
        <v>39</v>
      </c>
      <c r="W2456" t="s">
        <v>40</v>
      </c>
      <c r="X2456" t="s">
        <v>187</v>
      </c>
      <c r="Y2456" t="s">
        <v>41</v>
      </c>
      <c r="Z2456" t="s">
        <v>41</v>
      </c>
      <c r="AA2456" t="s">
        <v>188</v>
      </c>
      <c r="AB2456" t="s">
        <v>227</v>
      </c>
    </row>
    <row r="2457" spans="1:28" x14ac:dyDescent="0.25">
      <c r="A2457" t="s">
        <v>825</v>
      </c>
      <c r="B2457" t="s">
        <v>26</v>
      </c>
      <c r="C2457" t="s">
        <v>454</v>
      </c>
      <c r="D2457" t="s">
        <v>224</v>
      </c>
      <c r="E2457">
        <v>511</v>
      </c>
      <c r="F2457" t="str">
        <f t="shared" si="76"/>
        <v>A1111AF511</v>
      </c>
      <c r="G2457">
        <f t="shared" si="77"/>
        <v>2000</v>
      </c>
      <c r="H2457" s="2">
        <v>1677</v>
      </c>
      <c r="I2457" s="3">
        <v>2000</v>
      </c>
      <c r="J2457" t="s">
        <v>29</v>
      </c>
      <c r="K2457" t="s">
        <v>100</v>
      </c>
      <c r="L2457" t="s">
        <v>101</v>
      </c>
      <c r="M2457" t="s">
        <v>102</v>
      </c>
      <c r="N2457" t="s">
        <v>103</v>
      </c>
      <c r="O2457" t="s">
        <v>814</v>
      </c>
      <c r="P2457" t="s">
        <v>34</v>
      </c>
      <c r="Q2457" t="s">
        <v>45</v>
      </c>
      <c r="R2457" t="s">
        <v>46</v>
      </c>
      <c r="S2457" t="s">
        <v>455</v>
      </c>
      <c r="T2457" t="s">
        <v>185</v>
      </c>
      <c r="U2457" t="s">
        <v>226</v>
      </c>
      <c r="V2457" t="s">
        <v>39</v>
      </c>
      <c r="W2457" t="s">
        <v>40</v>
      </c>
      <c r="X2457" t="s">
        <v>187</v>
      </c>
      <c r="Y2457" t="s">
        <v>41</v>
      </c>
      <c r="Z2457" t="s">
        <v>41</v>
      </c>
      <c r="AA2457" t="s">
        <v>188</v>
      </c>
      <c r="AB2457" t="s">
        <v>227</v>
      </c>
    </row>
    <row r="2458" spans="1:28" x14ac:dyDescent="0.25">
      <c r="A2458" t="s">
        <v>816</v>
      </c>
      <c r="B2458" t="s">
        <v>26</v>
      </c>
      <c r="C2458" t="s">
        <v>454</v>
      </c>
      <c r="D2458" t="s">
        <v>224</v>
      </c>
      <c r="E2458">
        <v>511</v>
      </c>
      <c r="F2458" t="str">
        <f t="shared" si="76"/>
        <v>A1111AF511</v>
      </c>
      <c r="G2458">
        <f t="shared" si="77"/>
        <v>265000</v>
      </c>
      <c r="H2458" s="2">
        <v>-265098</v>
      </c>
      <c r="I2458" s="3">
        <v>-265000</v>
      </c>
      <c r="J2458" t="s">
        <v>99</v>
      </c>
      <c r="K2458" t="s">
        <v>115</v>
      </c>
      <c r="L2458" t="s">
        <v>111</v>
      </c>
      <c r="M2458" t="s">
        <v>112</v>
      </c>
      <c r="N2458" t="s">
        <v>113</v>
      </c>
      <c r="O2458" t="s">
        <v>814</v>
      </c>
      <c r="P2458" t="s">
        <v>34</v>
      </c>
      <c r="Q2458" t="s">
        <v>45</v>
      </c>
      <c r="R2458" t="s">
        <v>46</v>
      </c>
      <c r="S2458" t="s">
        <v>455</v>
      </c>
      <c r="T2458" t="s">
        <v>185</v>
      </c>
      <c r="U2458" t="s">
        <v>226</v>
      </c>
      <c r="V2458" t="s">
        <v>39</v>
      </c>
      <c r="W2458" t="s">
        <v>40</v>
      </c>
      <c r="X2458" t="s">
        <v>187</v>
      </c>
      <c r="Y2458" t="s">
        <v>41</v>
      </c>
      <c r="Z2458" t="s">
        <v>41</v>
      </c>
      <c r="AA2458" t="s">
        <v>188</v>
      </c>
      <c r="AB2458" t="s">
        <v>227</v>
      </c>
    </row>
    <row r="2459" spans="1:28" x14ac:dyDescent="0.25">
      <c r="A2459" t="s">
        <v>817</v>
      </c>
      <c r="B2459" t="s">
        <v>26</v>
      </c>
      <c r="C2459" t="s">
        <v>454</v>
      </c>
      <c r="D2459" t="s">
        <v>224</v>
      </c>
      <c r="E2459">
        <v>511</v>
      </c>
      <c r="F2459" t="str">
        <f t="shared" si="76"/>
        <v>A1111AF511</v>
      </c>
      <c r="G2459">
        <f t="shared" si="77"/>
        <v>68000</v>
      </c>
      <c r="H2459" s="2">
        <v>-67951</v>
      </c>
      <c r="I2459" s="3">
        <v>-68000</v>
      </c>
      <c r="J2459" t="s">
        <v>99</v>
      </c>
      <c r="K2459" t="s">
        <v>116</v>
      </c>
      <c r="L2459" t="s">
        <v>117</v>
      </c>
      <c r="M2459" t="s">
        <v>118</v>
      </c>
      <c r="N2459" t="s">
        <v>117</v>
      </c>
      <c r="O2459" t="s">
        <v>814</v>
      </c>
      <c r="P2459" t="s">
        <v>34</v>
      </c>
      <c r="Q2459" t="s">
        <v>45</v>
      </c>
      <c r="R2459" t="s">
        <v>46</v>
      </c>
      <c r="S2459" t="s">
        <v>455</v>
      </c>
      <c r="T2459" t="s">
        <v>185</v>
      </c>
      <c r="U2459" t="s">
        <v>226</v>
      </c>
      <c r="V2459" t="s">
        <v>39</v>
      </c>
      <c r="W2459" t="s">
        <v>40</v>
      </c>
      <c r="X2459" t="s">
        <v>187</v>
      </c>
      <c r="Y2459" t="s">
        <v>41</v>
      </c>
      <c r="Z2459" t="s">
        <v>41</v>
      </c>
      <c r="AA2459" t="s">
        <v>188</v>
      </c>
      <c r="AB2459" t="s">
        <v>227</v>
      </c>
    </row>
    <row r="2460" spans="1:28" x14ac:dyDescent="0.25">
      <c r="A2460" t="s">
        <v>149</v>
      </c>
      <c r="B2460" t="s">
        <v>26</v>
      </c>
      <c r="C2460" t="s">
        <v>454</v>
      </c>
      <c r="D2460" t="s">
        <v>224</v>
      </c>
      <c r="E2460">
        <v>511</v>
      </c>
      <c r="F2460" t="str">
        <f t="shared" si="76"/>
        <v>A1111AF511</v>
      </c>
      <c r="G2460">
        <f t="shared" si="77"/>
        <v>66000</v>
      </c>
      <c r="H2460" s="2">
        <v>66274</v>
      </c>
      <c r="I2460" s="3">
        <v>66000</v>
      </c>
      <c r="J2460" t="s">
        <v>29</v>
      </c>
      <c r="K2460" t="s">
        <v>45</v>
      </c>
      <c r="L2460" t="s">
        <v>46</v>
      </c>
      <c r="M2460" t="s">
        <v>140</v>
      </c>
      <c r="N2460" t="s">
        <v>141</v>
      </c>
      <c r="O2460" t="s">
        <v>814</v>
      </c>
      <c r="P2460" t="s">
        <v>34</v>
      </c>
      <c r="Q2460" t="s">
        <v>45</v>
      </c>
      <c r="R2460" t="s">
        <v>46</v>
      </c>
      <c r="S2460" t="s">
        <v>455</v>
      </c>
      <c r="T2460" t="s">
        <v>185</v>
      </c>
      <c r="U2460" t="s">
        <v>226</v>
      </c>
      <c r="V2460" t="s">
        <v>39</v>
      </c>
      <c r="W2460" t="s">
        <v>40</v>
      </c>
      <c r="X2460" t="s">
        <v>187</v>
      </c>
      <c r="Y2460" t="s">
        <v>41</v>
      </c>
      <c r="Z2460" t="s">
        <v>41</v>
      </c>
      <c r="AA2460" t="s">
        <v>188</v>
      </c>
      <c r="AB2460" t="s">
        <v>227</v>
      </c>
    </row>
    <row r="2461" spans="1:28" x14ac:dyDescent="0.25">
      <c r="A2461" t="s">
        <v>152</v>
      </c>
      <c r="B2461" t="s">
        <v>26</v>
      </c>
      <c r="C2461" t="s">
        <v>454</v>
      </c>
      <c r="D2461" t="s">
        <v>224</v>
      </c>
      <c r="E2461">
        <v>511</v>
      </c>
      <c r="F2461" t="str">
        <f t="shared" si="76"/>
        <v>A1111AF511</v>
      </c>
      <c r="G2461">
        <f t="shared" si="77"/>
        <v>66000</v>
      </c>
      <c r="H2461" s="2">
        <v>-66274</v>
      </c>
      <c r="I2461" s="3">
        <v>-66000</v>
      </c>
      <c r="J2461" t="s">
        <v>99</v>
      </c>
      <c r="K2461" t="s">
        <v>115</v>
      </c>
      <c r="L2461" t="s">
        <v>111</v>
      </c>
      <c r="M2461" t="s">
        <v>112</v>
      </c>
      <c r="N2461" t="s">
        <v>113</v>
      </c>
      <c r="O2461" t="s">
        <v>814</v>
      </c>
      <c r="P2461" t="s">
        <v>34</v>
      </c>
      <c r="Q2461" t="s">
        <v>45</v>
      </c>
      <c r="R2461" t="s">
        <v>46</v>
      </c>
      <c r="S2461" t="s">
        <v>455</v>
      </c>
      <c r="T2461" t="s">
        <v>185</v>
      </c>
      <c r="U2461" t="s">
        <v>226</v>
      </c>
      <c r="V2461" t="s">
        <v>39</v>
      </c>
      <c r="W2461" t="s">
        <v>40</v>
      </c>
      <c r="X2461" t="s">
        <v>187</v>
      </c>
      <c r="Y2461" t="s">
        <v>41</v>
      </c>
      <c r="Z2461" t="s">
        <v>41</v>
      </c>
      <c r="AA2461" t="s">
        <v>188</v>
      </c>
      <c r="AB2461" t="s">
        <v>227</v>
      </c>
    </row>
    <row r="2462" spans="1:28" x14ac:dyDescent="0.25">
      <c r="A2462" t="s">
        <v>153</v>
      </c>
      <c r="B2462" t="s">
        <v>456</v>
      </c>
      <c r="C2462" t="s">
        <v>454</v>
      </c>
      <c r="D2462" t="s">
        <v>224</v>
      </c>
      <c r="E2462">
        <v>511</v>
      </c>
      <c r="F2462" t="str">
        <f t="shared" si="76"/>
        <v>A1111AF511</v>
      </c>
      <c r="G2462">
        <f t="shared" si="77"/>
        <v>68000</v>
      </c>
      <c r="H2462" s="2">
        <v>67951</v>
      </c>
      <c r="I2462" s="3">
        <v>68000</v>
      </c>
      <c r="J2462" t="s">
        <v>29</v>
      </c>
      <c r="K2462" t="s">
        <v>154</v>
      </c>
      <c r="L2462" t="s">
        <v>155</v>
      </c>
      <c r="M2462" t="s">
        <v>156</v>
      </c>
      <c r="N2462" t="s">
        <v>157</v>
      </c>
      <c r="O2462" t="s">
        <v>814</v>
      </c>
      <c r="P2462" t="s">
        <v>34</v>
      </c>
      <c r="Q2462" t="s">
        <v>45</v>
      </c>
      <c r="R2462" t="s">
        <v>46</v>
      </c>
      <c r="S2462" t="s">
        <v>455</v>
      </c>
      <c r="T2462" t="s">
        <v>185</v>
      </c>
      <c r="U2462" t="s">
        <v>226</v>
      </c>
      <c r="V2462" t="s">
        <v>39</v>
      </c>
      <c r="W2462" t="s">
        <v>40</v>
      </c>
      <c r="X2462" t="s">
        <v>187</v>
      </c>
      <c r="Y2462" t="s">
        <v>41</v>
      </c>
      <c r="Z2462" t="s">
        <v>41</v>
      </c>
      <c r="AA2462" t="s">
        <v>188</v>
      </c>
      <c r="AB2462" t="s">
        <v>227</v>
      </c>
    </row>
    <row r="2463" spans="1:28" x14ac:dyDescent="0.25">
      <c r="A2463" t="s">
        <v>163</v>
      </c>
      <c r="B2463" t="s">
        <v>456</v>
      </c>
      <c r="C2463" t="s">
        <v>454</v>
      </c>
      <c r="D2463" t="s">
        <v>224</v>
      </c>
      <c r="E2463">
        <v>511</v>
      </c>
      <c r="F2463" t="str">
        <f t="shared" si="76"/>
        <v>A1111AF511</v>
      </c>
      <c r="G2463">
        <f t="shared" si="77"/>
        <v>68000</v>
      </c>
      <c r="H2463" s="2">
        <v>-67991</v>
      </c>
      <c r="I2463" s="3">
        <v>-68000</v>
      </c>
      <c r="J2463" t="s">
        <v>99</v>
      </c>
      <c r="K2463" t="s">
        <v>45</v>
      </c>
      <c r="L2463" t="s">
        <v>46</v>
      </c>
      <c r="M2463" t="s">
        <v>140</v>
      </c>
      <c r="N2463" t="s">
        <v>141</v>
      </c>
      <c r="O2463" t="s">
        <v>814</v>
      </c>
      <c r="P2463" t="s">
        <v>34</v>
      </c>
      <c r="Q2463" t="s">
        <v>45</v>
      </c>
      <c r="R2463" t="s">
        <v>46</v>
      </c>
      <c r="S2463" t="s">
        <v>455</v>
      </c>
      <c r="T2463" t="s">
        <v>185</v>
      </c>
      <c r="U2463" t="s">
        <v>226</v>
      </c>
      <c r="V2463" t="s">
        <v>39</v>
      </c>
      <c r="W2463" t="s">
        <v>40</v>
      </c>
      <c r="X2463" t="s">
        <v>187</v>
      </c>
      <c r="Y2463" t="s">
        <v>41</v>
      </c>
      <c r="Z2463" t="s">
        <v>41</v>
      </c>
      <c r="AA2463" t="s">
        <v>188</v>
      </c>
      <c r="AB2463" t="s">
        <v>227</v>
      </c>
    </row>
    <row r="2464" spans="1:28" x14ac:dyDescent="0.25">
      <c r="A2464" t="s">
        <v>164</v>
      </c>
      <c r="B2464" t="s">
        <v>26</v>
      </c>
      <c r="C2464" t="s">
        <v>454</v>
      </c>
      <c r="D2464" t="s">
        <v>224</v>
      </c>
      <c r="E2464">
        <v>511</v>
      </c>
      <c r="F2464" t="str">
        <f t="shared" si="76"/>
        <v>A1111AF511</v>
      </c>
      <c r="G2464">
        <f t="shared" si="77"/>
        <v>68000</v>
      </c>
      <c r="H2464" s="2">
        <v>67951</v>
      </c>
      <c r="I2464" s="3">
        <v>68000</v>
      </c>
      <c r="J2464" t="s">
        <v>29</v>
      </c>
      <c r="K2464" t="s">
        <v>116</v>
      </c>
      <c r="L2464" t="s">
        <v>117</v>
      </c>
      <c r="M2464" t="s">
        <v>118</v>
      </c>
      <c r="N2464" t="s">
        <v>117</v>
      </c>
      <c r="O2464" t="s">
        <v>814</v>
      </c>
      <c r="P2464" t="s">
        <v>34</v>
      </c>
      <c r="Q2464" t="s">
        <v>45</v>
      </c>
      <c r="R2464" t="s">
        <v>46</v>
      </c>
      <c r="S2464" t="s">
        <v>455</v>
      </c>
      <c r="T2464" t="s">
        <v>185</v>
      </c>
      <c r="U2464" t="s">
        <v>226</v>
      </c>
      <c r="V2464" t="s">
        <v>39</v>
      </c>
      <c r="W2464" t="s">
        <v>40</v>
      </c>
      <c r="X2464" t="s">
        <v>187</v>
      </c>
      <c r="Y2464" t="s">
        <v>41</v>
      </c>
      <c r="Z2464" t="s">
        <v>41</v>
      </c>
      <c r="AA2464" t="s">
        <v>188</v>
      </c>
      <c r="AB2464" t="s">
        <v>227</v>
      </c>
    </row>
    <row r="2465" spans="1:28" x14ac:dyDescent="0.25">
      <c r="A2465" t="s">
        <v>165</v>
      </c>
      <c r="B2465" t="s">
        <v>26</v>
      </c>
      <c r="C2465" t="s">
        <v>454</v>
      </c>
      <c r="D2465" t="s">
        <v>224</v>
      </c>
      <c r="E2465">
        <v>511</v>
      </c>
      <c r="F2465" t="str">
        <f t="shared" si="76"/>
        <v>A1111AF511</v>
      </c>
      <c r="G2465">
        <f t="shared" si="77"/>
        <v>68000</v>
      </c>
      <c r="H2465" s="2">
        <v>-67951</v>
      </c>
      <c r="I2465" s="3">
        <v>-68000</v>
      </c>
      <c r="J2465" t="s">
        <v>99</v>
      </c>
      <c r="K2465" t="s">
        <v>154</v>
      </c>
      <c r="L2465" t="s">
        <v>155</v>
      </c>
      <c r="M2465" t="s">
        <v>156</v>
      </c>
      <c r="N2465" t="s">
        <v>157</v>
      </c>
      <c r="O2465" t="s">
        <v>814</v>
      </c>
      <c r="P2465" t="s">
        <v>34</v>
      </c>
      <c r="Q2465" t="s">
        <v>45</v>
      </c>
      <c r="R2465" t="s">
        <v>46</v>
      </c>
      <c r="S2465" t="s">
        <v>455</v>
      </c>
      <c r="T2465" t="s">
        <v>185</v>
      </c>
      <c r="U2465" t="s">
        <v>226</v>
      </c>
      <c r="V2465" t="s">
        <v>39</v>
      </c>
      <c r="W2465" t="s">
        <v>40</v>
      </c>
      <c r="X2465" t="s">
        <v>187</v>
      </c>
      <c r="Y2465" t="s">
        <v>41</v>
      </c>
      <c r="Z2465" t="s">
        <v>41</v>
      </c>
      <c r="AA2465" t="s">
        <v>188</v>
      </c>
      <c r="AB2465" t="s">
        <v>227</v>
      </c>
    </row>
    <row r="2466" spans="1:28" x14ac:dyDescent="0.25">
      <c r="A2466" t="s">
        <v>171</v>
      </c>
      <c r="B2466" t="s">
        <v>26</v>
      </c>
      <c r="C2466" t="s">
        <v>454</v>
      </c>
      <c r="D2466" t="s">
        <v>224</v>
      </c>
      <c r="E2466">
        <v>511</v>
      </c>
      <c r="F2466" t="str">
        <f t="shared" si="76"/>
        <v>A1111AF511</v>
      </c>
      <c r="G2466">
        <f t="shared" si="77"/>
        <v>331000</v>
      </c>
      <c r="H2466" s="2">
        <v>331372</v>
      </c>
      <c r="I2466" s="3">
        <v>331000</v>
      </c>
      <c r="J2466" t="s">
        <v>29</v>
      </c>
      <c r="K2466" t="s">
        <v>115</v>
      </c>
      <c r="L2466" t="s">
        <v>111</v>
      </c>
      <c r="M2466" t="s">
        <v>112</v>
      </c>
      <c r="N2466" t="s">
        <v>113</v>
      </c>
      <c r="O2466" t="s">
        <v>814</v>
      </c>
      <c r="P2466" t="s">
        <v>34</v>
      </c>
      <c r="Q2466" t="s">
        <v>45</v>
      </c>
      <c r="R2466" t="s">
        <v>46</v>
      </c>
      <c r="S2466" t="s">
        <v>455</v>
      </c>
      <c r="T2466" t="s">
        <v>185</v>
      </c>
      <c r="U2466" t="s">
        <v>226</v>
      </c>
      <c r="V2466" t="s">
        <v>39</v>
      </c>
      <c r="W2466" t="s">
        <v>40</v>
      </c>
      <c r="X2466" t="s">
        <v>187</v>
      </c>
      <c r="Y2466" t="s">
        <v>41</v>
      </c>
      <c r="Z2466" t="s">
        <v>41</v>
      </c>
      <c r="AA2466" t="s">
        <v>188</v>
      </c>
      <c r="AB2466" t="s">
        <v>227</v>
      </c>
    </row>
    <row r="2467" spans="1:28" x14ac:dyDescent="0.25">
      <c r="A2467" t="s">
        <v>172</v>
      </c>
      <c r="B2467" t="s">
        <v>26</v>
      </c>
      <c r="C2467" t="s">
        <v>454</v>
      </c>
      <c r="D2467" t="s">
        <v>224</v>
      </c>
      <c r="E2467">
        <v>511</v>
      </c>
      <c r="F2467" t="str">
        <f t="shared" si="76"/>
        <v>A1111AF511</v>
      </c>
      <c r="G2467">
        <f t="shared" si="77"/>
        <v>331000</v>
      </c>
      <c r="H2467" s="2">
        <v>-331372</v>
      </c>
      <c r="I2467" s="3">
        <v>-331000</v>
      </c>
      <c r="J2467" t="s">
        <v>99</v>
      </c>
      <c r="K2467" t="s">
        <v>108</v>
      </c>
      <c r="L2467" t="s">
        <v>109</v>
      </c>
      <c r="M2467" t="s">
        <v>32</v>
      </c>
      <c r="N2467" t="s">
        <v>33</v>
      </c>
      <c r="O2467" t="s">
        <v>814</v>
      </c>
      <c r="P2467" t="s">
        <v>34</v>
      </c>
      <c r="Q2467" t="s">
        <v>45</v>
      </c>
      <c r="R2467" t="s">
        <v>46</v>
      </c>
      <c r="S2467" t="s">
        <v>455</v>
      </c>
      <c r="T2467" t="s">
        <v>185</v>
      </c>
      <c r="U2467" t="s">
        <v>226</v>
      </c>
      <c r="V2467" t="s">
        <v>39</v>
      </c>
      <c r="W2467" t="s">
        <v>40</v>
      </c>
      <c r="X2467" t="s">
        <v>187</v>
      </c>
      <c r="Y2467" t="s">
        <v>41</v>
      </c>
      <c r="Z2467" t="s">
        <v>41</v>
      </c>
      <c r="AA2467" t="s">
        <v>188</v>
      </c>
      <c r="AB2467" t="s">
        <v>227</v>
      </c>
    </row>
    <row r="2468" spans="1:28" x14ac:dyDescent="0.25">
      <c r="A2468" t="s">
        <v>823</v>
      </c>
      <c r="B2468" t="s">
        <v>26</v>
      </c>
      <c r="C2468" t="s">
        <v>457</v>
      </c>
      <c r="D2468" t="s">
        <v>458</v>
      </c>
      <c r="E2468">
        <v>511</v>
      </c>
      <c r="F2468" t="str">
        <f t="shared" si="76"/>
        <v>A2100AF511</v>
      </c>
      <c r="G2468">
        <f t="shared" si="77"/>
        <v>37494000</v>
      </c>
      <c r="H2468" s="2">
        <v>37494360</v>
      </c>
      <c r="I2468" s="3">
        <v>37494000</v>
      </c>
      <c r="J2468" t="s">
        <v>29</v>
      </c>
      <c r="K2468" t="s">
        <v>108</v>
      </c>
      <c r="L2468" t="s">
        <v>109</v>
      </c>
      <c r="M2468" t="s">
        <v>32</v>
      </c>
      <c r="N2468" t="s">
        <v>33</v>
      </c>
      <c r="O2468" t="s">
        <v>814</v>
      </c>
      <c r="P2468" t="s">
        <v>34</v>
      </c>
      <c r="Q2468" t="s">
        <v>45</v>
      </c>
      <c r="R2468" t="s">
        <v>46</v>
      </c>
      <c r="S2468" t="s">
        <v>459</v>
      </c>
      <c r="T2468" t="s">
        <v>185</v>
      </c>
      <c r="U2468" t="s">
        <v>226</v>
      </c>
      <c r="V2468" t="s">
        <v>39</v>
      </c>
      <c r="W2468" t="s">
        <v>40</v>
      </c>
      <c r="X2468" t="s">
        <v>187</v>
      </c>
      <c r="Y2468" t="s">
        <v>41</v>
      </c>
      <c r="Z2468" t="s">
        <v>41</v>
      </c>
      <c r="AA2468" t="s">
        <v>188</v>
      </c>
      <c r="AB2468" t="s">
        <v>227</v>
      </c>
    </row>
    <row r="2469" spans="1:28" x14ac:dyDescent="0.25">
      <c r="A2469" t="s">
        <v>825</v>
      </c>
      <c r="B2469" t="s">
        <v>26</v>
      </c>
      <c r="C2469" t="s">
        <v>457</v>
      </c>
      <c r="D2469" t="s">
        <v>458</v>
      </c>
      <c r="E2469">
        <v>511</v>
      </c>
      <c r="F2469" t="str">
        <f t="shared" si="76"/>
        <v>A2100AF511</v>
      </c>
      <c r="G2469">
        <f t="shared" si="77"/>
        <v>834000</v>
      </c>
      <c r="H2469" s="2">
        <v>833684</v>
      </c>
      <c r="I2469" s="3">
        <v>834000</v>
      </c>
      <c r="J2469" t="s">
        <v>29</v>
      </c>
      <c r="K2469" t="s">
        <v>100</v>
      </c>
      <c r="L2469" t="s">
        <v>101</v>
      </c>
      <c r="M2469" t="s">
        <v>102</v>
      </c>
      <c r="N2469" t="s">
        <v>103</v>
      </c>
      <c r="O2469" t="s">
        <v>814</v>
      </c>
      <c r="P2469" t="s">
        <v>34</v>
      </c>
      <c r="Q2469" t="s">
        <v>45</v>
      </c>
      <c r="R2469" t="s">
        <v>46</v>
      </c>
      <c r="S2469" t="s">
        <v>459</v>
      </c>
      <c r="T2469" t="s">
        <v>185</v>
      </c>
      <c r="U2469" t="s">
        <v>226</v>
      </c>
      <c r="V2469" t="s">
        <v>39</v>
      </c>
      <c r="W2469" t="s">
        <v>40</v>
      </c>
      <c r="X2469" t="s">
        <v>187</v>
      </c>
      <c r="Y2469" t="s">
        <v>41</v>
      </c>
      <c r="Z2469" t="s">
        <v>41</v>
      </c>
      <c r="AA2469" t="s">
        <v>188</v>
      </c>
      <c r="AB2469" t="s">
        <v>227</v>
      </c>
    </row>
    <row r="2470" spans="1:28" x14ac:dyDescent="0.25">
      <c r="A2470" t="s">
        <v>816</v>
      </c>
      <c r="B2470" t="s">
        <v>26</v>
      </c>
      <c r="C2470" t="s">
        <v>457</v>
      </c>
      <c r="D2470" t="s">
        <v>458</v>
      </c>
      <c r="E2470">
        <v>511</v>
      </c>
      <c r="F2470" t="str">
        <f t="shared" si="76"/>
        <v>A2100AF511</v>
      </c>
      <c r="G2470">
        <f t="shared" si="77"/>
        <v>9564000</v>
      </c>
      <c r="H2470" s="2">
        <v>-9563862</v>
      </c>
      <c r="I2470" s="3">
        <v>-9564000</v>
      </c>
      <c r="J2470" t="s">
        <v>99</v>
      </c>
      <c r="K2470" t="s">
        <v>115</v>
      </c>
      <c r="L2470" t="s">
        <v>111</v>
      </c>
      <c r="M2470" t="s">
        <v>112</v>
      </c>
      <c r="N2470" t="s">
        <v>113</v>
      </c>
      <c r="O2470" t="s">
        <v>814</v>
      </c>
      <c r="P2470" t="s">
        <v>34</v>
      </c>
      <c r="Q2470" t="s">
        <v>45</v>
      </c>
      <c r="R2470" t="s">
        <v>46</v>
      </c>
      <c r="S2470" t="s">
        <v>459</v>
      </c>
      <c r="T2470" t="s">
        <v>185</v>
      </c>
      <c r="U2470" t="s">
        <v>226</v>
      </c>
      <c r="V2470" t="s">
        <v>39</v>
      </c>
      <c r="W2470" t="s">
        <v>40</v>
      </c>
      <c r="X2470" t="s">
        <v>187</v>
      </c>
      <c r="Y2470" t="s">
        <v>41</v>
      </c>
      <c r="Z2470" t="s">
        <v>41</v>
      </c>
      <c r="AA2470" t="s">
        <v>188</v>
      </c>
      <c r="AB2470" t="s">
        <v>227</v>
      </c>
    </row>
    <row r="2471" spans="1:28" x14ac:dyDescent="0.25">
      <c r="A2471" t="s">
        <v>817</v>
      </c>
      <c r="B2471" t="s">
        <v>26</v>
      </c>
      <c r="C2471" t="s">
        <v>457</v>
      </c>
      <c r="D2471" t="s">
        <v>458</v>
      </c>
      <c r="E2471">
        <v>511</v>
      </c>
      <c r="F2471" t="str">
        <f t="shared" si="76"/>
        <v>A2100AF511</v>
      </c>
      <c r="G2471">
        <f t="shared" si="77"/>
        <v>28764000</v>
      </c>
      <c r="H2471" s="2">
        <v>-28764182</v>
      </c>
      <c r="I2471" s="3">
        <v>-28764000</v>
      </c>
      <c r="J2471" t="s">
        <v>99</v>
      </c>
      <c r="K2471" t="s">
        <v>116</v>
      </c>
      <c r="L2471" t="s">
        <v>117</v>
      </c>
      <c r="M2471" t="s">
        <v>118</v>
      </c>
      <c r="N2471" t="s">
        <v>117</v>
      </c>
      <c r="O2471" t="s">
        <v>814</v>
      </c>
      <c r="P2471" t="s">
        <v>34</v>
      </c>
      <c r="Q2471" t="s">
        <v>45</v>
      </c>
      <c r="R2471" t="s">
        <v>46</v>
      </c>
      <c r="S2471" t="s">
        <v>459</v>
      </c>
      <c r="T2471" t="s">
        <v>185</v>
      </c>
      <c r="U2471" t="s">
        <v>226</v>
      </c>
      <c r="V2471" t="s">
        <v>39</v>
      </c>
      <c r="W2471" t="s">
        <v>40</v>
      </c>
      <c r="X2471" t="s">
        <v>187</v>
      </c>
      <c r="Y2471" t="s">
        <v>41</v>
      </c>
      <c r="Z2471" t="s">
        <v>41</v>
      </c>
      <c r="AA2471" t="s">
        <v>188</v>
      </c>
      <c r="AB2471" t="s">
        <v>227</v>
      </c>
    </row>
    <row r="2472" spans="1:28" x14ac:dyDescent="0.25">
      <c r="A2472" t="s">
        <v>119</v>
      </c>
      <c r="B2472" t="s">
        <v>460</v>
      </c>
      <c r="C2472" t="s">
        <v>457</v>
      </c>
      <c r="D2472" t="s">
        <v>458</v>
      </c>
      <c r="E2472">
        <v>511</v>
      </c>
      <c r="F2472" t="str">
        <f t="shared" si="76"/>
        <v>A2100AF511</v>
      </c>
      <c r="G2472">
        <f t="shared" si="77"/>
        <v>13646000</v>
      </c>
      <c r="H2472" s="2">
        <v>13646207</v>
      </c>
      <c r="I2472" s="3">
        <v>13646000</v>
      </c>
      <c r="J2472" t="s">
        <v>29</v>
      </c>
      <c r="K2472" t="s">
        <v>121</v>
      </c>
      <c r="L2472" t="s">
        <v>122</v>
      </c>
      <c r="M2472" t="s">
        <v>123</v>
      </c>
      <c r="N2472" t="s">
        <v>124</v>
      </c>
      <c r="O2472" t="s">
        <v>814</v>
      </c>
      <c r="P2472" t="s">
        <v>34</v>
      </c>
      <c r="Q2472" t="s">
        <v>45</v>
      </c>
      <c r="R2472" t="s">
        <v>46</v>
      </c>
      <c r="S2472" t="s">
        <v>459</v>
      </c>
      <c r="T2472" t="s">
        <v>185</v>
      </c>
      <c r="U2472" t="s">
        <v>226</v>
      </c>
      <c r="V2472" t="s">
        <v>39</v>
      </c>
      <c r="W2472" t="s">
        <v>40</v>
      </c>
      <c r="X2472" t="s">
        <v>187</v>
      </c>
      <c r="Y2472" t="s">
        <v>41</v>
      </c>
      <c r="Z2472" t="s">
        <v>41</v>
      </c>
      <c r="AA2472" t="s">
        <v>188</v>
      </c>
      <c r="AB2472" t="s">
        <v>227</v>
      </c>
    </row>
    <row r="2473" spans="1:28" x14ac:dyDescent="0.25">
      <c r="A2473" t="s">
        <v>125</v>
      </c>
      <c r="B2473" t="s">
        <v>460</v>
      </c>
      <c r="C2473" t="s">
        <v>457</v>
      </c>
      <c r="D2473" t="s">
        <v>458</v>
      </c>
      <c r="E2473">
        <v>511</v>
      </c>
      <c r="F2473" t="str">
        <f t="shared" si="76"/>
        <v>A2100AF511</v>
      </c>
      <c r="G2473">
        <f t="shared" si="77"/>
        <v>13646000</v>
      </c>
      <c r="H2473" s="2">
        <v>-13646207</v>
      </c>
      <c r="I2473" s="3">
        <v>-13646000</v>
      </c>
      <c r="J2473" t="s">
        <v>99</v>
      </c>
      <c r="K2473" t="s">
        <v>126</v>
      </c>
      <c r="L2473" t="s">
        <v>927</v>
      </c>
      <c r="M2473" t="s">
        <v>127</v>
      </c>
      <c r="N2473" t="s">
        <v>928</v>
      </c>
      <c r="O2473" t="s">
        <v>814</v>
      </c>
      <c r="P2473" t="s">
        <v>34</v>
      </c>
      <c r="Q2473" t="s">
        <v>45</v>
      </c>
      <c r="R2473" t="s">
        <v>46</v>
      </c>
      <c r="S2473" t="s">
        <v>459</v>
      </c>
      <c r="T2473" t="s">
        <v>185</v>
      </c>
      <c r="U2473" t="s">
        <v>226</v>
      </c>
      <c r="V2473" t="s">
        <v>39</v>
      </c>
      <c r="W2473" t="s">
        <v>40</v>
      </c>
      <c r="X2473" t="s">
        <v>187</v>
      </c>
      <c r="Y2473" t="s">
        <v>41</v>
      </c>
      <c r="Z2473" t="s">
        <v>41</v>
      </c>
      <c r="AA2473" t="s">
        <v>188</v>
      </c>
      <c r="AB2473" t="s">
        <v>227</v>
      </c>
    </row>
    <row r="2474" spans="1:28" x14ac:dyDescent="0.25">
      <c r="A2474" t="s">
        <v>145</v>
      </c>
      <c r="B2474" t="s">
        <v>26</v>
      </c>
      <c r="C2474" t="s">
        <v>457</v>
      </c>
      <c r="D2474" t="s">
        <v>458</v>
      </c>
      <c r="E2474">
        <v>511</v>
      </c>
      <c r="F2474" t="str">
        <f t="shared" si="76"/>
        <v>A2100AF511</v>
      </c>
      <c r="G2474">
        <f t="shared" si="77"/>
        <v>13646000</v>
      </c>
      <c r="H2474" s="2">
        <v>13646207</v>
      </c>
      <c r="I2474" s="3">
        <v>13646000</v>
      </c>
      <c r="J2474" t="s">
        <v>29</v>
      </c>
      <c r="K2474" t="s">
        <v>108</v>
      </c>
      <c r="L2474" t="s">
        <v>109</v>
      </c>
      <c r="M2474" t="s">
        <v>32</v>
      </c>
      <c r="N2474" t="s">
        <v>33</v>
      </c>
      <c r="O2474" t="s">
        <v>814</v>
      </c>
      <c r="P2474" t="s">
        <v>34</v>
      </c>
      <c r="Q2474" t="s">
        <v>45</v>
      </c>
      <c r="R2474" t="s">
        <v>46</v>
      </c>
      <c r="S2474" t="s">
        <v>459</v>
      </c>
      <c r="T2474" t="s">
        <v>185</v>
      </c>
      <c r="U2474" t="s">
        <v>226</v>
      </c>
      <c r="V2474" t="s">
        <v>39</v>
      </c>
      <c r="W2474" t="s">
        <v>40</v>
      </c>
      <c r="X2474" t="s">
        <v>187</v>
      </c>
      <c r="Y2474" t="s">
        <v>41</v>
      </c>
      <c r="Z2474" t="s">
        <v>41</v>
      </c>
      <c r="AA2474" t="s">
        <v>188</v>
      </c>
      <c r="AB2474" t="s">
        <v>227</v>
      </c>
    </row>
    <row r="2475" spans="1:28" x14ac:dyDescent="0.25">
      <c r="A2475" t="s">
        <v>146</v>
      </c>
      <c r="B2475" t="s">
        <v>26</v>
      </c>
      <c r="C2475" t="s">
        <v>457</v>
      </c>
      <c r="D2475" t="s">
        <v>458</v>
      </c>
      <c r="E2475">
        <v>511</v>
      </c>
      <c r="F2475" t="str">
        <f t="shared" si="76"/>
        <v>A2100AF511</v>
      </c>
      <c r="G2475">
        <f t="shared" si="77"/>
        <v>13646000</v>
      </c>
      <c r="H2475" s="2">
        <v>-13646207</v>
      </c>
      <c r="I2475" s="3">
        <v>-13646000</v>
      </c>
      <c r="J2475" t="s">
        <v>99</v>
      </c>
      <c r="K2475" t="s">
        <v>121</v>
      </c>
      <c r="L2475" t="s">
        <v>122</v>
      </c>
      <c r="M2475" t="s">
        <v>123</v>
      </c>
      <c r="N2475" t="s">
        <v>124</v>
      </c>
      <c r="O2475" t="s">
        <v>814</v>
      </c>
      <c r="P2475" t="s">
        <v>34</v>
      </c>
      <c r="Q2475" t="s">
        <v>45</v>
      </c>
      <c r="R2475" t="s">
        <v>46</v>
      </c>
      <c r="S2475" t="s">
        <v>459</v>
      </c>
      <c r="T2475" t="s">
        <v>185</v>
      </c>
      <c r="U2475" t="s">
        <v>226</v>
      </c>
      <c r="V2475" t="s">
        <v>39</v>
      </c>
      <c r="W2475" t="s">
        <v>40</v>
      </c>
      <c r="X2475" t="s">
        <v>187</v>
      </c>
      <c r="Y2475" t="s">
        <v>41</v>
      </c>
      <c r="Z2475" t="s">
        <v>41</v>
      </c>
      <c r="AA2475" t="s">
        <v>188</v>
      </c>
      <c r="AB2475" t="s">
        <v>227</v>
      </c>
    </row>
    <row r="2476" spans="1:28" x14ac:dyDescent="0.25">
      <c r="A2476" t="s">
        <v>147</v>
      </c>
      <c r="B2476" t="s">
        <v>26</v>
      </c>
      <c r="C2476" t="s">
        <v>457</v>
      </c>
      <c r="D2476" t="s">
        <v>458</v>
      </c>
      <c r="E2476">
        <v>511</v>
      </c>
      <c r="F2476" t="str">
        <f t="shared" si="76"/>
        <v>A2100AF511</v>
      </c>
      <c r="G2476">
        <f t="shared" si="77"/>
        <v>13646000</v>
      </c>
      <c r="H2476" s="2">
        <v>13646207</v>
      </c>
      <c r="I2476" s="3">
        <v>13646000</v>
      </c>
      <c r="J2476" t="s">
        <v>29</v>
      </c>
      <c r="K2476" t="s">
        <v>126</v>
      </c>
      <c r="L2476" t="s">
        <v>927</v>
      </c>
      <c r="M2476" t="s">
        <v>127</v>
      </c>
      <c r="N2476" t="s">
        <v>928</v>
      </c>
      <c r="O2476" t="s">
        <v>814</v>
      </c>
      <c r="P2476" t="s">
        <v>34</v>
      </c>
      <c r="Q2476" t="s">
        <v>45</v>
      </c>
      <c r="R2476" t="s">
        <v>46</v>
      </c>
      <c r="S2476" t="s">
        <v>459</v>
      </c>
      <c r="T2476" t="s">
        <v>185</v>
      </c>
      <c r="U2476" t="s">
        <v>226</v>
      </c>
      <c r="V2476" t="s">
        <v>39</v>
      </c>
      <c r="W2476" t="s">
        <v>40</v>
      </c>
      <c r="X2476" t="s">
        <v>187</v>
      </c>
      <c r="Y2476" t="s">
        <v>41</v>
      </c>
      <c r="Z2476" t="s">
        <v>41</v>
      </c>
      <c r="AA2476" t="s">
        <v>188</v>
      </c>
      <c r="AB2476" t="s">
        <v>227</v>
      </c>
    </row>
    <row r="2477" spans="1:28" x14ac:dyDescent="0.25">
      <c r="A2477" t="s">
        <v>148</v>
      </c>
      <c r="B2477" t="s">
        <v>26</v>
      </c>
      <c r="C2477" t="s">
        <v>457</v>
      </c>
      <c r="D2477" t="s">
        <v>458</v>
      </c>
      <c r="E2477">
        <v>511</v>
      </c>
      <c r="F2477" t="str">
        <f t="shared" si="76"/>
        <v>A2100AF511</v>
      </c>
      <c r="G2477">
        <f t="shared" si="77"/>
        <v>13646000</v>
      </c>
      <c r="H2477" s="2">
        <v>-13646207</v>
      </c>
      <c r="I2477" s="3">
        <v>-13646000</v>
      </c>
      <c r="J2477" t="s">
        <v>99</v>
      </c>
      <c r="K2477" t="s">
        <v>116</v>
      </c>
      <c r="L2477" t="s">
        <v>117</v>
      </c>
      <c r="M2477" t="s">
        <v>118</v>
      </c>
      <c r="N2477" t="s">
        <v>117</v>
      </c>
      <c r="O2477" t="s">
        <v>814</v>
      </c>
      <c r="P2477" t="s">
        <v>34</v>
      </c>
      <c r="Q2477" t="s">
        <v>45</v>
      </c>
      <c r="R2477" t="s">
        <v>46</v>
      </c>
      <c r="S2477" t="s">
        <v>459</v>
      </c>
      <c r="T2477" t="s">
        <v>185</v>
      </c>
      <c r="U2477" t="s">
        <v>226</v>
      </c>
      <c r="V2477" t="s">
        <v>39</v>
      </c>
      <c r="W2477" t="s">
        <v>40</v>
      </c>
      <c r="X2477" t="s">
        <v>187</v>
      </c>
      <c r="Y2477" t="s">
        <v>41</v>
      </c>
      <c r="Z2477" t="s">
        <v>41</v>
      </c>
      <c r="AA2477" t="s">
        <v>188</v>
      </c>
      <c r="AB2477" t="s">
        <v>227</v>
      </c>
    </row>
    <row r="2478" spans="1:28" x14ac:dyDescent="0.25">
      <c r="A2478" t="s">
        <v>149</v>
      </c>
      <c r="B2478" t="s">
        <v>26</v>
      </c>
      <c r="C2478" t="s">
        <v>457</v>
      </c>
      <c r="D2478" t="s">
        <v>458</v>
      </c>
      <c r="E2478">
        <v>511</v>
      </c>
      <c r="F2478" t="str">
        <f t="shared" si="76"/>
        <v>A2100AF511</v>
      </c>
      <c r="G2478">
        <f t="shared" si="77"/>
        <v>5070000</v>
      </c>
      <c r="H2478" s="2">
        <v>5069798</v>
      </c>
      <c r="I2478" s="3">
        <v>5070000</v>
      </c>
      <c r="J2478" t="s">
        <v>29</v>
      </c>
      <c r="K2478" t="s">
        <v>45</v>
      </c>
      <c r="L2478" t="s">
        <v>46</v>
      </c>
      <c r="M2478" t="s">
        <v>140</v>
      </c>
      <c r="N2478" t="s">
        <v>141</v>
      </c>
      <c r="O2478" t="s">
        <v>814</v>
      </c>
      <c r="P2478" t="s">
        <v>34</v>
      </c>
      <c r="Q2478" t="s">
        <v>45</v>
      </c>
      <c r="R2478" t="s">
        <v>46</v>
      </c>
      <c r="S2478" t="s">
        <v>459</v>
      </c>
      <c r="T2478" t="s">
        <v>185</v>
      </c>
      <c r="U2478" t="s">
        <v>226</v>
      </c>
      <c r="V2478" t="s">
        <v>39</v>
      </c>
      <c r="W2478" t="s">
        <v>40</v>
      </c>
      <c r="X2478" t="s">
        <v>187</v>
      </c>
      <c r="Y2478" t="s">
        <v>41</v>
      </c>
      <c r="Z2478" t="s">
        <v>41</v>
      </c>
      <c r="AA2478" t="s">
        <v>188</v>
      </c>
      <c r="AB2478" t="s">
        <v>227</v>
      </c>
    </row>
    <row r="2479" spans="1:28" x14ac:dyDescent="0.25">
      <c r="A2479" t="s">
        <v>152</v>
      </c>
      <c r="B2479" t="s">
        <v>26</v>
      </c>
      <c r="C2479" t="s">
        <v>457</v>
      </c>
      <c r="D2479" t="s">
        <v>458</v>
      </c>
      <c r="E2479">
        <v>511</v>
      </c>
      <c r="F2479" t="str">
        <f t="shared" si="76"/>
        <v>A2100AF511</v>
      </c>
      <c r="G2479">
        <f t="shared" si="77"/>
        <v>5070000</v>
      </c>
      <c r="H2479" s="2">
        <v>-5069798</v>
      </c>
      <c r="I2479" s="3">
        <v>-5070000</v>
      </c>
      <c r="J2479" t="s">
        <v>99</v>
      </c>
      <c r="K2479" t="s">
        <v>115</v>
      </c>
      <c r="L2479" t="s">
        <v>111</v>
      </c>
      <c r="M2479" t="s">
        <v>112</v>
      </c>
      <c r="N2479" t="s">
        <v>113</v>
      </c>
      <c r="O2479" t="s">
        <v>814</v>
      </c>
      <c r="P2479" t="s">
        <v>34</v>
      </c>
      <c r="Q2479" t="s">
        <v>45</v>
      </c>
      <c r="R2479" t="s">
        <v>46</v>
      </c>
      <c r="S2479" t="s">
        <v>459</v>
      </c>
      <c r="T2479" t="s">
        <v>185</v>
      </c>
      <c r="U2479" t="s">
        <v>226</v>
      </c>
      <c r="V2479" t="s">
        <v>39</v>
      </c>
      <c r="W2479" t="s">
        <v>40</v>
      </c>
      <c r="X2479" t="s">
        <v>187</v>
      </c>
      <c r="Y2479" t="s">
        <v>41</v>
      </c>
      <c r="Z2479" t="s">
        <v>41</v>
      </c>
      <c r="AA2479" t="s">
        <v>188</v>
      </c>
      <c r="AB2479" t="s">
        <v>227</v>
      </c>
    </row>
    <row r="2480" spans="1:28" x14ac:dyDescent="0.25">
      <c r="A2480" t="s">
        <v>153</v>
      </c>
      <c r="B2480" t="s">
        <v>460</v>
      </c>
      <c r="C2480" t="s">
        <v>457</v>
      </c>
      <c r="D2480" t="s">
        <v>458</v>
      </c>
      <c r="E2480">
        <v>511</v>
      </c>
      <c r="F2480" t="str">
        <f t="shared" si="76"/>
        <v>A2100AF511</v>
      </c>
      <c r="G2480">
        <f t="shared" si="77"/>
        <v>4686000</v>
      </c>
      <c r="H2480" s="2">
        <v>4686388</v>
      </c>
      <c r="I2480" s="3">
        <v>4686000</v>
      </c>
      <c r="J2480" t="s">
        <v>29</v>
      </c>
      <c r="K2480" t="s">
        <v>154</v>
      </c>
      <c r="L2480" t="s">
        <v>155</v>
      </c>
      <c r="M2480" t="s">
        <v>156</v>
      </c>
      <c r="N2480" t="s">
        <v>157</v>
      </c>
      <c r="O2480" t="s">
        <v>814</v>
      </c>
      <c r="P2480" t="s">
        <v>34</v>
      </c>
      <c r="Q2480" t="s">
        <v>45</v>
      </c>
      <c r="R2480" t="s">
        <v>46</v>
      </c>
      <c r="S2480" t="s">
        <v>459</v>
      </c>
      <c r="T2480" t="s">
        <v>185</v>
      </c>
      <c r="U2480" t="s">
        <v>226</v>
      </c>
      <c r="V2480" t="s">
        <v>39</v>
      </c>
      <c r="W2480" t="s">
        <v>40</v>
      </c>
      <c r="X2480" t="s">
        <v>187</v>
      </c>
      <c r="Y2480" t="s">
        <v>41</v>
      </c>
      <c r="Z2480" t="s">
        <v>41</v>
      </c>
      <c r="AA2480" t="s">
        <v>188</v>
      </c>
      <c r="AB2480" t="s">
        <v>227</v>
      </c>
    </row>
    <row r="2481" spans="1:28" x14ac:dyDescent="0.25">
      <c r="A2481" t="s">
        <v>158</v>
      </c>
      <c r="B2481" t="s">
        <v>460</v>
      </c>
      <c r="C2481" t="s">
        <v>457</v>
      </c>
      <c r="D2481" t="s">
        <v>458</v>
      </c>
      <c r="E2481">
        <v>511</v>
      </c>
      <c r="F2481" t="str">
        <f t="shared" si="76"/>
        <v>A2100AF511</v>
      </c>
      <c r="G2481">
        <f t="shared" si="77"/>
        <v>443000</v>
      </c>
      <c r="H2481" s="2">
        <v>443422</v>
      </c>
      <c r="I2481" s="3">
        <v>443000</v>
      </c>
      <c r="J2481" t="s">
        <v>29</v>
      </c>
      <c r="K2481" t="s">
        <v>159</v>
      </c>
      <c r="L2481" t="s">
        <v>160</v>
      </c>
      <c r="M2481" t="s">
        <v>161</v>
      </c>
      <c r="N2481" t="s">
        <v>162</v>
      </c>
      <c r="O2481" t="s">
        <v>814</v>
      </c>
      <c r="P2481" t="s">
        <v>34</v>
      </c>
      <c r="Q2481" t="s">
        <v>45</v>
      </c>
      <c r="R2481" t="s">
        <v>46</v>
      </c>
      <c r="S2481" t="s">
        <v>459</v>
      </c>
      <c r="T2481" t="s">
        <v>185</v>
      </c>
      <c r="U2481" t="s">
        <v>226</v>
      </c>
      <c r="V2481" t="s">
        <v>39</v>
      </c>
      <c r="W2481" t="s">
        <v>40</v>
      </c>
      <c r="X2481" t="s">
        <v>187</v>
      </c>
      <c r="Y2481" t="s">
        <v>41</v>
      </c>
      <c r="Z2481" t="s">
        <v>41</v>
      </c>
      <c r="AA2481" t="s">
        <v>188</v>
      </c>
      <c r="AB2481" t="s">
        <v>227</v>
      </c>
    </row>
    <row r="2482" spans="1:28" x14ac:dyDescent="0.25">
      <c r="A2482" t="s">
        <v>163</v>
      </c>
      <c r="B2482" t="s">
        <v>460</v>
      </c>
      <c r="C2482" t="s">
        <v>457</v>
      </c>
      <c r="D2482" t="s">
        <v>458</v>
      </c>
      <c r="E2482">
        <v>511</v>
      </c>
      <c r="F2482" t="str">
        <f t="shared" si="76"/>
        <v>A2100AF511</v>
      </c>
      <c r="G2482">
        <f t="shared" si="77"/>
        <v>5129000</v>
      </c>
      <c r="H2482" s="2">
        <v>-5129810</v>
      </c>
      <c r="I2482" s="3">
        <v>-5129000</v>
      </c>
      <c r="J2482" t="s">
        <v>99</v>
      </c>
      <c r="K2482" t="s">
        <v>45</v>
      </c>
      <c r="L2482" t="s">
        <v>46</v>
      </c>
      <c r="M2482" t="s">
        <v>140</v>
      </c>
      <c r="N2482" t="s">
        <v>141</v>
      </c>
      <c r="O2482" t="s">
        <v>814</v>
      </c>
      <c r="P2482" t="s">
        <v>34</v>
      </c>
      <c r="Q2482" t="s">
        <v>45</v>
      </c>
      <c r="R2482" t="s">
        <v>46</v>
      </c>
      <c r="S2482" t="s">
        <v>459</v>
      </c>
      <c r="T2482" t="s">
        <v>185</v>
      </c>
      <c r="U2482" t="s">
        <v>226</v>
      </c>
      <c r="V2482" t="s">
        <v>39</v>
      </c>
      <c r="W2482" t="s">
        <v>40</v>
      </c>
      <c r="X2482" t="s">
        <v>187</v>
      </c>
      <c r="Y2482" t="s">
        <v>41</v>
      </c>
      <c r="Z2482" t="s">
        <v>41</v>
      </c>
      <c r="AA2482" t="s">
        <v>188</v>
      </c>
      <c r="AB2482" t="s">
        <v>227</v>
      </c>
    </row>
    <row r="2483" spans="1:28" x14ac:dyDescent="0.25">
      <c r="A2483" t="s">
        <v>164</v>
      </c>
      <c r="B2483" t="s">
        <v>26</v>
      </c>
      <c r="C2483" t="s">
        <v>457</v>
      </c>
      <c r="D2483" t="s">
        <v>458</v>
      </c>
      <c r="E2483">
        <v>511</v>
      </c>
      <c r="F2483" t="str">
        <f t="shared" si="76"/>
        <v>A2100AF511</v>
      </c>
      <c r="G2483">
        <f t="shared" si="77"/>
        <v>4686000</v>
      </c>
      <c r="H2483" s="2">
        <v>4686388</v>
      </c>
      <c r="I2483" s="3">
        <v>4686000</v>
      </c>
      <c r="J2483" t="s">
        <v>29</v>
      </c>
      <c r="K2483" t="s">
        <v>116</v>
      </c>
      <c r="L2483" t="s">
        <v>117</v>
      </c>
      <c r="M2483" t="s">
        <v>118</v>
      </c>
      <c r="N2483" t="s">
        <v>117</v>
      </c>
      <c r="O2483" t="s">
        <v>814</v>
      </c>
      <c r="P2483" t="s">
        <v>34</v>
      </c>
      <c r="Q2483" t="s">
        <v>45</v>
      </c>
      <c r="R2483" t="s">
        <v>46</v>
      </c>
      <c r="S2483" t="s">
        <v>459</v>
      </c>
      <c r="T2483" t="s">
        <v>185</v>
      </c>
      <c r="U2483" t="s">
        <v>226</v>
      </c>
      <c r="V2483" t="s">
        <v>39</v>
      </c>
      <c r="W2483" t="s">
        <v>40</v>
      </c>
      <c r="X2483" t="s">
        <v>187</v>
      </c>
      <c r="Y2483" t="s">
        <v>41</v>
      </c>
      <c r="Z2483" t="s">
        <v>41</v>
      </c>
      <c r="AA2483" t="s">
        <v>188</v>
      </c>
      <c r="AB2483" t="s">
        <v>227</v>
      </c>
    </row>
    <row r="2484" spans="1:28" x14ac:dyDescent="0.25">
      <c r="A2484" t="s">
        <v>165</v>
      </c>
      <c r="B2484" t="s">
        <v>26</v>
      </c>
      <c r="C2484" t="s">
        <v>457</v>
      </c>
      <c r="D2484" t="s">
        <v>458</v>
      </c>
      <c r="E2484">
        <v>511</v>
      </c>
      <c r="F2484" t="str">
        <f t="shared" si="76"/>
        <v>A2100AF511</v>
      </c>
      <c r="G2484">
        <f t="shared" si="77"/>
        <v>4686000</v>
      </c>
      <c r="H2484" s="2">
        <v>-4686388</v>
      </c>
      <c r="I2484" s="3">
        <v>-4686000</v>
      </c>
      <c r="J2484" t="s">
        <v>99</v>
      </c>
      <c r="K2484" t="s">
        <v>154</v>
      </c>
      <c r="L2484" t="s">
        <v>155</v>
      </c>
      <c r="M2484" t="s">
        <v>156</v>
      </c>
      <c r="N2484" t="s">
        <v>157</v>
      </c>
      <c r="O2484" t="s">
        <v>814</v>
      </c>
      <c r="P2484" t="s">
        <v>34</v>
      </c>
      <c r="Q2484" t="s">
        <v>45</v>
      </c>
      <c r="R2484" t="s">
        <v>46</v>
      </c>
      <c r="S2484" t="s">
        <v>459</v>
      </c>
      <c r="T2484" t="s">
        <v>185</v>
      </c>
      <c r="U2484" t="s">
        <v>226</v>
      </c>
      <c r="V2484" t="s">
        <v>39</v>
      </c>
      <c r="W2484" t="s">
        <v>40</v>
      </c>
      <c r="X2484" t="s">
        <v>187</v>
      </c>
      <c r="Y2484" t="s">
        <v>41</v>
      </c>
      <c r="Z2484" t="s">
        <v>41</v>
      </c>
      <c r="AA2484" t="s">
        <v>188</v>
      </c>
      <c r="AB2484" t="s">
        <v>227</v>
      </c>
    </row>
    <row r="2485" spans="1:28" x14ac:dyDescent="0.25">
      <c r="A2485" t="s">
        <v>166</v>
      </c>
      <c r="B2485" t="s">
        <v>26</v>
      </c>
      <c r="C2485" t="s">
        <v>457</v>
      </c>
      <c r="D2485" t="s">
        <v>458</v>
      </c>
      <c r="E2485">
        <v>511</v>
      </c>
      <c r="F2485" t="str">
        <f t="shared" si="76"/>
        <v>A2100AF511</v>
      </c>
      <c r="G2485">
        <f t="shared" si="77"/>
        <v>5000000</v>
      </c>
      <c r="H2485" s="2">
        <v>5000449</v>
      </c>
      <c r="I2485" s="3">
        <v>5000000</v>
      </c>
      <c r="J2485" t="s">
        <v>29</v>
      </c>
      <c r="K2485" t="s">
        <v>116</v>
      </c>
      <c r="L2485" t="s">
        <v>117</v>
      </c>
      <c r="M2485" t="s">
        <v>118</v>
      </c>
      <c r="N2485" t="s">
        <v>117</v>
      </c>
      <c r="O2485" t="s">
        <v>814</v>
      </c>
      <c r="P2485" t="s">
        <v>34</v>
      </c>
      <c r="Q2485" t="s">
        <v>45</v>
      </c>
      <c r="R2485" t="s">
        <v>46</v>
      </c>
      <c r="S2485" t="s">
        <v>459</v>
      </c>
      <c r="T2485" t="s">
        <v>185</v>
      </c>
      <c r="U2485" t="s">
        <v>226</v>
      </c>
      <c r="V2485" t="s">
        <v>39</v>
      </c>
      <c r="W2485" t="s">
        <v>40</v>
      </c>
      <c r="X2485" t="s">
        <v>187</v>
      </c>
      <c r="Y2485" t="s">
        <v>41</v>
      </c>
      <c r="Z2485" t="s">
        <v>41</v>
      </c>
      <c r="AA2485" t="s">
        <v>188</v>
      </c>
      <c r="AB2485" t="s">
        <v>227</v>
      </c>
    </row>
    <row r="2486" spans="1:28" x14ac:dyDescent="0.25">
      <c r="A2486" t="s">
        <v>167</v>
      </c>
      <c r="B2486" t="s">
        <v>26</v>
      </c>
      <c r="C2486" t="s">
        <v>457</v>
      </c>
      <c r="D2486" t="s">
        <v>458</v>
      </c>
      <c r="E2486">
        <v>511</v>
      </c>
      <c r="F2486" t="str">
        <f t="shared" si="76"/>
        <v>A2100AF511</v>
      </c>
      <c r="G2486">
        <f t="shared" si="77"/>
        <v>5000000</v>
      </c>
      <c r="H2486" s="2">
        <v>-5000449</v>
      </c>
      <c r="I2486" s="3">
        <v>-5000000</v>
      </c>
      <c r="J2486" t="s">
        <v>99</v>
      </c>
      <c r="K2486" t="s">
        <v>168</v>
      </c>
      <c r="L2486" t="s">
        <v>117</v>
      </c>
      <c r="M2486" t="s">
        <v>169</v>
      </c>
      <c r="N2486" t="s">
        <v>170</v>
      </c>
      <c r="O2486" t="s">
        <v>814</v>
      </c>
      <c r="P2486" t="s">
        <v>34</v>
      </c>
      <c r="Q2486" t="s">
        <v>45</v>
      </c>
      <c r="R2486" t="s">
        <v>46</v>
      </c>
      <c r="S2486" t="s">
        <v>459</v>
      </c>
      <c r="T2486" t="s">
        <v>185</v>
      </c>
      <c r="U2486" t="s">
        <v>226</v>
      </c>
      <c r="V2486" t="s">
        <v>39</v>
      </c>
      <c r="W2486" t="s">
        <v>40</v>
      </c>
      <c r="X2486" t="s">
        <v>187</v>
      </c>
      <c r="Y2486" t="s">
        <v>41</v>
      </c>
      <c r="Z2486" t="s">
        <v>41</v>
      </c>
      <c r="AA2486" t="s">
        <v>188</v>
      </c>
      <c r="AB2486" t="s">
        <v>227</v>
      </c>
    </row>
    <row r="2487" spans="1:28" x14ac:dyDescent="0.25">
      <c r="A2487" t="s">
        <v>171</v>
      </c>
      <c r="B2487" t="s">
        <v>26</v>
      </c>
      <c r="C2487" t="s">
        <v>457</v>
      </c>
      <c r="D2487" t="s">
        <v>458</v>
      </c>
      <c r="E2487">
        <v>511</v>
      </c>
      <c r="F2487" t="str">
        <f t="shared" si="76"/>
        <v>A2100AF511</v>
      </c>
      <c r="G2487">
        <f t="shared" si="77"/>
        <v>2169000</v>
      </c>
      <c r="H2487" s="2">
        <v>2168663</v>
      </c>
      <c r="I2487" s="3">
        <v>2169000</v>
      </c>
      <c r="J2487" t="s">
        <v>29</v>
      </c>
      <c r="K2487" t="s">
        <v>115</v>
      </c>
      <c r="L2487" t="s">
        <v>111</v>
      </c>
      <c r="M2487" t="s">
        <v>112</v>
      </c>
      <c r="N2487" t="s">
        <v>113</v>
      </c>
      <c r="O2487" t="s">
        <v>814</v>
      </c>
      <c r="P2487" t="s">
        <v>34</v>
      </c>
      <c r="Q2487" t="s">
        <v>45</v>
      </c>
      <c r="R2487" t="s">
        <v>46</v>
      </c>
      <c r="S2487" t="s">
        <v>459</v>
      </c>
      <c r="T2487" t="s">
        <v>185</v>
      </c>
      <c r="U2487" t="s">
        <v>226</v>
      </c>
      <c r="V2487" t="s">
        <v>39</v>
      </c>
      <c r="W2487" t="s">
        <v>40</v>
      </c>
      <c r="X2487" t="s">
        <v>187</v>
      </c>
      <c r="Y2487" t="s">
        <v>41</v>
      </c>
      <c r="Z2487" t="s">
        <v>41</v>
      </c>
      <c r="AA2487" t="s">
        <v>188</v>
      </c>
      <c r="AB2487" t="s">
        <v>227</v>
      </c>
    </row>
    <row r="2488" spans="1:28" x14ac:dyDescent="0.25">
      <c r="A2488" t="s">
        <v>172</v>
      </c>
      <c r="B2488" t="s">
        <v>26</v>
      </c>
      <c r="C2488" t="s">
        <v>457</v>
      </c>
      <c r="D2488" t="s">
        <v>458</v>
      </c>
      <c r="E2488">
        <v>511</v>
      </c>
      <c r="F2488" t="str">
        <f t="shared" si="76"/>
        <v>A2100AF511</v>
      </c>
      <c r="G2488">
        <f t="shared" si="77"/>
        <v>2169000</v>
      </c>
      <c r="H2488" s="2">
        <v>-2168663</v>
      </c>
      <c r="I2488" s="3">
        <v>-2169000</v>
      </c>
      <c r="J2488" t="s">
        <v>99</v>
      </c>
      <c r="K2488" t="s">
        <v>108</v>
      </c>
      <c r="L2488" t="s">
        <v>109</v>
      </c>
      <c r="M2488" t="s">
        <v>32</v>
      </c>
      <c r="N2488" t="s">
        <v>33</v>
      </c>
      <c r="O2488" t="s">
        <v>814</v>
      </c>
      <c r="P2488" t="s">
        <v>34</v>
      </c>
      <c r="Q2488" t="s">
        <v>45</v>
      </c>
      <c r="R2488" t="s">
        <v>46</v>
      </c>
      <c r="S2488" t="s">
        <v>459</v>
      </c>
      <c r="T2488" t="s">
        <v>185</v>
      </c>
      <c r="U2488" t="s">
        <v>226</v>
      </c>
      <c r="V2488" t="s">
        <v>39</v>
      </c>
      <c r="W2488" t="s">
        <v>40</v>
      </c>
      <c r="X2488" t="s">
        <v>187</v>
      </c>
      <c r="Y2488" t="s">
        <v>41</v>
      </c>
      <c r="Z2488" t="s">
        <v>41</v>
      </c>
      <c r="AA2488" t="s">
        <v>188</v>
      </c>
      <c r="AB2488" t="s">
        <v>227</v>
      </c>
    </row>
    <row r="2489" spans="1:28" x14ac:dyDescent="0.25">
      <c r="A2489" t="s">
        <v>173</v>
      </c>
      <c r="B2489" t="s">
        <v>26</v>
      </c>
      <c r="C2489" t="s">
        <v>457</v>
      </c>
      <c r="D2489" t="s">
        <v>458</v>
      </c>
      <c r="E2489">
        <v>511</v>
      </c>
      <c r="F2489" t="str">
        <f t="shared" si="76"/>
        <v>A2100AF511</v>
      </c>
      <c r="G2489">
        <f t="shared" si="77"/>
        <v>7337000</v>
      </c>
      <c r="H2489" s="2">
        <v>7336680</v>
      </c>
      <c r="I2489" s="3">
        <v>7337000</v>
      </c>
      <c r="J2489" t="s">
        <v>29</v>
      </c>
      <c r="K2489" t="s">
        <v>116</v>
      </c>
      <c r="L2489" t="s">
        <v>117</v>
      </c>
      <c r="M2489" t="s">
        <v>118</v>
      </c>
      <c r="N2489" t="s">
        <v>117</v>
      </c>
      <c r="O2489" t="s">
        <v>814</v>
      </c>
      <c r="P2489" t="s">
        <v>34</v>
      </c>
      <c r="Q2489" t="s">
        <v>45</v>
      </c>
      <c r="R2489" t="s">
        <v>46</v>
      </c>
      <c r="S2489" t="s">
        <v>459</v>
      </c>
      <c r="T2489" t="s">
        <v>185</v>
      </c>
      <c r="U2489" t="s">
        <v>226</v>
      </c>
      <c r="V2489" t="s">
        <v>39</v>
      </c>
      <c r="W2489" t="s">
        <v>40</v>
      </c>
      <c r="X2489" t="s">
        <v>187</v>
      </c>
      <c r="Y2489" t="s">
        <v>41</v>
      </c>
      <c r="Z2489" t="s">
        <v>41</v>
      </c>
      <c r="AA2489" t="s">
        <v>188</v>
      </c>
      <c r="AB2489" t="s">
        <v>227</v>
      </c>
    </row>
    <row r="2490" spans="1:28" x14ac:dyDescent="0.25">
      <c r="A2490" t="s">
        <v>175</v>
      </c>
      <c r="B2490" t="s">
        <v>26</v>
      </c>
      <c r="C2490" t="s">
        <v>457</v>
      </c>
      <c r="D2490" t="s">
        <v>458</v>
      </c>
      <c r="E2490">
        <v>511</v>
      </c>
      <c r="F2490" t="str">
        <f t="shared" si="76"/>
        <v>A2100AF511</v>
      </c>
      <c r="G2490">
        <f t="shared" si="77"/>
        <v>1756000</v>
      </c>
      <c r="H2490" s="2">
        <v>1755500</v>
      </c>
      <c r="I2490" s="3">
        <v>1756000</v>
      </c>
      <c r="J2490" t="s">
        <v>29</v>
      </c>
      <c r="K2490" t="s">
        <v>115</v>
      </c>
      <c r="L2490" t="s">
        <v>111</v>
      </c>
      <c r="M2490" t="s">
        <v>112</v>
      </c>
      <c r="N2490" t="s">
        <v>113</v>
      </c>
      <c r="O2490" t="s">
        <v>814</v>
      </c>
      <c r="P2490" t="s">
        <v>34</v>
      </c>
      <c r="Q2490" t="s">
        <v>45</v>
      </c>
      <c r="R2490" t="s">
        <v>46</v>
      </c>
      <c r="S2490" t="s">
        <v>459</v>
      </c>
      <c r="T2490" t="s">
        <v>185</v>
      </c>
      <c r="U2490" t="s">
        <v>226</v>
      </c>
      <c r="V2490" t="s">
        <v>39</v>
      </c>
      <c r="W2490" t="s">
        <v>40</v>
      </c>
      <c r="X2490" t="s">
        <v>187</v>
      </c>
      <c r="Y2490" t="s">
        <v>41</v>
      </c>
      <c r="Z2490" t="s">
        <v>41</v>
      </c>
      <c r="AA2490" t="s">
        <v>188</v>
      </c>
      <c r="AB2490" t="s">
        <v>227</v>
      </c>
    </row>
    <row r="2491" spans="1:28" x14ac:dyDescent="0.25">
      <c r="A2491" t="s">
        <v>178</v>
      </c>
      <c r="B2491" t="s">
        <v>26</v>
      </c>
      <c r="C2491" t="s">
        <v>457</v>
      </c>
      <c r="D2491" t="s">
        <v>458</v>
      </c>
      <c r="E2491">
        <v>511</v>
      </c>
      <c r="F2491" t="str">
        <f t="shared" si="76"/>
        <v>A2100AF511</v>
      </c>
      <c r="G2491">
        <f t="shared" si="77"/>
        <v>8851000</v>
      </c>
      <c r="H2491" s="2">
        <v>-8850644</v>
      </c>
      <c r="I2491" s="3">
        <v>-8851000</v>
      </c>
      <c r="J2491" t="s">
        <v>99</v>
      </c>
      <c r="K2491" t="s">
        <v>108</v>
      </c>
      <c r="L2491" t="s">
        <v>109</v>
      </c>
      <c r="M2491" t="s">
        <v>32</v>
      </c>
      <c r="N2491" t="s">
        <v>33</v>
      </c>
      <c r="O2491" t="s">
        <v>814</v>
      </c>
      <c r="P2491" t="s">
        <v>34</v>
      </c>
      <c r="Q2491" t="s">
        <v>45</v>
      </c>
      <c r="R2491" t="s">
        <v>46</v>
      </c>
      <c r="S2491" t="s">
        <v>459</v>
      </c>
      <c r="T2491" t="s">
        <v>185</v>
      </c>
      <c r="U2491" t="s">
        <v>226</v>
      </c>
      <c r="V2491" t="s">
        <v>39</v>
      </c>
      <c r="W2491" t="s">
        <v>40</v>
      </c>
      <c r="X2491" t="s">
        <v>187</v>
      </c>
      <c r="Y2491" t="s">
        <v>41</v>
      </c>
      <c r="Z2491" t="s">
        <v>41</v>
      </c>
      <c r="AA2491" t="s">
        <v>188</v>
      </c>
      <c r="AB2491" t="s">
        <v>227</v>
      </c>
    </row>
    <row r="2492" spans="1:28" x14ac:dyDescent="0.25">
      <c r="A2492" t="s">
        <v>179</v>
      </c>
      <c r="B2492" t="s">
        <v>26</v>
      </c>
      <c r="C2492" t="s">
        <v>457</v>
      </c>
      <c r="D2492" t="s">
        <v>458</v>
      </c>
      <c r="E2492">
        <v>511</v>
      </c>
      <c r="F2492" t="str">
        <f t="shared" si="76"/>
        <v>A2100AF511</v>
      </c>
      <c r="G2492">
        <f t="shared" si="77"/>
        <v>242000</v>
      </c>
      <c r="H2492" s="2">
        <v>-241536</v>
      </c>
      <c r="I2492" s="3">
        <v>-242000</v>
      </c>
      <c r="J2492" t="s">
        <v>99</v>
      </c>
      <c r="K2492" t="s">
        <v>45</v>
      </c>
      <c r="L2492" t="s">
        <v>46</v>
      </c>
      <c r="M2492" t="s">
        <v>140</v>
      </c>
      <c r="N2492" t="s">
        <v>141</v>
      </c>
      <c r="O2492" t="s">
        <v>814</v>
      </c>
      <c r="P2492" t="s">
        <v>34</v>
      </c>
      <c r="Q2492" t="s">
        <v>45</v>
      </c>
      <c r="R2492" t="s">
        <v>46</v>
      </c>
      <c r="S2492" t="s">
        <v>459</v>
      </c>
      <c r="T2492" t="s">
        <v>185</v>
      </c>
      <c r="U2492" t="s">
        <v>226</v>
      </c>
      <c r="V2492" t="s">
        <v>39</v>
      </c>
      <c r="W2492" t="s">
        <v>40</v>
      </c>
      <c r="X2492" t="s">
        <v>187</v>
      </c>
      <c r="Y2492" t="s">
        <v>41</v>
      </c>
      <c r="Z2492" t="s">
        <v>41</v>
      </c>
      <c r="AA2492" t="s">
        <v>188</v>
      </c>
      <c r="AB2492" t="s">
        <v>227</v>
      </c>
    </row>
    <row r="2493" spans="1:28" x14ac:dyDescent="0.25">
      <c r="A2493" t="s">
        <v>823</v>
      </c>
      <c r="B2493" t="s">
        <v>26</v>
      </c>
      <c r="C2493" t="s">
        <v>461</v>
      </c>
      <c r="D2493" t="s">
        <v>28</v>
      </c>
      <c r="E2493">
        <v>511</v>
      </c>
      <c r="F2493" t="str">
        <f t="shared" si="76"/>
        <v>A0250AF511</v>
      </c>
      <c r="G2493">
        <f t="shared" si="77"/>
        <v>9853000</v>
      </c>
      <c r="H2493" s="2">
        <v>9853033</v>
      </c>
      <c r="I2493" s="3">
        <v>9853000</v>
      </c>
      <c r="J2493" t="s">
        <v>29</v>
      </c>
      <c r="K2493" t="s">
        <v>108</v>
      </c>
      <c r="L2493" t="s">
        <v>109</v>
      </c>
      <c r="M2493" t="s">
        <v>32</v>
      </c>
      <c r="N2493" t="s">
        <v>33</v>
      </c>
      <c r="O2493" t="s">
        <v>814</v>
      </c>
      <c r="P2493" t="s">
        <v>34</v>
      </c>
      <c r="Q2493" t="s">
        <v>35</v>
      </c>
      <c r="R2493" t="s">
        <v>36</v>
      </c>
      <c r="S2493" t="s">
        <v>462</v>
      </c>
      <c r="T2493" t="s">
        <v>185</v>
      </c>
      <c r="U2493" t="s">
        <v>254</v>
      </c>
      <c r="V2493" t="s">
        <v>39</v>
      </c>
      <c r="W2493" t="s">
        <v>40</v>
      </c>
      <c r="X2493" t="s">
        <v>187</v>
      </c>
      <c r="Y2493" t="s">
        <v>41</v>
      </c>
      <c r="Z2493" t="s">
        <v>41</v>
      </c>
      <c r="AA2493" t="s">
        <v>188</v>
      </c>
      <c r="AB2493" t="s">
        <v>255</v>
      </c>
    </row>
    <row r="2494" spans="1:28" x14ac:dyDescent="0.25">
      <c r="A2494" t="s">
        <v>825</v>
      </c>
      <c r="B2494" t="s">
        <v>26</v>
      </c>
      <c r="C2494" t="s">
        <v>461</v>
      </c>
      <c r="D2494" t="s">
        <v>28</v>
      </c>
      <c r="E2494">
        <v>511</v>
      </c>
      <c r="F2494" t="str">
        <f t="shared" si="76"/>
        <v>A0250AF511</v>
      </c>
      <c r="G2494">
        <f t="shared" si="77"/>
        <v>124000</v>
      </c>
      <c r="H2494" s="2">
        <v>124298</v>
      </c>
      <c r="I2494" s="3">
        <v>124000</v>
      </c>
      <c r="J2494" t="s">
        <v>29</v>
      </c>
      <c r="K2494" t="s">
        <v>100</v>
      </c>
      <c r="L2494" t="s">
        <v>101</v>
      </c>
      <c r="M2494" t="s">
        <v>102</v>
      </c>
      <c r="N2494" t="s">
        <v>103</v>
      </c>
      <c r="O2494" t="s">
        <v>814</v>
      </c>
      <c r="P2494" t="s">
        <v>34</v>
      </c>
      <c r="Q2494" t="s">
        <v>35</v>
      </c>
      <c r="R2494" t="s">
        <v>36</v>
      </c>
      <c r="S2494" t="s">
        <v>462</v>
      </c>
      <c r="T2494" t="s">
        <v>185</v>
      </c>
      <c r="U2494" t="s">
        <v>254</v>
      </c>
      <c r="V2494" t="s">
        <v>39</v>
      </c>
      <c r="W2494" t="s">
        <v>40</v>
      </c>
      <c r="X2494" t="s">
        <v>187</v>
      </c>
      <c r="Y2494" t="s">
        <v>41</v>
      </c>
      <c r="Z2494" t="s">
        <v>41</v>
      </c>
      <c r="AA2494" t="s">
        <v>188</v>
      </c>
      <c r="AB2494" t="s">
        <v>255</v>
      </c>
    </row>
    <row r="2495" spans="1:28" x14ac:dyDescent="0.25">
      <c r="A2495" t="s">
        <v>816</v>
      </c>
      <c r="B2495" t="s">
        <v>26</v>
      </c>
      <c r="C2495" t="s">
        <v>461</v>
      </c>
      <c r="D2495" t="s">
        <v>28</v>
      </c>
      <c r="E2495">
        <v>511</v>
      </c>
      <c r="F2495" t="str">
        <f t="shared" si="76"/>
        <v>A0250AF511</v>
      </c>
      <c r="G2495">
        <f t="shared" si="77"/>
        <v>1468000</v>
      </c>
      <c r="H2495" s="2">
        <v>-1468024</v>
      </c>
      <c r="I2495" s="3">
        <v>-1468000</v>
      </c>
      <c r="J2495" t="s">
        <v>99</v>
      </c>
      <c r="K2495" t="s">
        <v>115</v>
      </c>
      <c r="L2495" t="s">
        <v>111</v>
      </c>
      <c r="M2495" t="s">
        <v>112</v>
      </c>
      <c r="N2495" t="s">
        <v>113</v>
      </c>
      <c r="O2495" t="s">
        <v>814</v>
      </c>
      <c r="P2495" t="s">
        <v>34</v>
      </c>
      <c r="Q2495" t="s">
        <v>35</v>
      </c>
      <c r="R2495" t="s">
        <v>36</v>
      </c>
      <c r="S2495" t="s">
        <v>462</v>
      </c>
      <c r="T2495" t="s">
        <v>185</v>
      </c>
      <c r="U2495" t="s">
        <v>254</v>
      </c>
      <c r="V2495" t="s">
        <v>39</v>
      </c>
      <c r="W2495" t="s">
        <v>40</v>
      </c>
      <c r="X2495" t="s">
        <v>187</v>
      </c>
      <c r="Y2495" t="s">
        <v>41</v>
      </c>
      <c r="Z2495" t="s">
        <v>41</v>
      </c>
      <c r="AA2495" t="s">
        <v>188</v>
      </c>
      <c r="AB2495" t="s">
        <v>255</v>
      </c>
    </row>
    <row r="2496" spans="1:28" x14ac:dyDescent="0.25">
      <c r="A2496" t="s">
        <v>817</v>
      </c>
      <c r="B2496" t="s">
        <v>26</v>
      </c>
      <c r="C2496" t="s">
        <v>461</v>
      </c>
      <c r="D2496" t="s">
        <v>28</v>
      </c>
      <c r="E2496">
        <v>511</v>
      </c>
      <c r="F2496" t="str">
        <f t="shared" si="76"/>
        <v>A0250AF511</v>
      </c>
      <c r="G2496">
        <f t="shared" si="77"/>
        <v>8509000</v>
      </c>
      <c r="H2496" s="2">
        <v>-8509307</v>
      </c>
      <c r="I2496" s="3">
        <v>-8509000</v>
      </c>
      <c r="J2496" t="s">
        <v>99</v>
      </c>
      <c r="K2496" t="s">
        <v>116</v>
      </c>
      <c r="L2496" t="s">
        <v>117</v>
      </c>
      <c r="M2496" t="s">
        <v>118</v>
      </c>
      <c r="N2496" t="s">
        <v>117</v>
      </c>
      <c r="O2496" t="s">
        <v>814</v>
      </c>
      <c r="P2496" t="s">
        <v>34</v>
      </c>
      <c r="Q2496" t="s">
        <v>35</v>
      </c>
      <c r="R2496" t="s">
        <v>36</v>
      </c>
      <c r="S2496" t="s">
        <v>462</v>
      </c>
      <c r="T2496" t="s">
        <v>185</v>
      </c>
      <c r="U2496" t="s">
        <v>254</v>
      </c>
      <c r="V2496" t="s">
        <v>39</v>
      </c>
      <c r="W2496" t="s">
        <v>40</v>
      </c>
      <c r="X2496" t="s">
        <v>187</v>
      </c>
      <c r="Y2496" t="s">
        <v>41</v>
      </c>
      <c r="Z2496" t="s">
        <v>41</v>
      </c>
      <c r="AA2496" t="s">
        <v>188</v>
      </c>
      <c r="AB2496" t="s">
        <v>255</v>
      </c>
    </row>
    <row r="2497" spans="1:28" x14ac:dyDescent="0.25">
      <c r="A2497" t="s">
        <v>925</v>
      </c>
      <c r="B2497" t="s">
        <v>26</v>
      </c>
      <c r="C2497" t="s">
        <v>461</v>
      </c>
      <c r="D2497" t="s">
        <v>28</v>
      </c>
      <c r="E2497">
        <v>511</v>
      </c>
      <c r="F2497" t="str">
        <f t="shared" si="76"/>
        <v>A0250AF511</v>
      </c>
      <c r="G2497">
        <f t="shared" si="77"/>
        <v>85000</v>
      </c>
      <c r="H2497" s="2">
        <v>84712</v>
      </c>
      <c r="I2497" s="3">
        <v>85000</v>
      </c>
      <c r="J2497" t="s">
        <v>29</v>
      </c>
      <c r="K2497" t="s">
        <v>116</v>
      </c>
      <c r="L2497" t="s">
        <v>117</v>
      </c>
      <c r="M2497" t="s">
        <v>118</v>
      </c>
      <c r="N2497" t="s">
        <v>117</v>
      </c>
      <c r="O2497" t="s">
        <v>814</v>
      </c>
      <c r="P2497" t="s">
        <v>34</v>
      </c>
      <c r="Q2497" t="s">
        <v>35</v>
      </c>
      <c r="R2497" t="s">
        <v>36</v>
      </c>
      <c r="S2497" t="s">
        <v>462</v>
      </c>
      <c r="T2497" t="s">
        <v>185</v>
      </c>
      <c r="U2497" t="s">
        <v>254</v>
      </c>
      <c r="V2497" t="s">
        <v>39</v>
      </c>
      <c r="W2497" t="s">
        <v>40</v>
      </c>
      <c r="X2497" t="s">
        <v>187</v>
      </c>
      <c r="Y2497" t="s">
        <v>41</v>
      </c>
      <c r="Z2497" t="s">
        <v>41</v>
      </c>
      <c r="AA2497" t="s">
        <v>188</v>
      </c>
      <c r="AB2497" t="s">
        <v>255</v>
      </c>
    </row>
    <row r="2498" spans="1:28" x14ac:dyDescent="0.25">
      <c r="A2498" t="s">
        <v>931</v>
      </c>
      <c r="B2498" t="s">
        <v>26</v>
      </c>
      <c r="C2498" t="s">
        <v>461</v>
      </c>
      <c r="D2498" t="s">
        <v>28</v>
      </c>
      <c r="E2498">
        <v>511</v>
      </c>
      <c r="F2498" t="str">
        <f t="shared" si="76"/>
        <v>A0250AF511</v>
      </c>
      <c r="G2498">
        <f t="shared" si="77"/>
        <v>85000</v>
      </c>
      <c r="H2498" s="2">
        <v>-84712</v>
      </c>
      <c r="I2498" s="3">
        <v>-85000</v>
      </c>
      <c r="J2498" t="s">
        <v>99</v>
      </c>
      <c r="K2498" t="s">
        <v>104</v>
      </c>
      <c r="L2498" t="s">
        <v>105</v>
      </c>
      <c r="M2498" t="s">
        <v>102</v>
      </c>
      <c r="N2498" t="s">
        <v>103</v>
      </c>
      <c r="O2498" t="s">
        <v>814</v>
      </c>
      <c r="P2498" t="s">
        <v>34</v>
      </c>
      <c r="Q2498" t="s">
        <v>35</v>
      </c>
      <c r="R2498" t="s">
        <v>36</v>
      </c>
      <c r="S2498" t="s">
        <v>462</v>
      </c>
      <c r="T2498" t="s">
        <v>185</v>
      </c>
      <c r="U2498" t="s">
        <v>254</v>
      </c>
      <c r="V2498" t="s">
        <v>39</v>
      </c>
      <c r="W2498" t="s">
        <v>40</v>
      </c>
      <c r="X2498" t="s">
        <v>187</v>
      </c>
      <c r="Y2498" t="s">
        <v>41</v>
      </c>
      <c r="Z2498" t="s">
        <v>41</v>
      </c>
      <c r="AA2498" t="s">
        <v>188</v>
      </c>
      <c r="AB2498" t="s">
        <v>255</v>
      </c>
    </row>
    <row r="2499" spans="1:28" x14ac:dyDescent="0.25">
      <c r="A2499" t="s">
        <v>149</v>
      </c>
      <c r="B2499" t="s">
        <v>26</v>
      </c>
      <c r="C2499" t="s">
        <v>461</v>
      </c>
      <c r="D2499" t="s">
        <v>28</v>
      </c>
      <c r="E2499">
        <v>511</v>
      </c>
      <c r="F2499" t="str">
        <f t="shared" si="76"/>
        <v>A0250AF511</v>
      </c>
      <c r="G2499">
        <f t="shared" si="77"/>
        <v>1711000</v>
      </c>
      <c r="H2499" s="2">
        <v>1710688</v>
      </c>
      <c r="I2499" s="3">
        <v>1711000</v>
      </c>
      <c r="J2499" t="s">
        <v>29</v>
      </c>
      <c r="K2499" t="s">
        <v>35</v>
      </c>
      <c r="L2499" t="s">
        <v>129</v>
      </c>
      <c r="M2499" t="s">
        <v>130</v>
      </c>
      <c r="N2499" t="s">
        <v>131</v>
      </c>
      <c r="O2499" t="s">
        <v>814</v>
      </c>
      <c r="P2499" t="s">
        <v>34</v>
      </c>
      <c r="Q2499" t="s">
        <v>35</v>
      </c>
      <c r="R2499" t="s">
        <v>36</v>
      </c>
      <c r="S2499" t="s">
        <v>462</v>
      </c>
      <c r="T2499" t="s">
        <v>185</v>
      </c>
      <c r="U2499" t="s">
        <v>254</v>
      </c>
      <c r="V2499" t="s">
        <v>39</v>
      </c>
      <c r="W2499" t="s">
        <v>40</v>
      </c>
      <c r="X2499" t="s">
        <v>187</v>
      </c>
      <c r="Y2499" t="s">
        <v>41</v>
      </c>
      <c r="Z2499" t="s">
        <v>41</v>
      </c>
      <c r="AA2499" t="s">
        <v>188</v>
      </c>
      <c r="AB2499" t="s">
        <v>255</v>
      </c>
    </row>
    <row r="2500" spans="1:28" x14ac:dyDescent="0.25">
      <c r="A2500" t="s">
        <v>152</v>
      </c>
      <c r="B2500" t="s">
        <v>26</v>
      </c>
      <c r="C2500" t="s">
        <v>461</v>
      </c>
      <c r="D2500" t="s">
        <v>28</v>
      </c>
      <c r="E2500">
        <v>511</v>
      </c>
      <c r="F2500" t="str">
        <f t="shared" si="76"/>
        <v>A0250AF511</v>
      </c>
      <c r="G2500">
        <f t="shared" si="77"/>
        <v>1711000</v>
      </c>
      <c r="H2500" s="2">
        <v>-1710688</v>
      </c>
      <c r="I2500" s="3">
        <v>-1711000</v>
      </c>
      <c r="J2500" t="s">
        <v>99</v>
      </c>
      <c r="K2500" t="s">
        <v>115</v>
      </c>
      <c r="L2500" t="s">
        <v>111</v>
      </c>
      <c r="M2500" t="s">
        <v>112</v>
      </c>
      <c r="N2500" t="s">
        <v>113</v>
      </c>
      <c r="O2500" t="s">
        <v>814</v>
      </c>
      <c r="P2500" t="s">
        <v>34</v>
      </c>
      <c r="Q2500" t="s">
        <v>35</v>
      </c>
      <c r="R2500" t="s">
        <v>36</v>
      </c>
      <c r="S2500" t="s">
        <v>462</v>
      </c>
      <c r="T2500" t="s">
        <v>185</v>
      </c>
      <c r="U2500" t="s">
        <v>254</v>
      </c>
      <c r="V2500" t="s">
        <v>39</v>
      </c>
      <c r="W2500" t="s">
        <v>40</v>
      </c>
      <c r="X2500" t="s">
        <v>187</v>
      </c>
      <c r="Y2500" t="s">
        <v>41</v>
      </c>
      <c r="Z2500" t="s">
        <v>41</v>
      </c>
      <c r="AA2500" t="s">
        <v>188</v>
      </c>
      <c r="AB2500" t="s">
        <v>255</v>
      </c>
    </row>
    <row r="2501" spans="1:28" x14ac:dyDescent="0.25">
      <c r="A2501" t="s">
        <v>153</v>
      </c>
      <c r="B2501" t="s">
        <v>463</v>
      </c>
      <c r="C2501" t="s">
        <v>461</v>
      </c>
      <c r="D2501" t="s">
        <v>28</v>
      </c>
      <c r="E2501">
        <v>511</v>
      </c>
      <c r="F2501" t="str">
        <f t="shared" si="76"/>
        <v>A0250AF511</v>
      </c>
      <c r="G2501">
        <f t="shared" si="77"/>
        <v>1341000</v>
      </c>
      <c r="H2501" s="2">
        <v>1340613</v>
      </c>
      <c r="I2501" s="3">
        <v>1341000</v>
      </c>
      <c r="J2501" t="s">
        <v>29</v>
      </c>
      <c r="K2501" t="s">
        <v>154</v>
      </c>
      <c r="L2501" t="s">
        <v>155</v>
      </c>
      <c r="M2501" t="s">
        <v>156</v>
      </c>
      <c r="N2501" t="s">
        <v>157</v>
      </c>
      <c r="O2501" t="s">
        <v>814</v>
      </c>
      <c r="P2501" t="s">
        <v>34</v>
      </c>
      <c r="Q2501" t="s">
        <v>35</v>
      </c>
      <c r="R2501" t="s">
        <v>36</v>
      </c>
      <c r="S2501" t="s">
        <v>462</v>
      </c>
      <c r="T2501" t="s">
        <v>185</v>
      </c>
      <c r="U2501" t="s">
        <v>254</v>
      </c>
      <c r="V2501" t="s">
        <v>39</v>
      </c>
      <c r="W2501" t="s">
        <v>40</v>
      </c>
      <c r="X2501" t="s">
        <v>187</v>
      </c>
      <c r="Y2501" t="s">
        <v>41</v>
      </c>
      <c r="Z2501" t="s">
        <v>41</v>
      </c>
      <c r="AA2501" t="s">
        <v>188</v>
      </c>
      <c r="AB2501" t="s">
        <v>255</v>
      </c>
    </row>
    <row r="2502" spans="1:28" x14ac:dyDescent="0.25">
      <c r="A2502" t="s">
        <v>158</v>
      </c>
      <c r="B2502" t="s">
        <v>463</v>
      </c>
      <c r="C2502" t="s">
        <v>461</v>
      </c>
      <c r="D2502" t="s">
        <v>28</v>
      </c>
      <c r="E2502">
        <v>511</v>
      </c>
      <c r="F2502" t="str">
        <f t="shared" si="76"/>
        <v>A0250AF511</v>
      </c>
      <c r="G2502">
        <f t="shared" si="77"/>
        <v>147000</v>
      </c>
      <c r="H2502" s="2">
        <v>147073</v>
      </c>
      <c r="I2502" s="3">
        <v>147000</v>
      </c>
      <c r="J2502" t="s">
        <v>29</v>
      </c>
      <c r="K2502" t="s">
        <v>159</v>
      </c>
      <c r="L2502" t="s">
        <v>160</v>
      </c>
      <c r="M2502" t="s">
        <v>161</v>
      </c>
      <c r="N2502" t="s">
        <v>162</v>
      </c>
      <c r="O2502" t="s">
        <v>814</v>
      </c>
      <c r="P2502" t="s">
        <v>34</v>
      </c>
      <c r="Q2502" t="s">
        <v>35</v>
      </c>
      <c r="R2502" t="s">
        <v>36</v>
      </c>
      <c r="S2502" t="s">
        <v>462</v>
      </c>
      <c r="T2502" t="s">
        <v>185</v>
      </c>
      <c r="U2502" t="s">
        <v>254</v>
      </c>
      <c r="V2502" t="s">
        <v>39</v>
      </c>
      <c r="W2502" t="s">
        <v>40</v>
      </c>
      <c r="X2502" t="s">
        <v>187</v>
      </c>
      <c r="Y2502" t="s">
        <v>41</v>
      </c>
      <c r="Z2502" t="s">
        <v>41</v>
      </c>
      <c r="AA2502" t="s">
        <v>188</v>
      </c>
      <c r="AB2502" t="s">
        <v>255</v>
      </c>
    </row>
    <row r="2503" spans="1:28" x14ac:dyDescent="0.25">
      <c r="A2503" t="s">
        <v>163</v>
      </c>
      <c r="B2503" t="s">
        <v>463</v>
      </c>
      <c r="C2503" t="s">
        <v>461</v>
      </c>
      <c r="D2503" t="s">
        <v>28</v>
      </c>
      <c r="E2503">
        <v>511</v>
      </c>
      <c r="F2503" t="str">
        <f t="shared" si="76"/>
        <v>A0250AF511</v>
      </c>
      <c r="G2503">
        <f t="shared" si="77"/>
        <v>1488000</v>
      </c>
      <c r="H2503" s="2">
        <v>-1487686</v>
      </c>
      <c r="I2503" s="3">
        <v>-1488000</v>
      </c>
      <c r="J2503" t="s">
        <v>99</v>
      </c>
      <c r="K2503" t="s">
        <v>35</v>
      </c>
      <c r="L2503" t="s">
        <v>129</v>
      </c>
      <c r="M2503" t="s">
        <v>130</v>
      </c>
      <c r="N2503" t="s">
        <v>131</v>
      </c>
      <c r="O2503" t="s">
        <v>814</v>
      </c>
      <c r="P2503" t="s">
        <v>34</v>
      </c>
      <c r="Q2503" t="s">
        <v>35</v>
      </c>
      <c r="R2503" t="s">
        <v>36</v>
      </c>
      <c r="S2503" t="s">
        <v>462</v>
      </c>
      <c r="T2503" t="s">
        <v>185</v>
      </c>
      <c r="U2503" t="s">
        <v>254</v>
      </c>
      <c r="V2503" t="s">
        <v>39</v>
      </c>
      <c r="W2503" t="s">
        <v>40</v>
      </c>
      <c r="X2503" t="s">
        <v>187</v>
      </c>
      <c r="Y2503" t="s">
        <v>41</v>
      </c>
      <c r="Z2503" t="s">
        <v>41</v>
      </c>
      <c r="AA2503" t="s">
        <v>188</v>
      </c>
      <c r="AB2503" t="s">
        <v>255</v>
      </c>
    </row>
    <row r="2504" spans="1:28" x14ac:dyDescent="0.25">
      <c r="A2504" t="s">
        <v>164</v>
      </c>
      <c r="B2504" t="s">
        <v>26</v>
      </c>
      <c r="C2504" t="s">
        <v>461</v>
      </c>
      <c r="D2504" t="s">
        <v>28</v>
      </c>
      <c r="E2504">
        <v>511</v>
      </c>
      <c r="F2504" t="str">
        <f t="shared" ref="F2504:F2567" si="78">_xlfn.CONCAT("A",D2504,"AF",E2504)</f>
        <v>A0250AF511</v>
      </c>
      <c r="G2504">
        <f t="shared" ref="G2504:G2567" si="79">ABS(I2504)</f>
        <v>1341000</v>
      </c>
      <c r="H2504" s="2">
        <v>1340613</v>
      </c>
      <c r="I2504" s="3">
        <v>1341000</v>
      </c>
      <c r="J2504" t="s">
        <v>29</v>
      </c>
      <c r="K2504" t="s">
        <v>116</v>
      </c>
      <c r="L2504" t="s">
        <v>117</v>
      </c>
      <c r="M2504" t="s">
        <v>118</v>
      </c>
      <c r="N2504" t="s">
        <v>117</v>
      </c>
      <c r="O2504" t="s">
        <v>814</v>
      </c>
      <c r="P2504" t="s">
        <v>34</v>
      </c>
      <c r="Q2504" t="s">
        <v>35</v>
      </c>
      <c r="R2504" t="s">
        <v>36</v>
      </c>
      <c r="S2504" t="s">
        <v>462</v>
      </c>
      <c r="T2504" t="s">
        <v>185</v>
      </c>
      <c r="U2504" t="s">
        <v>254</v>
      </c>
      <c r="V2504" t="s">
        <v>39</v>
      </c>
      <c r="W2504" t="s">
        <v>40</v>
      </c>
      <c r="X2504" t="s">
        <v>187</v>
      </c>
      <c r="Y2504" t="s">
        <v>41</v>
      </c>
      <c r="Z2504" t="s">
        <v>41</v>
      </c>
      <c r="AA2504" t="s">
        <v>188</v>
      </c>
      <c r="AB2504" t="s">
        <v>255</v>
      </c>
    </row>
    <row r="2505" spans="1:28" x14ac:dyDescent="0.25">
      <c r="A2505" t="s">
        <v>165</v>
      </c>
      <c r="B2505" t="s">
        <v>26</v>
      </c>
      <c r="C2505" t="s">
        <v>461</v>
      </c>
      <c r="D2505" t="s">
        <v>28</v>
      </c>
      <c r="E2505">
        <v>511</v>
      </c>
      <c r="F2505" t="str">
        <f t="shared" si="78"/>
        <v>A0250AF511</v>
      </c>
      <c r="G2505">
        <f t="shared" si="79"/>
        <v>1341000</v>
      </c>
      <c r="H2505" s="2">
        <v>-1340613</v>
      </c>
      <c r="I2505" s="3">
        <v>-1341000</v>
      </c>
      <c r="J2505" t="s">
        <v>99</v>
      </c>
      <c r="K2505" t="s">
        <v>154</v>
      </c>
      <c r="L2505" t="s">
        <v>155</v>
      </c>
      <c r="M2505" t="s">
        <v>156</v>
      </c>
      <c r="N2505" t="s">
        <v>157</v>
      </c>
      <c r="O2505" t="s">
        <v>814</v>
      </c>
      <c r="P2505" t="s">
        <v>34</v>
      </c>
      <c r="Q2505" t="s">
        <v>35</v>
      </c>
      <c r="R2505" t="s">
        <v>36</v>
      </c>
      <c r="S2505" t="s">
        <v>462</v>
      </c>
      <c r="T2505" t="s">
        <v>185</v>
      </c>
      <c r="U2505" t="s">
        <v>254</v>
      </c>
      <c r="V2505" t="s">
        <v>39</v>
      </c>
      <c r="W2505" t="s">
        <v>40</v>
      </c>
      <c r="X2505" t="s">
        <v>187</v>
      </c>
      <c r="Y2505" t="s">
        <v>41</v>
      </c>
      <c r="Z2505" t="s">
        <v>41</v>
      </c>
      <c r="AA2505" t="s">
        <v>188</v>
      </c>
      <c r="AB2505" t="s">
        <v>255</v>
      </c>
    </row>
    <row r="2506" spans="1:28" x14ac:dyDescent="0.25">
      <c r="A2506" t="s">
        <v>166</v>
      </c>
      <c r="B2506" t="s">
        <v>26</v>
      </c>
      <c r="C2506" t="s">
        <v>461</v>
      </c>
      <c r="D2506" t="s">
        <v>28</v>
      </c>
      <c r="E2506">
        <v>511</v>
      </c>
      <c r="F2506" t="str">
        <f t="shared" si="78"/>
        <v>A0250AF511</v>
      </c>
      <c r="G2506">
        <f t="shared" si="79"/>
        <v>1688000</v>
      </c>
      <c r="H2506" s="2">
        <v>1688487</v>
      </c>
      <c r="I2506" s="3">
        <v>1688000</v>
      </c>
      <c r="J2506" t="s">
        <v>29</v>
      </c>
      <c r="K2506" t="s">
        <v>116</v>
      </c>
      <c r="L2506" t="s">
        <v>117</v>
      </c>
      <c r="M2506" t="s">
        <v>118</v>
      </c>
      <c r="N2506" t="s">
        <v>117</v>
      </c>
      <c r="O2506" t="s">
        <v>814</v>
      </c>
      <c r="P2506" t="s">
        <v>34</v>
      </c>
      <c r="Q2506" t="s">
        <v>35</v>
      </c>
      <c r="R2506" t="s">
        <v>36</v>
      </c>
      <c r="S2506" t="s">
        <v>462</v>
      </c>
      <c r="T2506" t="s">
        <v>185</v>
      </c>
      <c r="U2506" t="s">
        <v>254</v>
      </c>
      <c r="V2506" t="s">
        <v>39</v>
      </c>
      <c r="W2506" t="s">
        <v>40</v>
      </c>
      <c r="X2506" t="s">
        <v>187</v>
      </c>
      <c r="Y2506" t="s">
        <v>41</v>
      </c>
      <c r="Z2506" t="s">
        <v>41</v>
      </c>
      <c r="AA2506" t="s">
        <v>188</v>
      </c>
      <c r="AB2506" t="s">
        <v>255</v>
      </c>
    </row>
    <row r="2507" spans="1:28" x14ac:dyDescent="0.25">
      <c r="A2507" t="s">
        <v>167</v>
      </c>
      <c r="B2507" t="s">
        <v>26</v>
      </c>
      <c r="C2507" t="s">
        <v>461</v>
      </c>
      <c r="D2507" t="s">
        <v>28</v>
      </c>
      <c r="E2507">
        <v>511</v>
      </c>
      <c r="F2507" t="str">
        <f t="shared" si="78"/>
        <v>A0250AF511</v>
      </c>
      <c r="G2507">
        <f t="shared" si="79"/>
        <v>1688000</v>
      </c>
      <c r="H2507" s="2">
        <v>-1688487</v>
      </c>
      <c r="I2507" s="3">
        <v>-1688000</v>
      </c>
      <c r="J2507" t="s">
        <v>99</v>
      </c>
      <c r="K2507" t="s">
        <v>168</v>
      </c>
      <c r="L2507" t="s">
        <v>117</v>
      </c>
      <c r="M2507" t="s">
        <v>169</v>
      </c>
      <c r="N2507" t="s">
        <v>170</v>
      </c>
      <c r="O2507" t="s">
        <v>814</v>
      </c>
      <c r="P2507" t="s">
        <v>34</v>
      </c>
      <c r="Q2507" t="s">
        <v>35</v>
      </c>
      <c r="R2507" t="s">
        <v>36</v>
      </c>
      <c r="S2507" t="s">
        <v>462</v>
      </c>
      <c r="T2507" t="s">
        <v>185</v>
      </c>
      <c r="U2507" t="s">
        <v>254</v>
      </c>
      <c r="V2507" t="s">
        <v>39</v>
      </c>
      <c r="W2507" t="s">
        <v>40</v>
      </c>
      <c r="X2507" t="s">
        <v>187</v>
      </c>
      <c r="Y2507" t="s">
        <v>41</v>
      </c>
      <c r="Z2507" t="s">
        <v>41</v>
      </c>
      <c r="AA2507" t="s">
        <v>188</v>
      </c>
      <c r="AB2507" t="s">
        <v>255</v>
      </c>
    </row>
    <row r="2508" spans="1:28" x14ac:dyDescent="0.25">
      <c r="A2508" t="s">
        <v>823</v>
      </c>
      <c r="B2508" t="s">
        <v>26</v>
      </c>
      <c r="C2508" t="s">
        <v>464</v>
      </c>
      <c r="D2508" t="s">
        <v>59</v>
      </c>
      <c r="E2508">
        <v>511</v>
      </c>
      <c r="F2508" t="str">
        <f t="shared" si="78"/>
        <v>A3480AF511</v>
      </c>
      <c r="G2508">
        <f t="shared" si="79"/>
        <v>6548000</v>
      </c>
      <c r="H2508" s="2">
        <v>6547726</v>
      </c>
      <c r="I2508" s="3">
        <v>6548000</v>
      </c>
      <c r="J2508" t="s">
        <v>29</v>
      </c>
      <c r="K2508" t="s">
        <v>108</v>
      </c>
      <c r="L2508" t="s">
        <v>109</v>
      </c>
      <c r="M2508" t="s">
        <v>32</v>
      </c>
      <c r="N2508" t="s">
        <v>33</v>
      </c>
      <c r="O2508" t="s">
        <v>814</v>
      </c>
      <c r="P2508" t="s">
        <v>34</v>
      </c>
      <c r="Q2508" t="s">
        <v>51</v>
      </c>
      <c r="R2508" t="s">
        <v>58</v>
      </c>
      <c r="S2508" t="s">
        <v>465</v>
      </c>
      <c r="T2508" t="s">
        <v>185</v>
      </c>
      <c r="U2508" t="s">
        <v>194</v>
      </c>
      <c r="V2508" t="s">
        <v>39</v>
      </c>
      <c r="W2508" t="s">
        <v>40</v>
      </c>
      <c r="X2508" t="s">
        <v>40</v>
      </c>
      <c r="Y2508" t="s">
        <v>41</v>
      </c>
      <c r="Z2508" t="s">
        <v>41</v>
      </c>
      <c r="AA2508" t="s">
        <v>188</v>
      </c>
      <c r="AB2508" t="s">
        <v>195</v>
      </c>
    </row>
    <row r="2509" spans="1:28" x14ac:dyDescent="0.25">
      <c r="A2509" t="s">
        <v>825</v>
      </c>
      <c r="B2509" t="s">
        <v>26</v>
      </c>
      <c r="C2509" t="s">
        <v>464</v>
      </c>
      <c r="D2509" t="s">
        <v>59</v>
      </c>
      <c r="E2509">
        <v>511</v>
      </c>
      <c r="F2509" t="str">
        <f t="shared" si="78"/>
        <v>A3480AF511</v>
      </c>
      <c r="G2509">
        <f t="shared" si="79"/>
        <v>3000</v>
      </c>
      <c r="H2509" s="2">
        <v>4048</v>
      </c>
      <c r="I2509" s="3">
        <v>3000</v>
      </c>
      <c r="J2509" t="s">
        <v>29</v>
      </c>
      <c r="K2509" t="s">
        <v>100</v>
      </c>
      <c r="L2509" t="s">
        <v>101</v>
      </c>
      <c r="M2509" t="s">
        <v>102</v>
      </c>
      <c r="N2509" t="s">
        <v>103</v>
      </c>
      <c r="O2509" t="s">
        <v>814</v>
      </c>
      <c r="P2509" t="s">
        <v>34</v>
      </c>
      <c r="Q2509" t="s">
        <v>51</v>
      </c>
      <c r="R2509" t="s">
        <v>58</v>
      </c>
      <c r="S2509" t="s">
        <v>465</v>
      </c>
      <c r="T2509" t="s">
        <v>185</v>
      </c>
      <c r="U2509" t="s">
        <v>194</v>
      </c>
      <c r="V2509" t="s">
        <v>39</v>
      </c>
      <c r="W2509" t="s">
        <v>40</v>
      </c>
      <c r="X2509" t="s">
        <v>40</v>
      </c>
      <c r="Y2509" t="s">
        <v>41</v>
      </c>
      <c r="Z2509" t="s">
        <v>41</v>
      </c>
      <c r="AA2509" t="s">
        <v>188</v>
      </c>
      <c r="AB2509" t="s">
        <v>195</v>
      </c>
    </row>
    <row r="2510" spans="1:28" x14ac:dyDescent="0.25">
      <c r="A2510" t="s">
        <v>816</v>
      </c>
      <c r="B2510" t="s">
        <v>26</v>
      </c>
      <c r="C2510" t="s">
        <v>464</v>
      </c>
      <c r="D2510" t="s">
        <v>59</v>
      </c>
      <c r="E2510">
        <v>511</v>
      </c>
      <c r="F2510" t="str">
        <f t="shared" si="78"/>
        <v>A3480AF511</v>
      </c>
      <c r="G2510">
        <f t="shared" si="79"/>
        <v>4489000</v>
      </c>
      <c r="H2510" s="2">
        <v>-4489369</v>
      </c>
      <c r="I2510" s="3">
        <v>-4489000</v>
      </c>
      <c r="J2510" t="s">
        <v>99</v>
      </c>
      <c r="K2510" t="s">
        <v>115</v>
      </c>
      <c r="L2510" t="s">
        <v>111</v>
      </c>
      <c r="M2510" t="s">
        <v>112</v>
      </c>
      <c r="N2510" t="s">
        <v>113</v>
      </c>
      <c r="O2510" t="s">
        <v>814</v>
      </c>
      <c r="P2510" t="s">
        <v>34</v>
      </c>
      <c r="Q2510" t="s">
        <v>51</v>
      </c>
      <c r="R2510" t="s">
        <v>58</v>
      </c>
      <c r="S2510" t="s">
        <v>465</v>
      </c>
      <c r="T2510" t="s">
        <v>185</v>
      </c>
      <c r="U2510" t="s">
        <v>194</v>
      </c>
      <c r="V2510" t="s">
        <v>39</v>
      </c>
      <c r="W2510" t="s">
        <v>40</v>
      </c>
      <c r="X2510" t="s">
        <v>40</v>
      </c>
      <c r="Y2510" t="s">
        <v>41</v>
      </c>
      <c r="Z2510" t="s">
        <v>41</v>
      </c>
      <c r="AA2510" t="s">
        <v>188</v>
      </c>
      <c r="AB2510" t="s">
        <v>195</v>
      </c>
    </row>
    <row r="2511" spans="1:28" x14ac:dyDescent="0.25">
      <c r="A2511" t="s">
        <v>817</v>
      </c>
      <c r="B2511" t="s">
        <v>26</v>
      </c>
      <c r="C2511" t="s">
        <v>464</v>
      </c>
      <c r="D2511" t="s">
        <v>59</v>
      </c>
      <c r="E2511">
        <v>511</v>
      </c>
      <c r="F2511" t="str">
        <f t="shared" si="78"/>
        <v>A3480AF511</v>
      </c>
      <c r="G2511">
        <f t="shared" si="79"/>
        <v>2062000</v>
      </c>
      <c r="H2511" s="2">
        <v>-2062405</v>
      </c>
      <c r="I2511" s="3">
        <v>-2062000</v>
      </c>
      <c r="J2511" t="s">
        <v>99</v>
      </c>
      <c r="K2511" t="s">
        <v>116</v>
      </c>
      <c r="L2511" t="s">
        <v>117</v>
      </c>
      <c r="M2511" t="s">
        <v>118</v>
      </c>
      <c r="N2511" t="s">
        <v>117</v>
      </c>
      <c r="O2511" t="s">
        <v>814</v>
      </c>
      <c r="P2511" t="s">
        <v>34</v>
      </c>
      <c r="Q2511" t="s">
        <v>51</v>
      </c>
      <c r="R2511" t="s">
        <v>58</v>
      </c>
      <c r="S2511" t="s">
        <v>465</v>
      </c>
      <c r="T2511" t="s">
        <v>185</v>
      </c>
      <c r="U2511" t="s">
        <v>194</v>
      </c>
      <c r="V2511" t="s">
        <v>39</v>
      </c>
      <c r="W2511" t="s">
        <v>40</v>
      </c>
      <c r="X2511" t="s">
        <v>40</v>
      </c>
      <c r="Y2511" t="s">
        <v>41</v>
      </c>
      <c r="Z2511" t="s">
        <v>41</v>
      </c>
      <c r="AA2511" t="s">
        <v>188</v>
      </c>
      <c r="AB2511" t="s">
        <v>195</v>
      </c>
    </row>
    <row r="2512" spans="1:28" x14ac:dyDescent="0.25">
      <c r="A2512" t="s">
        <v>149</v>
      </c>
      <c r="B2512" t="s">
        <v>26</v>
      </c>
      <c r="C2512" t="s">
        <v>464</v>
      </c>
      <c r="D2512" t="s">
        <v>59</v>
      </c>
      <c r="E2512">
        <v>511</v>
      </c>
      <c r="F2512" t="str">
        <f t="shared" si="78"/>
        <v>A3480AF511</v>
      </c>
      <c r="G2512">
        <f t="shared" si="79"/>
        <v>1536000</v>
      </c>
      <c r="H2512" s="2">
        <v>1536448</v>
      </c>
      <c r="I2512" s="3">
        <v>1536000</v>
      </c>
      <c r="J2512" t="s">
        <v>29</v>
      </c>
      <c r="K2512" t="s">
        <v>51</v>
      </c>
      <c r="L2512" t="s">
        <v>137</v>
      </c>
      <c r="M2512" t="s">
        <v>138</v>
      </c>
      <c r="N2512" t="s">
        <v>139</v>
      </c>
      <c r="O2512" t="s">
        <v>814</v>
      </c>
      <c r="P2512" t="s">
        <v>34</v>
      </c>
      <c r="Q2512" t="s">
        <v>51</v>
      </c>
      <c r="R2512" t="s">
        <v>58</v>
      </c>
      <c r="S2512" t="s">
        <v>465</v>
      </c>
      <c r="T2512" t="s">
        <v>185</v>
      </c>
      <c r="U2512" t="s">
        <v>194</v>
      </c>
      <c r="V2512" t="s">
        <v>39</v>
      </c>
      <c r="W2512" t="s">
        <v>40</v>
      </c>
      <c r="X2512" t="s">
        <v>40</v>
      </c>
      <c r="Y2512" t="s">
        <v>41</v>
      </c>
      <c r="Z2512" t="s">
        <v>41</v>
      </c>
      <c r="AA2512" t="s">
        <v>188</v>
      </c>
      <c r="AB2512" t="s">
        <v>195</v>
      </c>
    </row>
    <row r="2513" spans="1:28" x14ac:dyDescent="0.25">
      <c r="A2513" t="s">
        <v>152</v>
      </c>
      <c r="B2513" t="s">
        <v>26</v>
      </c>
      <c r="C2513" t="s">
        <v>464</v>
      </c>
      <c r="D2513" t="s">
        <v>59</v>
      </c>
      <c r="E2513">
        <v>511</v>
      </c>
      <c r="F2513" t="str">
        <f t="shared" si="78"/>
        <v>A3480AF511</v>
      </c>
      <c r="G2513">
        <f t="shared" si="79"/>
        <v>1536000</v>
      </c>
      <c r="H2513" s="2">
        <v>-1536448</v>
      </c>
      <c r="I2513" s="3">
        <v>-1536000</v>
      </c>
      <c r="J2513" t="s">
        <v>99</v>
      </c>
      <c r="K2513" t="s">
        <v>115</v>
      </c>
      <c r="L2513" t="s">
        <v>111</v>
      </c>
      <c r="M2513" t="s">
        <v>112</v>
      </c>
      <c r="N2513" t="s">
        <v>113</v>
      </c>
      <c r="O2513" t="s">
        <v>814</v>
      </c>
      <c r="P2513" t="s">
        <v>34</v>
      </c>
      <c r="Q2513" t="s">
        <v>51</v>
      </c>
      <c r="R2513" t="s">
        <v>58</v>
      </c>
      <c r="S2513" t="s">
        <v>465</v>
      </c>
      <c r="T2513" t="s">
        <v>185</v>
      </c>
      <c r="U2513" t="s">
        <v>194</v>
      </c>
      <c r="V2513" t="s">
        <v>39</v>
      </c>
      <c r="W2513" t="s">
        <v>40</v>
      </c>
      <c r="X2513" t="s">
        <v>40</v>
      </c>
      <c r="Y2513" t="s">
        <v>41</v>
      </c>
      <c r="Z2513" t="s">
        <v>41</v>
      </c>
      <c r="AA2513" t="s">
        <v>188</v>
      </c>
      <c r="AB2513" t="s">
        <v>195</v>
      </c>
    </row>
    <row r="2514" spans="1:28" x14ac:dyDescent="0.25">
      <c r="A2514" t="s">
        <v>153</v>
      </c>
      <c r="B2514" t="s">
        <v>466</v>
      </c>
      <c r="C2514" t="s">
        <v>464</v>
      </c>
      <c r="D2514" t="s">
        <v>59</v>
      </c>
      <c r="E2514">
        <v>511</v>
      </c>
      <c r="F2514" t="str">
        <f t="shared" si="78"/>
        <v>A3480AF511</v>
      </c>
      <c r="G2514">
        <f t="shared" si="79"/>
        <v>1539000</v>
      </c>
      <c r="H2514" s="2">
        <v>1538949</v>
      </c>
      <c r="I2514" s="3">
        <v>1539000</v>
      </c>
      <c r="J2514" t="s">
        <v>29</v>
      </c>
      <c r="K2514" t="s">
        <v>154</v>
      </c>
      <c r="L2514" t="s">
        <v>155</v>
      </c>
      <c r="M2514" t="s">
        <v>156</v>
      </c>
      <c r="N2514" t="s">
        <v>157</v>
      </c>
      <c r="O2514" t="s">
        <v>814</v>
      </c>
      <c r="P2514" t="s">
        <v>34</v>
      </c>
      <c r="Q2514" t="s">
        <v>51</v>
      </c>
      <c r="R2514" t="s">
        <v>58</v>
      </c>
      <c r="S2514" t="s">
        <v>465</v>
      </c>
      <c r="T2514" t="s">
        <v>185</v>
      </c>
      <c r="U2514" t="s">
        <v>194</v>
      </c>
      <c r="V2514" t="s">
        <v>39</v>
      </c>
      <c r="W2514" t="s">
        <v>40</v>
      </c>
      <c r="X2514" t="s">
        <v>40</v>
      </c>
      <c r="Y2514" t="s">
        <v>41</v>
      </c>
      <c r="Z2514" t="s">
        <v>41</v>
      </c>
      <c r="AA2514" t="s">
        <v>188</v>
      </c>
      <c r="AB2514" t="s">
        <v>195</v>
      </c>
    </row>
    <row r="2515" spans="1:28" x14ac:dyDescent="0.25">
      <c r="A2515" t="s">
        <v>158</v>
      </c>
      <c r="B2515" t="s">
        <v>466</v>
      </c>
      <c r="C2515" t="s">
        <v>464</v>
      </c>
      <c r="D2515" t="s">
        <v>59</v>
      </c>
      <c r="E2515">
        <v>511</v>
      </c>
      <c r="F2515" t="str">
        <f t="shared" si="78"/>
        <v>A3480AF511</v>
      </c>
      <c r="G2515">
        <f t="shared" si="79"/>
        <v>3000</v>
      </c>
      <c r="H2515" s="2">
        <v>2714</v>
      </c>
      <c r="I2515" s="3">
        <v>3000</v>
      </c>
      <c r="J2515" t="s">
        <v>29</v>
      </c>
      <c r="K2515" t="s">
        <v>159</v>
      </c>
      <c r="L2515" t="s">
        <v>160</v>
      </c>
      <c r="M2515" t="s">
        <v>161</v>
      </c>
      <c r="N2515" t="s">
        <v>162</v>
      </c>
      <c r="O2515" t="s">
        <v>814</v>
      </c>
      <c r="P2515" t="s">
        <v>34</v>
      </c>
      <c r="Q2515" t="s">
        <v>51</v>
      </c>
      <c r="R2515" t="s">
        <v>58</v>
      </c>
      <c r="S2515" t="s">
        <v>465</v>
      </c>
      <c r="T2515" t="s">
        <v>185</v>
      </c>
      <c r="U2515" t="s">
        <v>194</v>
      </c>
      <c r="V2515" t="s">
        <v>39</v>
      </c>
      <c r="W2515" t="s">
        <v>40</v>
      </c>
      <c r="X2515" t="s">
        <v>40</v>
      </c>
      <c r="Y2515" t="s">
        <v>41</v>
      </c>
      <c r="Z2515" t="s">
        <v>41</v>
      </c>
      <c r="AA2515" t="s">
        <v>188</v>
      </c>
      <c r="AB2515" t="s">
        <v>195</v>
      </c>
    </row>
    <row r="2516" spans="1:28" x14ac:dyDescent="0.25">
      <c r="A2516" t="s">
        <v>163</v>
      </c>
      <c r="B2516" t="s">
        <v>466</v>
      </c>
      <c r="C2516" t="s">
        <v>464</v>
      </c>
      <c r="D2516" t="s">
        <v>59</v>
      </c>
      <c r="E2516">
        <v>511</v>
      </c>
      <c r="F2516" t="str">
        <f t="shared" si="78"/>
        <v>A3480AF511</v>
      </c>
      <c r="G2516">
        <f t="shared" si="79"/>
        <v>1542000</v>
      </c>
      <c r="H2516" s="2">
        <v>-1541663</v>
      </c>
      <c r="I2516" s="3">
        <v>-1542000</v>
      </c>
      <c r="J2516" t="s">
        <v>99</v>
      </c>
      <c r="K2516" t="s">
        <v>51</v>
      </c>
      <c r="L2516" t="s">
        <v>137</v>
      </c>
      <c r="M2516" t="s">
        <v>138</v>
      </c>
      <c r="N2516" t="s">
        <v>139</v>
      </c>
      <c r="O2516" t="s">
        <v>814</v>
      </c>
      <c r="P2516" t="s">
        <v>34</v>
      </c>
      <c r="Q2516" t="s">
        <v>51</v>
      </c>
      <c r="R2516" t="s">
        <v>58</v>
      </c>
      <c r="S2516" t="s">
        <v>465</v>
      </c>
      <c r="T2516" t="s">
        <v>185</v>
      </c>
      <c r="U2516" t="s">
        <v>194</v>
      </c>
      <c r="V2516" t="s">
        <v>39</v>
      </c>
      <c r="W2516" t="s">
        <v>40</v>
      </c>
      <c r="X2516" t="s">
        <v>40</v>
      </c>
      <c r="Y2516" t="s">
        <v>41</v>
      </c>
      <c r="Z2516" t="s">
        <v>41</v>
      </c>
      <c r="AA2516" t="s">
        <v>188</v>
      </c>
      <c r="AB2516" t="s">
        <v>195</v>
      </c>
    </row>
    <row r="2517" spans="1:28" x14ac:dyDescent="0.25">
      <c r="A2517" t="s">
        <v>164</v>
      </c>
      <c r="B2517" t="s">
        <v>26</v>
      </c>
      <c r="C2517" t="s">
        <v>464</v>
      </c>
      <c r="D2517" t="s">
        <v>59</v>
      </c>
      <c r="E2517">
        <v>511</v>
      </c>
      <c r="F2517" t="str">
        <f t="shared" si="78"/>
        <v>A3480AF511</v>
      </c>
      <c r="G2517">
        <f t="shared" si="79"/>
        <v>1539000</v>
      </c>
      <c r="H2517" s="2">
        <v>1538949</v>
      </c>
      <c r="I2517" s="3">
        <v>1539000</v>
      </c>
      <c r="J2517" t="s">
        <v>29</v>
      </c>
      <c r="K2517" t="s">
        <v>116</v>
      </c>
      <c r="L2517" t="s">
        <v>117</v>
      </c>
      <c r="M2517" t="s">
        <v>118</v>
      </c>
      <c r="N2517" t="s">
        <v>117</v>
      </c>
      <c r="O2517" t="s">
        <v>814</v>
      </c>
      <c r="P2517" t="s">
        <v>34</v>
      </c>
      <c r="Q2517" t="s">
        <v>51</v>
      </c>
      <c r="R2517" t="s">
        <v>58</v>
      </c>
      <c r="S2517" t="s">
        <v>465</v>
      </c>
      <c r="T2517" t="s">
        <v>185</v>
      </c>
      <c r="U2517" t="s">
        <v>194</v>
      </c>
      <c r="V2517" t="s">
        <v>39</v>
      </c>
      <c r="W2517" t="s">
        <v>40</v>
      </c>
      <c r="X2517" t="s">
        <v>40</v>
      </c>
      <c r="Y2517" t="s">
        <v>41</v>
      </c>
      <c r="Z2517" t="s">
        <v>41</v>
      </c>
      <c r="AA2517" t="s">
        <v>188</v>
      </c>
      <c r="AB2517" t="s">
        <v>195</v>
      </c>
    </row>
    <row r="2518" spans="1:28" x14ac:dyDescent="0.25">
      <c r="A2518" t="s">
        <v>165</v>
      </c>
      <c r="B2518" t="s">
        <v>26</v>
      </c>
      <c r="C2518" t="s">
        <v>464</v>
      </c>
      <c r="D2518" t="s">
        <v>59</v>
      </c>
      <c r="E2518">
        <v>511</v>
      </c>
      <c r="F2518" t="str">
        <f t="shared" si="78"/>
        <v>A3480AF511</v>
      </c>
      <c r="G2518">
        <f t="shared" si="79"/>
        <v>1539000</v>
      </c>
      <c r="H2518" s="2">
        <v>-1538949</v>
      </c>
      <c r="I2518" s="3">
        <v>-1539000</v>
      </c>
      <c r="J2518" t="s">
        <v>99</v>
      </c>
      <c r="K2518" t="s">
        <v>154</v>
      </c>
      <c r="L2518" t="s">
        <v>155</v>
      </c>
      <c r="M2518" t="s">
        <v>156</v>
      </c>
      <c r="N2518" t="s">
        <v>157</v>
      </c>
      <c r="O2518" t="s">
        <v>814</v>
      </c>
      <c r="P2518" t="s">
        <v>34</v>
      </c>
      <c r="Q2518" t="s">
        <v>51</v>
      </c>
      <c r="R2518" t="s">
        <v>58</v>
      </c>
      <c r="S2518" t="s">
        <v>465</v>
      </c>
      <c r="T2518" t="s">
        <v>185</v>
      </c>
      <c r="U2518" t="s">
        <v>194</v>
      </c>
      <c r="V2518" t="s">
        <v>39</v>
      </c>
      <c r="W2518" t="s">
        <v>40</v>
      </c>
      <c r="X2518" t="s">
        <v>40</v>
      </c>
      <c r="Y2518" t="s">
        <v>41</v>
      </c>
      <c r="Z2518" t="s">
        <v>41</v>
      </c>
      <c r="AA2518" t="s">
        <v>188</v>
      </c>
      <c r="AB2518" t="s">
        <v>195</v>
      </c>
    </row>
    <row r="2519" spans="1:28" x14ac:dyDescent="0.25">
      <c r="A2519" t="s">
        <v>166</v>
      </c>
      <c r="B2519" t="s">
        <v>26</v>
      </c>
      <c r="C2519" t="s">
        <v>464</v>
      </c>
      <c r="D2519" t="s">
        <v>59</v>
      </c>
      <c r="E2519">
        <v>511</v>
      </c>
      <c r="F2519" t="str">
        <f t="shared" si="78"/>
        <v>A3480AF511</v>
      </c>
      <c r="G2519">
        <f t="shared" si="79"/>
        <v>523000</v>
      </c>
      <c r="H2519" s="2">
        <v>523455</v>
      </c>
      <c r="I2519" s="3">
        <v>523000</v>
      </c>
      <c r="J2519" t="s">
        <v>29</v>
      </c>
      <c r="K2519" t="s">
        <v>116</v>
      </c>
      <c r="L2519" t="s">
        <v>117</v>
      </c>
      <c r="M2519" t="s">
        <v>118</v>
      </c>
      <c r="N2519" t="s">
        <v>117</v>
      </c>
      <c r="O2519" t="s">
        <v>814</v>
      </c>
      <c r="P2519" t="s">
        <v>34</v>
      </c>
      <c r="Q2519" t="s">
        <v>51</v>
      </c>
      <c r="R2519" t="s">
        <v>58</v>
      </c>
      <c r="S2519" t="s">
        <v>465</v>
      </c>
      <c r="T2519" t="s">
        <v>185</v>
      </c>
      <c r="U2519" t="s">
        <v>194</v>
      </c>
      <c r="V2519" t="s">
        <v>39</v>
      </c>
      <c r="W2519" t="s">
        <v>40</v>
      </c>
      <c r="X2519" t="s">
        <v>40</v>
      </c>
      <c r="Y2519" t="s">
        <v>41</v>
      </c>
      <c r="Z2519" t="s">
        <v>41</v>
      </c>
      <c r="AA2519" t="s">
        <v>188</v>
      </c>
      <c r="AB2519" t="s">
        <v>195</v>
      </c>
    </row>
    <row r="2520" spans="1:28" x14ac:dyDescent="0.25">
      <c r="A2520" t="s">
        <v>167</v>
      </c>
      <c r="B2520" t="s">
        <v>26</v>
      </c>
      <c r="C2520" t="s">
        <v>464</v>
      </c>
      <c r="D2520" t="s">
        <v>59</v>
      </c>
      <c r="E2520">
        <v>511</v>
      </c>
      <c r="F2520" t="str">
        <f t="shared" si="78"/>
        <v>A3480AF511</v>
      </c>
      <c r="G2520">
        <f t="shared" si="79"/>
        <v>523000</v>
      </c>
      <c r="H2520" s="2">
        <v>-523455</v>
      </c>
      <c r="I2520" s="3">
        <v>-523000</v>
      </c>
      <c r="J2520" t="s">
        <v>99</v>
      </c>
      <c r="K2520" t="s">
        <v>168</v>
      </c>
      <c r="L2520" t="s">
        <v>117</v>
      </c>
      <c r="M2520" t="s">
        <v>169</v>
      </c>
      <c r="N2520" t="s">
        <v>170</v>
      </c>
      <c r="O2520" t="s">
        <v>814</v>
      </c>
      <c r="P2520" t="s">
        <v>34</v>
      </c>
      <c r="Q2520" t="s">
        <v>51</v>
      </c>
      <c r="R2520" t="s">
        <v>58</v>
      </c>
      <c r="S2520" t="s">
        <v>465</v>
      </c>
      <c r="T2520" t="s">
        <v>185</v>
      </c>
      <c r="U2520" t="s">
        <v>194</v>
      </c>
      <c r="V2520" t="s">
        <v>39</v>
      </c>
      <c r="W2520" t="s">
        <v>40</v>
      </c>
      <c r="X2520" t="s">
        <v>40</v>
      </c>
      <c r="Y2520" t="s">
        <v>41</v>
      </c>
      <c r="Z2520" t="s">
        <v>41</v>
      </c>
      <c r="AA2520" t="s">
        <v>188</v>
      </c>
      <c r="AB2520" t="s">
        <v>195</v>
      </c>
    </row>
    <row r="2521" spans="1:28" x14ac:dyDescent="0.25">
      <c r="A2521" t="s">
        <v>823</v>
      </c>
      <c r="B2521" t="s">
        <v>26</v>
      </c>
      <c r="C2521" t="s">
        <v>467</v>
      </c>
      <c r="D2521" t="s">
        <v>51</v>
      </c>
      <c r="E2521">
        <v>511</v>
      </c>
      <c r="F2521" t="str">
        <f t="shared" si="78"/>
        <v>A0820AF511</v>
      </c>
      <c r="G2521">
        <f t="shared" si="79"/>
        <v>325000</v>
      </c>
      <c r="H2521" s="2">
        <v>325481</v>
      </c>
      <c r="I2521" s="3">
        <v>325000</v>
      </c>
      <c r="J2521" t="s">
        <v>29</v>
      </c>
      <c r="K2521" t="s">
        <v>108</v>
      </c>
      <c r="L2521" t="s">
        <v>109</v>
      </c>
      <c r="M2521" t="s">
        <v>32</v>
      </c>
      <c r="N2521" t="s">
        <v>33</v>
      </c>
      <c r="O2521" t="s">
        <v>814</v>
      </c>
      <c r="P2521" t="s">
        <v>34</v>
      </c>
      <c r="Q2521" t="s">
        <v>35</v>
      </c>
      <c r="R2521" t="s">
        <v>36</v>
      </c>
      <c r="S2521" t="s">
        <v>468</v>
      </c>
      <c r="T2521" t="s">
        <v>185</v>
      </c>
      <c r="U2521" t="s">
        <v>186</v>
      </c>
      <c r="V2521" t="s">
        <v>39</v>
      </c>
      <c r="W2521" t="s">
        <v>40</v>
      </c>
      <c r="X2521" t="s">
        <v>187</v>
      </c>
      <c r="Y2521" t="s">
        <v>41</v>
      </c>
      <c r="Z2521" t="s">
        <v>41</v>
      </c>
      <c r="AA2521" t="s">
        <v>188</v>
      </c>
      <c r="AB2521" t="s">
        <v>469</v>
      </c>
    </row>
    <row r="2522" spans="1:28" x14ac:dyDescent="0.25">
      <c r="A2522" t="s">
        <v>825</v>
      </c>
      <c r="B2522" t="s">
        <v>26</v>
      </c>
      <c r="C2522" t="s">
        <v>467</v>
      </c>
      <c r="D2522" t="s">
        <v>51</v>
      </c>
      <c r="E2522">
        <v>511</v>
      </c>
      <c r="F2522" t="str">
        <f t="shared" si="78"/>
        <v>A0820AF511</v>
      </c>
      <c r="G2522">
        <f t="shared" si="79"/>
        <v>7000</v>
      </c>
      <c r="H2522" s="2">
        <v>6039</v>
      </c>
      <c r="I2522" s="3">
        <v>7000</v>
      </c>
      <c r="J2522" t="s">
        <v>29</v>
      </c>
      <c r="K2522" t="s">
        <v>100</v>
      </c>
      <c r="L2522" t="s">
        <v>101</v>
      </c>
      <c r="M2522" t="s">
        <v>102</v>
      </c>
      <c r="N2522" t="s">
        <v>103</v>
      </c>
      <c r="O2522" t="s">
        <v>814</v>
      </c>
      <c r="P2522" t="s">
        <v>34</v>
      </c>
      <c r="Q2522" t="s">
        <v>35</v>
      </c>
      <c r="R2522" t="s">
        <v>36</v>
      </c>
      <c r="S2522" t="s">
        <v>468</v>
      </c>
      <c r="T2522" t="s">
        <v>185</v>
      </c>
      <c r="U2522" t="s">
        <v>186</v>
      </c>
      <c r="V2522" t="s">
        <v>39</v>
      </c>
      <c r="W2522" t="s">
        <v>40</v>
      </c>
      <c r="X2522" t="s">
        <v>187</v>
      </c>
      <c r="Y2522" t="s">
        <v>41</v>
      </c>
      <c r="Z2522" t="s">
        <v>41</v>
      </c>
      <c r="AA2522" t="s">
        <v>188</v>
      </c>
      <c r="AB2522" t="s">
        <v>469</v>
      </c>
    </row>
    <row r="2523" spans="1:28" x14ac:dyDescent="0.25">
      <c r="A2523" t="s">
        <v>816</v>
      </c>
      <c r="B2523" t="s">
        <v>26</v>
      </c>
      <c r="C2523" t="s">
        <v>467</v>
      </c>
      <c r="D2523" t="s">
        <v>51</v>
      </c>
      <c r="E2523">
        <v>511</v>
      </c>
      <c r="F2523" t="str">
        <f t="shared" si="78"/>
        <v>A0820AF511</v>
      </c>
      <c r="G2523">
        <f t="shared" si="79"/>
        <v>112000</v>
      </c>
      <c r="H2523" s="2">
        <v>-111594</v>
      </c>
      <c r="I2523" s="3">
        <v>-112000</v>
      </c>
      <c r="J2523" t="s">
        <v>99</v>
      </c>
      <c r="K2523" t="s">
        <v>115</v>
      </c>
      <c r="L2523" t="s">
        <v>111</v>
      </c>
      <c r="M2523" t="s">
        <v>112</v>
      </c>
      <c r="N2523" t="s">
        <v>113</v>
      </c>
      <c r="O2523" t="s">
        <v>814</v>
      </c>
      <c r="P2523" t="s">
        <v>34</v>
      </c>
      <c r="Q2523" t="s">
        <v>35</v>
      </c>
      <c r="R2523" t="s">
        <v>36</v>
      </c>
      <c r="S2523" t="s">
        <v>468</v>
      </c>
      <c r="T2523" t="s">
        <v>185</v>
      </c>
      <c r="U2523" t="s">
        <v>186</v>
      </c>
      <c r="V2523" t="s">
        <v>39</v>
      </c>
      <c r="W2523" t="s">
        <v>40</v>
      </c>
      <c r="X2523" t="s">
        <v>187</v>
      </c>
      <c r="Y2523" t="s">
        <v>41</v>
      </c>
      <c r="Z2523" t="s">
        <v>41</v>
      </c>
      <c r="AA2523" t="s">
        <v>188</v>
      </c>
      <c r="AB2523" t="s">
        <v>469</v>
      </c>
    </row>
    <row r="2524" spans="1:28" x14ac:dyDescent="0.25">
      <c r="A2524" t="s">
        <v>817</v>
      </c>
      <c r="B2524" t="s">
        <v>26</v>
      </c>
      <c r="C2524" t="s">
        <v>467</v>
      </c>
      <c r="D2524" t="s">
        <v>51</v>
      </c>
      <c r="E2524">
        <v>511</v>
      </c>
      <c r="F2524" t="str">
        <f t="shared" si="78"/>
        <v>A0820AF511</v>
      </c>
      <c r="G2524">
        <f t="shared" si="79"/>
        <v>220000</v>
      </c>
      <c r="H2524" s="2">
        <v>-219926</v>
      </c>
      <c r="I2524" s="3">
        <v>-220000</v>
      </c>
      <c r="J2524" t="s">
        <v>99</v>
      </c>
      <c r="K2524" t="s">
        <v>116</v>
      </c>
      <c r="L2524" t="s">
        <v>117</v>
      </c>
      <c r="M2524" t="s">
        <v>118</v>
      </c>
      <c r="N2524" t="s">
        <v>117</v>
      </c>
      <c r="O2524" t="s">
        <v>814</v>
      </c>
      <c r="P2524" t="s">
        <v>34</v>
      </c>
      <c r="Q2524" t="s">
        <v>35</v>
      </c>
      <c r="R2524" t="s">
        <v>36</v>
      </c>
      <c r="S2524" t="s">
        <v>468</v>
      </c>
      <c r="T2524" t="s">
        <v>185</v>
      </c>
      <c r="U2524" t="s">
        <v>186</v>
      </c>
      <c r="V2524" t="s">
        <v>39</v>
      </c>
      <c r="W2524" t="s">
        <v>40</v>
      </c>
      <c r="X2524" t="s">
        <v>187</v>
      </c>
      <c r="Y2524" t="s">
        <v>41</v>
      </c>
      <c r="Z2524" t="s">
        <v>41</v>
      </c>
      <c r="AA2524" t="s">
        <v>188</v>
      </c>
      <c r="AB2524" t="s">
        <v>469</v>
      </c>
    </row>
    <row r="2525" spans="1:28" x14ac:dyDescent="0.25">
      <c r="A2525" t="s">
        <v>149</v>
      </c>
      <c r="B2525" t="s">
        <v>26</v>
      </c>
      <c r="C2525" t="s">
        <v>467</v>
      </c>
      <c r="D2525" t="s">
        <v>51</v>
      </c>
      <c r="E2525">
        <v>511</v>
      </c>
      <c r="F2525" t="str">
        <f t="shared" si="78"/>
        <v>A0820AF511</v>
      </c>
      <c r="G2525">
        <f t="shared" si="79"/>
        <v>56000</v>
      </c>
      <c r="H2525" s="2">
        <v>55797</v>
      </c>
      <c r="I2525" s="3">
        <v>56000</v>
      </c>
      <c r="J2525" t="s">
        <v>29</v>
      </c>
      <c r="K2525" t="s">
        <v>35</v>
      </c>
      <c r="L2525" t="s">
        <v>129</v>
      </c>
      <c r="M2525" t="s">
        <v>130</v>
      </c>
      <c r="N2525" t="s">
        <v>131</v>
      </c>
      <c r="O2525" t="s">
        <v>814</v>
      </c>
      <c r="P2525" t="s">
        <v>34</v>
      </c>
      <c r="Q2525" t="s">
        <v>35</v>
      </c>
      <c r="R2525" t="s">
        <v>36</v>
      </c>
      <c r="S2525" t="s">
        <v>468</v>
      </c>
      <c r="T2525" t="s">
        <v>185</v>
      </c>
      <c r="U2525" t="s">
        <v>186</v>
      </c>
      <c r="V2525" t="s">
        <v>39</v>
      </c>
      <c r="W2525" t="s">
        <v>40</v>
      </c>
      <c r="X2525" t="s">
        <v>187</v>
      </c>
      <c r="Y2525" t="s">
        <v>41</v>
      </c>
      <c r="Z2525" t="s">
        <v>41</v>
      </c>
      <c r="AA2525" t="s">
        <v>188</v>
      </c>
      <c r="AB2525" t="s">
        <v>469</v>
      </c>
    </row>
    <row r="2526" spans="1:28" x14ac:dyDescent="0.25">
      <c r="A2526" t="s">
        <v>152</v>
      </c>
      <c r="B2526" t="s">
        <v>26</v>
      </c>
      <c r="C2526" t="s">
        <v>467</v>
      </c>
      <c r="D2526" t="s">
        <v>51</v>
      </c>
      <c r="E2526">
        <v>511</v>
      </c>
      <c r="F2526" t="str">
        <f t="shared" si="78"/>
        <v>A0820AF511</v>
      </c>
      <c r="G2526">
        <f t="shared" si="79"/>
        <v>56000</v>
      </c>
      <c r="H2526" s="2">
        <v>-55797</v>
      </c>
      <c r="I2526" s="3">
        <v>-56000</v>
      </c>
      <c r="J2526" t="s">
        <v>99</v>
      </c>
      <c r="K2526" t="s">
        <v>115</v>
      </c>
      <c r="L2526" t="s">
        <v>111</v>
      </c>
      <c r="M2526" t="s">
        <v>112</v>
      </c>
      <c r="N2526" t="s">
        <v>113</v>
      </c>
      <c r="O2526" t="s">
        <v>814</v>
      </c>
      <c r="P2526" t="s">
        <v>34</v>
      </c>
      <c r="Q2526" t="s">
        <v>35</v>
      </c>
      <c r="R2526" t="s">
        <v>36</v>
      </c>
      <c r="S2526" t="s">
        <v>468</v>
      </c>
      <c r="T2526" t="s">
        <v>185</v>
      </c>
      <c r="U2526" t="s">
        <v>186</v>
      </c>
      <c r="V2526" t="s">
        <v>39</v>
      </c>
      <c r="W2526" t="s">
        <v>40</v>
      </c>
      <c r="X2526" t="s">
        <v>187</v>
      </c>
      <c r="Y2526" t="s">
        <v>41</v>
      </c>
      <c r="Z2526" t="s">
        <v>41</v>
      </c>
      <c r="AA2526" t="s">
        <v>188</v>
      </c>
      <c r="AB2526" t="s">
        <v>469</v>
      </c>
    </row>
    <row r="2527" spans="1:28" x14ac:dyDescent="0.25">
      <c r="A2527" t="s">
        <v>153</v>
      </c>
      <c r="B2527" t="s">
        <v>470</v>
      </c>
      <c r="C2527" t="s">
        <v>467</v>
      </c>
      <c r="D2527" t="s">
        <v>51</v>
      </c>
      <c r="E2527">
        <v>511</v>
      </c>
      <c r="F2527" t="str">
        <f t="shared" si="78"/>
        <v>A0820AF511</v>
      </c>
      <c r="G2527">
        <f t="shared" si="79"/>
        <v>54000</v>
      </c>
      <c r="H2527" s="2">
        <v>54319</v>
      </c>
      <c r="I2527" s="3">
        <v>54000</v>
      </c>
      <c r="J2527" t="s">
        <v>29</v>
      </c>
      <c r="K2527" t="s">
        <v>154</v>
      </c>
      <c r="L2527" t="s">
        <v>155</v>
      </c>
      <c r="M2527" t="s">
        <v>156</v>
      </c>
      <c r="N2527" t="s">
        <v>157</v>
      </c>
      <c r="O2527" t="s">
        <v>814</v>
      </c>
      <c r="P2527" t="s">
        <v>34</v>
      </c>
      <c r="Q2527" t="s">
        <v>35</v>
      </c>
      <c r="R2527" t="s">
        <v>36</v>
      </c>
      <c r="S2527" t="s">
        <v>468</v>
      </c>
      <c r="T2527" t="s">
        <v>185</v>
      </c>
      <c r="U2527" t="s">
        <v>186</v>
      </c>
      <c r="V2527" t="s">
        <v>39</v>
      </c>
      <c r="W2527" t="s">
        <v>40</v>
      </c>
      <c r="X2527" t="s">
        <v>187</v>
      </c>
      <c r="Y2527" t="s">
        <v>41</v>
      </c>
      <c r="Z2527" t="s">
        <v>41</v>
      </c>
      <c r="AA2527" t="s">
        <v>188</v>
      </c>
      <c r="AB2527" t="s">
        <v>469</v>
      </c>
    </row>
    <row r="2528" spans="1:28" x14ac:dyDescent="0.25">
      <c r="A2528" t="s">
        <v>158</v>
      </c>
      <c r="B2528" t="s">
        <v>470</v>
      </c>
      <c r="C2528" t="s">
        <v>467</v>
      </c>
      <c r="D2528" t="s">
        <v>51</v>
      </c>
      <c r="E2528">
        <v>511</v>
      </c>
      <c r="F2528" t="str">
        <f t="shared" si="78"/>
        <v>A0820AF511</v>
      </c>
      <c r="G2528">
        <f t="shared" si="79"/>
        <v>2000</v>
      </c>
      <c r="H2528" s="2">
        <v>1757</v>
      </c>
      <c r="I2528" s="3">
        <v>2000</v>
      </c>
      <c r="J2528" t="s">
        <v>29</v>
      </c>
      <c r="K2528" t="s">
        <v>159</v>
      </c>
      <c r="L2528" t="s">
        <v>160</v>
      </c>
      <c r="M2528" t="s">
        <v>161</v>
      </c>
      <c r="N2528" t="s">
        <v>162</v>
      </c>
      <c r="O2528" t="s">
        <v>814</v>
      </c>
      <c r="P2528" t="s">
        <v>34</v>
      </c>
      <c r="Q2528" t="s">
        <v>35</v>
      </c>
      <c r="R2528" t="s">
        <v>36</v>
      </c>
      <c r="S2528" t="s">
        <v>468</v>
      </c>
      <c r="T2528" t="s">
        <v>185</v>
      </c>
      <c r="U2528" t="s">
        <v>186</v>
      </c>
      <c r="V2528" t="s">
        <v>39</v>
      </c>
      <c r="W2528" t="s">
        <v>40</v>
      </c>
      <c r="X2528" t="s">
        <v>187</v>
      </c>
      <c r="Y2528" t="s">
        <v>41</v>
      </c>
      <c r="Z2528" t="s">
        <v>41</v>
      </c>
      <c r="AA2528" t="s">
        <v>188</v>
      </c>
      <c r="AB2528" t="s">
        <v>469</v>
      </c>
    </row>
    <row r="2529" spans="1:28" x14ac:dyDescent="0.25">
      <c r="A2529" t="s">
        <v>163</v>
      </c>
      <c r="B2529" t="s">
        <v>470</v>
      </c>
      <c r="C2529" t="s">
        <v>467</v>
      </c>
      <c r="D2529" t="s">
        <v>51</v>
      </c>
      <c r="E2529">
        <v>511</v>
      </c>
      <c r="F2529" t="str">
        <f t="shared" si="78"/>
        <v>A0820AF511</v>
      </c>
      <c r="G2529">
        <f t="shared" si="79"/>
        <v>56000</v>
      </c>
      <c r="H2529" s="2">
        <v>-56076</v>
      </c>
      <c r="I2529" s="3">
        <v>-56000</v>
      </c>
      <c r="J2529" t="s">
        <v>99</v>
      </c>
      <c r="K2529" t="s">
        <v>35</v>
      </c>
      <c r="L2529" t="s">
        <v>129</v>
      </c>
      <c r="M2529" t="s">
        <v>130</v>
      </c>
      <c r="N2529" t="s">
        <v>131</v>
      </c>
      <c r="O2529" t="s">
        <v>814</v>
      </c>
      <c r="P2529" t="s">
        <v>34</v>
      </c>
      <c r="Q2529" t="s">
        <v>35</v>
      </c>
      <c r="R2529" t="s">
        <v>36</v>
      </c>
      <c r="S2529" t="s">
        <v>468</v>
      </c>
      <c r="T2529" t="s">
        <v>185</v>
      </c>
      <c r="U2529" t="s">
        <v>186</v>
      </c>
      <c r="V2529" t="s">
        <v>39</v>
      </c>
      <c r="W2529" t="s">
        <v>40</v>
      </c>
      <c r="X2529" t="s">
        <v>187</v>
      </c>
      <c r="Y2529" t="s">
        <v>41</v>
      </c>
      <c r="Z2529" t="s">
        <v>41</v>
      </c>
      <c r="AA2529" t="s">
        <v>188</v>
      </c>
      <c r="AB2529" t="s">
        <v>469</v>
      </c>
    </row>
    <row r="2530" spans="1:28" x14ac:dyDescent="0.25">
      <c r="A2530" t="s">
        <v>164</v>
      </c>
      <c r="B2530" t="s">
        <v>26</v>
      </c>
      <c r="C2530" t="s">
        <v>467</v>
      </c>
      <c r="D2530" t="s">
        <v>51</v>
      </c>
      <c r="E2530">
        <v>511</v>
      </c>
      <c r="F2530" t="str">
        <f t="shared" si="78"/>
        <v>A0820AF511</v>
      </c>
      <c r="G2530">
        <f t="shared" si="79"/>
        <v>54000</v>
      </c>
      <c r="H2530" s="2">
        <v>54319</v>
      </c>
      <c r="I2530" s="3">
        <v>54000</v>
      </c>
      <c r="J2530" t="s">
        <v>29</v>
      </c>
      <c r="K2530" t="s">
        <v>116</v>
      </c>
      <c r="L2530" t="s">
        <v>117</v>
      </c>
      <c r="M2530" t="s">
        <v>118</v>
      </c>
      <c r="N2530" t="s">
        <v>117</v>
      </c>
      <c r="O2530" t="s">
        <v>814</v>
      </c>
      <c r="P2530" t="s">
        <v>34</v>
      </c>
      <c r="Q2530" t="s">
        <v>35</v>
      </c>
      <c r="R2530" t="s">
        <v>36</v>
      </c>
      <c r="S2530" t="s">
        <v>468</v>
      </c>
      <c r="T2530" t="s">
        <v>185</v>
      </c>
      <c r="U2530" t="s">
        <v>186</v>
      </c>
      <c r="V2530" t="s">
        <v>39</v>
      </c>
      <c r="W2530" t="s">
        <v>40</v>
      </c>
      <c r="X2530" t="s">
        <v>187</v>
      </c>
      <c r="Y2530" t="s">
        <v>41</v>
      </c>
      <c r="Z2530" t="s">
        <v>41</v>
      </c>
      <c r="AA2530" t="s">
        <v>188</v>
      </c>
      <c r="AB2530" t="s">
        <v>469</v>
      </c>
    </row>
    <row r="2531" spans="1:28" x14ac:dyDescent="0.25">
      <c r="A2531" t="s">
        <v>165</v>
      </c>
      <c r="B2531" t="s">
        <v>26</v>
      </c>
      <c r="C2531" t="s">
        <v>467</v>
      </c>
      <c r="D2531" t="s">
        <v>51</v>
      </c>
      <c r="E2531">
        <v>511</v>
      </c>
      <c r="F2531" t="str">
        <f t="shared" si="78"/>
        <v>A0820AF511</v>
      </c>
      <c r="G2531">
        <f t="shared" si="79"/>
        <v>54000</v>
      </c>
      <c r="H2531" s="2">
        <v>-54319</v>
      </c>
      <c r="I2531" s="3">
        <v>-54000</v>
      </c>
      <c r="J2531" t="s">
        <v>99</v>
      </c>
      <c r="K2531" t="s">
        <v>154</v>
      </c>
      <c r="L2531" t="s">
        <v>155</v>
      </c>
      <c r="M2531" t="s">
        <v>156</v>
      </c>
      <c r="N2531" t="s">
        <v>157</v>
      </c>
      <c r="O2531" t="s">
        <v>814</v>
      </c>
      <c r="P2531" t="s">
        <v>34</v>
      </c>
      <c r="Q2531" t="s">
        <v>35</v>
      </c>
      <c r="R2531" t="s">
        <v>36</v>
      </c>
      <c r="S2531" t="s">
        <v>468</v>
      </c>
      <c r="T2531" t="s">
        <v>185</v>
      </c>
      <c r="U2531" t="s">
        <v>186</v>
      </c>
      <c r="V2531" t="s">
        <v>39</v>
      </c>
      <c r="W2531" t="s">
        <v>40</v>
      </c>
      <c r="X2531" t="s">
        <v>187</v>
      </c>
      <c r="Y2531" t="s">
        <v>41</v>
      </c>
      <c r="Z2531" t="s">
        <v>41</v>
      </c>
      <c r="AA2531" t="s">
        <v>188</v>
      </c>
      <c r="AB2531" t="s">
        <v>469</v>
      </c>
    </row>
    <row r="2532" spans="1:28" x14ac:dyDescent="0.25">
      <c r="A2532" t="s">
        <v>166</v>
      </c>
      <c r="B2532" t="s">
        <v>26</v>
      </c>
      <c r="C2532" t="s">
        <v>467</v>
      </c>
      <c r="D2532" t="s">
        <v>51</v>
      </c>
      <c r="E2532">
        <v>511</v>
      </c>
      <c r="F2532" t="str">
        <f t="shared" si="78"/>
        <v>A0820AF511</v>
      </c>
      <c r="G2532">
        <f t="shared" si="79"/>
        <v>56000</v>
      </c>
      <c r="H2532" s="2">
        <v>56481</v>
      </c>
      <c r="I2532" s="3">
        <v>56000</v>
      </c>
      <c r="J2532" t="s">
        <v>29</v>
      </c>
      <c r="K2532" t="s">
        <v>116</v>
      </c>
      <c r="L2532" t="s">
        <v>117</v>
      </c>
      <c r="M2532" t="s">
        <v>118</v>
      </c>
      <c r="N2532" t="s">
        <v>117</v>
      </c>
      <c r="O2532" t="s">
        <v>814</v>
      </c>
      <c r="P2532" t="s">
        <v>34</v>
      </c>
      <c r="Q2532" t="s">
        <v>35</v>
      </c>
      <c r="R2532" t="s">
        <v>36</v>
      </c>
      <c r="S2532" t="s">
        <v>468</v>
      </c>
      <c r="T2532" t="s">
        <v>185</v>
      </c>
      <c r="U2532" t="s">
        <v>186</v>
      </c>
      <c r="V2532" t="s">
        <v>39</v>
      </c>
      <c r="W2532" t="s">
        <v>40</v>
      </c>
      <c r="X2532" t="s">
        <v>187</v>
      </c>
      <c r="Y2532" t="s">
        <v>41</v>
      </c>
      <c r="Z2532" t="s">
        <v>41</v>
      </c>
      <c r="AA2532" t="s">
        <v>188</v>
      </c>
      <c r="AB2532" t="s">
        <v>469</v>
      </c>
    </row>
    <row r="2533" spans="1:28" x14ac:dyDescent="0.25">
      <c r="A2533" t="s">
        <v>167</v>
      </c>
      <c r="B2533" t="s">
        <v>26</v>
      </c>
      <c r="C2533" t="s">
        <v>467</v>
      </c>
      <c r="D2533" t="s">
        <v>51</v>
      </c>
      <c r="E2533">
        <v>511</v>
      </c>
      <c r="F2533" t="str">
        <f t="shared" si="78"/>
        <v>A0820AF511</v>
      </c>
      <c r="G2533">
        <f t="shared" si="79"/>
        <v>56000</v>
      </c>
      <c r="H2533" s="2">
        <v>-56481</v>
      </c>
      <c r="I2533" s="3">
        <v>-56000</v>
      </c>
      <c r="J2533" t="s">
        <v>99</v>
      </c>
      <c r="K2533" t="s">
        <v>168</v>
      </c>
      <c r="L2533" t="s">
        <v>117</v>
      </c>
      <c r="M2533" t="s">
        <v>169</v>
      </c>
      <c r="N2533" t="s">
        <v>170</v>
      </c>
      <c r="O2533" t="s">
        <v>814</v>
      </c>
      <c r="P2533" t="s">
        <v>34</v>
      </c>
      <c r="Q2533" t="s">
        <v>35</v>
      </c>
      <c r="R2533" t="s">
        <v>36</v>
      </c>
      <c r="S2533" t="s">
        <v>468</v>
      </c>
      <c r="T2533" t="s">
        <v>185</v>
      </c>
      <c r="U2533" t="s">
        <v>186</v>
      </c>
      <c r="V2533" t="s">
        <v>39</v>
      </c>
      <c r="W2533" t="s">
        <v>40</v>
      </c>
      <c r="X2533" t="s">
        <v>187</v>
      </c>
      <c r="Y2533" t="s">
        <v>41</v>
      </c>
      <c r="Z2533" t="s">
        <v>41</v>
      </c>
      <c r="AA2533" t="s">
        <v>188</v>
      </c>
      <c r="AB2533" t="s">
        <v>469</v>
      </c>
    </row>
    <row r="2534" spans="1:28" x14ac:dyDescent="0.25">
      <c r="A2534" t="s">
        <v>823</v>
      </c>
      <c r="B2534" t="s">
        <v>26</v>
      </c>
      <c r="C2534" t="s">
        <v>471</v>
      </c>
      <c r="D2534" t="s">
        <v>64</v>
      </c>
      <c r="E2534">
        <v>511</v>
      </c>
      <c r="F2534" t="str">
        <f t="shared" si="78"/>
        <v>A3860AF511</v>
      </c>
      <c r="G2534">
        <f t="shared" si="79"/>
        <v>1816000</v>
      </c>
      <c r="H2534" s="2">
        <v>1816458</v>
      </c>
      <c r="I2534" s="3">
        <v>1816000</v>
      </c>
      <c r="J2534" t="s">
        <v>29</v>
      </c>
      <c r="K2534" t="s">
        <v>108</v>
      </c>
      <c r="L2534" t="s">
        <v>109</v>
      </c>
      <c r="M2534" t="s">
        <v>32</v>
      </c>
      <c r="N2534" t="s">
        <v>33</v>
      </c>
      <c r="O2534" t="s">
        <v>814</v>
      </c>
      <c r="P2534" t="s">
        <v>34</v>
      </c>
      <c r="Q2534" t="s">
        <v>51</v>
      </c>
      <c r="R2534" t="s">
        <v>58</v>
      </c>
      <c r="S2534" t="s">
        <v>472</v>
      </c>
      <c r="T2534" t="s">
        <v>185</v>
      </c>
      <c r="U2534" t="s">
        <v>194</v>
      </c>
      <c r="V2534" t="s">
        <v>39</v>
      </c>
      <c r="W2534" t="s">
        <v>40</v>
      </c>
      <c r="X2534" t="s">
        <v>40</v>
      </c>
      <c r="Y2534" t="s">
        <v>41</v>
      </c>
      <c r="Z2534" t="s">
        <v>41</v>
      </c>
      <c r="AA2534" t="s">
        <v>188</v>
      </c>
      <c r="AB2534" t="s">
        <v>195</v>
      </c>
    </row>
    <row r="2535" spans="1:28" x14ac:dyDescent="0.25">
      <c r="A2535" t="s">
        <v>825</v>
      </c>
      <c r="B2535" t="s">
        <v>26</v>
      </c>
      <c r="C2535" t="s">
        <v>471</v>
      </c>
      <c r="D2535" t="s">
        <v>64</v>
      </c>
      <c r="E2535">
        <v>511</v>
      </c>
      <c r="F2535" t="str">
        <f t="shared" si="78"/>
        <v>A3860AF511</v>
      </c>
      <c r="G2535">
        <f t="shared" si="79"/>
        <v>39000</v>
      </c>
      <c r="H2535" s="2">
        <v>38801</v>
      </c>
      <c r="I2535" s="3">
        <v>39000</v>
      </c>
      <c r="J2535" t="s">
        <v>29</v>
      </c>
      <c r="K2535" t="s">
        <v>100</v>
      </c>
      <c r="L2535" t="s">
        <v>101</v>
      </c>
      <c r="M2535" t="s">
        <v>102</v>
      </c>
      <c r="N2535" t="s">
        <v>103</v>
      </c>
      <c r="O2535" t="s">
        <v>814</v>
      </c>
      <c r="P2535" t="s">
        <v>34</v>
      </c>
      <c r="Q2535" t="s">
        <v>51</v>
      </c>
      <c r="R2535" t="s">
        <v>58</v>
      </c>
      <c r="S2535" t="s">
        <v>472</v>
      </c>
      <c r="T2535" t="s">
        <v>185</v>
      </c>
      <c r="U2535" t="s">
        <v>194</v>
      </c>
      <c r="V2535" t="s">
        <v>39</v>
      </c>
      <c r="W2535" t="s">
        <v>40</v>
      </c>
      <c r="X2535" t="s">
        <v>40</v>
      </c>
      <c r="Y2535" t="s">
        <v>41</v>
      </c>
      <c r="Z2535" t="s">
        <v>41</v>
      </c>
      <c r="AA2535" t="s">
        <v>188</v>
      </c>
      <c r="AB2535" t="s">
        <v>195</v>
      </c>
    </row>
    <row r="2536" spans="1:28" x14ac:dyDescent="0.25">
      <c r="A2536" t="s">
        <v>816</v>
      </c>
      <c r="B2536" t="s">
        <v>26</v>
      </c>
      <c r="C2536" t="s">
        <v>471</v>
      </c>
      <c r="D2536" t="s">
        <v>64</v>
      </c>
      <c r="E2536">
        <v>511</v>
      </c>
      <c r="F2536" t="str">
        <f t="shared" si="78"/>
        <v>A3860AF511</v>
      </c>
      <c r="G2536">
        <f t="shared" si="79"/>
        <v>514000</v>
      </c>
      <c r="H2536" s="2">
        <v>-514338</v>
      </c>
      <c r="I2536" s="3">
        <v>-514000</v>
      </c>
      <c r="J2536" t="s">
        <v>99</v>
      </c>
      <c r="K2536" t="s">
        <v>115</v>
      </c>
      <c r="L2536" t="s">
        <v>111</v>
      </c>
      <c r="M2536" t="s">
        <v>112</v>
      </c>
      <c r="N2536" t="s">
        <v>113</v>
      </c>
      <c r="O2536" t="s">
        <v>814</v>
      </c>
      <c r="P2536" t="s">
        <v>34</v>
      </c>
      <c r="Q2536" t="s">
        <v>51</v>
      </c>
      <c r="R2536" t="s">
        <v>58</v>
      </c>
      <c r="S2536" t="s">
        <v>472</v>
      </c>
      <c r="T2536" t="s">
        <v>185</v>
      </c>
      <c r="U2536" t="s">
        <v>194</v>
      </c>
      <c r="V2536" t="s">
        <v>39</v>
      </c>
      <c r="W2536" t="s">
        <v>40</v>
      </c>
      <c r="X2536" t="s">
        <v>40</v>
      </c>
      <c r="Y2536" t="s">
        <v>41</v>
      </c>
      <c r="Z2536" t="s">
        <v>41</v>
      </c>
      <c r="AA2536" t="s">
        <v>188</v>
      </c>
      <c r="AB2536" t="s">
        <v>195</v>
      </c>
    </row>
    <row r="2537" spans="1:28" x14ac:dyDescent="0.25">
      <c r="A2537" t="s">
        <v>817</v>
      </c>
      <c r="B2537" t="s">
        <v>26</v>
      </c>
      <c r="C2537" t="s">
        <v>471</v>
      </c>
      <c r="D2537" t="s">
        <v>64</v>
      </c>
      <c r="E2537">
        <v>511</v>
      </c>
      <c r="F2537" t="str">
        <f t="shared" si="78"/>
        <v>A3860AF511</v>
      </c>
      <c r="G2537">
        <f t="shared" si="79"/>
        <v>1341000</v>
      </c>
      <c r="H2537" s="2">
        <v>-1340921</v>
      </c>
      <c r="I2537" s="3">
        <v>-1341000</v>
      </c>
      <c r="J2537" t="s">
        <v>99</v>
      </c>
      <c r="K2537" t="s">
        <v>116</v>
      </c>
      <c r="L2537" t="s">
        <v>117</v>
      </c>
      <c r="M2537" t="s">
        <v>118</v>
      </c>
      <c r="N2537" t="s">
        <v>117</v>
      </c>
      <c r="O2537" t="s">
        <v>814</v>
      </c>
      <c r="P2537" t="s">
        <v>34</v>
      </c>
      <c r="Q2537" t="s">
        <v>51</v>
      </c>
      <c r="R2537" t="s">
        <v>58</v>
      </c>
      <c r="S2537" t="s">
        <v>472</v>
      </c>
      <c r="T2537" t="s">
        <v>185</v>
      </c>
      <c r="U2537" t="s">
        <v>194</v>
      </c>
      <c r="V2537" t="s">
        <v>39</v>
      </c>
      <c r="W2537" t="s">
        <v>40</v>
      </c>
      <c r="X2537" t="s">
        <v>40</v>
      </c>
      <c r="Y2537" t="s">
        <v>41</v>
      </c>
      <c r="Z2537" t="s">
        <v>41</v>
      </c>
      <c r="AA2537" t="s">
        <v>188</v>
      </c>
      <c r="AB2537" t="s">
        <v>195</v>
      </c>
    </row>
    <row r="2538" spans="1:28" x14ac:dyDescent="0.25">
      <c r="A2538" t="s">
        <v>870</v>
      </c>
      <c r="B2538" t="s">
        <v>26</v>
      </c>
      <c r="C2538" t="s">
        <v>471</v>
      </c>
      <c r="D2538" t="s">
        <v>64</v>
      </c>
      <c r="E2538">
        <v>511</v>
      </c>
      <c r="F2538" t="str">
        <f t="shared" si="78"/>
        <v>A3860AF511</v>
      </c>
      <c r="G2538">
        <f t="shared" si="79"/>
        <v>53000</v>
      </c>
      <c r="H2538" s="2">
        <v>-52929</v>
      </c>
      <c r="I2538" s="3">
        <v>-53000</v>
      </c>
      <c r="J2538" t="s">
        <v>99</v>
      </c>
      <c r="K2538" t="s">
        <v>108</v>
      </c>
      <c r="L2538" t="s">
        <v>109</v>
      </c>
      <c r="M2538" t="s">
        <v>32</v>
      </c>
      <c r="N2538" t="s">
        <v>33</v>
      </c>
      <c r="O2538" t="s">
        <v>814</v>
      </c>
      <c r="P2538" t="s">
        <v>34</v>
      </c>
      <c r="Q2538" t="s">
        <v>51</v>
      </c>
      <c r="R2538" t="s">
        <v>58</v>
      </c>
      <c r="S2538" t="s">
        <v>472</v>
      </c>
      <c r="T2538" t="s">
        <v>185</v>
      </c>
      <c r="U2538" t="s">
        <v>194</v>
      </c>
      <c r="V2538" t="s">
        <v>39</v>
      </c>
      <c r="W2538" t="s">
        <v>40</v>
      </c>
      <c r="X2538" t="s">
        <v>40</v>
      </c>
      <c r="Y2538" t="s">
        <v>41</v>
      </c>
      <c r="Z2538" t="s">
        <v>41</v>
      </c>
      <c r="AA2538" t="s">
        <v>188</v>
      </c>
      <c r="AB2538" t="s">
        <v>195</v>
      </c>
    </row>
    <row r="2539" spans="1:28" x14ac:dyDescent="0.25">
      <c r="A2539" t="s">
        <v>822</v>
      </c>
      <c r="B2539" t="s">
        <v>26</v>
      </c>
      <c r="C2539" t="s">
        <v>471</v>
      </c>
      <c r="D2539" t="s">
        <v>64</v>
      </c>
      <c r="E2539">
        <v>511</v>
      </c>
      <c r="F2539" t="str">
        <f t="shared" si="78"/>
        <v>A3860AF511</v>
      </c>
      <c r="G2539">
        <f t="shared" si="79"/>
        <v>15000</v>
      </c>
      <c r="H2539" s="2">
        <v>14986</v>
      </c>
      <c r="I2539" s="3">
        <v>15000</v>
      </c>
      <c r="J2539" t="s">
        <v>29</v>
      </c>
      <c r="K2539" t="s">
        <v>115</v>
      </c>
      <c r="L2539" t="s">
        <v>111</v>
      </c>
      <c r="M2539" t="s">
        <v>112</v>
      </c>
      <c r="N2539" t="s">
        <v>113</v>
      </c>
      <c r="O2539" t="s">
        <v>814</v>
      </c>
      <c r="P2539" t="s">
        <v>34</v>
      </c>
      <c r="Q2539" t="s">
        <v>51</v>
      </c>
      <c r="R2539" t="s">
        <v>58</v>
      </c>
      <c r="S2539" t="s">
        <v>472</v>
      </c>
      <c r="T2539" t="s">
        <v>185</v>
      </c>
      <c r="U2539" t="s">
        <v>194</v>
      </c>
      <c r="V2539" t="s">
        <v>39</v>
      </c>
      <c r="W2539" t="s">
        <v>40</v>
      </c>
      <c r="X2539" t="s">
        <v>40</v>
      </c>
      <c r="Y2539" t="s">
        <v>41</v>
      </c>
      <c r="Z2539" t="s">
        <v>41</v>
      </c>
      <c r="AA2539" t="s">
        <v>188</v>
      </c>
      <c r="AB2539" t="s">
        <v>195</v>
      </c>
    </row>
    <row r="2540" spans="1:28" x14ac:dyDescent="0.25">
      <c r="A2540" t="s">
        <v>925</v>
      </c>
      <c r="B2540" t="s">
        <v>26</v>
      </c>
      <c r="C2540" t="s">
        <v>471</v>
      </c>
      <c r="D2540" t="s">
        <v>64</v>
      </c>
      <c r="E2540">
        <v>511</v>
      </c>
      <c r="F2540" t="str">
        <f t="shared" si="78"/>
        <v>A3860AF511</v>
      </c>
      <c r="G2540">
        <f t="shared" si="79"/>
        <v>39000</v>
      </c>
      <c r="H2540" s="2">
        <v>39073</v>
      </c>
      <c r="I2540" s="3">
        <v>39000</v>
      </c>
      <c r="J2540" t="s">
        <v>29</v>
      </c>
      <c r="K2540" t="s">
        <v>116</v>
      </c>
      <c r="L2540" t="s">
        <v>117</v>
      </c>
      <c r="M2540" t="s">
        <v>118</v>
      </c>
      <c r="N2540" t="s">
        <v>117</v>
      </c>
      <c r="O2540" t="s">
        <v>814</v>
      </c>
      <c r="P2540" t="s">
        <v>34</v>
      </c>
      <c r="Q2540" t="s">
        <v>51</v>
      </c>
      <c r="R2540" t="s">
        <v>58</v>
      </c>
      <c r="S2540" t="s">
        <v>472</v>
      </c>
      <c r="T2540" t="s">
        <v>185</v>
      </c>
      <c r="U2540" t="s">
        <v>194</v>
      </c>
      <c r="V2540" t="s">
        <v>39</v>
      </c>
      <c r="W2540" t="s">
        <v>40</v>
      </c>
      <c r="X2540" t="s">
        <v>40</v>
      </c>
      <c r="Y2540" t="s">
        <v>41</v>
      </c>
      <c r="Z2540" t="s">
        <v>41</v>
      </c>
      <c r="AA2540" t="s">
        <v>188</v>
      </c>
      <c r="AB2540" t="s">
        <v>195</v>
      </c>
    </row>
    <row r="2541" spans="1:28" x14ac:dyDescent="0.25">
      <c r="A2541" t="s">
        <v>931</v>
      </c>
      <c r="B2541" t="s">
        <v>26</v>
      </c>
      <c r="C2541" t="s">
        <v>471</v>
      </c>
      <c r="D2541" t="s">
        <v>64</v>
      </c>
      <c r="E2541">
        <v>511</v>
      </c>
      <c r="F2541" t="str">
        <f t="shared" si="78"/>
        <v>A3860AF511</v>
      </c>
      <c r="G2541">
        <f t="shared" si="79"/>
        <v>1000</v>
      </c>
      <c r="H2541" s="2">
        <v>-1130</v>
      </c>
      <c r="I2541" s="3">
        <v>-1000</v>
      </c>
      <c r="J2541" t="s">
        <v>99</v>
      </c>
      <c r="K2541" t="s">
        <v>104</v>
      </c>
      <c r="L2541" t="s">
        <v>105</v>
      </c>
      <c r="M2541" t="s">
        <v>102</v>
      </c>
      <c r="N2541" t="s">
        <v>103</v>
      </c>
      <c r="O2541" t="s">
        <v>814</v>
      </c>
      <c r="P2541" t="s">
        <v>34</v>
      </c>
      <c r="Q2541" t="s">
        <v>51</v>
      </c>
      <c r="R2541" t="s">
        <v>58</v>
      </c>
      <c r="S2541" t="s">
        <v>472</v>
      </c>
      <c r="T2541" t="s">
        <v>185</v>
      </c>
      <c r="U2541" t="s">
        <v>194</v>
      </c>
      <c r="V2541" t="s">
        <v>39</v>
      </c>
      <c r="W2541" t="s">
        <v>40</v>
      </c>
      <c r="X2541" t="s">
        <v>40</v>
      </c>
      <c r="Y2541" t="s">
        <v>41</v>
      </c>
      <c r="Z2541" t="s">
        <v>41</v>
      </c>
      <c r="AA2541" t="s">
        <v>188</v>
      </c>
      <c r="AB2541" t="s">
        <v>195</v>
      </c>
    </row>
    <row r="2542" spans="1:28" x14ac:dyDescent="0.25">
      <c r="A2542" t="s">
        <v>119</v>
      </c>
      <c r="B2542" t="s">
        <v>473</v>
      </c>
      <c r="C2542" t="s">
        <v>471</v>
      </c>
      <c r="D2542" t="s">
        <v>64</v>
      </c>
      <c r="E2542">
        <v>511</v>
      </c>
      <c r="F2542" t="str">
        <f t="shared" si="78"/>
        <v>A3860AF511</v>
      </c>
      <c r="G2542">
        <f t="shared" si="79"/>
        <v>408000</v>
      </c>
      <c r="H2542" s="2">
        <v>408464</v>
      </c>
      <c r="I2542" s="3">
        <v>408000</v>
      </c>
      <c r="J2542" t="s">
        <v>29</v>
      </c>
      <c r="K2542" t="s">
        <v>121</v>
      </c>
      <c r="L2542" t="s">
        <v>122</v>
      </c>
      <c r="M2542" t="s">
        <v>123</v>
      </c>
      <c r="N2542" t="s">
        <v>124</v>
      </c>
      <c r="O2542" t="s">
        <v>814</v>
      </c>
      <c r="P2542" t="s">
        <v>34</v>
      </c>
      <c r="Q2542" t="s">
        <v>51</v>
      </c>
      <c r="R2542" t="s">
        <v>58</v>
      </c>
      <c r="S2542" t="s">
        <v>472</v>
      </c>
      <c r="T2542" t="s">
        <v>185</v>
      </c>
      <c r="U2542" t="s">
        <v>194</v>
      </c>
      <c r="V2542" t="s">
        <v>39</v>
      </c>
      <c r="W2542" t="s">
        <v>40</v>
      </c>
      <c r="X2542" t="s">
        <v>40</v>
      </c>
      <c r="Y2542" t="s">
        <v>41</v>
      </c>
      <c r="Z2542" t="s">
        <v>41</v>
      </c>
      <c r="AA2542" t="s">
        <v>188</v>
      </c>
      <c r="AB2542" t="s">
        <v>195</v>
      </c>
    </row>
    <row r="2543" spans="1:28" x14ac:dyDescent="0.25">
      <c r="A2543" t="s">
        <v>125</v>
      </c>
      <c r="B2543" t="s">
        <v>473</v>
      </c>
      <c r="C2543" t="s">
        <v>471</v>
      </c>
      <c r="D2543" t="s">
        <v>64</v>
      </c>
      <c r="E2543">
        <v>511</v>
      </c>
      <c r="F2543" t="str">
        <f t="shared" si="78"/>
        <v>A3860AF511</v>
      </c>
      <c r="G2543">
        <f t="shared" si="79"/>
        <v>408000</v>
      </c>
      <c r="H2543" s="2">
        <v>-408464</v>
      </c>
      <c r="I2543" s="3">
        <v>-408000</v>
      </c>
      <c r="J2543" t="s">
        <v>99</v>
      </c>
      <c r="K2543" t="s">
        <v>126</v>
      </c>
      <c r="L2543" t="s">
        <v>927</v>
      </c>
      <c r="M2543" t="s">
        <v>127</v>
      </c>
      <c r="N2543" t="s">
        <v>928</v>
      </c>
      <c r="O2543" t="s">
        <v>814</v>
      </c>
      <c r="P2543" t="s">
        <v>34</v>
      </c>
      <c r="Q2543" t="s">
        <v>51</v>
      </c>
      <c r="R2543" t="s">
        <v>58</v>
      </c>
      <c r="S2543" t="s">
        <v>472</v>
      </c>
      <c r="T2543" t="s">
        <v>185</v>
      </c>
      <c r="U2543" t="s">
        <v>194</v>
      </c>
      <c r="V2543" t="s">
        <v>39</v>
      </c>
      <c r="W2543" t="s">
        <v>40</v>
      </c>
      <c r="X2543" t="s">
        <v>40</v>
      </c>
      <c r="Y2543" t="s">
        <v>41</v>
      </c>
      <c r="Z2543" t="s">
        <v>41</v>
      </c>
      <c r="AA2543" t="s">
        <v>188</v>
      </c>
      <c r="AB2543" t="s">
        <v>195</v>
      </c>
    </row>
    <row r="2544" spans="1:28" x14ac:dyDescent="0.25">
      <c r="A2544" t="s">
        <v>145</v>
      </c>
      <c r="B2544" t="s">
        <v>26</v>
      </c>
      <c r="C2544" t="s">
        <v>471</v>
      </c>
      <c r="D2544" t="s">
        <v>64</v>
      </c>
      <c r="E2544">
        <v>511</v>
      </c>
      <c r="F2544" t="str">
        <f t="shared" si="78"/>
        <v>A3860AF511</v>
      </c>
      <c r="G2544">
        <f t="shared" si="79"/>
        <v>408000</v>
      </c>
      <c r="H2544" s="2">
        <v>408464</v>
      </c>
      <c r="I2544" s="3">
        <v>408000</v>
      </c>
      <c r="J2544" t="s">
        <v>29</v>
      </c>
      <c r="K2544" t="s">
        <v>108</v>
      </c>
      <c r="L2544" t="s">
        <v>109</v>
      </c>
      <c r="M2544" t="s">
        <v>32</v>
      </c>
      <c r="N2544" t="s">
        <v>33</v>
      </c>
      <c r="O2544" t="s">
        <v>814</v>
      </c>
      <c r="P2544" t="s">
        <v>34</v>
      </c>
      <c r="Q2544" t="s">
        <v>51</v>
      </c>
      <c r="R2544" t="s">
        <v>58</v>
      </c>
      <c r="S2544" t="s">
        <v>472</v>
      </c>
      <c r="T2544" t="s">
        <v>185</v>
      </c>
      <c r="U2544" t="s">
        <v>194</v>
      </c>
      <c r="V2544" t="s">
        <v>39</v>
      </c>
      <c r="W2544" t="s">
        <v>40</v>
      </c>
      <c r="X2544" t="s">
        <v>40</v>
      </c>
      <c r="Y2544" t="s">
        <v>41</v>
      </c>
      <c r="Z2544" t="s">
        <v>41</v>
      </c>
      <c r="AA2544" t="s">
        <v>188</v>
      </c>
      <c r="AB2544" t="s">
        <v>195</v>
      </c>
    </row>
    <row r="2545" spans="1:28" x14ac:dyDescent="0.25">
      <c r="A2545" t="s">
        <v>146</v>
      </c>
      <c r="B2545" t="s">
        <v>26</v>
      </c>
      <c r="C2545" t="s">
        <v>471</v>
      </c>
      <c r="D2545" t="s">
        <v>64</v>
      </c>
      <c r="E2545">
        <v>511</v>
      </c>
      <c r="F2545" t="str">
        <f t="shared" si="78"/>
        <v>A3860AF511</v>
      </c>
      <c r="G2545">
        <f t="shared" si="79"/>
        <v>408000</v>
      </c>
      <c r="H2545" s="2">
        <v>-408464</v>
      </c>
      <c r="I2545" s="3">
        <v>-408000</v>
      </c>
      <c r="J2545" t="s">
        <v>99</v>
      </c>
      <c r="K2545" t="s">
        <v>121</v>
      </c>
      <c r="L2545" t="s">
        <v>122</v>
      </c>
      <c r="M2545" t="s">
        <v>123</v>
      </c>
      <c r="N2545" t="s">
        <v>124</v>
      </c>
      <c r="O2545" t="s">
        <v>814</v>
      </c>
      <c r="P2545" t="s">
        <v>34</v>
      </c>
      <c r="Q2545" t="s">
        <v>51</v>
      </c>
      <c r="R2545" t="s">
        <v>58</v>
      </c>
      <c r="S2545" t="s">
        <v>472</v>
      </c>
      <c r="T2545" t="s">
        <v>185</v>
      </c>
      <c r="U2545" t="s">
        <v>194</v>
      </c>
      <c r="V2545" t="s">
        <v>39</v>
      </c>
      <c r="W2545" t="s">
        <v>40</v>
      </c>
      <c r="X2545" t="s">
        <v>40</v>
      </c>
      <c r="Y2545" t="s">
        <v>41</v>
      </c>
      <c r="Z2545" t="s">
        <v>41</v>
      </c>
      <c r="AA2545" t="s">
        <v>188</v>
      </c>
      <c r="AB2545" t="s">
        <v>195</v>
      </c>
    </row>
    <row r="2546" spans="1:28" x14ac:dyDescent="0.25">
      <c r="A2546" t="s">
        <v>147</v>
      </c>
      <c r="B2546" t="s">
        <v>26</v>
      </c>
      <c r="C2546" t="s">
        <v>471</v>
      </c>
      <c r="D2546" t="s">
        <v>64</v>
      </c>
      <c r="E2546">
        <v>511</v>
      </c>
      <c r="F2546" t="str">
        <f t="shared" si="78"/>
        <v>A3860AF511</v>
      </c>
      <c r="G2546">
        <f t="shared" si="79"/>
        <v>408000</v>
      </c>
      <c r="H2546" s="2">
        <v>408464</v>
      </c>
      <c r="I2546" s="3">
        <v>408000</v>
      </c>
      <c r="J2546" t="s">
        <v>29</v>
      </c>
      <c r="K2546" t="s">
        <v>126</v>
      </c>
      <c r="L2546" t="s">
        <v>927</v>
      </c>
      <c r="M2546" t="s">
        <v>127</v>
      </c>
      <c r="N2546" t="s">
        <v>928</v>
      </c>
      <c r="O2546" t="s">
        <v>814</v>
      </c>
      <c r="P2546" t="s">
        <v>34</v>
      </c>
      <c r="Q2546" t="s">
        <v>51</v>
      </c>
      <c r="R2546" t="s">
        <v>58</v>
      </c>
      <c r="S2546" t="s">
        <v>472</v>
      </c>
      <c r="T2546" t="s">
        <v>185</v>
      </c>
      <c r="U2546" t="s">
        <v>194</v>
      </c>
      <c r="V2546" t="s">
        <v>39</v>
      </c>
      <c r="W2546" t="s">
        <v>40</v>
      </c>
      <c r="X2546" t="s">
        <v>40</v>
      </c>
      <c r="Y2546" t="s">
        <v>41</v>
      </c>
      <c r="Z2546" t="s">
        <v>41</v>
      </c>
      <c r="AA2546" t="s">
        <v>188</v>
      </c>
      <c r="AB2546" t="s">
        <v>195</v>
      </c>
    </row>
    <row r="2547" spans="1:28" x14ac:dyDescent="0.25">
      <c r="A2547" t="s">
        <v>148</v>
      </c>
      <c r="B2547" t="s">
        <v>26</v>
      </c>
      <c r="C2547" t="s">
        <v>471</v>
      </c>
      <c r="D2547" t="s">
        <v>64</v>
      </c>
      <c r="E2547">
        <v>511</v>
      </c>
      <c r="F2547" t="str">
        <f t="shared" si="78"/>
        <v>A3860AF511</v>
      </c>
      <c r="G2547">
        <f t="shared" si="79"/>
        <v>408000</v>
      </c>
      <c r="H2547" s="2">
        <v>-408464</v>
      </c>
      <c r="I2547" s="3">
        <v>-408000</v>
      </c>
      <c r="J2547" t="s">
        <v>99</v>
      </c>
      <c r="K2547" t="s">
        <v>116</v>
      </c>
      <c r="L2547" t="s">
        <v>117</v>
      </c>
      <c r="M2547" t="s">
        <v>118</v>
      </c>
      <c r="N2547" t="s">
        <v>117</v>
      </c>
      <c r="O2547" t="s">
        <v>814</v>
      </c>
      <c r="P2547" t="s">
        <v>34</v>
      </c>
      <c r="Q2547" t="s">
        <v>51</v>
      </c>
      <c r="R2547" t="s">
        <v>58</v>
      </c>
      <c r="S2547" t="s">
        <v>472</v>
      </c>
      <c r="T2547" t="s">
        <v>185</v>
      </c>
      <c r="U2547" t="s">
        <v>194</v>
      </c>
      <c r="V2547" t="s">
        <v>39</v>
      </c>
      <c r="W2547" t="s">
        <v>40</v>
      </c>
      <c r="X2547" t="s">
        <v>40</v>
      </c>
      <c r="Y2547" t="s">
        <v>41</v>
      </c>
      <c r="Z2547" t="s">
        <v>41</v>
      </c>
      <c r="AA2547" t="s">
        <v>188</v>
      </c>
      <c r="AB2547" t="s">
        <v>195</v>
      </c>
    </row>
    <row r="2548" spans="1:28" x14ac:dyDescent="0.25">
      <c r="A2548" t="s">
        <v>149</v>
      </c>
      <c r="B2548" t="s">
        <v>26</v>
      </c>
      <c r="C2548" t="s">
        <v>471</v>
      </c>
      <c r="D2548" t="s">
        <v>64</v>
      </c>
      <c r="E2548">
        <v>511</v>
      </c>
      <c r="F2548" t="str">
        <f t="shared" si="78"/>
        <v>A3860AF511</v>
      </c>
      <c r="G2548">
        <f t="shared" si="79"/>
        <v>267000</v>
      </c>
      <c r="H2548" s="2">
        <v>267408</v>
      </c>
      <c r="I2548" s="3">
        <v>267000</v>
      </c>
      <c r="J2548" t="s">
        <v>29</v>
      </c>
      <c r="K2548" t="s">
        <v>51</v>
      </c>
      <c r="L2548" t="s">
        <v>137</v>
      </c>
      <c r="M2548" t="s">
        <v>138</v>
      </c>
      <c r="N2548" t="s">
        <v>139</v>
      </c>
      <c r="O2548" t="s">
        <v>814</v>
      </c>
      <c r="P2548" t="s">
        <v>34</v>
      </c>
      <c r="Q2548" t="s">
        <v>51</v>
      </c>
      <c r="R2548" t="s">
        <v>58</v>
      </c>
      <c r="S2548" t="s">
        <v>472</v>
      </c>
      <c r="T2548" t="s">
        <v>185</v>
      </c>
      <c r="U2548" t="s">
        <v>194</v>
      </c>
      <c r="V2548" t="s">
        <v>39</v>
      </c>
      <c r="W2548" t="s">
        <v>40</v>
      </c>
      <c r="X2548" t="s">
        <v>40</v>
      </c>
      <c r="Y2548" t="s">
        <v>41</v>
      </c>
      <c r="Z2548" t="s">
        <v>41</v>
      </c>
      <c r="AA2548" t="s">
        <v>188</v>
      </c>
      <c r="AB2548" t="s">
        <v>195</v>
      </c>
    </row>
    <row r="2549" spans="1:28" x14ac:dyDescent="0.25">
      <c r="A2549" t="s">
        <v>152</v>
      </c>
      <c r="B2549" t="s">
        <v>26</v>
      </c>
      <c r="C2549" t="s">
        <v>471</v>
      </c>
      <c r="D2549" t="s">
        <v>64</v>
      </c>
      <c r="E2549">
        <v>511</v>
      </c>
      <c r="F2549" t="str">
        <f t="shared" si="78"/>
        <v>A3860AF511</v>
      </c>
      <c r="G2549">
        <f t="shared" si="79"/>
        <v>267000</v>
      </c>
      <c r="H2549" s="2">
        <v>-267408</v>
      </c>
      <c r="I2549" s="3">
        <v>-267000</v>
      </c>
      <c r="J2549" t="s">
        <v>99</v>
      </c>
      <c r="K2549" t="s">
        <v>115</v>
      </c>
      <c r="L2549" t="s">
        <v>111</v>
      </c>
      <c r="M2549" t="s">
        <v>112</v>
      </c>
      <c r="N2549" t="s">
        <v>113</v>
      </c>
      <c r="O2549" t="s">
        <v>814</v>
      </c>
      <c r="P2549" t="s">
        <v>34</v>
      </c>
      <c r="Q2549" t="s">
        <v>51</v>
      </c>
      <c r="R2549" t="s">
        <v>58</v>
      </c>
      <c r="S2549" t="s">
        <v>472</v>
      </c>
      <c r="T2549" t="s">
        <v>185</v>
      </c>
      <c r="U2549" t="s">
        <v>194</v>
      </c>
      <c r="V2549" t="s">
        <v>39</v>
      </c>
      <c r="W2549" t="s">
        <v>40</v>
      </c>
      <c r="X2549" t="s">
        <v>40</v>
      </c>
      <c r="Y2549" t="s">
        <v>41</v>
      </c>
      <c r="Z2549" t="s">
        <v>41</v>
      </c>
      <c r="AA2549" t="s">
        <v>188</v>
      </c>
      <c r="AB2549" t="s">
        <v>195</v>
      </c>
    </row>
    <row r="2550" spans="1:28" x14ac:dyDescent="0.25">
      <c r="A2550" t="s">
        <v>153</v>
      </c>
      <c r="B2550" t="s">
        <v>473</v>
      </c>
      <c r="C2550" t="s">
        <v>471</v>
      </c>
      <c r="D2550" t="s">
        <v>64</v>
      </c>
      <c r="E2550">
        <v>511</v>
      </c>
      <c r="F2550" t="str">
        <f t="shared" si="78"/>
        <v>A3860AF511</v>
      </c>
      <c r="G2550">
        <f t="shared" si="79"/>
        <v>243000</v>
      </c>
      <c r="H2550" s="2">
        <v>243110</v>
      </c>
      <c r="I2550" s="3">
        <v>243000</v>
      </c>
      <c r="J2550" t="s">
        <v>29</v>
      </c>
      <c r="K2550" t="s">
        <v>154</v>
      </c>
      <c r="L2550" t="s">
        <v>155</v>
      </c>
      <c r="M2550" t="s">
        <v>156</v>
      </c>
      <c r="N2550" t="s">
        <v>157</v>
      </c>
      <c r="O2550" t="s">
        <v>814</v>
      </c>
      <c r="P2550" t="s">
        <v>34</v>
      </c>
      <c r="Q2550" t="s">
        <v>51</v>
      </c>
      <c r="R2550" t="s">
        <v>58</v>
      </c>
      <c r="S2550" t="s">
        <v>472</v>
      </c>
      <c r="T2550" t="s">
        <v>185</v>
      </c>
      <c r="U2550" t="s">
        <v>194</v>
      </c>
      <c r="V2550" t="s">
        <v>39</v>
      </c>
      <c r="W2550" t="s">
        <v>40</v>
      </c>
      <c r="X2550" t="s">
        <v>40</v>
      </c>
      <c r="Y2550" t="s">
        <v>41</v>
      </c>
      <c r="Z2550" t="s">
        <v>41</v>
      </c>
      <c r="AA2550" t="s">
        <v>188</v>
      </c>
      <c r="AB2550" t="s">
        <v>195</v>
      </c>
    </row>
    <row r="2551" spans="1:28" x14ac:dyDescent="0.25">
      <c r="A2551" t="s">
        <v>158</v>
      </c>
      <c r="B2551" t="s">
        <v>473</v>
      </c>
      <c r="C2551" t="s">
        <v>471</v>
      </c>
      <c r="D2551" t="s">
        <v>64</v>
      </c>
      <c r="E2551">
        <v>511</v>
      </c>
      <c r="F2551" t="str">
        <f t="shared" si="78"/>
        <v>A3860AF511</v>
      </c>
      <c r="G2551">
        <f t="shared" si="79"/>
        <v>30000</v>
      </c>
      <c r="H2551" s="2">
        <v>29877</v>
      </c>
      <c r="I2551" s="3">
        <v>30000</v>
      </c>
      <c r="J2551" t="s">
        <v>29</v>
      </c>
      <c r="K2551" t="s">
        <v>159</v>
      </c>
      <c r="L2551" t="s">
        <v>160</v>
      </c>
      <c r="M2551" t="s">
        <v>161</v>
      </c>
      <c r="N2551" t="s">
        <v>162</v>
      </c>
      <c r="O2551" t="s">
        <v>814</v>
      </c>
      <c r="P2551" t="s">
        <v>34</v>
      </c>
      <c r="Q2551" t="s">
        <v>51</v>
      </c>
      <c r="R2551" t="s">
        <v>58</v>
      </c>
      <c r="S2551" t="s">
        <v>472</v>
      </c>
      <c r="T2551" t="s">
        <v>185</v>
      </c>
      <c r="U2551" t="s">
        <v>194</v>
      </c>
      <c r="V2551" t="s">
        <v>39</v>
      </c>
      <c r="W2551" t="s">
        <v>40</v>
      </c>
      <c r="X2551" t="s">
        <v>40</v>
      </c>
      <c r="Y2551" t="s">
        <v>41</v>
      </c>
      <c r="Z2551" t="s">
        <v>41</v>
      </c>
      <c r="AA2551" t="s">
        <v>188</v>
      </c>
      <c r="AB2551" t="s">
        <v>195</v>
      </c>
    </row>
    <row r="2552" spans="1:28" x14ac:dyDescent="0.25">
      <c r="A2552" t="s">
        <v>163</v>
      </c>
      <c r="B2552" t="s">
        <v>473</v>
      </c>
      <c r="C2552" t="s">
        <v>471</v>
      </c>
      <c r="D2552" t="s">
        <v>64</v>
      </c>
      <c r="E2552">
        <v>511</v>
      </c>
      <c r="F2552" t="str">
        <f t="shared" si="78"/>
        <v>A3860AF511</v>
      </c>
      <c r="G2552">
        <f t="shared" si="79"/>
        <v>273000</v>
      </c>
      <c r="H2552" s="2">
        <v>-272987</v>
      </c>
      <c r="I2552" s="3">
        <v>-273000</v>
      </c>
      <c r="J2552" t="s">
        <v>99</v>
      </c>
      <c r="K2552" t="s">
        <v>51</v>
      </c>
      <c r="L2552" t="s">
        <v>137</v>
      </c>
      <c r="M2552" t="s">
        <v>138</v>
      </c>
      <c r="N2552" t="s">
        <v>139</v>
      </c>
      <c r="O2552" t="s">
        <v>814</v>
      </c>
      <c r="P2552" t="s">
        <v>34</v>
      </c>
      <c r="Q2552" t="s">
        <v>51</v>
      </c>
      <c r="R2552" t="s">
        <v>58</v>
      </c>
      <c r="S2552" t="s">
        <v>472</v>
      </c>
      <c r="T2552" t="s">
        <v>185</v>
      </c>
      <c r="U2552" t="s">
        <v>194</v>
      </c>
      <c r="V2552" t="s">
        <v>39</v>
      </c>
      <c r="W2552" t="s">
        <v>40</v>
      </c>
      <c r="X2552" t="s">
        <v>40</v>
      </c>
      <c r="Y2552" t="s">
        <v>41</v>
      </c>
      <c r="Z2552" t="s">
        <v>41</v>
      </c>
      <c r="AA2552" t="s">
        <v>188</v>
      </c>
      <c r="AB2552" t="s">
        <v>195</v>
      </c>
    </row>
    <row r="2553" spans="1:28" x14ac:dyDescent="0.25">
      <c r="A2553" t="s">
        <v>164</v>
      </c>
      <c r="B2553" t="s">
        <v>26</v>
      </c>
      <c r="C2553" t="s">
        <v>471</v>
      </c>
      <c r="D2553" t="s">
        <v>64</v>
      </c>
      <c r="E2553">
        <v>511</v>
      </c>
      <c r="F2553" t="str">
        <f t="shared" si="78"/>
        <v>A3860AF511</v>
      </c>
      <c r="G2553">
        <f t="shared" si="79"/>
        <v>243000</v>
      </c>
      <c r="H2553" s="2">
        <v>243110</v>
      </c>
      <c r="I2553" s="3">
        <v>243000</v>
      </c>
      <c r="J2553" t="s">
        <v>29</v>
      </c>
      <c r="K2553" t="s">
        <v>116</v>
      </c>
      <c r="L2553" t="s">
        <v>117</v>
      </c>
      <c r="M2553" t="s">
        <v>118</v>
      </c>
      <c r="N2553" t="s">
        <v>117</v>
      </c>
      <c r="O2553" t="s">
        <v>814</v>
      </c>
      <c r="P2553" t="s">
        <v>34</v>
      </c>
      <c r="Q2553" t="s">
        <v>51</v>
      </c>
      <c r="R2553" t="s">
        <v>58</v>
      </c>
      <c r="S2553" t="s">
        <v>472</v>
      </c>
      <c r="T2553" t="s">
        <v>185</v>
      </c>
      <c r="U2553" t="s">
        <v>194</v>
      </c>
      <c r="V2553" t="s">
        <v>39</v>
      </c>
      <c r="W2553" t="s">
        <v>40</v>
      </c>
      <c r="X2553" t="s">
        <v>40</v>
      </c>
      <c r="Y2553" t="s">
        <v>41</v>
      </c>
      <c r="Z2553" t="s">
        <v>41</v>
      </c>
      <c r="AA2553" t="s">
        <v>188</v>
      </c>
      <c r="AB2553" t="s">
        <v>195</v>
      </c>
    </row>
    <row r="2554" spans="1:28" x14ac:dyDescent="0.25">
      <c r="A2554" t="s">
        <v>165</v>
      </c>
      <c r="B2554" t="s">
        <v>26</v>
      </c>
      <c r="C2554" t="s">
        <v>471</v>
      </c>
      <c r="D2554" t="s">
        <v>64</v>
      </c>
      <c r="E2554">
        <v>511</v>
      </c>
      <c r="F2554" t="str">
        <f t="shared" si="78"/>
        <v>A3860AF511</v>
      </c>
      <c r="G2554">
        <f t="shared" si="79"/>
        <v>243000</v>
      </c>
      <c r="H2554" s="2">
        <v>-243110</v>
      </c>
      <c r="I2554" s="3">
        <v>-243000</v>
      </c>
      <c r="J2554" t="s">
        <v>99</v>
      </c>
      <c r="K2554" t="s">
        <v>154</v>
      </c>
      <c r="L2554" t="s">
        <v>155</v>
      </c>
      <c r="M2554" t="s">
        <v>156</v>
      </c>
      <c r="N2554" t="s">
        <v>157</v>
      </c>
      <c r="O2554" t="s">
        <v>814</v>
      </c>
      <c r="P2554" t="s">
        <v>34</v>
      </c>
      <c r="Q2554" t="s">
        <v>51</v>
      </c>
      <c r="R2554" t="s">
        <v>58</v>
      </c>
      <c r="S2554" t="s">
        <v>472</v>
      </c>
      <c r="T2554" t="s">
        <v>185</v>
      </c>
      <c r="U2554" t="s">
        <v>194</v>
      </c>
      <c r="V2554" t="s">
        <v>39</v>
      </c>
      <c r="W2554" t="s">
        <v>40</v>
      </c>
      <c r="X2554" t="s">
        <v>40</v>
      </c>
      <c r="Y2554" t="s">
        <v>41</v>
      </c>
      <c r="Z2554" t="s">
        <v>41</v>
      </c>
      <c r="AA2554" t="s">
        <v>188</v>
      </c>
      <c r="AB2554" t="s">
        <v>195</v>
      </c>
    </row>
    <row r="2555" spans="1:28" x14ac:dyDescent="0.25">
      <c r="A2555" t="s">
        <v>166</v>
      </c>
      <c r="B2555" t="s">
        <v>26</v>
      </c>
      <c r="C2555" t="s">
        <v>471</v>
      </c>
      <c r="D2555" t="s">
        <v>64</v>
      </c>
      <c r="E2555">
        <v>511</v>
      </c>
      <c r="F2555" t="str">
        <f t="shared" si="78"/>
        <v>A3860AF511</v>
      </c>
      <c r="G2555">
        <f t="shared" si="79"/>
        <v>249000</v>
      </c>
      <c r="H2555" s="2">
        <v>248834</v>
      </c>
      <c r="I2555" s="3">
        <v>249000</v>
      </c>
      <c r="J2555" t="s">
        <v>29</v>
      </c>
      <c r="K2555" t="s">
        <v>116</v>
      </c>
      <c r="L2555" t="s">
        <v>117</v>
      </c>
      <c r="M2555" t="s">
        <v>118</v>
      </c>
      <c r="N2555" t="s">
        <v>117</v>
      </c>
      <c r="O2555" t="s">
        <v>814</v>
      </c>
      <c r="P2555" t="s">
        <v>34</v>
      </c>
      <c r="Q2555" t="s">
        <v>51</v>
      </c>
      <c r="R2555" t="s">
        <v>58</v>
      </c>
      <c r="S2555" t="s">
        <v>472</v>
      </c>
      <c r="T2555" t="s">
        <v>185</v>
      </c>
      <c r="U2555" t="s">
        <v>194</v>
      </c>
      <c r="V2555" t="s">
        <v>39</v>
      </c>
      <c r="W2555" t="s">
        <v>40</v>
      </c>
      <c r="X2555" t="s">
        <v>40</v>
      </c>
      <c r="Y2555" t="s">
        <v>41</v>
      </c>
      <c r="Z2555" t="s">
        <v>41</v>
      </c>
      <c r="AA2555" t="s">
        <v>188</v>
      </c>
      <c r="AB2555" t="s">
        <v>195</v>
      </c>
    </row>
    <row r="2556" spans="1:28" x14ac:dyDescent="0.25">
      <c r="A2556" t="s">
        <v>167</v>
      </c>
      <c r="B2556" t="s">
        <v>26</v>
      </c>
      <c r="C2556" t="s">
        <v>471</v>
      </c>
      <c r="D2556" t="s">
        <v>64</v>
      </c>
      <c r="E2556">
        <v>511</v>
      </c>
      <c r="F2556" t="str">
        <f t="shared" si="78"/>
        <v>A3860AF511</v>
      </c>
      <c r="G2556">
        <f t="shared" si="79"/>
        <v>249000</v>
      </c>
      <c r="H2556" s="2">
        <v>-248834</v>
      </c>
      <c r="I2556" s="3">
        <v>-249000</v>
      </c>
      <c r="J2556" t="s">
        <v>99</v>
      </c>
      <c r="K2556" t="s">
        <v>168</v>
      </c>
      <c r="L2556" t="s">
        <v>117</v>
      </c>
      <c r="M2556" t="s">
        <v>169</v>
      </c>
      <c r="N2556" t="s">
        <v>170</v>
      </c>
      <c r="O2556" t="s">
        <v>814</v>
      </c>
      <c r="P2556" t="s">
        <v>34</v>
      </c>
      <c r="Q2556" t="s">
        <v>51</v>
      </c>
      <c r="R2556" t="s">
        <v>58</v>
      </c>
      <c r="S2556" t="s">
        <v>472</v>
      </c>
      <c r="T2556" t="s">
        <v>185</v>
      </c>
      <c r="U2556" t="s">
        <v>194</v>
      </c>
      <c r="V2556" t="s">
        <v>39</v>
      </c>
      <c r="W2556" t="s">
        <v>40</v>
      </c>
      <c r="X2556" t="s">
        <v>40</v>
      </c>
      <c r="Y2556" t="s">
        <v>41</v>
      </c>
      <c r="Z2556" t="s">
        <v>41</v>
      </c>
      <c r="AA2556" t="s">
        <v>188</v>
      </c>
      <c r="AB2556" t="s">
        <v>195</v>
      </c>
    </row>
    <row r="2557" spans="1:28" x14ac:dyDescent="0.25">
      <c r="A2557" t="s">
        <v>171</v>
      </c>
      <c r="B2557" t="s">
        <v>26</v>
      </c>
      <c r="C2557" t="s">
        <v>471</v>
      </c>
      <c r="D2557" t="s">
        <v>64</v>
      </c>
      <c r="E2557">
        <v>511</v>
      </c>
      <c r="F2557" t="str">
        <f t="shared" si="78"/>
        <v>A3860AF511</v>
      </c>
      <c r="G2557">
        <f t="shared" si="79"/>
        <v>98000</v>
      </c>
      <c r="H2557" s="2">
        <v>97660</v>
      </c>
      <c r="I2557" s="3">
        <v>98000</v>
      </c>
      <c r="J2557" t="s">
        <v>29</v>
      </c>
      <c r="K2557" t="s">
        <v>115</v>
      </c>
      <c r="L2557" t="s">
        <v>111</v>
      </c>
      <c r="M2557" t="s">
        <v>112</v>
      </c>
      <c r="N2557" t="s">
        <v>113</v>
      </c>
      <c r="O2557" t="s">
        <v>814</v>
      </c>
      <c r="P2557" t="s">
        <v>34</v>
      </c>
      <c r="Q2557" t="s">
        <v>51</v>
      </c>
      <c r="R2557" t="s">
        <v>58</v>
      </c>
      <c r="S2557" t="s">
        <v>472</v>
      </c>
      <c r="T2557" t="s">
        <v>185</v>
      </c>
      <c r="U2557" t="s">
        <v>194</v>
      </c>
      <c r="V2557" t="s">
        <v>39</v>
      </c>
      <c r="W2557" t="s">
        <v>40</v>
      </c>
      <c r="X2557" t="s">
        <v>40</v>
      </c>
      <c r="Y2557" t="s">
        <v>41</v>
      </c>
      <c r="Z2557" t="s">
        <v>41</v>
      </c>
      <c r="AA2557" t="s">
        <v>188</v>
      </c>
      <c r="AB2557" t="s">
        <v>195</v>
      </c>
    </row>
    <row r="2558" spans="1:28" x14ac:dyDescent="0.25">
      <c r="A2558" t="s">
        <v>172</v>
      </c>
      <c r="B2558" t="s">
        <v>26</v>
      </c>
      <c r="C2558" t="s">
        <v>471</v>
      </c>
      <c r="D2558" t="s">
        <v>64</v>
      </c>
      <c r="E2558">
        <v>511</v>
      </c>
      <c r="F2558" t="str">
        <f t="shared" si="78"/>
        <v>A3860AF511</v>
      </c>
      <c r="G2558">
        <f t="shared" si="79"/>
        <v>98000</v>
      </c>
      <c r="H2558" s="2">
        <v>-97660</v>
      </c>
      <c r="I2558" s="3">
        <v>-98000</v>
      </c>
      <c r="J2558" t="s">
        <v>99</v>
      </c>
      <c r="K2558" t="s">
        <v>108</v>
      </c>
      <c r="L2558" t="s">
        <v>109</v>
      </c>
      <c r="M2558" t="s">
        <v>32</v>
      </c>
      <c r="N2558" t="s">
        <v>33</v>
      </c>
      <c r="O2558" t="s">
        <v>814</v>
      </c>
      <c r="P2558" t="s">
        <v>34</v>
      </c>
      <c r="Q2558" t="s">
        <v>51</v>
      </c>
      <c r="R2558" t="s">
        <v>58</v>
      </c>
      <c r="S2558" t="s">
        <v>472</v>
      </c>
      <c r="T2558" t="s">
        <v>185</v>
      </c>
      <c r="U2558" t="s">
        <v>194</v>
      </c>
      <c r="V2558" t="s">
        <v>39</v>
      </c>
      <c r="W2558" t="s">
        <v>40</v>
      </c>
      <c r="X2558" t="s">
        <v>40</v>
      </c>
      <c r="Y2558" t="s">
        <v>41</v>
      </c>
      <c r="Z2558" t="s">
        <v>41</v>
      </c>
      <c r="AA2558" t="s">
        <v>188</v>
      </c>
      <c r="AB2558" t="s">
        <v>195</v>
      </c>
    </row>
    <row r="2559" spans="1:28" x14ac:dyDescent="0.25">
      <c r="A2559" t="s">
        <v>823</v>
      </c>
      <c r="B2559" t="s">
        <v>26</v>
      </c>
      <c r="C2559" t="s">
        <v>474</v>
      </c>
      <c r="D2559" t="s">
        <v>65</v>
      </c>
      <c r="E2559">
        <v>511</v>
      </c>
      <c r="F2559" t="str">
        <f t="shared" si="78"/>
        <v>A3940AF511</v>
      </c>
      <c r="G2559">
        <f t="shared" si="79"/>
        <v>1945000</v>
      </c>
      <c r="H2559" s="2">
        <v>1945480</v>
      </c>
      <c r="I2559" s="3">
        <v>1945000</v>
      </c>
      <c r="J2559" t="s">
        <v>29</v>
      </c>
      <c r="K2559" t="s">
        <v>108</v>
      </c>
      <c r="L2559" t="s">
        <v>109</v>
      </c>
      <c r="M2559" t="s">
        <v>32</v>
      </c>
      <c r="N2559" t="s">
        <v>33</v>
      </c>
      <c r="O2559" t="s">
        <v>814</v>
      </c>
      <c r="P2559" t="s">
        <v>34</v>
      </c>
      <c r="Q2559" t="s">
        <v>51</v>
      </c>
      <c r="R2559" t="s">
        <v>58</v>
      </c>
      <c r="S2559" t="s">
        <v>475</v>
      </c>
      <c r="T2559" t="s">
        <v>185</v>
      </c>
      <c r="U2559" t="s">
        <v>194</v>
      </c>
      <c r="V2559" t="s">
        <v>39</v>
      </c>
      <c r="W2559" t="s">
        <v>40</v>
      </c>
      <c r="X2559" t="s">
        <v>40</v>
      </c>
      <c r="Y2559" t="s">
        <v>41</v>
      </c>
      <c r="Z2559" t="s">
        <v>41</v>
      </c>
      <c r="AA2559" t="s">
        <v>188</v>
      </c>
      <c r="AB2559" t="s">
        <v>195</v>
      </c>
    </row>
    <row r="2560" spans="1:28" x14ac:dyDescent="0.25">
      <c r="A2560" t="s">
        <v>816</v>
      </c>
      <c r="B2560" t="s">
        <v>26</v>
      </c>
      <c r="C2560" t="s">
        <v>474</v>
      </c>
      <c r="D2560" t="s">
        <v>65</v>
      </c>
      <c r="E2560">
        <v>511</v>
      </c>
      <c r="F2560" t="str">
        <f t="shared" si="78"/>
        <v>A3940AF511</v>
      </c>
      <c r="G2560">
        <f t="shared" si="79"/>
        <v>144000</v>
      </c>
      <c r="H2560" s="2">
        <v>-144300</v>
      </c>
      <c r="I2560" s="3">
        <v>-144000</v>
      </c>
      <c r="J2560" t="s">
        <v>99</v>
      </c>
      <c r="K2560" t="s">
        <v>115</v>
      </c>
      <c r="L2560" t="s">
        <v>111</v>
      </c>
      <c r="M2560" t="s">
        <v>112</v>
      </c>
      <c r="N2560" t="s">
        <v>113</v>
      </c>
      <c r="O2560" t="s">
        <v>814</v>
      </c>
      <c r="P2560" t="s">
        <v>34</v>
      </c>
      <c r="Q2560" t="s">
        <v>51</v>
      </c>
      <c r="R2560" t="s">
        <v>58</v>
      </c>
      <c r="S2560" t="s">
        <v>475</v>
      </c>
      <c r="T2560" t="s">
        <v>185</v>
      </c>
      <c r="U2560" t="s">
        <v>194</v>
      </c>
      <c r="V2560" t="s">
        <v>39</v>
      </c>
      <c r="W2560" t="s">
        <v>40</v>
      </c>
      <c r="X2560" t="s">
        <v>40</v>
      </c>
      <c r="Y2560" t="s">
        <v>41</v>
      </c>
      <c r="Z2560" t="s">
        <v>41</v>
      </c>
      <c r="AA2560" t="s">
        <v>188</v>
      </c>
      <c r="AB2560" t="s">
        <v>195</v>
      </c>
    </row>
    <row r="2561" spans="1:28" x14ac:dyDescent="0.25">
      <c r="A2561" t="s">
        <v>817</v>
      </c>
      <c r="B2561" t="s">
        <v>26</v>
      </c>
      <c r="C2561" t="s">
        <v>474</v>
      </c>
      <c r="D2561" t="s">
        <v>65</v>
      </c>
      <c r="E2561">
        <v>511</v>
      </c>
      <c r="F2561" t="str">
        <f t="shared" si="78"/>
        <v>A3940AF511</v>
      </c>
      <c r="G2561">
        <f t="shared" si="79"/>
        <v>1199000</v>
      </c>
      <c r="H2561" s="2">
        <v>-1199258</v>
      </c>
      <c r="I2561" s="3">
        <v>-1199000</v>
      </c>
      <c r="J2561" t="s">
        <v>99</v>
      </c>
      <c r="K2561" t="s">
        <v>116</v>
      </c>
      <c r="L2561" t="s">
        <v>117</v>
      </c>
      <c r="M2561" t="s">
        <v>118</v>
      </c>
      <c r="N2561" t="s">
        <v>117</v>
      </c>
      <c r="O2561" t="s">
        <v>814</v>
      </c>
      <c r="P2561" t="s">
        <v>34</v>
      </c>
      <c r="Q2561" t="s">
        <v>51</v>
      </c>
      <c r="R2561" t="s">
        <v>58</v>
      </c>
      <c r="S2561" t="s">
        <v>475</v>
      </c>
      <c r="T2561" t="s">
        <v>185</v>
      </c>
      <c r="U2561" t="s">
        <v>194</v>
      </c>
      <c r="V2561" t="s">
        <v>39</v>
      </c>
      <c r="W2561" t="s">
        <v>40</v>
      </c>
      <c r="X2561" t="s">
        <v>40</v>
      </c>
      <c r="Y2561" t="s">
        <v>41</v>
      </c>
      <c r="Z2561" t="s">
        <v>41</v>
      </c>
      <c r="AA2561" t="s">
        <v>188</v>
      </c>
      <c r="AB2561" t="s">
        <v>195</v>
      </c>
    </row>
    <row r="2562" spans="1:28" x14ac:dyDescent="0.25">
      <c r="A2562" t="s">
        <v>926</v>
      </c>
      <c r="B2562" t="s">
        <v>26</v>
      </c>
      <c r="C2562" t="s">
        <v>474</v>
      </c>
      <c r="D2562" t="s">
        <v>65</v>
      </c>
      <c r="E2562">
        <v>511</v>
      </c>
      <c r="F2562" t="str">
        <f t="shared" si="78"/>
        <v>A3940AF511</v>
      </c>
      <c r="G2562">
        <f t="shared" si="79"/>
        <v>602000</v>
      </c>
      <c r="H2562" s="2">
        <v>-601922</v>
      </c>
      <c r="I2562" s="3">
        <v>-602000</v>
      </c>
      <c r="J2562" t="s">
        <v>99</v>
      </c>
      <c r="K2562" t="s">
        <v>100</v>
      </c>
      <c r="L2562" t="s">
        <v>101</v>
      </c>
      <c r="M2562" t="s">
        <v>102</v>
      </c>
      <c r="N2562" t="s">
        <v>103</v>
      </c>
      <c r="O2562" t="s">
        <v>814</v>
      </c>
      <c r="P2562" t="s">
        <v>34</v>
      </c>
      <c r="Q2562" t="s">
        <v>51</v>
      </c>
      <c r="R2562" t="s">
        <v>58</v>
      </c>
      <c r="S2562" t="s">
        <v>475</v>
      </c>
      <c r="T2562" t="s">
        <v>185</v>
      </c>
      <c r="U2562" t="s">
        <v>194</v>
      </c>
      <c r="V2562" t="s">
        <v>39</v>
      </c>
      <c r="W2562" t="s">
        <v>40</v>
      </c>
      <c r="X2562" t="s">
        <v>40</v>
      </c>
      <c r="Y2562" t="s">
        <v>41</v>
      </c>
      <c r="Z2562" t="s">
        <v>41</v>
      </c>
      <c r="AA2562" t="s">
        <v>188</v>
      </c>
      <c r="AB2562" t="s">
        <v>195</v>
      </c>
    </row>
    <row r="2563" spans="1:28" x14ac:dyDescent="0.25">
      <c r="A2563" t="s">
        <v>870</v>
      </c>
      <c r="B2563" t="s">
        <v>26</v>
      </c>
      <c r="C2563" t="s">
        <v>474</v>
      </c>
      <c r="D2563" t="s">
        <v>65</v>
      </c>
      <c r="E2563">
        <v>511</v>
      </c>
      <c r="F2563" t="str">
        <f t="shared" si="78"/>
        <v>A3940AF511</v>
      </c>
      <c r="G2563">
        <f t="shared" si="79"/>
        <v>351000</v>
      </c>
      <c r="H2563" s="2">
        <v>350601</v>
      </c>
      <c r="I2563" s="3">
        <v>351000</v>
      </c>
      <c r="J2563" t="s">
        <v>29</v>
      </c>
      <c r="K2563" t="s">
        <v>108</v>
      </c>
      <c r="L2563" t="s">
        <v>109</v>
      </c>
      <c r="M2563" t="s">
        <v>32</v>
      </c>
      <c r="N2563" t="s">
        <v>33</v>
      </c>
      <c r="O2563" t="s">
        <v>814</v>
      </c>
      <c r="P2563" t="s">
        <v>34</v>
      </c>
      <c r="Q2563" t="s">
        <v>51</v>
      </c>
      <c r="R2563" t="s">
        <v>58</v>
      </c>
      <c r="S2563" t="s">
        <v>475</v>
      </c>
      <c r="T2563" t="s">
        <v>185</v>
      </c>
      <c r="U2563" t="s">
        <v>194</v>
      </c>
      <c r="V2563" t="s">
        <v>39</v>
      </c>
      <c r="W2563" t="s">
        <v>40</v>
      </c>
      <c r="X2563" t="s">
        <v>40</v>
      </c>
      <c r="Y2563" t="s">
        <v>41</v>
      </c>
      <c r="Z2563" t="s">
        <v>41</v>
      </c>
      <c r="AA2563" t="s">
        <v>188</v>
      </c>
      <c r="AB2563" t="s">
        <v>195</v>
      </c>
    </row>
    <row r="2564" spans="1:28" x14ac:dyDescent="0.25">
      <c r="A2564" t="s">
        <v>820</v>
      </c>
      <c r="B2564" t="s">
        <v>26</v>
      </c>
      <c r="C2564" t="s">
        <v>474</v>
      </c>
      <c r="D2564" t="s">
        <v>65</v>
      </c>
      <c r="E2564">
        <v>511</v>
      </c>
      <c r="F2564" t="str">
        <f t="shared" si="78"/>
        <v>A3940AF511</v>
      </c>
      <c r="G2564">
        <f t="shared" si="79"/>
        <v>557000</v>
      </c>
      <c r="H2564" s="2">
        <v>556670</v>
      </c>
      <c r="I2564" s="3">
        <v>557000</v>
      </c>
      <c r="J2564" t="s">
        <v>29</v>
      </c>
      <c r="K2564" t="s">
        <v>104</v>
      </c>
      <c r="L2564" t="s">
        <v>105</v>
      </c>
      <c r="M2564" t="s">
        <v>102</v>
      </c>
      <c r="N2564" t="s">
        <v>103</v>
      </c>
      <c r="O2564" t="s">
        <v>814</v>
      </c>
      <c r="P2564" t="s">
        <v>34</v>
      </c>
      <c r="Q2564" t="s">
        <v>51</v>
      </c>
      <c r="R2564" t="s">
        <v>58</v>
      </c>
      <c r="S2564" t="s">
        <v>475</v>
      </c>
      <c r="T2564" t="s">
        <v>185</v>
      </c>
      <c r="U2564" t="s">
        <v>194</v>
      </c>
      <c r="V2564" t="s">
        <v>39</v>
      </c>
      <c r="W2564" t="s">
        <v>40</v>
      </c>
      <c r="X2564" t="s">
        <v>40</v>
      </c>
      <c r="Y2564" t="s">
        <v>41</v>
      </c>
      <c r="Z2564" t="s">
        <v>41</v>
      </c>
      <c r="AA2564" t="s">
        <v>188</v>
      </c>
      <c r="AB2564" t="s">
        <v>195</v>
      </c>
    </row>
    <row r="2565" spans="1:28" x14ac:dyDescent="0.25">
      <c r="A2565" t="s">
        <v>822</v>
      </c>
      <c r="B2565" t="s">
        <v>26</v>
      </c>
      <c r="C2565" t="s">
        <v>474</v>
      </c>
      <c r="D2565" t="s">
        <v>65</v>
      </c>
      <c r="E2565">
        <v>511</v>
      </c>
      <c r="F2565" t="str">
        <f t="shared" si="78"/>
        <v>A3940AF511</v>
      </c>
      <c r="G2565">
        <f t="shared" si="79"/>
        <v>584000</v>
      </c>
      <c r="H2565" s="2">
        <v>-583517</v>
      </c>
      <c r="I2565" s="3">
        <v>-584000</v>
      </c>
      <c r="J2565" t="s">
        <v>99</v>
      </c>
      <c r="K2565" t="s">
        <v>115</v>
      </c>
      <c r="L2565" t="s">
        <v>111</v>
      </c>
      <c r="M2565" t="s">
        <v>112</v>
      </c>
      <c r="N2565" t="s">
        <v>113</v>
      </c>
      <c r="O2565" t="s">
        <v>814</v>
      </c>
      <c r="P2565" t="s">
        <v>34</v>
      </c>
      <c r="Q2565" t="s">
        <v>51</v>
      </c>
      <c r="R2565" t="s">
        <v>58</v>
      </c>
      <c r="S2565" t="s">
        <v>475</v>
      </c>
      <c r="T2565" t="s">
        <v>185</v>
      </c>
      <c r="U2565" t="s">
        <v>194</v>
      </c>
      <c r="V2565" t="s">
        <v>39</v>
      </c>
      <c r="W2565" t="s">
        <v>40</v>
      </c>
      <c r="X2565" t="s">
        <v>40</v>
      </c>
      <c r="Y2565" t="s">
        <v>41</v>
      </c>
      <c r="Z2565" t="s">
        <v>41</v>
      </c>
      <c r="AA2565" t="s">
        <v>188</v>
      </c>
      <c r="AB2565" t="s">
        <v>195</v>
      </c>
    </row>
    <row r="2566" spans="1:28" x14ac:dyDescent="0.25">
      <c r="A2566" t="s">
        <v>925</v>
      </c>
      <c r="B2566" t="s">
        <v>26</v>
      </c>
      <c r="C2566" t="s">
        <v>474</v>
      </c>
      <c r="D2566" t="s">
        <v>65</v>
      </c>
      <c r="E2566">
        <v>511</v>
      </c>
      <c r="F2566" t="str">
        <f t="shared" si="78"/>
        <v>A3940AF511</v>
      </c>
      <c r="G2566">
        <f t="shared" si="79"/>
        <v>324000</v>
      </c>
      <c r="H2566" s="2">
        <v>-323754</v>
      </c>
      <c r="I2566" s="3">
        <v>-324000</v>
      </c>
      <c r="J2566" t="s">
        <v>99</v>
      </c>
      <c r="K2566" t="s">
        <v>116</v>
      </c>
      <c r="L2566" t="s">
        <v>117</v>
      </c>
      <c r="M2566" t="s">
        <v>118</v>
      </c>
      <c r="N2566" t="s">
        <v>117</v>
      </c>
      <c r="O2566" t="s">
        <v>814</v>
      </c>
      <c r="P2566" t="s">
        <v>34</v>
      </c>
      <c r="Q2566" t="s">
        <v>51</v>
      </c>
      <c r="R2566" t="s">
        <v>58</v>
      </c>
      <c r="S2566" t="s">
        <v>475</v>
      </c>
      <c r="T2566" t="s">
        <v>185</v>
      </c>
      <c r="U2566" t="s">
        <v>194</v>
      </c>
      <c r="V2566" t="s">
        <v>39</v>
      </c>
      <c r="W2566" t="s">
        <v>40</v>
      </c>
      <c r="X2566" t="s">
        <v>40</v>
      </c>
      <c r="Y2566" t="s">
        <v>41</v>
      </c>
      <c r="Z2566" t="s">
        <v>41</v>
      </c>
      <c r="AA2566" t="s">
        <v>188</v>
      </c>
      <c r="AB2566" t="s">
        <v>195</v>
      </c>
    </row>
    <row r="2567" spans="1:28" x14ac:dyDescent="0.25">
      <c r="A2567" t="s">
        <v>149</v>
      </c>
      <c r="B2567" t="s">
        <v>26</v>
      </c>
      <c r="C2567" t="s">
        <v>474</v>
      </c>
      <c r="D2567" t="s">
        <v>65</v>
      </c>
      <c r="E2567">
        <v>511</v>
      </c>
      <c r="F2567" t="str">
        <f t="shared" si="78"/>
        <v>A3940AF511</v>
      </c>
      <c r="G2567">
        <f t="shared" si="79"/>
        <v>424000</v>
      </c>
      <c r="H2567" s="2">
        <v>424458</v>
      </c>
      <c r="I2567" s="3">
        <v>424000</v>
      </c>
      <c r="J2567" t="s">
        <v>29</v>
      </c>
      <c r="K2567" t="s">
        <v>51</v>
      </c>
      <c r="L2567" t="s">
        <v>137</v>
      </c>
      <c r="M2567" t="s">
        <v>138</v>
      </c>
      <c r="N2567" t="s">
        <v>139</v>
      </c>
      <c r="O2567" t="s">
        <v>814</v>
      </c>
      <c r="P2567" t="s">
        <v>34</v>
      </c>
      <c r="Q2567" t="s">
        <v>51</v>
      </c>
      <c r="R2567" t="s">
        <v>58</v>
      </c>
      <c r="S2567" t="s">
        <v>475</v>
      </c>
      <c r="T2567" t="s">
        <v>185</v>
      </c>
      <c r="U2567" t="s">
        <v>194</v>
      </c>
      <c r="V2567" t="s">
        <v>39</v>
      </c>
      <c r="W2567" t="s">
        <v>40</v>
      </c>
      <c r="X2567" t="s">
        <v>40</v>
      </c>
      <c r="Y2567" t="s">
        <v>41</v>
      </c>
      <c r="Z2567" t="s">
        <v>41</v>
      </c>
      <c r="AA2567" t="s">
        <v>188</v>
      </c>
      <c r="AB2567" t="s">
        <v>195</v>
      </c>
    </row>
    <row r="2568" spans="1:28" x14ac:dyDescent="0.25">
      <c r="A2568" t="s">
        <v>152</v>
      </c>
      <c r="B2568" t="s">
        <v>26</v>
      </c>
      <c r="C2568" t="s">
        <v>474</v>
      </c>
      <c r="D2568" t="s">
        <v>65</v>
      </c>
      <c r="E2568">
        <v>511</v>
      </c>
      <c r="F2568" t="str">
        <f t="shared" ref="F2568:F2631" si="80">_xlfn.CONCAT("A",D2568,"AF",E2568)</f>
        <v>A3940AF511</v>
      </c>
      <c r="G2568">
        <f t="shared" ref="G2568:G2631" si="81">ABS(I2568)</f>
        <v>424000</v>
      </c>
      <c r="H2568" s="2">
        <v>-424458</v>
      </c>
      <c r="I2568" s="3">
        <v>-424000</v>
      </c>
      <c r="J2568" t="s">
        <v>99</v>
      </c>
      <c r="K2568" t="s">
        <v>115</v>
      </c>
      <c r="L2568" t="s">
        <v>111</v>
      </c>
      <c r="M2568" t="s">
        <v>112</v>
      </c>
      <c r="N2568" t="s">
        <v>113</v>
      </c>
      <c r="O2568" t="s">
        <v>814</v>
      </c>
      <c r="P2568" t="s">
        <v>34</v>
      </c>
      <c r="Q2568" t="s">
        <v>51</v>
      </c>
      <c r="R2568" t="s">
        <v>58</v>
      </c>
      <c r="S2568" t="s">
        <v>475</v>
      </c>
      <c r="T2568" t="s">
        <v>185</v>
      </c>
      <c r="U2568" t="s">
        <v>194</v>
      </c>
      <c r="V2568" t="s">
        <v>39</v>
      </c>
      <c r="W2568" t="s">
        <v>40</v>
      </c>
      <c r="X2568" t="s">
        <v>40</v>
      </c>
      <c r="Y2568" t="s">
        <v>41</v>
      </c>
      <c r="Z2568" t="s">
        <v>41</v>
      </c>
      <c r="AA2568" t="s">
        <v>188</v>
      </c>
      <c r="AB2568" t="s">
        <v>195</v>
      </c>
    </row>
    <row r="2569" spans="1:28" x14ac:dyDescent="0.25">
      <c r="A2569" t="s">
        <v>153</v>
      </c>
      <c r="B2569" t="s">
        <v>476</v>
      </c>
      <c r="C2569" t="s">
        <v>474</v>
      </c>
      <c r="D2569" t="s">
        <v>65</v>
      </c>
      <c r="E2569">
        <v>511</v>
      </c>
      <c r="F2569" t="str">
        <f t="shared" si="80"/>
        <v>A3940AF511</v>
      </c>
      <c r="G2569">
        <f t="shared" si="81"/>
        <v>399000</v>
      </c>
      <c r="H2569" s="2">
        <v>398905</v>
      </c>
      <c r="I2569" s="3">
        <v>399000</v>
      </c>
      <c r="J2569" t="s">
        <v>29</v>
      </c>
      <c r="K2569" t="s">
        <v>154</v>
      </c>
      <c r="L2569" t="s">
        <v>155</v>
      </c>
      <c r="M2569" t="s">
        <v>156</v>
      </c>
      <c r="N2569" t="s">
        <v>157</v>
      </c>
      <c r="O2569" t="s">
        <v>814</v>
      </c>
      <c r="P2569" t="s">
        <v>34</v>
      </c>
      <c r="Q2569" t="s">
        <v>51</v>
      </c>
      <c r="R2569" t="s">
        <v>58</v>
      </c>
      <c r="S2569" t="s">
        <v>475</v>
      </c>
      <c r="T2569" t="s">
        <v>185</v>
      </c>
      <c r="U2569" t="s">
        <v>194</v>
      </c>
      <c r="V2569" t="s">
        <v>39</v>
      </c>
      <c r="W2569" t="s">
        <v>40</v>
      </c>
      <c r="X2569" t="s">
        <v>40</v>
      </c>
      <c r="Y2569" t="s">
        <v>41</v>
      </c>
      <c r="Z2569" t="s">
        <v>41</v>
      </c>
      <c r="AA2569" t="s">
        <v>188</v>
      </c>
      <c r="AB2569" t="s">
        <v>195</v>
      </c>
    </row>
    <row r="2570" spans="1:28" x14ac:dyDescent="0.25">
      <c r="A2570" t="s">
        <v>158</v>
      </c>
      <c r="B2570" t="s">
        <v>476</v>
      </c>
      <c r="C2570" t="s">
        <v>474</v>
      </c>
      <c r="D2570" t="s">
        <v>65</v>
      </c>
      <c r="E2570">
        <v>511</v>
      </c>
      <c r="F2570" t="str">
        <f t="shared" si="80"/>
        <v>A3940AF511</v>
      </c>
      <c r="G2570">
        <f t="shared" si="81"/>
        <v>10000</v>
      </c>
      <c r="H2570" s="2">
        <v>9724</v>
      </c>
      <c r="I2570" s="3">
        <v>10000</v>
      </c>
      <c r="J2570" t="s">
        <v>29</v>
      </c>
      <c r="K2570" t="s">
        <v>159</v>
      </c>
      <c r="L2570" t="s">
        <v>160</v>
      </c>
      <c r="M2570" t="s">
        <v>161</v>
      </c>
      <c r="N2570" t="s">
        <v>162</v>
      </c>
      <c r="O2570" t="s">
        <v>814</v>
      </c>
      <c r="P2570" t="s">
        <v>34</v>
      </c>
      <c r="Q2570" t="s">
        <v>51</v>
      </c>
      <c r="R2570" t="s">
        <v>58</v>
      </c>
      <c r="S2570" t="s">
        <v>475</v>
      </c>
      <c r="T2570" t="s">
        <v>185</v>
      </c>
      <c r="U2570" t="s">
        <v>194</v>
      </c>
      <c r="V2570" t="s">
        <v>39</v>
      </c>
      <c r="W2570" t="s">
        <v>40</v>
      </c>
      <c r="X2570" t="s">
        <v>40</v>
      </c>
      <c r="Y2570" t="s">
        <v>41</v>
      </c>
      <c r="Z2570" t="s">
        <v>41</v>
      </c>
      <c r="AA2570" t="s">
        <v>188</v>
      </c>
      <c r="AB2570" t="s">
        <v>195</v>
      </c>
    </row>
    <row r="2571" spans="1:28" x14ac:dyDescent="0.25">
      <c r="A2571" t="s">
        <v>163</v>
      </c>
      <c r="B2571" t="s">
        <v>476</v>
      </c>
      <c r="C2571" t="s">
        <v>474</v>
      </c>
      <c r="D2571" t="s">
        <v>65</v>
      </c>
      <c r="E2571">
        <v>511</v>
      </c>
      <c r="F2571" t="str">
        <f t="shared" si="80"/>
        <v>A3940AF511</v>
      </c>
      <c r="G2571">
        <f t="shared" si="81"/>
        <v>409000</v>
      </c>
      <c r="H2571" s="2">
        <v>-408629</v>
      </c>
      <c r="I2571" s="3">
        <v>-409000</v>
      </c>
      <c r="J2571" t="s">
        <v>99</v>
      </c>
      <c r="K2571" t="s">
        <v>51</v>
      </c>
      <c r="L2571" t="s">
        <v>137</v>
      </c>
      <c r="M2571" t="s">
        <v>138</v>
      </c>
      <c r="N2571" t="s">
        <v>139</v>
      </c>
      <c r="O2571" t="s">
        <v>814</v>
      </c>
      <c r="P2571" t="s">
        <v>34</v>
      </c>
      <c r="Q2571" t="s">
        <v>51</v>
      </c>
      <c r="R2571" t="s">
        <v>58</v>
      </c>
      <c r="S2571" t="s">
        <v>475</v>
      </c>
      <c r="T2571" t="s">
        <v>185</v>
      </c>
      <c r="U2571" t="s">
        <v>194</v>
      </c>
      <c r="V2571" t="s">
        <v>39</v>
      </c>
      <c r="W2571" t="s">
        <v>40</v>
      </c>
      <c r="X2571" t="s">
        <v>40</v>
      </c>
      <c r="Y2571" t="s">
        <v>41</v>
      </c>
      <c r="Z2571" t="s">
        <v>41</v>
      </c>
      <c r="AA2571" t="s">
        <v>188</v>
      </c>
      <c r="AB2571" t="s">
        <v>195</v>
      </c>
    </row>
    <row r="2572" spans="1:28" x14ac:dyDescent="0.25">
      <c r="A2572" t="s">
        <v>164</v>
      </c>
      <c r="B2572" t="s">
        <v>26</v>
      </c>
      <c r="C2572" t="s">
        <v>474</v>
      </c>
      <c r="D2572" t="s">
        <v>65</v>
      </c>
      <c r="E2572">
        <v>511</v>
      </c>
      <c r="F2572" t="str">
        <f t="shared" si="80"/>
        <v>A3940AF511</v>
      </c>
      <c r="G2572">
        <f t="shared" si="81"/>
        <v>399000</v>
      </c>
      <c r="H2572" s="2">
        <v>398905</v>
      </c>
      <c r="I2572" s="3">
        <v>399000</v>
      </c>
      <c r="J2572" t="s">
        <v>29</v>
      </c>
      <c r="K2572" t="s">
        <v>116</v>
      </c>
      <c r="L2572" t="s">
        <v>117</v>
      </c>
      <c r="M2572" t="s">
        <v>118</v>
      </c>
      <c r="N2572" t="s">
        <v>117</v>
      </c>
      <c r="O2572" t="s">
        <v>814</v>
      </c>
      <c r="P2572" t="s">
        <v>34</v>
      </c>
      <c r="Q2572" t="s">
        <v>51</v>
      </c>
      <c r="R2572" t="s">
        <v>58</v>
      </c>
      <c r="S2572" t="s">
        <v>475</v>
      </c>
      <c r="T2572" t="s">
        <v>185</v>
      </c>
      <c r="U2572" t="s">
        <v>194</v>
      </c>
      <c r="V2572" t="s">
        <v>39</v>
      </c>
      <c r="W2572" t="s">
        <v>40</v>
      </c>
      <c r="X2572" t="s">
        <v>40</v>
      </c>
      <c r="Y2572" t="s">
        <v>41</v>
      </c>
      <c r="Z2572" t="s">
        <v>41</v>
      </c>
      <c r="AA2572" t="s">
        <v>188</v>
      </c>
      <c r="AB2572" t="s">
        <v>195</v>
      </c>
    </row>
    <row r="2573" spans="1:28" x14ac:dyDescent="0.25">
      <c r="A2573" t="s">
        <v>165</v>
      </c>
      <c r="B2573" t="s">
        <v>26</v>
      </c>
      <c r="C2573" t="s">
        <v>474</v>
      </c>
      <c r="D2573" t="s">
        <v>65</v>
      </c>
      <c r="E2573">
        <v>511</v>
      </c>
      <c r="F2573" t="str">
        <f t="shared" si="80"/>
        <v>A3940AF511</v>
      </c>
      <c r="G2573">
        <f t="shared" si="81"/>
        <v>399000</v>
      </c>
      <c r="H2573" s="2">
        <v>-398905</v>
      </c>
      <c r="I2573" s="3">
        <v>-399000</v>
      </c>
      <c r="J2573" t="s">
        <v>99</v>
      </c>
      <c r="K2573" t="s">
        <v>154</v>
      </c>
      <c r="L2573" t="s">
        <v>155</v>
      </c>
      <c r="M2573" t="s">
        <v>156</v>
      </c>
      <c r="N2573" t="s">
        <v>157</v>
      </c>
      <c r="O2573" t="s">
        <v>814</v>
      </c>
      <c r="P2573" t="s">
        <v>34</v>
      </c>
      <c r="Q2573" t="s">
        <v>51</v>
      </c>
      <c r="R2573" t="s">
        <v>58</v>
      </c>
      <c r="S2573" t="s">
        <v>475</v>
      </c>
      <c r="T2573" t="s">
        <v>185</v>
      </c>
      <c r="U2573" t="s">
        <v>194</v>
      </c>
      <c r="V2573" t="s">
        <v>39</v>
      </c>
      <c r="W2573" t="s">
        <v>40</v>
      </c>
      <c r="X2573" t="s">
        <v>40</v>
      </c>
      <c r="Y2573" t="s">
        <v>41</v>
      </c>
      <c r="Z2573" t="s">
        <v>41</v>
      </c>
      <c r="AA2573" t="s">
        <v>188</v>
      </c>
      <c r="AB2573" t="s">
        <v>195</v>
      </c>
    </row>
    <row r="2574" spans="1:28" x14ac:dyDescent="0.25">
      <c r="A2574" t="s">
        <v>166</v>
      </c>
      <c r="B2574" t="s">
        <v>26</v>
      </c>
      <c r="C2574" t="s">
        <v>474</v>
      </c>
      <c r="D2574" t="s">
        <v>65</v>
      </c>
      <c r="E2574">
        <v>511</v>
      </c>
      <c r="F2574" t="str">
        <f t="shared" si="80"/>
        <v>A3940AF511</v>
      </c>
      <c r="G2574">
        <f t="shared" si="81"/>
        <v>366000</v>
      </c>
      <c r="H2574" s="2">
        <v>366064</v>
      </c>
      <c r="I2574" s="3">
        <v>366000</v>
      </c>
      <c r="J2574" t="s">
        <v>29</v>
      </c>
      <c r="K2574" t="s">
        <v>116</v>
      </c>
      <c r="L2574" t="s">
        <v>117</v>
      </c>
      <c r="M2574" t="s">
        <v>118</v>
      </c>
      <c r="N2574" t="s">
        <v>117</v>
      </c>
      <c r="O2574" t="s">
        <v>814</v>
      </c>
      <c r="P2574" t="s">
        <v>34</v>
      </c>
      <c r="Q2574" t="s">
        <v>51</v>
      </c>
      <c r="R2574" t="s">
        <v>58</v>
      </c>
      <c r="S2574" t="s">
        <v>475</v>
      </c>
      <c r="T2574" t="s">
        <v>185</v>
      </c>
      <c r="U2574" t="s">
        <v>194</v>
      </c>
      <c r="V2574" t="s">
        <v>39</v>
      </c>
      <c r="W2574" t="s">
        <v>40</v>
      </c>
      <c r="X2574" t="s">
        <v>40</v>
      </c>
      <c r="Y2574" t="s">
        <v>41</v>
      </c>
      <c r="Z2574" t="s">
        <v>41</v>
      </c>
      <c r="AA2574" t="s">
        <v>188</v>
      </c>
      <c r="AB2574" t="s">
        <v>195</v>
      </c>
    </row>
    <row r="2575" spans="1:28" x14ac:dyDescent="0.25">
      <c r="A2575" t="s">
        <v>167</v>
      </c>
      <c r="B2575" t="s">
        <v>26</v>
      </c>
      <c r="C2575" t="s">
        <v>474</v>
      </c>
      <c r="D2575" t="s">
        <v>65</v>
      </c>
      <c r="E2575">
        <v>511</v>
      </c>
      <c r="F2575" t="str">
        <f t="shared" si="80"/>
        <v>A3940AF511</v>
      </c>
      <c r="G2575">
        <f t="shared" si="81"/>
        <v>366000</v>
      </c>
      <c r="H2575" s="2">
        <v>-366064</v>
      </c>
      <c r="I2575" s="3">
        <v>-366000</v>
      </c>
      <c r="J2575" t="s">
        <v>99</v>
      </c>
      <c r="K2575" t="s">
        <v>168</v>
      </c>
      <c r="L2575" t="s">
        <v>117</v>
      </c>
      <c r="M2575" t="s">
        <v>169</v>
      </c>
      <c r="N2575" t="s">
        <v>170</v>
      </c>
      <c r="O2575" t="s">
        <v>814</v>
      </c>
      <c r="P2575" t="s">
        <v>34</v>
      </c>
      <c r="Q2575" t="s">
        <v>51</v>
      </c>
      <c r="R2575" t="s">
        <v>58</v>
      </c>
      <c r="S2575" t="s">
        <v>475</v>
      </c>
      <c r="T2575" t="s">
        <v>185</v>
      </c>
      <c r="U2575" t="s">
        <v>194</v>
      </c>
      <c r="V2575" t="s">
        <v>39</v>
      </c>
      <c r="W2575" t="s">
        <v>40</v>
      </c>
      <c r="X2575" t="s">
        <v>40</v>
      </c>
      <c r="Y2575" t="s">
        <v>41</v>
      </c>
      <c r="Z2575" t="s">
        <v>41</v>
      </c>
      <c r="AA2575" t="s">
        <v>188</v>
      </c>
      <c r="AB2575" t="s">
        <v>195</v>
      </c>
    </row>
    <row r="2576" spans="1:28" x14ac:dyDescent="0.25">
      <c r="A2576" t="s">
        <v>173</v>
      </c>
      <c r="B2576" t="s">
        <v>26</v>
      </c>
      <c r="C2576" t="s">
        <v>474</v>
      </c>
      <c r="D2576" t="s">
        <v>65</v>
      </c>
      <c r="E2576">
        <v>511</v>
      </c>
      <c r="F2576" t="str">
        <f t="shared" si="80"/>
        <v>A3940AF511</v>
      </c>
      <c r="G2576">
        <f t="shared" si="81"/>
        <v>2000</v>
      </c>
      <c r="H2576" s="2">
        <v>1794</v>
      </c>
      <c r="I2576" s="3">
        <v>2000</v>
      </c>
      <c r="J2576" t="s">
        <v>29</v>
      </c>
      <c r="K2576" t="s">
        <v>116</v>
      </c>
      <c r="L2576" t="s">
        <v>117</v>
      </c>
      <c r="M2576" t="s">
        <v>118</v>
      </c>
      <c r="N2576" t="s">
        <v>117</v>
      </c>
      <c r="O2576" t="s">
        <v>814</v>
      </c>
      <c r="P2576" t="s">
        <v>34</v>
      </c>
      <c r="Q2576" t="s">
        <v>51</v>
      </c>
      <c r="R2576" t="s">
        <v>58</v>
      </c>
      <c r="S2576" t="s">
        <v>475</v>
      </c>
      <c r="T2576" t="s">
        <v>185</v>
      </c>
      <c r="U2576" t="s">
        <v>194</v>
      </c>
      <c r="V2576" t="s">
        <v>39</v>
      </c>
      <c r="W2576" t="s">
        <v>40</v>
      </c>
      <c r="X2576" t="s">
        <v>40</v>
      </c>
      <c r="Y2576" t="s">
        <v>41</v>
      </c>
      <c r="Z2576" t="s">
        <v>41</v>
      </c>
      <c r="AA2576" t="s">
        <v>188</v>
      </c>
      <c r="AB2576" t="s">
        <v>195</v>
      </c>
    </row>
    <row r="2577" spans="1:28" x14ac:dyDescent="0.25">
      <c r="A2577" t="s">
        <v>178</v>
      </c>
      <c r="B2577" t="s">
        <v>26</v>
      </c>
      <c r="C2577" t="s">
        <v>474</v>
      </c>
      <c r="D2577" t="s">
        <v>65</v>
      </c>
      <c r="E2577">
        <v>511</v>
      </c>
      <c r="F2577" t="str">
        <f t="shared" si="80"/>
        <v>A3940AF511</v>
      </c>
      <c r="G2577">
        <f t="shared" si="81"/>
        <v>2000</v>
      </c>
      <c r="H2577" s="2">
        <v>-1794</v>
      </c>
      <c r="I2577" s="3">
        <v>-2000</v>
      </c>
      <c r="J2577" t="s">
        <v>99</v>
      </c>
      <c r="K2577" t="s">
        <v>108</v>
      </c>
      <c r="L2577" t="s">
        <v>109</v>
      </c>
      <c r="M2577" t="s">
        <v>32</v>
      </c>
      <c r="N2577" t="s">
        <v>33</v>
      </c>
      <c r="O2577" t="s">
        <v>814</v>
      </c>
      <c r="P2577" t="s">
        <v>34</v>
      </c>
      <c r="Q2577" t="s">
        <v>51</v>
      </c>
      <c r="R2577" t="s">
        <v>58</v>
      </c>
      <c r="S2577" t="s">
        <v>475</v>
      </c>
      <c r="T2577" t="s">
        <v>185</v>
      </c>
      <c r="U2577" t="s">
        <v>194</v>
      </c>
      <c r="V2577" t="s">
        <v>39</v>
      </c>
      <c r="W2577" t="s">
        <v>40</v>
      </c>
      <c r="X2577" t="s">
        <v>40</v>
      </c>
      <c r="Y2577" t="s">
        <v>41</v>
      </c>
      <c r="Z2577" t="s">
        <v>41</v>
      </c>
      <c r="AA2577" t="s">
        <v>188</v>
      </c>
      <c r="AB2577" t="s">
        <v>195</v>
      </c>
    </row>
    <row r="2578" spans="1:28" x14ac:dyDescent="0.25">
      <c r="A2578" t="s">
        <v>181</v>
      </c>
      <c r="B2578" t="s">
        <v>26</v>
      </c>
      <c r="C2578" t="s">
        <v>474</v>
      </c>
      <c r="D2578" t="s">
        <v>65</v>
      </c>
      <c r="E2578">
        <v>511</v>
      </c>
      <c r="F2578" t="str">
        <f t="shared" si="80"/>
        <v>A3940AF511</v>
      </c>
      <c r="G2578">
        <f t="shared" si="81"/>
        <v>128000</v>
      </c>
      <c r="H2578" s="2">
        <v>128312</v>
      </c>
      <c r="I2578" s="3">
        <v>128000</v>
      </c>
      <c r="J2578" t="s">
        <v>29</v>
      </c>
      <c r="K2578" t="s">
        <v>108</v>
      </c>
      <c r="L2578" t="s">
        <v>109</v>
      </c>
      <c r="M2578" t="s">
        <v>32</v>
      </c>
      <c r="N2578" t="s">
        <v>33</v>
      </c>
      <c r="O2578" t="s">
        <v>814</v>
      </c>
      <c r="P2578" t="s">
        <v>34</v>
      </c>
      <c r="Q2578" t="s">
        <v>51</v>
      </c>
      <c r="R2578" t="s">
        <v>58</v>
      </c>
      <c r="S2578" t="s">
        <v>475</v>
      </c>
      <c r="T2578" t="s">
        <v>185</v>
      </c>
      <c r="U2578" t="s">
        <v>194</v>
      </c>
      <c r="V2578" t="s">
        <v>39</v>
      </c>
      <c r="W2578" t="s">
        <v>40</v>
      </c>
      <c r="X2578" t="s">
        <v>40</v>
      </c>
      <c r="Y2578" t="s">
        <v>41</v>
      </c>
      <c r="Z2578" t="s">
        <v>41</v>
      </c>
      <c r="AA2578" t="s">
        <v>188</v>
      </c>
      <c r="AB2578" t="s">
        <v>195</v>
      </c>
    </row>
    <row r="2579" spans="1:28" x14ac:dyDescent="0.25">
      <c r="A2579" t="s">
        <v>182</v>
      </c>
      <c r="B2579" t="s">
        <v>26</v>
      </c>
      <c r="C2579" t="s">
        <v>474</v>
      </c>
      <c r="D2579" t="s">
        <v>65</v>
      </c>
      <c r="E2579">
        <v>511</v>
      </c>
      <c r="F2579" t="str">
        <f t="shared" si="80"/>
        <v>A3940AF511</v>
      </c>
      <c r="G2579">
        <f t="shared" si="81"/>
        <v>128000</v>
      </c>
      <c r="H2579" s="2">
        <v>-128312</v>
      </c>
      <c r="I2579" s="3">
        <v>-128000</v>
      </c>
      <c r="J2579" t="s">
        <v>99</v>
      </c>
      <c r="K2579" t="s">
        <v>116</v>
      </c>
      <c r="L2579" t="s">
        <v>117</v>
      </c>
      <c r="M2579" t="s">
        <v>118</v>
      </c>
      <c r="N2579" t="s">
        <v>117</v>
      </c>
      <c r="O2579" t="s">
        <v>814</v>
      </c>
      <c r="P2579" t="s">
        <v>34</v>
      </c>
      <c r="Q2579" t="s">
        <v>51</v>
      </c>
      <c r="R2579" t="s">
        <v>58</v>
      </c>
      <c r="S2579" t="s">
        <v>475</v>
      </c>
      <c r="T2579" t="s">
        <v>185</v>
      </c>
      <c r="U2579" t="s">
        <v>194</v>
      </c>
      <c r="V2579" t="s">
        <v>39</v>
      </c>
      <c r="W2579" t="s">
        <v>40</v>
      </c>
      <c r="X2579" t="s">
        <v>40</v>
      </c>
      <c r="Y2579" t="s">
        <v>41</v>
      </c>
      <c r="Z2579" t="s">
        <v>41</v>
      </c>
      <c r="AA2579" t="s">
        <v>188</v>
      </c>
      <c r="AB2579" t="s">
        <v>195</v>
      </c>
    </row>
    <row r="2580" spans="1:28" x14ac:dyDescent="0.25">
      <c r="A2580" t="s">
        <v>823</v>
      </c>
      <c r="B2580" t="s">
        <v>26</v>
      </c>
      <c r="C2580" t="s">
        <v>477</v>
      </c>
      <c r="D2580" t="s">
        <v>28</v>
      </c>
      <c r="E2580">
        <v>511</v>
      </c>
      <c r="F2580" t="str">
        <f t="shared" si="80"/>
        <v>A0250AF511</v>
      </c>
      <c r="G2580">
        <f t="shared" si="81"/>
        <v>229000</v>
      </c>
      <c r="H2580" s="2">
        <v>229409</v>
      </c>
      <c r="I2580" s="3">
        <v>229000</v>
      </c>
      <c r="J2580" t="s">
        <v>29</v>
      </c>
      <c r="K2580" t="s">
        <v>108</v>
      </c>
      <c r="L2580" t="s">
        <v>109</v>
      </c>
      <c r="M2580" t="s">
        <v>32</v>
      </c>
      <c r="N2580" t="s">
        <v>33</v>
      </c>
      <c r="O2580" t="s">
        <v>814</v>
      </c>
      <c r="P2580" t="s">
        <v>34</v>
      </c>
      <c r="Q2580" t="s">
        <v>35</v>
      </c>
      <c r="R2580" t="s">
        <v>36</v>
      </c>
      <c r="S2580" t="s">
        <v>478</v>
      </c>
      <c r="T2580" t="s">
        <v>185</v>
      </c>
      <c r="U2580" t="s">
        <v>186</v>
      </c>
      <c r="V2580" t="s">
        <v>39</v>
      </c>
      <c r="W2580" t="s">
        <v>40</v>
      </c>
      <c r="X2580" t="s">
        <v>187</v>
      </c>
      <c r="Y2580" t="s">
        <v>41</v>
      </c>
      <c r="Z2580" t="s">
        <v>41</v>
      </c>
      <c r="AA2580" t="s">
        <v>188</v>
      </c>
      <c r="AB2580" t="s">
        <v>479</v>
      </c>
    </row>
    <row r="2581" spans="1:28" x14ac:dyDescent="0.25">
      <c r="A2581" t="s">
        <v>825</v>
      </c>
      <c r="B2581" t="s">
        <v>26</v>
      </c>
      <c r="C2581" t="s">
        <v>477</v>
      </c>
      <c r="D2581" t="s">
        <v>28</v>
      </c>
      <c r="E2581">
        <v>511</v>
      </c>
      <c r="F2581" t="str">
        <f t="shared" si="80"/>
        <v>A0250AF511</v>
      </c>
      <c r="G2581">
        <f t="shared" si="81"/>
        <v>6000</v>
      </c>
      <c r="H2581" s="2">
        <v>4732</v>
      </c>
      <c r="I2581" s="3">
        <v>6000</v>
      </c>
      <c r="J2581" t="s">
        <v>29</v>
      </c>
      <c r="K2581" t="s">
        <v>100</v>
      </c>
      <c r="L2581" t="s">
        <v>101</v>
      </c>
      <c r="M2581" t="s">
        <v>102</v>
      </c>
      <c r="N2581" t="s">
        <v>103</v>
      </c>
      <c r="O2581" t="s">
        <v>814</v>
      </c>
      <c r="P2581" t="s">
        <v>34</v>
      </c>
      <c r="Q2581" t="s">
        <v>35</v>
      </c>
      <c r="R2581" t="s">
        <v>36</v>
      </c>
      <c r="S2581" t="s">
        <v>478</v>
      </c>
      <c r="T2581" t="s">
        <v>185</v>
      </c>
      <c r="U2581" t="s">
        <v>186</v>
      </c>
      <c r="V2581" t="s">
        <v>39</v>
      </c>
      <c r="W2581" t="s">
        <v>40</v>
      </c>
      <c r="X2581" t="s">
        <v>187</v>
      </c>
      <c r="Y2581" t="s">
        <v>41</v>
      </c>
      <c r="Z2581" t="s">
        <v>41</v>
      </c>
      <c r="AA2581" t="s">
        <v>188</v>
      </c>
      <c r="AB2581" t="s">
        <v>479</v>
      </c>
    </row>
    <row r="2582" spans="1:28" x14ac:dyDescent="0.25">
      <c r="A2582" t="s">
        <v>816</v>
      </c>
      <c r="B2582" t="s">
        <v>26</v>
      </c>
      <c r="C2582" t="s">
        <v>477</v>
      </c>
      <c r="D2582" t="s">
        <v>28</v>
      </c>
      <c r="E2582">
        <v>511</v>
      </c>
      <c r="F2582" t="str">
        <f t="shared" si="80"/>
        <v>A0250AF511</v>
      </c>
      <c r="G2582">
        <f t="shared" si="81"/>
        <v>162000</v>
      </c>
      <c r="H2582" s="2">
        <v>-161629</v>
      </c>
      <c r="I2582" s="3">
        <v>-162000</v>
      </c>
      <c r="J2582" t="s">
        <v>99</v>
      </c>
      <c r="K2582" t="s">
        <v>115</v>
      </c>
      <c r="L2582" t="s">
        <v>111</v>
      </c>
      <c r="M2582" t="s">
        <v>112</v>
      </c>
      <c r="N2582" t="s">
        <v>113</v>
      </c>
      <c r="O2582" t="s">
        <v>814</v>
      </c>
      <c r="P2582" t="s">
        <v>34</v>
      </c>
      <c r="Q2582" t="s">
        <v>35</v>
      </c>
      <c r="R2582" t="s">
        <v>36</v>
      </c>
      <c r="S2582" t="s">
        <v>478</v>
      </c>
      <c r="T2582" t="s">
        <v>185</v>
      </c>
      <c r="U2582" t="s">
        <v>186</v>
      </c>
      <c r="V2582" t="s">
        <v>39</v>
      </c>
      <c r="W2582" t="s">
        <v>40</v>
      </c>
      <c r="X2582" t="s">
        <v>187</v>
      </c>
      <c r="Y2582" t="s">
        <v>41</v>
      </c>
      <c r="Z2582" t="s">
        <v>41</v>
      </c>
      <c r="AA2582" t="s">
        <v>188</v>
      </c>
      <c r="AB2582" t="s">
        <v>479</v>
      </c>
    </row>
    <row r="2583" spans="1:28" x14ac:dyDescent="0.25">
      <c r="A2583" t="s">
        <v>817</v>
      </c>
      <c r="B2583" t="s">
        <v>26</v>
      </c>
      <c r="C2583" t="s">
        <v>477</v>
      </c>
      <c r="D2583" t="s">
        <v>28</v>
      </c>
      <c r="E2583">
        <v>511</v>
      </c>
      <c r="F2583" t="str">
        <f t="shared" si="80"/>
        <v>A0250AF511</v>
      </c>
      <c r="G2583">
        <f t="shared" si="81"/>
        <v>73000</v>
      </c>
      <c r="H2583" s="2">
        <v>-72512</v>
      </c>
      <c r="I2583" s="3">
        <v>-73000</v>
      </c>
      <c r="J2583" t="s">
        <v>99</v>
      </c>
      <c r="K2583" t="s">
        <v>116</v>
      </c>
      <c r="L2583" t="s">
        <v>117</v>
      </c>
      <c r="M2583" t="s">
        <v>118</v>
      </c>
      <c r="N2583" t="s">
        <v>117</v>
      </c>
      <c r="O2583" t="s">
        <v>814</v>
      </c>
      <c r="P2583" t="s">
        <v>34</v>
      </c>
      <c r="Q2583" t="s">
        <v>35</v>
      </c>
      <c r="R2583" t="s">
        <v>36</v>
      </c>
      <c r="S2583" t="s">
        <v>478</v>
      </c>
      <c r="T2583" t="s">
        <v>185</v>
      </c>
      <c r="U2583" t="s">
        <v>186</v>
      </c>
      <c r="V2583" t="s">
        <v>39</v>
      </c>
      <c r="W2583" t="s">
        <v>40</v>
      </c>
      <c r="X2583" t="s">
        <v>187</v>
      </c>
      <c r="Y2583" t="s">
        <v>41</v>
      </c>
      <c r="Z2583" t="s">
        <v>41</v>
      </c>
      <c r="AA2583" t="s">
        <v>188</v>
      </c>
      <c r="AB2583" t="s">
        <v>479</v>
      </c>
    </row>
    <row r="2584" spans="1:28" x14ac:dyDescent="0.25">
      <c r="A2584" t="s">
        <v>822</v>
      </c>
      <c r="B2584" t="s">
        <v>26</v>
      </c>
      <c r="C2584" t="s">
        <v>477</v>
      </c>
      <c r="D2584" t="s">
        <v>28</v>
      </c>
      <c r="E2584">
        <v>511</v>
      </c>
      <c r="F2584" t="str">
        <f t="shared" si="80"/>
        <v>A0250AF511</v>
      </c>
      <c r="G2584">
        <f t="shared" si="81"/>
        <v>35000</v>
      </c>
      <c r="H2584" s="2">
        <v>34815</v>
      </c>
      <c r="I2584" s="3">
        <v>35000</v>
      </c>
      <c r="J2584" t="s">
        <v>29</v>
      </c>
      <c r="K2584" t="s">
        <v>115</v>
      </c>
      <c r="L2584" t="s">
        <v>111</v>
      </c>
      <c r="M2584" t="s">
        <v>112</v>
      </c>
      <c r="N2584" t="s">
        <v>113</v>
      </c>
      <c r="O2584" t="s">
        <v>814</v>
      </c>
      <c r="P2584" t="s">
        <v>34</v>
      </c>
      <c r="Q2584" t="s">
        <v>35</v>
      </c>
      <c r="R2584" t="s">
        <v>36</v>
      </c>
      <c r="S2584" t="s">
        <v>478</v>
      </c>
      <c r="T2584" t="s">
        <v>185</v>
      </c>
      <c r="U2584" t="s">
        <v>186</v>
      </c>
      <c r="V2584" t="s">
        <v>39</v>
      </c>
      <c r="W2584" t="s">
        <v>40</v>
      </c>
      <c r="X2584" t="s">
        <v>187</v>
      </c>
      <c r="Y2584" t="s">
        <v>41</v>
      </c>
      <c r="Z2584" t="s">
        <v>41</v>
      </c>
      <c r="AA2584" t="s">
        <v>188</v>
      </c>
      <c r="AB2584" t="s">
        <v>479</v>
      </c>
    </row>
    <row r="2585" spans="1:28" x14ac:dyDescent="0.25">
      <c r="A2585" t="s">
        <v>925</v>
      </c>
      <c r="B2585" t="s">
        <v>26</v>
      </c>
      <c r="C2585" t="s">
        <v>477</v>
      </c>
      <c r="D2585" t="s">
        <v>28</v>
      </c>
      <c r="E2585">
        <v>511</v>
      </c>
      <c r="F2585" t="str">
        <f t="shared" si="80"/>
        <v>A0250AF511</v>
      </c>
      <c r="G2585">
        <f t="shared" si="81"/>
        <v>35000</v>
      </c>
      <c r="H2585" s="2">
        <v>-34815</v>
      </c>
      <c r="I2585" s="3">
        <v>-35000</v>
      </c>
      <c r="J2585" t="s">
        <v>99</v>
      </c>
      <c r="K2585" t="s">
        <v>116</v>
      </c>
      <c r="L2585" t="s">
        <v>117</v>
      </c>
      <c r="M2585" t="s">
        <v>118</v>
      </c>
      <c r="N2585" t="s">
        <v>117</v>
      </c>
      <c r="O2585" t="s">
        <v>814</v>
      </c>
      <c r="P2585" t="s">
        <v>34</v>
      </c>
      <c r="Q2585" t="s">
        <v>35</v>
      </c>
      <c r="R2585" t="s">
        <v>36</v>
      </c>
      <c r="S2585" t="s">
        <v>478</v>
      </c>
      <c r="T2585" t="s">
        <v>185</v>
      </c>
      <c r="U2585" t="s">
        <v>186</v>
      </c>
      <c r="V2585" t="s">
        <v>39</v>
      </c>
      <c r="W2585" t="s">
        <v>40</v>
      </c>
      <c r="X2585" t="s">
        <v>187</v>
      </c>
      <c r="Y2585" t="s">
        <v>41</v>
      </c>
      <c r="Z2585" t="s">
        <v>41</v>
      </c>
      <c r="AA2585" t="s">
        <v>188</v>
      </c>
      <c r="AB2585" t="s">
        <v>479</v>
      </c>
    </row>
    <row r="2586" spans="1:28" x14ac:dyDescent="0.25">
      <c r="A2586" t="s">
        <v>149</v>
      </c>
      <c r="B2586" t="s">
        <v>26</v>
      </c>
      <c r="C2586" t="s">
        <v>477</v>
      </c>
      <c r="D2586" t="s">
        <v>28</v>
      </c>
      <c r="E2586">
        <v>511</v>
      </c>
      <c r="F2586" t="str">
        <f t="shared" si="80"/>
        <v>A0250AF511</v>
      </c>
      <c r="G2586">
        <f t="shared" si="81"/>
        <v>63000</v>
      </c>
      <c r="H2586" s="2">
        <v>62566</v>
      </c>
      <c r="I2586" s="3">
        <v>63000</v>
      </c>
      <c r="J2586" t="s">
        <v>29</v>
      </c>
      <c r="K2586" t="s">
        <v>35</v>
      </c>
      <c r="L2586" t="s">
        <v>129</v>
      </c>
      <c r="M2586" t="s">
        <v>130</v>
      </c>
      <c r="N2586" t="s">
        <v>131</v>
      </c>
      <c r="O2586" t="s">
        <v>814</v>
      </c>
      <c r="P2586" t="s">
        <v>34</v>
      </c>
      <c r="Q2586" t="s">
        <v>35</v>
      </c>
      <c r="R2586" t="s">
        <v>36</v>
      </c>
      <c r="S2586" t="s">
        <v>478</v>
      </c>
      <c r="T2586" t="s">
        <v>185</v>
      </c>
      <c r="U2586" t="s">
        <v>186</v>
      </c>
      <c r="V2586" t="s">
        <v>39</v>
      </c>
      <c r="W2586" t="s">
        <v>40</v>
      </c>
      <c r="X2586" t="s">
        <v>187</v>
      </c>
      <c r="Y2586" t="s">
        <v>41</v>
      </c>
      <c r="Z2586" t="s">
        <v>41</v>
      </c>
      <c r="AA2586" t="s">
        <v>188</v>
      </c>
      <c r="AB2586" t="s">
        <v>479</v>
      </c>
    </row>
    <row r="2587" spans="1:28" x14ac:dyDescent="0.25">
      <c r="A2587" t="s">
        <v>152</v>
      </c>
      <c r="B2587" t="s">
        <v>26</v>
      </c>
      <c r="C2587" t="s">
        <v>477</v>
      </c>
      <c r="D2587" t="s">
        <v>28</v>
      </c>
      <c r="E2587">
        <v>511</v>
      </c>
      <c r="F2587" t="str">
        <f t="shared" si="80"/>
        <v>A0250AF511</v>
      </c>
      <c r="G2587">
        <f t="shared" si="81"/>
        <v>63000</v>
      </c>
      <c r="H2587" s="2">
        <v>-62566</v>
      </c>
      <c r="I2587" s="3">
        <v>-63000</v>
      </c>
      <c r="J2587" t="s">
        <v>99</v>
      </c>
      <c r="K2587" t="s">
        <v>115</v>
      </c>
      <c r="L2587" t="s">
        <v>111</v>
      </c>
      <c r="M2587" t="s">
        <v>112</v>
      </c>
      <c r="N2587" t="s">
        <v>113</v>
      </c>
      <c r="O2587" t="s">
        <v>814</v>
      </c>
      <c r="P2587" t="s">
        <v>34</v>
      </c>
      <c r="Q2587" t="s">
        <v>35</v>
      </c>
      <c r="R2587" t="s">
        <v>36</v>
      </c>
      <c r="S2587" t="s">
        <v>478</v>
      </c>
      <c r="T2587" t="s">
        <v>185</v>
      </c>
      <c r="U2587" t="s">
        <v>186</v>
      </c>
      <c r="V2587" t="s">
        <v>39</v>
      </c>
      <c r="W2587" t="s">
        <v>40</v>
      </c>
      <c r="X2587" t="s">
        <v>187</v>
      </c>
      <c r="Y2587" t="s">
        <v>41</v>
      </c>
      <c r="Z2587" t="s">
        <v>41</v>
      </c>
      <c r="AA2587" t="s">
        <v>188</v>
      </c>
      <c r="AB2587" t="s">
        <v>479</v>
      </c>
    </row>
    <row r="2588" spans="1:28" x14ac:dyDescent="0.25">
      <c r="A2588" t="s">
        <v>153</v>
      </c>
      <c r="B2588" t="s">
        <v>480</v>
      </c>
      <c r="C2588" t="s">
        <v>477</v>
      </c>
      <c r="D2588" t="s">
        <v>28</v>
      </c>
      <c r="E2588">
        <v>511</v>
      </c>
      <c r="F2588" t="str">
        <f t="shared" si="80"/>
        <v>A0250AF511</v>
      </c>
      <c r="G2588">
        <f t="shared" si="81"/>
        <v>64000</v>
      </c>
      <c r="H2588" s="2">
        <v>63821</v>
      </c>
      <c r="I2588" s="3">
        <v>64000</v>
      </c>
      <c r="J2588" t="s">
        <v>29</v>
      </c>
      <c r="K2588" t="s">
        <v>154</v>
      </c>
      <c r="L2588" t="s">
        <v>155</v>
      </c>
      <c r="M2588" t="s">
        <v>156</v>
      </c>
      <c r="N2588" t="s">
        <v>157</v>
      </c>
      <c r="O2588" t="s">
        <v>814</v>
      </c>
      <c r="P2588" t="s">
        <v>34</v>
      </c>
      <c r="Q2588" t="s">
        <v>35</v>
      </c>
      <c r="R2588" t="s">
        <v>36</v>
      </c>
      <c r="S2588" t="s">
        <v>478</v>
      </c>
      <c r="T2588" t="s">
        <v>185</v>
      </c>
      <c r="U2588" t="s">
        <v>186</v>
      </c>
      <c r="V2588" t="s">
        <v>39</v>
      </c>
      <c r="W2588" t="s">
        <v>40</v>
      </c>
      <c r="X2588" t="s">
        <v>187</v>
      </c>
      <c r="Y2588" t="s">
        <v>41</v>
      </c>
      <c r="Z2588" t="s">
        <v>41</v>
      </c>
      <c r="AA2588" t="s">
        <v>188</v>
      </c>
      <c r="AB2588" t="s">
        <v>479</v>
      </c>
    </row>
    <row r="2589" spans="1:28" x14ac:dyDescent="0.25">
      <c r="A2589" t="s">
        <v>163</v>
      </c>
      <c r="B2589" t="s">
        <v>480</v>
      </c>
      <c r="C2589" t="s">
        <v>477</v>
      </c>
      <c r="D2589" t="s">
        <v>28</v>
      </c>
      <c r="E2589">
        <v>511</v>
      </c>
      <c r="F2589" t="str">
        <f t="shared" si="80"/>
        <v>A0250AF511</v>
      </c>
      <c r="G2589">
        <f t="shared" si="81"/>
        <v>64000</v>
      </c>
      <c r="H2589" s="2">
        <v>-63837</v>
      </c>
      <c r="I2589" s="3">
        <v>-64000</v>
      </c>
      <c r="J2589" t="s">
        <v>99</v>
      </c>
      <c r="K2589" t="s">
        <v>35</v>
      </c>
      <c r="L2589" t="s">
        <v>129</v>
      </c>
      <c r="M2589" t="s">
        <v>130</v>
      </c>
      <c r="N2589" t="s">
        <v>131</v>
      </c>
      <c r="O2589" t="s">
        <v>814</v>
      </c>
      <c r="P2589" t="s">
        <v>34</v>
      </c>
      <c r="Q2589" t="s">
        <v>35</v>
      </c>
      <c r="R2589" t="s">
        <v>36</v>
      </c>
      <c r="S2589" t="s">
        <v>478</v>
      </c>
      <c r="T2589" t="s">
        <v>185</v>
      </c>
      <c r="U2589" t="s">
        <v>186</v>
      </c>
      <c r="V2589" t="s">
        <v>39</v>
      </c>
      <c r="W2589" t="s">
        <v>40</v>
      </c>
      <c r="X2589" t="s">
        <v>187</v>
      </c>
      <c r="Y2589" t="s">
        <v>41</v>
      </c>
      <c r="Z2589" t="s">
        <v>41</v>
      </c>
      <c r="AA2589" t="s">
        <v>188</v>
      </c>
      <c r="AB2589" t="s">
        <v>479</v>
      </c>
    </row>
    <row r="2590" spans="1:28" x14ac:dyDescent="0.25">
      <c r="A2590" t="s">
        <v>164</v>
      </c>
      <c r="B2590" t="s">
        <v>26</v>
      </c>
      <c r="C2590" t="s">
        <v>477</v>
      </c>
      <c r="D2590" t="s">
        <v>28</v>
      </c>
      <c r="E2590">
        <v>511</v>
      </c>
      <c r="F2590" t="str">
        <f t="shared" si="80"/>
        <v>A0250AF511</v>
      </c>
      <c r="G2590">
        <f t="shared" si="81"/>
        <v>64000</v>
      </c>
      <c r="H2590" s="2">
        <v>63821</v>
      </c>
      <c r="I2590" s="3">
        <v>64000</v>
      </c>
      <c r="J2590" t="s">
        <v>29</v>
      </c>
      <c r="K2590" t="s">
        <v>116</v>
      </c>
      <c r="L2590" t="s">
        <v>117</v>
      </c>
      <c r="M2590" t="s">
        <v>118</v>
      </c>
      <c r="N2590" t="s">
        <v>117</v>
      </c>
      <c r="O2590" t="s">
        <v>814</v>
      </c>
      <c r="P2590" t="s">
        <v>34</v>
      </c>
      <c r="Q2590" t="s">
        <v>35</v>
      </c>
      <c r="R2590" t="s">
        <v>36</v>
      </c>
      <c r="S2590" t="s">
        <v>478</v>
      </c>
      <c r="T2590" t="s">
        <v>185</v>
      </c>
      <c r="U2590" t="s">
        <v>186</v>
      </c>
      <c r="V2590" t="s">
        <v>39</v>
      </c>
      <c r="W2590" t="s">
        <v>40</v>
      </c>
      <c r="X2590" t="s">
        <v>187</v>
      </c>
      <c r="Y2590" t="s">
        <v>41</v>
      </c>
      <c r="Z2590" t="s">
        <v>41</v>
      </c>
      <c r="AA2590" t="s">
        <v>188</v>
      </c>
      <c r="AB2590" t="s">
        <v>479</v>
      </c>
    </row>
    <row r="2591" spans="1:28" x14ac:dyDescent="0.25">
      <c r="A2591" t="s">
        <v>165</v>
      </c>
      <c r="B2591" t="s">
        <v>26</v>
      </c>
      <c r="C2591" t="s">
        <v>477</v>
      </c>
      <c r="D2591" t="s">
        <v>28</v>
      </c>
      <c r="E2591">
        <v>511</v>
      </c>
      <c r="F2591" t="str">
        <f t="shared" si="80"/>
        <v>A0250AF511</v>
      </c>
      <c r="G2591">
        <f t="shared" si="81"/>
        <v>64000</v>
      </c>
      <c r="H2591" s="2">
        <v>-63821</v>
      </c>
      <c r="I2591" s="3">
        <v>-64000</v>
      </c>
      <c r="J2591" t="s">
        <v>99</v>
      </c>
      <c r="K2591" t="s">
        <v>154</v>
      </c>
      <c r="L2591" t="s">
        <v>155</v>
      </c>
      <c r="M2591" t="s">
        <v>156</v>
      </c>
      <c r="N2591" t="s">
        <v>157</v>
      </c>
      <c r="O2591" t="s">
        <v>814</v>
      </c>
      <c r="P2591" t="s">
        <v>34</v>
      </c>
      <c r="Q2591" t="s">
        <v>35</v>
      </c>
      <c r="R2591" t="s">
        <v>36</v>
      </c>
      <c r="S2591" t="s">
        <v>478</v>
      </c>
      <c r="T2591" t="s">
        <v>185</v>
      </c>
      <c r="U2591" t="s">
        <v>186</v>
      </c>
      <c r="V2591" t="s">
        <v>39</v>
      </c>
      <c r="W2591" t="s">
        <v>40</v>
      </c>
      <c r="X2591" t="s">
        <v>187</v>
      </c>
      <c r="Y2591" t="s">
        <v>41</v>
      </c>
      <c r="Z2591" t="s">
        <v>41</v>
      </c>
      <c r="AA2591" t="s">
        <v>188</v>
      </c>
      <c r="AB2591" t="s">
        <v>479</v>
      </c>
    </row>
    <row r="2592" spans="1:28" x14ac:dyDescent="0.25">
      <c r="A2592" t="s">
        <v>166</v>
      </c>
      <c r="B2592" t="s">
        <v>26</v>
      </c>
      <c r="C2592" t="s">
        <v>477</v>
      </c>
      <c r="D2592" t="s">
        <v>28</v>
      </c>
      <c r="E2592">
        <v>511</v>
      </c>
      <c r="F2592" t="str">
        <f t="shared" si="80"/>
        <v>A0250AF511</v>
      </c>
      <c r="G2592">
        <f t="shared" si="81"/>
        <v>44000</v>
      </c>
      <c r="H2592" s="2">
        <v>43505</v>
      </c>
      <c r="I2592" s="3">
        <v>44000</v>
      </c>
      <c r="J2592" t="s">
        <v>29</v>
      </c>
      <c r="K2592" t="s">
        <v>116</v>
      </c>
      <c r="L2592" t="s">
        <v>117</v>
      </c>
      <c r="M2592" t="s">
        <v>118</v>
      </c>
      <c r="N2592" t="s">
        <v>117</v>
      </c>
      <c r="O2592" t="s">
        <v>814</v>
      </c>
      <c r="P2592" t="s">
        <v>34</v>
      </c>
      <c r="Q2592" t="s">
        <v>35</v>
      </c>
      <c r="R2592" t="s">
        <v>36</v>
      </c>
      <c r="S2592" t="s">
        <v>478</v>
      </c>
      <c r="T2592" t="s">
        <v>185</v>
      </c>
      <c r="U2592" t="s">
        <v>186</v>
      </c>
      <c r="V2592" t="s">
        <v>39</v>
      </c>
      <c r="W2592" t="s">
        <v>40</v>
      </c>
      <c r="X2592" t="s">
        <v>187</v>
      </c>
      <c r="Y2592" t="s">
        <v>41</v>
      </c>
      <c r="Z2592" t="s">
        <v>41</v>
      </c>
      <c r="AA2592" t="s">
        <v>188</v>
      </c>
      <c r="AB2592" t="s">
        <v>479</v>
      </c>
    </row>
    <row r="2593" spans="1:28" x14ac:dyDescent="0.25">
      <c r="A2593" t="s">
        <v>167</v>
      </c>
      <c r="B2593" t="s">
        <v>26</v>
      </c>
      <c r="C2593" t="s">
        <v>477</v>
      </c>
      <c r="D2593" t="s">
        <v>28</v>
      </c>
      <c r="E2593">
        <v>511</v>
      </c>
      <c r="F2593" t="str">
        <f t="shared" si="80"/>
        <v>A0250AF511</v>
      </c>
      <c r="G2593">
        <f t="shared" si="81"/>
        <v>44000</v>
      </c>
      <c r="H2593" s="2">
        <v>-43505</v>
      </c>
      <c r="I2593" s="3">
        <v>-44000</v>
      </c>
      <c r="J2593" t="s">
        <v>99</v>
      </c>
      <c r="K2593" t="s">
        <v>168</v>
      </c>
      <c r="L2593" t="s">
        <v>117</v>
      </c>
      <c r="M2593" t="s">
        <v>169</v>
      </c>
      <c r="N2593" t="s">
        <v>170</v>
      </c>
      <c r="O2593" t="s">
        <v>814</v>
      </c>
      <c r="P2593" t="s">
        <v>34</v>
      </c>
      <c r="Q2593" t="s">
        <v>35</v>
      </c>
      <c r="R2593" t="s">
        <v>36</v>
      </c>
      <c r="S2593" t="s">
        <v>478</v>
      </c>
      <c r="T2593" t="s">
        <v>185</v>
      </c>
      <c r="U2593" t="s">
        <v>186</v>
      </c>
      <c r="V2593" t="s">
        <v>39</v>
      </c>
      <c r="W2593" t="s">
        <v>40</v>
      </c>
      <c r="X2593" t="s">
        <v>187</v>
      </c>
      <c r="Y2593" t="s">
        <v>41</v>
      </c>
      <c r="Z2593" t="s">
        <v>41</v>
      </c>
      <c r="AA2593" t="s">
        <v>188</v>
      </c>
      <c r="AB2593" t="s">
        <v>479</v>
      </c>
    </row>
    <row r="2594" spans="1:28" x14ac:dyDescent="0.25">
      <c r="A2594" t="s">
        <v>849</v>
      </c>
      <c r="B2594" t="s">
        <v>26</v>
      </c>
      <c r="C2594" t="s">
        <v>481</v>
      </c>
      <c r="D2594" t="s">
        <v>28</v>
      </c>
      <c r="E2594">
        <v>511</v>
      </c>
      <c r="F2594" t="str">
        <f t="shared" si="80"/>
        <v>A0250AF511</v>
      </c>
      <c r="G2594">
        <f t="shared" si="81"/>
        <v>424000</v>
      </c>
      <c r="H2594" s="2">
        <v>423650</v>
      </c>
      <c r="I2594" s="3">
        <v>424000</v>
      </c>
      <c r="J2594" t="s">
        <v>29</v>
      </c>
      <c r="K2594" t="s">
        <v>30</v>
      </c>
      <c r="L2594" t="s">
        <v>31</v>
      </c>
      <c r="M2594" t="s">
        <v>32</v>
      </c>
      <c r="N2594" t="s">
        <v>33</v>
      </c>
      <c r="O2594" t="s">
        <v>814</v>
      </c>
      <c r="P2594" t="s">
        <v>34</v>
      </c>
      <c r="Q2594" t="s">
        <v>35</v>
      </c>
      <c r="R2594" t="s">
        <v>36</v>
      </c>
      <c r="S2594" t="s">
        <v>482</v>
      </c>
      <c r="T2594" t="s">
        <v>185</v>
      </c>
      <c r="U2594" t="s">
        <v>254</v>
      </c>
      <c r="V2594" t="s">
        <v>39</v>
      </c>
      <c r="W2594" t="s">
        <v>40</v>
      </c>
      <c r="X2594" t="s">
        <v>187</v>
      </c>
      <c r="Y2594" t="s">
        <v>41</v>
      </c>
      <c r="Z2594" t="s">
        <v>41</v>
      </c>
      <c r="AA2594" t="s">
        <v>188</v>
      </c>
      <c r="AB2594" t="s">
        <v>255</v>
      </c>
    </row>
    <row r="2595" spans="1:28" x14ac:dyDescent="0.25">
      <c r="A2595" t="s">
        <v>823</v>
      </c>
      <c r="B2595" t="s">
        <v>26</v>
      </c>
      <c r="C2595" t="s">
        <v>481</v>
      </c>
      <c r="D2595" t="s">
        <v>28</v>
      </c>
      <c r="E2595">
        <v>511</v>
      </c>
      <c r="F2595" t="str">
        <f t="shared" si="80"/>
        <v>A0250AF511</v>
      </c>
      <c r="G2595">
        <f t="shared" si="81"/>
        <v>95500000</v>
      </c>
      <c r="H2595" s="2">
        <v>95501205</v>
      </c>
      <c r="I2595" s="3">
        <v>95500000</v>
      </c>
      <c r="J2595" t="s">
        <v>29</v>
      </c>
      <c r="K2595" t="s">
        <v>108</v>
      </c>
      <c r="L2595" t="s">
        <v>109</v>
      </c>
      <c r="M2595" t="s">
        <v>32</v>
      </c>
      <c r="N2595" t="s">
        <v>33</v>
      </c>
      <c r="O2595" t="s">
        <v>814</v>
      </c>
      <c r="P2595" t="s">
        <v>34</v>
      </c>
      <c r="Q2595" t="s">
        <v>35</v>
      </c>
      <c r="R2595" t="s">
        <v>36</v>
      </c>
      <c r="S2595" t="s">
        <v>482</v>
      </c>
      <c r="T2595" t="s">
        <v>185</v>
      </c>
      <c r="U2595" t="s">
        <v>254</v>
      </c>
      <c r="V2595" t="s">
        <v>39</v>
      </c>
      <c r="W2595" t="s">
        <v>40</v>
      </c>
      <c r="X2595" t="s">
        <v>187</v>
      </c>
      <c r="Y2595" t="s">
        <v>41</v>
      </c>
      <c r="Z2595" t="s">
        <v>41</v>
      </c>
      <c r="AA2595" t="s">
        <v>188</v>
      </c>
      <c r="AB2595" t="s">
        <v>255</v>
      </c>
    </row>
    <row r="2596" spans="1:28" x14ac:dyDescent="0.25">
      <c r="A2596" t="s">
        <v>825</v>
      </c>
      <c r="B2596" t="s">
        <v>26</v>
      </c>
      <c r="C2596" t="s">
        <v>481</v>
      </c>
      <c r="D2596" t="s">
        <v>28</v>
      </c>
      <c r="E2596">
        <v>511</v>
      </c>
      <c r="F2596" t="str">
        <f t="shared" si="80"/>
        <v>A0250AF511</v>
      </c>
      <c r="G2596">
        <f t="shared" si="81"/>
        <v>3091000</v>
      </c>
      <c r="H2596" s="2">
        <v>3090218</v>
      </c>
      <c r="I2596" s="3">
        <v>3091000</v>
      </c>
      <c r="J2596" t="s">
        <v>29</v>
      </c>
      <c r="K2596" t="s">
        <v>100</v>
      </c>
      <c r="L2596" t="s">
        <v>101</v>
      </c>
      <c r="M2596" t="s">
        <v>102</v>
      </c>
      <c r="N2596" t="s">
        <v>103</v>
      </c>
      <c r="O2596" t="s">
        <v>814</v>
      </c>
      <c r="P2596" t="s">
        <v>34</v>
      </c>
      <c r="Q2596" t="s">
        <v>35</v>
      </c>
      <c r="R2596" t="s">
        <v>36</v>
      </c>
      <c r="S2596" t="s">
        <v>482</v>
      </c>
      <c r="T2596" t="s">
        <v>185</v>
      </c>
      <c r="U2596" t="s">
        <v>254</v>
      </c>
      <c r="V2596" t="s">
        <v>39</v>
      </c>
      <c r="W2596" t="s">
        <v>40</v>
      </c>
      <c r="X2596" t="s">
        <v>187</v>
      </c>
      <c r="Y2596" t="s">
        <v>41</v>
      </c>
      <c r="Z2596" t="s">
        <v>41</v>
      </c>
      <c r="AA2596" t="s">
        <v>188</v>
      </c>
      <c r="AB2596" t="s">
        <v>255</v>
      </c>
    </row>
    <row r="2597" spans="1:28" x14ac:dyDescent="0.25">
      <c r="A2597" t="s">
        <v>826</v>
      </c>
      <c r="B2597" t="s">
        <v>26</v>
      </c>
      <c r="C2597" t="s">
        <v>481</v>
      </c>
      <c r="D2597" t="s">
        <v>28</v>
      </c>
      <c r="E2597">
        <v>511</v>
      </c>
      <c r="F2597" t="str">
        <f t="shared" si="80"/>
        <v>A0250AF511</v>
      </c>
      <c r="G2597">
        <f t="shared" si="81"/>
        <v>78000</v>
      </c>
      <c r="H2597" s="2">
        <v>-77669</v>
      </c>
      <c r="I2597" s="3">
        <v>-78000</v>
      </c>
      <c r="J2597" t="s">
        <v>99</v>
      </c>
      <c r="K2597" t="s">
        <v>110</v>
      </c>
      <c r="L2597" t="s">
        <v>111</v>
      </c>
      <c r="M2597" t="s">
        <v>112</v>
      </c>
      <c r="N2597" t="s">
        <v>113</v>
      </c>
      <c r="O2597" t="s">
        <v>814</v>
      </c>
      <c r="P2597" t="s">
        <v>34</v>
      </c>
      <c r="Q2597" t="s">
        <v>35</v>
      </c>
      <c r="R2597" t="s">
        <v>36</v>
      </c>
      <c r="S2597" t="s">
        <v>482</v>
      </c>
      <c r="T2597" t="s">
        <v>185</v>
      </c>
      <c r="U2597" t="s">
        <v>254</v>
      </c>
      <c r="V2597" t="s">
        <v>39</v>
      </c>
      <c r="W2597" t="s">
        <v>40</v>
      </c>
      <c r="X2597" t="s">
        <v>187</v>
      </c>
      <c r="Y2597" t="s">
        <v>41</v>
      </c>
      <c r="Z2597" t="s">
        <v>41</v>
      </c>
      <c r="AA2597" t="s">
        <v>188</v>
      </c>
      <c r="AB2597" t="s">
        <v>255</v>
      </c>
    </row>
    <row r="2598" spans="1:28" x14ac:dyDescent="0.25">
      <c r="A2598" t="s">
        <v>816</v>
      </c>
      <c r="B2598" t="s">
        <v>26</v>
      </c>
      <c r="C2598" t="s">
        <v>481</v>
      </c>
      <c r="D2598" t="s">
        <v>28</v>
      </c>
      <c r="E2598">
        <v>511</v>
      </c>
      <c r="F2598" t="str">
        <f t="shared" si="80"/>
        <v>A0250AF511</v>
      </c>
      <c r="G2598">
        <f t="shared" si="81"/>
        <v>30117000</v>
      </c>
      <c r="H2598" s="2">
        <v>-30117630</v>
      </c>
      <c r="I2598" s="3">
        <v>-30117000</v>
      </c>
      <c r="J2598" t="s">
        <v>99</v>
      </c>
      <c r="K2598" t="s">
        <v>115</v>
      </c>
      <c r="L2598" t="s">
        <v>111</v>
      </c>
      <c r="M2598" t="s">
        <v>112</v>
      </c>
      <c r="N2598" t="s">
        <v>113</v>
      </c>
      <c r="O2598" t="s">
        <v>814</v>
      </c>
      <c r="P2598" t="s">
        <v>34</v>
      </c>
      <c r="Q2598" t="s">
        <v>35</v>
      </c>
      <c r="R2598" t="s">
        <v>36</v>
      </c>
      <c r="S2598" t="s">
        <v>482</v>
      </c>
      <c r="T2598" t="s">
        <v>185</v>
      </c>
      <c r="U2598" t="s">
        <v>254</v>
      </c>
      <c r="V2598" t="s">
        <v>39</v>
      </c>
      <c r="W2598" t="s">
        <v>40</v>
      </c>
      <c r="X2598" t="s">
        <v>187</v>
      </c>
      <c r="Y2598" t="s">
        <v>41</v>
      </c>
      <c r="Z2598" t="s">
        <v>41</v>
      </c>
      <c r="AA2598" t="s">
        <v>188</v>
      </c>
      <c r="AB2598" t="s">
        <v>255</v>
      </c>
    </row>
    <row r="2599" spans="1:28" x14ac:dyDescent="0.25">
      <c r="A2599" t="s">
        <v>817</v>
      </c>
      <c r="B2599" t="s">
        <v>26</v>
      </c>
      <c r="C2599" t="s">
        <v>481</v>
      </c>
      <c r="D2599" t="s">
        <v>28</v>
      </c>
      <c r="E2599">
        <v>511</v>
      </c>
      <c r="F2599" t="str">
        <f t="shared" si="80"/>
        <v>A0250AF511</v>
      </c>
      <c r="G2599">
        <f t="shared" si="81"/>
        <v>68820000</v>
      </c>
      <c r="H2599" s="2">
        <v>-68819774</v>
      </c>
      <c r="I2599" s="3">
        <v>-68820000</v>
      </c>
      <c r="J2599" t="s">
        <v>99</v>
      </c>
      <c r="K2599" t="s">
        <v>116</v>
      </c>
      <c r="L2599" t="s">
        <v>117</v>
      </c>
      <c r="M2599" t="s">
        <v>118</v>
      </c>
      <c r="N2599" t="s">
        <v>117</v>
      </c>
      <c r="O2599" t="s">
        <v>814</v>
      </c>
      <c r="P2599" t="s">
        <v>34</v>
      </c>
      <c r="Q2599" t="s">
        <v>35</v>
      </c>
      <c r="R2599" t="s">
        <v>36</v>
      </c>
      <c r="S2599" t="s">
        <v>482</v>
      </c>
      <c r="T2599" t="s">
        <v>185</v>
      </c>
      <c r="U2599" t="s">
        <v>254</v>
      </c>
      <c r="V2599" t="s">
        <v>39</v>
      </c>
      <c r="W2599" t="s">
        <v>40</v>
      </c>
      <c r="X2599" t="s">
        <v>187</v>
      </c>
      <c r="Y2599" t="s">
        <v>41</v>
      </c>
      <c r="Z2599" t="s">
        <v>41</v>
      </c>
      <c r="AA2599" t="s">
        <v>188</v>
      </c>
      <c r="AB2599" t="s">
        <v>255</v>
      </c>
    </row>
    <row r="2600" spans="1:28" x14ac:dyDescent="0.25">
      <c r="A2600" t="s">
        <v>822</v>
      </c>
      <c r="B2600" t="s">
        <v>26</v>
      </c>
      <c r="C2600" t="s">
        <v>481</v>
      </c>
      <c r="D2600" t="s">
        <v>28</v>
      </c>
      <c r="E2600">
        <v>511</v>
      </c>
      <c r="F2600" t="str">
        <f t="shared" si="80"/>
        <v>A0250AF511</v>
      </c>
      <c r="G2600">
        <f t="shared" si="81"/>
        <v>60000</v>
      </c>
      <c r="H2600" s="2">
        <v>60034</v>
      </c>
      <c r="I2600" s="3">
        <v>60000</v>
      </c>
      <c r="J2600" t="s">
        <v>29</v>
      </c>
      <c r="K2600" t="s">
        <v>115</v>
      </c>
      <c r="L2600" t="s">
        <v>111</v>
      </c>
      <c r="M2600" t="s">
        <v>112</v>
      </c>
      <c r="N2600" t="s">
        <v>113</v>
      </c>
      <c r="O2600" t="s">
        <v>814</v>
      </c>
      <c r="P2600" t="s">
        <v>34</v>
      </c>
      <c r="Q2600" t="s">
        <v>35</v>
      </c>
      <c r="R2600" t="s">
        <v>36</v>
      </c>
      <c r="S2600" t="s">
        <v>482</v>
      </c>
      <c r="T2600" t="s">
        <v>185</v>
      </c>
      <c r="U2600" t="s">
        <v>254</v>
      </c>
      <c r="V2600" t="s">
        <v>39</v>
      </c>
      <c r="W2600" t="s">
        <v>40</v>
      </c>
      <c r="X2600" t="s">
        <v>187</v>
      </c>
      <c r="Y2600" t="s">
        <v>41</v>
      </c>
      <c r="Z2600" t="s">
        <v>41</v>
      </c>
      <c r="AA2600" t="s">
        <v>188</v>
      </c>
      <c r="AB2600" t="s">
        <v>255</v>
      </c>
    </row>
    <row r="2601" spans="1:28" x14ac:dyDescent="0.25">
      <c r="A2601" t="s">
        <v>925</v>
      </c>
      <c r="B2601" t="s">
        <v>26</v>
      </c>
      <c r="C2601" t="s">
        <v>481</v>
      </c>
      <c r="D2601" t="s">
        <v>28</v>
      </c>
      <c r="E2601">
        <v>511</v>
      </c>
      <c r="F2601" t="str">
        <f t="shared" si="80"/>
        <v>A0250AF511</v>
      </c>
      <c r="G2601">
        <f t="shared" si="81"/>
        <v>307000</v>
      </c>
      <c r="H2601" s="2">
        <v>307092</v>
      </c>
      <c r="I2601" s="3">
        <v>307000</v>
      </c>
      <c r="J2601" t="s">
        <v>29</v>
      </c>
      <c r="K2601" t="s">
        <v>116</v>
      </c>
      <c r="L2601" t="s">
        <v>117</v>
      </c>
      <c r="M2601" t="s">
        <v>118</v>
      </c>
      <c r="N2601" t="s">
        <v>117</v>
      </c>
      <c r="O2601" t="s">
        <v>814</v>
      </c>
      <c r="P2601" t="s">
        <v>34</v>
      </c>
      <c r="Q2601" t="s">
        <v>35</v>
      </c>
      <c r="R2601" t="s">
        <v>36</v>
      </c>
      <c r="S2601" t="s">
        <v>482</v>
      </c>
      <c r="T2601" t="s">
        <v>185</v>
      </c>
      <c r="U2601" t="s">
        <v>254</v>
      </c>
      <c r="V2601" t="s">
        <v>39</v>
      </c>
      <c r="W2601" t="s">
        <v>40</v>
      </c>
      <c r="X2601" t="s">
        <v>187</v>
      </c>
      <c r="Y2601" t="s">
        <v>41</v>
      </c>
      <c r="Z2601" t="s">
        <v>41</v>
      </c>
      <c r="AA2601" t="s">
        <v>188</v>
      </c>
      <c r="AB2601" t="s">
        <v>255</v>
      </c>
    </row>
    <row r="2602" spans="1:28" x14ac:dyDescent="0.25">
      <c r="A2602" t="s">
        <v>931</v>
      </c>
      <c r="B2602" t="s">
        <v>26</v>
      </c>
      <c r="C2602" t="s">
        <v>481</v>
      </c>
      <c r="D2602" t="s">
        <v>28</v>
      </c>
      <c r="E2602">
        <v>511</v>
      </c>
      <c r="F2602" t="str">
        <f t="shared" si="80"/>
        <v>A0250AF511</v>
      </c>
      <c r="G2602">
        <f t="shared" si="81"/>
        <v>367000</v>
      </c>
      <c r="H2602" s="2">
        <v>-367126</v>
      </c>
      <c r="I2602" s="3">
        <v>-367000</v>
      </c>
      <c r="J2602" t="s">
        <v>99</v>
      </c>
      <c r="K2602" t="s">
        <v>104</v>
      </c>
      <c r="L2602" t="s">
        <v>105</v>
      </c>
      <c r="M2602" t="s">
        <v>102</v>
      </c>
      <c r="N2602" t="s">
        <v>103</v>
      </c>
      <c r="O2602" t="s">
        <v>814</v>
      </c>
      <c r="P2602" t="s">
        <v>34</v>
      </c>
      <c r="Q2602" t="s">
        <v>35</v>
      </c>
      <c r="R2602" t="s">
        <v>36</v>
      </c>
      <c r="S2602" t="s">
        <v>482</v>
      </c>
      <c r="T2602" t="s">
        <v>185</v>
      </c>
      <c r="U2602" t="s">
        <v>254</v>
      </c>
      <c r="V2602" t="s">
        <v>39</v>
      </c>
      <c r="W2602" t="s">
        <v>40</v>
      </c>
      <c r="X2602" t="s">
        <v>187</v>
      </c>
      <c r="Y2602" t="s">
        <v>41</v>
      </c>
      <c r="Z2602" t="s">
        <v>41</v>
      </c>
      <c r="AA2602" t="s">
        <v>188</v>
      </c>
      <c r="AB2602" t="s">
        <v>255</v>
      </c>
    </row>
    <row r="2603" spans="1:28" x14ac:dyDescent="0.25">
      <c r="A2603" t="s">
        <v>119</v>
      </c>
      <c r="B2603" t="s">
        <v>483</v>
      </c>
      <c r="C2603" t="s">
        <v>481</v>
      </c>
      <c r="D2603" t="s">
        <v>28</v>
      </c>
      <c r="E2603">
        <v>511</v>
      </c>
      <c r="F2603" t="str">
        <f t="shared" si="80"/>
        <v>A0250AF511</v>
      </c>
      <c r="G2603">
        <f t="shared" si="81"/>
        <v>1318000</v>
      </c>
      <c r="H2603" s="2">
        <v>1317542</v>
      </c>
      <c r="I2603" s="3">
        <v>1318000</v>
      </c>
      <c r="J2603" t="s">
        <v>29</v>
      </c>
      <c r="K2603" t="s">
        <v>121</v>
      </c>
      <c r="L2603" t="s">
        <v>122</v>
      </c>
      <c r="M2603" t="s">
        <v>123</v>
      </c>
      <c r="N2603" t="s">
        <v>124</v>
      </c>
      <c r="O2603" t="s">
        <v>814</v>
      </c>
      <c r="P2603" t="s">
        <v>34</v>
      </c>
      <c r="Q2603" t="s">
        <v>35</v>
      </c>
      <c r="R2603" t="s">
        <v>36</v>
      </c>
      <c r="S2603" t="s">
        <v>482</v>
      </c>
      <c r="T2603" t="s">
        <v>185</v>
      </c>
      <c r="U2603" t="s">
        <v>254</v>
      </c>
      <c r="V2603" t="s">
        <v>39</v>
      </c>
      <c r="W2603" t="s">
        <v>40</v>
      </c>
      <c r="X2603" t="s">
        <v>187</v>
      </c>
      <c r="Y2603" t="s">
        <v>41</v>
      </c>
      <c r="Z2603" t="s">
        <v>41</v>
      </c>
      <c r="AA2603" t="s">
        <v>188</v>
      </c>
      <c r="AB2603" t="s">
        <v>255</v>
      </c>
    </row>
    <row r="2604" spans="1:28" x14ac:dyDescent="0.25">
      <c r="A2604" t="s">
        <v>125</v>
      </c>
      <c r="B2604" t="s">
        <v>483</v>
      </c>
      <c r="C2604" t="s">
        <v>481</v>
      </c>
      <c r="D2604" t="s">
        <v>28</v>
      </c>
      <c r="E2604">
        <v>511</v>
      </c>
      <c r="F2604" t="str">
        <f t="shared" si="80"/>
        <v>A0250AF511</v>
      </c>
      <c r="G2604">
        <f t="shared" si="81"/>
        <v>1318000</v>
      </c>
      <c r="H2604" s="2">
        <v>-1317542</v>
      </c>
      <c r="I2604" s="3">
        <v>-1318000</v>
      </c>
      <c r="J2604" t="s">
        <v>99</v>
      </c>
      <c r="K2604" t="s">
        <v>126</v>
      </c>
      <c r="L2604" t="s">
        <v>927</v>
      </c>
      <c r="M2604" t="s">
        <v>127</v>
      </c>
      <c r="N2604" t="s">
        <v>928</v>
      </c>
      <c r="O2604" t="s">
        <v>814</v>
      </c>
      <c r="P2604" t="s">
        <v>34</v>
      </c>
      <c r="Q2604" t="s">
        <v>35</v>
      </c>
      <c r="R2604" t="s">
        <v>36</v>
      </c>
      <c r="S2604" t="s">
        <v>482</v>
      </c>
      <c r="T2604" t="s">
        <v>185</v>
      </c>
      <c r="U2604" t="s">
        <v>254</v>
      </c>
      <c r="V2604" t="s">
        <v>39</v>
      </c>
      <c r="W2604" t="s">
        <v>40</v>
      </c>
      <c r="X2604" t="s">
        <v>187</v>
      </c>
      <c r="Y2604" t="s">
        <v>41</v>
      </c>
      <c r="Z2604" t="s">
        <v>41</v>
      </c>
      <c r="AA2604" t="s">
        <v>188</v>
      </c>
      <c r="AB2604" t="s">
        <v>255</v>
      </c>
    </row>
    <row r="2605" spans="1:28" x14ac:dyDescent="0.25">
      <c r="A2605" t="s">
        <v>145</v>
      </c>
      <c r="B2605" t="s">
        <v>26</v>
      </c>
      <c r="C2605" t="s">
        <v>481</v>
      </c>
      <c r="D2605" t="s">
        <v>28</v>
      </c>
      <c r="E2605">
        <v>511</v>
      </c>
      <c r="F2605" t="str">
        <f t="shared" si="80"/>
        <v>A0250AF511</v>
      </c>
      <c r="G2605">
        <f t="shared" si="81"/>
        <v>1318000</v>
      </c>
      <c r="H2605" s="2">
        <v>1317542</v>
      </c>
      <c r="I2605" s="3">
        <v>1318000</v>
      </c>
      <c r="J2605" t="s">
        <v>29</v>
      </c>
      <c r="K2605" t="s">
        <v>108</v>
      </c>
      <c r="L2605" t="s">
        <v>109</v>
      </c>
      <c r="M2605" t="s">
        <v>32</v>
      </c>
      <c r="N2605" t="s">
        <v>33</v>
      </c>
      <c r="O2605" t="s">
        <v>814</v>
      </c>
      <c r="P2605" t="s">
        <v>34</v>
      </c>
      <c r="Q2605" t="s">
        <v>35</v>
      </c>
      <c r="R2605" t="s">
        <v>36</v>
      </c>
      <c r="S2605" t="s">
        <v>482</v>
      </c>
      <c r="T2605" t="s">
        <v>185</v>
      </c>
      <c r="U2605" t="s">
        <v>254</v>
      </c>
      <c r="V2605" t="s">
        <v>39</v>
      </c>
      <c r="W2605" t="s">
        <v>40</v>
      </c>
      <c r="X2605" t="s">
        <v>187</v>
      </c>
      <c r="Y2605" t="s">
        <v>41</v>
      </c>
      <c r="Z2605" t="s">
        <v>41</v>
      </c>
      <c r="AA2605" t="s">
        <v>188</v>
      </c>
      <c r="AB2605" t="s">
        <v>255</v>
      </c>
    </row>
    <row r="2606" spans="1:28" x14ac:dyDescent="0.25">
      <c r="A2606" t="s">
        <v>146</v>
      </c>
      <c r="B2606" t="s">
        <v>26</v>
      </c>
      <c r="C2606" t="s">
        <v>481</v>
      </c>
      <c r="D2606" t="s">
        <v>28</v>
      </c>
      <c r="E2606">
        <v>511</v>
      </c>
      <c r="F2606" t="str">
        <f t="shared" si="80"/>
        <v>A0250AF511</v>
      </c>
      <c r="G2606">
        <f t="shared" si="81"/>
        <v>1318000</v>
      </c>
      <c r="H2606" s="2">
        <v>-1317542</v>
      </c>
      <c r="I2606" s="3">
        <v>-1318000</v>
      </c>
      <c r="J2606" t="s">
        <v>99</v>
      </c>
      <c r="K2606" t="s">
        <v>121</v>
      </c>
      <c r="L2606" t="s">
        <v>122</v>
      </c>
      <c r="M2606" t="s">
        <v>123</v>
      </c>
      <c r="N2606" t="s">
        <v>124</v>
      </c>
      <c r="O2606" t="s">
        <v>814</v>
      </c>
      <c r="P2606" t="s">
        <v>34</v>
      </c>
      <c r="Q2606" t="s">
        <v>35</v>
      </c>
      <c r="R2606" t="s">
        <v>36</v>
      </c>
      <c r="S2606" t="s">
        <v>482</v>
      </c>
      <c r="T2606" t="s">
        <v>185</v>
      </c>
      <c r="U2606" t="s">
        <v>254</v>
      </c>
      <c r="V2606" t="s">
        <v>39</v>
      </c>
      <c r="W2606" t="s">
        <v>40</v>
      </c>
      <c r="X2606" t="s">
        <v>187</v>
      </c>
      <c r="Y2606" t="s">
        <v>41</v>
      </c>
      <c r="Z2606" t="s">
        <v>41</v>
      </c>
      <c r="AA2606" t="s">
        <v>188</v>
      </c>
      <c r="AB2606" t="s">
        <v>255</v>
      </c>
    </row>
    <row r="2607" spans="1:28" x14ac:dyDescent="0.25">
      <c r="A2607" t="s">
        <v>147</v>
      </c>
      <c r="B2607" t="s">
        <v>26</v>
      </c>
      <c r="C2607" t="s">
        <v>481</v>
      </c>
      <c r="D2607" t="s">
        <v>28</v>
      </c>
      <c r="E2607">
        <v>511</v>
      </c>
      <c r="F2607" t="str">
        <f t="shared" si="80"/>
        <v>A0250AF511</v>
      </c>
      <c r="G2607">
        <f t="shared" si="81"/>
        <v>1318000</v>
      </c>
      <c r="H2607" s="2">
        <v>1317542</v>
      </c>
      <c r="I2607" s="3">
        <v>1318000</v>
      </c>
      <c r="J2607" t="s">
        <v>29</v>
      </c>
      <c r="K2607" t="s">
        <v>126</v>
      </c>
      <c r="L2607" t="s">
        <v>927</v>
      </c>
      <c r="M2607" t="s">
        <v>127</v>
      </c>
      <c r="N2607" t="s">
        <v>928</v>
      </c>
      <c r="O2607" t="s">
        <v>814</v>
      </c>
      <c r="P2607" t="s">
        <v>34</v>
      </c>
      <c r="Q2607" t="s">
        <v>35</v>
      </c>
      <c r="R2607" t="s">
        <v>36</v>
      </c>
      <c r="S2607" t="s">
        <v>482</v>
      </c>
      <c r="T2607" t="s">
        <v>185</v>
      </c>
      <c r="U2607" t="s">
        <v>254</v>
      </c>
      <c r="V2607" t="s">
        <v>39</v>
      </c>
      <c r="W2607" t="s">
        <v>40</v>
      </c>
      <c r="X2607" t="s">
        <v>187</v>
      </c>
      <c r="Y2607" t="s">
        <v>41</v>
      </c>
      <c r="Z2607" t="s">
        <v>41</v>
      </c>
      <c r="AA2607" t="s">
        <v>188</v>
      </c>
      <c r="AB2607" t="s">
        <v>255</v>
      </c>
    </row>
    <row r="2608" spans="1:28" x14ac:dyDescent="0.25">
      <c r="A2608" t="s">
        <v>148</v>
      </c>
      <c r="B2608" t="s">
        <v>26</v>
      </c>
      <c r="C2608" t="s">
        <v>481</v>
      </c>
      <c r="D2608" t="s">
        <v>28</v>
      </c>
      <c r="E2608">
        <v>511</v>
      </c>
      <c r="F2608" t="str">
        <f t="shared" si="80"/>
        <v>A0250AF511</v>
      </c>
      <c r="G2608">
        <f t="shared" si="81"/>
        <v>1318000</v>
      </c>
      <c r="H2608" s="2">
        <v>-1317542</v>
      </c>
      <c r="I2608" s="3">
        <v>-1318000</v>
      </c>
      <c r="J2608" t="s">
        <v>99</v>
      </c>
      <c r="K2608" t="s">
        <v>116</v>
      </c>
      <c r="L2608" t="s">
        <v>117</v>
      </c>
      <c r="M2608" t="s">
        <v>118</v>
      </c>
      <c r="N2608" t="s">
        <v>117</v>
      </c>
      <c r="O2608" t="s">
        <v>814</v>
      </c>
      <c r="P2608" t="s">
        <v>34</v>
      </c>
      <c r="Q2608" t="s">
        <v>35</v>
      </c>
      <c r="R2608" t="s">
        <v>36</v>
      </c>
      <c r="S2608" t="s">
        <v>482</v>
      </c>
      <c r="T2608" t="s">
        <v>185</v>
      </c>
      <c r="U2608" t="s">
        <v>254</v>
      </c>
      <c r="V2608" t="s">
        <v>39</v>
      </c>
      <c r="W2608" t="s">
        <v>40</v>
      </c>
      <c r="X2608" t="s">
        <v>187</v>
      </c>
      <c r="Y2608" t="s">
        <v>41</v>
      </c>
      <c r="Z2608" t="s">
        <v>41</v>
      </c>
      <c r="AA2608" t="s">
        <v>188</v>
      </c>
      <c r="AB2608" t="s">
        <v>255</v>
      </c>
    </row>
    <row r="2609" spans="1:28" x14ac:dyDescent="0.25">
      <c r="A2609" t="s">
        <v>149</v>
      </c>
      <c r="B2609" t="s">
        <v>26</v>
      </c>
      <c r="C2609" t="s">
        <v>481</v>
      </c>
      <c r="D2609" t="s">
        <v>28</v>
      </c>
      <c r="E2609">
        <v>511</v>
      </c>
      <c r="F2609" t="str">
        <f t="shared" si="80"/>
        <v>A0250AF511</v>
      </c>
      <c r="G2609">
        <f t="shared" si="81"/>
        <v>15566000</v>
      </c>
      <c r="H2609" s="2">
        <v>15565803</v>
      </c>
      <c r="I2609" s="3">
        <v>15566000</v>
      </c>
      <c r="J2609" t="s">
        <v>29</v>
      </c>
      <c r="K2609" t="s">
        <v>35</v>
      </c>
      <c r="L2609" t="s">
        <v>129</v>
      </c>
      <c r="M2609" t="s">
        <v>130</v>
      </c>
      <c r="N2609" t="s">
        <v>131</v>
      </c>
      <c r="O2609" t="s">
        <v>814</v>
      </c>
      <c r="P2609" t="s">
        <v>34</v>
      </c>
      <c r="Q2609" t="s">
        <v>35</v>
      </c>
      <c r="R2609" t="s">
        <v>36</v>
      </c>
      <c r="S2609" t="s">
        <v>482</v>
      </c>
      <c r="T2609" t="s">
        <v>185</v>
      </c>
      <c r="U2609" t="s">
        <v>254</v>
      </c>
      <c r="V2609" t="s">
        <v>39</v>
      </c>
      <c r="W2609" t="s">
        <v>40</v>
      </c>
      <c r="X2609" t="s">
        <v>187</v>
      </c>
      <c r="Y2609" t="s">
        <v>41</v>
      </c>
      <c r="Z2609" t="s">
        <v>41</v>
      </c>
      <c r="AA2609" t="s">
        <v>188</v>
      </c>
      <c r="AB2609" t="s">
        <v>255</v>
      </c>
    </row>
    <row r="2610" spans="1:28" x14ac:dyDescent="0.25">
      <c r="A2610" t="s">
        <v>150</v>
      </c>
      <c r="B2610" t="s">
        <v>26</v>
      </c>
      <c r="C2610" t="s">
        <v>481</v>
      </c>
      <c r="D2610" t="s">
        <v>28</v>
      </c>
      <c r="E2610">
        <v>511</v>
      </c>
      <c r="F2610" t="str">
        <f t="shared" si="80"/>
        <v>A0250AF511</v>
      </c>
      <c r="G2610">
        <f t="shared" si="81"/>
        <v>85000</v>
      </c>
      <c r="H2610" s="2">
        <v>-84730</v>
      </c>
      <c r="I2610" s="3">
        <v>-85000</v>
      </c>
      <c r="J2610" t="s">
        <v>99</v>
      </c>
      <c r="K2610" t="s">
        <v>110</v>
      </c>
      <c r="L2610" t="s">
        <v>111</v>
      </c>
      <c r="M2610" t="s">
        <v>112</v>
      </c>
      <c r="N2610" t="s">
        <v>113</v>
      </c>
      <c r="O2610" t="s">
        <v>814</v>
      </c>
      <c r="P2610" t="s">
        <v>34</v>
      </c>
      <c r="Q2610" t="s">
        <v>35</v>
      </c>
      <c r="R2610" t="s">
        <v>36</v>
      </c>
      <c r="S2610" t="s">
        <v>482</v>
      </c>
      <c r="T2610" t="s">
        <v>185</v>
      </c>
      <c r="U2610" t="s">
        <v>254</v>
      </c>
      <c r="V2610" t="s">
        <v>39</v>
      </c>
      <c r="W2610" t="s">
        <v>40</v>
      </c>
      <c r="X2610" t="s">
        <v>187</v>
      </c>
      <c r="Y2610" t="s">
        <v>41</v>
      </c>
      <c r="Z2610" t="s">
        <v>41</v>
      </c>
      <c r="AA2610" t="s">
        <v>188</v>
      </c>
      <c r="AB2610" t="s">
        <v>255</v>
      </c>
    </row>
    <row r="2611" spans="1:28" x14ac:dyDescent="0.25">
      <c r="A2611" t="s">
        <v>152</v>
      </c>
      <c r="B2611" t="s">
        <v>26</v>
      </c>
      <c r="C2611" t="s">
        <v>481</v>
      </c>
      <c r="D2611" t="s">
        <v>28</v>
      </c>
      <c r="E2611">
        <v>511</v>
      </c>
      <c r="F2611" t="str">
        <f t="shared" si="80"/>
        <v>A0250AF511</v>
      </c>
      <c r="G2611">
        <f t="shared" si="81"/>
        <v>15481000</v>
      </c>
      <c r="H2611" s="2">
        <v>-15481073</v>
      </c>
      <c r="I2611" s="3">
        <v>-15481000</v>
      </c>
      <c r="J2611" t="s">
        <v>99</v>
      </c>
      <c r="K2611" t="s">
        <v>115</v>
      </c>
      <c r="L2611" t="s">
        <v>111</v>
      </c>
      <c r="M2611" t="s">
        <v>112</v>
      </c>
      <c r="N2611" t="s">
        <v>113</v>
      </c>
      <c r="O2611" t="s">
        <v>814</v>
      </c>
      <c r="P2611" t="s">
        <v>34</v>
      </c>
      <c r="Q2611" t="s">
        <v>35</v>
      </c>
      <c r="R2611" t="s">
        <v>36</v>
      </c>
      <c r="S2611" t="s">
        <v>482</v>
      </c>
      <c r="T2611" t="s">
        <v>185</v>
      </c>
      <c r="U2611" t="s">
        <v>254</v>
      </c>
      <c r="V2611" t="s">
        <v>39</v>
      </c>
      <c r="W2611" t="s">
        <v>40</v>
      </c>
      <c r="X2611" t="s">
        <v>187</v>
      </c>
      <c r="Y2611" t="s">
        <v>41</v>
      </c>
      <c r="Z2611" t="s">
        <v>41</v>
      </c>
      <c r="AA2611" t="s">
        <v>188</v>
      </c>
      <c r="AB2611" t="s">
        <v>255</v>
      </c>
    </row>
    <row r="2612" spans="1:28" x14ac:dyDescent="0.25">
      <c r="A2612" t="s">
        <v>153</v>
      </c>
      <c r="B2612" t="s">
        <v>483</v>
      </c>
      <c r="C2612" t="s">
        <v>481</v>
      </c>
      <c r="D2612" t="s">
        <v>28</v>
      </c>
      <c r="E2612">
        <v>511</v>
      </c>
      <c r="F2612" t="str">
        <f t="shared" si="80"/>
        <v>A0250AF511</v>
      </c>
      <c r="G2612">
        <f t="shared" si="81"/>
        <v>14800000</v>
      </c>
      <c r="H2612" s="2">
        <v>14799948</v>
      </c>
      <c r="I2612" s="3">
        <v>14800000</v>
      </c>
      <c r="J2612" t="s">
        <v>29</v>
      </c>
      <c r="K2612" t="s">
        <v>154</v>
      </c>
      <c r="L2612" t="s">
        <v>155</v>
      </c>
      <c r="M2612" t="s">
        <v>156</v>
      </c>
      <c r="N2612" t="s">
        <v>157</v>
      </c>
      <c r="O2612" t="s">
        <v>814</v>
      </c>
      <c r="P2612" t="s">
        <v>34</v>
      </c>
      <c r="Q2612" t="s">
        <v>35</v>
      </c>
      <c r="R2612" t="s">
        <v>36</v>
      </c>
      <c r="S2612" t="s">
        <v>482</v>
      </c>
      <c r="T2612" t="s">
        <v>185</v>
      </c>
      <c r="U2612" t="s">
        <v>254</v>
      </c>
      <c r="V2612" t="s">
        <v>39</v>
      </c>
      <c r="W2612" t="s">
        <v>40</v>
      </c>
      <c r="X2612" t="s">
        <v>187</v>
      </c>
      <c r="Y2612" t="s">
        <v>41</v>
      </c>
      <c r="Z2612" t="s">
        <v>41</v>
      </c>
      <c r="AA2612" t="s">
        <v>188</v>
      </c>
      <c r="AB2612" t="s">
        <v>255</v>
      </c>
    </row>
    <row r="2613" spans="1:28" x14ac:dyDescent="0.25">
      <c r="A2613" t="s">
        <v>158</v>
      </c>
      <c r="B2613" t="s">
        <v>483</v>
      </c>
      <c r="C2613" t="s">
        <v>481</v>
      </c>
      <c r="D2613" t="s">
        <v>28</v>
      </c>
      <c r="E2613">
        <v>511</v>
      </c>
      <c r="F2613" t="str">
        <f t="shared" si="80"/>
        <v>A0250AF511</v>
      </c>
      <c r="G2613">
        <f t="shared" si="81"/>
        <v>617000</v>
      </c>
      <c r="H2613" s="2">
        <v>616540</v>
      </c>
      <c r="I2613" s="3">
        <v>617000</v>
      </c>
      <c r="J2613" t="s">
        <v>29</v>
      </c>
      <c r="K2613" t="s">
        <v>159</v>
      </c>
      <c r="L2613" t="s">
        <v>160</v>
      </c>
      <c r="M2613" t="s">
        <v>161</v>
      </c>
      <c r="N2613" t="s">
        <v>162</v>
      </c>
      <c r="O2613" t="s">
        <v>814</v>
      </c>
      <c r="P2613" t="s">
        <v>34</v>
      </c>
      <c r="Q2613" t="s">
        <v>35</v>
      </c>
      <c r="R2613" t="s">
        <v>36</v>
      </c>
      <c r="S2613" t="s">
        <v>482</v>
      </c>
      <c r="T2613" t="s">
        <v>185</v>
      </c>
      <c r="U2613" t="s">
        <v>254</v>
      </c>
      <c r="V2613" t="s">
        <v>39</v>
      </c>
      <c r="W2613" t="s">
        <v>40</v>
      </c>
      <c r="X2613" t="s">
        <v>187</v>
      </c>
      <c r="Y2613" t="s">
        <v>41</v>
      </c>
      <c r="Z2613" t="s">
        <v>41</v>
      </c>
      <c r="AA2613" t="s">
        <v>188</v>
      </c>
      <c r="AB2613" t="s">
        <v>255</v>
      </c>
    </row>
    <row r="2614" spans="1:28" x14ac:dyDescent="0.25">
      <c r="A2614" t="s">
        <v>163</v>
      </c>
      <c r="B2614" t="s">
        <v>483</v>
      </c>
      <c r="C2614" t="s">
        <v>481</v>
      </c>
      <c r="D2614" t="s">
        <v>28</v>
      </c>
      <c r="E2614">
        <v>511</v>
      </c>
      <c r="F2614" t="str">
        <f t="shared" si="80"/>
        <v>A0250AF511</v>
      </c>
      <c r="G2614">
        <f t="shared" si="81"/>
        <v>15417000</v>
      </c>
      <c r="H2614" s="2">
        <v>-15416488</v>
      </c>
      <c r="I2614" s="3">
        <v>-15417000</v>
      </c>
      <c r="J2614" t="s">
        <v>99</v>
      </c>
      <c r="K2614" t="s">
        <v>35</v>
      </c>
      <c r="L2614" t="s">
        <v>129</v>
      </c>
      <c r="M2614" t="s">
        <v>130</v>
      </c>
      <c r="N2614" t="s">
        <v>131</v>
      </c>
      <c r="O2614" t="s">
        <v>814</v>
      </c>
      <c r="P2614" t="s">
        <v>34</v>
      </c>
      <c r="Q2614" t="s">
        <v>35</v>
      </c>
      <c r="R2614" t="s">
        <v>36</v>
      </c>
      <c r="S2614" t="s">
        <v>482</v>
      </c>
      <c r="T2614" t="s">
        <v>185</v>
      </c>
      <c r="U2614" t="s">
        <v>254</v>
      </c>
      <c r="V2614" t="s">
        <v>39</v>
      </c>
      <c r="W2614" t="s">
        <v>40</v>
      </c>
      <c r="X2614" t="s">
        <v>187</v>
      </c>
      <c r="Y2614" t="s">
        <v>41</v>
      </c>
      <c r="Z2614" t="s">
        <v>41</v>
      </c>
      <c r="AA2614" t="s">
        <v>188</v>
      </c>
      <c r="AB2614" t="s">
        <v>255</v>
      </c>
    </row>
    <row r="2615" spans="1:28" x14ac:dyDescent="0.25">
      <c r="A2615" t="s">
        <v>164</v>
      </c>
      <c r="B2615" t="s">
        <v>26</v>
      </c>
      <c r="C2615" t="s">
        <v>481</v>
      </c>
      <c r="D2615" t="s">
        <v>28</v>
      </c>
      <c r="E2615">
        <v>511</v>
      </c>
      <c r="F2615" t="str">
        <f t="shared" si="80"/>
        <v>A0250AF511</v>
      </c>
      <c r="G2615">
        <f t="shared" si="81"/>
        <v>14800000</v>
      </c>
      <c r="H2615" s="2">
        <v>14799948</v>
      </c>
      <c r="I2615" s="3">
        <v>14800000</v>
      </c>
      <c r="J2615" t="s">
        <v>29</v>
      </c>
      <c r="K2615" t="s">
        <v>116</v>
      </c>
      <c r="L2615" t="s">
        <v>117</v>
      </c>
      <c r="M2615" t="s">
        <v>118</v>
      </c>
      <c r="N2615" t="s">
        <v>117</v>
      </c>
      <c r="O2615" t="s">
        <v>814</v>
      </c>
      <c r="P2615" t="s">
        <v>34</v>
      </c>
      <c r="Q2615" t="s">
        <v>35</v>
      </c>
      <c r="R2615" t="s">
        <v>36</v>
      </c>
      <c r="S2615" t="s">
        <v>482</v>
      </c>
      <c r="T2615" t="s">
        <v>185</v>
      </c>
      <c r="U2615" t="s">
        <v>254</v>
      </c>
      <c r="V2615" t="s">
        <v>39</v>
      </c>
      <c r="W2615" t="s">
        <v>40</v>
      </c>
      <c r="X2615" t="s">
        <v>187</v>
      </c>
      <c r="Y2615" t="s">
        <v>41</v>
      </c>
      <c r="Z2615" t="s">
        <v>41</v>
      </c>
      <c r="AA2615" t="s">
        <v>188</v>
      </c>
      <c r="AB2615" t="s">
        <v>255</v>
      </c>
    </row>
    <row r="2616" spans="1:28" x14ac:dyDescent="0.25">
      <c r="A2616" t="s">
        <v>165</v>
      </c>
      <c r="B2616" t="s">
        <v>26</v>
      </c>
      <c r="C2616" t="s">
        <v>481</v>
      </c>
      <c r="D2616" t="s">
        <v>28</v>
      </c>
      <c r="E2616">
        <v>511</v>
      </c>
      <c r="F2616" t="str">
        <f t="shared" si="80"/>
        <v>A0250AF511</v>
      </c>
      <c r="G2616">
        <f t="shared" si="81"/>
        <v>14800000</v>
      </c>
      <c r="H2616" s="2">
        <v>-14799948</v>
      </c>
      <c r="I2616" s="3">
        <v>-14800000</v>
      </c>
      <c r="J2616" t="s">
        <v>99</v>
      </c>
      <c r="K2616" t="s">
        <v>154</v>
      </c>
      <c r="L2616" t="s">
        <v>155</v>
      </c>
      <c r="M2616" t="s">
        <v>156</v>
      </c>
      <c r="N2616" t="s">
        <v>157</v>
      </c>
      <c r="O2616" t="s">
        <v>814</v>
      </c>
      <c r="P2616" t="s">
        <v>34</v>
      </c>
      <c r="Q2616" t="s">
        <v>35</v>
      </c>
      <c r="R2616" t="s">
        <v>36</v>
      </c>
      <c r="S2616" t="s">
        <v>482</v>
      </c>
      <c r="T2616" t="s">
        <v>185</v>
      </c>
      <c r="U2616" t="s">
        <v>254</v>
      </c>
      <c r="V2616" t="s">
        <v>39</v>
      </c>
      <c r="W2616" t="s">
        <v>40</v>
      </c>
      <c r="X2616" t="s">
        <v>187</v>
      </c>
      <c r="Y2616" t="s">
        <v>41</v>
      </c>
      <c r="Z2616" t="s">
        <v>41</v>
      </c>
      <c r="AA2616" t="s">
        <v>188</v>
      </c>
      <c r="AB2616" t="s">
        <v>255</v>
      </c>
    </row>
    <row r="2617" spans="1:28" x14ac:dyDescent="0.25">
      <c r="A2617" t="s">
        <v>166</v>
      </c>
      <c r="B2617" t="s">
        <v>26</v>
      </c>
      <c r="C2617" t="s">
        <v>481</v>
      </c>
      <c r="D2617" t="s">
        <v>28</v>
      </c>
      <c r="E2617">
        <v>511</v>
      </c>
      <c r="F2617" t="str">
        <f t="shared" si="80"/>
        <v>A0250AF511</v>
      </c>
      <c r="G2617">
        <f t="shared" si="81"/>
        <v>15594000</v>
      </c>
      <c r="H2617" s="2">
        <v>15593720</v>
      </c>
      <c r="I2617" s="3">
        <v>15594000</v>
      </c>
      <c r="J2617" t="s">
        <v>29</v>
      </c>
      <c r="K2617" t="s">
        <v>116</v>
      </c>
      <c r="L2617" t="s">
        <v>117</v>
      </c>
      <c r="M2617" t="s">
        <v>118</v>
      </c>
      <c r="N2617" t="s">
        <v>117</v>
      </c>
      <c r="O2617" t="s">
        <v>814</v>
      </c>
      <c r="P2617" t="s">
        <v>34</v>
      </c>
      <c r="Q2617" t="s">
        <v>35</v>
      </c>
      <c r="R2617" t="s">
        <v>36</v>
      </c>
      <c r="S2617" t="s">
        <v>482</v>
      </c>
      <c r="T2617" t="s">
        <v>185</v>
      </c>
      <c r="U2617" t="s">
        <v>254</v>
      </c>
      <c r="V2617" t="s">
        <v>39</v>
      </c>
      <c r="W2617" t="s">
        <v>40</v>
      </c>
      <c r="X2617" t="s">
        <v>187</v>
      </c>
      <c r="Y2617" t="s">
        <v>41</v>
      </c>
      <c r="Z2617" t="s">
        <v>41</v>
      </c>
      <c r="AA2617" t="s">
        <v>188</v>
      </c>
      <c r="AB2617" t="s">
        <v>255</v>
      </c>
    </row>
    <row r="2618" spans="1:28" x14ac:dyDescent="0.25">
      <c r="A2618" t="s">
        <v>167</v>
      </c>
      <c r="B2618" t="s">
        <v>26</v>
      </c>
      <c r="C2618" t="s">
        <v>481</v>
      </c>
      <c r="D2618" t="s">
        <v>28</v>
      </c>
      <c r="E2618">
        <v>511</v>
      </c>
      <c r="F2618" t="str">
        <f t="shared" si="80"/>
        <v>A0250AF511</v>
      </c>
      <c r="G2618">
        <f t="shared" si="81"/>
        <v>15594000</v>
      </c>
      <c r="H2618" s="2">
        <v>-15593720</v>
      </c>
      <c r="I2618" s="3">
        <v>-15594000</v>
      </c>
      <c r="J2618" t="s">
        <v>99</v>
      </c>
      <c r="K2618" t="s">
        <v>168</v>
      </c>
      <c r="L2618" t="s">
        <v>117</v>
      </c>
      <c r="M2618" t="s">
        <v>169</v>
      </c>
      <c r="N2618" t="s">
        <v>170</v>
      </c>
      <c r="O2618" t="s">
        <v>814</v>
      </c>
      <c r="P2618" t="s">
        <v>34</v>
      </c>
      <c r="Q2618" t="s">
        <v>35</v>
      </c>
      <c r="R2618" t="s">
        <v>36</v>
      </c>
      <c r="S2618" t="s">
        <v>482</v>
      </c>
      <c r="T2618" t="s">
        <v>185</v>
      </c>
      <c r="U2618" t="s">
        <v>254</v>
      </c>
      <c r="V2618" t="s">
        <v>39</v>
      </c>
      <c r="W2618" t="s">
        <v>40</v>
      </c>
      <c r="X2618" t="s">
        <v>187</v>
      </c>
      <c r="Y2618" t="s">
        <v>41</v>
      </c>
      <c r="Z2618" t="s">
        <v>41</v>
      </c>
      <c r="AA2618" t="s">
        <v>188</v>
      </c>
      <c r="AB2618" t="s">
        <v>255</v>
      </c>
    </row>
    <row r="2619" spans="1:28" x14ac:dyDescent="0.25">
      <c r="A2619" t="s">
        <v>181</v>
      </c>
      <c r="B2619" t="s">
        <v>26</v>
      </c>
      <c r="C2619" t="s">
        <v>481</v>
      </c>
      <c r="D2619" t="s">
        <v>28</v>
      </c>
      <c r="E2619">
        <v>511</v>
      </c>
      <c r="F2619" t="str">
        <f t="shared" si="80"/>
        <v>A0250AF511</v>
      </c>
      <c r="G2619">
        <f t="shared" si="81"/>
        <v>6753000</v>
      </c>
      <c r="H2619" s="2">
        <v>6752626</v>
      </c>
      <c r="I2619" s="3">
        <v>6753000</v>
      </c>
      <c r="J2619" t="s">
        <v>29</v>
      </c>
      <c r="K2619" t="s">
        <v>108</v>
      </c>
      <c r="L2619" t="s">
        <v>109</v>
      </c>
      <c r="M2619" t="s">
        <v>32</v>
      </c>
      <c r="N2619" t="s">
        <v>33</v>
      </c>
      <c r="O2619" t="s">
        <v>814</v>
      </c>
      <c r="P2619" t="s">
        <v>34</v>
      </c>
      <c r="Q2619" t="s">
        <v>35</v>
      </c>
      <c r="R2619" t="s">
        <v>36</v>
      </c>
      <c r="S2619" t="s">
        <v>482</v>
      </c>
      <c r="T2619" t="s">
        <v>185</v>
      </c>
      <c r="U2619" t="s">
        <v>254</v>
      </c>
      <c r="V2619" t="s">
        <v>39</v>
      </c>
      <c r="W2619" t="s">
        <v>40</v>
      </c>
      <c r="X2619" t="s">
        <v>187</v>
      </c>
      <c r="Y2619" t="s">
        <v>41</v>
      </c>
      <c r="Z2619" t="s">
        <v>41</v>
      </c>
      <c r="AA2619" t="s">
        <v>188</v>
      </c>
      <c r="AB2619" t="s">
        <v>255</v>
      </c>
    </row>
    <row r="2620" spans="1:28" x14ac:dyDescent="0.25">
      <c r="A2620" t="s">
        <v>182</v>
      </c>
      <c r="B2620" t="s">
        <v>26</v>
      </c>
      <c r="C2620" t="s">
        <v>481</v>
      </c>
      <c r="D2620" t="s">
        <v>28</v>
      </c>
      <c r="E2620">
        <v>511</v>
      </c>
      <c r="F2620" t="str">
        <f t="shared" si="80"/>
        <v>A0250AF511</v>
      </c>
      <c r="G2620">
        <f t="shared" si="81"/>
        <v>6753000</v>
      </c>
      <c r="H2620" s="2">
        <v>-6752626</v>
      </c>
      <c r="I2620" s="3">
        <v>-6753000</v>
      </c>
      <c r="J2620" t="s">
        <v>99</v>
      </c>
      <c r="K2620" t="s">
        <v>116</v>
      </c>
      <c r="L2620" t="s">
        <v>117</v>
      </c>
      <c r="M2620" t="s">
        <v>118</v>
      </c>
      <c r="N2620" t="s">
        <v>117</v>
      </c>
      <c r="O2620" t="s">
        <v>814</v>
      </c>
      <c r="P2620" t="s">
        <v>34</v>
      </c>
      <c r="Q2620" t="s">
        <v>35</v>
      </c>
      <c r="R2620" t="s">
        <v>36</v>
      </c>
      <c r="S2620" t="s">
        <v>482</v>
      </c>
      <c r="T2620" t="s">
        <v>185</v>
      </c>
      <c r="U2620" t="s">
        <v>254</v>
      </c>
      <c r="V2620" t="s">
        <v>39</v>
      </c>
      <c r="W2620" t="s">
        <v>40</v>
      </c>
      <c r="X2620" t="s">
        <v>187</v>
      </c>
      <c r="Y2620" t="s">
        <v>41</v>
      </c>
      <c r="Z2620" t="s">
        <v>41</v>
      </c>
      <c r="AA2620" t="s">
        <v>188</v>
      </c>
      <c r="AB2620" t="s">
        <v>255</v>
      </c>
    </row>
    <row r="2621" spans="1:28" x14ac:dyDescent="0.25">
      <c r="A2621" t="s">
        <v>823</v>
      </c>
      <c r="B2621" t="s">
        <v>26</v>
      </c>
      <c r="C2621" t="s">
        <v>484</v>
      </c>
      <c r="D2621" t="s">
        <v>192</v>
      </c>
      <c r="E2621">
        <v>511</v>
      </c>
      <c r="F2621" t="str">
        <f t="shared" si="80"/>
        <v>A3960AF511</v>
      </c>
      <c r="G2621">
        <f t="shared" si="81"/>
        <v>693000</v>
      </c>
      <c r="H2621" s="2">
        <v>693173</v>
      </c>
      <c r="I2621" s="3">
        <v>693000</v>
      </c>
      <c r="J2621" t="s">
        <v>29</v>
      </c>
      <c r="K2621" t="s">
        <v>108</v>
      </c>
      <c r="L2621" t="s">
        <v>109</v>
      </c>
      <c r="M2621" t="s">
        <v>32</v>
      </c>
      <c r="N2621" t="s">
        <v>33</v>
      </c>
      <c r="O2621" t="s">
        <v>814</v>
      </c>
      <c r="P2621" t="s">
        <v>34</v>
      </c>
      <c r="Q2621" t="s">
        <v>51</v>
      </c>
      <c r="R2621" t="s">
        <v>58</v>
      </c>
      <c r="S2621" t="s">
        <v>485</v>
      </c>
      <c r="T2621" t="s">
        <v>185</v>
      </c>
      <c r="U2621" t="s">
        <v>194</v>
      </c>
      <c r="V2621" t="s">
        <v>39</v>
      </c>
      <c r="W2621" t="s">
        <v>40</v>
      </c>
      <c r="X2621" t="s">
        <v>40</v>
      </c>
      <c r="Y2621" t="s">
        <v>41</v>
      </c>
      <c r="Z2621" t="s">
        <v>41</v>
      </c>
      <c r="AA2621" t="s">
        <v>188</v>
      </c>
      <c r="AB2621" t="s">
        <v>195</v>
      </c>
    </row>
    <row r="2622" spans="1:28" x14ac:dyDescent="0.25">
      <c r="A2622" t="s">
        <v>825</v>
      </c>
      <c r="B2622" t="s">
        <v>26</v>
      </c>
      <c r="C2622" t="s">
        <v>484</v>
      </c>
      <c r="D2622" t="s">
        <v>192</v>
      </c>
      <c r="E2622">
        <v>511</v>
      </c>
      <c r="F2622" t="str">
        <f t="shared" si="80"/>
        <v>A3960AF511</v>
      </c>
      <c r="G2622">
        <f t="shared" si="81"/>
        <v>6000</v>
      </c>
      <c r="H2622" s="2">
        <v>6031</v>
      </c>
      <c r="I2622" s="3">
        <v>6000</v>
      </c>
      <c r="J2622" t="s">
        <v>29</v>
      </c>
      <c r="K2622" t="s">
        <v>100</v>
      </c>
      <c r="L2622" t="s">
        <v>101</v>
      </c>
      <c r="M2622" t="s">
        <v>102</v>
      </c>
      <c r="N2622" t="s">
        <v>103</v>
      </c>
      <c r="O2622" t="s">
        <v>814</v>
      </c>
      <c r="P2622" t="s">
        <v>34</v>
      </c>
      <c r="Q2622" t="s">
        <v>51</v>
      </c>
      <c r="R2622" t="s">
        <v>58</v>
      </c>
      <c r="S2622" t="s">
        <v>485</v>
      </c>
      <c r="T2622" t="s">
        <v>185</v>
      </c>
      <c r="U2622" t="s">
        <v>194</v>
      </c>
      <c r="V2622" t="s">
        <v>39</v>
      </c>
      <c r="W2622" t="s">
        <v>40</v>
      </c>
      <c r="X2622" t="s">
        <v>40</v>
      </c>
      <c r="Y2622" t="s">
        <v>41</v>
      </c>
      <c r="Z2622" t="s">
        <v>41</v>
      </c>
      <c r="AA2622" t="s">
        <v>188</v>
      </c>
      <c r="AB2622" t="s">
        <v>195</v>
      </c>
    </row>
    <row r="2623" spans="1:28" x14ac:dyDescent="0.25">
      <c r="A2623" t="s">
        <v>816</v>
      </c>
      <c r="B2623" t="s">
        <v>26</v>
      </c>
      <c r="C2623" t="s">
        <v>484</v>
      </c>
      <c r="D2623" t="s">
        <v>192</v>
      </c>
      <c r="E2623">
        <v>511</v>
      </c>
      <c r="F2623" t="str">
        <f t="shared" si="80"/>
        <v>A3960AF511</v>
      </c>
      <c r="G2623">
        <f t="shared" si="81"/>
        <v>395000</v>
      </c>
      <c r="H2623" s="2">
        <v>-395076</v>
      </c>
      <c r="I2623" s="3">
        <v>-395000</v>
      </c>
      <c r="J2623" t="s">
        <v>99</v>
      </c>
      <c r="K2623" t="s">
        <v>115</v>
      </c>
      <c r="L2623" t="s">
        <v>111</v>
      </c>
      <c r="M2623" t="s">
        <v>112</v>
      </c>
      <c r="N2623" t="s">
        <v>113</v>
      </c>
      <c r="O2623" t="s">
        <v>814</v>
      </c>
      <c r="P2623" t="s">
        <v>34</v>
      </c>
      <c r="Q2623" t="s">
        <v>51</v>
      </c>
      <c r="R2623" t="s">
        <v>58</v>
      </c>
      <c r="S2623" t="s">
        <v>485</v>
      </c>
      <c r="T2623" t="s">
        <v>185</v>
      </c>
      <c r="U2623" t="s">
        <v>194</v>
      </c>
      <c r="V2623" t="s">
        <v>39</v>
      </c>
      <c r="W2623" t="s">
        <v>40</v>
      </c>
      <c r="X2623" t="s">
        <v>40</v>
      </c>
      <c r="Y2623" t="s">
        <v>41</v>
      </c>
      <c r="Z2623" t="s">
        <v>41</v>
      </c>
      <c r="AA2623" t="s">
        <v>188</v>
      </c>
      <c r="AB2623" t="s">
        <v>195</v>
      </c>
    </row>
    <row r="2624" spans="1:28" x14ac:dyDescent="0.25">
      <c r="A2624" t="s">
        <v>817</v>
      </c>
      <c r="B2624" t="s">
        <v>26</v>
      </c>
      <c r="C2624" t="s">
        <v>484</v>
      </c>
      <c r="D2624" t="s">
        <v>192</v>
      </c>
      <c r="E2624">
        <v>511</v>
      </c>
      <c r="F2624" t="str">
        <f t="shared" si="80"/>
        <v>A3960AF511</v>
      </c>
      <c r="G2624">
        <f t="shared" si="81"/>
        <v>304000</v>
      </c>
      <c r="H2624" s="2">
        <v>-304128</v>
      </c>
      <c r="I2624" s="3">
        <v>-304000</v>
      </c>
      <c r="J2624" t="s">
        <v>99</v>
      </c>
      <c r="K2624" t="s">
        <v>116</v>
      </c>
      <c r="L2624" t="s">
        <v>117</v>
      </c>
      <c r="M2624" t="s">
        <v>118</v>
      </c>
      <c r="N2624" t="s">
        <v>117</v>
      </c>
      <c r="O2624" t="s">
        <v>814</v>
      </c>
      <c r="P2624" t="s">
        <v>34</v>
      </c>
      <c r="Q2624" t="s">
        <v>51</v>
      </c>
      <c r="R2624" t="s">
        <v>58</v>
      </c>
      <c r="S2624" t="s">
        <v>485</v>
      </c>
      <c r="T2624" t="s">
        <v>185</v>
      </c>
      <c r="U2624" t="s">
        <v>194</v>
      </c>
      <c r="V2624" t="s">
        <v>39</v>
      </c>
      <c r="W2624" t="s">
        <v>40</v>
      </c>
      <c r="X2624" t="s">
        <v>40</v>
      </c>
      <c r="Y2624" t="s">
        <v>41</v>
      </c>
      <c r="Z2624" t="s">
        <v>41</v>
      </c>
      <c r="AA2624" t="s">
        <v>188</v>
      </c>
      <c r="AB2624" t="s">
        <v>195</v>
      </c>
    </row>
    <row r="2625" spans="1:28" x14ac:dyDescent="0.25">
      <c r="A2625" t="s">
        <v>149</v>
      </c>
      <c r="B2625" t="s">
        <v>26</v>
      </c>
      <c r="C2625" t="s">
        <v>484</v>
      </c>
      <c r="D2625" t="s">
        <v>192</v>
      </c>
      <c r="E2625">
        <v>511</v>
      </c>
      <c r="F2625" t="str">
        <f t="shared" si="80"/>
        <v>A3960AF511</v>
      </c>
      <c r="G2625">
        <f t="shared" si="81"/>
        <v>198000</v>
      </c>
      <c r="H2625" s="2">
        <v>198049</v>
      </c>
      <c r="I2625" s="3">
        <v>198000</v>
      </c>
      <c r="J2625" t="s">
        <v>29</v>
      </c>
      <c r="K2625" t="s">
        <v>51</v>
      </c>
      <c r="L2625" t="s">
        <v>137</v>
      </c>
      <c r="M2625" t="s">
        <v>138</v>
      </c>
      <c r="N2625" t="s">
        <v>139</v>
      </c>
      <c r="O2625" t="s">
        <v>814</v>
      </c>
      <c r="P2625" t="s">
        <v>34</v>
      </c>
      <c r="Q2625" t="s">
        <v>51</v>
      </c>
      <c r="R2625" t="s">
        <v>58</v>
      </c>
      <c r="S2625" t="s">
        <v>485</v>
      </c>
      <c r="T2625" t="s">
        <v>185</v>
      </c>
      <c r="U2625" t="s">
        <v>194</v>
      </c>
      <c r="V2625" t="s">
        <v>39</v>
      </c>
      <c r="W2625" t="s">
        <v>40</v>
      </c>
      <c r="X2625" t="s">
        <v>40</v>
      </c>
      <c r="Y2625" t="s">
        <v>41</v>
      </c>
      <c r="Z2625" t="s">
        <v>41</v>
      </c>
      <c r="AA2625" t="s">
        <v>188</v>
      </c>
      <c r="AB2625" t="s">
        <v>195</v>
      </c>
    </row>
    <row r="2626" spans="1:28" x14ac:dyDescent="0.25">
      <c r="A2626" t="s">
        <v>152</v>
      </c>
      <c r="B2626" t="s">
        <v>26</v>
      </c>
      <c r="C2626" t="s">
        <v>484</v>
      </c>
      <c r="D2626" t="s">
        <v>192</v>
      </c>
      <c r="E2626">
        <v>511</v>
      </c>
      <c r="F2626" t="str">
        <f t="shared" si="80"/>
        <v>A3960AF511</v>
      </c>
      <c r="G2626">
        <f t="shared" si="81"/>
        <v>198000</v>
      </c>
      <c r="H2626" s="2">
        <v>-198049</v>
      </c>
      <c r="I2626" s="3">
        <v>-198000</v>
      </c>
      <c r="J2626" t="s">
        <v>99</v>
      </c>
      <c r="K2626" t="s">
        <v>115</v>
      </c>
      <c r="L2626" t="s">
        <v>111</v>
      </c>
      <c r="M2626" t="s">
        <v>112</v>
      </c>
      <c r="N2626" t="s">
        <v>113</v>
      </c>
      <c r="O2626" t="s">
        <v>814</v>
      </c>
      <c r="P2626" t="s">
        <v>34</v>
      </c>
      <c r="Q2626" t="s">
        <v>51</v>
      </c>
      <c r="R2626" t="s">
        <v>58</v>
      </c>
      <c r="S2626" t="s">
        <v>485</v>
      </c>
      <c r="T2626" t="s">
        <v>185</v>
      </c>
      <c r="U2626" t="s">
        <v>194</v>
      </c>
      <c r="V2626" t="s">
        <v>39</v>
      </c>
      <c r="W2626" t="s">
        <v>40</v>
      </c>
      <c r="X2626" t="s">
        <v>40</v>
      </c>
      <c r="Y2626" t="s">
        <v>41</v>
      </c>
      <c r="Z2626" t="s">
        <v>41</v>
      </c>
      <c r="AA2626" t="s">
        <v>188</v>
      </c>
      <c r="AB2626" t="s">
        <v>195</v>
      </c>
    </row>
    <row r="2627" spans="1:28" x14ac:dyDescent="0.25">
      <c r="A2627" t="s">
        <v>153</v>
      </c>
      <c r="B2627" t="s">
        <v>486</v>
      </c>
      <c r="C2627" t="s">
        <v>484</v>
      </c>
      <c r="D2627" t="s">
        <v>192</v>
      </c>
      <c r="E2627">
        <v>511</v>
      </c>
      <c r="F2627" t="str">
        <f t="shared" si="80"/>
        <v>A3960AF511</v>
      </c>
      <c r="G2627">
        <f t="shared" si="81"/>
        <v>202000</v>
      </c>
      <c r="H2627" s="2">
        <v>201910</v>
      </c>
      <c r="I2627" s="3">
        <v>202000</v>
      </c>
      <c r="J2627" t="s">
        <v>29</v>
      </c>
      <c r="K2627" t="s">
        <v>154</v>
      </c>
      <c r="L2627" t="s">
        <v>155</v>
      </c>
      <c r="M2627" t="s">
        <v>156</v>
      </c>
      <c r="N2627" t="s">
        <v>157</v>
      </c>
      <c r="O2627" t="s">
        <v>814</v>
      </c>
      <c r="P2627" t="s">
        <v>34</v>
      </c>
      <c r="Q2627" t="s">
        <v>51</v>
      </c>
      <c r="R2627" t="s">
        <v>58</v>
      </c>
      <c r="S2627" t="s">
        <v>485</v>
      </c>
      <c r="T2627" t="s">
        <v>185</v>
      </c>
      <c r="U2627" t="s">
        <v>194</v>
      </c>
      <c r="V2627" t="s">
        <v>39</v>
      </c>
      <c r="W2627" t="s">
        <v>40</v>
      </c>
      <c r="X2627" t="s">
        <v>40</v>
      </c>
      <c r="Y2627" t="s">
        <v>41</v>
      </c>
      <c r="Z2627" t="s">
        <v>41</v>
      </c>
      <c r="AA2627" t="s">
        <v>188</v>
      </c>
      <c r="AB2627" t="s">
        <v>195</v>
      </c>
    </row>
    <row r="2628" spans="1:28" x14ac:dyDescent="0.25">
      <c r="A2628" t="s">
        <v>163</v>
      </c>
      <c r="B2628" t="s">
        <v>486</v>
      </c>
      <c r="C2628" t="s">
        <v>484</v>
      </c>
      <c r="D2628" t="s">
        <v>192</v>
      </c>
      <c r="E2628">
        <v>511</v>
      </c>
      <c r="F2628" t="str">
        <f t="shared" si="80"/>
        <v>A3960AF511</v>
      </c>
      <c r="G2628">
        <f t="shared" si="81"/>
        <v>202000</v>
      </c>
      <c r="H2628" s="2">
        <v>-201952</v>
      </c>
      <c r="I2628" s="3">
        <v>-202000</v>
      </c>
      <c r="J2628" t="s">
        <v>99</v>
      </c>
      <c r="K2628" t="s">
        <v>51</v>
      </c>
      <c r="L2628" t="s">
        <v>137</v>
      </c>
      <c r="M2628" t="s">
        <v>138</v>
      </c>
      <c r="N2628" t="s">
        <v>139</v>
      </c>
      <c r="O2628" t="s">
        <v>814</v>
      </c>
      <c r="P2628" t="s">
        <v>34</v>
      </c>
      <c r="Q2628" t="s">
        <v>51</v>
      </c>
      <c r="R2628" t="s">
        <v>58</v>
      </c>
      <c r="S2628" t="s">
        <v>485</v>
      </c>
      <c r="T2628" t="s">
        <v>185</v>
      </c>
      <c r="U2628" t="s">
        <v>194</v>
      </c>
      <c r="V2628" t="s">
        <v>39</v>
      </c>
      <c r="W2628" t="s">
        <v>40</v>
      </c>
      <c r="X2628" t="s">
        <v>40</v>
      </c>
      <c r="Y2628" t="s">
        <v>41</v>
      </c>
      <c r="Z2628" t="s">
        <v>41</v>
      </c>
      <c r="AA2628" t="s">
        <v>188</v>
      </c>
      <c r="AB2628" t="s">
        <v>195</v>
      </c>
    </row>
    <row r="2629" spans="1:28" x14ac:dyDescent="0.25">
      <c r="A2629" t="s">
        <v>164</v>
      </c>
      <c r="B2629" t="s">
        <v>26</v>
      </c>
      <c r="C2629" t="s">
        <v>484</v>
      </c>
      <c r="D2629" t="s">
        <v>192</v>
      </c>
      <c r="E2629">
        <v>511</v>
      </c>
      <c r="F2629" t="str">
        <f t="shared" si="80"/>
        <v>A3960AF511</v>
      </c>
      <c r="G2629">
        <f t="shared" si="81"/>
        <v>202000</v>
      </c>
      <c r="H2629" s="2">
        <v>201910</v>
      </c>
      <c r="I2629" s="3">
        <v>202000</v>
      </c>
      <c r="J2629" t="s">
        <v>29</v>
      </c>
      <c r="K2629" t="s">
        <v>116</v>
      </c>
      <c r="L2629" t="s">
        <v>117</v>
      </c>
      <c r="M2629" t="s">
        <v>118</v>
      </c>
      <c r="N2629" t="s">
        <v>117</v>
      </c>
      <c r="O2629" t="s">
        <v>814</v>
      </c>
      <c r="P2629" t="s">
        <v>34</v>
      </c>
      <c r="Q2629" t="s">
        <v>51</v>
      </c>
      <c r="R2629" t="s">
        <v>58</v>
      </c>
      <c r="S2629" t="s">
        <v>485</v>
      </c>
      <c r="T2629" t="s">
        <v>185</v>
      </c>
      <c r="U2629" t="s">
        <v>194</v>
      </c>
      <c r="V2629" t="s">
        <v>39</v>
      </c>
      <c r="W2629" t="s">
        <v>40</v>
      </c>
      <c r="X2629" t="s">
        <v>40</v>
      </c>
      <c r="Y2629" t="s">
        <v>41</v>
      </c>
      <c r="Z2629" t="s">
        <v>41</v>
      </c>
      <c r="AA2629" t="s">
        <v>188</v>
      </c>
      <c r="AB2629" t="s">
        <v>195</v>
      </c>
    </row>
    <row r="2630" spans="1:28" x14ac:dyDescent="0.25">
      <c r="A2630" t="s">
        <v>165</v>
      </c>
      <c r="B2630" t="s">
        <v>26</v>
      </c>
      <c r="C2630" t="s">
        <v>484</v>
      </c>
      <c r="D2630" t="s">
        <v>192</v>
      </c>
      <c r="E2630">
        <v>511</v>
      </c>
      <c r="F2630" t="str">
        <f t="shared" si="80"/>
        <v>A3960AF511</v>
      </c>
      <c r="G2630">
        <f t="shared" si="81"/>
        <v>202000</v>
      </c>
      <c r="H2630" s="2">
        <v>-201910</v>
      </c>
      <c r="I2630" s="3">
        <v>-202000</v>
      </c>
      <c r="J2630" t="s">
        <v>99</v>
      </c>
      <c r="K2630" t="s">
        <v>154</v>
      </c>
      <c r="L2630" t="s">
        <v>155</v>
      </c>
      <c r="M2630" t="s">
        <v>156</v>
      </c>
      <c r="N2630" t="s">
        <v>157</v>
      </c>
      <c r="O2630" t="s">
        <v>814</v>
      </c>
      <c r="P2630" t="s">
        <v>34</v>
      </c>
      <c r="Q2630" t="s">
        <v>51</v>
      </c>
      <c r="R2630" t="s">
        <v>58</v>
      </c>
      <c r="S2630" t="s">
        <v>485</v>
      </c>
      <c r="T2630" t="s">
        <v>185</v>
      </c>
      <c r="U2630" t="s">
        <v>194</v>
      </c>
      <c r="V2630" t="s">
        <v>39</v>
      </c>
      <c r="W2630" t="s">
        <v>40</v>
      </c>
      <c r="X2630" t="s">
        <v>40</v>
      </c>
      <c r="Y2630" t="s">
        <v>41</v>
      </c>
      <c r="Z2630" t="s">
        <v>41</v>
      </c>
      <c r="AA2630" t="s">
        <v>188</v>
      </c>
      <c r="AB2630" t="s">
        <v>195</v>
      </c>
    </row>
    <row r="2631" spans="1:28" x14ac:dyDescent="0.25">
      <c r="A2631" t="s">
        <v>166</v>
      </c>
      <c r="B2631" t="s">
        <v>26</v>
      </c>
      <c r="C2631" t="s">
        <v>484</v>
      </c>
      <c r="D2631" t="s">
        <v>192</v>
      </c>
      <c r="E2631">
        <v>511</v>
      </c>
      <c r="F2631" t="str">
        <f t="shared" si="80"/>
        <v>A3960AF511</v>
      </c>
      <c r="G2631">
        <f t="shared" si="81"/>
        <v>102000</v>
      </c>
      <c r="H2631" s="2">
        <v>102217</v>
      </c>
      <c r="I2631" s="3">
        <v>102000</v>
      </c>
      <c r="J2631" t="s">
        <v>29</v>
      </c>
      <c r="K2631" t="s">
        <v>116</v>
      </c>
      <c r="L2631" t="s">
        <v>117</v>
      </c>
      <c r="M2631" t="s">
        <v>118</v>
      </c>
      <c r="N2631" t="s">
        <v>117</v>
      </c>
      <c r="O2631" t="s">
        <v>814</v>
      </c>
      <c r="P2631" t="s">
        <v>34</v>
      </c>
      <c r="Q2631" t="s">
        <v>51</v>
      </c>
      <c r="R2631" t="s">
        <v>58</v>
      </c>
      <c r="S2631" t="s">
        <v>485</v>
      </c>
      <c r="T2631" t="s">
        <v>185</v>
      </c>
      <c r="U2631" t="s">
        <v>194</v>
      </c>
      <c r="V2631" t="s">
        <v>39</v>
      </c>
      <c r="W2631" t="s">
        <v>40</v>
      </c>
      <c r="X2631" t="s">
        <v>40</v>
      </c>
      <c r="Y2631" t="s">
        <v>41</v>
      </c>
      <c r="Z2631" t="s">
        <v>41</v>
      </c>
      <c r="AA2631" t="s">
        <v>188</v>
      </c>
      <c r="AB2631" t="s">
        <v>195</v>
      </c>
    </row>
    <row r="2632" spans="1:28" x14ac:dyDescent="0.25">
      <c r="A2632" t="s">
        <v>167</v>
      </c>
      <c r="B2632" t="s">
        <v>26</v>
      </c>
      <c r="C2632" t="s">
        <v>484</v>
      </c>
      <c r="D2632" t="s">
        <v>192</v>
      </c>
      <c r="E2632">
        <v>511</v>
      </c>
      <c r="F2632" t="str">
        <f t="shared" ref="F2632:F2695" si="82">_xlfn.CONCAT("A",D2632,"AF",E2632)</f>
        <v>A3960AF511</v>
      </c>
      <c r="G2632">
        <f t="shared" ref="G2632:G2695" si="83">ABS(I2632)</f>
        <v>102000</v>
      </c>
      <c r="H2632" s="2">
        <v>-102217</v>
      </c>
      <c r="I2632" s="3">
        <v>-102000</v>
      </c>
      <c r="J2632" t="s">
        <v>99</v>
      </c>
      <c r="K2632" t="s">
        <v>168</v>
      </c>
      <c r="L2632" t="s">
        <v>117</v>
      </c>
      <c r="M2632" t="s">
        <v>169</v>
      </c>
      <c r="N2632" t="s">
        <v>170</v>
      </c>
      <c r="O2632" t="s">
        <v>814</v>
      </c>
      <c r="P2632" t="s">
        <v>34</v>
      </c>
      <c r="Q2632" t="s">
        <v>51</v>
      </c>
      <c r="R2632" t="s">
        <v>58</v>
      </c>
      <c r="S2632" t="s">
        <v>485</v>
      </c>
      <c r="T2632" t="s">
        <v>185</v>
      </c>
      <c r="U2632" t="s">
        <v>194</v>
      </c>
      <c r="V2632" t="s">
        <v>39</v>
      </c>
      <c r="W2632" t="s">
        <v>40</v>
      </c>
      <c r="X2632" t="s">
        <v>40</v>
      </c>
      <c r="Y2632" t="s">
        <v>41</v>
      </c>
      <c r="Z2632" t="s">
        <v>41</v>
      </c>
      <c r="AA2632" t="s">
        <v>188</v>
      </c>
      <c r="AB2632" t="s">
        <v>195</v>
      </c>
    </row>
    <row r="2633" spans="1:28" x14ac:dyDescent="0.25">
      <c r="A2633" t="s">
        <v>823</v>
      </c>
      <c r="B2633" t="s">
        <v>26</v>
      </c>
      <c r="C2633" t="s">
        <v>487</v>
      </c>
      <c r="D2633" t="s">
        <v>28</v>
      </c>
      <c r="E2633">
        <v>511</v>
      </c>
      <c r="F2633" t="str">
        <f t="shared" si="82"/>
        <v>A0250AF511</v>
      </c>
      <c r="G2633">
        <f t="shared" si="83"/>
        <v>131000</v>
      </c>
      <c r="H2633" s="2">
        <v>131220</v>
      </c>
      <c r="I2633" s="3">
        <v>131000</v>
      </c>
      <c r="J2633" t="s">
        <v>29</v>
      </c>
      <c r="K2633" t="s">
        <v>108</v>
      </c>
      <c r="L2633" t="s">
        <v>109</v>
      </c>
      <c r="M2633" t="s">
        <v>32</v>
      </c>
      <c r="N2633" t="s">
        <v>33</v>
      </c>
      <c r="O2633" t="s">
        <v>814</v>
      </c>
      <c r="P2633" t="s">
        <v>34</v>
      </c>
      <c r="Q2633" t="s">
        <v>35</v>
      </c>
      <c r="R2633" t="s">
        <v>36</v>
      </c>
      <c r="S2633" t="s">
        <v>488</v>
      </c>
      <c r="T2633" t="s">
        <v>185</v>
      </c>
      <c r="U2633" t="s">
        <v>489</v>
      </c>
      <c r="V2633" t="s">
        <v>39</v>
      </c>
      <c r="W2633" t="s">
        <v>40</v>
      </c>
      <c r="X2633" t="s">
        <v>187</v>
      </c>
      <c r="Y2633" t="s">
        <v>41</v>
      </c>
      <c r="Z2633" t="s">
        <v>41</v>
      </c>
      <c r="AA2633" t="s">
        <v>188</v>
      </c>
      <c r="AB2633" t="s">
        <v>490</v>
      </c>
    </row>
    <row r="2634" spans="1:28" x14ac:dyDescent="0.25">
      <c r="A2634" t="s">
        <v>825</v>
      </c>
      <c r="B2634" t="s">
        <v>26</v>
      </c>
      <c r="C2634" t="s">
        <v>487</v>
      </c>
      <c r="D2634" t="s">
        <v>28</v>
      </c>
      <c r="E2634">
        <v>511</v>
      </c>
      <c r="F2634" t="str">
        <f t="shared" si="82"/>
        <v>A0250AF511</v>
      </c>
      <c r="G2634">
        <f t="shared" si="83"/>
        <v>3000</v>
      </c>
      <c r="H2634" s="2">
        <v>2843</v>
      </c>
      <c r="I2634" s="3">
        <v>3000</v>
      </c>
      <c r="J2634" t="s">
        <v>29</v>
      </c>
      <c r="K2634" t="s">
        <v>100</v>
      </c>
      <c r="L2634" t="s">
        <v>101</v>
      </c>
      <c r="M2634" t="s">
        <v>102</v>
      </c>
      <c r="N2634" t="s">
        <v>103</v>
      </c>
      <c r="O2634" t="s">
        <v>814</v>
      </c>
      <c r="P2634" t="s">
        <v>34</v>
      </c>
      <c r="Q2634" t="s">
        <v>35</v>
      </c>
      <c r="R2634" t="s">
        <v>36</v>
      </c>
      <c r="S2634" t="s">
        <v>488</v>
      </c>
      <c r="T2634" t="s">
        <v>185</v>
      </c>
      <c r="U2634" t="s">
        <v>489</v>
      </c>
      <c r="V2634" t="s">
        <v>39</v>
      </c>
      <c r="W2634" t="s">
        <v>40</v>
      </c>
      <c r="X2634" t="s">
        <v>187</v>
      </c>
      <c r="Y2634" t="s">
        <v>41</v>
      </c>
      <c r="Z2634" t="s">
        <v>41</v>
      </c>
      <c r="AA2634" t="s">
        <v>188</v>
      </c>
      <c r="AB2634" t="s">
        <v>490</v>
      </c>
    </row>
    <row r="2635" spans="1:28" x14ac:dyDescent="0.25">
      <c r="A2635" t="s">
        <v>816</v>
      </c>
      <c r="B2635" t="s">
        <v>26</v>
      </c>
      <c r="C2635" t="s">
        <v>487</v>
      </c>
      <c r="D2635" t="s">
        <v>28</v>
      </c>
      <c r="E2635">
        <v>511</v>
      </c>
      <c r="F2635" t="str">
        <f t="shared" si="82"/>
        <v>A0250AF511</v>
      </c>
      <c r="G2635">
        <f t="shared" si="83"/>
        <v>36000</v>
      </c>
      <c r="H2635" s="2">
        <v>-36198</v>
      </c>
      <c r="I2635" s="3">
        <v>-36000</v>
      </c>
      <c r="J2635" t="s">
        <v>99</v>
      </c>
      <c r="K2635" t="s">
        <v>115</v>
      </c>
      <c r="L2635" t="s">
        <v>111</v>
      </c>
      <c r="M2635" t="s">
        <v>112</v>
      </c>
      <c r="N2635" t="s">
        <v>113</v>
      </c>
      <c r="O2635" t="s">
        <v>814</v>
      </c>
      <c r="P2635" t="s">
        <v>34</v>
      </c>
      <c r="Q2635" t="s">
        <v>35</v>
      </c>
      <c r="R2635" t="s">
        <v>36</v>
      </c>
      <c r="S2635" t="s">
        <v>488</v>
      </c>
      <c r="T2635" t="s">
        <v>185</v>
      </c>
      <c r="U2635" t="s">
        <v>489</v>
      </c>
      <c r="V2635" t="s">
        <v>39</v>
      </c>
      <c r="W2635" t="s">
        <v>40</v>
      </c>
      <c r="X2635" t="s">
        <v>187</v>
      </c>
      <c r="Y2635" t="s">
        <v>41</v>
      </c>
      <c r="Z2635" t="s">
        <v>41</v>
      </c>
      <c r="AA2635" t="s">
        <v>188</v>
      </c>
      <c r="AB2635" t="s">
        <v>490</v>
      </c>
    </row>
    <row r="2636" spans="1:28" x14ac:dyDescent="0.25">
      <c r="A2636" t="s">
        <v>817</v>
      </c>
      <c r="B2636" t="s">
        <v>26</v>
      </c>
      <c r="C2636" t="s">
        <v>487</v>
      </c>
      <c r="D2636" t="s">
        <v>28</v>
      </c>
      <c r="E2636">
        <v>511</v>
      </c>
      <c r="F2636" t="str">
        <f t="shared" si="82"/>
        <v>A0250AF511</v>
      </c>
      <c r="G2636">
        <f t="shared" si="83"/>
        <v>98000</v>
      </c>
      <c r="H2636" s="2">
        <v>-97865</v>
      </c>
      <c r="I2636" s="3">
        <v>-98000</v>
      </c>
      <c r="J2636" t="s">
        <v>99</v>
      </c>
      <c r="K2636" t="s">
        <v>116</v>
      </c>
      <c r="L2636" t="s">
        <v>117</v>
      </c>
      <c r="M2636" t="s">
        <v>118</v>
      </c>
      <c r="N2636" t="s">
        <v>117</v>
      </c>
      <c r="O2636" t="s">
        <v>814</v>
      </c>
      <c r="P2636" t="s">
        <v>34</v>
      </c>
      <c r="Q2636" t="s">
        <v>35</v>
      </c>
      <c r="R2636" t="s">
        <v>36</v>
      </c>
      <c r="S2636" t="s">
        <v>488</v>
      </c>
      <c r="T2636" t="s">
        <v>185</v>
      </c>
      <c r="U2636" t="s">
        <v>489</v>
      </c>
      <c r="V2636" t="s">
        <v>39</v>
      </c>
      <c r="W2636" t="s">
        <v>40</v>
      </c>
      <c r="X2636" t="s">
        <v>187</v>
      </c>
      <c r="Y2636" t="s">
        <v>41</v>
      </c>
      <c r="Z2636" t="s">
        <v>41</v>
      </c>
      <c r="AA2636" t="s">
        <v>188</v>
      </c>
      <c r="AB2636" t="s">
        <v>490</v>
      </c>
    </row>
    <row r="2637" spans="1:28" x14ac:dyDescent="0.25">
      <c r="A2637" t="s">
        <v>149</v>
      </c>
      <c r="B2637" t="s">
        <v>26</v>
      </c>
      <c r="C2637" t="s">
        <v>487</v>
      </c>
      <c r="D2637" t="s">
        <v>28</v>
      </c>
      <c r="E2637">
        <v>511</v>
      </c>
      <c r="F2637" t="str">
        <f t="shared" si="82"/>
        <v>A0250AF511</v>
      </c>
      <c r="G2637">
        <f t="shared" si="83"/>
        <v>18000</v>
      </c>
      <c r="H2637" s="2">
        <v>18099</v>
      </c>
      <c r="I2637" s="3">
        <v>18000</v>
      </c>
      <c r="J2637" t="s">
        <v>29</v>
      </c>
      <c r="K2637" t="s">
        <v>35</v>
      </c>
      <c r="L2637" t="s">
        <v>129</v>
      </c>
      <c r="M2637" t="s">
        <v>130</v>
      </c>
      <c r="N2637" t="s">
        <v>131</v>
      </c>
      <c r="O2637" t="s">
        <v>814</v>
      </c>
      <c r="P2637" t="s">
        <v>34</v>
      </c>
      <c r="Q2637" t="s">
        <v>35</v>
      </c>
      <c r="R2637" t="s">
        <v>36</v>
      </c>
      <c r="S2637" t="s">
        <v>488</v>
      </c>
      <c r="T2637" t="s">
        <v>185</v>
      </c>
      <c r="U2637" t="s">
        <v>489</v>
      </c>
      <c r="V2637" t="s">
        <v>39</v>
      </c>
      <c r="W2637" t="s">
        <v>40</v>
      </c>
      <c r="X2637" t="s">
        <v>187</v>
      </c>
      <c r="Y2637" t="s">
        <v>41</v>
      </c>
      <c r="Z2637" t="s">
        <v>41</v>
      </c>
      <c r="AA2637" t="s">
        <v>188</v>
      </c>
      <c r="AB2637" t="s">
        <v>490</v>
      </c>
    </row>
    <row r="2638" spans="1:28" x14ac:dyDescent="0.25">
      <c r="A2638" t="s">
        <v>152</v>
      </c>
      <c r="B2638" t="s">
        <v>26</v>
      </c>
      <c r="C2638" t="s">
        <v>487</v>
      </c>
      <c r="D2638" t="s">
        <v>28</v>
      </c>
      <c r="E2638">
        <v>511</v>
      </c>
      <c r="F2638" t="str">
        <f t="shared" si="82"/>
        <v>A0250AF511</v>
      </c>
      <c r="G2638">
        <f t="shared" si="83"/>
        <v>18000</v>
      </c>
      <c r="H2638" s="2">
        <v>-18099</v>
      </c>
      <c r="I2638" s="3">
        <v>-18000</v>
      </c>
      <c r="J2638" t="s">
        <v>99</v>
      </c>
      <c r="K2638" t="s">
        <v>115</v>
      </c>
      <c r="L2638" t="s">
        <v>111</v>
      </c>
      <c r="M2638" t="s">
        <v>112</v>
      </c>
      <c r="N2638" t="s">
        <v>113</v>
      </c>
      <c r="O2638" t="s">
        <v>814</v>
      </c>
      <c r="P2638" t="s">
        <v>34</v>
      </c>
      <c r="Q2638" t="s">
        <v>35</v>
      </c>
      <c r="R2638" t="s">
        <v>36</v>
      </c>
      <c r="S2638" t="s">
        <v>488</v>
      </c>
      <c r="T2638" t="s">
        <v>185</v>
      </c>
      <c r="U2638" t="s">
        <v>489</v>
      </c>
      <c r="V2638" t="s">
        <v>39</v>
      </c>
      <c r="W2638" t="s">
        <v>40</v>
      </c>
      <c r="X2638" t="s">
        <v>187</v>
      </c>
      <c r="Y2638" t="s">
        <v>41</v>
      </c>
      <c r="Z2638" t="s">
        <v>41</v>
      </c>
      <c r="AA2638" t="s">
        <v>188</v>
      </c>
      <c r="AB2638" t="s">
        <v>490</v>
      </c>
    </row>
    <row r="2639" spans="1:28" x14ac:dyDescent="0.25">
      <c r="A2639" t="s">
        <v>153</v>
      </c>
      <c r="B2639" t="s">
        <v>492</v>
      </c>
      <c r="C2639" t="s">
        <v>487</v>
      </c>
      <c r="D2639" t="s">
        <v>28</v>
      </c>
      <c r="E2639">
        <v>511</v>
      </c>
      <c r="F2639" t="str">
        <f t="shared" si="82"/>
        <v>A0250AF511</v>
      </c>
      <c r="G2639">
        <f t="shared" si="83"/>
        <v>17000</v>
      </c>
      <c r="H2639" s="2">
        <v>17479</v>
      </c>
      <c r="I2639" s="3">
        <v>17000</v>
      </c>
      <c r="J2639" t="s">
        <v>29</v>
      </c>
      <c r="K2639" t="s">
        <v>154</v>
      </c>
      <c r="L2639" t="s">
        <v>155</v>
      </c>
      <c r="M2639" t="s">
        <v>156</v>
      </c>
      <c r="N2639" t="s">
        <v>157</v>
      </c>
      <c r="O2639" t="s">
        <v>814</v>
      </c>
      <c r="P2639" t="s">
        <v>34</v>
      </c>
      <c r="Q2639" t="s">
        <v>35</v>
      </c>
      <c r="R2639" t="s">
        <v>36</v>
      </c>
      <c r="S2639" t="s">
        <v>488</v>
      </c>
      <c r="T2639" t="s">
        <v>185</v>
      </c>
      <c r="U2639" t="s">
        <v>489</v>
      </c>
      <c r="V2639" t="s">
        <v>39</v>
      </c>
      <c r="W2639" t="s">
        <v>40</v>
      </c>
      <c r="X2639" t="s">
        <v>187</v>
      </c>
      <c r="Y2639" t="s">
        <v>41</v>
      </c>
      <c r="Z2639" t="s">
        <v>41</v>
      </c>
      <c r="AA2639" t="s">
        <v>188</v>
      </c>
      <c r="AB2639" t="s">
        <v>490</v>
      </c>
    </row>
    <row r="2640" spans="1:28" x14ac:dyDescent="0.25">
      <c r="A2640" t="s">
        <v>158</v>
      </c>
      <c r="B2640" t="s">
        <v>492</v>
      </c>
      <c r="C2640" t="s">
        <v>487</v>
      </c>
      <c r="D2640" t="s">
        <v>28</v>
      </c>
      <c r="E2640">
        <v>511</v>
      </c>
      <c r="F2640" t="str">
        <f t="shared" si="82"/>
        <v>A0250AF511</v>
      </c>
      <c r="G2640">
        <f t="shared" si="83"/>
        <v>1000</v>
      </c>
      <c r="H2640" s="2">
        <v>809</v>
      </c>
      <c r="I2640" s="3">
        <v>1000</v>
      </c>
      <c r="J2640" t="s">
        <v>29</v>
      </c>
      <c r="K2640" t="s">
        <v>159</v>
      </c>
      <c r="L2640" t="s">
        <v>160</v>
      </c>
      <c r="M2640" t="s">
        <v>161</v>
      </c>
      <c r="N2640" t="s">
        <v>162</v>
      </c>
      <c r="O2640" t="s">
        <v>814</v>
      </c>
      <c r="P2640" t="s">
        <v>34</v>
      </c>
      <c r="Q2640" t="s">
        <v>35</v>
      </c>
      <c r="R2640" t="s">
        <v>36</v>
      </c>
      <c r="S2640" t="s">
        <v>488</v>
      </c>
      <c r="T2640" t="s">
        <v>185</v>
      </c>
      <c r="U2640" t="s">
        <v>489</v>
      </c>
      <c r="V2640" t="s">
        <v>39</v>
      </c>
      <c r="W2640" t="s">
        <v>40</v>
      </c>
      <c r="X2640" t="s">
        <v>187</v>
      </c>
      <c r="Y2640" t="s">
        <v>41</v>
      </c>
      <c r="Z2640" t="s">
        <v>41</v>
      </c>
      <c r="AA2640" t="s">
        <v>188</v>
      </c>
      <c r="AB2640" t="s">
        <v>490</v>
      </c>
    </row>
    <row r="2641" spans="1:28" x14ac:dyDescent="0.25">
      <c r="A2641" t="s">
        <v>163</v>
      </c>
      <c r="B2641" t="s">
        <v>492</v>
      </c>
      <c r="C2641" t="s">
        <v>487</v>
      </c>
      <c r="D2641" t="s">
        <v>28</v>
      </c>
      <c r="E2641">
        <v>511</v>
      </c>
      <c r="F2641" t="str">
        <f t="shared" si="82"/>
        <v>A0250AF511</v>
      </c>
      <c r="G2641">
        <f t="shared" si="83"/>
        <v>18000</v>
      </c>
      <c r="H2641" s="2">
        <v>-18288</v>
      </c>
      <c r="I2641" s="3">
        <v>-18000</v>
      </c>
      <c r="J2641" t="s">
        <v>99</v>
      </c>
      <c r="K2641" t="s">
        <v>35</v>
      </c>
      <c r="L2641" t="s">
        <v>129</v>
      </c>
      <c r="M2641" t="s">
        <v>130</v>
      </c>
      <c r="N2641" t="s">
        <v>131</v>
      </c>
      <c r="O2641" t="s">
        <v>814</v>
      </c>
      <c r="P2641" t="s">
        <v>34</v>
      </c>
      <c r="Q2641" t="s">
        <v>35</v>
      </c>
      <c r="R2641" t="s">
        <v>36</v>
      </c>
      <c r="S2641" t="s">
        <v>488</v>
      </c>
      <c r="T2641" t="s">
        <v>185</v>
      </c>
      <c r="U2641" t="s">
        <v>489</v>
      </c>
      <c r="V2641" t="s">
        <v>39</v>
      </c>
      <c r="W2641" t="s">
        <v>40</v>
      </c>
      <c r="X2641" t="s">
        <v>187</v>
      </c>
      <c r="Y2641" t="s">
        <v>41</v>
      </c>
      <c r="Z2641" t="s">
        <v>41</v>
      </c>
      <c r="AA2641" t="s">
        <v>188</v>
      </c>
      <c r="AB2641" t="s">
        <v>490</v>
      </c>
    </row>
    <row r="2642" spans="1:28" x14ac:dyDescent="0.25">
      <c r="A2642" t="s">
        <v>164</v>
      </c>
      <c r="B2642" t="s">
        <v>26</v>
      </c>
      <c r="C2642" t="s">
        <v>487</v>
      </c>
      <c r="D2642" t="s">
        <v>28</v>
      </c>
      <c r="E2642">
        <v>511</v>
      </c>
      <c r="F2642" t="str">
        <f t="shared" si="82"/>
        <v>A0250AF511</v>
      </c>
      <c r="G2642">
        <f t="shared" si="83"/>
        <v>17000</v>
      </c>
      <c r="H2642" s="2">
        <v>17479</v>
      </c>
      <c r="I2642" s="3">
        <v>17000</v>
      </c>
      <c r="J2642" t="s">
        <v>29</v>
      </c>
      <c r="K2642" t="s">
        <v>116</v>
      </c>
      <c r="L2642" t="s">
        <v>117</v>
      </c>
      <c r="M2642" t="s">
        <v>118</v>
      </c>
      <c r="N2642" t="s">
        <v>117</v>
      </c>
      <c r="O2642" t="s">
        <v>814</v>
      </c>
      <c r="P2642" t="s">
        <v>34</v>
      </c>
      <c r="Q2642" t="s">
        <v>35</v>
      </c>
      <c r="R2642" t="s">
        <v>36</v>
      </c>
      <c r="S2642" t="s">
        <v>488</v>
      </c>
      <c r="T2642" t="s">
        <v>185</v>
      </c>
      <c r="U2642" t="s">
        <v>489</v>
      </c>
      <c r="V2642" t="s">
        <v>39</v>
      </c>
      <c r="W2642" t="s">
        <v>40</v>
      </c>
      <c r="X2642" t="s">
        <v>187</v>
      </c>
      <c r="Y2642" t="s">
        <v>41</v>
      </c>
      <c r="Z2642" t="s">
        <v>41</v>
      </c>
      <c r="AA2642" t="s">
        <v>188</v>
      </c>
      <c r="AB2642" t="s">
        <v>490</v>
      </c>
    </row>
    <row r="2643" spans="1:28" x14ac:dyDescent="0.25">
      <c r="A2643" t="s">
        <v>165</v>
      </c>
      <c r="B2643" t="s">
        <v>26</v>
      </c>
      <c r="C2643" t="s">
        <v>487</v>
      </c>
      <c r="D2643" t="s">
        <v>28</v>
      </c>
      <c r="E2643">
        <v>511</v>
      </c>
      <c r="F2643" t="str">
        <f t="shared" si="82"/>
        <v>A0250AF511</v>
      </c>
      <c r="G2643">
        <f t="shared" si="83"/>
        <v>17000</v>
      </c>
      <c r="H2643" s="2">
        <v>-17479</v>
      </c>
      <c r="I2643" s="3">
        <v>-17000</v>
      </c>
      <c r="J2643" t="s">
        <v>99</v>
      </c>
      <c r="K2643" t="s">
        <v>154</v>
      </c>
      <c r="L2643" t="s">
        <v>155</v>
      </c>
      <c r="M2643" t="s">
        <v>156</v>
      </c>
      <c r="N2643" t="s">
        <v>157</v>
      </c>
      <c r="O2643" t="s">
        <v>814</v>
      </c>
      <c r="P2643" t="s">
        <v>34</v>
      </c>
      <c r="Q2643" t="s">
        <v>35</v>
      </c>
      <c r="R2643" t="s">
        <v>36</v>
      </c>
      <c r="S2643" t="s">
        <v>488</v>
      </c>
      <c r="T2643" t="s">
        <v>185</v>
      </c>
      <c r="U2643" t="s">
        <v>489</v>
      </c>
      <c r="V2643" t="s">
        <v>39</v>
      </c>
      <c r="W2643" t="s">
        <v>40</v>
      </c>
      <c r="X2643" t="s">
        <v>187</v>
      </c>
      <c r="Y2643" t="s">
        <v>41</v>
      </c>
      <c r="Z2643" t="s">
        <v>41</v>
      </c>
      <c r="AA2643" t="s">
        <v>188</v>
      </c>
      <c r="AB2643" t="s">
        <v>490</v>
      </c>
    </row>
    <row r="2644" spans="1:28" x14ac:dyDescent="0.25">
      <c r="A2644" t="s">
        <v>166</v>
      </c>
      <c r="B2644" t="s">
        <v>26</v>
      </c>
      <c r="C2644" t="s">
        <v>487</v>
      </c>
      <c r="D2644" t="s">
        <v>28</v>
      </c>
      <c r="E2644">
        <v>511</v>
      </c>
      <c r="F2644" t="str">
        <f t="shared" si="82"/>
        <v>A0250AF511</v>
      </c>
      <c r="G2644">
        <f t="shared" si="83"/>
        <v>18000</v>
      </c>
      <c r="H2644" s="2">
        <v>18019</v>
      </c>
      <c r="I2644" s="3">
        <v>18000</v>
      </c>
      <c r="J2644" t="s">
        <v>29</v>
      </c>
      <c r="K2644" t="s">
        <v>116</v>
      </c>
      <c r="L2644" t="s">
        <v>117</v>
      </c>
      <c r="M2644" t="s">
        <v>118</v>
      </c>
      <c r="N2644" t="s">
        <v>117</v>
      </c>
      <c r="O2644" t="s">
        <v>814</v>
      </c>
      <c r="P2644" t="s">
        <v>34</v>
      </c>
      <c r="Q2644" t="s">
        <v>35</v>
      </c>
      <c r="R2644" t="s">
        <v>36</v>
      </c>
      <c r="S2644" t="s">
        <v>488</v>
      </c>
      <c r="T2644" t="s">
        <v>185</v>
      </c>
      <c r="U2644" t="s">
        <v>489</v>
      </c>
      <c r="V2644" t="s">
        <v>39</v>
      </c>
      <c r="W2644" t="s">
        <v>40</v>
      </c>
      <c r="X2644" t="s">
        <v>187</v>
      </c>
      <c r="Y2644" t="s">
        <v>41</v>
      </c>
      <c r="Z2644" t="s">
        <v>41</v>
      </c>
      <c r="AA2644" t="s">
        <v>188</v>
      </c>
      <c r="AB2644" t="s">
        <v>490</v>
      </c>
    </row>
    <row r="2645" spans="1:28" x14ac:dyDescent="0.25">
      <c r="A2645" t="s">
        <v>167</v>
      </c>
      <c r="B2645" t="s">
        <v>26</v>
      </c>
      <c r="C2645" t="s">
        <v>487</v>
      </c>
      <c r="D2645" t="s">
        <v>28</v>
      </c>
      <c r="E2645">
        <v>511</v>
      </c>
      <c r="F2645" t="str">
        <f t="shared" si="82"/>
        <v>A0250AF511</v>
      </c>
      <c r="G2645">
        <f t="shared" si="83"/>
        <v>18000</v>
      </c>
      <c r="H2645" s="2">
        <v>-18019</v>
      </c>
      <c r="I2645" s="3">
        <v>-18000</v>
      </c>
      <c r="J2645" t="s">
        <v>99</v>
      </c>
      <c r="K2645" t="s">
        <v>168</v>
      </c>
      <c r="L2645" t="s">
        <v>117</v>
      </c>
      <c r="M2645" t="s">
        <v>169</v>
      </c>
      <c r="N2645" t="s">
        <v>170</v>
      </c>
      <c r="O2645" t="s">
        <v>814</v>
      </c>
      <c r="P2645" t="s">
        <v>34</v>
      </c>
      <c r="Q2645" t="s">
        <v>35</v>
      </c>
      <c r="R2645" t="s">
        <v>36</v>
      </c>
      <c r="S2645" t="s">
        <v>488</v>
      </c>
      <c r="T2645" t="s">
        <v>185</v>
      </c>
      <c r="U2645" t="s">
        <v>489</v>
      </c>
      <c r="V2645" t="s">
        <v>39</v>
      </c>
      <c r="W2645" t="s">
        <v>40</v>
      </c>
      <c r="X2645" t="s">
        <v>187</v>
      </c>
      <c r="Y2645" t="s">
        <v>41</v>
      </c>
      <c r="Z2645" t="s">
        <v>41</v>
      </c>
      <c r="AA2645" t="s">
        <v>188</v>
      </c>
      <c r="AB2645" t="s">
        <v>490</v>
      </c>
    </row>
    <row r="2646" spans="1:28" x14ac:dyDescent="0.25">
      <c r="A2646" t="s">
        <v>823</v>
      </c>
      <c r="B2646" t="s">
        <v>26</v>
      </c>
      <c r="C2646" t="s">
        <v>487</v>
      </c>
      <c r="D2646" t="s">
        <v>491</v>
      </c>
      <c r="E2646">
        <v>511</v>
      </c>
      <c r="F2646" t="str">
        <f t="shared" si="82"/>
        <v>A4560AF511</v>
      </c>
      <c r="G2646">
        <f t="shared" si="83"/>
        <v>2535000</v>
      </c>
      <c r="H2646" s="2">
        <v>2535451</v>
      </c>
      <c r="I2646" s="3">
        <v>2535000</v>
      </c>
      <c r="J2646" t="s">
        <v>29</v>
      </c>
      <c r="K2646" t="s">
        <v>108</v>
      </c>
      <c r="L2646" t="s">
        <v>109</v>
      </c>
      <c r="M2646" t="s">
        <v>32</v>
      </c>
      <c r="N2646" t="s">
        <v>33</v>
      </c>
      <c r="O2646" t="s">
        <v>814</v>
      </c>
      <c r="P2646" t="s">
        <v>34</v>
      </c>
      <c r="Q2646" t="s">
        <v>48</v>
      </c>
      <c r="R2646" t="s">
        <v>49</v>
      </c>
      <c r="S2646" t="s">
        <v>488</v>
      </c>
      <c r="T2646" t="s">
        <v>185</v>
      </c>
      <c r="U2646" t="s">
        <v>489</v>
      </c>
      <c r="V2646" t="s">
        <v>39</v>
      </c>
      <c r="W2646" t="s">
        <v>40</v>
      </c>
      <c r="X2646" t="s">
        <v>187</v>
      </c>
      <c r="Y2646" t="s">
        <v>41</v>
      </c>
      <c r="Z2646" t="s">
        <v>41</v>
      </c>
      <c r="AA2646" t="s">
        <v>188</v>
      </c>
      <c r="AB2646" t="s">
        <v>490</v>
      </c>
    </row>
    <row r="2647" spans="1:28" x14ac:dyDescent="0.25">
      <c r="A2647" t="s">
        <v>825</v>
      </c>
      <c r="B2647" t="s">
        <v>26</v>
      </c>
      <c r="C2647" t="s">
        <v>487</v>
      </c>
      <c r="D2647" t="s">
        <v>491</v>
      </c>
      <c r="E2647">
        <v>511</v>
      </c>
      <c r="F2647" t="str">
        <f t="shared" si="82"/>
        <v>A4560AF511</v>
      </c>
      <c r="G2647">
        <f t="shared" si="83"/>
        <v>221000</v>
      </c>
      <c r="H2647" s="2">
        <v>221310</v>
      </c>
      <c r="I2647" s="3">
        <v>221000</v>
      </c>
      <c r="J2647" t="s">
        <v>29</v>
      </c>
      <c r="K2647" t="s">
        <v>100</v>
      </c>
      <c r="L2647" t="s">
        <v>101</v>
      </c>
      <c r="M2647" t="s">
        <v>102</v>
      </c>
      <c r="N2647" t="s">
        <v>103</v>
      </c>
      <c r="O2647" t="s">
        <v>814</v>
      </c>
      <c r="P2647" t="s">
        <v>34</v>
      </c>
      <c r="Q2647" t="s">
        <v>48</v>
      </c>
      <c r="R2647" t="s">
        <v>49</v>
      </c>
      <c r="S2647" t="s">
        <v>488</v>
      </c>
      <c r="T2647" t="s">
        <v>185</v>
      </c>
      <c r="U2647" t="s">
        <v>489</v>
      </c>
      <c r="V2647" t="s">
        <v>39</v>
      </c>
      <c r="W2647" t="s">
        <v>40</v>
      </c>
      <c r="X2647" t="s">
        <v>187</v>
      </c>
      <c r="Y2647" t="s">
        <v>41</v>
      </c>
      <c r="Z2647" t="s">
        <v>41</v>
      </c>
      <c r="AA2647" t="s">
        <v>188</v>
      </c>
      <c r="AB2647" t="s">
        <v>490</v>
      </c>
    </row>
    <row r="2648" spans="1:28" x14ac:dyDescent="0.25">
      <c r="A2648" t="s">
        <v>816</v>
      </c>
      <c r="B2648" t="s">
        <v>26</v>
      </c>
      <c r="C2648" t="s">
        <v>487</v>
      </c>
      <c r="D2648" t="s">
        <v>491</v>
      </c>
      <c r="E2648">
        <v>511</v>
      </c>
      <c r="F2648" t="str">
        <f t="shared" si="82"/>
        <v>A4560AF511</v>
      </c>
      <c r="G2648">
        <f t="shared" si="83"/>
        <v>792000</v>
      </c>
      <c r="H2648" s="2">
        <v>-792329</v>
      </c>
      <c r="I2648" s="3">
        <v>-792000</v>
      </c>
      <c r="J2648" t="s">
        <v>99</v>
      </c>
      <c r="K2648" t="s">
        <v>115</v>
      </c>
      <c r="L2648" t="s">
        <v>111</v>
      </c>
      <c r="M2648" t="s">
        <v>112</v>
      </c>
      <c r="N2648" t="s">
        <v>113</v>
      </c>
      <c r="O2648" t="s">
        <v>814</v>
      </c>
      <c r="P2648" t="s">
        <v>34</v>
      </c>
      <c r="Q2648" t="s">
        <v>48</v>
      </c>
      <c r="R2648" t="s">
        <v>49</v>
      </c>
      <c r="S2648" t="s">
        <v>488</v>
      </c>
      <c r="T2648" t="s">
        <v>185</v>
      </c>
      <c r="U2648" t="s">
        <v>489</v>
      </c>
      <c r="V2648" t="s">
        <v>39</v>
      </c>
      <c r="W2648" t="s">
        <v>40</v>
      </c>
      <c r="X2648" t="s">
        <v>187</v>
      </c>
      <c r="Y2648" t="s">
        <v>41</v>
      </c>
      <c r="Z2648" t="s">
        <v>41</v>
      </c>
      <c r="AA2648" t="s">
        <v>188</v>
      </c>
      <c r="AB2648" t="s">
        <v>490</v>
      </c>
    </row>
    <row r="2649" spans="1:28" x14ac:dyDescent="0.25">
      <c r="A2649" t="s">
        <v>817</v>
      </c>
      <c r="B2649" t="s">
        <v>26</v>
      </c>
      <c r="C2649" t="s">
        <v>487</v>
      </c>
      <c r="D2649" t="s">
        <v>491</v>
      </c>
      <c r="E2649">
        <v>511</v>
      </c>
      <c r="F2649" t="str">
        <f t="shared" si="82"/>
        <v>A4560AF511</v>
      </c>
      <c r="G2649">
        <f t="shared" si="83"/>
        <v>1964000</v>
      </c>
      <c r="H2649" s="2">
        <v>-1964432</v>
      </c>
      <c r="I2649" s="3">
        <v>-1964000</v>
      </c>
      <c r="J2649" t="s">
        <v>99</v>
      </c>
      <c r="K2649" t="s">
        <v>116</v>
      </c>
      <c r="L2649" t="s">
        <v>117</v>
      </c>
      <c r="M2649" t="s">
        <v>118</v>
      </c>
      <c r="N2649" t="s">
        <v>117</v>
      </c>
      <c r="O2649" t="s">
        <v>814</v>
      </c>
      <c r="P2649" t="s">
        <v>34</v>
      </c>
      <c r="Q2649" t="s">
        <v>48</v>
      </c>
      <c r="R2649" t="s">
        <v>49</v>
      </c>
      <c r="S2649" t="s">
        <v>488</v>
      </c>
      <c r="T2649" t="s">
        <v>185</v>
      </c>
      <c r="U2649" t="s">
        <v>489</v>
      </c>
      <c r="V2649" t="s">
        <v>39</v>
      </c>
      <c r="W2649" t="s">
        <v>40</v>
      </c>
      <c r="X2649" t="s">
        <v>187</v>
      </c>
      <c r="Y2649" t="s">
        <v>41</v>
      </c>
      <c r="Z2649" t="s">
        <v>41</v>
      </c>
      <c r="AA2649" t="s">
        <v>188</v>
      </c>
      <c r="AB2649" t="s">
        <v>490</v>
      </c>
    </row>
    <row r="2650" spans="1:28" x14ac:dyDescent="0.25">
      <c r="A2650" t="s">
        <v>149</v>
      </c>
      <c r="B2650" t="s">
        <v>26</v>
      </c>
      <c r="C2650" t="s">
        <v>487</v>
      </c>
      <c r="D2650" t="s">
        <v>491</v>
      </c>
      <c r="E2650">
        <v>511</v>
      </c>
      <c r="F2650" t="str">
        <f t="shared" si="82"/>
        <v>A4560AF511</v>
      </c>
      <c r="G2650">
        <f t="shared" si="83"/>
        <v>634000</v>
      </c>
      <c r="H2650" s="2">
        <v>633863</v>
      </c>
      <c r="I2650" s="3">
        <v>634000</v>
      </c>
      <c r="J2650" t="s">
        <v>29</v>
      </c>
      <c r="K2650" t="s">
        <v>48</v>
      </c>
      <c r="L2650" t="s">
        <v>134</v>
      </c>
      <c r="M2650" t="s">
        <v>135</v>
      </c>
      <c r="N2650" t="s">
        <v>136</v>
      </c>
      <c r="O2650" t="s">
        <v>814</v>
      </c>
      <c r="P2650" t="s">
        <v>34</v>
      </c>
      <c r="Q2650" t="s">
        <v>48</v>
      </c>
      <c r="R2650" t="s">
        <v>49</v>
      </c>
      <c r="S2650" t="s">
        <v>488</v>
      </c>
      <c r="T2650" t="s">
        <v>185</v>
      </c>
      <c r="U2650" t="s">
        <v>489</v>
      </c>
      <c r="V2650" t="s">
        <v>39</v>
      </c>
      <c r="W2650" t="s">
        <v>40</v>
      </c>
      <c r="X2650" t="s">
        <v>187</v>
      </c>
      <c r="Y2650" t="s">
        <v>41</v>
      </c>
      <c r="Z2650" t="s">
        <v>41</v>
      </c>
      <c r="AA2650" t="s">
        <v>188</v>
      </c>
      <c r="AB2650" t="s">
        <v>490</v>
      </c>
    </row>
    <row r="2651" spans="1:28" x14ac:dyDescent="0.25">
      <c r="A2651" t="s">
        <v>152</v>
      </c>
      <c r="B2651" t="s">
        <v>26</v>
      </c>
      <c r="C2651" t="s">
        <v>487</v>
      </c>
      <c r="D2651" t="s">
        <v>491</v>
      </c>
      <c r="E2651">
        <v>511</v>
      </c>
      <c r="F2651" t="str">
        <f t="shared" si="82"/>
        <v>A4560AF511</v>
      </c>
      <c r="G2651">
        <f t="shared" si="83"/>
        <v>634000</v>
      </c>
      <c r="H2651" s="2">
        <v>-633863</v>
      </c>
      <c r="I2651" s="3">
        <v>-634000</v>
      </c>
      <c r="J2651" t="s">
        <v>99</v>
      </c>
      <c r="K2651" t="s">
        <v>115</v>
      </c>
      <c r="L2651" t="s">
        <v>111</v>
      </c>
      <c r="M2651" t="s">
        <v>112</v>
      </c>
      <c r="N2651" t="s">
        <v>113</v>
      </c>
      <c r="O2651" t="s">
        <v>814</v>
      </c>
      <c r="P2651" t="s">
        <v>34</v>
      </c>
      <c r="Q2651" t="s">
        <v>48</v>
      </c>
      <c r="R2651" t="s">
        <v>49</v>
      </c>
      <c r="S2651" t="s">
        <v>488</v>
      </c>
      <c r="T2651" t="s">
        <v>185</v>
      </c>
      <c r="U2651" t="s">
        <v>489</v>
      </c>
      <c r="V2651" t="s">
        <v>39</v>
      </c>
      <c r="W2651" t="s">
        <v>40</v>
      </c>
      <c r="X2651" t="s">
        <v>187</v>
      </c>
      <c r="Y2651" t="s">
        <v>41</v>
      </c>
      <c r="Z2651" t="s">
        <v>41</v>
      </c>
      <c r="AA2651" t="s">
        <v>188</v>
      </c>
      <c r="AB2651" t="s">
        <v>490</v>
      </c>
    </row>
    <row r="2652" spans="1:28" x14ac:dyDescent="0.25">
      <c r="A2652" t="s">
        <v>153</v>
      </c>
      <c r="B2652" t="s">
        <v>492</v>
      </c>
      <c r="C2652" t="s">
        <v>487</v>
      </c>
      <c r="D2652" t="s">
        <v>491</v>
      </c>
      <c r="E2652">
        <v>511</v>
      </c>
      <c r="F2652" t="str">
        <f t="shared" si="82"/>
        <v>A4560AF511</v>
      </c>
      <c r="G2652">
        <f t="shared" si="83"/>
        <v>702000</v>
      </c>
      <c r="H2652" s="2">
        <v>702172</v>
      </c>
      <c r="I2652" s="3">
        <v>702000</v>
      </c>
      <c r="J2652" t="s">
        <v>29</v>
      </c>
      <c r="K2652" t="s">
        <v>154</v>
      </c>
      <c r="L2652" t="s">
        <v>155</v>
      </c>
      <c r="M2652" t="s">
        <v>156</v>
      </c>
      <c r="N2652" t="s">
        <v>157</v>
      </c>
      <c r="O2652" t="s">
        <v>814</v>
      </c>
      <c r="P2652" t="s">
        <v>34</v>
      </c>
      <c r="Q2652" t="s">
        <v>48</v>
      </c>
      <c r="R2652" t="s">
        <v>49</v>
      </c>
      <c r="S2652" t="s">
        <v>488</v>
      </c>
      <c r="T2652" t="s">
        <v>185</v>
      </c>
      <c r="U2652" t="s">
        <v>489</v>
      </c>
      <c r="V2652" t="s">
        <v>39</v>
      </c>
      <c r="W2652" t="s">
        <v>40</v>
      </c>
      <c r="X2652" t="s">
        <v>187</v>
      </c>
      <c r="Y2652" t="s">
        <v>41</v>
      </c>
      <c r="Z2652" t="s">
        <v>41</v>
      </c>
      <c r="AA2652" t="s">
        <v>188</v>
      </c>
      <c r="AB2652" t="s">
        <v>490</v>
      </c>
    </row>
    <row r="2653" spans="1:28" x14ac:dyDescent="0.25">
      <c r="A2653" t="s">
        <v>158</v>
      </c>
      <c r="B2653" t="s">
        <v>492</v>
      </c>
      <c r="C2653" t="s">
        <v>487</v>
      </c>
      <c r="D2653" t="s">
        <v>491</v>
      </c>
      <c r="E2653">
        <v>511</v>
      </c>
      <c r="F2653" t="str">
        <f t="shared" si="82"/>
        <v>A4560AF511</v>
      </c>
      <c r="G2653">
        <f t="shared" si="83"/>
        <v>3000</v>
      </c>
      <c r="H2653" s="2">
        <v>3286</v>
      </c>
      <c r="I2653" s="3">
        <v>3000</v>
      </c>
      <c r="J2653" t="s">
        <v>29</v>
      </c>
      <c r="K2653" t="s">
        <v>159</v>
      </c>
      <c r="L2653" t="s">
        <v>160</v>
      </c>
      <c r="M2653" t="s">
        <v>161</v>
      </c>
      <c r="N2653" t="s">
        <v>162</v>
      </c>
      <c r="O2653" t="s">
        <v>814</v>
      </c>
      <c r="P2653" t="s">
        <v>34</v>
      </c>
      <c r="Q2653" t="s">
        <v>48</v>
      </c>
      <c r="R2653" t="s">
        <v>49</v>
      </c>
      <c r="S2653" t="s">
        <v>488</v>
      </c>
      <c r="T2653" t="s">
        <v>185</v>
      </c>
      <c r="U2653" t="s">
        <v>489</v>
      </c>
      <c r="V2653" t="s">
        <v>39</v>
      </c>
      <c r="W2653" t="s">
        <v>40</v>
      </c>
      <c r="X2653" t="s">
        <v>187</v>
      </c>
      <c r="Y2653" t="s">
        <v>41</v>
      </c>
      <c r="Z2653" t="s">
        <v>41</v>
      </c>
      <c r="AA2653" t="s">
        <v>188</v>
      </c>
      <c r="AB2653" t="s">
        <v>490</v>
      </c>
    </row>
    <row r="2654" spans="1:28" x14ac:dyDescent="0.25">
      <c r="A2654" t="s">
        <v>163</v>
      </c>
      <c r="B2654" t="s">
        <v>492</v>
      </c>
      <c r="C2654" t="s">
        <v>487</v>
      </c>
      <c r="D2654" t="s">
        <v>491</v>
      </c>
      <c r="E2654">
        <v>511</v>
      </c>
      <c r="F2654" t="str">
        <f t="shared" si="82"/>
        <v>A4560AF511</v>
      </c>
      <c r="G2654">
        <f t="shared" si="83"/>
        <v>705000</v>
      </c>
      <c r="H2654" s="2">
        <v>-705458</v>
      </c>
      <c r="I2654" s="3">
        <v>-705000</v>
      </c>
      <c r="J2654" t="s">
        <v>99</v>
      </c>
      <c r="K2654" t="s">
        <v>48</v>
      </c>
      <c r="L2654" t="s">
        <v>134</v>
      </c>
      <c r="M2654" t="s">
        <v>135</v>
      </c>
      <c r="N2654" t="s">
        <v>136</v>
      </c>
      <c r="O2654" t="s">
        <v>814</v>
      </c>
      <c r="P2654" t="s">
        <v>34</v>
      </c>
      <c r="Q2654" t="s">
        <v>48</v>
      </c>
      <c r="R2654" t="s">
        <v>49</v>
      </c>
      <c r="S2654" t="s">
        <v>488</v>
      </c>
      <c r="T2654" t="s">
        <v>185</v>
      </c>
      <c r="U2654" t="s">
        <v>489</v>
      </c>
      <c r="V2654" t="s">
        <v>39</v>
      </c>
      <c r="W2654" t="s">
        <v>40</v>
      </c>
      <c r="X2654" t="s">
        <v>187</v>
      </c>
      <c r="Y2654" t="s">
        <v>41</v>
      </c>
      <c r="Z2654" t="s">
        <v>41</v>
      </c>
      <c r="AA2654" t="s">
        <v>188</v>
      </c>
      <c r="AB2654" t="s">
        <v>490</v>
      </c>
    </row>
    <row r="2655" spans="1:28" x14ac:dyDescent="0.25">
      <c r="A2655" t="s">
        <v>164</v>
      </c>
      <c r="B2655" t="s">
        <v>26</v>
      </c>
      <c r="C2655" t="s">
        <v>487</v>
      </c>
      <c r="D2655" t="s">
        <v>491</v>
      </c>
      <c r="E2655">
        <v>511</v>
      </c>
      <c r="F2655" t="str">
        <f t="shared" si="82"/>
        <v>A4560AF511</v>
      </c>
      <c r="G2655">
        <f t="shared" si="83"/>
        <v>702000</v>
      </c>
      <c r="H2655" s="2">
        <v>702172</v>
      </c>
      <c r="I2655" s="3">
        <v>702000</v>
      </c>
      <c r="J2655" t="s">
        <v>29</v>
      </c>
      <c r="K2655" t="s">
        <v>116</v>
      </c>
      <c r="L2655" t="s">
        <v>117</v>
      </c>
      <c r="M2655" t="s">
        <v>118</v>
      </c>
      <c r="N2655" t="s">
        <v>117</v>
      </c>
      <c r="O2655" t="s">
        <v>814</v>
      </c>
      <c r="P2655" t="s">
        <v>34</v>
      </c>
      <c r="Q2655" t="s">
        <v>48</v>
      </c>
      <c r="R2655" t="s">
        <v>49</v>
      </c>
      <c r="S2655" t="s">
        <v>488</v>
      </c>
      <c r="T2655" t="s">
        <v>185</v>
      </c>
      <c r="U2655" t="s">
        <v>489</v>
      </c>
      <c r="V2655" t="s">
        <v>39</v>
      </c>
      <c r="W2655" t="s">
        <v>40</v>
      </c>
      <c r="X2655" t="s">
        <v>187</v>
      </c>
      <c r="Y2655" t="s">
        <v>41</v>
      </c>
      <c r="Z2655" t="s">
        <v>41</v>
      </c>
      <c r="AA2655" t="s">
        <v>188</v>
      </c>
      <c r="AB2655" t="s">
        <v>490</v>
      </c>
    </row>
    <row r="2656" spans="1:28" x14ac:dyDescent="0.25">
      <c r="A2656" t="s">
        <v>165</v>
      </c>
      <c r="B2656" t="s">
        <v>26</v>
      </c>
      <c r="C2656" t="s">
        <v>487</v>
      </c>
      <c r="D2656" t="s">
        <v>491</v>
      </c>
      <c r="E2656">
        <v>511</v>
      </c>
      <c r="F2656" t="str">
        <f t="shared" si="82"/>
        <v>A4560AF511</v>
      </c>
      <c r="G2656">
        <f t="shared" si="83"/>
        <v>702000</v>
      </c>
      <c r="H2656" s="2">
        <v>-702172</v>
      </c>
      <c r="I2656" s="3">
        <v>-702000</v>
      </c>
      <c r="J2656" t="s">
        <v>99</v>
      </c>
      <c r="K2656" t="s">
        <v>154</v>
      </c>
      <c r="L2656" t="s">
        <v>155</v>
      </c>
      <c r="M2656" t="s">
        <v>156</v>
      </c>
      <c r="N2656" t="s">
        <v>157</v>
      </c>
      <c r="O2656" t="s">
        <v>814</v>
      </c>
      <c r="P2656" t="s">
        <v>34</v>
      </c>
      <c r="Q2656" t="s">
        <v>48</v>
      </c>
      <c r="R2656" t="s">
        <v>49</v>
      </c>
      <c r="S2656" t="s">
        <v>488</v>
      </c>
      <c r="T2656" t="s">
        <v>185</v>
      </c>
      <c r="U2656" t="s">
        <v>489</v>
      </c>
      <c r="V2656" t="s">
        <v>39</v>
      </c>
      <c r="W2656" t="s">
        <v>40</v>
      </c>
      <c r="X2656" t="s">
        <v>187</v>
      </c>
      <c r="Y2656" t="s">
        <v>41</v>
      </c>
      <c r="Z2656" t="s">
        <v>41</v>
      </c>
      <c r="AA2656" t="s">
        <v>188</v>
      </c>
      <c r="AB2656" t="s">
        <v>490</v>
      </c>
    </row>
    <row r="2657" spans="1:28" x14ac:dyDescent="0.25">
      <c r="A2657" t="s">
        <v>166</v>
      </c>
      <c r="B2657" t="s">
        <v>26</v>
      </c>
      <c r="C2657" t="s">
        <v>487</v>
      </c>
      <c r="D2657" t="s">
        <v>491</v>
      </c>
      <c r="E2657">
        <v>511</v>
      </c>
      <c r="F2657" t="str">
        <f t="shared" si="82"/>
        <v>A4560AF511</v>
      </c>
      <c r="G2657">
        <f t="shared" si="83"/>
        <v>715000</v>
      </c>
      <c r="H2657" s="2">
        <v>715133</v>
      </c>
      <c r="I2657" s="3">
        <v>715000</v>
      </c>
      <c r="J2657" t="s">
        <v>29</v>
      </c>
      <c r="K2657" t="s">
        <v>116</v>
      </c>
      <c r="L2657" t="s">
        <v>117</v>
      </c>
      <c r="M2657" t="s">
        <v>118</v>
      </c>
      <c r="N2657" t="s">
        <v>117</v>
      </c>
      <c r="O2657" t="s">
        <v>814</v>
      </c>
      <c r="P2657" t="s">
        <v>34</v>
      </c>
      <c r="Q2657" t="s">
        <v>48</v>
      </c>
      <c r="R2657" t="s">
        <v>49</v>
      </c>
      <c r="S2657" t="s">
        <v>488</v>
      </c>
      <c r="T2657" t="s">
        <v>185</v>
      </c>
      <c r="U2657" t="s">
        <v>489</v>
      </c>
      <c r="V2657" t="s">
        <v>39</v>
      </c>
      <c r="W2657" t="s">
        <v>40</v>
      </c>
      <c r="X2657" t="s">
        <v>187</v>
      </c>
      <c r="Y2657" t="s">
        <v>41</v>
      </c>
      <c r="Z2657" t="s">
        <v>41</v>
      </c>
      <c r="AA2657" t="s">
        <v>188</v>
      </c>
      <c r="AB2657" t="s">
        <v>490</v>
      </c>
    </row>
    <row r="2658" spans="1:28" x14ac:dyDescent="0.25">
      <c r="A2658" t="s">
        <v>167</v>
      </c>
      <c r="B2658" t="s">
        <v>26</v>
      </c>
      <c r="C2658" t="s">
        <v>487</v>
      </c>
      <c r="D2658" t="s">
        <v>491</v>
      </c>
      <c r="E2658">
        <v>511</v>
      </c>
      <c r="F2658" t="str">
        <f t="shared" si="82"/>
        <v>A4560AF511</v>
      </c>
      <c r="G2658">
        <f t="shared" si="83"/>
        <v>715000</v>
      </c>
      <c r="H2658" s="2">
        <v>-715133</v>
      </c>
      <c r="I2658" s="3">
        <v>-715000</v>
      </c>
      <c r="J2658" t="s">
        <v>99</v>
      </c>
      <c r="K2658" t="s">
        <v>168</v>
      </c>
      <c r="L2658" t="s">
        <v>117</v>
      </c>
      <c r="M2658" t="s">
        <v>169</v>
      </c>
      <c r="N2658" t="s">
        <v>170</v>
      </c>
      <c r="O2658" t="s">
        <v>814</v>
      </c>
      <c r="P2658" t="s">
        <v>34</v>
      </c>
      <c r="Q2658" t="s">
        <v>48</v>
      </c>
      <c r="R2658" t="s">
        <v>49</v>
      </c>
      <c r="S2658" t="s">
        <v>488</v>
      </c>
      <c r="T2658" t="s">
        <v>185</v>
      </c>
      <c r="U2658" t="s">
        <v>489</v>
      </c>
      <c r="V2658" t="s">
        <v>39</v>
      </c>
      <c r="W2658" t="s">
        <v>40</v>
      </c>
      <c r="X2658" t="s">
        <v>187</v>
      </c>
      <c r="Y2658" t="s">
        <v>41</v>
      </c>
      <c r="Z2658" t="s">
        <v>41</v>
      </c>
      <c r="AA2658" t="s">
        <v>188</v>
      </c>
      <c r="AB2658" t="s">
        <v>490</v>
      </c>
    </row>
    <row r="2659" spans="1:28" x14ac:dyDescent="0.25">
      <c r="A2659" t="s">
        <v>812</v>
      </c>
      <c r="B2659" t="s">
        <v>26</v>
      </c>
      <c r="C2659" t="s">
        <v>493</v>
      </c>
      <c r="D2659" t="s">
        <v>51</v>
      </c>
      <c r="E2659">
        <v>511</v>
      </c>
      <c r="F2659" t="str">
        <f t="shared" si="82"/>
        <v>A0820AF511</v>
      </c>
      <c r="G2659">
        <f t="shared" si="83"/>
        <v>303000</v>
      </c>
      <c r="H2659" s="2">
        <v>302775</v>
      </c>
      <c r="I2659" s="3">
        <v>303000</v>
      </c>
      <c r="J2659" t="s">
        <v>29</v>
      </c>
      <c r="K2659" t="s">
        <v>106</v>
      </c>
      <c r="L2659" t="s">
        <v>107</v>
      </c>
      <c r="M2659" t="s">
        <v>32</v>
      </c>
      <c r="N2659" t="s">
        <v>33</v>
      </c>
      <c r="O2659" t="s">
        <v>814</v>
      </c>
      <c r="P2659" t="s">
        <v>34</v>
      </c>
      <c r="Q2659" t="s">
        <v>35</v>
      </c>
      <c r="R2659" t="s">
        <v>36</v>
      </c>
      <c r="S2659" t="s">
        <v>494</v>
      </c>
      <c r="T2659" t="s">
        <v>185</v>
      </c>
      <c r="U2659" t="s">
        <v>186</v>
      </c>
      <c r="V2659" t="s">
        <v>39</v>
      </c>
      <c r="W2659" t="s">
        <v>40</v>
      </c>
      <c r="X2659" t="s">
        <v>187</v>
      </c>
      <c r="Y2659" t="s">
        <v>41</v>
      </c>
      <c r="Z2659" t="s">
        <v>41</v>
      </c>
      <c r="AA2659" t="s">
        <v>188</v>
      </c>
      <c r="AB2659" t="s">
        <v>452</v>
      </c>
    </row>
    <row r="2660" spans="1:28" x14ac:dyDescent="0.25">
      <c r="A2660" t="s">
        <v>823</v>
      </c>
      <c r="B2660" t="s">
        <v>26</v>
      </c>
      <c r="C2660" t="s">
        <v>493</v>
      </c>
      <c r="D2660" t="s">
        <v>51</v>
      </c>
      <c r="E2660">
        <v>511</v>
      </c>
      <c r="F2660" t="str">
        <f t="shared" si="82"/>
        <v>A0820AF511</v>
      </c>
      <c r="G2660">
        <f t="shared" si="83"/>
        <v>17492000</v>
      </c>
      <c r="H2660" s="2">
        <v>17491705</v>
      </c>
      <c r="I2660" s="3">
        <v>17492000</v>
      </c>
      <c r="J2660" t="s">
        <v>29</v>
      </c>
      <c r="K2660" t="s">
        <v>108</v>
      </c>
      <c r="L2660" t="s">
        <v>109</v>
      </c>
      <c r="M2660" t="s">
        <v>32</v>
      </c>
      <c r="N2660" t="s">
        <v>33</v>
      </c>
      <c r="O2660" t="s">
        <v>814</v>
      </c>
      <c r="P2660" t="s">
        <v>34</v>
      </c>
      <c r="Q2660" t="s">
        <v>35</v>
      </c>
      <c r="R2660" t="s">
        <v>36</v>
      </c>
      <c r="S2660" t="s">
        <v>494</v>
      </c>
      <c r="T2660" t="s">
        <v>185</v>
      </c>
      <c r="U2660" t="s">
        <v>186</v>
      </c>
      <c r="V2660" t="s">
        <v>39</v>
      </c>
      <c r="W2660" t="s">
        <v>40</v>
      </c>
      <c r="X2660" t="s">
        <v>187</v>
      </c>
      <c r="Y2660" t="s">
        <v>41</v>
      </c>
      <c r="Z2660" t="s">
        <v>41</v>
      </c>
      <c r="AA2660" t="s">
        <v>188</v>
      </c>
      <c r="AB2660" t="s">
        <v>452</v>
      </c>
    </row>
    <row r="2661" spans="1:28" x14ac:dyDescent="0.25">
      <c r="A2661" t="s">
        <v>825</v>
      </c>
      <c r="B2661" t="s">
        <v>26</v>
      </c>
      <c r="C2661" t="s">
        <v>493</v>
      </c>
      <c r="D2661" t="s">
        <v>51</v>
      </c>
      <c r="E2661">
        <v>511</v>
      </c>
      <c r="F2661" t="str">
        <f t="shared" si="82"/>
        <v>A0820AF511</v>
      </c>
      <c r="G2661">
        <f t="shared" si="83"/>
        <v>196000</v>
      </c>
      <c r="H2661" s="2">
        <v>196344</v>
      </c>
      <c r="I2661" s="3">
        <v>196000</v>
      </c>
      <c r="J2661" t="s">
        <v>29</v>
      </c>
      <c r="K2661" t="s">
        <v>100</v>
      </c>
      <c r="L2661" t="s">
        <v>101</v>
      </c>
      <c r="M2661" t="s">
        <v>102</v>
      </c>
      <c r="N2661" t="s">
        <v>103</v>
      </c>
      <c r="O2661" t="s">
        <v>814</v>
      </c>
      <c r="P2661" t="s">
        <v>34</v>
      </c>
      <c r="Q2661" t="s">
        <v>35</v>
      </c>
      <c r="R2661" t="s">
        <v>36</v>
      </c>
      <c r="S2661" t="s">
        <v>494</v>
      </c>
      <c r="T2661" t="s">
        <v>185</v>
      </c>
      <c r="U2661" t="s">
        <v>186</v>
      </c>
      <c r="V2661" t="s">
        <v>39</v>
      </c>
      <c r="W2661" t="s">
        <v>40</v>
      </c>
      <c r="X2661" t="s">
        <v>187</v>
      </c>
      <c r="Y2661" t="s">
        <v>41</v>
      </c>
      <c r="Z2661" t="s">
        <v>41</v>
      </c>
      <c r="AA2661" t="s">
        <v>188</v>
      </c>
      <c r="AB2661" t="s">
        <v>452</v>
      </c>
    </row>
    <row r="2662" spans="1:28" x14ac:dyDescent="0.25">
      <c r="A2662" t="s">
        <v>815</v>
      </c>
      <c r="B2662" t="s">
        <v>26</v>
      </c>
      <c r="C2662" t="s">
        <v>493</v>
      </c>
      <c r="D2662" t="s">
        <v>51</v>
      </c>
      <c r="E2662">
        <v>511</v>
      </c>
      <c r="F2662" t="str">
        <f t="shared" si="82"/>
        <v>A0820AF511</v>
      </c>
      <c r="G2662">
        <f t="shared" si="83"/>
        <v>121000</v>
      </c>
      <c r="H2662" s="2">
        <v>-121112</v>
      </c>
      <c r="I2662" s="3">
        <v>-121000</v>
      </c>
      <c r="J2662" t="s">
        <v>99</v>
      </c>
      <c r="K2662" t="s">
        <v>114</v>
      </c>
      <c r="L2662" t="s">
        <v>111</v>
      </c>
      <c r="M2662" t="s">
        <v>112</v>
      </c>
      <c r="N2662" t="s">
        <v>113</v>
      </c>
      <c r="O2662" t="s">
        <v>814</v>
      </c>
      <c r="P2662" t="s">
        <v>34</v>
      </c>
      <c r="Q2662" t="s">
        <v>35</v>
      </c>
      <c r="R2662" t="s">
        <v>36</v>
      </c>
      <c r="S2662" t="s">
        <v>494</v>
      </c>
      <c r="T2662" t="s">
        <v>185</v>
      </c>
      <c r="U2662" t="s">
        <v>186</v>
      </c>
      <c r="V2662" t="s">
        <v>39</v>
      </c>
      <c r="W2662" t="s">
        <v>40</v>
      </c>
      <c r="X2662" t="s">
        <v>187</v>
      </c>
      <c r="Y2662" t="s">
        <v>41</v>
      </c>
      <c r="Z2662" t="s">
        <v>41</v>
      </c>
      <c r="AA2662" t="s">
        <v>188</v>
      </c>
      <c r="AB2662" t="s">
        <v>452</v>
      </c>
    </row>
    <row r="2663" spans="1:28" x14ac:dyDescent="0.25">
      <c r="A2663" t="s">
        <v>816</v>
      </c>
      <c r="B2663" t="s">
        <v>26</v>
      </c>
      <c r="C2663" t="s">
        <v>493</v>
      </c>
      <c r="D2663" t="s">
        <v>51</v>
      </c>
      <c r="E2663">
        <v>511</v>
      </c>
      <c r="F2663" t="str">
        <f t="shared" si="82"/>
        <v>A0820AF511</v>
      </c>
      <c r="G2663">
        <f t="shared" si="83"/>
        <v>12386000</v>
      </c>
      <c r="H2663" s="2">
        <v>-12385381</v>
      </c>
      <c r="I2663" s="3">
        <v>-12386000</v>
      </c>
      <c r="J2663" t="s">
        <v>99</v>
      </c>
      <c r="K2663" t="s">
        <v>115</v>
      </c>
      <c r="L2663" t="s">
        <v>111</v>
      </c>
      <c r="M2663" t="s">
        <v>112</v>
      </c>
      <c r="N2663" t="s">
        <v>113</v>
      </c>
      <c r="O2663" t="s">
        <v>814</v>
      </c>
      <c r="P2663" t="s">
        <v>34</v>
      </c>
      <c r="Q2663" t="s">
        <v>35</v>
      </c>
      <c r="R2663" t="s">
        <v>36</v>
      </c>
      <c r="S2663" t="s">
        <v>494</v>
      </c>
      <c r="T2663" t="s">
        <v>185</v>
      </c>
      <c r="U2663" t="s">
        <v>186</v>
      </c>
      <c r="V2663" t="s">
        <v>39</v>
      </c>
      <c r="W2663" t="s">
        <v>40</v>
      </c>
      <c r="X2663" t="s">
        <v>187</v>
      </c>
      <c r="Y2663" t="s">
        <v>41</v>
      </c>
      <c r="Z2663" t="s">
        <v>41</v>
      </c>
      <c r="AA2663" t="s">
        <v>188</v>
      </c>
      <c r="AB2663" t="s">
        <v>452</v>
      </c>
    </row>
    <row r="2664" spans="1:28" x14ac:dyDescent="0.25">
      <c r="A2664" t="s">
        <v>817</v>
      </c>
      <c r="B2664" t="s">
        <v>26</v>
      </c>
      <c r="C2664" t="s">
        <v>493</v>
      </c>
      <c r="D2664" t="s">
        <v>51</v>
      </c>
      <c r="E2664">
        <v>511</v>
      </c>
      <c r="F2664" t="str">
        <f t="shared" si="82"/>
        <v>A0820AF511</v>
      </c>
      <c r="G2664">
        <f t="shared" si="83"/>
        <v>5484000</v>
      </c>
      <c r="H2664" s="2">
        <v>-5484331</v>
      </c>
      <c r="I2664" s="3">
        <v>-5484000</v>
      </c>
      <c r="J2664" t="s">
        <v>99</v>
      </c>
      <c r="K2664" t="s">
        <v>116</v>
      </c>
      <c r="L2664" t="s">
        <v>117</v>
      </c>
      <c r="M2664" t="s">
        <v>118</v>
      </c>
      <c r="N2664" t="s">
        <v>117</v>
      </c>
      <c r="O2664" t="s">
        <v>814</v>
      </c>
      <c r="P2664" t="s">
        <v>34</v>
      </c>
      <c r="Q2664" t="s">
        <v>35</v>
      </c>
      <c r="R2664" t="s">
        <v>36</v>
      </c>
      <c r="S2664" t="s">
        <v>494</v>
      </c>
      <c r="T2664" t="s">
        <v>185</v>
      </c>
      <c r="U2664" t="s">
        <v>186</v>
      </c>
      <c r="V2664" t="s">
        <v>39</v>
      </c>
      <c r="W2664" t="s">
        <v>40</v>
      </c>
      <c r="X2664" t="s">
        <v>187</v>
      </c>
      <c r="Y2664" t="s">
        <v>41</v>
      </c>
      <c r="Z2664" t="s">
        <v>41</v>
      </c>
      <c r="AA2664" t="s">
        <v>188</v>
      </c>
      <c r="AB2664" t="s">
        <v>452</v>
      </c>
    </row>
    <row r="2665" spans="1:28" x14ac:dyDescent="0.25">
      <c r="A2665" t="s">
        <v>149</v>
      </c>
      <c r="B2665" t="s">
        <v>26</v>
      </c>
      <c r="C2665" t="s">
        <v>493</v>
      </c>
      <c r="D2665" t="s">
        <v>51</v>
      </c>
      <c r="E2665">
        <v>511</v>
      </c>
      <c r="F2665" t="str">
        <f t="shared" si="82"/>
        <v>A0820AF511</v>
      </c>
      <c r="G2665">
        <f t="shared" si="83"/>
        <v>5018000</v>
      </c>
      <c r="H2665" s="2">
        <v>5017467</v>
      </c>
      <c r="I2665" s="3">
        <v>5018000</v>
      </c>
      <c r="J2665" t="s">
        <v>29</v>
      </c>
      <c r="K2665" t="s">
        <v>35</v>
      </c>
      <c r="L2665" t="s">
        <v>129</v>
      </c>
      <c r="M2665" t="s">
        <v>130</v>
      </c>
      <c r="N2665" t="s">
        <v>131</v>
      </c>
      <c r="O2665" t="s">
        <v>814</v>
      </c>
      <c r="P2665" t="s">
        <v>34</v>
      </c>
      <c r="Q2665" t="s">
        <v>35</v>
      </c>
      <c r="R2665" t="s">
        <v>36</v>
      </c>
      <c r="S2665" t="s">
        <v>494</v>
      </c>
      <c r="T2665" t="s">
        <v>185</v>
      </c>
      <c r="U2665" t="s">
        <v>186</v>
      </c>
      <c r="V2665" t="s">
        <v>39</v>
      </c>
      <c r="W2665" t="s">
        <v>40</v>
      </c>
      <c r="X2665" t="s">
        <v>187</v>
      </c>
      <c r="Y2665" t="s">
        <v>41</v>
      </c>
      <c r="Z2665" t="s">
        <v>41</v>
      </c>
      <c r="AA2665" t="s">
        <v>188</v>
      </c>
      <c r="AB2665" t="s">
        <v>452</v>
      </c>
    </row>
    <row r="2666" spans="1:28" x14ac:dyDescent="0.25">
      <c r="A2666" t="s">
        <v>151</v>
      </c>
      <c r="B2666" t="s">
        <v>26</v>
      </c>
      <c r="C2666" t="s">
        <v>493</v>
      </c>
      <c r="D2666" t="s">
        <v>51</v>
      </c>
      <c r="E2666">
        <v>511</v>
      </c>
      <c r="F2666" t="str">
        <f t="shared" si="82"/>
        <v>A0820AF511</v>
      </c>
      <c r="G2666">
        <f t="shared" si="83"/>
        <v>61000</v>
      </c>
      <c r="H2666" s="2">
        <v>-60556</v>
      </c>
      <c r="I2666" s="3">
        <v>-61000</v>
      </c>
      <c r="J2666" t="s">
        <v>99</v>
      </c>
      <c r="K2666" t="s">
        <v>114</v>
      </c>
      <c r="L2666" t="s">
        <v>111</v>
      </c>
      <c r="M2666" t="s">
        <v>112</v>
      </c>
      <c r="N2666" t="s">
        <v>113</v>
      </c>
      <c r="O2666" t="s">
        <v>814</v>
      </c>
      <c r="P2666" t="s">
        <v>34</v>
      </c>
      <c r="Q2666" t="s">
        <v>35</v>
      </c>
      <c r="R2666" t="s">
        <v>36</v>
      </c>
      <c r="S2666" t="s">
        <v>494</v>
      </c>
      <c r="T2666" t="s">
        <v>185</v>
      </c>
      <c r="U2666" t="s">
        <v>186</v>
      </c>
      <c r="V2666" t="s">
        <v>39</v>
      </c>
      <c r="W2666" t="s">
        <v>40</v>
      </c>
      <c r="X2666" t="s">
        <v>187</v>
      </c>
      <c r="Y2666" t="s">
        <v>41</v>
      </c>
      <c r="Z2666" t="s">
        <v>41</v>
      </c>
      <c r="AA2666" t="s">
        <v>188</v>
      </c>
      <c r="AB2666" t="s">
        <v>452</v>
      </c>
    </row>
    <row r="2667" spans="1:28" x14ac:dyDescent="0.25">
      <c r="A2667" t="s">
        <v>152</v>
      </c>
      <c r="B2667" t="s">
        <v>26</v>
      </c>
      <c r="C2667" t="s">
        <v>493</v>
      </c>
      <c r="D2667" t="s">
        <v>51</v>
      </c>
      <c r="E2667">
        <v>511</v>
      </c>
      <c r="F2667" t="str">
        <f t="shared" si="82"/>
        <v>A0820AF511</v>
      </c>
      <c r="G2667">
        <f t="shared" si="83"/>
        <v>4957000</v>
      </c>
      <c r="H2667" s="2">
        <v>-4956911</v>
      </c>
      <c r="I2667" s="3">
        <v>-4957000</v>
      </c>
      <c r="J2667" t="s">
        <v>99</v>
      </c>
      <c r="K2667" t="s">
        <v>115</v>
      </c>
      <c r="L2667" t="s">
        <v>111</v>
      </c>
      <c r="M2667" t="s">
        <v>112</v>
      </c>
      <c r="N2667" t="s">
        <v>113</v>
      </c>
      <c r="O2667" t="s">
        <v>814</v>
      </c>
      <c r="P2667" t="s">
        <v>34</v>
      </c>
      <c r="Q2667" t="s">
        <v>35</v>
      </c>
      <c r="R2667" t="s">
        <v>36</v>
      </c>
      <c r="S2667" t="s">
        <v>494</v>
      </c>
      <c r="T2667" t="s">
        <v>185</v>
      </c>
      <c r="U2667" t="s">
        <v>186</v>
      </c>
      <c r="V2667" t="s">
        <v>39</v>
      </c>
      <c r="W2667" t="s">
        <v>40</v>
      </c>
      <c r="X2667" t="s">
        <v>187</v>
      </c>
      <c r="Y2667" t="s">
        <v>41</v>
      </c>
      <c r="Z2667" t="s">
        <v>41</v>
      </c>
      <c r="AA2667" t="s">
        <v>188</v>
      </c>
      <c r="AB2667" t="s">
        <v>452</v>
      </c>
    </row>
    <row r="2668" spans="1:28" x14ac:dyDescent="0.25">
      <c r="A2668" t="s">
        <v>153</v>
      </c>
      <c r="B2668" t="s">
        <v>495</v>
      </c>
      <c r="C2668" t="s">
        <v>493</v>
      </c>
      <c r="D2668" t="s">
        <v>51</v>
      </c>
      <c r="E2668">
        <v>511</v>
      </c>
      <c r="F2668" t="str">
        <f t="shared" si="82"/>
        <v>A0820AF511</v>
      </c>
      <c r="G2668">
        <f t="shared" si="83"/>
        <v>3227000</v>
      </c>
      <c r="H2668" s="2">
        <v>3227045</v>
      </c>
      <c r="I2668" s="3">
        <v>3227000</v>
      </c>
      <c r="J2668" t="s">
        <v>29</v>
      </c>
      <c r="K2668" t="s">
        <v>154</v>
      </c>
      <c r="L2668" t="s">
        <v>155</v>
      </c>
      <c r="M2668" t="s">
        <v>156</v>
      </c>
      <c r="N2668" t="s">
        <v>157</v>
      </c>
      <c r="O2668" t="s">
        <v>814</v>
      </c>
      <c r="P2668" t="s">
        <v>34</v>
      </c>
      <c r="Q2668" t="s">
        <v>35</v>
      </c>
      <c r="R2668" t="s">
        <v>36</v>
      </c>
      <c r="S2668" t="s">
        <v>494</v>
      </c>
      <c r="T2668" t="s">
        <v>185</v>
      </c>
      <c r="U2668" t="s">
        <v>186</v>
      </c>
      <c r="V2668" t="s">
        <v>39</v>
      </c>
      <c r="W2668" t="s">
        <v>40</v>
      </c>
      <c r="X2668" t="s">
        <v>187</v>
      </c>
      <c r="Y2668" t="s">
        <v>41</v>
      </c>
      <c r="Z2668" t="s">
        <v>41</v>
      </c>
      <c r="AA2668" t="s">
        <v>188</v>
      </c>
      <c r="AB2668" t="s">
        <v>452</v>
      </c>
    </row>
    <row r="2669" spans="1:28" x14ac:dyDescent="0.25">
      <c r="A2669" t="s">
        <v>158</v>
      </c>
      <c r="B2669" t="s">
        <v>495</v>
      </c>
      <c r="C2669" t="s">
        <v>493</v>
      </c>
      <c r="D2669" t="s">
        <v>51</v>
      </c>
      <c r="E2669">
        <v>511</v>
      </c>
      <c r="F2669" t="str">
        <f t="shared" si="82"/>
        <v>A0820AF511</v>
      </c>
      <c r="G2669">
        <f t="shared" si="83"/>
        <v>1686000</v>
      </c>
      <c r="H2669" s="2">
        <v>1685615</v>
      </c>
      <c r="I2669" s="3">
        <v>1686000</v>
      </c>
      <c r="J2669" t="s">
        <v>29</v>
      </c>
      <c r="K2669" t="s">
        <v>159</v>
      </c>
      <c r="L2669" t="s">
        <v>160</v>
      </c>
      <c r="M2669" t="s">
        <v>161</v>
      </c>
      <c r="N2669" t="s">
        <v>162</v>
      </c>
      <c r="O2669" t="s">
        <v>814</v>
      </c>
      <c r="P2669" t="s">
        <v>34</v>
      </c>
      <c r="Q2669" t="s">
        <v>35</v>
      </c>
      <c r="R2669" t="s">
        <v>36</v>
      </c>
      <c r="S2669" t="s">
        <v>494</v>
      </c>
      <c r="T2669" t="s">
        <v>185</v>
      </c>
      <c r="U2669" t="s">
        <v>186</v>
      </c>
      <c r="V2669" t="s">
        <v>39</v>
      </c>
      <c r="W2669" t="s">
        <v>40</v>
      </c>
      <c r="X2669" t="s">
        <v>187</v>
      </c>
      <c r="Y2669" t="s">
        <v>41</v>
      </c>
      <c r="Z2669" t="s">
        <v>41</v>
      </c>
      <c r="AA2669" t="s">
        <v>188</v>
      </c>
      <c r="AB2669" t="s">
        <v>452</v>
      </c>
    </row>
    <row r="2670" spans="1:28" x14ac:dyDescent="0.25">
      <c r="A2670" t="s">
        <v>163</v>
      </c>
      <c r="B2670" t="s">
        <v>495</v>
      </c>
      <c r="C2670" t="s">
        <v>493</v>
      </c>
      <c r="D2670" t="s">
        <v>51</v>
      </c>
      <c r="E2670">
        <v>511</v>
      </c>
      <c r="F2670" t="str">
        <f t="shared" si="82"/>
        <v>A0820AF511</v>
      </c>
      <c r="G2670">
        <f t="shared" si="83"/>
        <v>4913000</v>
      </c>
      <c r="H2670" s="2">
        <v>-4912660</v>
      </c>
      <c r="I2670" s="3">
        <v>-4913000</v>
      </c>
      <c r="J2670" t="s">
        <v>99</v>
      </c>
      <c r="K2670" t="s">
        <v>35</v>
      </c>
      <c r="L2670" t="s">
        <v>129</v>
      </c>
      <c r="M2670" t="s">
        <v>130</v>
      </c>
      <c r="N2670" t="s">
        <v>131</v>
      </c>
      <c r="O2670" t="s">
        <v>814</v>
      </c>
      <c r="P2670" t="s">
        <v>34</v>
      </c>
      <c r="Q2670" t="s">
        <v>35</v>
      </c>
      <c r="R2670" t="s">
        <v>36</v>
      </c>
      <c r="S2670" t="s">
        <v>494</v>
      </c>
      <c r="T2670" t="s">
        <v>185</v>
      </c>
      <c r="U2670" t="s">
        <v>186</v>
      </c>
      <c r="V2670" t="s">
        <v>39</v>
      </c>
      <c r="W2670" t="s">
        <v>40</v>
      </c>
      <c r="X2670" t="s">
        <v>187</v>
      </c>
      <c r="Y2670" t="s">
        <v>41</v>
      </c>
      <c r="Z2670" t="s">
        <v>41</v>
      </c>
      <c r="AA2670" t="s">
        <v>188</v>
      </c>
      <c r="AB2670" t="s">
        <v>452</v>
      </c>
    </row>
    <row r="2671" spans="1:28" x14ac:dyDescent="0.25">
      <c r="A2671" t="s">
        <v>164</v>
      </c>
      <c r="B2671" t="s">
        <v>26</v>
      </c>
      <c r="C2671" t="s">
        <v>493</v>
      </c>
      <c r="D2671" t="s">
        <v>51</v>
      </c>
      <c r="E2671">
        <v>511</v>
      </c>
      <c r="F2671" t="str">
        <f t="shared" si="82"/>
        <v>A0820AF511</v>
      </c>
      <c r="G2671">
        <f t="shared" si="83"/>
        <v>3227000</v>
      </c>
      <c r="H2671" s="2">
        <v>3227045</v>
      </c>
      <c r="I2671" s="3">
        <v>3227000</v>
      </c>
      <c r="J2671" t="s">
        <v>29</v>
      </c>
      <c r="K2671" t="s">
        <v>116</v>
      </c>
      <c r="L2671" t="s">
        <v>117</v>
      </c>
      <c r="M2671" t="s">
        <v>118</v>
      </c>
      <c r="N2671" t="s">
        <v>117</v>
      </c>
      <c r="O2671" t="s">
        <v>814</v>
      </c>
      <c r="P2671" t="s">
        <v>34</v>
      </c>
      <c r="Q2671" t="s">
        <v>35</v>
      </c>
      <c r="R2671" t="s">
        <v>36</v>
      </c>
      <c r="S2671" t="s">
        <v>494</v>
      </c>
      <c r="T2671" t="s">
        <v>185</v>
      </c>
      <c r="U2671" t="s">
        <v>186</v>
      </c>
      <c r="V2671" t="s">
        <v>39</v>
      </c>
      <c r="W2671" t="s">
        <v>40</v>
      </c>
      <c r="X2671" t="s">
        <v>187</v>
      </c>
      <c r="Y2671" t="s">
        <v>41</v>
      </c>
      <c r="Z2671" t="s">
        <v>41</v>
      </c>
      <c r="AA2671" t="s">
        <v>188</v>
      </c>
      <c r="AB2671" t="s">
        <v>452</v>
      </c>
    </row>
    <row r="2672" spans="1:28" x14ac:dyDescent="0.25">
      <c r="A2672" t="s">
        <v>165</v>
      </c>
      <c r="B2672" t="s">
        <v>26</v>
      </c>
      <c r="C2672" t="s">
        <v>493</v>
      </c>
      <c r="D2672" t="s">
        <v>51</v>
      </c>
      <c r="E2672">
        <v>511</v>
      </c>
      <c r="F2672" t="str">
        <f t="shared" si="82"/>
        <v>A0820AF511</v>
      </c>
      <c r="G2672">
        <f t="shared" si="83"/>
        <v>3227000</v>
      </c>
      <c r="H2672" s="2">
        <v>-3227045</v>
      </c>
      <c r="I2672" s="3">
        <v>-3227000</v>
      </c>
      <c r="J2672" t="s">
        <v>99</v>
      </c>
      <c r="K2672" t="s">
        <v>154</v>
      </c>
      <c r="L2672" t="s">
        <v>155</v>
      </c>
      <c r="M2672" t="s">
        <v>156</v>
      </c>
      <c r="N2672" t="s">
        <v>157</v>
      </c>
      <c r="O2672" t="s">
        <v>814</v>
      </c>
      <c r="P2672" t="s">
        <v>34</v>
      </c>
      <c r="Q2672" t="s">
        <v>35</v>
      </c>
      <c r="R2672" t="s">
        <v>36</v>
      </c>
      <c r="S2672" t="s">
        <v>494</v>
      </c>
      <c r="T2672" t="s">
        <v>185</v>
      </c>
      <c r="U2672" t="s">
        <v>186</v>
      </c>
      <c r="V2672" t="s">
        <v>39</v>
      </c>
      <c r="W2672" t="s">
        <v>40</v>
      </c>
      <c r="X2672" t="s">
        <v>187</v>
      </c>
      <c r="Y2672" t="s">
        <v>41</v>
      </c>
      <c r="Z2672" t="s">
        <v>41</v>
      </c>
      <c r="AA2672" t="s">
        <v>188</v>
      </c>
      <c r="AB2672" t="s">
        <v>452</v>
      </c>
    </row>
    <row r="2673" spans="1:28" x14ac:dyDescent="0.25">
      <c r="A2673" t="s">
        <v>166</v>
      </c>
      <c r="B2673" t="s">
        <v>26</v>
      </c>
      <c r="C2673" t="s">
        <v>493</v>
      </c>
      <c r="D2673" t="s">
        <v>51</v>
      </c>
      <c r="E2673">
        <v>511</v>
      </c>
      <c r="F2673" t="str">
        <f t="shared" si="82"/>
        <v>A0820AF511</v>
      </c>
      <c r="G2673">
        <f t="shared" si="83"/>
        <v>3524000</v>
      </c>
      <c r="H2673" s="2">
        <v>3523843</v>
      </c>
      <c r="I2673" s="3">
        <v>3524000</v>
      </c>
      <c r="J2673" t="s">
        <v>29</v>
      </c>
      <c r="K2673" t="s">
        <v>116</v>
      </c>
      <c r="L2673" t="s">
        <v>117</v>
      </c>
      <c r="M2673" t="s">
        <v>118</v>
      </c>
      <c r="N2673" t="s">
        <v>117</v>
      </c>
      <c r="O2673" t="s">
        <v>814</v>
      </c>
      <c r="P2673" t="s">
        <v>34</v>
      </c>
      <c r="Q2673" t="s">
        <v>35</v>
      </c>
      <c r="R2673" t="s">
        <v>36</v>
      </c>
      <c r="S2673" t="s">
        <v>494</v>
      </c>
      <c r="T2673" t="s">
        <v>185</v>
      </c>
      <c r="U2673" t="s">
        <v>186</v>
      </c>
      <c r="V2673" t="s">
        <v>39</v>
      </c>
      <c r="W2673" t="s">
        <v>40</v>
      </c>
      <c r="X2673" t="s">
        <v>187</v>
      </c>
      <c r="Y2673" t="s">
        <v>41</v>
      </c>
      <c r="Z2673" t="s">
        <v>41</v>
      </c>
      <c r="AA2673" t="s">
        <v>188</v>
      </c>
      <c r="AB2673" t="s">
        <v>452</v>
      </c>
    </row>
    <row r="2674" spans="1:28" x14ac:dyDescent="0.25">
      <c r="A2674" t="s">
        <v>167</v>
      </c>
      <c r="B2674" t="s">
        <v>26</v>
      </c>
      <c r="C2674" t="s">
        <v>493</v>
      </c>
      <c r="D2674" t="s">
        <v>51</v>
      </c>
      <c r="E2674">
        <v>511</v>
      </c>
      <c r="F2674" t="str">
        <f t="shared" si="82"/>
        <v>A0820AF511</v>
      </c>
      <c r="G2674">
        <f t="shared" si="83"/>
        <v>3524000</v>
      </c>
      <c r="H2674" s="2">
        <v>-3523843</v>
      </c>
      <c r="I2674" s="3">
        <v>-3524000</v>
      </c>
      <c r="J2674" t="s">
        <v>99</v>
      </c>
      <c r="K2674" t="s">
        <v>168</v>
      </c>
      <c r="L2674" t="s">
        <v>117</v>
      </c>
      <c r="M2674" t="s">
        <v>169</v>
      </c>
      <c r="N2674" t="s">
        <v>170</v>
      </c>
      <c r="O2674" t="s">
        <v>814</v>
      </c>
      <c r="P2674" t="s">
        <v>34</v>
      </c>
      <c r="Q2674" t="s">
        <v>35</v>
      </c>
      <c r="R2674" t="s">
        <v>36</v>
      </c>
      <c r="S2674" t="s">
        <v>494</v>
      </c>
      <c r="T2674" t="s">
        <v>185</v>
      </c>
      <c r="U2674" t="s">
        <v>186</v>
      </c>
      <c r="V2674" t="s">
        <v>39</v>
      </c>
      <c r="W2674" t="s">
        <v>40</v>
      </c>
      <c r="X2674" t="s">
        <v>187</v>
      </c>
      <c r="Y2674" t="s">
        <v>41</v>
      </c>
      <c r="Z2674" t="s">
        <v>41</v>
      </c>
      <c r="AA2674" t="s">
        <v>188</v>
      </c>
      <c r="AB2674" t="s">
        <v>452</v>
      </c>
    </row>
    <row r="2675" spans="1:28" x14ac:dyDescent="0.25">
      <c r="A2675" t="s">
        <v>171</v>
      </c>
      <c r="B2675" t="s">
        <v>26</v>
      </c>
      <c r="C2675" t="s">
        <v>493</v>
      </c>
      <c r="D2675" t="s">
        <v>51</v>
      </c>
      <c r="E2675">
        <v>511</v>
      </c>
      <c r="F2675" t="str">
        <f t="shared" si="82"/>
        <v>A0820AF511</v>
      </c>
      <c r="G2675">
        <f t="shared" si="83"/>
        <v>25000</v>
      </c>
      <c r="H2675" s="2">
        <v>25308</v>
      </c>
      <c r="I2675" s="3">
        <v>25000</v>
      </c>
      <c r="J2675" t="s">
        <v>29</v>
      </c>
      <c r="K2675" t="s">
        <v>115</v>
      </c>
      <c r="L2675" t="s">
        <v>111</v>
      </c>
      <c r="M2675" t="s">
        <v>112</v>
      </c>
      <c r="N2675" t="s">
        <v>113</v>
      </c>
      <c r="O2675" t="s">
        <v>814</v>
      </c>
      <c r="P2675" t="s">
        <v>34</v>
      </c>
      <c r="Q2675" t="s">
        <v>35</v>
      </c>
      <c r="R2675" t="s">
        <v>36</v>
      </c>
      <c r="S2675" t="s">
        <v>494</v>
      </c>
      <c r="T2675" t="s">
        <v>185</v>
      </c>
      <c r="U2675" t="s">
        <v>186</v>
      </c>
      <c r="V2675" t="s">
        <v>39</v>
      </c>
      <c r="W2675" t="s">
        <v>40</v>
      </c>
      <c r="X2675" t="s">
        <v>187</v>
      </c>
      <c r="Y2675" t="s">
        <v>41</v>
      </c>
      <c r="Z2675" t="s">
        <v>41</v>
      </c>
      <c r="AA2675" t="s">
        <v>188</v>
      </c>
      <c r="AB2675" t="s">
        <v>452</v>
      </c>
    </row>
    <row r="2676" spans="1:28" x14ac:dyDescent="0.25">
      <c r="A2676" t="s">
        <v>172</v>
      </c>
      <c r="B2676" t="s">
        <v>26</v>
      </c>
      <c r="C2676" t="s">
        <v>493</v>
      </c>
      <c r="D2676" t="s">
        <v>51</v>
      </c>
      <c r="E2676">
        <v>511</v>
      </c>
      <c r="F2676" t="str">
        <f t="shared" si="82"/>
        <v>A0820AF511</v>
      </c>
      <c r="G2676">
        <f t="shared" si="83"/>
        <v>25000</v>
      </c>
      <c r="H2676" s="2">
        <v>-25308</v>
      </c>
      <c r="I2676" s="3">
        <v>-25000</v>
      </c>
      <c r="J2676" t="s">
        <v>99</v>
      </c>
      <c r="K2676" t="s">
        <v>108</v>
      </c>
      <c r="L2676" t="s">
        <v>109</v>
      </c>
      <c r="M2676" t="s">
        <v>32</v>
      </c>
      <c r="N2676" t="s">
        <v>33</v>
      </c>
      <c r="O2676" t="s">
        <v>814</v>
      </c>
      <c r="P2676" t="s">
        <v>34</v>
      </c>
      <c r="Q2676" t="s">
        <v>35</v>
      </c>
      <c r="R2676" t="s">
        <v>36</v>
      </c>
      <c r="S2676" t="s">
        <v>494</v>
      </c>
      <c r="T2676" t="s">
        <v>185</v>
      </c>
      <c r="U2676" t="s">
        <v>186</v>
      </c>
      <c r="V2676" t="s">
        <v>39</v>
      </c>
      <c r="W2676" t="s">
        <v>40</v>
      </c>
      <c r="X2676" t="s">
        <v>187</v>
      </c>
      <c r="Y2676" t="s">
        <v>41</v>
      </c>
      <c r="Z2676" t="s">
        <v>41</v>
      </c>
      <c r="AA2676" t="s">
        <v>188</v>
      </c>
      <c r="AB2676" t="s">
        <v>452</v>
      </c>
    </row>
    <row r="2677" spans="1:28" x14ac:dyDescent="0.25">
      <c r="A2677" t="s">
        <v>181</v>
      </c>
      <c r="B2677" t="s">
        <v>26</v>
      </c>
      <c r="C2677" t="s">
        <v>493</v>
      </c>
      <c r="D2677" t="s">
        <v>51</v>
      </c>
      <c r="E2677">
        <v>511</v>
      </c>
      <c r="F2677" t="str">
        <f t="shared" si="82"/>
        <v>A0820AF511</v>
      </c>
      <c r="G2677">
        <f t="shared" si="83"/>
        <v>47918000</v>
      </c>
      <c r="H2677" s="2">
        <v>47917952</v>
      </c>
      <c r="I2677" s="3">
        <v>47918000</v>
      </c>
      <c r="J2677" t="s">
        <v>29</v>
      </c>
      <c r="K2677" t="s">
        <v>108</v>
      </c>
      <c r="L2677" t="s">
        <v>109</v>
      </c>
      <c r="M2677" t="s">
        <v>32</v>
      </c>
      <c r="N2677" t="s">
        <v>33</v>
      </c>
      <c r="O2677" t="s">
        <v>814</v>
      </c>
      <c r="P2677" t="s">
        <v>34</v>
      </c>
      <c r="Q2677" t="s">
        <v>35</v>
      </c>
      <c r="R2677" t="s">
        <v>36</v>
      </c>
      <c r="S2677" t="s">
        <v>494</v>
      </c>
      <c r="T2677" t="s">
        <v>185</v>
      </c>
      <c r="U2677" t="s">
        <v>186</v>
      </c>
      <c r="V2677" t="s">
        <v>39</v>
      </c>
      <c r="W2677" t="s">
        <v>40</v>
      </c>
      <c r="X2677" t="s">
        <v>187</v>
      </c>
      <c r="Y2677" t="s">
        <v>41</v>
      </c>
      <c r="Z2677" t="s">
        <v>41</v>
      </c>
      <c r="AA2677" t="s">
        <v>188</v>
      </c>
      <c r="AB2677" t="s">
        <v>452</v>
      </c>
    </row>
    <row r="2678" spans="1:28" x14ac:dyDescent="0.25">
      <c r="A2678" t="s">
        <v>182</v>
      </c>
      <c r="B2678" t="s">
        <v>26</v>
      </c>
      <c r="C2678" t="s">
        <v>493</v>
      </c>
      <c r="D2678" t="s">
        <v>51</v>
      </c>
      <c r="E2678">
        <v>511</v>
      </c>
      <c r="F2678" t="str">
        <f t="shared" si="82"/>
        <v>A0820AF511</v>
      </c>
      <c r="G2678">
        <f t="shared" si="83"/>
        <v>47918000</v>
      </c>
      <c r="H2678" s="2">
        <v>-47917952</v>
      </c>
      <c r="I2678" s="3">
        <v>-47918000</v>
      </c>
      <c r="J2678" t="s">
        <v>99</v>
      </c>
      <c r="K2678" t="s">
        <v>116</v>
      </c>
      <c r="L2678" t="s">
        <v>117</v>
      </c>
      <c r="M2678" t="s">
        <v>118</v>
      </c>
      <c r="N2678" t="s">
        <v>117</v>
      </c>
      <c r="O2678" t="s">
        <v>814</v>
      </c>
      <c r="P2678" t="s">
        <v>34</v>
      </c>
      <c r="Q2678" t="s">
        <v>35</v>
      </c>
      <c r="R2678" t="s">
        <v>36</v>
      </c>
      <c r="S2678" t="s">
        <v>494</v>
      </c>
      <c r="T2678" t="s">
        <v>185</v>
      </c>
      <c r="U2678" t="s">
        <v>186</v>
      </c>
      <c r="V2678" t="s">
        <v>39</v>
      </c>
      <c r="W2678" t="s">
        <v>40</v>
      </c>
      <c r="X2678" t="s">
        <v>187</v>
      </c>
      <c r="Y2678" t="s">
        <v>41</v>
      </c>
      <c r="Z2678" t="s">
        <v>41</v>
      </c>
      <c r="AA2678" t="s">
        <v>188</v>
      </c>
      <c r="AB2678" t="s">
        <v>452</v>
      </c>
    </row>
    <row r="2679" spans="1:28" x14ac:dyDescent="0.25">
      <c r="A2679" t="s">
        <v>823</v>
      </c>
      <c r="B2679" t="s">
        <v>26</v>
      </c>
      <c r="C2679" t="s">
        <v>496</v>
      </c>
      <c r="D2679" t="s">
        <v>51</v>
      </c>
      <c r="E2679">
        <v>511</v>
      </c>
      <c r="F2679" t="str">
        <f t="shared" si="82"/>
        <v>A0820AF511</v>
      </c>
      <c r="G2679">
        <f t="shared" si="83"/>
        <v>970000</v>
      </c>
      <c r="H2679" s="2">
        <v>969960</v>
      </c>
      <c r="I2679" s="3">
        <v>970000</v>
      </c>
      <c r="J2679" t="s">
        <v>29</v>
      </c>
      <c r="K2679" t="s">
        <v>108</v>
      </c>
      <c r="L2679" t="s">
        <v>109</v>
      </c>
      <c r="M2679" t="s">
        <v>32</v>
      </c>
      <c r="N2679" t="s">
        <v>33</v>
      </c>
      <c r="O2679" t="s">
        <v>814</v>
      </c>
      <c r="P2679" t="s">
        <v>34</v>
      </c>
      <c r="Q2679" t="s">
        <v>35</v>
      </c>
      <c r="R2679" t="s">
        <v>36</v>
      </c>
      <c r="S2679" t="s">
        <v>497</v>
      </c>
      <c r="T2679" t="s">
        <v>185</v>
      </c>
      <c r="U2679" t="s">
        <v>186</v>
      </c>
      <c r="V2679" t="s">
        <v>39</v>
      </c>
      <c r="W2679" t="s">
        <v>40</v>
      </c>
      <c r="X2679" t="s">
        <v>187</v>
      </c>
      <c r="Y2679" t="s">
        <v>41</v>
      </c>
      <c r="Z2679" t="s">
        <v>41</v>
      </c>
      <c r="AA2679" t="s">
        <v>188</v>
      </c>
      <c r="AB2679" t="s">
        <v>498</v>
      </c>
    </row>
    <row r="2680" spans="1:28" x14ac:dyDescent="0.25">
      <c r="A2680" t="s">
        <v>825</v>
      </c>
      <c r="B2680" t="s">
        <v>26</v>
      </c>
      <c r="C2680" t="s">
        <v>496</v>
      </c>
      <c r="D2680" t="s">
        <v>51</v>
      </c>
      <c r="E2680">
        <v>511</v>
      </c>
      <c r="F2680" t="str">
        <f t="shared" si="82"/>
        <v>A0820AF511</v>
      </c>
      <c r="G2680">
        <f t="shared" si="83"/>
        <v>18000</v>
      </c>
      <c r="H2680" s="2">
        <v>17994</v>
      </c>
      <c r="I2680" s="3">
        <v>18000</v>
      </c>
      <c r="J2680" t="s">
        <v>29</v>
      </c>
      <c r="K2680" t="s">
        <v>100</v>
      </c>
      <c r="L2680" t="s">
        <v>101</v>
      </c>
      <c r="M2680" t="s">
        <v>102</v>
      </c>
      <c r="N2680" t="s">
        <v>103</v>
      </c>
      <c r="O2680" t="s">
        <v>814</v>
      </c>
      <c r="P2680" t="s">
        <v>34</v>
      </c>
      <c r="Q2680" t="s">
        <v>35</v>
      </c>
      <c r="R2680" t="s">
        <v>36</v>
      </c>
      <c r="S2680" t="s">
        <v>497</v>
      </c>
      <c r="T2680" t="s">
        <v>185</v>
      </c>
      <c r="U2680" t="s">
        <v>186</v>
      </c>
      <c r="V2680" t="s">
        <v>39</v>
      </c>
      <c r="W2680" t="s">
        <v>40</v>
      </c>
      <c r="X2680" t="s">
        <v>187</v>
      </c>
      <c r="Y2680" t="s">
        <v>41</v>
      </c>
      <c r="Z2680" t="s">
        <v>41</v>
      </c>
      <c r="AA2680" t="s">
        <v>188</v>
      </c>
      <c r="AB2680" t="s">
        <v>498</v>
      </c>
    </row>
    <row r="2681" spans="1:28" x14ac:dyDescent="0.25">
      <c r="A2681" t="s">
        <v>816</v>
      </c>
      <c r="B2681" t="s">
        <v>26</v>
      </c>
      <c r="C2681" t="s">
        <v>496</v>
      </c>
      <c r="D2681" t="s">
        <v>51</v>
      </c>
      <c r="E2681">
        <v>511</v>
      </c>
      <c r="F2681" t="str">
        <f t="shared" si="82"/>
        <v>A0820AF511</v>
      </c>
      <c r="G2681">
        <f t="shared" si="83"/>
        <v>333000</v>
      </c>
      <c r="H2681" s="2">
        <v>-332558</v>
      </c>
      <c r="I2681" s="3">
        <v>-333000</v>
      </c>
      <c r="J2681" t="s">
        <v>99</v>
      </c>
      <c r="K2681" t="s">
        <v>115</v>
      </c>
      <c r="L2681" t="s">
        <v>111</v>
      </c>
      <c r="M2681" t="s">
        <v>112</v>
      </c>
      <c r="N2681" t="s">
        <v>113</v>
      </c>
      <c r="O2681" t="s">
        <v>814</v>
      </c>
      <c r="P2681" t="s">
        <v>34</v>
      </c>
      <c r="Q2681" t="s">
        <v>35</v>
      </c>
      <c r="R2681" t="s">
        <v>36</v>
      </c>
      <c r="S2681" t="s">
        <v>497</v>
      </c>
      <c r="T2681" t="s">
        <v>185</v>
      </c>
      <c r="U2681" t="s">
        <v>186</v>
      </c>
      <c r="V2681" t="s">
        <v>39</v>
      </c>
      <c r="W2681" t="s">
        <v>40</v>
      </c>
      <c r="X2681" t="s">
        <v>187</v>
      </c>
      <c r="Y2681" t="s">
        <v>41</v>
      </c>
      <c r="Z2681" t="s">
        <v>41</v>
      </c>
      <c r="AA2681" t="s">
        <v>188</v>
      </c>
      <c r="AB2681" t="s">
        <v>498</v>
      </c>
    </row>
    <row r="2682" spans="1:28" x14ac:dyDescent="0.25">
      <c r="A2682" t="s">
        <v>817</v>
      </c>
      <c r="B2682" t="s">
        <v>26</v>
      </c>
      <c r="C2682" t="s">
        <v>496</v>
      </c>
      <c r="D2682" t="s">
        <v>51</v>
      </c>
      <c r="E2682">
        <v>511</v>
      </c>
      <c r="F2682" t="str">
        <f t="shared" si="82"/>
        <v>A0820AF511</v>
      </c>
      <c r="G2682">
        <f t="shared" si="83"/>
        <v>655000</v>
      </c>
      <c r="H2682" s="2">
        <v>-655396</v>
      </c>
      <c r="I2682" s="3">
        <v>-655000</v>
      </c>
      <c r="J2682" t="s">
        <v>99</v>
      </c>
      <c r="K2682" t="s">
        <v>116</v>
      </c>
      <c r="L2682" t="s">
        <v>117</v>
      </c>
      <c r="M2682" t="s">
        <v>118</v>
      </c>
      <c r="N2682" t="s">
        <v>117</v>
      </c>
      <c r="O2682" t="s">
        <v>814</v>
      </c>
      <c r="P2682" t="s">
        <v>34</v>
      </c>
      <c r="Q2682" t="s">
        <v>35</v>
      </c>
      <c r="R2682" t="s">
        <v>36</v>
      </c>
      <c r="S2682" t="s">
        <v>497</v>
      </c>
      <c r="T2682" t="s">
        <v>185</v>
      </c>
      <c r="U2682" t="s">
        <v>186</v>
      </c>
      <c r="V2682" t="s">
        <v>39</v>
      </c>
      <c r="W2682" t="s">
        <v>40</v>
      </c>
      <c r="X2682" t="s">
        <v>187</v>
      </c>
      <c r="Y2682" t="s">
        <v>41</v>
      </c>
      <c r="Z2682" t="s">
        <v>41</v>
      </c>
      <c r="AA2682" t="s">
        <v>188</v>
      </c>
      <c r="AB2682" t="s">
        <v>498</v>
      </c>
    </row>
    <row r="2683" spans="1:28" x14ac:dyDescent="0.25">
      <c r="A2683" t="s">
        <v>149</v>
      </c>
      <c r="B2683" t="s">
        <v>26</v>
      </c>
      <c r="C2683" t="s">
        <v>496</v>
      </c>
      <c r="D2683" t="s">
        <v>51</v>
      </c>
      <c r="E2683">
        <v>511</v>
      </c>
      <c r="F2683" t="str">
        <f t="shared" si="82"/>
        <v>A0820AF511</v>
      </c>
      <c r="G2683">
        <f t="shared" si="83"/>
        <v>166000</v>
      </c>
      <c r="H2683" s="2">
        <v>166279</v>
      </c>
      <c r="I2683" s="3">
        <v>166000</v>
      </c>
      <c r="J2683" t="s">
        <v>29</v>
      </c>
      <c r="K2683" t="s">
        <v>35</v>
      </c>
      <c r="L2683" t="s">
        <v>129</v>
      </c>
      <c r="M2683" t="s">
        <v>130</v>
      </c>
      <c r="N2683" t="s">
        <v>131</v>
      </c>
      <c r="O2683" t="s">
        <v>814</v>
      </c>
      <c r="P2683" t="s">
        <v>34</v>
      </c>
      <c r="Q2683" t="s">
        <v>35</v>
      </c>
      <c r="R2683" t="s">
        <v>36</v>
      </c>
      <c r="S2683" t="s">
        <v>497</v>
      </c>
      <c r="T2683" t="s">
        <v>185</v>
      </c>
      <c r="U2683" t="s">
        <v>186</v>
      </c>
      <c r="V2683" t="s">
        <v>39</v>
      </c>
      <c r="W2683" t="s">
        <v>40</v>
      </c>
      <c r="X2683" t="s">
        <v>187</v>
      </c>
      <c r="Y2683" t="s">
        <v>41</v>
      </c>
      <c r="Z2683" t="s">
        <v>41</v>
      </c>
      <c r="AA2683" t="s">
        <v>188</v>
      </c>
      <c r="AB2683" t="s">
        <v>498</v>
      </c>
    </row>
    <row r="2684" spans="1:28" x14ac:dyDescent="0.25">
      <c r="A2684" t="s">
        <v>152</v>
      </c>
      <c r="B2684" t="s">
        <v>26</v>
      </c>
      <c r="C2684" t="s">
        <v>496</v>
      </c>
      <c r="D2684" t="s">
        <v>51</v>
      </c>
      <c r="E2684">
        <v>511</v>
      </c>
      <c r="F2684" t="str">
        <f t="shared" si="82"/>
        <v>A0820AF511</v>
      </c>
      <c r="G2684">
        <f t="shared" si="83"/>
        <v>166000</v>
      </c>
      <c r="H2684" s="2">
        <v>-166279</v>
      </c>
      <c r="I2684" s="3">
        <v>-166000</v>
      </c>
      <c r="J2684" t="s">
        <v>99</v>
      </c>
      <c r="K2684" t="s">
        <v>115</v>
      </c>
      <c r="L2684" t="s">
        <v>111</v>
      </c>
      <c r="M2684" t="s">
        <v>112</v>
      </c>
      <c r="N2684" t="s">
        <v>113</v>
      </c>
      <c r="O2684" t="s">
        <v>814</v>
      </c>
      <c r="P2684" t="s">
        <v>34</v>
      </c>
      <c r="Q2684" t="s">
        <v>35</v>
      </c>
      <c r="R2684" t="s">
        <v>36</v>
      </c>
      <c r="S2684" t="s">
        <v>497</v>
      </c>
      <c r="T2684" t="s">
        <v>185</v>
      </c>
      <c r="U2684" t="s">
        <v>186</v>
      </c>
      <c r="V2684" t="s">
        <v>39</v>
      </c>
      <c r="W2684" t="s">
        <v>40</v>
      </c>
      <c r="X2684" t="s">
        <v>187</v>
      </c>
      <c r="Y2684" t="s">
        <v>41</v>
      </c>
      <c r="Z2684" t="s">
        <v>41</v>
      </c>
      <c r="AA2684" t="s">
        <v>188</v>
      </c>
      <c r="AB2684" t="s">
        <v>498</v>
      </c>
    </row>
    <row r="2685" spans="1:28" x14ac:dyDescent="0.25">
      <c r="A2685" t="s">
        <v>153</v>
      </c>
      <c r="B2685" t="s">
        <v>499</v>
      </c>
      <c r="C2685" t="s">
        <v>496</v>
      </c>
      <c r="D2685" t="s">
        <v>51</v>
      </c>
      <c r="E2685">
        <v>511</v>
      </c>
      <c r="F2685" t="str">
        <f t="shared" si="82"/>
        <v>A0820AF511</v>
      </c>
      <c r="G2685">
        <f t="shared" si="83"/>
        <v>162000</v>
      </c>
      <c r="H2685" s="2">
        <v>161876</v>
      </c>
      <c r="I2685" s="3">
        <v>162000</v>
      </c>
      <c r="J2685" t="s">
        <v>29</v>
      </c>
      <c r="K2685" t="s">
        <v>154</v>
      </c>
      <c r="L2685" t="s">
        <v>155</v>
      </c>
      <c r="M2685" t="s">
        <v>156</v>
      </c>
      <c r="N2685" t="s">
        <v>157</v>
      </c>
      <c r="O2685" t="s">
        <v>814</v>
      </c>
      <c r="P2685" t="s">
        <v>34</v>
      </c>
      <c r="Q2685" t="s">
        <v>35</v>
      </c>
      <c r="R2685" t="s">
        <v>36</v>
      </c>
      <c r="S2685" t="s">
        <v>497</v>
      </c>
      <c r="T2685" t="s">
        <v>185</v>
      </c>
      <c r="U2685" t="s">
        <v>186</v>
      </c>
      <c r="V2685" t="s">
        <v>39</v>
      </c>
      <c r="W2685" t="s">
        <v>40</v>
      </c>
      <c r="X2685" t="s">
        <v>187</v>
      </c>
      <c r="Y2685" t="s">
        <v>41</v>
      </c>
      <c r="Z2685" t="s">
        <v>41</v>
      </c>
      <c r="AA2685" t="s">
        <v>188</v>
      </c>
      <c r="AB2685" t="s">
        <v>498</v>
      </c>
    </row>
    <row r="2686" spans="1:28" x14ac:dyDescent="0.25">
      <c r="A2686" t="s">
        <v>158</v>
      </c>
      <c r="B2686" t="s">
        <v>499</v>
      </c>
      <c r="C2686" t="s">
        <v>496</v>
      </c>
      <c r="D2686" t="s">
        <v>51</v>
      </c>
      <c r="E2686">
        <v>511</v>
      </c>
      <c r="F2686" t="str">
        <f t="shared" si="82"/>
        <v>A0820AF511</v>
      </c>
      <c r="G2686">
        <f t="shared" si="83"/>
        <v>5000</v>
      </c>
      <c r="H2686" s="2">
        <v>5235</v>
      </c>
      <c r="I2686" s="3">
        <v>5000</v>
      </c>
      <c r="J2686" t="s">
        <v>29</v>
      </c>
      <c r="K2686" t="s">
        <v>159</v>
      </c>
      <c r="L2686" t="s">
        <v>160</v>
      </c>
      <c r="M2686" t="s">
        <v>161</v>
      </c>
      <c r="N2686" t="s">
        <v>162</v>
      </c>
      <c r="O2686" t="s">
        <v>814</v>
      </c>
      <c r="P2686" t="s">
        <v>34</v>
      </c>
      <c r="Q2686" t="s">
        <v>35</v>
      </c>
      <c r="R2686" t="s">
        <v>36</v>
      </c>
      <c r="S2686" t="s">
        <v>497</v>
      </c>
      <c r="T2686" t="s">
        <v>185</v>
      </c>
      <c r="U2686" t="s">
        <v>186</v>
      </c>
      <c r="V2686" t="s">
        <v>39</v>
      </c>
      <c r="W2686" t="s">
        <v>40</v>
      </c>
      <c r="X2686" t="s">
        <v>187</v>
      </c>
      <c r="Y2686" t="s">
        <v>41</v>
      </c>
      <c r="Z2686" t="s">
        <v>41</v>
      </c>
      <c r="AA2686" t="s">
        <v>188</v>
      </c>
      <c r="AB2686" t="s">
        <v>498</v>
      </c>
    </row>
    <row r="2687" spans="1:28" x14ac:dyDescent="0.25">
      <c r="A2687" t="s">
        <v>163</v>
      </c>
      <c r="B2687" t="s">
        <v>499</v>
      </c>
      <c r="C2687" t="s">
        <v>496</v>
      </c>
      <c r="D2687" t="s">
        <v>51</v>
      </c>
      <c r="E2687">
        <v>511</v>
      </c>
      <c r="F2687" t="str">
        <f t="shared" si="82"/>
        <v>A0820AF511</v>
      </c>
      <c r="G2687">
        <f t="shared" si="83"/>
        <v>167000</v>
      </c>
      <c r="H2687" s="2">
        <v>-167111</v>
      </c>
      <c r="I2687" s="3">
        <v>-167000</v>
      </c>
      <c r="J2687" t="s">
        <v>99</v>
      </c>
      <c r="K2687" t="s">
        <v>35</v>
      </c>
      <c r="L2687" t="s">
        <v>129</v>
      </c>
      <c r="M2687" t="s">
        <v>130</v>
      </c>
      <c r="N2687" t="s">
        <v>131</v>
      </c>
      <c r="O2687" t="s">
        <v>814</v>
      </c>
      <c r="P2687" t="s">
        <v>34</v>
      </c>
      <c r="Q2687" t="s">
        <v>35</v>
      </c>
      <c r="R2687" t="s">
        <v>36</v>
      </c>
      <c r="S2687" t="s">
        <v>497</v>
      </c>
      <c r="T2687" t="s">
        <v>185</v>
      </c>
      <c r="U2687" t="s">
        <v>186</v>
      </c>
      <c r="V2687" t="s">
        <v>39</v>
      </c>
      <c r="W2687" t="s">
        <v>40</v>
      </c>
      <c r="X2687" t="s">
        <v>187</v>
      </c>
      <c r="Y2687" t="s">
        <v>41</v>
      </c>
      <c r="Z2687" t="s">
        <v>41</v>
      </c>
      <c r="AA2687" t="s">
        <v>188</v>
      </c>
      <c r="AB2687" t="s">
        <v>498</v>
      </c>
    </row>
    <row r="2688" spans="1:28" x14ac:dyDescent="0.25">
      <c r="A2688" t="s">
        <v>164</v>
      </c>
      <c r="B2688" t="s">
        <v>26</v>
      </c>
      <c r="C2688" t="s">
        <v>496</v>
      </c>
      <c r="D2688" t="s">
        <v>51</v>
      </c>
      <c r="E2688">
        <v>511</v>
      </c>
      <c r="F2688" t="str">
        <f t="shared" si="82"/>
        <v>A0820AF511</v>
      </c>
      <c r="G2688">
        <f t="shared" si="83"/>
        <v>162000</v>
      </c>
      <c r="H2688" s="2">
        <v>161876</v>
      </c>
      <c r="I2688" s="3">
        <v>162000</v>
      </c>
      <c r="J2688" t="s">
        <v>29</v>
      </c>
      <c r="K2688" t="s">
        <v>116</v>
      </c>
      <c r="L2688" t="s">
        <v>117</v>
      </c>
      <c r="M2688" t="s">
        <v>118</v>
      </c>
      <c r="N2688" t="s">
        <v>117</v>
      </c>
      <c r="O2688" t="s">
        <v>814</v>
      </c>
      <c r="P2688" t="s">
        <v>34</v>
      </c>
      <c r="Q2688" t="s">
        <v>35</v>
      </c>
      <c r="R2688" t="s">
        <v>36</v>
      </c>
      <c r="S2688" t="s">
        <v>497</v>
      </c>
      <c r="T2688" t="s">
        <v>185</v>
      </c>
      <c r="U2688" t="s">
        <v>186</v>
      </c>
      <c r="V2688" t="s">
        <v>39</v>
      </c>
      <c r="W2688" t="s">
        <v>40</v>
      </c>
      <c r="X2688" t="s">
        <v>187</v>
      </c>
      <c r="Y2688" t="s">
        <v>41</v>
      </c>
      <c r="Z2688" t="s">
        <v>41</v>
      </c>
      <c r="AA2688" t="s">
        <v>188</v>
      </c>
      <c r="AB2688" t="s">
        <v>498</v>
      </c>
    </row>
    <row r="2689" spans="1:29" x14ac:dyDescent="0.25">
      <c r="A2689" t="s">
        <v>165</v>
      </c>
      <c r="B2689" t="s">
        <v>26</v>
      </c>
      <c r="C2689" t="s">
        <v>496</v>
      </c>
      <c r="D2689" t="s">
        <v>51</v>
      </c>
      <c r="E2689">
        <v>511</v>
      </c>
      <c r="F2689" t="str">
        <f t="shared" si="82"/>
        <v>A0820AF511</v>
      </c>
      <c r="G2689">
        <f t="shared" si="83"/>
        <v>162000</v>
      </c>
      <c r="H2689" s="2">
        <v>-161876</v>
      </c>
      <c r="I2689" s="3">
        <v>-162000</v>
      </c>
      <c r="J2689" t="s">
        <v>99</v>
      </c>
      <c r="K2689" t="s">
        <v>154</v>
      </c>
      <c r="L2689" t="s">
        <v>155</v>
      </c>
      <c r="M2689" t="s">
        <v>156</v>
      </c>
      <c r="N2689" t="s">
        <v>157</v>
      </c>
      <c r="O2689" t="s">
        <v>814</v>
      </c>
      <c r="P2689" t="s">
        <v>34</v>
      </c>
      <c r="Q2689" t="s">
        <v>35</v>
      </c>
      <c r="R2689" t="s">
        <v>36</v>
      </c>
      <c r="S2689" t="s">
        <v>497</v>
      </c>
      <c r="T2689" t="s">
        <v>185</v>
      </c>
      <c r="U2689" t="s">
        <v>186</v>
      </c>
      <c r="V2689" t="s">
        <v>39</v>
      </c>
      <c r="W2689" t="s">
        <v>40</v>
      </c>
      <c r="X2689" t="s">
        <v>187</v>
      </c>
      <c r="Y2689" t="s">
        <v>41</v>
      </c>
      <c r="Z2689" t="s">
        <v>41</v>
      </c>
      <c r="AA2689" t="s">
        <v>188</v>
      </c>
      <c r="AB2689" t="s">
        <v>498</v>
      </c>
    </row>
    <row r="2690" spans="1:29" x14ac:dyDescent="0.25">
      <c r="A2690" t="s">
        <v>166</v>
      </c>
      <c r="B2690" t="s">
        <v>26</v>
      </c>
      <c r="C2690" t="s">
        <v>496</v>
      </c>
      <c r="D2690" t="s">
        <v>51</v>
      </c>
      <c r="E2690">
        <v>511</v>
      </c>
      <c r="F2690" t="str">
        <f t="shared" si="82"/>
        <v>A0820AF511</v>
      </c>
      <c r="G2690">
        <f t="shared" si="83"/>
        <v>168000</v>
      </c>
      <c r="H2690" s="2">
        <v>168319</v>
      </c>
      <c r="I2690" s="3">
        <v>168000</v>
      </c>
      <c r="J2690" t="s">
        <v>29</v>
      </c>
      <c r="K2690" t="s">
        <v>116</v>
      </c>
      <c r="L2690" t="s">
        <v>117</v>
      </c>
      <c r="M2690" t="s">
        <v>118</v>
      </c>
      <c r="N2690" t="s">
        <v>117</v>
      </c>
      <c r="O2690" t="s">
        <v>814</v>
      </c>
      <c r="P2690" t="s">
        <v>34</v>
      </c>
      <c r="Q2690" t="s">
        <v>35</v>
      </c>
      <c r="R2690" t="s">
        <v>36</v>
      </c>
      <c r="S2690" t="s">
        <v>497</v>
      </c>
      <c r="T2690" t="s">
        <v>185</v>
      </c>
      <c r="U2690" t="s">
        <v>186</v>
      </c>
      <c r="V2690" t="s">
        <v>39</v>
      </c>
      <c r="W2690" t="s">
        <v>40</v>
      </c>
      <c r="X2690" t="s">
        <v>187</v>
      </c>
      <c r="Y2690" t="s">
        <v>41</v>
      </c>
      <c r="Z2690" t="s">
        <v>41</v>
      </c>
      <c r="AA2690" t="s">
        <v>188</v>
      </c>
      <c r="AB2690" t="s">
        <v>498</v>
      </c>
    </row>
    <row r="2691" spans="1:29" x14ac:dyDescent="0.25">
      <c r="A2691" t="s">
        <v>167</v>
      </c>
      <c r="B2691" t="s">
        <v>26</v>
      </c>
      <c r="C2691" t="s">
        <v>496</v>
      </c>
      <c r="D2691" t="s">
        <v>51</v>
      </c>
      <c r="E2691">
        <v>511</v>
      </c>
      <c r="F2691" t="str">
        <f t="shared" si="82"/>
        <v>A0820AF511</v>
      </c>
      <c r="G2691">
        <f t="shared" si="83"/>
        <v>168000</v>
      </c>
      <c r="H2691" s="2">
        <v>-168319</v>
      </c>
      <c r="I2691" s="3">
        <v>-168000</v>
      </c>
      <c r="J2691" t="s">
        <v>99</v>
      </c>
      <c r="K2691" t="s">
        <v>168</v>
      </c>
      <c r="L2691" t="s">
        <v>117</v>
      </c>
      <c r="M2691" t="s">
        <v>169</v>
      </c>
      <c r="N2691" t="s">
        <v>170</v>
      </c>
      <c r="O2691" t="s">
        <v>814</v>
      </c>
      <c r="P2691" t="s">
        <v>34</v>
      </c>
      <c r="Q2691" t="s">
        <v>35</v>
      </c>
      <c r="R2691" t="s">
        <v>36</v>
      </c>
      <c r="S2691" t="s">
        <v>497</v>
      </c>
      <c r="T2691" t="s">
        <v>185</v>
      </c>
      <c r="U2691" t="s">
        <v>186</v>
      </c>
      <c r="V2691" t="s">
        <v>39</v>
      </c>
      <c r="W2691" t="s">
        <v>40</v>
      </c>
      <c r="X2691" t="s">
        <v>187</v>
      </c>
      <c r="Y2691" t="s">
        <v>41</v>
      </c>
      <c r="Z2691" t="s">
        <v>41</v>
      </c>
      <c r="AA2691" t="s">
        <v>188</v>
      </c>
      <c r="AB2691" t="s">
        <v>498</v>
      </c>
    </row>
    <row r="2692" spans="1:29" x14ac:dyDescent="0.25">
      <c r="A2692" t="s">
        <v>823</v>
      </c>
      <c r="B2692" t="s">
        <v>500</v>
      </c>
      <c r="C2692" t="s">
        <v>501</v>
      </c>
      <c r="D2692" t="s">
        <v>64</v>
      </c>
      <c r="E2692">
        <v>511</v>
      </c>
      <c r="F2692" t="str">
        <f t="shared" si="82"/>
        <v>A3860AF511</v>
      </c>
      <c r="G2692">
        <f t="shared" si="83"/>
        <v>76000</v>
      </c>
      <c r="H2692" s="2">
        <v>76234</v>
      </c>
      <c r="I2692" s="3">
        <v>76000</v>
      </c>
      <c r="J2692" t="s">
        <v>29</v>
      </c>
      <c r="K2692" t="s">
        <v>108</v>
      </c>
      <c r="L2692" t="s">
        <v>109</v>
      </c>
      <c r="M2692" t="s">
        <v>32</v>
      </c>
      <c r="N2692" t="s">
        <v>33</v>
      </c>
      <c r="O2692" t="s">
        <v>814</v>
      </c>
      <c r="P2692" t="s">
        <v>394</v>
      </c>
      <c r="Q2692" t="s">
        <v>51</v>
      </c>
      <c r="R2692" t="s">
        <v>58</v>
      </c>
      <c r="S2692" t="s">
        <v>502</v>
      </c>
      <c r="T2692" t="s">
        <v>396</v>
      </c>
      <c r="U2692" t="s">
        <v>369</v>
      </c>
      <c r="V2692" t="s">
        <v>39</v>
      </c>
      <c r="W2692" t="s">
        <v>187</v>
      </c>
      <c r="X2692" t="s">
        <v>187</v>
      </c>
      <c r="Y2692" t="s">
        <v>41</v>
      </c>
      <c r="Z2692" t="s">
        <v>41</v>
      </c>
      <c r="AA2692" t="s">
        <v>398</v>
      </c>
      <c r="AB2692" t="s">
        <v>503</v>
      </c>
      <c r="AC2692" t="s">
        <v>504</v>
      </c>
    </row>
    <row r="2693" spans="1:29" x14ac:dyDescent="0.25">
      <c r="A2693" t="s">
        <v>825</v>
      </c>
      <c r="B2693" t="s">
        <v>500</v>
      </c>
      <c r="C2693" t="s">
        <v>501</v>
      </c>
      <c r="D2693" t="s">
        <v>64</v>
      </c>
      <c r="E2693">
        <v>511</v>
      </c>
      <c r="F2693" t="str">
        <f t="shared" si="82"/>
        <v>A3860AF511</v>
      </c>
      <c r="G2693">
        <f t="shared" si="83"/>
        <v>1000</v>
      </c>
      <c r="H2693" s="2">
        <v>986</v>
      </c>
      <c r="I2693" s="3">
        <v>1000</v>
      </c>
      <c r="J2693" t="s">
        <v>29</v>
      </c>
      <c r="K2693" t="s">
        <v>100</v>
      </c>
      <c r="L2693" t="s">
        <v>101</v>
      </c>
      <c r="M2693" t="s">
        <v>102</v>
      </c>
      <c r="N2693" t="s">
        <v>103</v>
      </c>
      <c r="O2693" t="s">
        <v>814</v>
      </c>
      <c r="P2693" t="s">
        <v>394</v>
      </c>
      <c r="Q2693" t="s">
        <v>51</v>
      </c>
      <c r="R2693" t="s">
        <v>58</v>
      </c>
      <c r="S2693" t="s">
        <v>502</v>
      </c>
      <c r="T2693" t="s">
        <v>396</v>
      </c>
      <c r="U2693" t="s">
        <v>369</v>
      </c>
      <c r="V2693" t="s">
        <v>39</v>
      </c>
      <c r="W2693" t="s">
        <v>187</v>
      </c>
      <c r="X2693" t="s">
        <v>187</v>
      </c>
      <c r="Y2693" t="s">
        <v>41</v>
      </c>
      <c r="Z2693" t="s">
        <v>41</v>
      </c>
      <c r="AA2693" t="s">
        <v>398</v>
      </c>
      <c r="AB2693" t="s">
        <v>503</v>
      </c>
      <c r="AC2693" t="s">
        <v>504</v>
      </c>
    </row>
    <row r="2694" spans="1:29" x14ac:dyDescent="0.25">
      <c r="A2694" t="s">
        <v>816</v>
      </c>
      <c r="B2694" t="s">
        <v>500</v>
      </c>
      <c r="C2694" t="s">
        <v>501</v>
      </c>
      <c r="D2694" t="s">
        <v>64</v>
      </c>
      <c r="E2694">
        <v>511</v>
      </c>
      <c r="F2694" t="str">
        <f t="shared" si="82"/>
        <v>A3860AF511</v>
      </c>
      <c r="G2694">
        <f t="shared" si="83"/>
        <v>20000</v>
      </c>
      <c r="H2694" s="2">
        <v>-19752</v>
      </c>
      <c r="I2694" s="3">
        <v>-20000</v>
      </c>
      <c r="J2694" t="s">
        <v>99</v>
      </c>
      <c r="K2694" t="s">
        <v>115</v>
      </c>
      <c r="L2694" t="s">
        <v>111</v>
      </c>
      <c r="M2694" t="s">
        <v>112</v>
      </c>
      <c r="N2694" t="s">
        <v>113</v>
      </c>
      <c r="O2694" t="s">
        <v>814</v>
      </c>
      <c r="P2694" t="s">
        <v>394</v>
      </c>
      <c r="Q2694" t="s">
        <v>51</v>
      </c>
      <c r="R2694" t="s">
        <v>58</v>
      </c>
      <c r="S2694" t="s">
        <v>502</v>
      </c>
      <c r="T2694" t="s">
        <v>396</v>
      </c>
      <c r="U2694" t="s">
        <v>369</v>
      </c>
      <c r="V2694" t="s">
        <v>39</v>
      </c>
      <c r="W2694" t="s">
        <v>187</v>
      </c>
      <c r="X2694" t="s">
        <v>187</v>
      </c>
      <c r="Y2694" t="s">
        <v>41</v>
      </c>
      <c r="Z2694" t="s">
        <v>41</v>
      </c>
      <c r="AA2694" t="s">
        <v>398</v>
      </c>
      <c r="AB2694" t="s">
        <v>503</v>
      </c>
      <c r="AC2694" t="s">
        <v>504</v>
      </c>
    </row>
    <row r="2695" spans="1:29" x14ac:dyDescent="0.25">
      <c r="A2695" t="s">
        <v>817</v>
      </c>
      <c r="B2695" t="s">
        <v>500</v>
      </c>
      <c r="C2695" t="s">
        <v>501</v>
      </c>
      <c r="D2695" t="s">
        <v>64</v>
      </c>
      <c r="E2695">
        <v>511</v>
      </c>
      <c r="F2695" t="str">
        <f t="shared" si="82"/>
        <v>A3860AF511</v>
      </c>
      <c r="G2695">
        <f t="shared" si="83"/>
        <v>57000</v>
      </c>
      <c r="H2695" s="2">
        <v>-57468</v>
      </c>
      <c r="I2695" s="3">
        <v>-57000</v>
      </c>
      <c r="J2695" t="s">
        <v>99</v>
      </c>
      <c r="K2695" t="s">
        <v>116</v>
      </c>
      <c r="L2695" t="s">
        <v>117</v>
      </c>
      <c r="M2695" t="s">
        <v>118</v>
      </c>
      <c r="N2695" t="s">
        <v>117</v>
      </c>
      <c r="O2695" t="s">
        <v>814</v>
      </c>
      <c r="P2695" t="s">
        <v>394</v>
      </c>
      <c r="Q2695" t="s">
        <v>51</v>
      </c>
      <c r="R2695" t="s">
        <v>58</v>
      </c>
      <c r="S2695" t="s">
        <v>502</v>
      </c>
      <c r="T2695" t="s">
        <v>396</v>
      </c>
      <c r="U2695" t="s">
        <v>369</v>
      </c>
      <c r="V2695" t="s">
        <v>39</v>
      </c>
      <c r="W2695" t="s">
        <v>187</v>
      </c>
      <c r="X2695" t="s">
        <v>187</v>
      </c>
      <c r="Y2695" t="s">
        <v>41</v>
      </c>
      <c r="Z2695" t="s">
        <v>41</v>
      </c>
      <c r="AA2695" t="s">
        <v>398</v>
      </c>
      <c r="AB2695" t="s">
        <v>503</v>
      </c>
      <c r="AC2695" t="s">
        <v>504</v>
      </c>
    </row>
    <row r="2696" spans="1:29" x14ac:dyDescent="0.25">
      <c r="A2696" t="s">
        <v>149</v>
      </c>
      <c r="B2696" t="s">
        <v>500</v>
      </c>
      <c r="C2696" t="s">
        <v>501</v>
      </c>
      <c r="D2696" t="s">
        <v>64</v>
      </c>
      <c r="E2696">
        <v>511</v>
      </c>
      <c r="F2696" t="str">
        <f t="shared" ref="F2696:F2759" si="84">_xlfn.CONCAT("A",D2696,"AF",E2696)</f>
        <v>A3860AF511</v>
      </c>
      <c r="G2696">
        <f t="shared" ref="G2696:G2759" si="85">ABS(I2696)</f>
        <v>17000</v>
      </c>
      <c r="H2696" s="2">
        <v>17010</v>
      </c>
      <c r="I2696" s="3">
        <v>17000</v>
      </c>
      <c r="J2696" t="s">
        <v>29</v>
      </c>
      <c r="K2696" t="s">
        <v>381</v>
      </c>
      <c r="L2696" t="s">
        <v>382</v>
      </c>
      <c r="M2696" t="s">
        <v>383</v>
      </c>
      <c r="N2696" t="s">
        <v>384</v>
      </c>
      <c r="O2696" t="s">
        <v>814</v>
      </c>
      <c r="P2696" t="s">
        <v>394</v>
      </c>
      <c r="Q2696" t="s">
        <v>51</v>
      </c>
      <c r="R2696" t="s">
        <v>58</v>
      </c>
      <c r="S2696" t="s">
        <v>502</v>
      </c>
      <c r="T2696" t="s">
        <v>396</v>
      </c>
      <c r="U2696" t="s">
        <v>369</v>
      </c>
      <c r="V2696" t="s">
        <v>39</v>
      </c>
      <c r="W2696" t="s">
        <v>187</v>
      </c>
      <c r="X2696" t="s">
        <v>187</v>
      </c>
      <c r="Y2696" t="s">
        <v>41</v>
      </c>
      <c r="Z2696" t="s">
        <v>41</v>
      </c>
      <c r="AA2696" t="s">
        <v>398</v>
      </c>
      <c r="AB2696" t="s">
        <v>503</v>
      </c>
      <c r="AC2696" t="s">
        <v>504</v>
      </c>
    </row>
    <row r="2697" spans="1:29" x14ac:dyDescent="0.25">
      <c r="A2697" t="s">
        <v>152</v>
      </c>
      <c r="B2697" t="s">
        <v>500</v>
      </c>
      <c r="C2697" t="s">
        <v>501</v>
      </c>
      <c r="D2697" t="s">
        <v>64</v>
      </c>
      <c r="E2697">
        <v>511</v>
      </c>
      <c r="F2697" t="str">
        <f t="shared" si="84"/>
        <v>A3860AF511</v>
      </c>
      <c r="G2697">
        <f t="shared" si="85"/>
        <v>17000</v>
      </c>
      <c r="H2697" s="2">
        <v>-17010</v>
      </c>
      <c r="I2697" s="3">
        <v>-17000</v>
      </c>
      <c r="J2697" t="s">
        <v>99</v>
      </c>
      <c r="K2697" t="s">
        <v>115</v>
      </c>
      <c r="L2697" t="s">
        <v>111</v>
      </c>
      <c r="M2697" t="s">
        <v>112</v>
      </c>
      <c r="N2697" t="s">
        <v>113</v>
      </c>
      <c r="O2697" t="s">
        <v>814</v>
      </c>
      <c r="P2697" t="s">
        <v>394</v>
      </c>
      <c r="Q2697" t="s">
        <v>51</v>
      </c>
      <c r="R2697" t="s">
        <v>58</v>
      </c>
      <c r="S2697" t="s">
        <v>502</v>
      </c>
      <c r="T2697" t="s">
        <v>396</v>
      </c>
      <c r="U2697" t="s">
        <v>369</v>
      </c>
      <c r="V2697" t="s">
        <v>39</v>
      </c>
      <c r="W2697" t="s">
        <v>187</v>
      </c>
      <c r="X2697" t="s">
        <v>187</v>
      </c>
      <c r="Y2697" t="s">
        <v>41</v>
      </c>
      <c r="Z2697" t="s">
        <v>41</v>
      </c>
      <c r="AA2697" t="s">
        <v>398</v>
      </c>
      <c r="AB2697" t="s">
        <v>503</v>
      </c>
      <c r="AC2697" t="s">
        <v>504</v>
      </c>
    </row>
    <row r="2698" spans="1:29" x14ac:dyDescent="0.25">
      <c r="A2698" t="s">
        <v>153</v>
      </c>
      <c r="B2698" t="s">
        <v>500</v>
      </c>
      <c r="C2698" t="s">
        <v>501</v>
      </c>
      <c r="D2698" t="s">
        <v>64</v>
      </c>
      <c r="E2698">
        <v>511</v>
      </c>
      <c r="F2698" t="str">
        <f t="shared" si="84"/>
        <v>A3860AF511</v>
      </c>
      <c r="G2698">
        <f t="shared" si="85"/>
        <v>16000</v>
      </c>
      <c r="H2698" s="2">
        <v>16483</v>
      </c>
      <c r="I2698" s="3">
        <v>16000</v>
      </c>
      <c r="J2698" t="s">
        <v>29</v>
      </c>
      <c r="K2698" t="s">
        <v>154</v>
      </c>
      <c r="L2698" t="s">
        <v>155</v>
      </c>
      <c r="M2698" t="s">
        <v>156</v>
      </c>
      <c r="N2698" t="s">
        <v>157</v>
      </c>
      <c r="O2698" t="s">
        <v>814</v>
      </c>
      <c r="P2698" t="s">
        <v>394</v>
      </c>
      <c r="Q2698" t="s">
        <v>51</v>
      </c>
      <c r="R2698" t="s">
        <v>58</v>
      </c>
      <c r="S2698" t="s">
        <v>502</v>
      </c>
      <c r="T2698" t="s">
        <v>396</v>
      </c>
      <c r="U2698" t="s">
        <v>369</v>
      </c>
      <c r="V2698" t="s">
        <v>39</v>
      </c>
      <c r="W2698" t="s">
        <v>187</v>
      </c>
      <c r="X2698" t="s">
        <v>187</v>
      </c>
      <c r="Y2698" t="s">
        <v>41</v>
      </c>
      <c r="Z2698" t="s">
        <v>41</v>
      </c>
      <c r="AA2698" t="s">
        <v>398</v>
      </c>
      <c r="AB2698" t="s">
        <v>503</v>
      </c>
      <c r="AC2698" t="s">
        <v>504</v>
      </c>
    </row>
    <row r="2699" spans="1:29" x14ac:dyDescent="0.25">
      <c r="A2699" t="s">
        <v>163</v>
      </c>
      <c r="B2699" t="s">
        <v>500</v>
      </c>
      <c r="C2699" t="s">
        <v>501</v>
      </c>
      <c r="D2699" t="s">
        <v>64</v>
      </c>
      <c r="E2699">
        <v>511</v>
      </c>
      <c r="F2699" t="str">
        <f t="shared" si="84"/>
        <v>A3860AF511</v>
      </c>
      <c r="G2699">
        <f t="shared" si="85"/>
        <v>16000</v>
      </c>
      <c r="H2699" s="2">
        <v>-16954</v>
      </c>
      <c r="I2699" s="3">
        <v>-16000</v>
      </c>
      <c r="J2699" t="s">
        <v>99</v>
      </c>
      <c r="K2699" t="s">
        <v>55</v>
      </c>
      <c r="L2699" t="s">
        <v>389</v>
      </c>
      <c r="M2699" t="s">
        <v>390</v>
      </c>
      <c r="N2699" t="s">
        <v>391</v>
      </c>
      <c r="O2699" t="s">
        <v>814</v>
      </c>
      <c r="P2699" t="s">
        <v>394</v>
      </c>
      <c r="Q2699" t="s">
        <v>51</v>
      </c>
      <c r="R2699" t="s">
        <v>58</v>
      </c>
      <c r="S2699" t="s">
        <v>502</v>
      </c>
      <c r="T2699" t="s">
        <v>396</v>
      </c>
      <c r="U2699" t="s">
        <v>369</v>
      </c>
      <c r="V2699" t="s">
        <v>39</v>
      </c>
      <c r="W2699" t="s">
        <v>187</v>
      </c>
      <c r="X2699" t="s">
        <v>187</v>
      </c>
      <c r="Y2699" t="s">
        <v>41</v>
      </c>
      <c r="Z2699" t="s">
        <v>41</v>
      </c>
      <c r="AA2699" t="s">
        <v>398</v>
      </c>
      <c r="AB2699" t="s">
        <v>503</v>
      </c>
      <c r="AC2699" t="s">
        <v>504</v>
      </c>
    </row>
    <row r="2700" spans="1:29" x14ac:dyDescent="0.25">
      <c r="A2700" t="s">
        <v>164</v>
      </c>
      <c r="B2700" t="s">
        <v>500</v>
      </c>
      <c r="C2700" t="s">
        <v>501</v>
      </c>
      <c r="D2700" t="s">
        <v>64</v>
      </c>
      <c r="E2700">
        <v>511</v>
      </c>
      <c r="F2700" t="str">
        <f t="shared" si="84"/>
        <v>A3860AF511</v>
      </c>
      <c r="G2700">
        <f t="shared" si="85"/>
        <v>16000</v>
      </c>
      <c r="H2700" s="2">
        <v>16483</v>
      </c>
      <c r="I2700" s="3">
        <v>16000</v>
      </c>
      <c r="J2700" t="s">
        <v>29</v>
      </c>
      <c r="K2700" t="s">
        <v>116</v>
      </c>
      <c r="L2700" t="s">
        <v>117</v>
      </c>
      <c r="M2700" t="s">
        <v>118</v>
      </c>
      <c r="N2700" t="s">
        <v>117</v>
      </c>
      <c r="O2700" t="s">
        <v>814</v>
      </c>
      <c r="P2700" t="s">
        <v>394</v>
      </c>
      <c r="Q2700" t="s">
        <v>51</v>
      </c>
      <c r="R2700" t="s">
        <v>58</v>
      </c>
      <c r="S2700" t="s">
        <v>502</v>
      </c>
      <c r="T2700" t="s">
        <v>396</v>
      </c>
      <c r="U2700" t="s">
        <v>369</v>
      </c>
      <c r="V2700" t="s">
        <v>39</v>
      </c>
      <c r="W2700" t="s">
        <v>187</v>
      </c>
      <c r="X2700" t="s">
        <v>187</v>
      </c>
      <c r="Y2700" t="s">
        <v>41</v>
      </c>
      <c r="Z2700" t="s">
        <v>41</v>
      </c>
      <c r="AA2700" t="s">
        <v>398</v>
      </c>
      <c r="AB2700" t="s">
        <v>503</v>
      </c>
      <c r="AC2700" t="s">
        <v>504</v>
      </c>
    </row>
    <row r="2701" spans="1:29" x14ac:dyDescent="0.25">
      <c r="A2701" t="s">
        <v>165</v>
      </c>
      <c r="B2701" t="s">
        <v>500</v>
      </c>
      <c r="C2701" t="s">
        <v>501</v>
      </c>
      <c r="D2701" t="s">
        <v>64</v>
      </c>
      <c r="E2701">
        <v>511</v>
      </c>
      <c r="F2701" t="str">
        <f t="shared" si="84"/>
        <v>A3860AF511</v>
      </c>
      <c r="G2701">
        <f t="shared" si="85"/>
        <v>16000</v>
      </c>
      <c r="H2701" s="2">
        <v>-16483</v>
      </c>
      <c r="I2701" s="3">
        <v>-16000</v>
      </c>
      <c r="J2701" t="s">
        <v>99</v>
      </c>
      <c r="K2701" t="s">
        <v>154</v>
      </c>
      <c r="L2701" t="s">
        <v>155</v>
      </c>
      <c r="M2701" t="s">
        <v>156</v>
      </c>
      <c r="N2701" t="s">
        <v>157</v>
      </c>
      <c r="O2701" t="s">
        <v>814</v>
      </c>
      <c r="P2701" t="s">
        <v>394</v>
      </c>
      <c r="Q2701" t="s">
        <v>51</v>
      </c>
      <c r="R2701" t="s">
        <v>58</v>
      </c>
      <c r="S2701" t="s">
        <v>502</v>
      </c>
      <c r="T2701" t="s">
        <v>396</v>
      </c>
      <c r="U2701" t="s">
        <v>369</v>
      </c>
      <c r="V2701" t="s">
        <v>39</v>
      </c>
      <c r="W2701" t="s">
        <v>187</v>
      </c>
      <c r="X2701" t="s">
        <v>187</v>
      </c>
      <c r="Y2701" t="s">
        <v>41</v>
      </c>
      <c r="Z2701" t="s">
        <v>41</v>
      </c>
      <c r="AA2701" t="s">
        <v>398</v>
      </c>
      <c r="AB2701" t="s">
        <v>503</v>
      </c>
      <c r="AC2701" t="s">
        <v>504</v>
      </c>
    </row>
    <row r="2702" spans="1:29" x14ac:dyDescent="0.25">
      <c r="A2702" t="s">
        <v>166</v>
      </c>
      <c r="B2702" t="s">
        <v>500</v>
      </c>
      <c r="C2702" t="s">
        <v>501</v>
      </c>
      <c r="D2702" t="s">
        <v>64</v>
      </c>
      <c r="E2702">
        <v>511</v>
      </c>
      <c r="F2702" t="str">
        <f t="shared" si="84"/>
        <v>A3860AF511</v>
      </c>
      <c r="G2702">
        <f t="shared" si="85"/>
        <v>12000</v>
      </c>
      <c r="H2702" s="2">
        <v>12143</v>
      </c>
      <c r="I2702" s="3">
        <v>12000</v>
      </c>
      <c r="J2702" t="s">
        <v>29</v>
      </c>
      <c r="K2702" t="s">
        <v>116</v>
      </c>
      <c r="L2702" t="s">
        <v>117</v>
      </c>
      <c r="M2702" t="s">
        <v>118</v>
      </c>
      <c r="N2702" t="s">
        <v>117</v>
      </c>
      <c r="O2702" t="s">
        <v>814</v>
      </c>
      <c r="P2702" t="s">
        <v>394</v>
      </c>
      <c r="Q2702" t="s">
        <v>51</v>
      </c>
      <c r="R2702" t="s">
        <v>58</v>
      </c>
      <c r="S2702" t="s">
        <v>502</v>
      </c>
      <c r="T2702" t="s">
        <v>396</v>
      </c>
      <c r="U2702" t="s">
        <v>369</v>
      </c>
      <c r="V2702" t="s">
        <v>39</v>
      </c>
      <c r="W2702" t="s">
        <v>187</v>
      </c>
      <c r="X2702" t="s">
        <v>187</v>
      </c>
      <c r="Y2702" t="s">
        <v>41</v>
      </c>
      <c r="Z2702" t="s">
        <v>41</v>
      </c>
      <c r="AA2702" t="s">
        <v>398</v>
      </c>
      <c r="AB2702" t="s">
        <v>503</v>
      </c>
      <c r="AC2702" t="s">
        <v>504</v>
      </c>
    </row>
    <row r="2703" spans="1:29" x14ac:dyDescent="0.25">
      <c r="A2703" t="s">
        <v>167</v>
      </c>
      <c r="B2703" t="s">
        <v>500</v>
      </c>
      <c r="C2703" t="s">
        <v>501</v>
      </c>
      <c r="D2703" t="s">
        <v>64</v>
      </c>
      <c r="E2703">
        <v>511</v>
      </c>
      <c r="F2703" t="str">
        <f t="shared" si="84"/>
        <v>A3860AF511</v>
      </c>
      <c r="G2703">
        <f t="shared" si="85"/>
        <v>12000</v>
      </c>
      <c r="H2703" s="2">
        <v>-12143</v>
      </c>
      <c r="I2703" s="3">
        <v>-12000</v>
      </c>
      <c r="J2703" t="s">
        <v>99</v>
      </c>
      <c r="K2703" t="s">
        <v>168</v>
      </c>
      <c r="L2703" t="s">
        <v>117</v>
      </c>
      <c r="M2703" t="s">
        <v>169</v>
      </c>
      <c r="N2703" t="s">
        <v>170</v>
      </c>
      <c r="O2703" t="s">
        <v>814</v>
      </c>
      <c r="P2703" t="s">
        <v>394</v>
      </c>
      <c r="Q2703" t="s">
        <v>51</v>
      </c>
      <c r="R2703" t="s">
        <v>58</v>
      </c>
      <c r="S2703" t="s">
        <v>502</v>
      </c>
      <c r="T2703" t="s">
        <v>396</v>
      </c>
      <c r="U2703" t="s">
        <v>369</v>
      </c>
      <c r="V2703" t="s">
        <v>39</v>
      </c>
      <c r="W2703" t="s">
        <v>187</v>
      </c>
      <c r="X2703" t="s">
        <v>187</v>
      </c>
      <c r="Y2703" t="s">
        <v>41</v>
      </c>
      <c r="Z2703" t="s">
        <v>41</v>
      </c>
      <c r="AA2703" t="s">
        <v>398</v>
      </c>
      <c r="AB2703" t="s">
        <v>503</v>
      </c>
      <c r="AC2703" t="s">
        <v>504</v>
      </c>
    </row>
    <row r="2704" spans="1:29" x14ac:dyDescent="0.25">
      <c r="A2704" t="s">
        <v>181</v>
      </c>
      <c r="B2704" t="s">
        <v>500</v>
      </c>
      <c r="C2704" t="s">
        <v>501</v>
      </c>
      <c r="D2704" t="s">
        <v>64</v>
      </c>
      <c r="E2704">
        <v>511</v>
      </c>
      <c r="F2704" t="str">
        <f t="shared" si="84"/>
        <v>A3860AF511</v>
      </c>
      <c r="G2704">
        <f t="shared" si="85"/>
        <v>31000</v>
      </c>
      <c r="H2704" s="2">
        <v>30681</v>
      </c>
      <c r="I2704" s="3">
        <v>31000</v>
      </c>
      <c r="J2704" t="s">
        <v>29</v>
      </c>
      <c r="K2704" t="s">
        <v>108</v>
      </c>
      <c r="L2704" t="s">
        <v>109</v>
      </c>
      <c r="M2704" t="s">
        <v>32</v>
      </c>
      <c r="N2704" t="s">
        <v>33</v>
      </c>
      <c r="O2704" t="s">
        <v>814</v>
      </c>
      <c r="P2704" t="s">
        <v>394</v>
      </c>
      <c r="Q2704" t="s">
        <v>51</v>
      </c>
      <c r="R2704" t="s">
        <v>58</v>
      </c>
      <c r="S2704" t="s">
        <v>502</v>
      </c>
      <c r="T2704" t="s">
        <v>396</v>
      </c>
      <c r="U2704" t="s">
        <v>369</v>
      </c>
      <c r="V2704" t="s">
        <v>39</v>
      </c>
      <c r="W2704" t="s">
        <v>187</v>
      </c>
      <c r="X2704" t="s">
        <v>187</v>
      </c>
      <c r="Y2704" t="s">
        <v>41</v>
      </c>
      <c r="Z2704" t="s">
        <v>41</v>
      </c>
      <c r="AA2704" t="s">
        <v>398</v>
      </c>
      <c r="AB2704" t="s">
        <v>503</v>
      </c>
      <c r="AC2704" t="s">
        <v>504</v>
      </c>
    </row>
    <row r="2705" spans="1:29" x14ac:dyDescent="0.25">
      <c r="A2705" t="s">
        <v>182</v>
      </c>
      <c r="B2705" t="s">
        <v>500</v>
      </c>
      <c r="C2705" t="s">
        <v>501</v>
      </c>
      <c r="D2705" t="s">
        <v>64</v>
      </c>
      <c r="E2705">
        <v>511</v>
      </c>
      <c r="F2705" t="str">
        <f t="shared" si="84"/>
        <v>A3860AF511</v>
      </c>
      <c r="G2705">
        <f t="shared" si="85"/>
        <v>31000</v>
      </c>
      <c r="H2705" s="2">
        <v>-30681</v>
      </c>
      <c r="I2705" s="3">
        <v>-31000</v>
      </c>
      <c r="J2705" t="s">
        <v>99</v>
      </c>
      <c r="K2705" t="s">
        <v>116</v>
      </c>
      <c r="L2705" t="s">
        <v>117</v>
      </c>
      <c r="M2705" t="s">
        <v>118</v>
      </c>
      <c r="N2705" t="s">
        <v>117</v>
      </c>
      <c r="O2705" t="s">
        <v>814</v>
      </c>
      <c r="P2705" t="s">
        <v>394</v>
      </c>
      <c r="Q2705" t="s">
        <v>51</v>
      </c>
      <c r="R2705" t="s">
        <v>58</v>
      </c>
      <c r="S2705" t="s">
        <v>502</v>
      </c>
      <c r="T2705" t="s">
        <v>396</v>
      </c>
      <c r="U2705" t="s">
        <v>369</v>
      </c>
      <c r="V2705" t="s">
        <v>39</v>
      </c>
      <c r="W2705" t="s">
        <v>187</v>
      </c>
      <c r="X2705" t="s">
        <v>187</v>
      </c>
      <c r="Y2705" t="s">
        <v>41</v>
      </c>
      <c r="Z2705" t="s">
        <v>41</v>
      </c>
      <c r="AA2705" t="s">
        <v>398</v>
      </c>
      <c r="AB2705" t="s">
        <v>503</v>
      </c>
      <c r="AC2705" t="s">
        <v>504</v>
      </c>
    </row>
    <row r="2706" spans="1:29" x14ac:dyDescent="0.25">
      <c r="A2706" t="s">
        <v>823</v>
      </c>
      <c r="B2706" t="s">
        <v>26</v>
      </c>
      <c r="C2706" t="s">
        <v>505</v>
      </c>
      <c r="D2706" t="s">
        <v>506</v>
      </c>
      <c r="E2706">
        <v>511</v>
      </c>
      <c r="F2706" t="str">
        <f t="shared" si="84"/>
        <v>A1750AF511</v>
      </c>
      <c r="G2706">
        <f t="shared" si="85"/>
        <v>1274000</v>
      </c>
      <c r="H2706" s="2">
        <v>1273867</v>
      </c>
      <c r="I2706" s="3">
        <v>1274000</v>
      </c>
      <c r="J2706" t="s">
        <v>29</v>
      </c>
      <c r="K2706" t="s">
        <v>108</v>
      </c>
      <c r="L2706" t="s">
        <v>109</v>
      </c>
      <c r="M2706" t="s">
        <v>32</v>
      </c>
      <c r="N2706" t="s">
        <v>33</v>
      </c>
      <c r="O2706" t="s">
        <v>814</v>
      </c>
      <c r="P2706" t="s">
        <v>34</v>
      </c>
      <c r="Q2706" t="s">
        <v>45</v>
      </c>
      <c r="R2706" t="s">
        <v>46</v>
      </c>
      <c r="S2706" t="s">
        <v>507</v>
      </c>
      <c r="T2706" t="s">
        <v>185</v>
      </c>
      <c r="U2706" t="s">
        <v>226</v>
      </c>
      <c r="V2706" t="s">
        <v>39</v>
      </c>
      <c r="W2706" t="s">
        <v>40</v>
      </c>
      <c r="X2706" t="s">
        <v>187</v>
      </c>
      <c r="Y2706" t="s">
        <v>41</v>
      </c>
      <c r="Z2706" t="s">
        <v>41</v>
      </c>
      <c r="AA2706" t="s">
        <v>188</v>
      </c>
      <c r="AB2706" t="s">
        <v>227</v>
      </c>
    </row>
    <row r="2707" spans="1:29" x14ac:dyDescent="0.25">
      <c r="A2707" t="s">
        <v>825</v>
      </c>
      <c r="B2707" t="s">
        <v>26</v>
      </c>
      <c r="C2707" t="s">
        <v>505</v>
      </c>
      <c r="D2707" t="s">
        <v>506</v>
      </c>
      <c r="E2707">
        <v>511</v>
      </c>
      <c r="F2707" t="str">
        <f t="shared" si="84"/>
        <v>A1750AF511</v>
      </c>
      <c r="G2707">
        <f t="shared" si="85"/>
        <v>33000</v>
      </c>
      <c r="H2707" s="2">
        <v>33313</v>
      </c>
      <c r="I2707" s="3">
        <v>33000</v>
      </c>
      <c r="J2707" t="s">
        <v>29</v>
      </c>
      <c r="K2707" t="s">
        <v>100</v>
      </c>
      <c r="L2707" t="s">
        <v>101</v>
      </c>
      <c r="M2707" t="s">
        <v>102</v>
      </c>
      <c r="N2707" t="s">
        <v>103</v>
      </c>
      <c r="O2707" t="s">
        <v>814</v>
      </c>
      <c r="P2707" t="s">
        <v>34</v>
      </c>
      <c r="Q2707" t="s">
        <v>45</v>
      </c>
      <c r="R2707" t="s">
        <v>46</v>
      </c>
      <c r="S2707" t="s">
        <v>507</v>
      </c>
      <c r="T2707" t="s">
        <v>185</v>
      </c>
      <c r="U2707" t="s">
        <v>226</v>
      </c>
      <c r="V2707" t="s">
        <v>39</v>
      </c>
      <c r="W2707" t="s">
        <v>40</v>
      </c>
      <c r="X2707" t="s">
        <v>187</v>
      </c>
      <c r="Y2707" t="s">
        <v>41</v>
      </c>
      <c r="Z2707" t="s">
        <v>41</v>
      </c>
      <c r="AA2707" t="s">
        <v>188</v>
      </c>
      <c r="AB2707" t="s">
        <v>227</v>
      </c>
    </row>
    <row r="2708" spans="1:29" x14ac:dyDescent="0.25">
      <c r="A2708" t="s">
        <v>816</v>
      </c>
      <c r="B2708" t="s">
        <v>26</v>
      </c>
      <c r="C2708" t="s">
        <v>505</v>
      </c>
      <c r="D2708" t="s">
        <v>506</v>
      </c>
      <c r="E2708">
        <v>511</v>
      </c>
      <c r="F2708" t="str">
        <f t="shared" si="84"/>
        <v>A1750AF511</v>
      </c>
      <c r="G2708">
        <f t="shared" si="85"/>
        <v>392000</v>
      </c>
      <c r="H2708" s="2">
        <v>-391960</v>
      </c>
      <c r="I2708" s="3">
        <v>-392000</v>
      </c>
      <c r="J2708" t="s">
        <v>99</v>
      </c>
      <c r="K2708" t="s">
        <v>115</v>
      </c>
      <c r="L2708" t="s">
        <v>111</v>
      </c>
      <c r="M2708" t="s">
        <v>112</v>
      </c>
      <c r="N2708" t="s">
        <v>113</v>
      </c>
      <c r="O2708" t="s">
        <v>814</v>
      </c>
      <c r="P2708" t="s">
        <v>34</v>
      </c>
      <c r="Q2708" t="s">
        <v>45</v>
      </c>
      <c r="R2708" t="s">
        <v>46</v>
      </c>
      <c r="S2708" t="s">
        <v>507</v>
      </c>
      <c r="T2708" t="s">
        <v>185</v>
      </c>
      <c r="U2708" t="s">
        <v>226</v>
      </c>
      <c r="V2708" t="s">
        <v>39</v>
      </c>
      <c r="W2708" t="s">
        <v>40</v>
      </c>
      <c r="X2708" t="s">
        <v>187</v>
      </c>
      <c r="Y2708" t="s">
        <v>41</v>
      </c>
      <c r="Z2708" t="s">
        <v>41</v>
      </c>
      <c r="AA2708" t="s">
        <v>188</v>
      </c>
      <c r="AB2708" t="s">
        <v>227</v>
      </c>
    </row>
    <row r="2709" spans="1:29" x14ac:dyDescent="0.25">
      <c r="A2709" t="s">
        <v>817</v>
      </c>
      <c r="B2709" t="s">
        <v>26</v>
      </c>
      <c r="C2709" t="s">
        <v>505</v>
      </c>
      <c r="D2709" t="s">
        <v>506</v>
      </c>
      <c r="E2709">
        <v>511</v>
      </c>
      <c r="F2709" t="str">
        <f t="shared" si="84"/>
        <v>A1750AF511</v>
      </c>
      <c r="G2709">
        <f t="shared" si="85"/>
        <v>915000</v>
      </c>
      <c r="H2709" s="2">
        <v>-915220</v>
      </c>
      <c r="I2709" s="3">
        <v>-915000</v>
      </c>
      <c r="J2709" t="s">
        <v>99</v>
      </c>
      <c r="K2709" t="s">
        <v>116</v>
      </c>
      <c r="L2709" t="s">
        <v>117</v>
      </c>
      <c r="M2709" t="s">
        <v>118</v>
      </c>
      <c r="N2709" t="s">
        <v>117</v>
      </c>
      <c r="O2709" t="s">
        <v>814</v>
      </c>
      <c r="P2709" t="s">
        <v>34</v>
      </c>
      <c r="Q2709" t="s">
        <v>45</v>
      </c>
      <c r="R2709" t="s">
        <v>46</v>
      </c>
      <c r="S2709" t="s">
        <v>507</v>
      </c>
      <c r="T2709" t="s">
        <v>185</v>
      </c>
      <c r="U2709" t="s">
        <v>226</v>
      </c>
      <c r="V2709" t="s">
        <v>39</v>
      </c>
      <c r="W2709" t="s">
        <v>40</v>
      </c>
      <c r="X2709" t="s">
        <v>187</v>
      </c>
      <c r="Y2709" t="s">
        <v>41</v>
      </c>
      <c r="Z2709" t="s">
        <v>41</v>
      </c>
      <c r="AA2709" t="s">
        <v>188</v>
      </c>
      <c r="AB2709" t="s">
        <v>227</v>
      </c>
    </row>
    <row r="2710" spans="1:29" x14ac:dyDescent="0.25">
      <c r="A2710" t="s">
        <v>149</v>
      </c>
      <c r="B2710" t="s">
        <v>26</v>
      </c>
      <c r="C2710" t="s">
        <v>505</v>
      </c>
      <c r="D2710" t="s">
        <v>506</v>
      </c>
      <c r="E2710">
        <v>511</v>
      </c>
      <c r="F2710" t="str">
        <f t="shared" si="84"/>
        <v>A1750AF511</v>
      </c>
      <c r="G2710">
        <f t="shared" si="85"/>
        <v>196000</v>
      </c>
      <c r="H2710" s="2">
        <v>195980</v>
      </c>
      <c r="I2710" s="3">
        <v>196000</v>
      </c>
      <c r="J2710" t="s">
        <v>29</v>
      </c>
      <c r="K2710" t="s">
        <v>45</v>
      </c>
      <c r="L2710" t="s">
        <v>46</v>
      </c>
      <c r="M2710" t="s">
        <v>140</v>
      </c>
      <c r="N2710" t="s">
        <v>141</v>
      </c>
      <c r="O2710" t="s">
        <v>814</v>
      </c>
      <c r="P2710" t="s">
        <v>34</v>
      </c>
      <c r="Q2710" t="s">
        <v>45</v>
      </c>
      <c r="R2710" t="s">
        <v>46</v>
      </c>
      <c r="S2710" t="s">
        <v>507</v>
      </c>
      <c r="T2710" t="s">
        <v>185</v>
      </c>
      <c r="U2710" t="s">
        <v>226</v>
      </c>
      <c r="V2710" t="s">
        <v>39</v>
      </c>
      <c r="W2710" t="s">
        <v>40</v>
      </c>
      <c r="X2710" t="s">
        <v>187</v>
      </c>
      <c r="Y2710" t="s">
        <v>41</v>
      </c>
      <c r="Z2710" t="s">
        <v>41</v>
      </c>
      <c r="AA2710" t="s">
        <v>188</v>
      </c>
      <c r="AB2710" t="s">
        <v>227</v>
      </c>
    </row>
    <row r="2711" spans="1:29" x14ac:dyDescent="0.25">
      <c r="A2711" t="s">
        <v>152</v>
      </c>
      <c r="B2711" t="s">
        <v>26</v>
      </c>
      <c r="C2711" t="s">
        <v>505</v>
      </c>
      <c r="D2711" t="s">
        <v>506</v>
      </c>
      <c r="E2711">
        <v>511</v>
      </c>
      <c r="F2711" t="str">
        <f t="shared" si="84"/>
        <v>A1750AF511</v>
      </c>
      <c r="G2711">
        <f t="shared" si="85"/>
        <v>196000</v>
      </c>
      <c r="H2711" s="2">
        <v>-195980</v>
      </c>
      <c r="I2711" s="3">
        <v>-196000</v>
      </c>
      <c r="J2711" t="s">
        <v>99</v>
      </c>
      <c r="K2711" t="s">
        <v>115</v>
      </c>
      <c r="L2711" t="s">
        <v>111</v>
      </c>
      <c r="M2711" t="s">
        <v>112</v>
      </c>
      <c r="N2711" t="s">
        <v>113</v>
      </c>
      <c r="O2711" t="s">
        <v>814</v>
      </c>
      <c r="P2711" t="s">
        <v>34</v>
      </c>
      <c r="Q2711" t="s">
        <v>45</v>
      </c>
      <c r="R2711" t="s">
        <v>46</v>
      </c>
      <c r="S2711" t="s">
        <v>507</v>
      </c>
      <c r="T2711" t="s">
        <v>185</v>
      </c>
      <c r="U2711" t="s">
        <v>226</v>
      </c>
      <c r="V2711" t="s">
        <v>39</v>
      </c>
      <c r="W2711" t="s">
        <v>40</v>
      </c>
      <c r="X2711" t="s">
        <v>187</v>
      </c>
      <c r="Y2711" t="s">
        <v>41</v>
      </c>
      <c r="Z2711" t="s">
        <v>41</v>
      </c>
      <c r="AA2711" t="s">
        <v>188</v>
      </c>
      <c r="AB2711" t="s">
        <v>227</v>
      </c>
    </row>
    <row r="2712" spans="1:29" x14ac:dyDescent="0.25">
      <c r="A2712" t="s">
        <v>153</v>
      </c>
      <c r="B2712" t="s">
        <v>508</v>
      </c>
      <c r="C2712" t="s">
        <v>505</v>
      </c>
      <c r="D2712" t="s">
        <v>506</v>
      </c>
      <c r="E2712">
        <v>511</v>
      </c>
      <c r="F2712" t="str">
        <f t="shared" si="84"/>
        <v>A1750AF511</v>
      </c>
      <c r="G2712">
        <f t="shared" si="85"/>
        <v>190000</v>
      </c>
      <c r="H2712" s="2">
        <v>190383</v>
      </c>
      <c r="I2712" s="3">
        <v>190000</v>
      </c>
      <c r="J2712" t="s">
        <v>29</v>
      </c>
      <c r="K2712" t="s">
        <v>154</v>
      </c>
      <c r="L2712" t="s">
        <v>155</v>
      </c>
      <c r="M2712" t="s">
        <v>156</v>
      </c>
      <c r="N2712" t="s">
        <v>157</v>
      </c>
      <c r="O2712" t="s">
        <v>814</v>
      </c>
      <c r="P2712" t="s">
        <v>34</v>
      </c>
      <c r="Q2712" t="s">
        <v>45</v>
      </c>
      <c r="R2712" t="s">
        <v>46</v>
      </c>
      <c r="S2712" t="s">
        <v>507</v>
      </c>
      <c r="T2712" t="s">
        <v>185</v>
      </c>
      <c r="U2712" t="s">
        <v>226</v>
      </c>
      <c r="V2712" t="s">
        <v>39</v>
      </c>
      <c r="W2712" t="s">
        <v>40</v>
      </c>
      <c r="X2712" t="s">
        <v>187</v>
      </c>
      <c r="Y2712" t="s">
        <v>41</v>
      </c>
      <c r="Z2712" t="s">
        <v>41</v>
      </c>
      <c r="AA2712" t="s">
        <v>188</v>
      </c>
      <c r="AB2712" t="s">
        <v>227</v>
      </c>
    </row>
    <row r="2713" spans="1:29" x14ac:dyDescent="0.25">
      <c r="A2713" t="s">
        <v>158</v>
      </c>
      <c r="B2713" t="s">
        <v>508</v>
      </c>
      <c r="C2713" t="s">
        <v>505</v>
      </c>
      <c r="D2713" t="s">
        <v>506</v>
      </c>
      <c r="E2713">
        <v>511</v>
      </c>
      <c r="F2713" t="str">
        <f t="shared" si="84"/>
        <v>A1750AF511</v>
      </c>
      <c r="G2713">
        <f t="shared" si="85"/>
        <v>7000</v>
      </c>
      <c r="H2713" s="2">
        <v>7459</v>
      </c>
      <c r="I2713" s="3">
        <v>7000</v>
      </c>
      <c r="J2713" t="s">
        <v>29</v>
      </c>
      <c r="K2713" t="s">
        <v>159</v>
      </c>
      <c r="L2713" t="s">
        <v>160</v>
      </c>
      <c r="M2713" t="s">
        <v>161</v>
      </c>
      <c r="N2713" t="s">
        <v>162</v>
      </c>
      <c r="O2713" t="s">
        <v>814</v>
      </c>
      <c r="P2713" t="s">
        <v>34</v>
      </c>
      <c r="Q2713" t="s">
        <v>45</v>
      </c>
      <c r="R2713" t="s">
        <v>46</v>
      </c>
      <c r="S2713" t="s">
        <v>507</v>
      </c>
      <c r="T2713" t="s">
        <v>185</v>
      </c>
      <c r="U2713" t="s">
        <v>226</v>
      </c>
      <c r="V2713" t="s">
        <v>39</v>
      </c>
      <c r="W2713" t="s">
        <v>40</v>
      </c>
      <c r="X2713" t="s">
        <v>187</v>
      </c>
      <c r="Y2713" t="s">
        <v>41</v>
      </c>
      <c r="Z2713" t="s">
        <v>41</v>
      </c>
      <c r="AA2713" t="s">
        <v>188</v>
      </c>
      <c r="AB2713" t="s">
        <v>227</v>
      </c>
    </row>
    <row r="2714" spans="1:29" x14ac:dyDescent="0.25">
      <c r="A2714" t="s">
        <v>163</v>
      </c>
      <c r="B2714" t="s">
        <v>508</v>
      </c>
      <c r="C2714" t="s">
        <v>505</v>
      </c>
      <c r="D2714" t="s">
        <v>506</v>
      </c>
      <c r="E2714">
        <v>511</v>
      </c>
      <c r="F2714" t="str">
        <f t="shared" si="84"/>
        <v>A1750AF511</v>
      </c>
      <c r="G2714">
        <f t="shared" si="85"/>
        <v>197000</v>
      </c>
      <c r="H2714" s="2">
        <v>-197842</v>
      </c>
      <c r="I2714" s="3">
        <v>-197000</v>
      </c>
      <c r="J2714" t="s">
        <v>99</v>
      </c>
      <c r="K2714" t="s">
        <v>45</v>
      </c>
      <c r="L2714" t="s">
        <v>46</v>
      </c>
      <c r="M2714" t="s">
        <v>140</v>
      </c>
      <c r="N2714" t="s">
        <v>141</v>
      </c>
      <c r="O2714" t="s">
        <v>814</v>
      </c>
      <c r="P2714" t="s">
        <v>34</v>
      </c>
      <c r="Q2714" t="s">
        <v>45</v>
      </c>
      <c r="R2714" t="s">
        <v>46</v>
      </c>
      <c r="S2714" t="s">
        <v>507</v>
      </c>
      <c r="T2714" t="s">
        <v>185</v>
      </c>
      <c r="U2714" t="s">
        <v>226</v>
      </c>
      <c r="V2714" t="s">
        <v>39</v>
      </c>
      <c r="W2714" t="s">
        <v>40</v>
      </c>
      <c r="X2714" t="s">
        <v>187</v>
      </c>
      <c r="Y2714" t="s">
        <v>41</v>
      </c>
      <c r="Z2714" t="s">
        <v>41</v>
      </c>
      <c r="AA2714" t="s">
        <v>188</v>
      </c>
      <c r="AB2714" t="s">
        <v>227</v>
      </c>
    </row>
    <row r="2715" spans="1:29" x14ac:dyDescent="0.25">
      <c r="A2715" t="s">
        <v>164</v>
      </c>
      <c r="B2715" t="s">
        <v>26</v>
      </c>
      <c r="C2715" t="s">
        <v>505</v>
      </c>
      <c r="D2715" t="s">
        <v>506</v>
      </c>
      <c r="E2715">
        <v>511</v>
      </c>
      <c r="F2715" t="str">
        <f t="shared" si="84"/>
        <v>A1750AF511</v>
      </c>
      <c r="G2715">
        <f t="shared" si="85"/>
        <v>190000</v>
      </c>
      <c r="H2715" s="2">
        <v>190383</v>
      </c>
      <c r="I2715" s="3">
        <v>190000</v>
      </c>
      <c r="J2715" t="s">
        <v>29</v>
      </c>
      <c r="K2715" t="s">
        <v>116</v>
      </c>
      <c r="L2715" t="s">
        <v>117</v>
      </c>
      <c r="M2715" t="s">
        <v>118</v>
      </c>
      <c r="N2715" t="s">
        <v>117</v>
      </c>
      <c r="O2715" t="s">
        <v>814</v>
      </c>
      <c r="P2715" t="s">
        <v>34</v>
      </c>
      <c r="Q2715" t="s">
        <v>45</v>
      </c>
      <c r="R2715" t="s">
        <v>46</v>
      </c>
      <c r="S2715" t="s">
        <v>507</v>
      </c>
      <c r="T2715" t="s">
        <v>185</v>
      </c>
      <c r="U2715" t="s">
        <v>226</v>
      </c>
      <c r="V2715" t="s">
        <v>39</v>
      </c>
      <c r="W2715" t="s">
        <v>40</v>
      </c>
      <c r="X2715" t="s">
        <v>187</v>
      </c>
      <c r="Y2715" t="s">
        <v>41</v>
      </c>
      <c r="Z2715" t="s">
        <v>41</v>
      </c>
      <c r="AA2715" t="s">
        <v>188</v>
      </c>
      <c r="AB2715" t="s">
        <v>227</v>
      </c>
    </row>
    <row r="2716" spans="1:29" x14ac:dyDescent="0.25">
      <c r="A2716" t="s">
        <v>165</v>
      </c>
      <c r="B2716" t="s">
        <v>26</v>
      </c>
      <c r="C2716" t="s">
        <v>505</v>
      </c>
      <c r="D2716" t="s">
        <v>506</v>
      </c>
      <c r="E2716">
        <v>511</v>
      </c>
      <c r="F2716" t="str">
        <f t="shared" si="84"/>
        <v>A1750AF511</v>
      </c>
      <c r="G2716">
        <f t="shared" si="85"/>
        <v>190000</v>
      </c>
      <c r="H2716" s="2">
        <v>-190383</v>
      </c>
      <c r="I2716" s="3">
        <v>-190000</v>
      </c>
      <c r="J2716" t="s">
        <v>99</v>
      </c>
      <c r="K2716" t="s">
        <v>154</v>
      </c>
      <c r="L2716" t="s">
        <v>155</v>
      </c>
      <c r="M2716" t="s">
        <v>156</v>
      </c>
      <c r="N2716" t="s">
        <v>157</v>
      </c>
      <c r="O2716" t="s">
        <v>814</v>
      </c>
      <c r="P2716" t="s">
        <v>34</v>
      </c>
      <c r="Q2716" t="s">
        <v>45</v>
      </c>
      <c r="R2716" t="s">
        <v>46</v>
      </c>
      <c r="S2716" t="s">
        <v>507</v>
      </c>
      <c r="T2716" t="s">
        <v>185</v>
      </c>
      <c r="U2716" t="s">
        <v>226</v>
      </c>
      <c r="V2716" t="s">
        <v>39</v>
      </c>
      <c r="W2716" t="s">
        <v>40</v>
      </c>
      <c r="X2716" t="s">
        <v>187</v>
      </c>
      <c r="Y2716" t="s">
        <v>41</v>
      </c>
      <c r="Z2716" t="s">
        <v>41</v>
      </c>
      <c r="AA2716" t="s">
        <v>188</v>
      </c>
      <c r="AB2716" t="s">
        <v>227</v>
      </c>
    </row>
    <row r="2717" spans="1:29" x14ac:dyDescent="0.25">
      <c r="A2717" t="s">
        <v>166</v>
      </c>
      <c r="B2717" t="s">
        <v>26</v>
      </c>
      <c r="C2717" t="s">
        <v>505</v>
      </c>
      <c r="D2717" t="s">
        <v>506</v>
      </c>
      <c r="E2717">
        <v>511</v>
      </c>
      <c r="F2717" t="str">
        <f t="shared" si="84"/>
        <v>A1750AF511</v>
      </c>
      <c r="G2717">
        <f t="shared" si="85"/>
        <v>198000</v>
      </c>
      <c r="H2717" s="2">
        <v>197846</v>
      </c>
      <c r="I2717" s="3">
        <v>198000</v>
      </c>
      <c r="J2717" t="s">
        <v>29</v>
      </c>
      <c r="K2717" t="s">
        <v>116</v>
      </c>
      <c r="L2717" t="s">
        <v>117</v>
      </c>
      <c r="M2717" t="s">
        <v>118</v>
      </c>
      <c r="N2717" t="s">
        <v>117</v>
      </c>
      <c r="O2717" t="s">
        <v>814</v>
      </c>
      <c r="P2717" t="s">
        <v>34</v>
      </c>
      <c r="Q2717" t="s">
        <v>45</v>
      </c>
      <c r="R2717" t="s">
        <v>46</v>
      </c>
      <c r="S2717" t="s">
        <v>507</v>
      </c>
      <c r="T2717" t="s">
        <v>185</v>
      </c>
      <c r="U2717" t="s">
        <v>226</v>
      </c>
      <c r="V2717" t="s">
        <v>39</v>
      </c>
      <c r="W2717" t="s">
        <v>40</v>
      </c>
      <c r="X2717" t="s">
        <v>187</v>
      </c>
      <c r="Y2717" t="s">
        <v>41</v>
      </c>
      <c r="Z2717" t="s">
        <v>41</v>
      </c>
      <c r="AA2717" t="s">
        <v>188</v>
      </c>
      <c r="AB2717" t="s">
        <v>227</v>
      </c>
    </row>
    <row r="2718" spans="1:29" x14ac:dyDescent="0.25">
      <c r="A2718" t="s">
        <v>167</v>
      </c>
      <c r="B2718" t="s">
        <v>26</v>
      </c>
      <c r="C2718" t="s">
        <v>505</v>
      </c>
      <c r="D2718" t="s">
        <v>506</v>
      </c>
      <c r="E2718">
        <v>511</v>
      </c>
      <c r="F2718" t="str">
        <f t="shared" si="84"/>
        <v>A1750AF511</v>
      </c>
      <c r="G2718">
        <f t="shared" si="85"/>
        <v>198000</v>
      </c>
      <c r="H2718" s="2">
        <v>-197846</v>
      </c>
      <c r="I2718" s="3">
        <v>-198000</v>
      </c>
      <c r="J2718" t="s">
        <v>99</v>
      </c>
      <c r="K2718" t="s">
        <v>168</v>
      </c>
      <c r="L2718" t="s">
        <v>117</v>
      </c>
      <c r="M2718" t="s">
        <v>169</v>
      </c>
      <c r="N2718" t="s">
        <v>170</v>
      </c>
      <c r="O2718" t="s">
        <v>814</v>
      </c>
      <c r="P2718" t="s">
        <v>34</v>
      </c>
      <c r="Q2718" t="s">
        <v>45</v>
      </c>
      <c r="R2718" t="s">
        <v>46</v>
      </c>
      <c r="S2718" t="s">
        <v>507</v>
      </c>
      <c r="T2718" t="s">
        <v>185</v>
      </c>
      <c r="U2718" t="s">
        <v>226</v>
      </c>
      <c r="V2718" t="s">
        <v>39</v>
      </c>
      <c r="W2718" t="s">
        <v>40</v>
      </c>
      <c r="X2718" t="s">
        <v>187</v>
      </c>
      <c r="Y2718" t="s">
        <v>41</v>
      </c>
      <c r="Z2718" t="s">
        <v>41</v>
      </c>
      <c r="AA2718" t="s">
        <v>188</v>
      </c>
      <c r="AB2718" t="s">
        <v>227</v>
      </c>
    </row>
    <row r="2719" spans="1:29" x14ac:dyDescent="0.25">
      <c r="A2719" t="s">
        <v>870</v>
      </c>
      <c r="B2719" t="s">
        <v>26</v>
      </c>
      <c r="C2719" t="s">
        <v>958</v>
      </c>
      <c r="D2719" t="s">
        <v>59</v>
      </c>
      <c r="E2719">
        <v>511</v>
      </c>
      <c r="F2719" t="str">
        <f t="shared" si="84"/>
        <v>A3480AF511</v>
      </c>
      <c r="G2719">
        <f t="shared" si="85"/>
        <v>205000</v>
      </c>
      <c r="H2719" s="2">
        <v>204947</v>
      </c>
      <c r="I2719" s="3">
        <v>205000</v>
      </c>
      <c r="J2719" t="s">
        <v>29</v>
      </c>
      <c r="K2719" t="s">
        <v>108</v>
      </c>
      <c r="L2719" t="s">
        <v>109</v>
      </c>
      <c r="M2719" t="s">
        <v>32</v>
      </c>
      <c r="N2719" t="s">
        <v>33</v>
      </c>
      <c r="O2719" t="s">
        <v>814</v>
      </c>
      <c r="P2719" t="s">
        <v>34</v>
      </c>
      <c r="Q2719" t="s">
        <v>51</v>
      </c>
      <c r="R2719" t="s">
        <v>58</v>
      </c>
      <c r="S2719" t="s">
        <v>959</v>
      </c>
      <c r="T2719" t="s">
        <v>185</v>
      </c>
      <c r="U2719" t="s">
        <v>194</v>
      </c>
      <c r="V2719" t="s">
        <v>39</v>
      </c>
      <c r="W2719" t="s">
        <v>40</v>
      </c>
      <c r="X2719" t="s">
        <v>40</v>
      </c>
      <c r="Y2719" t="s">
        <v>41</v>
      </c>
      <c r="Z2719" t="s">
        <v>41</v>
      </c>
      <c r="AA2719" t="s">
        <v>188</v>
      </c>
      <c r="AB2719" t="s">
        <v>195</v>
      </c>
    </row>
    <row r="2720" spans="1:29" x14ac:dyDescent="0.25">
      <c r="A2720" t="s">
        <v>822</v>
      </c>
      <c r="B2720" t="s">
        <v>26</v>
      </c>
      <c r="C2720" t="s">
        <v>958</v>
      </c>
      <c r="D2720" t="s">
        <v>59</v>
      </c>
      <c r="E2720">
        <v>511</v>
      </c>
      <c r="F2720" t="str">
        <f t="shared" si="84"/>
        <v>A3480AF511</v>
      </c>
      <c r="G2720">
        <f t="shared" si="85"/>
        <v>108000</v>
      </c>
      <c r="H2720" s="2">
        <v>-108167</v>
      </c>
      <c r="I2720" s="3">
        <v>-108000</v>
      </c>
      <c r="J2720" t="s">
        <v>99</v>
      </c>
      <c r="K2720" t="s">
        <v>115</v>
      </c>
      <c r="L2720" t="s">
        <v>111</v>
      </c>
      <c r="M2720" t="s">
        <v>112</v>
      </c>
      <c r="N2720" t="s">
        <v>113</v>
      </c>
      <c r="O2720" t="s">
        <v>814</v>
      </c>
      <c r="P2720" t="s">
        <v>34</v>
      </c>
      <c r="Q2720" t="s">
        <v>51</v>
      </c>
      <c r="R2720" t="s">
        <v>58</v>
      </c>
      <c r="S2720" t="s">
        <v>959</v>
      </c>
      <c r="T2720" t="s">
        <v>185</v>
      </c>
      <c r="U2720" t="s">
        <v>194</v>
      </c>
      <c r="V2720" t="s">
        <v>39</v>
      </c>
      <c r="W2720" t="s">
        <v>40</v>
      </c>
      <c r="X2720" t="s">
        <v>40</v>
      </c>
      <c r="Y2720" t="s">
        <v>41</v>
      </c>
      <c r="Z2720" t="s">
        <v>41</v>
      </c>
      <c r="AA2720" t="s">
        <v>188</v>
      </c>
      <c r="AB2720" t="s">
        <v>195</v>
      </c>
    </row>
    <row r="2721" spans="1:28" x14ac:dyDescent="0.25">
      <c r="A2721" t="s">
        <v>925</v>
      </c>
      <c r="B2721" t="s">
        <v>26</v>
      </c>
      <c r="C2721" t="s">
        <v>958</v>
      </c>
      <c r="D2721" t="s">
        <v>59</v>
      </c>
      <c r="E2721">
        <v>511</v>
      </c>
      <c r="F2721" t="str">
        <f t="shared" si="84"/>
        <v>A3480AF511</v>
      </c>
      <c r="G2721">
        <f t="shared" si="85"/>
        <v>97000</v>
      </c>
      <c r="H2721" s="2">
        <v>-96934</v>
      </c>
      <c r="I2721" s="3">
        <v>-97000</v>
      </c>
      <c r="J2721" t="s">
        <v>99</v>
      </c>
      <c r="K2721" t="s">
        <v>116</v>
      </c>
      <c r="L2721" t="s">
        <v>117</v>
      </c>
      <c r="M2721" t="s">
        <v>118</v>
      </c>
      <c r="N2721" t="s">
        <v>117</v>
      </c>
      <c r="O2721" t="s">
        <v>814</v>
      </c>
      <c r="P2721" t="s">
        <v>34</v>
      </c>
      <c r="Q2721" t="s">
        <v>51</v>
      </c>
      <c r="R2721" t="s">
        <v>58</v>
      </c>
      <c r="S2721" t="s">
        <v>959</v>
      </c>
      <c r="T2721" t="s">
        <v>185</v>
      </c>
      <c r="U2721" t="s">
        <v>194</v>
      </c>
      <c r="V2721" t="s">
        <v>39</v>
      </c>
      <c r="W2721" t="s">
        <v>40</v>
      </c>
      <c r="X2721" t="s">
        <v>40</v>
      </c>
      <c r="Y2721" t="s">
        <v>41</v>
      </c>
      <c r="Z2721" t="s">
        <v>41</v>
      </c>
      <c r="AA2721" t="s">
        <v>188</v>
      </c>
      <c r="AB2721" t="s">
        <v>195</v>
      </c>
    </row>
    <row r="2722" spans="1:28" x14ac:dyDescent="0.25">
      <c r="A2722" t="s">
        <v>149</v>
      </c>
      <c r="B2722" t="s">
        <v>26</v>
      </c>
      <c r="C2722" t="s">
        <v>958</v>
      </c>
      <c r="D2722" t="s">
        <v>59</v>
      </c>
      <c r="E2722">
        <v>511</v>
      </c>
      <c r="F2722" t="str">
        <f t="shared" si="84"/>
        <v>A3480AF511</v>
      </c>
      <c r="G2722">
        <f t="shared" si="85"/>
        <v>68000</v>
      </c>
      <c r="H2722" s="2">
        <v>68316</v>
      </c>
      <c r="I2722" s="3">
        <v>68000</v>
      </c>
      <c r="J2722" t="s">
        <v>29</v>
      </c>
      <c r="K2722" t="s">
        <v>51</v>
      </c>
      <c r="L2722" t="s">
        <v>137</v>
      </c>
      <c r="M2722" t="s">
        <v>138</v>
      </c>
      <c r="N2722" t="s">
        <v>139</v>
      </c>
      <c r="O2722" t="s">
        <v>814</v>
      </c>
      <c r="P2722" t="s">
        <v>34</v>
      </c>
      <c r="Q2722" t="s">
        <v>51</v>
      </c>
      <c r="R2722" t="s">
        <v>58</v>
      </c>
      <c r="S2722" t="s">
        <v>959</v>
      </c>
      <c r="T2722" t="s">
        <v>185</v>
      </c>
      <c r="U2722" t="s">
        <v>194</v>
      </c>
      <c r="V2722" t="s">
        <v>39</v>
      </c>
      <c r="W2722" t="s">
        <v>40</v>
      </c>
      <c r="X2722" t="s">
        <v>40</v>
      </c>
      <c r="Y2722" t="s">
        <v>41</v>
      </c>
      <c r="Z2722" t="s">
        <v>41</v>
      </c>
      <c r="AA2722" t="s">
        <v>188</v>
      </c>
      <c r="AB2722" t="s">
        <v>195</v>
      </c>
    </row>
    <row r="2723" spans="1:28" x14ac:dyDescent="0.25">
      <c r="A2723" t="s">
        <v>152</v>
      </c>
      <c r="B2723" t="s">
        <v>26</v>
      </c>
      <c r="C2723" t="s">
        <v>958</v>
      </c>
      <c r="D2723" t="s">
        <v>59</v>
      </c>
      <c r="E2723">
        <v>511</v>
      </c>
      <c r="F2723" t="str">
        <f t="shared" si="84"/>
        <v>A3480AF511</v>
      </c>
      <c r="G2723">
        <f t="shared" si="85"/>
        <v>68000</v>
      </c>
      <c r="H2723" s="2">
        <v>-68316</v>
      </c>
      <c r="I2723" s="3">
        <v>-68000</v>
      </c>
      <c r="J2723" t="s">
        <v>99</v>
      </c>
      <c r="K2723" t="s">
        <v>115</v>
      </c>
      <c r="L2723" t="s">
        <v>111</v>
      </c>
      <c r="M2723" t="s">
        <v>112</v>
      </c>
      <c r="N2723" t="s">
        <v>113</v>
      </c>
      <c r="O2723" t="s">
        <v>814</v>
      </c>
      <c r="P2723" t="s">
        <v>34</v>
      </c>
      <c r="Q2723" t="s">
        <v>51</v>
      </c>
      <c r="R2723" t="s">
        <v>58</v>
      </c>
      <c r="S2723" t="s">
        <v>959</v>
      </c>
      <c r="T2723" t="s">
        <v>185</v>
      </c>
      <c r="U2723" t="s">
        <v>194</v>
      </c>
      <c r="V2723" t="s">
        <v>39</v>
      </c>
      <c r="W2723" t="s">
        <v>40</v>
      </c>
      <c r="X2723" t="s">
        <v>40</v>
      </c>
      <c r="Y2723" t="s">
        <v>41</v>
      </c>
      <c r="Z2723" t="s">
        <v>41</v>
      </c>
      <c r="AA2723" t="s">
        <v>188</v>
      </c>
      <c r="AB2723" t="s">
        <v>195</v>
      </c>
    </row>
    <row r="2724" spans="1:28" x14ac:dyDescent="0.25">
      <c r="A2724" t="s">
        <v>153</v>
      </c>
      <c r="B2724" t="s">
        <v>960</v>
      </c>
      <c r="C2724" t="s">
        <v>958</v>
      </c>
      <c r="D2724" t="s">
        <v>59</v>
      </c>
      <c r="E2724">
        <v>511</v>
      </c>
      <c r="F2724" t="str">
        <f t="shared" si="84"/>
        <v>A3480AF511</v>
      </c>
      <c r="G2724">
        <f t="shared" si="85"/>
        <v>68000</v>
      </c>
      <c r="H2724" s="2">
        <v>68395</v>
      </c>
      <c r="I2724" s="3">
        <v>68000</v>
      </c>
      <c r="J2724" t="s">
        <v>29</v>
      </c>
      <c r="K2724" t="s">
        <v>154</v>
      </c>
      <c r="L2724" t="s">
        <v>155</v>
      </c>
      <c r="M2724" t="s">
        <v>156</v>
      </c>
      <c r="N2724" t="s">
        <v>157</v>
      </c>
      <c r="O2724" t="s">
        <v>814</v>
      </c>
      <c r="P2724" t="s">
        <v>34</v>
      </c>
      <c r="Q2724" t="s">
        <v>51</v>
      </c>
      <c r="R2724" t="s">
        <v>58</v>
      </c>
      <c r="S2724" t="s">
        <v>959</v>
      </c>
      <c r="T2724" t="s">
        <v>185</v>
      </c>
      <c r="U2724" t="s">
        <v>194</v>
      </c>
      <c r="V2724" t="s">
        <v>39</v>
      </c>
      <c r="W2724" t="s">
        <v>40</v>
      </c>
      <c r="X2724" t="s">
        <v>40</v>
      </c>
      <c r="Y2724" t="s">
        <v>41</v>
      </c>
      <c r="Z2724" t="s">
        <v>41</v>
      </c>
      <c r="AA2724" t="s">
        <v>188</v>
      </c>
      <c r="AB2724" t="s">
        <v>195</v>
      </c>
    </row>
    <row r="2725" spans="1:28" x14ac:dyDescent="0.25">
      <c r="A2725" t="s">
        <v>163</v>
      </c>
      <c r="B2725" t="s">
        <v>960</v>
      </c>
      <c r="C2725" t="s">
        <v>958</v>
      </c>
      <c r="D2725" t="s">
        <v>59</v>
      </c>
      <c r="E2725">
        <v>511</v>
      </c>
      <c r="F2725" t="str">
        <f t="shared" si="84"/>
        <v>A3480AF511</v>
      </c>
      <c r="G2725">
        <f t="shared" si="85"/>
        <v>68000</v>
      </c>
      <c r="H2725" s="2">
        <v>-68526</v>
      </c>
      <c r="I2725" s="3">
        <v>-68000</v>
      </c>
      <c r="J2725" t="s">
        <v>99</v>
      </c>
      <c r="K2725" t="s">
        <v>51</v>
      </c>
      <c r="L2725" t="s">
        <v>137</v>
      </c>
      <c r="M2725" t="s">
        <v>138</v>
      </c>
      <c r="N2725" t="s">
        <v>139</v>
      </c>
      <c r="O2725" t="s">
        <v>814</v>
      </c>
      <c r="P2725" t="s">
        <v>34</v>
      </c>
      <c r="Q2725" t="s">
        <v>51</v>
      </c>
      <c r="R2725" t="s">
        <v>58</v>
      </c>
      <c r="S2725" t="s">
        <v>959</v>
      </c>
      <c r="T2725" t="s">
        <v>185</v>
      </c>
      <c r="U2725" t="s">
        <v>194</v>
      </c>
      <c r="V2725" t="s">
        <v>39</v>
      </c>
      <c r="W2725" t="s">
        <v>40</v>
      </c>
      <c r="X2725" t="s">
        <v>40</v>
      </c>
      <c r="Y2725" t="s">
        <v>41</v>
      </c>
      <c r="Z2725" t="s">
        <v>41</v>
      </c>
      <c r="AA2725" t="s">
        <v>188</v>
      </c>
      <c r="AB2725" t="s">
        <v>195</v>
      </c>
    </row>
    <row r="2726" spans="1:28" x14ac:dyDescent="0.25">
      <c r="A2726" t="s">
        <v>164</v>
      </c>
      <c r="B2726" t="s">
        <v>26</v>
      </c>
      <c r="C2726" t="s">
        <v>958</v>
      </c>
      <c r="D2726" t="s">
        <v>59</v>
      </c>
      <c r="E2726">
        <v>511</v>
      </c>
      <c r="F2726" t="str">
        <f t="shared" si="84"/>
        <v>A3480AF511</v>
      </c>
      <c r="G2726">
        <f t="shared" si="85"/>
        <v>68000</v>
      </c>
      <c r="H2726" s="2">
        <v>68395</v>
      </c>
      <c r="I2726" s="3">
        <v>68000</v>
      </c>
      <c r="J2726" t="s">
        <v>29</v>
      </c>
      <c r="K2726" t="s">
        <v>116</v>
      </c>
      <c r="L2726" t="s">
        <v>117</v>
      </c>
      <c r="M2726" t="s">
        <v>118</v>
      </c>
      <c r="N2726" t="s">
        <v>117</v>
      </c>
      <c r="O2726" t="s">
        <v>814</v>
      </c>
      <c r="P2726" t="s">
        <v>34</v>
      </c>
      <c r="Q2726" t="s">
        <v>51</v>
      </c>
      <c r="R2726" t="s">
        <v>58</v>
      </c>
      <c r="S2726" t="s">
        <v>959</v>
      </c>
      <c r="T2726" t="s">
        <v>185</v>
      </c>
      <c r="U2726" t="s">
        <v>194</v>
      </c>
      <c r="V2726" t="s">
        <v>39</v>
      </c>
      <c r="W2726" t="s">
        <v>40</v>
      </c>
      <c r="X2726" t="s">
        <v>40</v>
      </c>
      <c r="Y2726" t="s">
        <v>41</v>
      </c>
      <c r="Z2726" t="s">
        <v>41</v>
      </c>
      <c r="AA2726" t="s">
        <v>188</v>
      </c>
      <c r="AB2726" t="s">
        <v>195</v>
      </c>
    </row>
    <row r="2727" spans="1:28" x14ac:dyDescent="0.25">
      <c r="A2727" t="s">
        <v>165</v>
      </c>
      <c r="B2727" t="s">
        <v>26</v>
      </c>
      <c r="C2727" t="s">
        <v>958</v>
      </c>
      <c r="D2727" t="s">
        <v>59</v>
      </c>
      <c r="E2727">
        <v>511</v>
      </c>
      <c r="F2727" t="str">
        <f t="shared" si="84"/>
        <v>A3480AF511</v>
      </c>
      <c r="G2727">
        <f t="shared" si="85"/>
        <v>68000</v>
      </c>
      <c r="H2727" s="2">
        <v>-68395</v>
      </c>
      <c r="I2727" s="3">
        <v>-68000</v>
      </c>
      <c r="J2727" t="s">
        <v>99</v>
      </c>
      <c r="K2727" t="s">
        <v>154</v>
      </c>
      <c r="L2727" t="s">
        <v>155</v>
      </c>
      <c r="M2727" t="s">
        <v>156</v>
      </c>
      <c r="N2727" t="s">
        <v>157</v>
      </c>
      <c r="O2727" t="s">
        <v>814</v>
      </c>
      <c r="P2727" t="s">
        <v>34</v>
      </c>
      <c r="Q2727" t="s">
        <v>51</v>
      </c>
      <c r="R2727" t="s">
        <v>58</v>
      </c>
      <c r="S2727" t="s">
        <v>959</v>
      </c>
      <c r="T2727" t="s">
        <v>185</v>
      </c>
      <c r="U2727" t="s">
        <v>194</v>
      </c>
      <c r="V2727" t="s">
        <v>39</v>
      </c>
      <c r="W2727" t="s">
        <v>40</v>
      </c>
      <c r="X2727" t="s">
        <v>40</v>
      </c>
      <c r="Y2727" t="s">
        <v>41</v>
      </c>
      <c r="Z2727" t="s">
        <v>41</v>
      </c>
      <c r="AA2727" t="s">
        <v>188</v>
      </c>
      <c r="AB2727" t="s">
        <v>195</v>
      </c>
    </row>
    <row r="2728" spans="1:28" x14ac:dyDescent="0.25">
      <c r="A2728" t="s">
        <v>166</v>
      </c>
      <c r="B2728" t="s">
        <v>26</v>
      </c>
      <c r="C2728" t="s">
        <v>958</v>
      </c>
      <c r="D2728" t="s">
        <v>59</v>
      </c>
      <c r="E2728">
        <v>511</v>
      </c>
      <c r="F2728" t="str">
        <f t="shared" si="84"/>
        <v>A3480AF511</v>
      </c>
      <c r="G2728">
        <f t="shared" si="85"/>
        <v>29000</v>
      </c>
      <c r="H2728" s="2">
        <v>28539</v>
      </c>
      <c r="I2728" s="3">
        <v>29000</v>
      </c>
      <c r="J2728" t="s">
        <v>29</v>
      </c>
      <c r="K2728" t="s">
        <v>116</v>
      </c>
      <c r="L2728" t="s">
        <v>117</v>
      </c>
      <c r="M2728" t="s">
        <v>118</v>
      </c>
      <c r="N2728" t="s">
        <v>117</v>
      </c>
      <c r="O2728" t="s">
        <v>814</v>
      </c>
      <c r="P2728" t="s">
        <v>34</v>
      </c>
      <c r="Q2728" t="s">
        <v>51</v>
      </c>
      <c r="R2728" t="s">
        <v>58</v>
      </c>
      <c r="S2728" t="s">
        <v>959</v>
      </c>
      <c r="T2728" t="s">
        <v>185</v>
      </c>
      <c r="U2728" t="s">
        <v>194</v>
      </c>
      <c r="V2728" t="s">
        <v>39</v>
      </c>
      <c r="W2728" t="s">
        <v>40</v>
      </c>
      <c r="X2728" t="s">
        <v>40</v>
      </c>
      <c r="Y2728" t="s">
        <v>41</v>
      </c>
      <c r="Z2728" t="s">
        <v>41</v>
      </c>
      <c r="AA2728" t="s">
        <v>188</v>
      </c>
      <c r="AB2728" t="s">
        <v>195</v>
      </c>
    </row>
    <row r="2729" spans="1:28" x14ac:dyDescent="0.25">
      <c r="A2729" t="s">
        <v>167</v>
      </c>
      <c r="B2729" t="s">
        <v>26</v>
      </c>
      <c r="C2729" t="s">
        <v>958</v>
      </c>
      <c r="D2729" t="s">
        <v>59</v>
      </c>
      <c r="E2729">
        <v>511</v>
      </c>
      <c r="F2729" t="str">
        <f t="shared" si="84"/>
        <v>A3480AF511</v>
      </c>
      <c r="G2729">
        <f t="shared" si="85"/>
        <v>29000</v>
      </c>
      <c r="H2729" s="2">
        <v>-28539</v>
      </c>
      <c r="I2729" s="3">
        <v>-29000</v>
      </c>
      <c r="J2729" t="s">
        <v>99</v>
      </c>
      <c r="K2729" t="s">
        <v>168</v>
      </c>
      <c r="L2729" t="s">
        <v>117</v>
      </c>
      <c r="M2729" t="s">
        <v>169</v>
      </c>
      <c r="N2729" t="s">
        <v>170</v>
      </c>
      <c r="O2729" t="s">
        <v>814</v>
      </c>
      <c r="P2729" t="s">
        <v>34</v>
      </c>
      <c r="Q2729" t="s">
        <v>51</v>
      </c>
      <c r="R2729" t="s">
        <v>58</v>
      </c>
      <c r="S2729" t="s">
        <v>959</v>
      </c>
      <c r="T2729" t="s">
        <v>185</v>
      </c>
      <c r="U2729" t="s">
        <v>194</v>
      </c>
      <c r="V2729" t="s">
        <v>39</v>
      </c>
      <c r="W2729" t="s">
        <v>40</v>
      </c>
      <c r="X2729" t="s">
        <v>40</v>
      </c>
      <c r="Y2729" t="s">
        <v>41</v>
      </c>
      <c r="Z2729" t="s">
        <v>41</v>
      </c>
      <c r="AA2729" t="s">
        <v>188</v>
      </c>
      <c r="AB2729" t="s">
        <v>195</v>
      </c>
    </row>
    <row r="2730" spans="1:28" x14ac:dyDescent="0.25">
      <c r="A2730" t="s">
        <v>823</v>
      </c>
      <c r="B2730" t="s">
        <v>26</v>
      </c>
      <c r="C2730" t="s">
        <v>509</v>
      </c>
      <c r="D2730" t="s">
        <v>510</v>
      </c>
      <c r="E2730">
        <v>511</v>
      </c>
      <c r="F2730" t="str">
        <f t="shared" si="84"/>
        <v>A2665AF511</v>
      </c>
      <c r="G2730">
        <f t="shared" si="85"/>
        <v>115000</v>
      </c>
      <c r="H2730" s="2">
        <v>115288</v>
      </c>
      <c r="I2730" s="3">
        <v>115000</v>
      </c>
      <c r="J2730" t="s">
        <v>29</v>
      </c>
      <c r="K2730" t="s">
        <v>108</v>
      </c>
      <c r="L2730" t="s">
        <v>109</v>
      </c>
      <c r="M2730" t="s">
        <v>32</v>
      </c>
      <c r="N2730" t="s">
        <v>33</v>
      </c>
      <c r="O2730" t="s">
        <v>814</v>
      </c>
      <c r="P2730" t="s">
        <v>34</v>
      </c>
      <c r="Q2730" t="s">
        <v>204</v>
      </c>
      <c r="R2730" t="s">
        <v>205</v>
      </c>
      <c r="S2730" t="s">
        <v>511</v>
      </c>
      <c r="T2730" t="s">
        <v>185</v>
      </c>
      <c r="U2730" t="s">
        <v>194</v>
      </c>
      <c r="V2730" t="s">
        <v>39</v>
      </c>
      <c r="W2730" t="s">
        <v>40</v>
      </c>
      <c r="X2730" t="s">
        <v>40</v>
      </c>
      <c r="Y2730" t="s">
        <v>41</v>
      </c>
      <c r="Z2730" t="s">
        <v>41</v>
      </c>
      <c r="AA2730" t="s">
        <v>188</v>
      </c>
      <c r="AB2730" t="s">
        <v>195</v>
      </c>
    </row>
    <row r="2731" spans="1:28" x14ac:dyDescent="0.25">
      <c r="A2731" t="s">
        <v>825</v>
      </c>
      <c r="B2731" t="s">
        <v>26</v>
      </c>
      <c r="C2731" t="s">
        <v>509</v>
      </c>
      <c r="D2731" t="s">
        <v>510</v>
      </c>
      <c r="E2731">
        <v>511</v>
      </c>
      <c r="F2731" t="str">
        <f t="shared" si="84"/>
        <v>A2665AF511</v>
      </c>
      <c r="G2731">
        <f t="shared" si="85"/>
        <v>48000</v>
      </c>
      <c r="H2731" s="2">
        <v>48109</v>
      </c>
      <c r="I2731" s="3">
        <v>48000</v>
      </c>
      <c r="J2731" t="s">
        <v>29</v>
      </c>
      <c r="K2731" t="s">
        <v>100</v>
      </c>
      <c r="L2731" t="s">
        <v>101</v>
      </c>
      <c r="M2731" t="s">
        <v>102</v>
      </c>
      <c r="N2731" t="s">
        <v>103</v>
      </c>
      <c r="O2731" t="s">
        <v>814</v>
      </c>
      <c r="P2731" t="s">
        <v>34</v>
      </c>
      <c r="Q2731" t="s">
        <v>204</v>
      </c>
      <c r="R2731" t="s">
        <v>205</v>
      </c>
      <c r="S2731" t="s">
        <v>511</v>
      </c>
      <c r="T2731" t="s">
        <v>185</v>
      </c>
      <c r="U2731" t="s">
        <v>194</v>
      </c>
      <c r="V2731" t="s">
        <v>39</v>
      </c>
      <c r="W2731" t="s">
        <v>40</v>
      </c>
      <c r="X2731" t="s">
        <v>40</v>
      </c>
      <c r="Y2731" t="s">
        <v>41</v>
      </c>
      <c r="Z2731" t="s">
        <v>41</v>
      </c>
      <c r="AA2731" t="s">
        <v>188</v>
      </c>
      <c r="AB2731" t="s">
        <v>195</v>
      </c>
    </row>
    <row r="2732" spans="1:28" x14ac:dyDescent="0.25">
      <c r="A2732" t="s">
        <v>816</v>
      </c>
      <c r="B2732" t="s">
        <v>26</v>
      </c>
      <c r="C2732" t="s">
        <v>509</v>
      </c>
      <c r="D2732" t="s">
        <v>510</v>
      </c>
      <c r="E2732">
        <v>511</v>
      </c>
      <c r="F2732" t="str">
        <f t="shared" si="84"/>
        <v>A2665AF511</v>
      </c>
      <c r="G2732">
        <f t="shared" si="85"/>
        <v>158000</v>
      </c>
      <c r="H2732" s="2">
        <v>-157551</v>
      </c>
      <c r="I2732" s="3">
        <v>-158000</v>
      </c>
      <c r="J2732" t="s">
        <v>99</v>
      </c>
      <c r="K2732" t="s">
        <v>115</v>
      </c>
      <c r="L2732" t="s">
        <v>111</v>
      </c>
      <c r="M2732" t="s">
        <v>112</v>
      </c>
      <c r="N2732" t="s">
        <v>113</v>
      </c>
      <c r="O2732" t="s">
        <v>814</v>
      </c>
      <c r="P2732" t="s">
        <v>34</v>
      </c>
      <c r="Q2732" t="s">
        <v>204</v>
      </c>
      <c r="R2732" t="s">
        <v>205</v>
      </c>
      <c r="S2732" t="s">
        <v>511</v>
      </c>
      <c r="T2732" t="s">
        <v>185</v>
      </c>
      <c r="U2732" t="s">
        <v>194</v>
      </c>
      <c r="V2732" t="s">
        <v>39</v>
      </c>
      <c r="W2732" t="s">
        <v>40</v>
      </c>
      <c r="X2732" t="s">
        <v>40</v>
      </c>
      <c r="Y2732" t="s">
        <v>41</v>
      </c>
      <c r="Z2732" t="s">
        <v>41</v>
      </c>
      <c r="AA2732" t="s">
        <v>188</v>
      </c>
      <c r="AB2732" t="s">
        <v>195</v>
      </c>
    </row>
    <row r="2733" spans="1:28" x14ac:dyDescent="0.25">
      <c r="A2733" t="s">
        <v>817</v>
      </c>
      <c r="B2733" t="s">
        <v>26</v>
      </c>
      <c r="C2733" t="s">
        <v>509</v>
      </c>
      <c r="D2733" t="s">
        <v>510</v>
      </c>
      <c r="E2733">
        <v>511</v>
      </c>
      <c r="F2733" t="str">
        <f t="shared" si="84"/>
        <v>A2665AF511</v>
      </c>
      <c r="G2733">
        <f t="shared" si="85"/>
        <v>6000</v>
      </c>
      <c r="H2733" s="2">
        <v>-5846</v>
      </c>
      <c r="I2733" s="3">
        <v>-6000</v>
      </c>
      <c r="J2733" t="s">
        <v>99</v>
      </c>
      <c r="K2733" t="s">
        <v>116</v>
      </c>
      <c r="L2733" t="s">
        <v>117</v>
      </c>
      <c r="M2733" t="s">
        <v>118</v>
      </c>
      <c r="N2733" t="s">
        <v>117</v>
      </c>
      <c r="O2733" t="s">
        <v>814</v>
      </c>
      <c r="P2733" t="s">
        <v>34</v>
      </c>
      <c r="Q2733" t="s">
        <v>204</v>
      </c>
      <c r="R2733" t="s">
        <v>205</v>
      </c>
      <c r="S2733" t="s">
        <v>511</v>
      </c>
      <c r="T2733" t="s">
        <v>185</v>
      </c>
      <c r="U2733" t="s">
        <v>194</v>
      </c>
      <c r="V2733" t="s">
        <v>39</v>
      </c>
      <c r="W2733" t="s">
        <v>40</v>
      </c>
      <c r="X2733" t="s">
        <v>40</v>
      </c>
      <c r="Y2733" t="s">
        <v>41</v>
      </c>
      <c r="Z2733" t="s">
        <v>41</v>
      </c>
      <c r="AA2733" t="s">
        <v>188</v>
      </c>
      <c r="AB2733" t="s">
        <v>195</v>
      </c>
    </row>
    <row r="2734" spans="1:28" x14ac:dyDescent="0.25">
      <c r="A2734" t="s">
        <v>870</v>
      </c>
      <c r="B2734" t="s">
        <v>26</v>
      </c>
      <c r="C2734" t="s">
        <v>509</v>
      </c>
      <c r="D2734" t="s">
        <v>510</v>
      </c>
      <c r="E2734">
        <v>511</v>
      </c>
      <c r="F2734" t="str">
        <f t="shared" si="84"/>
        <v>A2665AF511</v>
      </c>
      <c r="G2734">
        <f t="shared" si="85"/>
        <v>2346000</v>
      </c>
      <c r="H2734" s="2">
        <v>2345980</v>
      </c>
      <c r="I2734" s="3">
        <v>2346000</v>
      </c>
      <c r="J2734" t="s">
        <v>29</v>
      </c>
      <c r="K2734" t="s">
        <v>108</v>
      </c>
      <c r="L2734" t="s">
        <v>109</v>
      </c>
      <c r="M2734" t="s">
        <v>32</v>
      </c>
      <c r="N2734" t="s">
        <v>33</v>
      </c>
      <c r="O2734" t="s">
        <v>814</v>
      </c>
      <c r="P2734" t="s">
        <v>34</v>
      </c>
      <c r="Q2734" t="s">
        <v>204</v>
      </c>
      <c r="R2734" t="s">
        <v>205</v>
      </c>
      <c r="S2734" t="s">
        <v>511</v>
      </c>
      <c r="T2734" t="s">
        <v>185</v>
      </c>
      <c r="U2734" t="s">
        <v>194</v>
      </c>
      <c r="V2734" t="s">
        <v>39</v>
      </c>
      <c r="W2734" t="s">
        <v>40</v>
      </c>
      <c r="X2734" t="s">
        <v>40</v>
      </c>
      <c r="Y2734" t="s">
        <v>41</v>
      </c>
      <c r="Z2734" t="s">
        <v>41</v>
      </c>
      <c r="AA2734" t="s">
        <v>188</v>
      </c>
      <c r="AB2734" t="s">
        <v>195</v>
      </c>
    </row>
    <row r="2735" spans="1:28" x14ac:dyDescent="0.25">
      <c r="A2735" t="s">
        <v>820</v>
      </c>
      <c r="B2735" t="s">
        <v>26</v>
      </c>
      <c r="C2735" t="s">
        <v>509</v>
      </c>
      <c r="D2735" t="s">
        <v>510</v>
      </c>
      <c r="E2735">
        <v>511</v>
      </c>
      <c r="F2735" t="str">
        <f t="shared" si="84"/>
        <v>A2665AF511</v>
      </c>
      <c r="G2735">
        <f t="shared" si="85"/>
        <v>27000</v>
      </c>
      <c r="H2735" s="2">
        <v>26919</v>
      </c>
      <c r="I2735" s="3">
        <v>27000</v>
      </c>
      <c r="J2735" t="s">
        <v>29</v>
      </c>
      <c r="K2735" t="s">
        <v>104</v>
      </c>
      <c r="L2735" t="s">
        <v>105</v>
      </c>
      <c r="M2735" t="s">
        <v>102</v>
      </c>
      <c r="N2735" t="s">
        <v>103</v>
      </c>
      <c r="O2735" t="s">
        <v>814</v>
      </c>
      <c r="P2735" t="s">
        <v>34</v>
      </c>
      <c r="Q2735" t="s">
        <v>204</v>
      </c>
      <c r="R2735" t="s">
        <v>205</v>
      </c>
      <c r="S2735" t="s">
        <v>511</v>
      </c>
      <c r="T2735" t="s">
        <v>185</v>
      </c>
      <c r="U2735" t="s">
        <v>194</v>
      </c>
      <c r="V2735" t="s">
        <v>39</v>
      </c>
      <c r="W2735" t="s">
        <v>40</v>
      </c>
      <c r="X2735" t="s">
        <v>40</v>
      </c>
      <c r="Y2735" t="s">
        <v>41</v>
      </c>
      <c r="Z2735" t="s">
        <v>41</v>
      </c>
      <c r="AA2735" t="s">
        <v>188</v>
      </c>
      <c r="AB2735" t="s">
        <v>195</v>
      </c>
    </row>
    <row r="2736" spans="1:28" x14ac:dyDescent="0.25">
      <c r="A2736" t="s">
        <v>822</v>
      </c>
      <c r="B2736" t="s">
        <v>26</v>
      </c>
      <c r="C2736" t="s">
        <v>509</v>
      </c>
      <c r="D2736" t="s">
        <v>510</v>
      </c>
      <c r="E2736">
        <v>511</v>
      </c>
      <c r="F2736" t="str">
        <f t="shared" si="84"/>
        <v>A2665AF511</v>
      </c>
      <c r="G2736">
        <f t="shared" si="85"/>
        <v>472000</v>
      </c>
      <c r="H2736" s="2">
        <v>-472492</v>
      </c>
      <c r="I2736" s="3">
        <v>-472000</v>
      </c>
      <c r="J2736" t="s">
        <v>99</v>
      </c>
      <c r="K2736" t="s">
        <v>115</v>
      </c>
      <c r="L2736" t="s">
        <v>111</v>
      </c>
      <c r="M2736" t="s">
        <v>112</v>
      </c>
      <c r="N2736" t="s">
        <v>113</v>
      </c>
      <c r="O2736" t="s">
        <v>814</v>
      </c>
      <c r="P2736" t="s">
        <v>34</v>
      </c>
      <c r="Q2736" t="s">
        <v>204</v>
      </c>
      <c r="R2736" t="s">
        <v>205</v>
      </c>
      <c r="S2736" t="s">
        <v>511</v>
      </c>
      <c r="T2736" t="s">
        <v>185</v>
      </c>
      <c r="U2736" t="s">
        <v>194</v>
      </c>
      <c r="V2736" t="s">
        <v>39</v>
      </c>
      <c r="W2736" t="s">
        <v>40</v>
      </c>
      <c r="X2736" t="s">
        <v>40</v>
      </c>
      <c r="Y2736" t="s">
        <v>41</v>
      </c>
      <c r="Z2736" t="s">
        <v>41</v>
      </c>
      <c r="AA2736" t="s">
        <v>188</v>
      </c>
      <c r="AB2736" t="s">
        <v>195</v>
      </c>
    </row>
    <row r="2737" spans="1:28" x14ac:dyDescent="0.25">
      <c r="A2737" t="s">
        <v>925</v>
      </c>
      <c r="B2737" t="s">
        <v>26</v>
      </c>
      <c r="C2737" t="s">
        <v>509</v>
      </c>
      <c r="D2737" t="s">
        <v>510</v>
      </c>
      <c r="E2737">
        <v>511</v>
      </c>
      <c r="F2737" t="str">
        <f t="shared" si="84"/>
        <v>A2665AF511</v>
      </c>
      <c r="G2737">
        <f t="shared" si="85"/>
        <v>1900000</v>
      </c>
      <c r="H2737" s="2">
        <v>-1900407</v>
      </c>
      <c r="I2737" s="3">
        <v>-1900000</v>
      </c>
      <c r="J2737" t="s">
        <v>99</v>
      </c>
      <c r="K2737" t="s">
        <v>116</v>
      </c>
      <c r="L2737" t="s">
        <v>117</v>
      </c>
      <c r="M2737" t="s">
        <v>118</v>
      </c>
      <c r="N2737" t="s">
        <v>117</v>
      </c>
      <c r="O2737" t="s">
        <v>814</v>
      </c>
      <c r="P2737" t="s">
        <v>34</v>
      </c>
      <c r="Q2737" t="s">
        <v>204</v>
      </c>
      <c r="R2737" t="s">
        <v>205</v>
      </c>
      <c r="S2737" t="s">
        <v>511</v>
      </c>
      <c r="T2737" t="s">
        <v>185</v>
      </c>
      <c r="U2737" t="s">
        <v>194</v>
      </c>
      <c r="V2737" t="s">
        <v>39</v>
      </c>
      <c r="W2737" t="s">
        <v>40</v>
      </c>
      <c r="X2737" t="s">
        <v>40</v>
      </c>
      <c r="Y2737" t="s">
        <v>41</v>
      </c>
      <c r="Z2737" t="s">
        <v>41</v>
      </c>
      <c r="AA2737" t="s">
        <v>188</v>
      </c>
      <c r="AB2737" t="s">
        <v>195</v>
      </c>
    </row>
    <row r="2738" spans="1:28" x14ac:dyDescent="0.25">
      <c r="A2738" t="s">
        <v>119</v>
      </c>
      <c r="B2738" t="s">
        <v>512</v>
      </c>
      <c r="C2738" t="s">
        <v>509</v>
      </c>
      <c r="D2738" t="s">
        <v>510</v>
      </c>
      <c r="E2738">
        <v>511</v>
      </c>
      <c r="F2738" t="str">
        <f t="shared" si="84"/>
        <v>A2665AF511</v>
      </c>
      <c r="G2738">
        <f t="shared" si="85"/>
        <v>7284000</v>
      </c>
      <c r="H2738" s="2">
        <v>7283570</v>
      </c>
      <c r="I2738" s="3">
        <v>7284000</v>
      </c>
      <c r="J2738" t="s">
        <v>29</v>
      </c>
      <c r="K2738" t="s">
        <v>121</v>
      </c>
      <c r="L2738" t="s">
        <v>122</v>
      </c>
      <c r="M2738" t="s">
        <v>123</v>
      </c>
      <c r="N2738" t="s">
        <v>124</v>
      </c>
      <c r="O2738" t="s">
        <v>814</v>
      </c>
      <c r="P2738" t="s">
        <v>34</v>
      </c>
      <c r="Q2738" t="s">
        <v>204</v>
      </c>
      <c r="R2738" t="s">
        <v>205</v>
      </c>
      <c r="S2738" t="s">
        <v>511</v>
      </c>
      <c r="T2738" t="s">
        <v>185</v>
      </c>
      <c r="U2738" t="s">
        <v>194</v>
      </c>
      <c r="V2738" t="s">
        <v>39</v>
      </c>
      <c r="W2738" t="s">
        <v>40</v>
      </c>
      <c r="X2738" t="s">
        <v>40</v>
      </c>
      <c r="Y2738" t="s">
        <v>41</v>
      </c>
      <c r="Z2738" t="s">
        <v>41</v>
      </c>
      <c r="AA2738" t="s">
        <v>188</v>
      </c>
      <c r="AB2738" t="s">
        <v>195</v>
      </c>
    </row>
    <row r="2739" spans="1:28" x14ac:dyDescent="0.25">
      <c r="A2739" t="s">
        <v>125</v>
      </c>
      <c r="B2739" t="s">
        <v>512</v>
      </c>
      <c r="C2739" t="s">
        <v>509</v>
      </c>
      <c r="D2739" t="s">
        <v>510</v>
      </c>
      <c r="E2739">
        <v>511</v>
      </c>
      <c r="F2739" t="str">
        <f t="shared" si="84"/>
        <v>A2665AF511</v>
      </c>
      <c r="G2739">
        <f t="shared" si="85"/>
        <v>6582000</v>
      </c>
      <c r="H2739" s="2">
        <v>-6581939</v>
      </c>
      <c r="I2739" s="3">
        <v>-6582000</v>
      </c>
      <c r="J2739" t="s">
        <v>99</v>
      </c>
      <c r="K2739" t="s">
        <v>126</v>
      </c>
      <c r="L2739" t="s">
        <v>927</v>
      </c>
      <c r="M2739" t="s">
        <v>127</v>
      </c>
      <c r="N2739" t="s">
        <v>928</v>
      </c>
      <c r="O2739" t="s">
        <v>814</v>
      </c>
      <c r="P2739" t="s">
        <v>34</v>
      </c>
      <c r="Q2739" t="s">
        <v>204</v>
      </c>
      <c r="R2739" t="s">
        <v>205</v>
      </c>
      <c r="S2739" t="s">
        <v>511</v>
      </c>
      <c r="T2739" t="s">
        <v>185</v>
      </c>
      <c r="U2739" t="s">
        <v>194</v>
      </c>
      <c r="V2739" t="s">
        <v>39</v>
      </c>
      <c r="W2739" t="s">
        <v>40</v>
      </c>
      <c r="X2739" t="s">
        <v>40</v>
      </c>
      <c r="Y2739" t="s">
        <v>41</v>
      </c>
      <c r="Z2739" t="s">
        <v>41</v>
      </c>
      <c r="AA2739" t="s">
        <v>188</v>
      </c>
      <c r="AB2739" t="s">
        <v>195</v>
      </c>
    </row>
    <row r="2740" spans="1:28" x14ac:dyDescent="0.25">
      <c r="A2740" t="s">
        <v>128</v>
      </c>
      <c r="B2740" t="s">
        <v>512</v>
      </c>
      <c r="C2740" t="s">
        <v>509</v>
      </c>
      <c r="D2740" t="s">
        <v>510</v>
      </c>
      <c r="E2740">
        <v>511</v>
      </c>
      <c r="F2740" t="str">
        <f t="shared" si="84"/>
        <v>A2665AF511</v>
      </c>
      <c r="G2740">
        <f t="shared" si="85"/>
        <v>702000</v>
      </c>
      <c r="H2740" s="2">
        <v>-701631</v>
      </c>
      <c r="I2740" s="3">
        <v>-702000</v>
      </c>
      <c r="J2740" t="s">
        <v>99</v>
      </c>
      <c r="K2740" t="s">
        <v>204</v>
      </c>
      <c r="L2740" t="s">
        <v>212</v>
      </c>
      <c r="M2740" t="s">
        <v>213</v>
      </c>
      <c r="N2740" t="s">
        <v>205</v>
      </c>
      <c r="O2740" t="s">
        <v>814</v>
      </c>
      <c r="P2740" t="s">
        <v>34</v>
      </c>
      <c r="Q2740" t="s">
        <v>204</v>
      </c>
      <c r="R2740" t="s">
        <v>205</v>
      </c>
      <c r="S2740" t="s">
        <v>511</v>
      </c>
      <c r="T2740" t="s">
        <v>185</v>
      </c>
      <c r="U2740" t="s">
        <v>194</v>
      </c>
      <c r="V2740" t="s">
        <v>39</v>
      </c>
      <c r="W2740" t="s">
        <v>40</v>
      </c>
      <c r="X2740" t="s">
        <v>40</v>
      </c>
      <c r="Y2740" t="s">
        <v>41</v>
      </c>
      <c r="Z2740" t="s">
        <v>41</v>
      </c>
      <c r="AA2740" t="s">
        <v>188</v>
      </c>
      <c r="AB2740" t="s">
        <v>195</v>
      </c>
    </row>
    <row r="2741" spans="1:28" x14ac:dyDescent="0.25">
      <c r="A2741" t="s">
        <v>145</v>
      </c>
      <c r="B2741" t="s">
        <v>26</v>
      </c>
      <c r="C2741" t="s">
        <v>509</v>
      </c>
      <c r="D2741" t="s">
        <v>510</v>
      </c>
      <c r="E2741">
        <v>511</v>
      </c>
      <c r="F2741" t="str">
        <f t="shared" si="84"/>
        <v>A2665AF511</v>
      </c>
      <c r="G2741">
        <f t="shared" si="85"/>
        <v>7284000</v>
      </c>
      <c r="H2741" s="2">
        <v>7283570</v>
      </c>
      <c r="I2741" s="3">
        <v>7284000</v>
      </c>
      <c r="J2741" t="s">
        <v>29</v>
      </c>
      <c r="K2741" t="s">
        <v>108</v>
      </c>
      <c r="L2741" t="s">
        <v>109</v>
      </c>
      <c r="M2741" t="s">
        <v>32</v>
      </c>
      <c r="N2741" t="s">
        <v>33</v>
      </c>
      <c r="O2741" t="s">
        <v>814</v>
      </c>
      <c r="P2741" t="s">
        <v>34</v>
      </c>
      <c r="Q2741" t="s">
        <v>204</v>
      </c>
      <c r="R2741" t="s">
        <v>205</v>
      </c>
      <c r="S2741" t="s">
        <v>511</v>
      </c>
      <c r="T2741" t="s">
        <v>185</v>
      </c>
      <c r="U2741" t="s">
        <v>194</v>
      </c>
      <c r="V2741" t="s">
        <v>39</v>
      </c>
      <c r="W2741" t="s">
        <v>40</v>
      </c>
      <c r="X2741" t="s">
        <v>40</v>
      </c>
      <c r="Y2741" t="s">
        <v>41</v>
      </c>
      <c r="Z2741" t="s">
        <v>41</v>
      </c>
      <c r="AA2741" t="s">
        <v>188</v>
      </c>
      <c r="AB2741" t="s">
        <v>195</v>
      </c>
    </row>
    <row r="2742" spans="1:28" x14ac:dyDescent="0.25">
      <c r="A2742" t="s">
        <v>146</v>
      </c>
      <c r="B2742" t="s">
        <v>26</v>
      </c>
      <c r="C2742" t="s">
        <v>509</v>
      </c>
      <c r="D2742" t="s">
        <v>510</v>
      </c>
      <c r="E2742">
        <v>511</v>
      </c>
      <c r="F2742" t="str">
        <f t="shared" si="84"/>
        <v>A2665AF511</v>
      </c>
      <c r="G2742">
        <f t="shared" si="85"/>
        <v>7284000</v>
      </c>
      <c r="H2742" s="2">
        <v>-7283570</v>
      </c>
      <c r="I2742" s="3">
        <v>-7284000</v>
      </c>
      <c r="J2742" t="s">
        <v>99</v>
      </c>
      <c r="K2742" t="s">
        <v>121</v>
      </c>
      <c r="L2742" t="s">
        <v>122</v>
      </c>
      <c r="M2742" t="s">
        <v>123</v>
      </c>
      <c r="N2742" t="s">
        <v>124</v>
      </c>
      <c r="O2742" t="s">
        <v>814</v>
      </c>
      <c r="P2742" t="s">
        <v>34</v>
      </c>
      <c r="Q2742" t="s">
        <v>204</v>
      </c>
      <c r="R2742" t="s">
        <v>205</v>
      </c>
      <c r="S2742" t="s">
        <v>511</v>
      </c>
      <c r="T2742" t="s">
        <v>185</v>
      </c>
      <c r="U2742" t="s">
        <v>194</v>
      </c>
      <c r="V2742" t="s">
        <v>39</v>
      </c>
      <c r="W2742" t="s">
        <v>40</v>
      </c>
      <c r="X2742" t="s">
        <v>40</v>
      </c>
      <c r="Y2742" t="s">
        <v>41</v>
      </c>
      <c r="Z2742" t="s">
        <v>41</v>
      </c>
      <c r="AA2742" t="s">
        <v>188</v>
      </c>
      <c r="AB2742" t="s">
        <v>195</v>
      </c>
    </row>
    <row r="2743" spans="1:28" x14ac:dyDescent="0.25">
      <c r="A2743" t="s">
        <v>147</v>
      </c>
      <c r="B2743" t="s">
        <v>26</v>
      </c>
      <c r="C2743" t="s">
        <v>509</v>
      </c>
      <c r="D2743" t="s">
        <v>510</v>
      </c>
      <c r="E2743">
        <v>511</v>
      </c>
      <c r="F2743" t="str">
        <f t="shared" si="84"/>
        <v>A2665AF511</v>
      </c>
      <c r="G2743">
        <f t="shared" si="85"/>
        <v>6582000</v>
      </c>
      <c r="H2743" s="2">
        <v>6581939</v>
      </c>
      <c r="I2743" s="3">
        <v>6582000</v>
      </c>
      <c r="J2743" t="s">
        <v>29</v>
      </c>
      <c r="K2743" t="s">
        <v>126</v>
      </c>
      <c r="L2743" t="s">
        <v>927</v>
      </c>
      <c r="M2743" t="s">
        <v>127</v>
      </c>
      <c r="N2743" t="s">
        <v>928</v>
      </c>
      <c r="O2743" t="s">
        <v>814</v>
      </c>
      <c r="P2743" t="s">
        <v>34</v>
      </c>
      <c r="Q2743" t="s">
        <v>204</v>
      </c>
      <c r="R2743" t="s">
        <v>205</v>
      </c>
      <c r="S2743" t="s">
        <v>511</v>
      </c>
      <c r="T2743" t="s">
        <v>185</v>
      </c>
      <c r="U2743" t="s">
        <v>194</v>
      </c>
      <c r="V2743" t="s">
        <v>39</v>
      </c>
      <c r="W2743" t="s">
        <v>40</v>
      </c>
      <c r="X2743" t="s">
        <v>40</v>
      </c>
      <c r="Y2743" t="s">
        <v>41</v>
      </c>
      <c r="Z2743" t="s">
        <v>41</v>
      </c>
      <c r="AA2743" t="s">
        <v>188</v>
      </c>
      <c r="AB2743" t="s">
        <v>195</v>
      </c>
    </row>
    <row r="2744" spans="1:28" x14ac:dyDescent="0.25">
      <c r="A2744" t="s">
        <v>148</v>
      </c>
      <c r="B2744" t="s">
        <v>26</v>
      </c>
      <c r="C2744" t="s">
        <v>509</v>
      </c>
      <c r="D2744" t="s">
        <v>510</v>
      </c>
      <c r="E2744">
        <v>511</v>
      </c>
      <c r="F2744" t="str">
        <f t="shared" si="84"/>
        <v>A2665AF511</v>
      </c>
      <c r="G2744">
        <f t="shared" si="85"/>
        <v>6582000</v>
      </c>
      <c r="H2744" s="2">
        <v>-6581939</v>
      </c>
      <c r="I2744" s="3">
        <v>-6582000</v>
      </c>
      <c r="J2744" t="s">
        <v>99</v>
      </c>
      <c r="K2744" t="s">
        <v>116</v>
      </c>
      <c r="L2744" t="s">
        <v>117</v>
      </c>
      <c r="M2744" t="s">
        <v>118</v>
      </c>
      <c r="N2744" t="s">
        <v>117</v>
      </c>
      <c r="O2744" t="s">
        <v>814</v>
      </c>
      <c r="P2744" t="s">
        <v>34</v>
      </c>
      <c r="Q2744" t="s">
        <v>204</v>
      </c>
      <c r="R2744" t="s">
        <v>205</v>
      </c>
      <c r="S2744" t="s">
        <v>511</v>
      </c>
      <c r="T2744" t="s">
        <v>185</v>
      </c>
      <c r="U2744" t="s">
        <v>194</v>
      </c>
      <c r="V2744" t="s">
        <v>39</v>
      </c>
      <c r="W2744" t="s">
        <v>40</v>
      </c>
      <c r="X2744" t="s">
        <v>40</v>
      </c>
      <c r="Y2744" t="s">
        <v>41</v>
      </c>
      <c r="Z2744" t="s">
        <v>41</v>
      </c>
      <c r="AA2744" t="s">
        <v>188</v>
      </c>
      <c r="AB2744" t="s">
        <v>195</v>
      </c>
    </row>
    <row r="2745" spans="1:28" x14ac:dyDescent="0.25">
      <c r="A2745" t="s">
        <v>149</v>
      </c>
      <c r="B2745" t="s">
        <v>26</v>
      </c>
      <c r="C2745" t="s">
        <v>509</v>
      </c>
      <c r="D2745" t="s">
        <v>510</v>
      </c>
      <c r="E2745">
        <v>511</v>
      </c>
      <c r="F2745" t="str">
        <f t="shared" si="84"/>
        <v>A2665AF511</v>
      </c>
      <c r="G2745">
        <f t="shared" si="85"/>
        <v>2357000</v>
      </c>
      <c r="H2745" s="2">
        <v>2356871</v>
      </c>
      <c r="I2745" s="3">
        <v>2357000</v>
      </c>
      <c r="J2745" t="s">
        <v>29</v>
      </c>
      <c r="K2745" t="s">
        <v>204</v>
      </c>
      <c r="L2745" t="s">
        <v>212</v>
      </c>
      <c r="M2745" t="s">
        <v>213</v>
      </c>
      <c r="N2745" t="s">
        <v>205</v>
      </c>
      <c r="O2745" t="s">
        <v>814</v>
      </c>
      <c r="P2745" t="s">
        <v>34</v>
      </c>
      <c r="Q2745" t="s">
        <v>204</v>
      </c>
      <c r="R2745" t="s">
        <v>205</v>
      </c>
      <c r="S2745" t="s">
        <v>511</v>
      </c>
      <c r="T2745" t="s">
        <v>185</v>
      </c>
      <c r="U2745" t="s">
        <v>194</v>
      </c>
      <c r="V2745" t="s">
        <v>39</v>
      </c>
      <c r="W2745" t="s">
        <v>40</v>
      </c>
      <c r="X2745" t="s">
        <v>40</v>
      </c>
      <c r="Y2745" t="s">
        <v>41</v>
      </c>
      <c r="Z2745" t="s">
        <v>41</v>
      </c>
      <c r="AA2745" t="s">
        <v>188</v>
      </c>
      <c r="AB2745" t="s">
        <v>195</v>
      </c>
    </row>
    <row r="2746" spans="1:28" x14ac:dyDescent="0.25">
      <c r="A2746" t="s">
        <v>152</v>
      </c>
      <c r="B2746" t="s">
        <v>26</v>
      </c>
      <c r="C2746" t="s">
        <v>509</v>
      </c>
      <c r="D2746" t="s">
        <v>510</v>
      </c>
      <c r="E2746">
        <v>511</v>
      </c>
      <c r="F2746" t="str">
        <f t="shared" si="84"/>
        <v>A2665AF511</v>
      </c>
      <c r="G2746">
        <f t="shared" si="85"/>
        <v>2357000</v>
      </c>
      <c r="H2746" s="2">
        <v>-2356871</v>
      </c>
      <c r="I2746" s="3">
        <v>-2357000</v>
      </c>
      <c r="J2746" t="s">
        <v>99</v>
      </c>
      <c r="K2746" t="s">
        <v>115</v>
      </c>
      <c r="L2746" t="s">
        <v>111</v>
      </c>
      <c r="M2746" t="s">
        <v>112</v>
      </c>
      <c r="N2746" t="s">
        <v>113</v>
      </c>
      <c r="O2746" t="s">
        <v>814</v>
      </c>
      <c r="P2746" t="s">
        <v>34</v>
      </c>
      <c r="Q2746" t="s">
        <v>204</v>
      </c>
      <c r="R2746" t="s">
        <v>205</v>
      </c>
      <c r="S2746" t="s">
        <v>511</v>
      </c>
      <c r="T2746" t="s">
        <v>185</v>
      </c>
      <c r="U2746" t="s">
        <v>194</v>
      </c>
      <c r="V2746" t="s">
        <v>39</v>
      </c>
      <c r="W2746" t="s">
        <v>40</v>
      </c>
      <c r="X2746" t="s">
        <v>40</v>
      </c>
      <c r="Y2746" t="s">
        <v>41</v>
      </c>
      <c r="Z2746" t="s">
        <v>41</v>
      </c>
      <c r="AA2746" t="s">
        <v>188</v>
      </c>
      <c r="AB2746" t="s">
        <v>195</v>
      </c>
    </row>
    <row r="2747" spans="1:28" x14ac:dyDescent="0.25">
      <c r="A2747" t="s">
        <v>153</v>
      </c>
      <c r="B2747" t="s">
        <v>512</v>
      </c>
      <c r="C2747" t="s">
        <v>509</v>
      </c>
      <c r="D2747" t="s">
        <v>510</v>
      </c>
      <c r="E2747">
        <v>511</v>
      </c>
      <c r="F2747" t="str">
        <f t="shared" si="84"/>
        <v>A2665AF511</v>
      </c>
      <c r="G2747">
        <f t="shared" si="85"/>
        <v>2226000</v>
      </c>
      <c r="H2747" s="2">
        <v>2225937</v>
      </c>
      <c r="I2747" s="3">
        <v>2226000</v>
      </c>
      <c r="J2747" t="s">
        <v>29</v>
      </c>
      <c r="K2747" t="s">
        <v>154</v>
      </c>
      <c r="L2747" t="s">
        <v>155</v>
      </c>
      <c r="M2747" t="s">
        <v>156</v>
      </c>
      <c r="N2747" t="s">
        <v>157</v>
      </c>
      <c r="O2747" t="s">
        <v>814</v>
      </c>
      <c r="P2747" t="s">
        <v>34</v>
      </c>
      <c r="Q2747" t="s">
        <v>204</v>
      </c>
      <c r="R2747" t="s">
        <v>205</v>
      </c>
      <c r="S2747" t="s">
        <v>511</v>
      </c>
      <c r="T2747" t="s">
        <v>185</v>
      </c>
      <c r="U2747" t="s">
        <v>194</v>
      </c>
      <c r="V2747" t="s">
        <v>39</v>
      </c>
      <c r="W2747" t="s">
        <v>40</v>
      </c>
      <c r="X2747" t="s">
        <v>40</v>
      </c>
      <c r="Y2747" t="s">
        <v>41</v>
      </c>
      <c r="Z2747" t="s">
        <v>41</v>
      </c>
      <c r="AA2747" t="s">
        <v>188</v>
      </c>
      <c r="AB2747" t="s">
        <v>195</v>
      </c>
    </row>
    <row r="2748" spans="1:28" x14ac:dyDescent="0.25">
      <c r="A2748" t="s">
        <v>158</v>
      </c>
      <c r="B2748" t="s">
        <v>512</v>
      </c>
      <c r="C2748" t="s">
        <v>509</v>
      </c>
      <c r="D2748" t="s">
        <v>510</v>
      </c>
      <c r="E2748">
        <v>511</v>
      </c>
      <c r="F2748" t="str">
        <f t="shared" si="84"/>
        <v>A2665AF511</v>
      </c>
      <c r="G2748">
        <f t="shared" si="85"/>
        <v>151000</v>
      </c>
      <c r="H2748" s="2">
        <v>150788</v>
      </c>
      <c r="I2748" s="3">
        <v>151000</v>
      </c>
      <c r="J2748" t="s">
        <v>29</v>
      </c>
      <c r="K2748" t="s">
        <v>159</v>
      </c>
      <c r="L2748" t="s">
        <v>160</v>
      </c>
      <c r="M2748" t="s">
        <v>161</v>
      </c>
      <c r="N2748" t="s">
        <v>162</v>
      </c>
      <c r="O2748" t="s">
        <v>814</v>
      </c>
      <c r="P2748" t="s">
        <v>34</v>
      </c>
      <c r="Q2748" t="s">
        <v>204</v>
      </c>
      <c r="R2748" t="s">
        <v>205</v>
      </c>
      <c r="S2748" t="s">
        <v>511</v>
      </c>
      <c r="T2748" t="s">
        <v>185</v>
      </c>
      <c r="U2748" t="s">
        <v>194</v>
      </c>
      <c r="V2748" t="s">
        <v>39</v>
      </c>
      <c r="W2748" t="s">
        <v>40</v>
      </c>
      <c r="X2748" t="s">
        <v>40</v>
      </c>
      <c r="Y2748" t="s">
        <v>41</v>
      </c>
      <c r="Z2748" t="s">
        <v>41</v>
      </c>
      <c r="AA2748" t="s">
        <v>188</v>
      </c>
      <c r="AB2748" t="s">
        <v>195</v>
      </c>
    </row>
    <row r="2749" spans="1:28" x14ac:dyDescent="0.25">
      <c r="A2749" t="s">
        <v>163</v>
      </c>
      <c r="B2749" t="s">
        <v>512</v>
      </c>
      <c r="C2749" t="s">
        <v>509</v>
      </c>
      <c r="D2749" t="s">
        <v>510</v>
      </c>
      <c r="E2749">
        <v>511</v>
      </c>
      <c r="F2749" t="str">
        <f t="shared" si="84"/>
        <v>A2665AF511</v>
      </c>
      <c r="G2749">
        <f t="shared" si="85"/>
        <v>2377000</v>
      </c>
      <c r="H2749" s="2">
        <v>-2376725</v>
      </c>
      <c r="I2749" s="3">
        <v>-2377000</v>
      </c>
      <c r="J2749" t="s">
        <v>99</v>
      </c>
      <c r="K2749" t="s">
        <v>204</v>
      </c>
      <c r="L2749" t="s">
        <v>212</v>
      </c>
      <c r="M2749" t="s">
        <v>213</v>
      </c>
      <c r="N2749" t="s">
        <v>205</v>
      </c>
      <c r="O2749" t="s">
        <v>814</v>
      </c>
      <c r="P2749" t="s">
        <v>34</v>
      </c>
      <c r="Q2749" t="s">
        <v>204</v>
      </c>
      <c r="R2749" t="s">
        <v>205</v>
      </c>
      <c r="S2749" t="s">
        <v>511</v>
      </c>
      <c r="T2749" t="s">
        <v>185</v>
      </c>
      <c r="U2749" t="s">
        <v>194</v>
      </c>
      <c r="V2749" t="s">
        <v>39</v>
      </c>
      <c r="W2749" t="s">
        <v>40</v>
      </c>
      <c r="X2749" t="s">
        <v>40</v>
      </c>
      <c r="Y2749" t="s">
        <v>41</v>
      </c>
      <c r="Z2749" t="s">
        <v>41</v>
      </c>
      <c r="AA2749" t="s">
        <v>188</v>
      </c>
      <c r="AB2749" t="s">
        <v>195</v>
      </c>
    </row>
    <row r="2750" spans="1:28" x14ac:dyDescent="0.25">
      <c r="A2750" t="s">
        <v>164</v>
      </c>
      <c r="B2750" t="s">
        <v>26</v>
      </c>
      <c r="C2750" t="s">
        <v>509</v>
      </c>
      <c r="D2750" t="s">
        <v>510</v>
      </c>
      <c r="E2750">
        <v>511</v>
      </c>
      <c r="F2750" t="str">
        <f t="shared" si="84"/>
        <v>A2665AF511</v>
      </c>
      <c r="G2750">
        <f t="shared" si="85"/>
        <v>2226000</v>
      </c>
      <c r="H2750" s="2">
        <v>2225937</v>
      </c>
      <c r="I2750" s="3">
        <v>2226000</v>
      </c>
      <c r="J2750" t="s">
        <v>29</v>
      </c>
      <c r="K2750" t="s">
        <v>116</v>
      </c>
      <c r="L2750" t="s">
        <v>117</v>
      </c>
      <c r="M2750" t="s">
        <v>118</v>
      </c>
      <c r="N2750" t="s">
        <v>117</v>
      </c>
      <c r="O2750" t="s">
        <v>814</v>
      </c>
      <c r="P2750" t="s">
        <v>34</v>
      </c>
      <c r="Q2750" t="s">
        <v>204</v>
      </c>
      <c r="R2750" t="s">
        <v>205</v>
      </c>
      <c r="S2750" t="s">
        <v>511</v>
      </c>
      <c r="T2750" t="s">
        <v>185</v>
      </c>
      <c r="U2750" t="s">
        <v>194</v>
      </c>
      <c r="V2750" t="s">
        <v>39</v>
      </c>
      <c r="W2750" t="s">
        <v>40</v>
      </c>
      <c r="X2750" t="s">
        <v>40</v>
      </c>
      <c r="Y2750" t="s">
        <v>41</v>
      </c>
      <c r="Z2750" t="s">
        <v>41</v>
      </c>
      <c r="AA2750" t="s">
        <v>188</v>
      </c>
      <c r="AB2750" t="s">
        <v>195</v>
      </c>
    </row>
    <row r="2751" spans="1:28" x14ac:dyDescent="0.25">
      <c r="A2751" t="s">
        <v>165</v>
      </c>
      <c r="B2751" t="s">
        <v>26</v>
      </c>
      <c r="C2751" t="s">
        <v>509</v>
      </c>
      <c r="D2751" t="s">
        <v>510</v>
      </c>
      <c r="E2751">
        <v>511</v>
      </c>
      <c r="F2751" t="str">
        <f t="shared" si="84"/>
        <v>A2665AF511</v>
      </c>
      <c r="G2751">
        <f t="shared" si="85"/>
        <v>2226000</v>
      </c>
      <c r="H2751" s="2">
        <v>-2225937</v>
      </c>
      <c r="I2751" s="3">
        <v>-2226000</v>
      </c>
      <c r="J2751" t="s">
        <v>99</v>
      </c>
      <c r="K2751" t="s">
        <v>154</v>
      </c>
      <c r="L2751" t="s">
        <v>155</v>
      </c>
      <c r="M2751" t="s">
        <v>156</v>
      </c>
      <c r="N2751" t="s">
        <v>157</v>
      </c>
      <c r="O2751" t="s">
        <v>814</v>
      </c>
      <c r="P2751" t="s">
        <v>34</v>
      </c>
      <c r="Q2751" t="s">
        <v>204</v>
      </c>
      <c r="R2751" t="s">
        <v>205</v>
      </c>
      <c r="S2751" t="s">
        <v>511</v>
      </c>
      <c r="T2751" t="s">
        <v>185</v>
      </c>
      <c r="U2751" t="s">
        <v>194</v>
      </c>
      <c r="V2751" t="s">
        <v>39</v>
      </c>
      <c r="W2751" t="s">
        <v>40</v>
      </c>
      <c r="X2751" t="s">
        <v>40</v>
      </c>
      <c r="Y2751" t="s">
        <v>41</v>
      </c>
      <c r="Z2751" t="s">
        <v>41</v>
      </c>
      <c r="AA2751" t="s">
        <v>188</v>
      </c>
      <c r="AB2751" t="s">
        <v>195</v>
      </c>
    </row>
    <row r="2752" spans="1:28" x14ac:dyDescent="0.25">
      <c r="A2752" t="s">
        <v>166</v>
      </c>
      <c r="B2752" t="s">
        <v>26</v>
      </c>
      <c r="C2752" t="s">
        <v>509</v>
      </c>
      <c r="D2752" t="s">
        <v>510</v>
      </c>
      <c r="E2752">
        <v>511</v>
      </c>
      <c r="F2752" t="str">
        <f t="shared" si="84"/>
        <v>A2665AF511</v>
      </c>
      <c r="G2752">
        <f t="shared" si="85"/>
        <v>2475000</v>
      </c>
      <c r="H2752" s="2">
        <v>2475445</v>
      </c>
      <c r="I2752" s="3">
        <v>2475000</v>
      </c>
      <c r="J2752" t="s">
        <v>29</v>
      </c>
      <c r="K2752" t="s">
        <v>116</v>
      </c>
      <c r="L2752" t="s">
        <v>117</v>
      </c>
      <c r="M2752" t="s">
        <v>118</v>
      </c>
      <c r="N2752" t="s">
        <v>117</v>
      </c>
      <c r="O2752" t="s">
        <v>814</v>
      </c>
      <c r="P2752" t="s">
        <v>34</v>
      </c>
      <c r="Q2752" t="s">
        <v>204</v>
      </c>
      <c r="R2752" t="s">
        <v>205</v>
      </c>
      <c r="S2752" t="s">
        <v>511</v>
      </c>
      <c r="T2752" t="s">
        <v>185</v>
      </c>
      <c r="U2752" t="s">
        <v>194</v>
      </c>
      <c r="V2752" t="s">
        <v>39</v>
      </c>
      <c r="W2752" t="s">
        <v>40</v>
      </c>
      <c r="X2752" t="s">
        <v>40</v>
      </c>
      <c r="Y2752" t="s">
        <v>41</v>
      </c>
      <c r="Z2752" t="s">
        <v>41</v>
      </c>
      <c r="AA2752" t="s">
        <v>188</v>
      </c>
      <c r="AB2752" t="s">
        <v>195</v>
      </c>
    </row>
    <row r="2753" spans="1:28" x14ac:dyDescent="0.25">
      <c r="A2753" t="s">
        <v>167</v>
      </c>
      <c r="B2753" t="s">
        <v>26</v>
      </c>
      <c r="C2753" t="s">
        <v>509</v>
      </c>
      <c r="D2753" t="s">
        <v>510</v>
      </c>
      <c r="E2753">
        <v>511</v>
      </c>
      <c r="F2753" t="str">
        <f t="shared" si="84"/>
        <v>A2665AF511</v>
      </c>
      <c r="G2753">
        <f t="shared" si="85"/>
        <v>2475000</v>
      </c>
      <c r="H2753" s="2">
        <v>-2475445</v>
      </c>
      <c r="I2753" s="3">
        <v>-2475000</v>
      </c>
      <c r="J2753" t="s">
        <v>99</v>
      </c>
      <c r="K2753" t="s">
        <v>168</v>
      </c>
      <c r="L2753" t="s">
        <v>117</v>
      </c>
      <c r="M2753" t="s">
        <v>169</v>
      </c>
      <c r="N2753" t="s">
        <v>170</v>
      </c>
      <c r="O2753" t="s">
        <v>814</v>
      </c>
      <c r="P2753" t="s">
        <v>34</v>
      </c>
      <c r="Q2753" t="s">
        <v>204</v>
      </c>
      <c r="R2753" t="s">
        <v>205</v>
      </c>
      <c r="S2753" t="s">
        <v>511</v>
      </c>
      <c r="T2753" t="s">
        <v>185</v>
      </c>
      <c r="U2753" t="s">
        <v>194</v>
      </c>
      <c r="V2753" t="s">
        <v>39</v>
      </c>
      <c r="W2753" t="s">
        <v>40</v>
      </c>
      <c r="X2753" t="s">
        <v>40</v>
      </c>
      <c r="Y2753" t="s">
        <v>41</v>
      </c>
      <c r="Z2753" t="s">
        <v>41</v>
      </c>
      <c r="AA2753" t="s">
        <v>188</v>
      </c>
      <c r="AB2753" t="s">
        <v>195</v>
      </c>
    </row>
    <row r="2754" spans="1:28" x14ac:dyDescent="0.25">
      <c r="A2754" t="s">
        <v>181</v>
      </c>
      <c r="B2754" t="s">
        <v>26</v>
      </c>
      <c r="C2754" t="s">
        <v>509</v>
      </c>
      <c r="D2754" t="s">
        <v>510</v>
      </c>
      <c r="E2754">
        <v>511</v>
      </c>
      <c r="F2754" t="str">
        <f t="shared" si="84"/>
        <v>A2665AF511</v>
      </c>
      <c r="G2754">
        <f t="shared" si="85"/>
        <v>432000</v>
      </c>
      <c r="H2754" s="2">
        <v>432156</v>
      </c>
      <c r="I2754" s="3">
        <v>432000</v>
      </c>
      <c r="J2754" t="s">
        <v>29</v>
      </c>
      <c r="K2754" t="s">
        <v>108</v>
      </c>
      <c r="L2754" t="s">
        <v>109</v>
      </c>
      <c r="M2754" t="s">
        <v>32</v>
      </c>
      <c r="N2754" t="s">
        <v>33</v>
      </c>
      <c r="O2754" t="s">
        <v>814</v>
      </c>
      <c r="P2754" t="s">
        <v>34</v>
      </c>
      <c r="Q2754" t="s">
        <v>204</v>
      </c>
      <c r="R2754" t="s">
        <v>205</v>
      </c>
      <c r="S2754" t="s">
        <v>511</v>
      </c>
      <c r="T2754" t="s">
        <v>185</v>
      </c>
      <c r="U2754" t="s">
        <v>194</v>
      </c>
      <c r="V2754" t="s">
        <v>39</v>
      </c>
      <c r="W2754" t="s">
        <v>40</v>
      </c>
      <c r="X2754" t="s">
        <v>40</v>
      </c>
      <c r="Y2754" t="s">
        <v>41</v>
      </c>
      <c r="Z2754" t="s">
        <v>41</v>
      </c>
      <c r="AA2754" t="s">
        <v>188</v>
      </c>
      <c r="AB2754" t="s">
        <v>195</v>
      </c>
    </row>
    <row r="2755" spans="1:28" x14ac:dyDescent="0.25">
      <c r="A2755" t="s">
        <v>182</v>
      </c>
      <c r="B2755" t="s">
        <v>26</v>
      </c>
      <c r="C2755" t="s">
        <v>509</v>
      </c>
      <c r="D2755" t="s">
        <v>510</v>
      </c>
      <c r="E2755">
        <v>511</v>
      </c>
      <c r="F2755" t="str">
        <f t="shared" si="84"/>
        <v>A2665AF511</v>
      </c>
      <c r="G2755">
        <f t="shared" si="85"/>
        <v>432000</v>
      </c>
      <c r="H2755" s="2">
        <v>-432156</v>
      </c>
      <c r="I2755" s="3">
        <v>-432000</v>
      </c>
      <c r="J2755" t="s">
        <v>99</v>
      </c>
      <c r="K2755" t="s">
        <v>116</v>
      </c>
      <c r="L2755" t="s">
        <v>117</v>
      </c>
      <c r="M2755" t="s">
        <v>118</v>
      </c>
      <c r="N2755" t="s">
        <v>117</v>
      </c>
      <c r="O2755" t="s">
        <v>814</v>
      </c>
      <c r="P2755" t="s">
        <v>34</v>
      </c>
      <c r="Q2755" t="s">
        <v>204</v>
      </c>
      <c r="R2755" t="s">
        <v>205</v>
      </c>
      <c r="S2755" t="s">
        <v>511</v>
      </c>
      <c r="T2755" t="s">
        <v>185</v>
      </c>
      <c r="U2755" t="s">
        <v>194</v>
      </c>
      <c r="V2755" t="s">
        <v>39</v>
      </c>
      <c r="W2755" t="s">
        <v>40</v>
      </c>
      <c r="X2755" t="s">
        <v>40</v>
      </c>
      <c r="Y2755" t="s">
        <v>41</v>
      </c>
      <c r="Z2755" t="s">
        <v>41</v>
      </c>
      <c r="AA2755" t="s">
        <v>188</v>
      </c>
      <c r="AB2755" t="s">
        <v>195</v>
      </c>
    </row>
    <row r="2756" spans="1:28" x14ac:dyDescent="0.25">
      <c r="A2756" t="s">
        <v>823</v>
      </c>
      <c r="B2756" t="s">
        <v>26</v>
      </c>
      <c r="C2756" t="s">
        <v>509</v>
      </c>
      <c r="D2756" t="s">
        <v>57</v>
      </c>
      <c r="E2756">
        <v>511</v>
      </c>
      <c r="F2756" t="str">
        <f t="shared" si="84"/>
        <v>A3340AF511</v>
      </c>
      <c r="G2756">
        <f t="shared" si="85"/>
        <v>417000</v>
      </c>
      <c r="H2756" s="2">
        <v>417349</v>
      </c>
      <c r="I2756" s="3">
        <v>417000</v>
      </c>
      <c r="J2756" t="s">
        <v>29</v>
      </c>
      <c r="K2756" t="s">
        <v>108</v>
      </c>
      <c r="L2756" t="s">
        <v>109</v>
      </c>
      <c r="M2756" t="s">
        <v>32</v>
      </c>
      <c r="N2756" t="s">
        <v>33</v>
      </c>
      <c r="O2756" t="s">
        <v>814</v>
      </c>
      <c r="P2756" t="s">
        <v>34</v>
      </c>
      <c r="Q2756" t="s">
        <v>51</v>
      </c>
      <c r="R2756" t="s">
        <v>58</v>
      </c>
      <c r="S2756" t="s">
        <v>511</v>
      </c>
      <c r="T2756" t="s">
        <v>185</v>
      </c>
      <c r="U2756" t="s">
        <v>194</v>
      </c>
      <c r="V2756" t="s">
        <v>39</v>
      </c>
      <c r="W2756" t="s">
        <v>40</v>
      </c>
      <c r="X2756" t="s">
        <v>40</v>
      </c>
      <c r="Y2756" t="s">
        <v>41</v>
      </c>
      <c r="Z2756" t="s">
        <v>41</v>
      </c>
      <c r="AA2756" t="s">
        <v>188</v>
      </c>
      <c r="AB2756" t="s">
        <v>195</v>
      </c>
    </row>
    <row r="2757" spans="1:28" x14ac:dyDescent="0.25">
      <c r="A2757" t="s">
        <v>825</v>
      </c>
      <c r="B2757" t="s">
        <v>26</v>
      </c>
      <c r="C2757" t="s">
        <v>509</v>
      </c>
      <c r="D2757" t="s">
        <v>57</v>
      </c>
      <c r="E2757">
        <v>511</v>
      </c>
      <c r="F2757" t="str">
        <f t="shared" si="84"/>
        <v>A3340AF511</v>
      </c>
      <c r="G2757">
        <f t="shared" si="85"/>
        <v>110000</v>
      </c>
      <c r="H2757" s="2">
        <v>109368</v>
      </c>
      <c r="I2757" s="3">
        <v>110000</v>
      </c>
      <c r="J2757" t="s">
        <v>29</v>
      </c>
      <c r="K2757" t="s">
        <v>100</v>
      </c>
      <c r="L2757" t="s">
        <v>101</v>
      </c>
      <c r="M2757" t="s">
        <v>102</v>
      </c>
      <c r="N2757" t="s">
        <v>103</v>
      </c>
      <c r="O2757" t="s">
        <v>814</v>
      </c>
      <c r="P2757" t="s">
        <v>34</v>
      </c>
      <c r="Q2757" t="s">
        <v>51</v>
      </c>
      <c r="R2757" t="s">
        <v>58</v>
      </c>
      <c r="S2757" t="s">
        <v>511</v>
      </c>
      <c r="T2757" t="s">
        <v>185</v>
      </c>
      <c r="U2757" t="s">
        <v>194</v>
      </c>
      <c r="V2757" t="s">
        <v>39</v>
      </c>
      <c r="W2757" t="s">
        <v>40</v>
      </c>
      <c r="X2757" t="s">
        <v>40</v>
      </c>
      <c r="Y2757" t="s">
        <v>41</v>
      </c>
      <c r="Z2757" t="s">
        <v>41</v>
      </c>
      <c r="AA2757" t="s">
        <v>188</v>
      </c>
      <c r="AB2757" t="s">
        <v>195</v>
      </c>
    </row>
    <row r="2758" spans="1:28" x14ac:dyDescent="0.25">
      <c r="A2758" t="s">
        <v>816</v>
      </c>
      <c r="B2758" t="s">
        <v>26</v>
      </c>
      <c r="C2758" t="s">
        <v>509</v>
      </c>
      <c r="D2758" t="s">
        <v>57</v>
      </c>
      <c r="E2758">
        <v>511</v>
      </c>
      <c r="F2758" t="str">
        <f t="shared" si="84"/>
        <v>A3340AF511</v>
      </c>
      <c r="G2758">
        <f t="shared" si="85"/>
        <v>309000</v>
      </c>
      <c r="H2758" s="2">
        <v>-308542</v>
      </c>
      <c r="I2758" s="3">
        <v>-309000</v>
      </c>
      <c r="J2758" t="s">
        <v>99</v>
      </c>
      <c r="K2758" t="s">
        <v>115</v>
      </c>
      <c r="L2758" t="s">
        <v>111</v>
      </c>
      <c r="M2758" t="s">
        <v>112</v>
      </c>
      <c r="N2758" t="s">
        <v>113</v>
      </c>
      <c r="O2758" t="s">
        <v>814</v>
      </c>
      <c r="P2758" t="s">
        <v>34</v>
      </c>
      <c r="Q2758" t="s">
        <v>51</v>
      </c>
      <c r="R2758" t="s">
        <v>58</v>
      </c>
      <c r="S2758" t="s">
        <v>511</v>
      </c>
      <c r="T2758" t="s">
        <v>185</v>
      </c>
      <c r="U2758" t="s">
        <v>194</v>
      </c>
      <c r="V2758" t="s">
        <v>39</v>
      </c>
      <c r="W2758" t="s">
        <v>40</v>
      </c>
      <c r="X2758" t="s">
        <v>40</v>
      </c>
      <c r="Y2758" t="s">
        <v>41</v>
      </c>
      <c r="Z2758" t="s">
        <v>41</v>
      </c>
      <c r="AA2758" t="s">
        <v>188</v>
      </c>
      <c r="AB2758" t="s">
        <v>195</v>
      </c>
    </row>
    <row r="2759" spans="1:28" x14ac:dyDescent="0.25">
      <c r="A2759" t="s">
        <v>817</v>
      </c>
      <c r="B2759" t="s">
        <v>26</v>
      </c>
      <c r="C2759" t="s">
        <v>509</v>
      </c>
      <c r="D2759" t="s">
        <v>57</v>
      </c>
      <c r="E2759">
        <v>511</v>
      </c>
      <c r="F2759" t="str">
        <f t="shared" si="84"/>
        <v>A3340AF511</v>
      </c>
      <c r="G2759">
        <f t="shared" si="85"/>
        <v>218000</v>
      </c>
      <c r="H2759" s="2">
        <v>-218175</v>
      </c>
      <c r="I2759" s="3">
        <v>-218000</v>
      </c>
      <c r="J2759" t="s">
        <v>99</v>
      </c>
      <c r="K2759" t="s">
        <v>116</v>
      </c>
      <c r="L2759" t="s">
        <v>117</v>
      </c>
      <c r="M2759" t="s">
        <v>118</v>
      </c>
      <c r="N2759" t="s">
        <v>117</v>
      </c>
      <c r="O2759" t="s">
        <v>814</v>
      </c>
      <c r="P2759" t="s">
        <v>34</v>
      </c>
      <c r="Q2759" t="s">
        <v>51</v>
      </c>
      <c r="R2759" t="s">
        <v>58</v>
      </c>
      <c r="S2759" t="s">
        <v>511</v>
      </c>
      <c r="T2759" t="s">
        <v>185</v>
      </c>
      <c r="U2759" t="s">
        <v>194</v>
      </c>
      <c r="V2759" t="s">
        <v>39</v>
      </c>
      <c r="W2759" t="s">
        <v>40</v>
      </c>
      <c r="X2759" t="s">
        <v>40</v>
      </c>
      <c r="Y2759" t="s">
        <v>41</v>
      </c>
      <c r="Z2759" t="s">
        <v>41</v>
      </c>
      <c r="AA2759" t="s">
        <v>188</v>
      </c>
      <c r="AB2759" t="s">
        <v>195</v>
      </c>
    </row>
    <row r="2760" spans="1:28" x14ac:dyDescent="0.25">
      <c r="A2760" t="s">
        <v>149</v>
      </c>
      <c r="B2760" t="s">
        <v>26</v>
      </c>
      <c r="C2760" t="s">
        <v>509</v>
      </c>
      <c r="D2760" t="s">
        <v>57</v>
      </c>
      <c r="E2760">
        <v>511</v>
      </c>
      <c r="F2760" t="str">
        <f t="shared" ref="F2760:F2823" si="86">_xlfn.CONCAT("A",D2760,"AF",E2760)</f>
        <v>A3340AF511</v>
      </c>
      <c r="G2760">
        <f t="shared" ref="G2760:G2823" si="87">ABS(I2760)</f>
        <v>42000</v>
      </c>
      <c r="H2760" s="2">
        <v>42119</v>
      </c>
      <c r="I2760" s="3">
        <v>42000</v>
      </c>
      <c r="J2760" t="s">
        <v>29</v>
      </c>
      <c r="K2760" t="s">
        <v>51</v>
      </c>
      <c r="L2760" t="s">
        <v>137</v>
      </c>
      <c r="M2760" t="s">
        <v>138</v>
      </c>
      <c r="N2760" t="s">
        <v>139</v>
      </c>
      <c r="O2760" t="s">
        <v>814</v>
      </c>
      <c r="P2760" t="s">
        <v>34</v>
      </c>
      <c r="Q2760" t="s">
        <v>51</v>
      </c>
      <c r="R2760" t="s">
        <v>58</v>
      </c>
      <c r="S2760" t="s">
        <v>511</v>
      </c>
      <c r="T2760" t="s">
        <v>185</v>
      </c>
      <c r="U2760" t="s">
        <v>194</v>
      </c>
      <c r="V2760" t="s">
        <v>39</v>
      </c>
      <c r="W2760" t="s">
        <v>40</v>
      </c>
      <c r="X2760" t="s">
        <v>40</v>
      </c>
      <c r="Y2760" t="s">
        <v>41</v>
      </c>
      <c r="Z2760" t="s">
        <v>41</v>
      </c>
      <c r="AA2760" t="s">
        <v>188</v>
      </c>
      <c r="AB2760" t="s">
        <v>195</v>
      </c>
    </row>
    <row r="2761" spans="1:28" x14ac:dyDescent="0.25">
      <c r="A2761" t="s">
        <v>152</v>
      </c>
      <c r="B2761" t="s">
        <v>26</v>
      </c>
      <c r="C2761" t="s">
        <v>509</v>
      </c>
      <c r="D2761" t="s">
        <v>57</v>
      </c>
      <c r="E2761">
        <v>511</v>
      </c>
      <c r="F2761" t="str">
        <f t="shared" si="86"/>
        <v>A3340AF511</v>
      </c>
      <c r="G2761">
        <f t="shared" si="87"/>
        <v>42000</v>
      </c>
      <c r="H2761" s="2">
        <v>-42119</v>
      </c>
      <c r="I2761" s="3">
        <v>-42000</v>
      </c>
      <c r="J2761" t="s">
        <v>99</v>
      </c>
      <c r="K2761" t="s">
        <v>115</v>
      </c>
      <c r="L2761" t="s">
        <v>111</v>
      </c>
      <c r="M2761" t="s">
        <v>112</v>
      </c>
      <c r="N2761" t="s">
        <v>113</v>
      </c>
      <c r="O2761" t="s">
        <v>814</v>
      </c>
      <c r="P2761" t="s">
        <v>34</v>
      </c>
      <c r="Q2761" t="s">
        <v>51</v>
      </c>
      <c r="R2761" t="s">
        <v>58</v>
      </c>
      <c r="S2761" t="s">
        <v>511</v>
      </c>
      <c r="T2761" t="s">
        <v>185</v>
      </c>
      <c r="U2761" t="s">
        <v>194</v>
      </c>
      <c r="V2761" t="s">
        <v>39</v>
      </c>
      <c r="W2761" t="s">
        <v>40</v>
      </c>
      <c r="X2761" t="s">
        <v>40</v>
      </c>
      <c r="Y2761" t="s">
        <v>41</v>
      </c>
      <c r="Z2761" t="s">
        <v>41</v>
      </c>
      <c r="AA2761" t="s">
        <v>188</v>
      </c>
      <c r="AB2761" t="s">
        <v>195</v>
      </c>
    </row>
    <row r="2762" spans="1:28" x14ac:dyDescent="0.25">
      <c r="A2762" t="s">
        <v>153</v>
      </c>
      <c r="B2762" t="s">
        <v>512</v>
      </c>
      <c r="C2762" t="s">
        <v>509</v>
      </c>
      <c r="D2762" t="s">
        <v>57</v>
      </c>
      <c r="E2762">
        <v>511</v>
      </c>
      <c r="F2762" t="str">
        <f t="shared" si="86"/>
        <v>A3340AF511</v>
      </c>
      <c r="G2762">
        <f t="shared" si="87"/>
        <v>103000</v>
      </c>
      <c r="H2762" s="2">
        <v>102881</v>
      </c>
      <c r="I2762" s="3">
        <v>103000</v>
      </c>
      <c r="J2762" t="s">
        <v>29</v>
      </c>
      <c r="K2762" t="s">
        <v>154</v>
      </c>
      <c r="L2762" t="s">
        <v>155</v>
      </c>
      <c r="M2762" t="s">
        <v>156</v>
      </c>
      <c r="N2762" t="s">
        <v>157</v>
      </c>
      <c r="O2762" t="s">
        <v>814</v>
      </c>
      <c r="P2762" t="s">
        <v>34</v>
      </c>
      <c r="Q2762" t="s">
        <v>51</v>
      </c>
      <c r="R2762" t="s">
        <v>58</v>
      </c>
      <c r="S2762" t="s">
        <v>511</v>
      </c>
      <c r="T2762" t="s">
        <v>185</v>
      </c>
      <c r="U2762" t="s">
        <v>194</v>
      </c>
      <c r="V2762" t="s">
        <v>39</v>
      </c>
      <c r="W2762" t="s">
        <v>40</v>
      </c>
      <c r="X2762" t="s">
        <v>40</v>
      </c>
      <c r="Y2762" t="s">
        <v>41</v>
      </c>
      <c r="Z2762" t="s">
        <v>41</v>
      </c>
      <c r="AA2762" t="s">
        <v>188</v>
      </c>
      <c r="AB2762" t="s">
        <v>195</v>
      </c>
    </row>
    <row r="2763" spans="1:28" x14ac:dyDescent="0.25">
      <c r="A2763" t="s">
        <v>158</v>
      </c>
      <c r="B2763" t="s">
        <v>512</v>
      </c>
      <c r="C2763" t="s">
        <v>509</v>
      </c>
      <c r="D2763" t="s">
        <v>57</v>
      </c>
      <c r="E2763">
        <v>511</v>
      </c>
      <c r="F2763" t="str">
        <f t="shared" si="86"/>
        <v>A3340AF511</v>
      </c>
      <c r="G2763">
        <f t="shared" si="87"/>
        <v>2000</v>
      </c>
      <c r="H2763" s="2">
        <v>1508</v>
      </c>
      <c r="I2763" s="3">
        <v>2000</v>
      </c>
      <c r="J2763" t="s">
        <v>29</v>
      </c>
      <c r="K2763" t="s">
        <v>159</v>
      </c>
      <c r="L2763" t="s">
        <v>160</v>
      </c>
      <c r="M2763" t="s">
        <v>161</v>
      </c>
      <c r="N2763" t="s">
        <v>162</v>
      </c>
      <c r="O2763" t="s">
        <v>814</v>
      </c>
      <c r="P2763" t="s">
        <v>34</v>
      </c>
      <c r="Q2763" t="s">
        <v>51</v>
      </c>
      <c r="R2763" t="s">
        <v>58</v>
      </c>
      <c r="S2763" t="s">
        <v>511</v>
      </c>
      <c r="T2763" t="s">
        <v>185</v>
      </c>
      <c r="U2763" t="s">
        <v>194</v>
      </c>
      <c r="V2763" t="s">
        <v>39</v>
      </c>
      <c r="W2763" t="s">
        <v>40</v>
      </c>
      <c r="X2763" t="s">
        <v>40</v>
      </c>
      <c r="Y2763" t="s">
        <v>41</v>
      </c>
      <c r="Z2763" t="s">
        <v>41</v>
      </c>
      <c r="AA2763" t="s">
        <v>188</v>
      </c>
      <c r="AB2763" t="s">
        <v>195</v>
      </c>
    </row>
    <row r="2764" spans="1:28" x14ac:dyDescent="0.25">
      <c r="A2764" t="s">
        <v>163</v>
      </c>
      <c r="B2764" t="s">
        <v>512</v>
      </c>
      <c r="C2764" t="s">
        <v>509</v>
      </c>
      <c r="D2764" t="s">
        <v>57</v>
      </c>
      <c r="E2764">
        <v>511</v>
      </c>
      <c r="F2764" t="str">
        <f t="shared" si="86"/>
        <v>A3340AF511</v>
      </c>
      <c r="G2764">
        <f t="shared" si="87"/>
        <v>105000</v>
      </c>
      <c r="H2764" s="2">
        <v>-104389</v>
      </c>
      <c r="I2764" s="3">
        <v>-105000</v>
      </c>
      <c r="J2764" t="s">
        <v>99</v>
      </c>
      <c r="K2764" t="s">
        <v>51</v>
      </c>
      <c r="L2764" t="s">
        <v>137</v>
      </c>
      <c r="M2764" t="s">
        <v>138</v>
      </c>
      <c r="N2764" t="s">
        <v>139</v>
      </c>
      <c r="O2764" t="s">
        <v>814</v>
      </c>
      <c r="P2764" t="s">
        <v>34</v>
      </c>
      <c r="Q2764" t="s">
        <v>51</v>
      </c>
      <c r="R2764" t="s">
        <v>58</v>
      </c>
      <c r="S2764" t="s">
        <v>511</v>
      </c>
      <c r="T2764" t="s">
        <v>185</v>
      </c>
      <c r="U2764" t="s">
        <v>194</v>
      </c>
      <c r="V2764" t="s">
        <v>39</v>
      </c>
      <c r="W2764" t="s">
        <v>40</v>
      </c>
      <c r="X2764" t="s">
        <v>40</v>
      </c>
      <c r="Y2764" t="s">
        <v>41</v>
      </c>
      <c r="Z2764" t="s">
        <v>41</v>
      </c>
      <c r="AA2764" t="s">
        <v>188</v>
      </c>
      <c r="AB2764" t="s">
        <v>195</v>
      </c>
    </row>
    <row r="2765" spans="1:28" x14ac:dyDescent="0.25">
      <c r="A2765" t="s">
        <v>164</v>
      </c>
      <c r="B2765" t="s">
        <v>26</v>
      </c>
      <c r="C2765" t="s">
        <v>509</v>
      </c>
      <c r="D2765" t="s">
        <v>57</v>
      </c>
      <c r="E2765">
        <v>511</v>
      </c>
      <c r="F2765" t="str">
        <f t="shared" si="86"/>
        <v>A3340AF511</v>
      </c>
      <c r="G2765">
        <f t="shared" si="87"/>
        <v>103000</v>
      </c>
      <c r="H2765" s="2">
        <v>102881</v>
      </c>
      <c r="I2765" s="3">
        <v>103000</v>
      </c>
      <c r="J2765" t="s">
        <v>29</v>
      </c>
      <c r="K2765" t="s">
        <v>116</v>
      </c>
      <c r="L2765" t="s">
        <v>117</v>
      </c>
      <c r="M2765" t="s">
        <v>118</v>
      </c>
      <c r="N2765" t="s">
        <v>117</v>
      </c>
      <c r="O2765" t="s">
        <v>814</v>
      </c>
      <c r="P2765" t="s">
        <v>34</v>
      </c>
      <c r="Q2765" t="s">
        <v>51</v>
      </c>
      <c r="R2765" t="s">
        <v>58</v>
      </c>
      <c r="S2765" t="s">
        <v>511</v>
      </c>
      <c r="T2765" t="s">
        <v>185</v>
      </c>
      <c r="U2765" t="s">
        <v>194</v>
      </c>
      <c r="V2765" t="s">
        <v>39</v>
      </c>
      <c r="W2765" t="s">
        <v>40</v>
      </c>
      <c r="X2765" t="s">
        <v>40</v>
      </c>
      <c r="Y2765" t="s">
        <v>41</v>
      </c>
      <c r="Z2765" t="s">
        <v>41</v>
      </c>
      <c r="AA2765" t="s">
        <v>188</v>
      </c>
      <c r="AB2765" t="s">
        <v>195</v>
      </c>
    </row>
    <row r="2766" spans="1:28" x14ac:dyDescent="0.25">
      <c r="A2766" t="s">
        <v>165</v>
      </c>
      <c r="B2766" t="s">
        <v>26</v>
      </c>
      <c r="C2766" t="s">
        <v>509</v>
      </c>
      <c r="D2766" t="s">
        <v>57</v>
      </c>
      <c r="E2766">
        <v>511</v>
      </c>
      <c r="F2766" t="str">
        <f t="shared" si="86"/>
        <v>A3340AF511</v>
      </c>
      <c r="G2766">
        <f t="shared" si="87"/>
        <v>103000</v>
      </c>
      <c r="H2766" s="2">
        <v>-102881</v>
      </c>
      <c r="I2766" s="3">
        <v>-103000</v>
      </c>
      <c r="J2766" t="s">
        <v>99</v>
      </c>
      <c r="K2766" t="s">
        <v>154</v>
      </c>
      <c r="L2766" t="s">
        <v>155</v>
      </c>
      <c r="M2766" t="s">
        <v>156</v>
      </c>
      <c r="N2766" t="s">
        <v>157</v>
      </c>
      <c r="O2766" t="s">
        <v>814</v>
      </c>
      <c r="P2766" t="s">
        <v>34</v>
      </c>
      <c r="Q2766" t="s">
        <v>51</v>
      </c>
      <c r="R2766" t="s">
        <v>58</v>
      </c>
      <c r="S2766" t="s">
        <v>511</v>
      </c>
      <c r="T2766" t="s">
        <v>185</v>
      </c>
      <c r="U2766" t="s">
        <v>194</v>
      </c>
      <c r="V2766" t="s">
        <v>39</v>
      </c>
      <c r="W2766" t="s">
        <v>40</v>
      </c>
      <c r="X2766" t="s">
        <v>40</v>
      </c>
      <c r="Y2766" t="s">
        <v>41</v>
      </c>
      <c r="Z2766" t="s">
        <v>41</v>
      </c>
      <c r="AA2766" t="s">
        <v>188</v>
      </c>
      <c r="AB2766" t="s">
        <v>195</v>
      </c>
    </row>
    <row r="2767" spans="1:28" x14ac:dyDescent="0.25">
      <c r="A2767" t="s">
        <v>166</v>
      </c>
      <c r="B2767" t="s">
        <v>26</v>
      </c>
      <c r="C2767" t="s">
        <v>509</v>
      </c>
      <c r="D2767" t="s">
        <v>57</v>
      </c>
      <c r="E2767">
        <v>511</v>
      </c>
      <c r="F2767" t="str">
        <f t="shared" si="86"/>
        <v>A3340AF511</v>
      </c>
      <c r="G2767">
        <f t="shared" si="87"/>
        <v>89000</v>
      </c>
      <c r="H2767" s="2">
        <v>89365</v>
      </c>
      <c r="I2767" s="3">
        <v>89000</v>
      </c>
      <c r="J2767" t="s">
        <v>29</v>
      </c>
      <c r="K2767" t="s">
        <v>116</v>
      </c>
      <c r="L2767" t="s">
        <v>117</v>
      </c>
      <c r="M2767" t="s">
        <v>118</v>
      </c>
      <c r="N2767" t="s">
        <v>117</v>
      </c>
      <c r="O2767" t="s">
        <v>814</v>
      </c>
      <c r="P2767" t="s">
        <v>34</v>
      </c>
      <c r="Q2767" t="s">
        <v>51</v>
      </c>
      <c r="R2767" t="s">
        <v>58</v>
      </c>
      <c r="S2767" t="s">
        <v>511</v>
      </c>
      <c r="T2767" t="s">
        <v>185</v>
      </c>
      <c r="U2767" t="s">
        <v>194</v>
      </c>
      <c r="V2767" t="s">
        <v>39</v>
      </c>
      <c r="W2767" t="s">
        <v>40</v>
      </c>
      <c r="X2767" t="s">
        <v>40</v>
      </c>
      <c r="Y2767" t="s">
        <v>41</v>
      </c>
      <c r="Z2767" t="s">
        <v>41</v>
      </c>
      <c r="AA2767" t="s">
        <v>188</v>
      </c>
      <c r="AB2767" t="s">
        <v>195</v>
      </c>
    </row>
    <row r="2768" spans="1:28" x14ac:dyDescent="0.25">
      <c r="A2768" t="s">
        <v>167</v>
      </c>
      <c r="B2768" t="s">
        <v>26</v>
      </c>
      <c r="C2768" t="s">
        <v>509</v>
      </c>
      <c r="D2768" t="s">
        <v>57</v>
      </c>
      <c r="E2768">
        <v>511</v>
      </c>
      <c r="F2768" t="str">
        <f t="shared" si="86"/>
        <v>A3340AF511</v>
      </c>
      <c r="G2768">
        <f t="shared" si="87"/>
        <v>89000</v>
      </c>
      <c r="H2768" s="2">
        <v>-89365</v>
      </c>
      <c r="I2768" s="3">
        <v>-89000</v>
      </c>
      <c r="J2768" t="s">
        <v>99</v>
      </c>
      <c r="K2768" t="s">
        <v>168</v>
      </c>
      <c r="L2768" t="s">
        <v>117</v>
      </c>
      <c r="M2768" t="s">
        <v>169</v>
      </c>
      <c r="N2768" t="s">
        <v>170</v>
      </c>
      <c r="O2768" t="s">
        <v>814</v>
      </c>
      <c r="P2768" t="s">
        <v>34</v>
      </c>
      <c r="Q2768" t="s">
        <v>51</v>
      </c>
      <c r="R2768" t="s">
        <v>58</v>
      </c>
      <c r="S2768" t="s">
        <v>511</v>
      </c>
      <c r="T2768" t="s">
        <v>185</v>
      </c>
      <c r="U2768" t="s">
        <v>194</v>
      </c>
      <c r="V2768" t="s">
        <v>39</v>
      </c>
      <c r="W2768" t="s">
        <v>40</v>
      </c>
      <c r="X2768" t="s">
        <v>40</v>
      </c>
      <c r="Y2768" t="s">
        <v>41</v>
      </c>
      <c r="Z2768" t="s">
        <v>41</v>
      </c>
      <c r="AA2768" t="s">
        <v>188</v>
      </c>
      <c r="AB2768" t="s">
        <v>195</v>
      </c>
    </row>
    <row r="2769" spans="1:28" x14ac:dyDescent="0.25">
      <c r="A2769" t="s">
        <v>823</v>
      </c>
      <c r="B2769" t="s">
        <v>26</v>
      </c>
      <c r="C2769" t="s">
        <v>509</v>
      </c>
      <c r="D2769" t="s">
        <v>60</v>
      </c>
      <c r="E2769">
        <v>511</v>
      </c>
      <c r="F2769" t="str">
        <f t="shared" si="86"/>
        <v>A3540AF511</v>
      </c>
      <c r="G2769">
        <f t="shared" si="87"/>
        <v>416000</v>
      </c>
      <c r="H2769" s="2">
        <v>415540</v>
      </c>
      <c r="I2769" s="3">
        <v>416000</v>
      </c>
      <c r="J2769" t="s">
        <v>29</v>
      </c>
      <c r="K2769" t="s">
        <v>108</v>
      </c>
      <c r="L2769" t="s">
        <v>109</v>
      </c>
      <c r="M2769" t="s">
        <v>32</v>
      </c>
      <c r="N2769" t="s">
        <v>33</v>
      </c>
      <c r="O2769" t="s">
        <v>814</v>
      </c>
      <c r="P2769" t="s">
        <v>34</v>
      </c>
      <c r="Q2769" t="s">
        <v>51</v>
      </c>
      <c r="R2769" t="s">
        <v>58</v>
      </c>
      <c r="S2769" t="s">
        <v>511</v>
      </c>
      <c r="T2769" t="s">
        <v>185</v>
      </c>
      <c r="U2769" t="s">
        <v>194</v>
      </c>
      <c r="V2769" t="s">
        <v>39</v>
      </c>
      <c r="W2769" t="s">
        <v>40</v>
      </c>
      <c r="X2769" t="s">
        <v>40</v>
      </c>
      <c r="Y2769" t="s">
        <v>41</v>
      </c>
      <c r="Z2769" t="s">
        <v>41</v>
      </c>
      <c r="AA2769" t="s">
        <v>188</v>
      </c>
      <c r="AB2769" t="s">
        <v>195</v>
      </c>
    </row>
    <row r="2770" spans="1:28" x14ac:dyDescent="0.25">
      <c r="A2770" t="s">
        <v>825</v>
      </c>
      <c r="B2770" t="s">
        <v>26</v>
      </c>
      <c r="C2770" t="s">
        <v>509</v>
      </c>
      <c r="D2770" t="s">
        <v>60</v>
      </c>
      <c r="E2770">
        <v>511</v>
      </c>
      <c r="F2770" t="str">
        <f t="shared" si="86"/>
        <v>A3540AF511</v>
      </c>
      <c r="G2770">
        <f t="shared" si="87"/>
        <v>5000</v>
      </c>
      <c r="H2770" s="2">
        <v>5377</v>
      </c>
      <c r="I2770" s="3">
        <v>5000</v>
      </c>
      <c r="J2770" t="s">
        <v>29</v>
      </c>
      <c r="K2770" t="s">
        <v>100</v>
      </c>
      <c r="L2770" t="s">
        <v>101</v>
      </c>
      <c r="M2770" t="s">
        <v>102</v>
      </c>
      <c r="N2770" t="s">
        <v>103</v>
      </c>
      <c r="O2770" t="s">
        <v>814</v>
      </c>
      <c r="P2770" t="s">
        <v>34</v>
      </c>
      <c r="Q2770" t="s">
        <v>51</v>
      </c>
      <c r="R2770" t="s">
        <v>58</v>
      </c>
      <c r="S2770" t="s">
        <v>511</v>
      </c>
      <c r="T2770" t="s">
        <v>185</v>
      </c>
      <c r="U2770" t="s">
        <v>194</v>
      </c>
      <c r="V2770" t="s">
        <v>39</v>
      </c>
      <c r="W2770" t="s">
        <v>40</v>
      </c>
      <c r="X2770" t="s">
        <v>40</v>
      </c>
      <c r="Y2770" t="s">
        <v>41</v>
      </c>
      <c r="Z2770" t="s">
        <v>41</v>
      </c>
      <c r="AA2770" t="s">
        <v>188</v>
      </c>
      <c r="AB2770" t="s">
        <v>195</v>
      </c>
    </row>
    <row r="2771" spans="1:28" x14ac:dyDescent="0.25">
      <c r="A2771" t="s">
        <v>816</v>
      </c>
      <c r="B2771" t="s">
        <v>26</v>
      </c>
      <c r="C2771" t="s">
        <v>509</v>
      </c>
      <c r="D2771" t="s">
        <v>60</v>
      </c>
      <c r="E2771">
        <v>511</v>
      </c>
      <c r="F2771" t="str">
        <f t="shared" si="86"/>
        <v>A3540AF511</v>
      </c>
      <c r="G2771">
        <f t="shared" si="87"/>
        <v>131000</v>
      </c>
      <c r="H2771" s="2">
        <v>-130668</v>
      </c>
      <c r="I2771" s="3">
        <v>-131000</v>
      </c>
      <c r="J2771" t="s">
        <v>99</v>
      </c>
      <c r="K2771" t="s">
        <v>115</v>
      </c>
      <c r="L2771" t="s">
        <v>111</v>
      </c>
      <c r="M2771" t="s">
        <v>112</v>
      </c>
      <c r="N2771" t="s">
        <v>113</v>
      </c>
      <c r="O2771" t="s">
        <v>814</v>
      </c>
      <c r="P2771" t="s">
        <v>34</v>
      </c>
      <c r="Q2771" t="s">
        <v>51</v>
      </c>
      <c r="R2771" t="s">
        <v>58</v>
      </c>
      <c r="S2771" t="s">
        <v>511</v>
      </c>
      <c r="T2771" t="s">
        <v>185</v>
      </c>
      <c r="U2771" t="s">
        <v>194</v>
      </c>
      <c r="V2771" t="s">
        <v>39</v>
      </c>
      <c r="W2771" t="s">
        <v>40</v>
      </c>
      <c r="X2771" t="s">
        <v>40</v>
      </c>
      <c r="Y2771" t="s">
        <v>41</v>
      </c>
      <c r="Z2771" t="s">
        <v>41</v>
      </c>
      <c r="AA2771" t="s">
        <v>188</v>
      </c>
      <c r="AB2771" t="s">
        <v>195</v>
      </c>
    </row>
    <row r="2772" spans="1:28" x14ac:dyDescent="0.25">
      <c r="A2772" t="s">
        <v>817</v>
      </c>
      <c r="B2772" t="s">
        <v>26</v>
      </c>
      <c r="C2772" t="s">
        <v>509</v>
      </c>
      <c r="D2772" t="s">
        <v>60</v>
      </c>
      <c r="E2772">
        <v>511</v>
      </c>
      <c r="F2772" t="str">
        <f t="shared" si="86"/>
        <v>A3540AF511</v>
      </c>
      <c r="G2772">
        <f t="shared" si="87"/>
        <v>290000</v>
      </c>
      <c r="H2772" s="2">
        <v>-290249</v>
      </c>
      <c r="I2772" s="3">
        <v>-290000</v>
      </c>
      <c r="J2772" t="s">
        <v>99</v>
      </c>
      <c r="K2772" t="s">
        <v>116</v>
      </c>
      <c r="L2772" t="s">
        <v>117</v>
      </c>
      <c r="M2772" t="s">
        <v>118</v>
      </c>
      <c r="N2772" t="s">
        <v>117</v>
      </c>
      <c r="O2772" t="s">
        <v>814</v>
      </c>
      <c r="P2772" t="s">
        <v>34</v>
      </c>
      <c r="Q2772" t="s">
        <v>51</v>
      </c>
      <c r="R2772" t="s">
        <v>58</v>
      </c>
      <c r="S2772" t="s">
        <v>511</v>
      </c>
      <c r="T2772" t="s">
        <v>185</v>
      </c>
      <c r="U2772" t="s">
        <v>194</v>
      </c>
      <c r="V2772" t="s">
        <v>39</v>
      </c>
      <c r="W2772" t="s">
        <v>40</v>
      </c>
      <c r="X2772" t="s">
        <v>40</v>
      </c>
      <c r="Y2772" t="s">
        <v>41</v>
      </c>
      <c r="Z2772" t="s">
        <v>41</v>
      </c>
      <c r="AA2772" t="s">
        <v>188</v>
      </c>
      <c r="AB2772" t="s">
        <v>195</v>
      </c>
    </row>
    <row r="2773" spans="1:28" x14ac:dyDescent="0.25">
      <c r="A2773" t="s">
        <v>149</v>
      </c>
      <c r="B2773" t="s">
        <v>26</v>
      </c>
      <c r="C2773" t="s">
        <v>509</v>
      </c>
      <c r="D2773" t="s">
        <v>60</v>
      </c>
      <c r="E2773">
        <v>511</v>
      </c>
      <c r="F2773" t="str">
        <f t="shared" si="86"/>
        <v>A3540AF511</v>
      </c>
      <c r="G2773">
        <f t="shared" si="87"/>
        <v>65000</v>
      </c>
      <c r="H2773" s="2">
        <v>65334</v>
      </c>
      <c r="I2773" s="3">
        <v>65000</v>
      </c>
      <c r="J2773" t="s">
        <v>29</v>
      </c>
      <c r="K2773" t="s">
        <v>51</v>
      </c>
      <c r="L2773" t="s">
        <v>137</v>
      </c>
      <c r="M2773" t="s">
        <v>138</v>
      </c>
      <c r="N2773" t="s">
        <v>139</v>
      </c>
      <c r="O2773" t="s">
        <v>814</v>
      </c>
      <c r="P2773" t="s">
        <v>34</v>
      </c>
      <c r="Q2773" t="s">
        <v>51</v>
      </c>
      <c r="R2773" t="s">
        <v>58</v>
      </c>
      <c r="S2773" t="s">
        <v>511</v>
      </c>
      <c r="T2773" t="s">
        <v>185</v>
      </c>
      <c r="U2773" t="s">
        <v>194</v>
      </c>
      <c r="V2773" t="s">
        <v>39</v>
      </c>
      <c r="W2773" t="s">
        <v>40</v>
      </c>
      <c r="X2773" t="s">
        <v>40</v>
      </c>
      <c r="Y2773" t="s">
        <v>41</v>
      </c>
      <c r="Z2773" t="s">
        <v>41</v>
      </c>
      <c r="AA2773" t="s">
        <v>188</v>
      </c>
      <c r="AB2773" t="s">
        <v>195</v>
      </c>
    </row>
    <row r="2774" spans="1:28" x14ac:dyDescent="0.25">
      <c r="A2774" t="s">
        <v>152</v>
      </c>
      <c r="B2774" t="s">
        <v>26</v>
      </c>
      <c r="C2774" t="s">
        <v>509</v>
      </c>
      <c r="D2774" t="s">
        <v>60</v>
      </c>
      <c r="E2774">
        <v>511</v>
      </c>
      <c r="F2774" t="str">
        <f t="shared" si="86"/>
        <v>A3540AF511</v>
      </c>
      <c r="G2774">
        <f t="shared" si="87"/>
        <v>65000</v>
      </c>
      <c r="H2774" s="2">
        <v>-65334</v>
      </c>
      <c r="I2774" s="3">
        <v>-65000</v>
      </c>
      <c r="J2774" t="s">
        <v>99</v>
      </c>
      <c r="K2774" t="s">
        <v>115</v>
      </c>
      <c r="L2774" t="s">
        <v>111</v>
      </c>
      <c r="M2774" t="s">
        <v>112</v>
      </c>
      <c r="N2774" t="s">
        <v>113</v>
      </c>
      <c r="O2774" t="s">
        <v>814</v>
      </c>
      <c r="P2774" t="s">
        <v>34</v>
      </c>
      <c r="Q2774" t="s">
        <v>51</v>
      </c>
      <c r="R2774" t="s">
        <v>58</v>
      </c>
      <c r="S2774" t="s">
        <v>511</v>
      </c>
      <c r="T2774" t="s">
        <v>185</v>
      </c>
      <c r="U2774" t="s">
        <v>194</v>
      </c>
      <c r="V2774" t="s">
        <v>39</v>
      </c>
      <c r="W2774" t="s">
        <v>40</v>
      </c>
      <c r="X2774" t="s">
        <v>40</v>
      </c>
      <c r="Y2774" t="s">
        <v>41</v>
      </c>
      <c r="Z2774" t="s">
        <v>41</v>
      </c>
      <c r="AA2774" t="s">
        <v>188</v>
      </c>
      <c r="AB2774" t="s">
        <v>195</v>
      </c>
    </row>
    <row r="2775" spans="1:28" x14ac:dyDescent="0.25">
      <c r="A2775" t="s">
        <v>153</v>
      </c>
      <c r="B2775" t="s">
        <v>512</v>
      </c>
      <c r="C2775" t="s">
        <v>509</v>
      </c>
      <c r="D2775" t="s">
        <v>60</v>
      </c>
      <c r="E2775">
        <v>511</v>
      </c>
      <c r="F2775" t="str">
        <f t="shared" si="86"/>
        <v>A3540AF511</v>
      </c>
      <c r="G2775">
        <f t="shared" si="87"/>
        <v>64000</v>
      </c>
      <c r="H2775" s="2">
        <v>64493</v>
      </c>
      <c r="I2775" s="3">
        <v>64000</v>
      </c>
      <c r="J2775" t="s">
        <v>29</v>
      </c>
      <c r="K2775" t="s">
        <v>154</v>
      </c>
      <c r="L2775" t="s">
        <v>155</v>
      </c>
      <c r="M2775" t="s">
        <v>156</v>
      </c>
      <c r="N2775" t="s">
        <v>157</v>
      </c>
      <c r="O2775" t="s">
        <v>814</v>
      </c>
      <c r="P2775" t="s">
        <v>34</v>
      </c>
      <c r="Q2775" t="s">
        <v>51</v>
      </c>
      <c r="R2775" t="s">
        <v>58</v>
      </c>
      <c r="S2775" t="s">
        <v>511</v>
      </c>
      <c r="T2775" t="s">
        <v>185</v>
      </c>
      <c r="U2775" t="s">
        <v>194</v>
      </c>
      <c r="V2775" t="s">
        <v>39</v>
      </c>
      <c r="W2775" t="s">
        <v>40</v>
      </c>
      <c r="X2775" t="s">
        <v>40</v>
      </c>
      <c r="Y2775" t="s">
        <v>41</v>
      </c>
      <c r="Z2775" t="s">
        <v>41</v>
      </c>
      <c r="AA2775" t="s">
        <v>188</v>
      </c>
      <c r="AB2775" t="s">
        <v>195</v>
      </c>
    </row>
    <row r="2776" spans="1:28" x14ac:dyDescent="0.25">
      <c r="A2776" t="s">
        <v>158</v>
      </c>
      <c r="B2776" t="s">
        <v>512</v>
      </c>
      <c r="C2776" t="s">
        <v>509</v>
      </c>
      <c r="D2776" t="s">
        <v>60</v>
      </c>
      <c r="E2776">
        <v>511</v>
      </c>
      <c r="F2776" t="str">
        <f t="shared" si="86"/>
        <v>A3540AF511</v>
      </c>
      <c r="G2776">
        <f t="shared" si="87"/>
        <v>2000</v>
      </c>
      <c r="H2776" s="2">
        <v>2348</v>
      </c>
      <c r="I2776" s="3">
        <v>2000</v>
      </c>
      <c r="J2776" t="s">
        <v>29</v>
      </c>
      <c r="K2776" t="s">
        <v>159</v>
      </c>
      <c r="L2776" t="s">
        <v>160</v>
      </c>
      <c r="M2776" t="s">
        <v>161</v>
      </c>
      <c r="N2776" t="s">
        <v>162</v>
      </c>
      <c r="O2776" t="s">
        <v>814</v>
      </c>
      <c r="P2776" t="s">
        <v>34</v>
      </c>
      <c r="Q2776" t="s">
        <v>51</v>
      </c>
      <c r="R2776" t="s">
        <v>58</v>
      </c>
      <c r="S2776" t="s">
        <v>511</v>
      </c>
      <c r="T2776" t="s">
        <v>185</v>
      </c>
      <c r="U2776" t="s">
        <v>194</v>
      </c>
      <c r="V2776" t="s">
        <v>39</v>
      </c>
      <c r="W2776" t="s">
        <v>40</v>
      </c>
      <c r="X2776" t="s">
        <v>40</v>
      </c>
      <c r="Y2776" t="s">
        <v>41</v>
      </c>
      <c r="Z2776" t="s">
        <v>41</v>
      </c>
      <c r="AA2776" t="s">
        <v>188</v>
      </c>
      <c r="AB2776" t="s">
        <v>195</v>
      </c>
    </row>
    <row r="2777" spans="1:28" x14ac:dyDescent="0.25">
      <c r="A2777" t="s">
        <v>163</v>
      </c>
      <c r="B2777" t="s">
        <v>512</v>
      </c>
      <c r="C2777" t="s">
        <v>509</v>
      </c>
      <c r="D2777" t="s">
        <v>60</v>
      </c>
      <c r="E2777">
        <v>511</v>
      </c>
      <c r="F2777" t="str">
        <f t="shared" si="86"/>
        <v>A3540AF511</v>
      </c>
      <c r="G2777">
        <f t="shared" si="87"/>
        <v>66000</v>
      </c>
      <c r="H2777" s="2">
        <v>-66841</v>
      </c>
      <c r="I2777" s="3">
        <v>-66000</v>
      </c>
      <c r="J2777" t="s">
        <v>99</v>
      </c>
      <c r="K2777" t="s">
        <v>51</v>
      </c>
      <c r="L2777" t="s">
        <v>137</v>
      </c>
      <c r="M2777" t="s">
        <v>138</v>
      </c>
      <c r="N2777" t="s">
        <v>139</v>
      </c>
      <c r="O2777" t="s">
        <v>814</v>
      </c>
      <c r="P2777" t="s">
        <v>34</v>
      </c>
      <c r="Q2777" t="s">
        <v>51</v>
      </c>
      <c r="R2777" t="s">
        <v>58</v>
      </c>
      <c r="S2777" t="s">
        <v>511</v>
      </c>
      <c r="T2777" t="s">
        <v>185</v>
      </c>
      <c r="U2777" t="s">
        <v>194</v>
      </c>
      <c r="V2777" t="s">
        <v>39</v>
      </c>
      <c r="W2777" t="s">
        <v>40</v>
      </c>
      <c r="X2777" t="s">
        <v>40</v>
      </c>
      <c r="Y2777" t="s">
        <v>41</v>
      </c>
      <c r="Z2777" t="s">
        <v>41</v>
      </c>
      <c r="AA2777" t="s">
        <v>188</v>
      </c>
      <c r="AB2777" t="s">
        <v>195</v>
      </c>
    </row>
    <row r="2778" spans="1:28" x14ac:dyDescent="0.25">
      <c r="A2778" t="s">
        <v>164</v>
      </c>
      <c r="B2778" t="s">
        <v>26</v>
      </c>
      <c r="C2778" t="s">
        <v>509</v>
      </c>
      <c r="D2778" t="s">
        <v>60</v>
      </c>
      <c r="E2778">
        <v>511</v>
      </c>
      <c r="F2778" t="str">
        <f t="shared" si="86"/>
        <v>A3540AF511</v>
      </c>
      <c r="G2778">
        <f t="shared" si="87"/>
        <v>64000</v>
      </c>
      <c r="H2778" s="2">
        <v>64493</v>
      </c>
      <c r="I2778" s="3">
        <v>64000</v>
      </c>
      <c r="J2778" t="s">
        <v>29</v>
      </c>
      <c r="K2778" t="s">
        <v>116</v>
      </c>
      <c r="L2778" t="s">
        <v>117</v>
      </c>
      <c r="M2778" t="s">
        <v>118</v>
      </c>
      <c r="N2778" t="s">
        <v>117</v>
      </c>
      <c r="O2778" t="s">
        <v>814</v>
      </c>
      <c r="P2778" t="s">
        <v>34</v>
      </c>
      <c r="Q2778" t="s">
        <v>51</v>
      </c>
      <c r="R2778" t="s">
        <v>58</v>
      </c>
      <c r="S2778" t="s">
        <v>511</v>
      </c>
      <c r="T2778" t="s">
        <v>185</v>
      </c>
      <c r="U2778" t="s">
        <v>194</v>
      </c>
      <c r="V2778" t="s">
        <v>39</v>
      </c>
      <c r="W2778" t="s">
        <v>40</v>
      </c>
      <c r="X2778" t="s">
        <v>40</v>
      </c>
      <c r="Y2778" t="s">
        <v>41</v>
      </c>
      <c r="Z2778" t="s">
        <v>41</v>
      </c>
      <c r="AA2778" t="s">
        <v>188</v>
      </c>
      <c r="AB2778" t="s">
        <v>195</v>
      </c>
    </row>
    <row r="2779" spans="1:28" x14ac:dyDescent="0.25">
      <c r="A2779" t="s">
        <v>165</v>
      </c>
      <c r="B2779" t="s">
        <v>26</v>
      </c>
      <c r="C2779" t="s">
        <v>509</v>
      </c>
      <c r="D2779" t="s">
        <v>60</v>
      </c>
      <c r="E2779">
        <v>511</v>
      </c>
      <c r="F2779" t="str">
        <f t="shared" si="86"/>
        <v>A3540AF511</v>
      </c>
      <c r="G2779">
        <f t="shared" si="87"/>
        <v>64000</v>
      </c>
      <c r="H2779" s="2">
        <v>-64493</v>
      </c>
      <c r="I2779" s="3">
        <v>-64000</v>
      </c>
      <c r="J2779" t="s">
        <v>99</v>
      </c>
      <c r="K2779" t="s">
        <v>154</v>
      </c>
      <c r="L2779" t="s">
        <v>155</v>
      </c>
      <c r="M2779" t="s">
        <v>156</v>
      </c>
      <c r="N2779" t="s">
        <v>157</v>
      </c>
      <c r="O2779" t="s">
        <v>814</v>
      </c>
      <c r="P2779" t="s">
        <v>34</v>
      </c>
      <c r="Q2779" t="s">
        <v>51</v>
      </c>
      <c r="R2779" t="s">
        <v>58</v>
      </c>
      <c r="S2779" t="s">
        <v>511</v>
      </c>
      <c r="T2779" t="s">
        <v>185</v>
      </c>
      <c r="U2779" t="s">
        <v>194</v>
      </c>
      <c r="V2779" t="s">
        <v>39</v>
      </c>
      <c r="W2779" t="s">
        <v>40</v>
      </c>
      <c r="X2779" t="s">
        <v>40</v>
      </c>
      <c r="Y2779" t="s">
        <v>41</v>
      </c>
      <c r="Z2779" t="s">
        <v>41</v>
      </c>
      <c r="AA2779" t="s">
        <v>188</v>
      </c>
      <c r="AB2779" t="s">
        <v>195</v>
      </c>
    </row>
    <row r="2780" spans="1:28" x14ac:dyDescent="0.25">
      <c r="A2780" t="s">
        <v>166</v>
      </c>
      <c r="B2780" t="s">
        <v>26</v>
      </c>
      <c r="C2780" t="s">
        <v>509</v>
      </c>
      <c r="D2780" t="s">
        <v>60</v>
      </c>
      <c r="E2780">
        <v>511</v>
      </c>
      <c r="F2780" t="str">
        <f t="shared" si="86"/>
        <v>A3540AF511</v>
      </c>
      <c r="G2780">
        <f t="shared" si="87"/>
        <v>66000</v>
      </c>
      <c r="H2780" s="2">
        <v>65744</v>
      </c>
      <c r="I2780" s="3">
        <v>66000</v>
      </c>
      <c r="J2780" t="s">
        <v>29</v>
      </c>
      <c r="K2780" t="s">
        <v>116</v>
      </c>
      <c r="L2780" t="s">
        <v>117</v>
      </c>
      <c r="M2780" t="s">
        <v>118</v>
      </c>
      <c r="N2780" t="s">
        <v>117</v>
      </c>
      <c r="O2780" t="s">
        <v>814</v>
      </c>
      <c r="P2780" t="s">
        <v>34</v>
      </c>
      <c r="Q2780" t="s">
        <v>51</v>
      </c>
      <c r="R2780" t="s">
        <v>58</v>
      </c>
      <c r="S2780" t="s">
        <v>511</v>
      </c>
      <c r="T2780" t="s">
        <v>185</v>
      </c>
      <c r="U2780" t="s">
        <v>194</v>
      </c>
      <c r="V2780" t="s">
        <v>39</v>
      </c>
      <c r="W2780" t="s">
        <v>40</v>
      </c>
      <c r="X2780" t="s">
        <v>40</v>
      </c>
      <c r="Y2780" t="s">
        <v>41</v>
      </c>
      <c r="Z2780" t="s">
        <v>41</v>
      </c>
      <c r="AA2780" t="s">
        <v>188</v>
      </c>
      <c r="AB2780" t="s">
        <v>195</v>
      </c>
    </row>
    <row r="2781" spans="1:28" x14ac:dyDescent="0.25">
      <c r="A2781" t="s">
        <v>167</v>
      </c>
      <c r="B2781" t="s">
        <v>26</v>
      </c>
      <c r="C2781" t="s">
        <v>509</v>
      </c>
      <c r="D2781" t="s">
        <v>60</v>
      </c>
      <c r="E2781">
        <v>511</v>
      </c>
      <c r="F2781" t="str">
        <f t="shared" si="86"/>
        <v>A3540AF511</v>
      </c>
      <c r="G2781">
        <f t="shared" si="87"/>
        <v>66000</v>
      </c>
      <c r="H2781" s="2">
        <v>-65744</v>
      </c>
      <c r="I2781" s="3">
        <v>-66000</v>
      </c>
      <c r="J2781" t="s">
        <v>99</v>
      </c>
      <c r="K2781" t="s">
        <v>168</v>
      </c>
      <c r="L2781" t="s">
        <v>117</v>
      </c>
      <c r="M2781" t="s">
        <v>169</v>
      </c>
      <c r="N2781" t="s">
        <v>170</v>
      </c>
      <c r="O2781" t="s">
        <v>814</v>
      </c>
      <c r="P2781" t="s">
        <v>34</v>
      </c>
      <c r="Q2781" t="s">
        <v>51</v>
      </c>
      <c r="R2781" t="s">
        <v>58</v>
      </c>
      <c r="S2781" t="s">
        <v>511</v>
      </c>
      <c r="T2781" t="s">
        <v>185</v>
      </c>
      <c r="U2781" t="s">
        <v>194</v>
      </c>
      <c r="V2781" t="s">
        <v>39</v>
      </c>
      <c r="W2781" t="s">
        <v>40</v>
      </c>
      <c r="X2781" t="s">
        <v>40</v>
      </c>
      <c r="Y2781" t="s">
        <v>41</v>
      </c>
      <c r="Z2781" t="s">
        <v>41</v>
      </c>
      <c r="AA2781" t="s">
        <v>188</v>
      </c>
      <c r="AB2781" t="s">
        <v>195</v>
      </c>
    </row>
    <row r="2782" spans="1:28" x14ac:dyDescent="0.25">
      <c r="A2782" t="s">
        <v>823</v>
      </c>
      <c r="B2782" t="s">
        <v>26</v>
      </c>
      <c r="C2782" t="s">
        <v>513</v>
      </c>
      <c r="D2782" t="s">
        <v>64</v>
      </c>
      <c r="E2782">
        <v>511</v>
      </c>
      <c r="F2782" t="str">
        <f t="shared" si="86"/>
        <v>A3860AF511</v>
      </c>
      <c r="G2782">
        <f t="shared" si="87"/>
        <v>13000</v>
      </c>
      <c r="H2782" s="2">
        <v>12976</v>
      </c>
      <c r="I2782" s="3">
        <v>13000</v>
      </c>
      <c r="J2782" t="s">
        <v>29</v>
      </c>
      <c r="K2782" t="s">
        <v>108</v>
      </c>
      <c r="L2782" t="s">
        <v>109</v>
      </c>
      <c r="M2782" t="s">
        <v>32</v>
      </c>
      <c r="N2782" t="s">
        <v>33</v>
      </c>
      <c r="O2782" t="s">
        <v>814</v>
      </c>
      <c r="P2782" t="s">
        <v>34</v>
      </c>
      <c r="Q2782" t="s">
        <v>51</v>
      </c>
      <c r="R2782" t="s">
        <v>58</v>
      </c>
      <c r="S2782" t="s">
        <v>514</v>
      </c>
      <c r="T2782" t="s">
        <v>185</v>
      </c>
      <c r="U2782" t="s">
        <v>194</v>
      </c>
      <c r="V2782" t="s">
        <v>39</v>
      </c>
      <c r="W2782" t="s">
        <v>40</v>
      </c>
      <c r="X2782" t="s">
        <v>40</v>
      </c>
      <c r="Y2782" t="s">
        <v>41</v>
      </c>
      <c r="Z2782" t="s">
        <v>41</v>
      </c>
      <c r="AA2782" t="s">
        <v>188</v>
      </c>
      <c r="AB2782" t="s">
        <v>195</v>
      </c>
    </row>
    <row r="2783" spans="1:28" x14ac:dyDescent="0.25">
      <c r="A2783" t="s">
        <v>825</v>
      </c>
      <c r="B2783" t="s">
        <v>26</v>
      </c>
      <c r="C2783" t="s">
        <v>513</v>
      </c>
      <c r="D2783" t="s">
        <v>64</v>
      </c>
      <c r="E2783">
        <v>511</v>
      </c>
      <c r="F2783" t="str">
        <f t="shared" si="86"/>
        <v>A3860AF511</v>
      </c>
      <c r="G2783">
        <f t="shared" si="87"/>
        <v>1000</v>
      </c>
      <c r="H2783" s="2">
        <v>276</v>
      </c>
      <c r="I2783" s="3">
        <v>1000</v>
      </c>
      <c r="J2783" t="s">
        <v>29</v>
      </c>
      <c r="K2783" t="s">
        <v>100</v>
      </c>
      <c r="L2783" t="s">
        <v>101</v>
      </c>
      <c r="M2783" t="s">
        <v>102</v>
      </c>
      <c r="N2783" t="s">
        <v>103</v>
      </c>
      <c r="O2783" t="s">
        <v>814</v>
      </c>
      <c r="P2783" t="s">
        <v>34</v>
      </c>
      <c r="Q2783" t="s">
        <v>51</v>
      </c>
      <c r="R2783" t="s">
        <v>58</v>
      </c>
      <c r="S2783" t="s">
        <v>514</v>
      </c>
      <c r="T2783" t="s">
        <v>185</v>
      </c>
      <c r="U2783" t="s">
        <v>194</v>
      </c>
      <c r="V2783" t="s">
        <v>39</v>
      </c>
      <c r="W2783" t="s">
        <v>40</v>
      </c>
      <c r="X2783" t="s">
        <v>40</v>
      </c>
      <c r="Y2783" t="s">
        <v>41</v>
      </c>
      <c r="Z2783" t="s">
        <v>41</v>
      </c>
      <c r="AA2783" t="s">
        <v>188</v>
      </c>
      <c r="AB2783" t="s">
        <v>195</v>
      </c>
    </row>
    <row r="2784" spans="1:28" x14ac:dyDescent="0.25">
      <c r="A2784" t="s">
        <v>816</v>
      </c>
      <c r="B2784" t="s">
        <v>26</v>
      </c>
      <c r="C2784" t="s">
        <v>513</v>
      </c>
      <c r="D2784" t="s">
        <v>64</v>
      </c>
      <c r="E2784">
        <v>511</v>
      </c>
      <c r="F2784" t="str">
        <f t="shared" si="86"/>
        <v>A3860AF511</v>
      </c>
      <c r="G2784">
        <f t="shared" si="87"/>
        <v>4000</v>
      </c>
      <c r="H2784" s="2">
        <v>-3674</v>
      </c>
      <c r="I2784" s="3">
        <v>-4000</v>
      </c>
      <c r="J2784" t="s">
        <v>99</v>
      </c>
      <c r="K2784" t="s">
        <v>115</v>
      </c>
      <c r="L2784" t="s">
        <v>111</v>
      </c>
      <c r="M2784" t="s">
        <v>112</v>
      </c>
      <c r="N2784" t="s">
        <v>113</v>
      </c>
      <c r="O2784" t="s">
        <v>814</v>
      </c>
      <c r="P2784" t="s">
        <v>34</v>
      </c>
      <c r="Q2784" t="s">
        <v>51</v>
      </c>
      <c r="R2784" t="s">
        <v>58</v>
      </c>
      <c r="S2784" t="s">
        <v>514</v>
      </c>
      <c r="T2784" t="s">
        <v>185</v>
      </c>
      <c r="U2784" t="s">
        <v>194</v>
      </c>
      <c r="V2784" t="s">
        <v>39</v>
      </c>
      <c r="W2784" t="s">
        <v>40</v>
      </c>
      <c r="X2784" t="s">
        <v>40</v>
      </c>
      <c r="Y2784" t="s">
        <v>41</v>
      </c>
      <c r="Z2784" t="s">
        <v>41</v>
      </c>
      <c r="AA2784" t="s">
        <v>188</v>
      </c>
      <c r="AB2784" t="s">
        <v>195</v>
      </c>
    </row>
    <row r="2785" spans="1:28" x14ac:dyDescent="0.25">
      <c r="A2785" t="s">
        <v>817</v>
      </c>
      <c r="B2785" t="s">
        <v>26</v>
      </c>
      <c r="C2785" t="s">
        <v>513</v>
      </c>
      <c r="D2785" t="s">
        <v>64</v>
      </c>
      <c r="E2785">
        <v>511</v>
      </c>
      <c r="F2785" t="str">
        <f t="shared" si="86"/>
        <v>A3860AF511</v>
      </c>
      <c r="G2785">
        <f t="shared" si="87"/>
        <v>10000</v>
      </c>
      <c r="H2785" s="2">
        <v>-9578</v>
      </c>
      <c r="I2785" s="3">
        <v>-10000</v>
      </c>
      <c r="J2785" t="s">
        <v>99</v>
      </c>
      <c r="K2785" t="s">
        <v>116</v>
      </c>
      <c r="L2785" t="s">
        <v>117</v>
      </c>
      <c r="M2785" t="s">
        <v>118</v>
      </c>
      <c r="N2785" t="s">
        <v>117</v>
      </c>
      <c r="O2785" t="s">
        <v>814</v>
      </c>
      <c r="P2785" t="s">
        <v>34</v>
      </c>
      <c r="Q2785" t="s">
        <v>51</v>
      </c>
      <c r="R2785" t="s">
        <v>58</v>
      </c>
      <c r="S2785" t="s">
        <v>514</v>
      </c>
      <c r="T2785" t="s">
        <v>185</v>
      </c>
      <c r="U2785" t="s">
        <v>194</v>
      </c>
      <c r="V2785" t="s">
        <v>39</v>
      </c>
      <c r="W2785" t="s">
        <v>40</v>
      </c>
      <c r="X2785" t="s">
        <v>40</v>
      </c>
      <c r="Y2785" t="s">
        <v>41</v>
      </c>
      <c r="Z2785" t="s">
        <v>41</v>
      </c>
      <c r="AA2785" t="s">
        <v>188</v>
      </c>
      <c r="AB2785" t="s">
        <v>195</v>
      </c>
    </row>
    <row r="2786" spans="1:28" x14ac:dyDescent="0.25">
      <c r="A2786" t="s">
        <v>870</v>
      </c>
      <c r="B2786" t="s">
        <v>26</v>
      </c>
      <c r="C2786" t="s">
        <v>513</v>
      </c>
      <c r="D2786" t="s">
        <v>64</v>
      </c>
      <c r="E2786">
        <v>511</v>
      </c>
      <c r="F2786" t="str">
        <f t="shared" si="86"/>
        <v>A3860AF511</v>
      </c>
      <c r="G2786">
        <f t="shared" si="87"/>
        <v>2000</v>
      </c>
      <c r="H2786" s="2">
        <v>1657</v>
      </c>
      <c r="I2786" s="3">
        <v>2000</v>
      </c>
      <c r="J2786" t="s">
        <v>29</v>
      </c>
      <c r="K2786" t="s">
        <v>108</v>
      </c>
      <c r="L2786" t="s">
        <v>109</v>
      </c>
      <c r="M2786" t="s">
        <v>32</v>
      </c>
      <c r="N2786" t="s">
        <v>33</v>
      </c>
      <c r="O2786" t="s">
        <v>814</v>
      </c>
      <c r="P2786" t="s">
        <v>34</v>
      </c>
      <c r="Q2786" t="s">
        <v>51</v>
      </c>
      <c r="R2786" t="s">
        <v>58</v>
      </c>
      <c r="S2786" t="s">
        <v>514</v>
      </c>
      <c r="T2786" t="s">
        <v>185</v>
      </c>
      <c r="U2786" t="s">
        <v>194</v>
      </c>
      <c r="V2786" t="s">
        <v>39</v>
      </c>
      <c r="W2786" t="s">
        <v>40</v>
      </c>
      <c r="X2786" t="s">
        <v>40</v>
      </c>
      <c r="Y2786" t="s">
        <v>41</v>
      </c>
      <c r="Z2786" t="s">
        <v>41</v>
      </c>
      <c r="AA2786" t="s">
        <v>188</v>
      </c>
      <c r="AB2786" t="s">
        <v>195</v>
      </c>
    </row>
    <row r="2787" spans="1:28" x14ac:dyDescent="0.25">
      <c r="A2787" t="s">
        <v>925</v>
      </c>
      <c r="B2787" t="s">
        <v>26</v>
      </c>
      <c r="C2787" t="s">
        <v>513</v>
      </c>
      <c r="D2787" t="s">
        <v>64</v>
      </c>
      <c r="E2787">
        <v>511</v>
      </c>
      <c r="F2787" t="str">
        <f t="shared" si="86"/>
        <v>A3860AF511</v>
      </c>
      <c r="G2787">
        <f t="shared" si="87"/>
        <v>2000</v>
      </c>
      <c r="H2787" s="2">
        <v>-1224</v>
      </c>
      <c r="I2787" s="3">
        <v>-2000</v>
      </c>
      <c r="J2787" t="s">
        <v>99</v>
      </c>
      <c r="K2787" t="s">
        <v>116</v>
      </c>
      <c r="L2787" t="s">
        <v>117</v>
      </c>
      <c r="M2787" t="s">
        <v>118</v>
      </c>
      <c r="N2787" t="s">
        <v>117</v>
      </c>
      <c r="O2787" t="s">
        <v>814</v>
      </c>
      <c r="P2787" t="s">
        <v>34</v>
      </c>
      <c r="Q2787" t="s">
        <v>51</v>
      </c>
      <c r="R2787" t="s">
        <v>58</v>
      </c>
      <c r="S2787" t="s">
        <v>514</v>
      </c>
      <c r="T2787" t="s">
        <v>185</v>
      </c>
      <c r="U2787" t="s">
        <v>194</v>
      </c>
      <c r="V2787" t="s">
        <v>39</v>
      </c>
      <c r="W2787" t="s">
        <v>40</v>
      </c>
      <c r="X2787" t="s">
        <v>40</v>
      </c>
      <c r="Y2787" t="s">
        <v>41</v>
      </c>
      <c r="Z2787" t="s">
        <v>41</v>
      </c>
      <c r="AA2787" t="s">
        <v>188</v>
      </c>
      <c r="AB2787" t="s">
        <v>195</v>
      </c>
    </row>
    <row r="2788" spans="1:28" x14ac:dyDescent="0.25">
      <c r="A2788" t="s">
        <v>119</v>
      </c>
      <c r="B2788" t="s">
        <v>515</v>
      </c>
      <c r="C2788" t="s">
        <v>513</v>
      </c>
      <c r="D2788" t="s">
        <v>64</v>
      </c>
      <c r="E2788">
        <v>511</v>
      </c>
      <c r="F2788" t="str">
        <f t="shared" si="86"/>
        <v>A3860AF511</v>
      </c>
      <c r="G2788">
        <f t="shared" si="87"/>
        <v>3000</v>
      </c>
      <c r="H2788" s="2">
        <v>3389</v>
      </c>
      <c r="I2788" s="3">
        <v>3000</v>
      </c>
      <c r="J2788" t="s">
        <v>29</v>
      </c>
      <c r="K2788" t="s">
        <v>121</v>
      </c>
      <c r="L2788" t="s">
        <v>122</v>
      </c>
      <c r="M2788" t="s">
        <v>123</v>
      </c>
      <c r="N2788" t="s">
        <v>124</v>
      </c>
      <c r="O2788" t="s">
        <v>814</v>
      </c>
      <c r="P2788" t="s">
        <v>34</v>
      </c>
      <c r="Q2788" t="s">
        <v>51</v>
      </c>
      <c r="R2788" t="s">
        <v>58</v>
      </c>
      <c r="S2788" t="s">
        <v>514</v>
      </c>
      <c r="T2788" t="s">
        <v>185</v>
      </c>
      <c r="U2788" t="s">
        <v>194</v>
      </c>
      <c r="V2788" t="s">
        <v>39</v>
      </c>
      <c r="W2788" t="s">
        <v>40</v>
      </c>
      <c r="X2788" t="s">
        <v>40</v>
      </c>
      <c r="Y2788" t="s">
        <v>41</v>
      </c>
      <c r="Z2788" t="s">
        <v>41</v>
      </c>
      <c r="AA2788" t="s">
        <v>188</v>
      </c>
      <c r="AB2788" t="s">
        <v>195</v>
      </c>
    </row>
    <row r="2789" spans="1:28" x14ac:dyDescent="0.25">
      <c r="A2789" t="s">
        <v>125</v>
      </c>
      <c r="B2789" t="s">
        <v>515</v>
      </c>
      <c r="C2789" t="s">
        <v>513</v>
      </c>
      <c r="D2789" t="s">
        <v>64</v>
      </c>
      <c r="E2789">
        <v>511</v>
      </c>
      <c r="F2789" t="str">
        <f t="shared" si="86"/>
        <v>A3860AF511</v>
      </c>
      <c r="G2789">
        <f t="shared" si="87"/>
        <v>3000</v>
      </c>
      <c r="H2789" s="2">
        <v>-3389</v>
      </c>
      <c r="I2789" s="3">
        <v>-3000</v>
      </c>
      <c r="J2789" t="s">
        <v>99</v>
      </c>
      <c r="K2789" t="s">
        <v>126</v>
      </c>
      <c r="L2789" t="s">
        <v>927</v>
      </c>
      <c r="M2789" t="s">
        <v>127</v>
      </c>
      <c r="N2789" t="s">
        <v>928</v>
      </c>
      <c r="O2789" t="s">
        <v>814</v>
      </c>
      <c r="P2789" t="s">
        <v>34</v>
      </c>
      <c r="Q2789" t="s">
        <v>51</v>
      </c>
      <c r="R2789" t="s">
        <v>58</v>
      </c>
      <c r="S2789" t="s">
        <v>514</v>
      </c>
      <c r="T2789" t="s">
        <v>185</v>
      </c>
      <c r="U2789" t="s">
        <v>194</v>
      </c>
      <c r="V2789" t="s">
        <v>39</v>
      </c>
      <c r="W2789" t="s">
        <v>40</v>
      </c>
      <c r="X2789" t="s">
        <v>40</v>
      </c>
      <c r="Y2789" t="s">
        <v>41</v>
      </c>
      <c r="Z2789" t="s">
        <v>41</v>
      </c>
      <c r="AA2789" t="s">
        <v>188</v>
      </c>
      <c r="AB2789" t="s">
        <v>195</v>
      </c>
    </row>
    <row r="2790" spans="1:28" x14ac:dyDescent="0.25">
      <c r="A2790" t="s">
        <v>145</v>
      </c>
      <c r="B2790" t="s">
        <v>26</v>
      </c>
      <c r="C2790" t="s">
        <v>513</v>
      </c>
      <c r="D2790" t="s">
        <v>64</v>
      </c>
      <c r="E2790">
        <v>511</v>
      </c>
      <c r="F2790" t="str">
        <f t="shared" si="86"/>
        <v>A3860AF511</v>
      </c>
      <c r="G2790">
        <f t="shared" si="87"/>
        <v>3000</v>
      </c>
      <c r="H2790" s="2">
        <v>3389</v>
      </c>
      <c r="I2790" s="3">
        <v>3000</v>
      </c>
      <c r="J2790" t="s">
        <v>29</v>
      </c>
      <c r="K2790" t="s">
        <v>108</v>
      </c>
      <c r="L2790" t="s">
        <v>109</v>
      </c>
      <c r="M2790" t="s">
        <v>32</v>
      </c>
      <c r="N2790" t="s">
        <v>33</v>
      </c>
      <c r="O2790" t="s">
        <v>814</v>
      </c>
      <c r="P2790" t="s">
        <v>34</v>
      </c>
      <c r="Q2790" t="s">
        <v>51</v>
      </c>
      <c r="R2790" t="s">
        <v>58</v>
      </c>
      <c r="S2790" t="s">
        <v>514</v>
      </c>
      <c r="T2790" t="s">
        <v>185</v>
      </c>
      <c r="U2790" t="s">
        <v>194</v>
      </c>
      <c r="V2790" t="s">
        <v>39</v>
      </c>
      <c r="W2790" t="s">
        <v>40</v>
      </c>
      <c r="X2790" t="s">
        <v>40</v>
      </c>
      <c r="Y2790" t="s">
        <v>41</v>
      </c>
      <c r="Z2790" t="s">
        <v>41</v>
      </c>
      <c r="AA2790" t="s">
        <v>188</v>
      </c>
      <c r="AB2790" t="s">
        <v>195</v>
      </c>
    </row>
    <row r="2791" spans="1:28" x14ac:dyDescent="0.25">
      <c r="A2791" t="s">
        <v>146</v>
      </c>
      <c r="B2791" t="s">
        <v>26</v>
      </c>
      <c r="C2791" t="s">
        <v>513</v>
      </c>
      <c r="D2791" t="s">
        <v>64</v>
      </c>
      <c r="E2791">
        <v>511</v>
      </c>
      <c r="F2791" t="str">
        <f t="shared" si="86"/>
        <v>A3860AF511</v>
      </c>
      <c r="G2791">
        <f t="shared" si="87"/>
        <v>3000</v>
      </c>
      <c r="H2791" s="2">
        <v>-3389</v>
      </c>
      <c r="I2791" s="3">
        <v>-3000</v>
      </c>
      <c r="J2791" t="s">
        <v>99</v>
      </c>
      <c r="K2791" t="s">
        <v>121</v>
      </c>
      <c r="L2791" t="s">
        <v>122</v>
      </c>
      <c r="M2791" t="s">
        <v>123</v>
      </c>
      <c r="N2791" t="s">
        <v>124</v>
      </c>
      <c r="O2791" t="s">
        <v>814</v>
      </c>
      <c r="P2791" t="s">
        <v>34</v>
      </c>
      <c r="Q2791" t="s">
        <v>51</v>
      </c>
      <c r="R2791" t="s">
        <v>58</v>
      </c>
      <c r="S2791" t="s">
        <v>514</v>
      </c>
      <c r="T2791" t="s">
        <v>185</v>
      </c>
      <c r="U2791" t="s">
        <v>194</v>
      </c>
      <c r="V2791" t="s">
        <v>39</v>
      </c>
      <c r="W2791" t="s">
        <v>40</v>
      </c>
      <c r="X2791" t="s">
        <v>40</v>
      </c>
      <c r="Y2791" t="s">
        <v>41</v>
      </c>
      <c r="Z2791" t="s">
        <v>41</v>
      </c>
      <c r="AA2791" t="s">
        <v>188</v>
      </c>
      <c r="AB2791" t="s">
        <v>195</v>
      </c>
    </row>
    <row r="2792" spans="1:28" x14ac:dyDescent="0.25">
      <c r="A2792" t="s">
        <v>147</v>
      </c>
      <c r="B2792" t="s">
        <v>26</v>
      </c>
      <c r="C2792" t="s">
        <v>513</v>
      </c>
      <c r="D2792" t="s">
        <v>64</v>
      </c>
      <c r="E2792">
        <v>511</v>
      </c>
      <c r="F2792" t="str">
        <f t="shared" si="86"/>
        <v>A3860AF511</v>
      </c>
      <c r="G2792">
        <f t="shared" si="87"/>
        <v>3000</v>
      </c>
      <c r="H2792" s="2">
        <v>3389</v>
      </c>
      <c r="I2792" s="3">
        <v>3000</v>
      </c>
      <c r="J2792" t="s">
        <v>29</v>
      </c>
      <c r="K2792" t="s">
        <v>126</v>
      </c>
      <c r="L2792" t="s">
        <v>927</v>
      </c>
      <c r="M2792" t="s">
        <v>127</v>
      </c>
      <c r="N2792" t="s">
        <v>928</v>
      </c>
      <c r="O2792" t="s">
        <v>814</v>
      </c>
      <c r="P2792" t="s">
        <v>34</v>
      </c>
      <c r="Q2792" t="s">
        <v>51</v>
      </c>
      <c r="R2792" t="s">
        <v>58</v>
      </c>
      <c r="S2792" t="s">
        <v>514</v>
      </c>
      <c r="T2792" t="s">
        <v>185</v>
      </c>
      <c r="U2792" t="s">
        <v>194</v>
      </c>
      <c r="V2792" t="s">
        <v>39</v>
      </c>
      <c r="W2792" t="s">
        <v>40</v>
      </c>
      <c r="X2792" t="s">
        <v>40</v>
      </c>
      <c r="Y2792" t="s">
        <v>41</v>
      </c>
      <c r="Z2792" t="s">
        <v>41</v>
      </c>
      <c r="AA2792" t="s">
        <v>188</v>
      </c>
      <c r="AB2792" t="s">
        <v>195</v>
      </c>
    </row>
    <row r="2793" spans="1:28" x14ac:dyDescent="0.25">
      <c r="A2793" t="s">
        <v>148</v>
      </c>
      <c r="B2793" t="s">
        <v>26</v>
      </c>
      <c r="C2793" t="s">
        <v>513</v>
      </c>
      <c r="D2793" t="s">
        <v>64</v>
      </c>
      <c r="E2793">
        <v>511</v>
      </c>
      <c r="F2793" t="str">
        <f t="shared" si="86"/>
        <v>A3860AF511</v>
      </c>
      <c r="G2793">
        <f t="shared" si="87"/>
        <v>3000</v>
      </c>
      <c r="H2793" s="2">
        <v>-3389</v>
      </c>
      <c r="I2793" s="3">
        <v>-3000</v>
      </c>
      <c r="J2793" t="s">
        <v>99</v>
      </c>
      <c r="K2793" t="s">
        <v>116</v>
      </c>
      <c r="L2793" t="s">
        <v>117</v>
      </c>
      <c r="M2793" t="s">
        <v>118</v>
      </c>
      <c r="N2793" t="s">
        <v>117</v>
      </c>
      <c r="O2793" t="s">
        <v>814</v>
      </c>
      <c r="P2793" t="s">
        <v>34</v>
      </c>
      <c r="Q2793" t="s">
        <v>51</v>
      </c>
      <c r="R2793" t="s">
        <v>58</v>
      </c>
      <c r="S2793" t="s">
        <v>514</v>
      </c>
      <c r="T2793" t="s">
        <v>185</v>
      </c>
      <c r="U2793" t="s">
        <v>194</v>
      </c>
      <c r="V2793" t="s">
        <v>39</v>
      </c>
      <c r="W2793" t="s">
        <v>40</v>
      </c>
      <c r="X2793" t="s">
        <v>40</v>
      </c>
      <c r="Y2793" t="s">
        <v>41</v>
      </c>
      <c r="Z2793" t="s">
        <v>41</v>
      </c>
      <c r="AA2793" t="s">
        <v>188</v>
      </c>
      <c r="AB2793" t="s">
        <v>195</v>
      </c>
    </row>
    <row r="2794" spans="1:28" x14ac:dyDescent="0.25">
      <c r="A2794" t="s">
        <v>149</v>
      </c>
      <c r="B2794" t="s">
        <v>26</v>
      </c>
      <c r="C2794" t="s">
        <v>513</v>
      </c>
      <c r="D2794" t="s">
        <v>64</v>
      </c>
      <c r="E2794">
        <v>511</v>
      </c>
      <c r="F2794" t="str">
        <f t="shared" si="86"/>
        <v>A3860AF511</v>
      </c>
      <c r="G2794">
        <f t="shared" si="87"/>
        <v>2000</v>
      </c>
      <c r="H2794" s="2">
        <v>2219</v>
      </c>
      <c r="I2794" s="3">
        <v>2000</v>
      </c>
      <c r="J2794" t="s">
        <v>29</v>
      </c>
      <c r="K2794" t="s">
        <v>51</v>
      </c>
      <c r="L2794" t="s">
        <v>137</v>
      </c>
      <c r="M2794" t="s">
        <v>138</v>
      </c>
      <c r="N2794" t="s">
        <v>139</v>
      </c>
      <c r="O2794" t="s">
        <v>814</v>
      </c>
      <c r="P2794" t="s">
        <v>34</v>
      </c>
      <c r="Q2794" t="s">
        <v>51</v>
      </c>
      <c r="R2794" t="s">
        <v>58</v>
      </c>
      <c r="S2794" t="s">
        <v>514</v>
      </c>
      <c r="T2794" t="s">
        <v>185</v>
      </c>
      <c r="U2794" t="s">
        <v>194</v>
      </c>
      <c r="V2794" t="s">
        <v>39</v>
      </c>
      <c r="W2794" t="s">
        <v>40</v>
      </c>
      <c r="X2794" t="s">
        <v>40</v>
      </c>
      <c r="Y2794" t="s">
        <v>41</v>
      </c>
      <c r="Z2794" t="s">
        <v>41</v>
      </c>
      <c r="AA2794" t="s">
        <v>188</v>
      </c>
      <c r="AB2794" t="s">
        <v>195</v>
      </c>
    </row>
    <row r="2795" spans="1:28" x14ac:dyDescent="0.25">
      <c r="A2795" t="s">
        <v>152</v>
      </c>
      <c r="B2795" t="s">
        <v>26</v>
      </c>
      <c r="C2795" t="s">
        <v>513</v>
      </c>
      <c r="D2795" t="s">
        <v>64</v>
      </c>
      <c r="E2795">
        <v>511</v>
      </c>
      <c r="F2795" t="str">
        <f t="shared" si="86"/>
        <v>A3860AF511</v>
      </c>
      <c r="G2795">
        <f t="shared" si="87"/>
        <v>2000</v>
      </c>
      <c r="H2795" s="2">
        <v>-2219</v>
      </c>
      <c r="I2795" s="3">
        <v>-2000</v>
      </c>
      <c r="J2795" t="s">
        <v>99</v>
      </c>
      <c r="K2795" t="s">
        <v>115</v>
      </c>
      <c r="L2795" t="s">
        <v>111</v>
      </c>
      <c r="M2795" t="s">
        <v>112</v>
      </c>
      <c r="N2795" t="s">
        <v>113</v>
      </c>
      <c r="O2795" t="s">
        <v>814</v>
      </c>
      <c r="P2795" t="s">
        <v>34</v>
      </c>
      <c r="Q2795" t="s">
        <v>51</v>
      </c>
      <c r="R2795" t="s">
        <v>58</v>
      </c>
      <c r="S2795" t="s">
        <v>514</v>
      </c>
      <c r="T2795" t="s">
        <v>185</v>
      </c>
      <c r="U2795" t="s">
        <v>194</v>
      </c>
      <c r="V2795" t="s">
        <v>39</v>
      </c>
      <c r="W2795" t="s">
        <v>40</v>
      </c>
      <c r="X2795" t="s">
        <v>40</v>
      </c>
      <c r="Y2795" t="s">
        <v>41</v>
      </c>
      <c r="Z2795" t="s">
        <v>41</v>
      </c>
      <c r="AA2795" t="s">
        <v>188</v>
      </c>
      <c r="AB2795" t="s">
        <v>195</v>
      </c>
    </row>
    <row r="2796" spans="1:28" x14ac:dyDescent="0.25">
      <c r="A2796" t="s">
        <v>153</v>
      </c>
      <c r="B2796" t="s">
        <v>515</v>
      </c>
      <c r="C2796" t="s">
        <v>513</v>
      </c>
      <c r="D2796" t="s">
        <v>64</v>
      </c>
      <c r="E2796">
        <v>511</v>
      </c>
      <c r="F2796" t="str">
        <f t="shared" si="86"/>
        <v>A3860AF511</v>
      </c>
      <c r="G2796">
        <f t="shared" si="87"/>
        <v>2000</v>
      </c>
      <c r="H2796" s="2">
        <v>2017</v>
      </c>
      <c r="I2796" s="3">
        <v>2000</v>
      </c>
      <c r="J2796" t="s">
        <v>29</v>
      </c>
      <c r="K2796" t="s">
        <v>154</v>
      </c>
      <c r="L2796" t="s">
        <v>155</v>
      </c>
      <c r="M2796" t="s">
        <v>156</v>
      </c>
      <c r="N2796" t="s">
        <v>157</v>
      </c>
      <c r="O2796" t="s">
        <v>814</v>
      </c>
      <c r="P2796" t="s">
        <v>34</v>
      </c>
      <c r="Q2796" t="s">
        <v>51</v>
      </c>
      <c r="R2796" t="s">
        <v>58</v>
      </c>
      <c r="S2796" t="s">
        <v>514</v>
      </c>
      <c r="T2796" t="s">
        <v>185</v>
      </c>
      <c r="U2796" t="s">
        <v>194</v>
      </c>
      <c r="V2796" t="s">
        <v>39</v>
      </c>
      <c r="W2796" t="s">
        <v>40</v>
      </c>
      <c r="X2796" t="s">
        <v>40</v>
      </c>
      <c r="Y2796" t="s">
        <v>41</v>
      </c>
      <c r="Z2796" t="s">
        <v>41</v>
      </c>
      <c r="AA2796" t="s">
        <v>188</v>
      </c>
      <c r="AB2796" t="s">
        <v>195</v>
      </c>
    </row>
    <row r="2797" spans="1:28" x14ac:dyDescent="0.25">
      <c r="A2797" t="s">
        <v>163</v>
      </c>
      <c r="B2797" t="s">
        <v>515</v>
      </c>
      <c r="C2797" t="s">
        <v>513</v>
      </c>
      <c r="D2797" t="s">
        <v>64</v>
      </c>
      <c r="E2797">
        <v>511</v>
      </c>
      <c r="F2797" t="str">
        <f t="shared" si="86"/>
        <v>A3860AF511</v>
      </c>
      <c r="G2797">
        <f t="shared" si="87"/>
        <v>2000</v>
      </c>
      <c r="H2797" s="2">
        <v>-2265</v>
      </c>
      <c r="I2797" s="3">
        <v>-2000</v>
      </c>
      <c r="J2797" t="s">
        <v>99</v>
      </c>
      <c r="K2797" t="s">
        <v>51</v>
      </c>
      <c r="L2797" t="s">
        <v>137</v>
      </c>
      <c r="M2797" t="s">
        <v>138</v>
      </c>
      <c r="N2797" t="s">
        <v>139</v>
      </c>
      <c r="O2797" t="s">
        <v>814</v>
      </c>
      <c r="P2797" t="s">
        <v>34</v>
      </c>
      <c r="Q2797" t="s">
        <v>51</v>
      </c>
      <c r="R2797" t="s">
        <v>58</v>
      </c>
      <c r="S2797" t="s">
        <v>514</v>
      </c>
      <c r="T2797" t="s">
        <v>185</v>
      </c>
      <c r="U2797" t="s">
        <v>194</v>
      </c>
      <c r="V2797" t="s">
        <v>39</v>
      </c>
      <c r="W2797" t="s">
        <v>40</v>
      </c>
      <c r="X2797" t="s">
        <v>40</v>
      </c>
      <c r="Y2797" t="s">
        <v>41</v>
      </c>
      <c r="Z2797" t="s">
        <v>41</v>
      </c>
      <c r="AA2797" t="s">
        <v>188</v>
      </c>
      <c r="AB2797" t="s">
        <v>195</v>
      </c>
    </row>
    <row r="2798" spans="1:28" x14ac:dyDescent="0.25">
      <c r="A2798" t="s">
        <v>164</v>
      </c>
      <c r="B2798" t="s">
        <v>26</v>
      </c>
      <c r="C2798" t="s">
        <v>513</v>
      </c>
      <c r="D2798" t="s">
        <v>64</v>
      </c>
      <c r="E2798">
        <v>511</v>
      </c>
      <c r="F2798" t="str">
        <f t="shared" si="86"/>
        <v>A3860AF511</v>
      </c>
      <c r="G2798">
        <f t="shared" si="87"/>
        <v>2000</v>
      </c>
      <c r="H2798" s="2">
        <v>2017</v>
      </c>
      <c r="I2798" s="3">
        <v>2000</v>
      </c>
      <c r="J2798" t="s">
        <v>29</v>
      </c>
      <c r="K2798" t="s">
        <v>116</v>
      </c>
      <c r="L2798" t="s">
        <v>117</v>
      </c>
      <c r="M2798" t="s">
        <v>118</v>
      </c>
      <c r="N2798" t="s">
        <v>117</v>
      </c>
      <c r="O2798" t="s">
        <v>814</v>
      </c>
      <c r="P2798" t="s">
        <v>34</v>
      </c>
      <c r="Q2798" t="s">
        <v>51</v>
      </c>
      <c r="R2798" t="s">
        <v>58</v>
      </c>
      <c r="S2798" t="s">
        <v>514</v>
      </c>
      <c r="T2798" t="s">
        <v>185</v>
      </c>
      <c r="U2798" t="s">
        <v>194</v>
      </c>
      <c r="V2798" t="s">
        <v>39</v>
      </c>
      <c r="W2798" t="s">
        <v>40</v>
      </c>
      <c r="X2798" t="s">
        <v>40</v>
      </c>
      <c r="Y2798" t="s">
        <v>41</v>
      </c>
      <c r="Z2798" t="s">
        <v>41</v>
      </c>
      <c r="AA2798" t="s">
        <v>188</v>
      </c>
      <c r="AB2798" t="s">
        <v>195</v>
      </c>
    </row>
    <row r="2799" spans="1:28" x14ac:dyDescent="0.25">
      <c r="A2799" t="s">
        <v>165</v>
      </c>
      <c r="B2799" t="s">
        <v>26</v>
      </c>
      <c r="C2799" t="s">
        <v>513</v>
      </c>
      <c r="D2799" t="s">
        <v>64</v>
      </c>
      <c r="E2799">
        <v>511</v>
      </c>
      <c r="F2799" t="str">
        <f t="shared" si="86"/>
        <v>A3860AF511</v>
      </c>
      <c r="G2799">
        <f t="shared" si="87"/>
        <v>2000</v>
      </c>
      <c r="H2799" s="2">
        <v>-2017</v>
      </c>
      <c r="I2799" s="3">
        <v>-2000</v>
      </c>
      <c r="J2799" t="s">
        <v>99</v>
      </c>
      <c r="K2799" t="s">
        <v>154</v>
      </c>
      <c r="L2799" t="s">
        <v>155</v>
      </c>
      <c r="M2799" t="s">
        <v>156</v>
      </c>
      <c r="N2799" t="s">
        <v>157</v>
      </c>
      <c r="O2799" t="s">
        <v>814</v>
      </c>
      <c r="P2799" t="s">
        <v>34</v>
      </c>
      <c r="Q2799" t="s">
        <v>51</v>
      </c>
      <c r="R2799" t="s">
        <v>58</v>
      </c>
      <c r="S2799" t="s">
        <v>514</v>
      </c>
      <c r="T2799" t="s">
        <v>185</v>
      </c>
      <c r="U2799" t="s">
        <v>194</v>
      </c>
      <c r="V2799" t="s">
        <v>39</v>
      </c>
      <c r="W2799" t="s">
        <v>40</v>
      </c>
      <c r="X2799" t="s">
        <v>40</v>
      </c>
      <c r="Y2799" t="s">
        <v>41</v>
      </c>
      <c r="Z2799" t="s">
        <v>41</v>
      </c>
      <c r="AA2799" t="s">
        <v>188</v>
      </c>
      <c r="AB2799" t="s">
        <v>195</v>
      </c>
    </row>
    <row r="2800" spans="1:28" x14ac:dyDescent="0.25">
      <c r="A2800" t="s">
        <v>166</v>
      </c>
      <c r="B2800" t="s">
        <v>26</v>
      </c>
      <c r="C2800" t="s">
        <v>513</v>
      </c>
      <c r="D2800" t="s">
        <v>64</v>
      </c>
      <c r="E2800">
        <v>511</v>
      </c>
      <c r="F2800" t="str">
        <f t="shared" si="86"/>
        <v>A3860AF511</v>
      </c>
      <c r="G2800">
        <f t="shared" si="87"/>
        <v>2000</v>
      </c>
      <c r="H2800" s="2">
        <v>2065</v>
      </c>
      <c r="I2800" s="3">
        <v>2000</v>
      </c>
      <c r="J2800" t="s">
        <v>29</v>
      </c>
      <c r="K2800" t="s">
        <v>116</v>
      </c>
      <c r="L2800" t="s">
        <v>117</v>
      </c>
      <c r="M2800" t="s">
        <v>118</v>
      </c>
      <c r="N2800" t="s">
        <v>117</v>
      </c>
      <c r="O2800" t="s">
        <v>814</v>
      </c>
      <c r="P2800" t="s">
        <v>34</v>
      </c>
      <c r="Q2800" t="s">
        <v>51</v>
      </c>
      <c r="R2800" t="s">
        <v>58</v>
      </c>
      <c r="S2800" t="s">
        <v>514</v>
      </c>
      <c r="T2800" t="s">
        <v>185</v>
      </c>
      <c r="U2800" t="s">
        <v>194</v>
      </c>
      <c r="V2800" t="s">
        <v>39</v>
      </c>
      <c r="W2800" t="s">
        <v>40</v>
      </c>
      <c r="X2800" t="s">
        <v>40</v>
      </c>
      <c r="Y2800" t="s">
        <v>41</v>
      </c>
      <c r="Z2800" t="s">
        <v>41</v>
      </c>
      <c r="AA2800" t="s">
        <v>188</v>
      </c>
      <c r="AB2800" t="s">
        <v>195</v>
      </c>
    </row>
    <row r="2801" spans="1:28" x14ac:dyDescent="0.25">
      <c r="A2801" t="s">
        <v>167</v>
      </c>
      <c r="B2801" t="s">
        <v>26</v>
      </c>
      <c r="C2801" t="s">
        <v>513</v>
      </c>
      <c r="D2801" t="s">
        <v>64</v>
      </c>
      <c r="E2801">
        <v>511</v>
      </c>
      <c r="F2801" t="str">
        <f t="shared" si="86"/>
        <v>A3860AF511</v>
      </c>
      <c r="G2801">
        <f t="shared" si="87"/>
        <v>2000</v>
      </c>
      <c r="H2801" s="2">
        <v>-2065</v>
      </c>
      <c r="I2801" s="3">
        <v>-2000</v>
      </c>
      <c r="J2801" t="s">
        <v>99</v>
      </c>
      <c r="K2801" t="s">
        <v>168</v>
      </c>
      <c r="L2801" t="s">
        <v>117</v>
      </c>
      <c r="M2801" t="s">
        <v>169</v>
      </c>
      <c r="N2801" t="s">
        <v>170</v>
      </c>
      <c r="O2801" t="s">
        <v>814</v>
      </c>
      <c r="P2801" t="s">
        <v>34</v>
      </c>
      <c r="Q2801" t="s">
        <v>51</v>
      </c>
      <c r="R2801" t="s">
        <v>58</v>
      </c>
      <c r="S2801" t="s">
        <v>514</v>
      </c>
      <c r="T2801" t="s">
        <v>185</v>
      </c>
      <c r="U2801" t="s">
        <v>194</v>
      </c>
      <c r="V2801" t="s">
        <v>39</v>
      </c>
      <c r="W2801" t="s">
        <v>40</v>
      </c>
      <c r="X2801" t="s">
        <v>40</v>
      </c>
      <c r="Y2801" t="s">
        <v>41</v>
      </c>
      <c r="Z2801" t="s">
        <v>41</v>
      </c>
      <c r="AA2801" t="s">
        <v>188</v>
      </c>
      <c r="AB2801" t="s">
        <v>195</v>
      </c>
    </row>
    <row r="2802" spans="1:28" x14ac:dyDescent="0.25">
      <c r="A2802" t="s">
        <v>171</v>
      </c>
      <c r="B2802" t="s">
        <v>26</v>
      </c>
      <c r="C2802" t="s">
        <v>513</v>
      </c>
      <c r="D2802" t="s">
        <v>64</v>
      </c>
      <c r="E2802">
        <v>511</v>
      </c>
      <c r="F2802" t="str">
        <f t="shared" si="86"/>
        <v>A3860AF511</v>
      </c>
      <c r="G2802">
        <f t="shared" si="87"/>
        <v>1000</v>
      </c>
      <c r="H2802" s="2">
        <v>810</v>
      </c>
      <c r="I2802" s="3">
        <v>1000</v>
      </c>
      <c r="J2802" t="s">
        <v>29</v>
      </c>
      <c r="K2802" t="s">
        <v>115</v>
      </c>
      <c r="L2802" t="s">
        <v>111</v>
      </c>
      <c r="M2802" t="s">
        <v>112</v>
      </c>
      <c r="N2802" t="s">
        <v>113</v>
      </c>
      <c r="O2802" t="s">
        <v>814</v>
      </c>
      <c r="P2802" t="s">
        <v>34</v>
      </c>
      <c r="Q2802" t="s">
        <v>51</v>
      </c>
      <c r="R2802" t="s">
        <v>58</v>
      </c>
      <c r="S2802" t="s">
        <v>514</v>
      </c>
      <c r="T2802" t="s">
        <v>185</v>
      </c>
      <c r="U2802" t="s">
        <v>194</v>
      </c>
      <c r="V2802" t="s">
        <v>39</v>
      </c>
      <c r="W2802" t="s">
        <v>40</v>
      </c>
      <c r="X2802" t="s">
        <v>40</v>
      </c>
      <c r="Y2802" t="s">
        <v>41</v>
      </c>
      <c r="Z2802" t="s">
        <v>41</v>
      </c>
      <c r="AA2802" t="s">
        <v>188</v>
      </c>
      <c r="AB2802" t="s">
        <v>195</v>
      </c>
    </row>
    <row r="2803" spans="1:28" x14ac:dyDescent="0.25">
      <c r="A2803" t="s">
        <v>172</v>
      </c>
      <c r="B2803" t="s">
        <v>26</v>
      </c>
      <c r="C2803" t="s">
        <v>513</v>
      </c>
      <c r="D2803" t="s">
        <v>64</v>
      </c>
      <c r="E2803">
        <v>511</v>
      </c>
      <c r="F2803" t="str">
        <f t="shared" si="86"/>
        <v>A3860AF511</v>
      </c>
      <c r="G2803">
        <f t="shared" si="87"/>
        <v>1000</v>
      </c>
      <c r="H2803" s="2">
        <v>-810</v>
      </c>
      <c r="I2803" s="3">
        <v>-1000</v>
      </c>
      <c r="J2803" t="s">
        <v>99</v>
      </c>
      <c r="K2803" t="s">
        <v>108</v>
      </c>
      <c r="L2803" t="s">
        <v>109</v>
      </c>
      <c r="M2803" t="s">
        <v>32</v>
      </c>
      <c r="N2803" t="s">
        <v>33</v>
      </c>
      <c r="O2803" t="s">
        <v>814</v>
      </c>
      <c r="P2803" t="s">
        <v>34</v>
      </c>
      <c r="Q2803" t="s">
        <v>51</v>
      </c>
      <c r="R2803" t="s">
        <v>58</v>
      </c>
      <c r="S2803" t="s">
        <v>514</v>
      </c>
      <c r="T2803" t="s">
        <v>185</v>
      </c>
      <c r="U2803" t="s">
        <v>194</v>
      </c>
      <c r="V2803" t="s">
        <v>39</v>
      </c>
      <c r="W2803" t="s">
        <v>40</v>
      </c>
      <c r="X2803" t="s">
        <v>40</v>
      </c>
      <c r="Y2803" t="s">
        <v>41</v>
      </c>
      <c r="Z2803" t="s">
        <v>41</v>
      </c>
      <c r="AA2803" t="s">
        <v>188</v>
      </c>
      <c r="AB2803" t="s">
        <v>195</v>
      </c>
    </row>
    <row r="2804" spans="1:28" x14ac:dyDescent="0.25">
      <c r="A2804" t="s">
        <v>823</v>
      </c>
      <c r="B2804" t="s">
        <v>26</v>
      </c>
      <c r="C2804" t="s">
        <v>513</v>
      </c>
      <c r="D2804" t="s">
        <v>94</v>
      </c>
      <c r="E2804">
        <v>511</v>
      </c>
      <c r="F2804" t="str">
        <f t="shared" si="86"/>
        <v>A8570AF511</v>
      </c>
      <c r="G2804">
        <f t="shared" si="87"/>
        <v>218000</v>
      </c>
      <c r="H2804" s="2">
        <v>217575</v>
      </c>
      <c r="I2804" s="3">
        <v>218000</v>
      </c>
      <c r="J2804" t="s">
        <v>29</v>
      </c>
      <c r="K2804" t="s">
        <v>108</v>
      </c>
      <c r="L2804" t="s">
        <v>109</v>
      </c>
      <c r="M2804" t="s">
        <v>32</v>
      </c>
      <c r="N2804" t="s">
        <v>33</v>
      </c>
      <c r="O2804" t="s">
        <v>814</v>
      </c>
      <c r="P2804" t="s">
        <v>34</v>
      </c>
      <c r="Q2804" t="s">
        <v>35</v>
      </c>
      <c r="R2804" t="s">
        <v>36</v>
      </c>
      <c r="S2804" t="s">
        <v>514</v>
      </c>
      <c r="T2804" t="s">
        <v>185</v>
      </c>
      <c r="U2804" t="s">
        <v>194</v>
      </c>
      <c r="V2804" t="s">
        <v>39</v>
      </c>
      <c r="W2804" t="s">
        <v>40</v>
      </c>
      <c r="X2804" t="s">
        <v>40</v>
      </c>
      <c r="Y2804" t="s">
        <v>41</v>
      </c>
      <c r="Z2804" t="s">
        <v>41</v>
      </c>
      <c r="AA2804" t="s">
        <v>188</v>
      </c>
      <c r="AB2804" t="s">
        <v>195</v>
      </c>
    </row>
    <row r="2805" spans="1:28" x14ac:dyDescent="0.25">
      <c r="A2805" t="s">
        <v>825</v>
      </c>
      <c r="B2805" t="s">
        <v>26</v>
      </c>
      <c r="C2805" t="s">
        <v>513</v>
      </c>
      <c r="D2805" t="s">
        <v>94</v>
      </c>
      <c r="E2805">
        <v>511</v>
      </c>
      <c r="F2805" t="str">
        <f t="shared" si="86"/>
        <v>A8570AF511</v>
      </c>
      <c r="G2805">
        <f t="shared" si="87"/>
        <v>11000</v>
      </c>
      <c r="H2805" s="2">
        <v>10881</v>
      </c>
      <c r="I2805" s="3">
        <v>11000</v>
      </c>
      <c r="J2805" t="s">
        <v>29</v>
      </c>
      <c r="K2805" t="s">
        <v>100</v>
      </c>
      <c r="L2805" t="s">
        <v>101</v>
      </c>
      <c r="M2805" t="s">
        <v>102</v>
      </c>
      <c r="N2805" t="s">
        <v>103</v>
      </c>
      <c r="O2805" t="s">
        <v>814</v>
      </c>
      <c r="P2805" t="s">
        <v>34</v>
      </c>
      <c r="Q2805" t="s">
        <v>35</v>
      </c>
      <c r="R2805" t="s">
        <v>36</v>
      </c>
      <c r="S2805" t="s">
        <v>514</v>
      </c>
      <c r="T2805" t="s">
        <v>185</v>
      </c>
      <c r="U2805" t="s">
        <v>194</v>
      </c>
      <c r="V2805" t="s">
        <v>39</v>
      </c>
      <c r="W2805" t="s">
        <v>40</v>
      </c>
      <c r="X2805" t="s">
        <v>40</v>
      </c>
      <c r="Y2805" t="s">
        <v>41</v>
      </c>
      <c r="Z2805" t="s">
        <v>41</v>
      </c>
      <c r="AA2805" t="s">
        <v>188</v>
      </c>
      <c r="AB2805" t="s">
        <v>195</v>
      </c>
    </row>
    <row r="2806" spans="1:28" x14ac:dyDescent="0.25">
      <c r="A2806" t="s">
        <v>816</v>
      </c>
      <c r="B2806" t="s">
        <v>26</v>
      </c>
      <c r="C2806" t="s">
        <v>513</v>
      </c>
      <c r="D2806" t="s">
        <v>94</v>
      </c>
      <c r="E2806">
        <v>511</v>
      </c>
      <c r="F2806" t="str">
        <f t="shared" si="86"/>
        <v>A8570AF511</v>
      </c>
      <c r="G2806">
        <f t="shared" si="87"/>
        <v>94000</v>
      </c>
      <c r="H2806" s="2">
        <v>-93734</v>
      </c>
      <c r="I2806" s="3">
        <v>-94000</v>
      </c>
      <c r="J2806" t="s">
        <v>99</v>
      </c>
      <c r="K2806" t="s">
        <v>115</v>
      </c>
      <c r="L2806" t="s">
        <v>111</v>
      </c>
      <c r="M2806" t="s">
        <v>112</v>
      </c>
      <c r="N2806" t="s">
        <v>113</v>
      </c>
      <c r="O2806" t="s">
        <v>814</v>
      </c>
      <c r="P2806" t="s">
        <v>34</v>
      </c>
      <c r="Q2806" t="s">
        <v>35</v>
      </c>
      <c r="R2806" t="s">
        <v>36</v>
      </c>
      <c r="S2806" t="s">
        <v>514</v>
      </c>
      <c r="T2806" t="s">
        <v>185</v>
      </c>
      <c r="U2806" t="s">
        <v>194</v>
      </c>
      <c r="V2806" t="s">
        <v>39</v>
      </c>
      <c r="W2806" t="s">
        <v>40</v>
      </c>
      <c r="X2806" t="s">
        <v>40</v>
      </c>
      <c r="Y2806" t="s">
        <v>41</v>
      </c>
      <c r="Z2806" t="s">
        <v>41</v>
      </c>
      <c r="AA2806" t="s">
        <v>188</v>
      </c>
      <c r="AB2806" t="s">
        <v>195</v>
      </c>
    </row>
    <row r="2807" spans="1:28" x14ac:dyDescent="0.25">
      <c r="A2807" t="s">
        <v>817</v>
      </c>
      <c r="B2807" t="s">
        <v>26</v>
      </c>
      <c r="C2807" t="s">
        <v>513</v>
      </c>
      <c r="D2807" t="s">
        <v>94</v>
      </c>
      <c r="E2807">
        <v>511</v>
      </c>
      <c r="F2807" t="str">
        <f t="shared" si="86"/>
        <v>A8570AF511</v>
      </c>
      <c r="G2807">
        <f t="shared" si="87"/>
        <v>135000</v>
      </c>
      <c r="H2807" s="2">
        <v>-134722</v>
      </c>
      <c r="I2807" s="3">
        <v>-135000</v>
      </c>
      <c r="J2807" t="s">
        <v>99</v>
      </c>
      <c r="K2807" t="s">
        <v>116</v>
      </c>
      <c r="L2807" t="s">
        <v>117</v>
      </c>
      <c r="M2807" t="s">
        <v>118</v>
      </c>
      <c r="N2807" t="s">
        <v>117</v>
      </c>
      <c r="O2807" t="s">
        <v>814</v>
      </c>
      <c r="P2807" t="s">
        <v>34</v>
      </c>
      <c r="Q2807" t="s">
        <v>35</v>
      </c>
      <c r="R2807" t="s">
        <v>36</v>
      </c>
      <c r="S2807" t="s">
        <v>514</v>
      </c>
      <c r="T2807" t="s">
        <v>185</v>
      </c>
      <c r="U2807" t="s">
        <v>194</v>
      </c>
      <c r="V2807" t="s">
        <v>39</v>
      </c>
      <c r="W2807" t="s">
        <v>40</v>
      </c>
      <c r="X2807" t="s">
        <v>40</v>
      </c>
      <c r="Y2807" t="s">
        <v>41</v>
      </c>
      <c r="Z2807" t="s">
        <v>41</v>
      </c>
      <c r="AA2807" t="s">
        <v>188</v>
      </c>
      <c r="AB2807" t="s">
        <v>195</v>
      </c>
    </row>
    <row r="2808" spans="1:28" x14ac:dyDescent="0.25">
      <c r="A2808" t="s">
        <v>119</v>
      </c>
      <c r="B2808" t="s">
        <v>515</v>
      </c>
      <c r="C2808" t="s">
        <v>513</v>
      </c>
      <c r="D2808" t="s">
        <v>94</v>
      </c>
      <c r="E2808">
        <v>511</v>
      </c>
      <c r="F2808" t="str">
        <f t="shared" si="86"/>
        <v>A8570AF511</v>
      </c>
      <c r="G2808">
        <f t="shared" si="87"/>
        <v>19000</v>
      </c>
      <c r="H2808" s="2">
        <v>18653</v>
      </c>
      <c r="I2808" s="3">
        <v>19000</v>
      </c>
      <c r="J2808" t="s">
        <v>29</v>
      </c>
      <c r="K2808" t="s">
        <v>121</v>
      </c>
      <c r="L2808" t="s">
        <v>122</v>
      </c>
      <c r="M2808" t="s">
        <v>123</v>
      </c>
      <c r="N2808" t="s">
        <v>124</v>
      </c>
      <c r="O2808" t="s">
        <v>814</v>
      </c>
      <c r="P2808" t="s">
        <v>34</v>
      </c>
      <c r="Q2808" t="s">
        <v>35</v>
      </c>
      <c r="R2808" t="s">
        <v>36</v>
      </c>
      <c r="S2808" t="s">
        <v>514</v>
      </c>
      <c r="T2808" t="s">
        <v>185</v>
      </c>
      <c r="U2808" t="s">
        <v>194</v>
      </c>
      <c r="V2808" t="s">
        <v>39</v>
      </c>
      <c r="W2808" t="s">
        <v>40</v>
      </c>
      <c r="X2808" t="s">
        <v>40</v>
      </c>
      <c r="Y2808" t="s">
        <v>41</v>
      </c>
      <c r="Z2808" t="s">
        <v>41</v>
      </c>
      <c r="AA2808" t="s">
        <v>188</v>
      </c>
      <c r="AB2808" t="s">
        <v>195</v>
      </c>
    </row>
    <row r="2809" spans="1:28" x14ac:dyDescent="0.25">
      <c r="A2809" t="s">
        <v>125</v>
      </c>
      <c r="B2809" t="s">
        <v>515</v>
      </c>
      <c r="C2809" t="s">
        <v>513</v>
      </c>
      <c r="D2809" t="s">
        <v>94</v>
      </c>
      <c r="E2809">
        <v>511</v>
      </c>
      <c r="F2809" t="str">
        <f t="shared" si="86"/>
        <v>A8570AF511</v>
      </c>
      <c r="G2809">
        <f t="shared" si="87"/>
        <v>19000</v>
      </c>
      <c r="H2809" s="2">
        <v>-18653</v>
      </c>
      <c r="I2809" s="3">
        <v>-19000</v>
      </c>
      <c r="J2809" t="s">
        <v>99</v>
      </c>
      <c r="K2809" t="s">
        <v>126</v>
      </c>
      <c r="L2809" t="s">
        <v>927</v>
      </c>
      <c r="M2809" t="s">
        <v>127</v>
      </c>
      <c r="N2809" t="s">
        <v>928</v>
      </c>
      <c r="O2809" t="s">
        <v>814</v>
      </c>
      <c r="P2809" t="s">
        <v>34</v>
      </c>
      <c r="Q2809" t="s">
        <v>35</v>
      </c>
      <c r="R2809" t="s">
        <v>36</v>
      </c>
      <c r="S2809" t="s">
        <v>514</v>
      </c>
      <c r="T2809" t="s">
        <v>185</v>
      </c>
      <c r="U2809" t="s">
        <v>194</v>
      </c>
      <c r="V2809" t="s">
        <v>39</v>
      </c>
      <c r="W2809" t="s">
        <v>40</v>
      </c>
      <c r="X2809" t="s">
        <v>40</v>
      </c>
      <c r="Y2809" t="s">
        <v>41</v>
      </c>
      <c r="Z2809" t="s">
        <v>41</v>
      </c>
      <c r="AA2809" t="s">
        <v>188</v>
      </c>
      <c r="AB2809" t="s">
        <v>195</v>
      </c>
    </row>
    <row r="2810" spans="1:28" x14ac:dyDescent="0.25">
      <c r="A2810" t="s">
        <v>145</v>
      </c>
      <c r="B2810" t="s">
        <v>26</v>
      </c>
      <c r="C2810" t="s">
        <v>513</v>
      </c>
      <c r="D2810" t="s">
        <v>94</v>
      </c>
      <c r="E2810">
        <v>511</v>
      </c>
      <c r="F2810" t="str">
        <f t="shared" si="86"/>
        <v>A8570AF511</v>
      </c>
      <c r="G2810">
        <f t="shared" si="87"/>
        <v>19000</v>
      </c>
      <c r="H2810" s="2">
        <v>18653</v>
      </c>
      <c r="I2810" s="3">
        <v>19000</v>
      </c>
      <c r="J2810" t="s">
        <v>29</v>
      </c>
      <c r="K2810" t="s">
        <v>108</v>
      </c>
      <c r="L2810" t="s">
        <v>109</v>
      </c>
      <c r="M2810" t="s">
        <v>32</v>
      </c>
      <c r="N2810" t="s">
        <v>33</v>
      </c>
      <c r="O2810" t="s">
        <v>814</v>
      </c>
      <c r="P2810" t="s">
        <v>34</v>
      </c>
      <c r="Q2810" t="s">
        <v>35</v>
      </c>
      <c r="R2810" t="s">
        <v>36</v>
      </c>
      <c r="S2810" t="s">
        <v>514</v>
      </c>
      <c r="T2810" t="s">
        <v>185</v>
      </c>
      <c r="U2810" t="s">
        <v>194</v>
      </c>
      <c r="V2810" t="s">
        <v>39</v>
      </c>
      <c r="W2810" t="s">
        <v>40</v>
      </c>
      <c r="X2810" t="s">
        <v>40</v>
      </c>
      <c r="Y2810" t="s">
        <v>41</v>
      </c>
      <c r="Z2810" t="s">
        <v>41</v>
      </c>
      <c r="AA2810" t="s">
        <v>188</v>
      </c>
      <c r="AB2810" t="s">
        <v>195</v>
      </c>
    </row>
    <row r="2811" spans="1:28" x14ac:dyDescent="0.25">
      <c r="A2811" t="s">
        <v>146</v>
      </c>
      <c r="B2811" t="s">
        <v>26</v>
      </c>
      <c r="C2811" t="s">
        <v>513</v>
      </c>
      <c r="D2811" t="s">
        <v>94</v>
      </c>
      <c r="E2811">
        <v>511</v>
      </c>
      <c r="F2811" t="str">
        <f t="shared" si="86"/>
        <v>A8570AF511</v>
      </c>
      <c r="G2811">
        <f t="shared" si="87"/>
        <v>19000</v>
      </c>
      <c r="H2811" s="2">
        <v>-18653</v>
      </c>
      <c r="I2811" s="3">
        <v>-19000</v>
      </c>
      <c r="J2811" t="s">
        <v>99</v>
      </c>
      <c r="K2811" t="s">
        <v>121</v>
      </c>
      <c r="L2811" t="s">
        <v>122</v>
      </c>
      <c r="M2811" t="s">
        <v>123</v>
      </c>
      <c r="N2811" t="s">
        <v>124</v>
      </c>
      <c r="O2811" t="s">
        <v>814</v>
      </c>
      <c r="P2811" t="s">
        <v>34</v>
      </c>
      <c r="Q2811" t="s">
        <v>35</v>
      </c>
      <c r="R2811" t="s">
        <v>36</v>
      </c>
      <c r="S2811" t="s">
        <v>514</v>
      </c>
      <c r="T2811" t="s">
        <v>185</v>
      </c>
      <c r="U2811" t="s">
        <v>194</v>
      </c>
      <c r="V2811" t="s">
        <v>39</v>
      </c>
      <c r="W2811" t="s">
        <v>40</v>
      </c>
      <c r="X2811" t="s">
        <v>40</v>
      </c>
      <c r="Y2811" t="s">
        <v>41</v>
      </c>
      <c r="Z2811" t="s">
        <v>41</v>
      </c>
      <c r="AA2811" t="s">
        <v>188</v>
      </c>
      <c r="AB2811" t="s">
        <v>195</v>
      </c>
    </row>
    <row r="2812" spans="1:28" x14ac:dyDescent="0.25">
      <c r="A2812" t="s">
        <v>147</v>
      </c>
      <c r="B2812" t="s">
        <v>26</v>
      </c>
      <c r="C2812" t="s">
        <v>513</v>
      </c>
      <c r="D2812" t="s">
        <v>94</v>
      </c>
      <c r="E2812">
        <v>511</v>
      </c>
      <c r="F2812" t="str">
        <f t="shared" si="86"/>
        <v>A8570AF511</v>
      </c>
      <c r="G2812">
        <f t="shared" si="87"/>
        <v>19000</v>
      </c>
      <c r="H2812" s="2">
        <v>18653</v>
      </c>
      <c r="I2812" s="3">
        <v>19000</v>
      </c>
      <c r="J2812" t="s">
        <v>29</v>
      </c>
      <c r="K2812" t="s">
        <v>126</v>
      </c>
      <c r="L2812" t="s">
        <v>927</v>
      </c>
      <c r="M2812" t="s">
        <v>127</v>
      </c>
      <c r="N2812" t="s">
        <v>928</v>
      </c>
      <c r="O2812" t="s">
        <v>814</v>
      </c>
      <c r="P2812" t="s">
        <v>34</v>
      </c>
      <c r="Q2812" t="s">
        <v>35</v>
      </c>
      <c r="R2812" t="s">
        <v>36</v>
      </c>
      <c r="S2812" t="s">
        <v>514</v>
      </c>
      <c r="T2812" t="s">
        <v>185</v>
      </c>
      <c r="U2812" t="s">
        <v>194</v>
      </c>
      <c r="V2812" t="s">
        <v>39</v>
      </c>
      <c r="W2812" t="s">
        <v>40</v>
      </c>
      <c r="X2812" t="s">
        <v>40</v>
      </c>
      <c r="Y2812" t="s">
        <v>41</v>
      </c>
      <c r="Z2812" t="s">
        <v>41</v>
      </c>
      <c r="AA2812" t="s">
        <v>188</v>
      </c>
      <c r="AB2812" t="s">
        <v>195</v>
      </c>
    </row>
    <row r="2813" spans="1:28" x14ac:dyDescent="0.25">
      <c r="A2813" t="s">
        <v>148</v>
      </c>
      <c r="B2813" t="s">
        <v>26</v>
      </c>
      <c r="C2813" t="s">
        <v>513</v>
      </c>
      <c r="D2813" t="s">
        <v>94</v>
      </c>
      <c r="E2813">
        <v>511</v>
      </c>
      <c r="F2813" t="str">
        <f t="shared" si="86"/>
        <v>A8570AF511</v>
      </c>
      <c r="G2813">
        <f t="shared" si="87"/>
        <v>19000</v>
      </c>
      <c r="H2813" s="2">
        <v>-18653</v>
      </c>
      <c r="I2813" s="3">
        <v>-19000</v>
      </c>
      <c r="J2813" t="s">
        <v>99</v>
      </c>
      <c r="K2813" t="s">
        <v>116</v>
      </c>
      <c r="L2813" t="s">
        <v>117</v>
      </c>
      <c r="M2813" t="s">
        <v>118</v>
      </c>
      <c r="N2813" t="s">
        <v>117</v>
      </c>
      <c r="O2813" t="s">
        <v>814</v>
      </c>
      <c r="P2813" t="s">
        <v>34</v>
      </c>
      <c r="Q2813" t="s">
        <v>35</v>
      </c>
      <c r="R2813" t="s">
        <v>36</v>
      </c>
      <c r="S2813" t="s">
        <v>514</v>
      </c>
      <c r="T2813" t="s">
        <v>185</v>
      </c>
      <c r="U2813" t="s">
        <v>194</v>
      </c>
      <c r="V2813" t="s">
        <v>39</v>
      </c>
      <c r="W2813" t="s">
        <v>40</v>
      </c>
      <c r="X2813" t="s">
        <v>40</v>
      </c>
      <c r="Y2813" t="s">
        <v>41</v>
      </c>
      <c r="Z2813" t="s">
        <v>41</v>
      </c>
      <c r="AA2813" t="s">
        <v>188</v>
      </c>
      <c r="AB2813" t="s">
        <v>195</v>
      </c>
    </row>
    <row r="2814" spans="1:28" x14ac:dyDescent="0.25">
      <c r="A2814" t="s">
        <v>149</v>
      </c>
      <c r="B2814" t="s">
        <v>26</v>
      </c>
      <c r="C2814" t="s">
        <v>513</v>
      </c>
      <c r="D2814" t="s">
        <v>94</v>
      </c>
      <c r="E2814">
        <v>511</v>
      </c>
      <c r="F2814" t="str">
        <f t="shared" si="86"/>
        <v>A8570AF511</v>
      </c>
      <c r="G2814">
        <f t="shared" si="87"/>
        <v>45000</v>
      </c>
      <c r="H2814" s="2">
        <v>44598</v>
      </c>
      <c r="I2814" s="3">
        <v>45000</v>
      </c>
      <c r="J2814" t="s">
        <v>29</v>
      </c>
      <c r="K2814" t="s">
        <v>35</v>
      </c>
      <c r="L2814" t="s">
        <v>129</v>
      </c>
      <c r="M2814" t="s">
        <v>130</v>
      </c>
      <c r="N2814" t="s">
        <v>131</v>
      </c>
      <c r="O2814" t="s">
        <v>814</v>
      </c>
      <c r="P2814" t="s">
        <v>34</v>
      </c>
      <c r="Q2814" t="s">
        <v>35</v>
      </c>
      <c r="R2814" t="s">
        <v>36</v>
      </c>
      <c r="S2814" t="s">
        <v>514</v>
      </c>
      <c r="T2814" t="s">
        <v>185</v>
      </c>
      <c r="U2814" t="s">
        <v>194</v>
      </c>
      <c r="V2814" t="s">
        <v>39</v>
      </c>
      <c r="W2814" t="s">
        <v>40</v>
      </c>
      <c r="X2814" t="s">
        <v>40</v>
      </c>
      <c r="Y2814" t="s">
        <v>41</v>
      </c>
      <c r="Z2814" t="s">
        <v>41</v>
      </c>
      <c r="AA2814" t="s">
        <v>188</v>
      </c>
      <c r="AB2814" t="s">
        <v>195</v>
      </c>
    </row>
    <row r="2815" spans="1:28" x14ac:dyDescent="0.25">
      <c r="A2815" t="s">
        <v>152</v>
      </c>
      <c r="B2815" t="s">
        <v>26</v>
      </c>
      <c r="C2815" t="s">
        <v>513</v>
      </c>
      <c r="D2815" t="s">
        <v>94</v>
      </c>
      <c r="E2815">
        <v>511</v>
      </c>
      <c r="F2815" t="str">
        <f t="shared" si="86"/>
        <v>A8570AF511</v>
      </c>
      <c r="G2815">
        <f t="shared" si="87"/>
        <v>45000</v>
      </c>
      <c r="H2815" s="2">
        <v>-44598</v>
      </c>
      <c r="I2815" s="3">
        <v>-45000</v>
      </c>
      <c r="J2815" t="s">
        <v>99</v>
      </c>
      <c r="K2815" t="s">
        <v>115</v>
      </c>
      <c r="L2815" t="s">
        <v>111</v>
      </c>
      <c r="M2815" t="s">
        <v>112</v>
      </c>
      <c r="N2815" t="s">
        <v>113</v>
      </c>
      <c r="O2815" t="s">
        <v>814</v>
      </c>
      <c r="P2815" t="s">
        <v>34</v>
      </c>
      <c r="Q2815" t="s">
        <v>35</v>
      </c>
      <c r="R2815" t="s">
        <v>36</v>
      </c>
      <c r="S2815" t="s">
        <v>514</v>
      </c>
      <c r="T2815" t="s">
        <v>185</v>
      </c>
      <c r="U2815" t="s">
        <v>194</v>
      </c>
      <c r="V2815" t="s">
        <v>39</v>
      </c>
      <c r="W2815" t="s">
        <v>40</v>
      </c>
      <c r="X2815" t="s">
        <v>40</v>
      </c>
      <c r="Y2815" t="s">
        <v>41</v>
      </c>
      <c r="Z2815" t="s">
        <v>41</v>
      </c>
      <c r="AA2815" t="s">
        <v>188</v>
      </c>
      <c r="AB2815" t="s">
        <v>195</v>
      </c>
    </row>
    <row r="2816" spans="1:28" x14ac:dyDescent="0.25">
      <c r="A2816" t="s">
        <v>153</v>
      </c>
      <c r="B2816" t="s">
        <v>515</v>
      </c>
      <c r="C2816" t="s">
        <v>513</v>
      </c>
      <c r="D2816" t="s">
        <v>94</v>
      </c>
      <c r="E2816">
        <v>511</v>
      </c>
      <c r="F2816" t="str">
        <f t="shared" si="86"/>
        <v>A8570AF511</v>
      </c>
      <c r="G2816">
        <f t="shared" si="87"/>
        <v>56000</v>
      </c>
      <c r="H2816" s="2">
        <v>56424</v>
      </c>
      <c r="I2816" s="3">
        <v>56000</v>
      </c>
      <c r="J2816" t="s">
        <v>29</v>
      </c>
      <c r="K2816" t="s">
        <v>154</v>
      </c>
      <c r="L2816" t="s">
        <v>155</v>
      </c>
      <c r="M2816" t="s">
        <v>156</v>
      </c>
      <c r="N2816" t="s">
        <v>157</v>
      </c>
      <c r="O2816" t="s">
        <v>814</v>
      </c>
      <c r="P2816" t="s">
        <v>34</v>
      </c>
      <c r="Q2816" t="s">
        <v>35</v>
      </c>
      <c r="R2816" t="s">
        <v>36</v>
      </c>
      <c r="S2816" t="s">
        <v>514</v>
      </c>
      <c r="T2816" t="s">
        <v>185</v>
      </c>
      <c r="U2816" t="s">
        <v>194</v>
      </c>
      <c r="V2816" t="s">
        <v>39</v>
      </c>
      <c r="W2816" t="s">
        <v>40</v>
      </c>
      <c r="X2816" t="s">
        <v>40</v>
      </c>
      <c r="Y2816" t="s">
        <v>41</v>
      </c>
      <c r="Z2816" t="s">
        <v>41</v>
      </c>
      <c r="AA2816" t="s">
        <v>188</v>
      </c>
      <c r="AB2816" t="s">
        <v>195</v>
      </c>
    </row>
    <row r="2817" spans="1:28" x14ac:dyDescent="0.25">
      <c r="A2817" t="s">
        <v>163</v>
      </c>
      <c r="B2817" t="s">
        <v>515</v>
      </c>
      <c r="C2817" t="s">
        <v>513</v>
      </c>
      <c r="D2817" t="s">
        <v>94</v>
      </c>
      <c r="E2817">
        <v>511</v>
      </c>
      <c r="F2817" t="str">
        <f t="shared" si="86"/>
        <v>A8570AF511</v>
      </c>
      <c r="G2817">
        <f t="shared" si="87"/>
        <v>56000</v>
      </c>
      <c r="H2817" s="2">
        <v>-56717</v>
      </c>
      <c r="I2817" s="3">
        <v>-56000</v>
      </c>
      <c r="J2817" t="s">
        <v>99</v>
      </c>
      <c r="K2817" t="s">
        <v>35</v>
      </c>
      <c r="L2817" t="s">
        <v>129</v>
      </c>
      <c r="M2817" t="s">
        <v>130</v>
      </c>
      <c r="N2817" t="s">
        <v>131</v>
      </c>
      <c r="O2817" t="s">
        <v>814</v>
      </c>
      <c r="P2817" t="s">
        <v>34</v>
      </c>
      <c r="Q2817" t="s">
        <v>35</v>
      </c>
      <c r="R2817" t="s">
        <v>36</v>
      </c>
      <c r="S2817" t="s">
        <v>514</v>
      </c>
      <c r="T2817" t="s">
        <v>185</v>
      </c>
      <c r="U2817" t="s">
        <v>194</v>
      </c>
      <c r="V2817" t="s">
        <v>39</v>
      </c>
      <c r="W2817" t="s">
        <v>40</v>
      </c>
      <c r="X2817" t="s">
        <v>40</v>
      </c>
      <c r="Y2817" t="s">
        <v>41</v>
      </c>
      <c r="Z2817" t="s">
        <v>41</v>
      </c>
      <c r="AA2817" t="s">
        <v>188</v>
      </c>
      <c r="AB2817" t="s">
        <v>195</v>
      </c>
    </row>
    <row r="2818" spans="1:28" x14ac:dyDescent="0.25">
      <c r="A2818" t="s">
        <v>164</v>
      </c>
      <c r="B2818" t="s">
        <v>26</v>
      </c>
      <c r="C2818" t="s">
        <v>513</v>
      </c>
      <c r="D2818" t="s">
        <v>94</v>
      </c>
      <c r="E2818">
        <v>511</v>
      </c>
      <c r="F2818" t="str">
        <f t="shared" si="86"/>
        <v>A8570AF511</v>
      </c>
      <c r="G2818">
        <f t="shared" si="87"/>
        <v>56000</v>
      </c>
      <c r="H2818" s="2">
        <v>56424</v>
      </c>
      <c r="I2818" s="3">
        <v>56000</v>
      </c>
      <c r="J2818" t="s">
        <v>29</v>
      </c>
      <c r="K2818" t="s">
        <v>116</v>
      </c>
      <c r="L2818" t="s">
        <v>117</v>
      </c>
      <c r="M2818" t="s">
        <v>118</v>
      </c>
      <c r="N2818" t="s">
        <v>117</v>
      </c>
      <c r="O2818" t="s">
        <v>814</v>
      </c>
      <c r="P2818" t="s">
        <v>34</v>
      </c>
      <c r="Q2818" t="s">
        <v>35</v>
      </c>
      <c r="R2818" t="s">
        <v>36</v>
      </c>
      <c r="S2818" t="s">
        <v>514</v>
      </c>
      <c r="T2818" t="s">
        <v>185</v>
      </c>
      <c r="U2818" t="s">
        <v>194</v>
      </c>
      <c r="V2818" t="s">
        <v>39</v>
      </c>
      <c r="W2818" t="s">
        <v>40</v>
      </c>
      <c r="X2818" t="s">
        <v>40</v>
      </c>
      <c r="Y2818" t="s">
        <v>41</v>
      </c>
      <c r="Z2818" t="s">
        <v>41</v>
      </c>
      <c r="AA2818" t="s">
        <v>188</v>
      </c>
      <c r="AB2818" t="s">
        <v>195</v>
      </c>
    </row>
    <row r="2819" spans="1:28" x14ac:dyDescent="0.25">
      <c r="A2819" t="s">
        <v>165</v>
      </c>
      <c r="B2819" t="s">
        <v>26</v>
      </c>
      <c r="C2819" t="s">
        <v>513</v>
      </c>
      <c r="D2819" t="s">
        <v>94</v>
      </c>
      <c r="E2819">
        <v>511</v>
      </c>
      <c r="F2819" t="str">
        <f t="shared" si="86"/>
        <v>A8570AF511</v>
      </c>
      <c r="G2819">
        <f t="shared" si="87"/>
        <v>56000</v>
      </c>
      <c r="H2819" s="2">
        <v>-56424</v>
      </c>
      <c r="I2819" s="3">
        <v>-56000</v>
      </c>
      <c r="J2819" t="s">
        <v>99</v>
      </c>
      <c r="K2819" t="s">
        <v>154</v>
      </c>
      <c r="L2819" t="s">
        <v>155</v>
      </c>
      <c r="M2819" t="s">
        <v>156</v>
      </c>
      <c r="N2819" t="s">
        <v>157</v>
      </c>
      <c r="O2819" t="s">
        <v>814</v>
      </c>
      <c r="P2819" t="s">
        <v>34</v>
      </c>
      <c r="Q2819" t="s">
        <v>35</v>
      </c>
      <c r="R2819" t="s">
        <v>36</v>
      </c>
      <c r="S2819" t="s">
        <v>514</v>
      </c>
      <c r="T2819" t="s">
        <v>185</v>
      </c>
      <c r="U2819" t="s">
        <v>194</v>
      </c>
      <c r="V2819" t="s">
        <v>39</v>
      </c>
      <c r="W2819" t="s">
        <v>40</v>
      </c>
      <c r="X2819" t="s">
        <v>40</v>
      </c>
      <c r="Y2819" t="s">
        <v>41</v>
      </c>
      <c r="Z2819" t="s">
        <v>41</v>
      </c>
      <c r="AA2819" t="s">
        <v>188</v>
      </c>
      <c r="AB2819" t="s">
        <v>195</v>
      </c>
    </row>
    <row r="2820" spans="1:28" x14ac:dyDescent="0.25">
      <c r="A2820" t="s">
        <v>166</v>
      </c>
      <c r="B2820" t="s">
        <v>26</v>
      </c>
      <c r="C2820" t="s">
        <v>513</v>
      </c>
      <c r="D2820" t="s">
        <v>94</v>
      </c>
      <c r="E2820">
        <v>511</v>
      </c>
      <c r="F2820" t="str">
        <f t="shared" si="86"/>
        <v>A8570AF511</v>
      </c>
      <c r="G2820">
        <f t="shared" si="87"/>
        <v>57000</v>
      </c>
      <c r="H2820" s="2">
        <v>56532</v>
      </c>
      <c r="I2820" s="3">
        <v>57000</v>
      </c>
      <c r="J2820" t="s">
        <v>29</v>
      </c>
      <c r="K2820" t="s">
        <v>116</v>
      </c>
      <c r="L2820" t="s">
        <v>117</v>
      </c>
      <c r="M2820" t="s">
        <v>118</v>
      </c>
      <c r="N2820" t="s">
        <v>117</v>
      </c>
      <c r="O2820" t="s">
        <v>814</v>
      </c>
      <c r="P2820" t="s">
        <v>34</v>
      </c>
      <c r="Q2820" t="s">
        <v>35</v>
      </c>
      <c r="R2820" t="s">
        <v>36</v>
      </c>
      <c r="S2820" t="s">
        <v>514</v>
      </c>
      <c r="T2820" t="s">
        <v>185</v>
      </c>
      <c r="U2820" t="s">
        <v>194</v>
      </c>
      <c r="V2820" t="s">
        <v>39</v>
      </c>
      <c r="W2820" t="s">
        <v>40</v>
      </c>
      <c r="X2820" t="s">
        <v>40</v>
      </c>
      <c r="Y2820" t="s">
        <v>41</v>
      </c>
      <c r="Z2820" t="s">
        <v>41</v>
      </c>
      <c r="AA2820" t="s">
        <v>188</v>
      </c>
      <c r="AB2820" t="s">
        <v>195</v>
      </c>
    </row>
    <row r="2821" spans="1:28" x14ac:dyDescent="0.25">
      <c r="A2821" t="s">
        <v>167</v>
      </c>
      <c r="B2821" t="s">
        <v>26</v>
      </c>
      <c r="C2821" t="s">
        <v>513</v>
      </c>
      <c r="D2821" t="s">
        <v>94</v>
      </c>
      <c r="E2821">
        <v>511</v>
      </c>
      <c r="F2821" t="str">
        <f t="shared" si="86"/>
        <v>A8570AF511</v>
      </c>
      <c r="G2821">
        <f t="shared" si="87"/>
        <v>57000</v>
      </c>
      <c r="H2821" s="2">
        <v>-56532</v>
      </c>
      <c r="I2821" s="3">
        <v>-57000</v>
      </c>
      <c r="J2821" t="s">
        <v>99</v>
      </c>
      <c r="K2821" t="s">
        <v>168</v>
      </c>
      <c r="L2821" t="s">
        <v>117</v>
      </c>
      <c r="M2821" t="s">
        <v>169</v>
      </c>
      <c r="N2821" t="s">
        <v>170</v>
      </c>
      <c r="O2821" t="s">
        <v>814</v>
      </c>
      <c r="P2821" t="s">
        <v>34</v>
      </c>
      <c r="Q2821" t="s">
        <v>35</v>
      </c>
      <c r="R2821" t="s">
        <v>36</v>
      </c>
      <c r="S2821" t="s">
        <v>514</v>
      </c>
      <c r="T2821" t="s">
        <v>185</v>
      </c>
      <c r="U2821" t="s">
        <v>194</v>
      </c>
      <c r="V2821" t="s">
        <v>39</v>
      </c>
      <c r="W2821" t="s">
        <v>40</v>
      </c>
      <c r="X2821" t="s">
        <v>40</v>
      </c>
      <c r="Y2821" t="s">
        <v>41</v>
      </c>
      <c r="Z2821" t="s">
        <v>41</v>
      </c>
      <c r="AA2821" t="s">
        <v>188</v>
      </c>
      <c r="AB2821" t="s">
        <v>195</v>
      </c>
    </row>
    <row r="2822" spans="1:28" x14ac:dyDescent="0.25">
      <c r="A2822" t="s">
        <v>823</v>
      </c>
      <c r="B2822" t="s">
        <v>26</v>
      </c>
      <c r="C2822" t="s">
        <v>516</v>
      </c>
      <c r="D2822" t="s">
        <v>74</v>
      </c>
      <c r="E2822">
        <v>511</v>
      </c>
      <c r="F2822" t="str">
        <f t="shared" si="86"/>
        <v>A5180AF511</v>
      </c>
      <c r="G2822">
        <f t="shared" si="87"/>
        <v>103000</v>
      </c>
      <c r="H2822" s="2">
        <v>102590</v>
      </c>
      <c r="I2822" s="3">
        <v>103000</v>
      </c>
      <c r="J2822" t="s">
        <v>29</v>
      </c>
      <c r="K2822" t="s">
        <v>108</v>
      </c>
      <c r="L2822" t="s">
        <v>109</v>
      </c>
      <c r="M2822" t="s">
        <v>32</v>
      </c>
      <c r="N2822" t="s">
        <v>33</v>
      </c>
      <c r="O2822" t="s">
        <v>814</v>
      </c>
      <c r="P2822" t="s">
        <v>34</v>
      </c>
      <c r="Q2822" t="s">
        <v>48</v>
      </c>
      <c r="R2822" t="s">
        <v>49</v>
      </c>
      <c r="S2822" t="s">
        <v>517</v>
      </c>
      <c r="T2822" t="s">
        <v>185</v>
      </c>
      <c r="U2822" t="s">
        <v>226</v>
      </c>
      <c r="V2822" t="s">
        <v>39</v>
      </c>
      <c r="W2822" t="s">
        <v>40</v>
      </c>
      <c r="X2822" t="s">
        <v>187</v>
      </c>
      <c r="Y2822" t="s">
        <v>41</v>
      </c>
      <c r="Z2822" t="s">
        <v>41</v>
      </c>
      <c r="AA2822" t="s">
        <v>188</v>
      </c>
      <c r="AB2822" t="s">
        <v>227</v>
      </c>
    </row>
    <row r="2823" spans="1:28" x14ac:dyDescent="0.25">
      <c r="A2823" t="s">
        <v>825</v>
      </c>
      <c r="B2823" t="s">
        <v>26</v>
      </c>
      <c r="C2823" t="s">
        <v>516</v>
      </c>
      <c r="D2823" t="s">
        <v>74</v>
      </c>
      <c r="E2823">
        <v>511</v>
      </c>
      <c r="F2823" t="str">
        <f t="shared" si="86"/>
        <v>A5180AF511</v>
      </c>
      <c r="G2823">
        <f t="shared" si="87"/>
        <v>1000</v>
      </c>
      <c r="H2823" s="2">
        <v>1498</v>
      </c>
      <c r="I2823" s="3">
        <v>1000</v>
      </c>
      <c r="J2823" t="s">
        <v>29</v>
      </c>
      <c r="K2823" t="s">
        <v>100</v>
      </c>
      <c r="L2823" t="s">
        <v>101</v>
      </c>
      <c r="M2823" t="s">
        <v>102</v>
      </c>
      <c r="N2823" t="s">
        <v>103</v>
      </c>
      <c r="O2823" t="s">
        <v>814</v>
      </c>
      <c r="P2823" t="s">
        <v>34</v>
      </c>
      <c r="Q2823" t="s">
        <v>48</v>
      </c>
      <c r="R2823" t="s">
        <v>49</v>
      </c>
      <c r="S2823" t="s">
        <v>517</v>
      </c>
      <c r="T2823" t="s">
        <v>185</v>
      </c>
      <c r="U2823" t="s">
        <v>226</v>
      </c>
      <c r="V2823" t="s">
        <v>39</v>
      </c>
      <c r="W2823" t="s">
        <v>40</v>
      </c>
      <c r="X2823" t="s">
        <v>187</v>
      </c>
      <c r="Y2823" t="s">
        <v>41</v>
      </c>
      <c r="Z2823" t="s">
        <v>41</v>
      </c>
      <c r="AA2823" t="s">
        <v>188</v>
      </c>
      <c r="AB2823" t="s">
        <v>227</v>
      </c>
    </row>
    <row r="2824" spans="1:28" x14ac:dyDescent="0.25">
      <c r="A2824" t="s">
        <v>816</v>
      </c>
      <c r="B2824" t="s">
        <v>26</v>
      </c>
      <c r="C2824" t="s">
        <v>516</v>
      </c>
      <c r="D2824" t="s">
        <v>74</v>
      </c>
      <c r="E2824">
        <v>511</v>
      </c>
      <c r="F2824" t="str">
        <f t="shared" ref="F2824:F2887" si="88">_xlfn.CONCAT("A",D2824,"AF",E2824)</f>
        <v>A5180AF511</v>
      </c>
      <c r="G2824">
        <f t="shared" ref="G2824:G2887" si="89">ABS(I2824)</f>
        <v>63000</v>
      </c>
      <c r="H2824" s="2">
        <v>-62781</v>
      </c>
      <c r="I2824" s="3">
        <v>-63000</v>
      </c>
      <c r="J2824" t="s">
        <v>99</v>
      </c>
      <c r="K2824" t="s">
        <v>115</v>
      </c>
      <c r="L2824" t="s">
        <v>111</v>
      </c>
      <c r="M2824" t="s">
        <v>112</v>
      </c>
      <c r="N2824" t="s">
        <v>113</v>
      </c>
      <c r="O2824" t="s">
        <v>814</v>
      </c>
      <c r="P2824" t="s">
        <v>34</v>
      </c>
      <c r="Q2824" t="s">
        <v>48</v>
      </c>
      <c r="R2824" t="s">
        <v>49</v>
      </c>
      <c r="S2824" t="s">
        <v>517</v>
      </c>
      <c r="T2824" t="s">
        <v>185</v>
      </c>
      <c r="U2824" t="s">
        <v>226</v>
      </c>
      <c r="V2824" t="s">
        <v>39</v>
      </c>
      <c r="W2824" t="s">
        <v>40</v>
      </c>
      <c r="X2824" t="s">
        <v>187</v>
      </c>
      <c r="Y2824" t="s">
        <v>41</v>
      </c>
      <c r="Z2824" t="s">
        <v>41</v>
      </c>
      <c r="AA2824" t="s">
        <v>188</v>
      </c>
      <c r="AB2824" t="s">
        <v>227</v>
      </c>
    </row>
    <row r="2825" spans="1:28" x14ac:dyDescent="0.25">
      <c r="A2825" t="s">
        <v>817</v>
      </c>
      <c r="B2825" t="s">
        <v>26</v>
      </c>
      <c r="C2825" t="s">
        <v>516</v>
      </c>
      <c r="D2825" t="s">
        <v>74</v>
      </c>
      <c r="E2825">
        <v>511</v>
      </c>
      <c r="F2825" t="str">
        <f t="shared" si="88"/>
        <v>A5180AF511</v>
      </c>
      <c r="G2825">
        <f t="shared" si="89"/>
        <v>41000</v>
      </c>
      <c r="H2825" s="2">
        <v>-41307</v>
      </c>
      <c r="I2825" s="3">
        <v>-41000</v>
      </c>
      <c r="J2825" t="s">
        <v>99</v>
      </c>
      <c r="K2825" t="s">
        <v>116</v>
      </c>
      <c r="L2825" t="s">
        <v>117</v>
      </c>
      <c r="M2825" t="s">
        <v>118</v>
      </c>
      <c r="N2825" t="s">
        <v>117</v>
      </c>
      <c r="O2825" t="s">
        <v>814</v>
      </c>
      <c r="P2825" t="s">
        <v>34</v>
      </c>
      <c r="Q2825" t="s">
        <v>48</v>
      </c>
      <c r="R2825" t="s">
        <v>49</v>
      </c>
      <c r="S2825" t="s">
        <v>517</v>
      </c>
      <c r="T2825" t="s">
        <v>185</v>
      </c>
      <c r="U2825" t="s">
        <v>226</v>
      </c>
      <c r="V2825" t="s">
        <v>39</v>
      </c>
      <c r="W2825" t="s">
        <v>40</v>
      </c>
      <c r="X2825" t="s">
        <v>187</v>
      </c>
      <c r="Y2825" t="s">
        <v>41</v>
      </c>
      <c r="Z2825" t="s">
        <v>41</v>
      </c>
      <c r="AA2825" t="s">
        <v>188</v>
      </c>
      <c r="AB2825" t="s">
        <v>227</v>
      </c>
    </row>
    <row r="2826" spans="1:28" x14ac:dyDescent="0.25">
      <c r="A2826" t="s">
        <v>119</v>
      </c>
      <c r="B2826" t="s">
        <v>518</v>
      </c>
      <c r="C2826" t="s">
        <v>516</v>
      </c>
      <c r="D2826" t="s">
        <v>74</v>
      </c>
      <c r="E2826">
        <v>511</v>
      </c>
      <c r="F2826" t="str">
        <f t="shared" si="88"/>
        <v>A5180AF511</v>
      </c>
      <c r="G2826">
        <f t="shared" si="89"/>
        <v>84000</v>
      </c>
      <c r="H2826" s="2">
        <v>84219</v>
      </c>
      <c r="I2826" s="3">
        <v>84000</v>
      </c>
      <c r="J2826" t="s">
        <v>29</v>
      </c>
      <c r="K2826" t="s">
        <v>121</v>
      </c>
      <c r="L2826" t="s">
        <v>122</v>
      </c>
      <c r="M2826" t="s">
        <v>123</v>
      </c>
      <c r="N2826" t="s">
        <v>124</v>
      </c>
      <c r="O2826" t="s">
        <v>814</v>
      </c>
      <c r="P2826" t="s">
        <v>34</v>
      </c>
      <c r="Q2826" t="s">
        <v>48</v>
      </c>
      <c r="R2826" t="s">
        <v>49</v>
      </c>
      <c r="S2826" t="s">
        <v>517</v>
      </c>
      <c r="T2826" t="s">
        <v>185</v>
      </c>
      <c r="U2826" t="s">
        <v>226</v>
      </c>
      <c r="V2826" t="s">
        <v>39</v>
      </c>
      <c r="W2826" t="s">
        <v>40</v>
      </c>
      <c r="X2826" t="s">
        <v>187</v>
      </c>
      <c r="Y2826" t="s">
        <v>41</v>
      </c>
      <c r="Z2826" t="s">
        <v>41</v>
      </c>
      <c r="AA2826" t="s">
        <v>188</v>
      </c>
      <c r="AB2826" t="s">
        <v>227</v>
      </c>
    </row>
    <row r="2827" spans="1:28" x14ac:dyDescent="0.25">
      <c r="A2827" t="s">
        <v>125</v>
      </c>
      <c r="B2827" t="s">
        <v>518</v>
      </c>
      <c r="C2827" t="s">
        <v>516</v>
      </c>
      <c r="D2827" t="s">
        <v>74</v>
      </c>
      <c r="E2827">
        <v>511</v>
      </c>
      <c r="F2827" t="str">
        <f t="shared" si="88"/>
        <v>A5180AF511</v>
      </c>
      <c r="G2827">
        <f t="shared" si="89"/>
        <v>84000</v>
      </c>
      <c r="H2827" s="2">
        <v>-84219</v>
      </c>
      <c r="I2827" s="3">
        <v>-84000</v>
      </c>
      <c r="J2827" t="s">
        <v>99</v>
      </c>
      <c r="K2827" t="s">
        <v>126</v>
      </c>
      <c r="L2827" t="s">
        <v>927</v>
      </c>
      <c r="M2827" t="s">
        <v>127</v>
      </c>
      <c r="N2827" t="s">
        <v>928</v>
      </c>
      <c r="O2827" t="s">
        <v>814</v>
      </c>
      <c r="P2827" t="s">
        <v>34</v>
      </c>
      <c r="Q2827" t="s">
        <v>48</v>
      </c>
      <c r="R2827" t="s">
        <v>49</v>
      </c>
      <c r="S2827" t="s">
        <v>517</v>
      </c>
      <c r="T2827" t="s">
        <v>185</v>
      </c>
      <c r="U2827" t="s">
        <v>226</v>
      </c>
      <c r="V2827" t="s">
        <v>39</v>
      </c>
      <c r="W2827" t="s">
        <v>40</v>
      </c>
      <c r="X2827" t="s">
        <v>187</v>
      </c>
      <c r="Y2827" t="s">
        <v>41</v>
      </c>
      <c r="Z2827" t="s">
        <v>41</v>
      </c>
      <c r="AA2827" t="s">
        <v>188</v>
      </c>
      <c r="AB2827" t="s">
        <v>227</v>
      </c>
    </row>
    <row r="2828" spans="1:28" x14ac:dyDescent="0.25">
      <c r="A2828" t="s">
        <v>145</v>
      </c>
      <c r="B2828" t="s">
        <v>26</v>
      </c>
      <c r="C2828" t="s">
        <v>516</v>
      </c>
      <c r="D2828" t="s">
        <v>74</v>
      </c>
      <c r="E2828">
        <v>511</v>
      </c>
      <c r="F2828" t="str">
        <f t="shared" si="88"/>
        <v>A5180AF511</v>
      </c>
      <c r="G2828">
        <f t="shared" si="89"/>
        <v>84000</v>
      </c>
      <c r="H2828" s="2">
        <v>84219</v>
      </c>
      <c r="I2828" s="3">
        <v>84000</v>
      </c>
      <c r="J2828" t="s">
        <v>29</v>
      </c>
      <c r="K2828" t="s">
        <v>108</v>
      </c>
      <c r="L2828" t="s">
        <v>109</v>
      </c>
      <c r="M2828" t="s">
        <v>32</v>
      </c>
      <c r="N2828" t="s">
        <v>33</v>
      </c>
      <c r="O2828" t="s">
        <v>814</v>
      </c>
      <c r="P2828" t="s">
        <v>34</v>
      </c>
      <c r="Q2828" t="s">
        <v>48</v>
      </c>
      <c r="R2828" t="s">
        <v>49</v>
      </c>
      <c r="S2828" t="s">
        <v>517</v>
      </c>
      <c r="T2828" t="s">
        <v>185</v>
      </c>
      <c r="U2828" t="s">
        <v>226</v>
      </c>
      <c r="V2828" t="s">
        <v>39</v>
      </c>
      <c r="W2828" t="s">
        <v>40</v>
      </c>
      <c r="X2828" t="s">
        <v>187</v>
      </c>
      <c r="Y2828" t="s">
        <v>41</v>
      </c>
      <c r="Z2828" t="s">
        <v>41</v>
      </c>
      <c r="AA2828" t="s">
        <v>188</v>
      </c>
      <c r="AB2828" t="s">
        <v>227</v>
      </c>
    </row>
    <row r="2829" spans="1:28" x14ac:dyDescent="0.25">
      <c r="A2829" t="s">
        <v>146</v>
      </c>
      <c r="B2829" t="s">
        <v>26</v>
      </c>
      <c r="C2829" t="s">
        <v>516</v>
      </c>
      <c r="D2829" t="s">
        <v>74</v>
      </c>
      <c r="E2829">
        <v>511</v>
      </c>
      <c r="F2829" t="str">
        <f t="shared" si="88"/>
        <v>A5180AF511</v>
      </c>
      <c r="G2829">
        <f t="shared" si="89"/>
        <v>84000</v>
      </c>
      <c r="H2829" s="2">
        <v>-84219</v>
      </c>
      <c r="I2829" s="3">
        <v>-84000</v>
      </c>
      <c r="J2829" t="s">
        <v>99</v>
      </c>
      <c r="K2829" t="s">
        <v>121</v>
      </c>
      <c r="L2829" t="s">
        <v>122</v>
      </c>
      <c r="M2829" t="s">
        <v>123</v>
      </c>
      <c r="N2829" t="s">
        <v>124</v>
      </c>
      <c r="O2829" t="s">
        <v>814</v>
      </c>
      <c r="P2829" t="s">
        <v>34</v>
      </c>
      <c r="Q2829" t="s">
        <v>48</v>
      </c>
      <c r="R2829" t="s">
        <v>49</v>
      </c>
      <c r="S2829" t="s">
        <v>517</v>
      </c>
      <c r="T2829" t="s">
        <v>185</v>
      </c>
      <c r="U2829" t="s">
        <v>226</v>
      </c>
      <c r="V2829" t="s">
        <v>39</v>
      </c>
      <c r="W2829" t="s">
        <v>40</v>
      </c>
      <c r="X2829" t="s">
        <v>187</v>
      </c>
      <c r="Y2829" t="s">
        <v>41</v>
      </c>
      <c r="Z2829" t="s">
        <v>41</v>
      </c>
      <c r="AA2829" t="s">
        <v>188</v>
      </c>
      <c r="AB2829" t="s">
        <v>227</v>
      </c>
    </row>
    <row r="2830" spans="1:28" x14ac:dyDescent="0.25">
      <c r="A2830" t="s">
        <v>147</v>
      </c>
      <c r="B2830" t="s">
        <v>26</v>
      </c>
      <c r="C2830" t="s">
        <v>516</v>
      </c>
      <c r="D2830" t="s">
        <v>74</v>
      </c>
      <c r="E2830">
        <v>511</v>
      </c>
      <c r="F2830" t="str">
        <f t="shared" si="88"/>
        <v>A5180AF511</v>
      </c>
      <c r="G2830">
        <f t="shared" si="89"/>
        <v>84000</v>
      </c>
      <c r="H2830" s="2">
        <v>84219</v>
      </c>
      <c r="I2830" s="3">
        <v>84000</v>
      </c>
      <c r="J2830" t="s">
        <v>29</v>
      </c>
      <c r="K2830" t="s">
        <v>126</v>
      </c>
      <c r="L2830" t="s">
        <v>927</v>
      </c>
      <c r="M2830" t="s">
        <v>127</v>
      </c>
      <c r="N2830" t="s">
        <v>928</v>
      </c>
      <c r="O2830" t="s">
        <v>814</v>
      </c>
      <c r="P2830" t="s">
        <v>34</v>
      </c>
      <c r="Q2830" t="s">
        <v>48</v>
      </c>
      <c r="R2830" t="s">
        <v>49</v>
      </c>
      <c r="S2830" t="s">
        <v>517</v>
      </c>
      <c r="T2830" t="s">
        <v>185</v>
      </c>
      <c r="U2830" t="s">
        <v>226</v>
      </c>
      <c r="V2830" t="s">
        <v>39</v>
      </c>
      <c r="W2830" t="s">
        <v>40</v>
      </c>
      <c r="X2830" t="s">
        <v>187</v>
      </c>
      <c r="Y2830" t="s">
        <v>41</v>
      </c>
      <c r="Z2830" t="s">
        <v>41</v>
      </c>
      <c r="AA2830" t="s">
        <v>188</v>
      </c>
      <c r="AB2830" t="s">
        <v>227</v>
      </c>
    </row>
    <row r="2831" spans="1:28" x14ac:dyDescent="0.25">
      <c r="A2831" t="s">
        <v>148</v>
      </c>
      <c r="B2831" t="s">
        <v>26</v>
      </c>
      <c r="C2831" t="s">
        <v>516</v>
      </c>
      <c r="D2831" t="s">
        <v>74</v>
      </c>
      <c r="E2831">
        <v>511</v>
      </c>
      <c r="F2831" t="str">
        <f t="shared" si="88"/>
        <v>A5180AF511</v>
      </c>
      <c r="G2831">
        <f t="shared" si="89"/>
        <v>84000</v>
      </c>
      <c r="H2831" s="2">
        <v>-84219</v>
      </c>
      <c r="I2831" s="3">
        <v>-84000</v>
      </c>
      <c r="J2831" t="s">
        <v>99</v>
      </c>
      <c r="K2831" t="s">
        <v>116</v>
      </c>
      <c r="L2831" t="s">
        <v>117</v>
      </c>
      <c r="M2831" t="s">
        <v>118</v>
      </c>
      <c r="N2831" t="s">
        <v>117</v>
      </c>
      <c r="O2831" t="s">
        <v>814</v>
      </c>
      <c r="P2831" t="s">
        <v>34</v>
      </c>
      <c r="Q2831" t="s">
        <v>48</v>
      </c>
      <c r="R2831" t="s">
        <v>49</v>
      </c>
      <c r="S2831" t="s">
        <v>517</v>
      </c>
      <c r="T2831" t="s">
        <v>185</v>
      </c>
      <c r="U2831" t="s">
        <v>226</v>
      </c>
      <c r="V2831" t="s">
        <v>39</v>
      </c>
      <c r="W2831" t="s">
        <v>40</v>
      </c>
      <c r="X2831" t="s">
        <v>187</v>
      </c>
      <c r="Y2831" t="s">
        <v>41</v>
      </c>
      <c r="Z2831" t="s">
        <v>41</v>
      </c>
      <c r="AA2831" t="s">
        <v>188</v>
      </c>
      <c r="AB2831" t="s">
        <v>227</v>
      </c>
    </row>
    <row r="2832" spans="1:28" x14ac:dyDescent="0.25">
      <c r="A2832" t="s">
        <v>149</v>
      </c>
      <c r="B2832" t="s">
        <v>26</v>
      </c>
      <c r="C2832" t="s">
        <v>516</v>
      </c>
      <c r="D2832" t="s">
        <v>74</v>
      </c>
      <c r="E2832">
        <v>511</v>
      </c>
      <c r="F2832" t="str">
        <f t="shared" si="88"/>
        <v>A5180AF511</v>
      </c>
      <c r="G2832">
        <f t="shared" si="89"/>
        <v>38000</v>
      </c>
      <c r="H2832" s="2">
        <v>38437</v>
      </c>
      <c r="I2832" s="3">
        <v>38000</v>
      </c>
      <c r="J2832" t="s">
        <v>29</v>
      </c>
      <c r="K2832" t="s">
        <v>48</v>
      </c>
      <c r="L2832" t="s">
        <v>134</v>
      </c>
      <c r="M2832" t="s">
        <v>135</v>
      </c>
      <c r="N2832" t="s">
        <v>136</v>
      </c>
      <c r="O2832" t="s">
        <v>814</v>
      </c>
      <c r="P2832" t="s">
        <v>34</v>
      </c>
      <c r="Q2832" t="s">
        <v>48</v>
      </c>
      <c r="R2832" t="s">
        <v>49</v>
      </c>
      <c r="S2832" t="s">
        <v>517</v>
      </c>
      <c r="T2832" t="s">
        <v>185</v>
      </c>
      <c r="U2832" t="s">
        <v>226</v>
      </c>
      <c r="V2832" t="s">
        <v>39</v>
      </c>
      <c r="W2832" t="s">
        <v>40</v>
      </c>
      <c r="X2832" t="s">
        <v>187</v>
      </c>
      <c r="Y2832" t="s">
        <v>41</v>
      </c>
      <c r="Z2832" t="s">
        <v>41</v>
      </c>
      <c r="AA2832" t="s">
        <v>188</v>
      </c>
      <c r="AB2832" t="s">
        <v>227</v>
      </c>
    </row>
    <row r="2833" spans="1:28" x14ac:dyDescent="0.25">
      <c r="A2833" t="s">
        <v>152</v>
      </c>
      <c r="B2833" t="s">
        <v>26</v>
      </c>
      <c r="C2833" t="s">
        <v>516</v>
      </c>
      <c r="D2833" t="s">
        <v>74</v>
      </c>
      <c r="E2833">
        <v>511</v>
      </c>
      <c r="F2833" t="str">
        <f t="shared" si="88"/>
        <v>A5180AF511</v>
      </c>
      <c r="G2833">
        <f t="shared" si="89"/>
        <v>38000</v>
      </c>
      <c r="H2833" s="2">
        <v>-38437</v>
      </c>
      <c r="I2833" s="3">
        <v>-38000</v>
      </c>
      <c r="J2833" t="s">
        <v>99</v>
      </c>
      <c r="K2833" t="s">
        <v>115</v>
      </c>
      <c r="L2833" t="s">
        <v>111</v>
      </c>
      <c r="M2833" t="s">
        <v>112</v>
      </c>
      <c r="N2833" t="s">
        <v>113</v>
      </c>
      <c r="O2833" t="s">
        <v>814</v>
      </c>
      <c r="P2833" t="s">
        <v>34</v>
      </c>
      <c r="Q2833" t="s">
        <v>48</v>
      </c>
      <c r="R2833" t="s">
        <v>49</v>
      </c>
      <c r="S2833" t="s">
        <v>517</v>
      </c>
      <c r="T2833" t="s">
        <v>185</v>
      </c>
      <c r="U2833" t="s">
        <v>226</v>
      </c>
      <c r="V2833" t="s">
        <v>39</v>
      </c>
      <c r="W2833" t="s">
        <v>40</v>
      </c>
      <c r="X2833" t="s">
        <v>187</v>
      </c>
      <c r="Y2833" t="s">
        <v>41</v>
      </c>
      <c r="Z2833" t="s">
        <v>41</v>
      </c>
      <c r="AA2833" t="s">
        <v>188</v>
      </c>
      <c r="AB2833" t="s">
        <v>227</v>
      </c>
    </row>
    <row r="2834" spans="1:28" x14ac:dyDescent="0.25">
      <c r="A2834" t="s">
        <v>153</v>
      </c>
      <c r="B2834" t="s">
        <v>518</v>
      </c>
      <c r="C2834" t="s">
        <v>516</v>
      </c>
      <c r="D2834" t="s">
        <v>74</v>
      </c>
      <c r="E2834">
        <v>511</v>
      </c>
      <c r="F2834" t="str">
        <f t="shared" si="88"/>
        <v>A5180AF511</v>
      </c>
      <c r="G2834">
        <f t="shared" si="89"/>
        <v>31000</v>
      </c>
      <c r="H2834" s="2">
        <v>30804</v>
      </c>
      <c r="I2834" s="3">
        <v>31000</v>
      </c>
      <c r="J2834" t="s">
        <v>29</v>
      </c>
      <c r="K2834" t="s">
        <v>154</v>
      </c>
      <c r="L2834" t="s">
        <v>155</v>
      </c>
      <c r="M2834" t="s">
        <v>156</v>
      </c>
      <c r="N2834" t="s">
        <v>157</v>
      </c>
      <c r="O2834" t="s">
        <v>814</v>
      </c>
      <c r="P2834" t="s">
        <v>34</v>
      </c>
      <c r="Q2834" t="s">
        <v>48</v>
      </c>
      <c r="R2834" t="s">
        <v>49</v>
      </c>
      <c r="S2834" t="s">
        <v>517</v>
      </c>
      <c r="T2834" t="s">
        <v>185</v>
      </c>
      <c r="U2834" t="s">
        <v>226</v>
      </c>
      <c r="V2834" t="s">
        <v>39</v>
      </c>
      <c r="W2834" t="s">
        <v>40</v>
      </c>
      <c r="X2834" t="s">
        <v>187</v>
      </c>
      <c r="Y2834" t="s">
        <v>41</v>
      </c>
      <c r="Z2834" t="s">
        <v>41</v>
      </c>
      <c r="AA2834" t="s">
        <v>188</v>
      </c>
      <c r="AB2834" t="s">
        <v>227</v>
      </c>
    </row>
    <row r="2835" spans="1:28" x14ac:dyDescent="0.25">
      <c r="A2835" t="s">
        <v>158</v>
      </c>
      <c r="B2835" t="s">
        <v>518</v>
      </c>
      <c r="C2835" t="s">
        <v>516</v>
      </c>
      <c r="D2835" t="s">
        <v>74</v>
      </c>
      <c r="E2835">
        <v>511</v>
      </c>
      <c r="F2835" t="str">
        <f t="shared" si="88"/>
        <v>A5180AF511</v>
      </c>
      <c r="G2835">
        <f t="shared" si="89"/>
        <v>2000</v>
      </c>
      <c r="H2835" s="2">
        <v>1563</v>
      </c>
      <c r="I2835" s="3">
        <v>2000</v>
      </c>
      <c r="J2835" t="s">
        <v>29</v>
      </c>
      <c r="K2835" t="s">
        <v>159</v>
      </c>
      <c r="L2835" t="s">
        <v>160</v>
      </c>
      <c r="M2835" t="s">
        <v>161</v>
      </c>
      <c r="N2835" t="s">
        <v>162</v>
      </c>
      <c r="O2835" t="s">
        <v>814</v>
      </c>
      <c r="P2835" t="s">
        <v>34</v>
      </c>
      <c r="Q2835" t="s">
        <v>48</v>
      </c>
      <c r="R2835" t="s">
        <v>49</v>
      </c>
      <c r="S2835" t="s">
        <v>517</v>
      </c>
      <c r="T2835" t="s">
        <v>185</v>
      </c>
      <c r="U2835" t="s">
        <v>226</v>
      </c>
      <c r="V2835" t="s">
        <v>39</v>
      </c>
      <c r="W2835" t="s">
        <v>40</v>
      </c>
      <c r="X2835" t="s">
        <v>187</v>
      </c>
      <c r="Y2835" t="s">
        <v>41</v>
      </c>
      <c r="Z2835" t="s">
        <v>41</v>
      </c>
      <c r="AA2835" t="s">
        <v>188</v>
      </c>
      <c r="AB2835" t="s">
        <v>227</v>
      </c>
    </row>
    <row r="2836" spans="1:28" x14ac:dyDescent="0.25">
      <c r="A2836" t="s">
        <v>163</v>
      </c>
      <c r="B2836" t="s">
        <v>518</v>
      </c>
      <c r="C2836" t="s">
        <v>516</v>
      </c>
      <c r="D2836" t="s">
        <v>74</v>
      </c>
      <c r="E2836">
        <v>511</v>
      </c>
      <c r="F2836" t="str">
        <f t="shared" si="88"/>
        <v>A5180AF511</v>
      </c>
      <c r="G2836">
        <f t="shared" si="89"/>
        <v>33000</v>
      </c>
      <c r="H2836" s="2">
        <v>-32367</v>
      </c>
      <c r="I2836" s="3">
        <v>-33000</v>
      </c>
      <c r="J2836" t="s">
        <v>99</v>
      </c>
      <c r="K2836" t="s">
        <v>48</v>
      </c>
      <c r="L2836" t="s">
        <v>134</v>
      </c>
      <c r="M2836" t="s">
        <v>135</v>
      </c>
      <c r="N2836" t="s">
        <v>136</v>
      </c>
      <c r="O2836" t="s">
        <v>814</v>
      </c>
      <c r="P2836" t="s">
        <v>34</v>
      </c>
      <c r="Q2836" t="s">
        <v>48</v>
      </c>
      <c r="R2836" t="s">
        <v>49</v>
      </c>
      <c r="S2836" t="s">
        <v>517</v>
      </c>
      <c r="T2836" t="s">
        <v>185</v>
      </c>
      <c r="U2836" t="s">
        <v>226</v>
      </c>
      <c r="V2836" t="s">
        <v>39</v>
      </c>
      <c r="W2836" t="s">
        <v>40</v>
      </c>
      <c r="X2836" t="s">
        <v>187</v>
      </c>
      <c r="Y2836" t="s">
        <v>41</v>
      </c>
      <c r="Z2836" t="s">
        <v>41</v>
      </c>
      <c r="AA2836" t="s">
        <v>188</v>
      </c>
      <c r="AB2836" t="s">
        <v>227</v>
      </c>
    </row>
    <row r="2837" spans="1:28" x14ac:dyDescent="0.25">
      <c r="A2837" t="s">
        <v>164</v>
      </c>
      <c r="B2837" t="s">
        <v>26</v>
      </c>
      <c r="C2837" t="s">
        <v>516</v>
      </c>
      <c r="D2837" t="s">
        <v>74</v>
      </c>
      <c r="E2837">
        <v>511</v>
      </c>
      <c r="F2837" t="str">
        <f t="shared" si="88"/>
        <v>A5180AF511</v>
      </c>
      <c r="G2837">
        <f t="shared" si="89"/>
        <v>31000</v>
      </c>
      <c r="H2837" s="2">
        <v>30804</v>
      </c>
      <c r="I2837" s="3">
        <v>31000</v>
      </c>
      <c r="J2837" t="s">
        <v>29</v>
      </c>
      <c r="K2837" t="s">
        <v>116</v>
      </c>
      <c r="L2837" t="s">
        <v>117</v>
      </c>
      <c r="M2837" t="s">
        <v>118</v>
      </c>
      <c r="N2837" t="s">
        <v>117</v>
      </c>
      <c r="O2837" t="s">
        <v>814</v>
      </c>
      <c r="P2837" t="s">
        <v>34</v>
      </c>
      <c r="Q2837" t="s">
        <v>48</v>
      </c>
      <c r="R2837" t="s">
        <v>49</v>
      </c>
      <c r="S2837" t="s">
        <v>517</v>
      </c>
      <c r="T2837" t="s">
        <v>185</v>
      </c>
      <c r="U2837" t="s">
        <v>226</v>
      </c>
      <c r="V2837" t="s">
        <v>39</v>
      </c>
      <c r="W2837" t="s">
        <v>40</v>
      </c>
      <c r="X2837" t="s">
        <v>187</v>
      </c>
      <c r="Y2837" t="s">
        <v>41</v>
      </c>
      <c r="Z2837" t="s">
        <v>41</v>
      </c>
      <c r="AA2837" t="s">
        <v>188</v>
      </c>
      <c r="AB2837" t="s">
        <v>227</v>
      </c>
    </row>
    <row r="2838" spans="1:28" x14ac:dyDescent="0.25">
      <c r="A2838" t="s">
        <v>165</v>
      </c>
      <c r="B2838" t="s">
        <v>26</v>
      </c>
      <c r="C2838" t="s">
        <v>516</v>
      </c>
      <c r="D2838" t="s">
        <v>74</v>
      </c>
      <c r="E2838">
        <v>511</v>
      </c>
      <c r="F2838" t="str">
        <f t="shared" si="88"/>
        <v>A5180AF511</v>
      </c>
      <c r="G2838">
        <f t="shared" si="89"/>
        <v>31000</v>
      </c>
      <c r="H2838" s="2">
        <v>-30804</v>
      </c>
      <c r="I2838" s="3">
        <v>-31000</v>
      </c>
      <c r="J2838" t="s">
        <v>99</v>
      </c>
      <c r="K2838" t="s">
        <v>154</v>
      </c>
      <c r="L2838" t="s">
        <v>155</v>
      </c>
      <c r="M2838" t="s">
        <v>156</v>
      </c>
      <c r="N2838" t="s">
        <v>157</v>
      </c>
      <c r="O2838" t="s">
        <v>814</v>
      </c>
      <c r="P2838" t="s">
        <v>34</v>
      </c>
      <c r="Q2838" t="s">
        <v>48</v>
      </c>
      <c r="R2838" t="s">
        <v>49</v>
      </c>
      <c r="S2838" t="s">
        <v>517</v>
      </c>
      <c r="T2838" t="s">
        <v>185</v>
      </c>
      <c r="U2838" t="s">
        <v>226</v>
      </c>
      <c r="V2838" t="s">
        <v>39</v>
      </c>
      <c r="W2838" t="s">
        <v>40</v>
      </c>
      <c r="X2838" t="s">
        <v>187</v>
      </c>
      <c r="Y2838" t="s">
        <v>41</v>
      </c>
      <c r="Z2838" t="s">
        <v>41</v>
      </c>
      <c r="AA2838" t="s">
        <v>188</v>
      </c>
      <c r="AB2838" t="s">
        <v>227</v>
      </c>
    </row>
    <row r="2839" spans="1:28" x14ac:dyDescent="0.25">
      <c r="A2839" t="s">
        <v>166</v>
      </c>
      <c r="B2839" t="s">
        <v>26</v>
      </c>
      <c r="C2839" t="s">
        <v>516</v>
      </c>
      <c r="D2839" t="s">
        <v>74</v>
      </c>
      <c r="E2839">
        <v>511</v>
      </c>
      <c r="F2839" t="str">
        <f t="shared" si="88"/>
        <v>A5180AF511</v>
      </c>
      <c r="G2839">
        <f t="shared" si="89"/>
        <v>27000</v>
      </c>
      <c r="H2839" s="2">
        <v>27427</v>
      </c>
      <c r="I2839" s="3">
        <v>27000</v>
      </c>
      <c r="J2839" t="s">
        <v>29</v>
      </c>
      <c r="K2839" t="s">
        <v>116</v>
      </c>
      <c r="L2839" t="s">
        <v>117</v>
      </c>
      <c r="M2839" t="s">
        <v>118</v>
      </c>
      <c r="N2839" t="s">
        <v>117</v>
      </c>
      <c r="O2839" t="s">
        <v>814</v>
      </c>
      <c r="P2839" t="s">
        <v>34</v>
      </c>
      <c r="Q2839" t="s">
        <v>48</v>
      </c>
      <c r="R2839" t="s">
        <v>49</v>
      </c>
      <c r="S2839" t="s">
        <v>517</v>
      </c>
      <c r="T2839" t="s">
        <v>185</v>
      </c>
      <c r="U2839" t="s">
        <v>226</v>
      </c>
      <c r="V2839" t="s">
        <v>39</v>
      </c>
      <c r="W2839" t="s">
        <v>40</v>
      </c>
      <c r="X2839" t="s">
        <v>187</v>
      </c>
      <c r="Y2839" t="s">
        <v>41</v>
      </c>
      <c r="Z2839" t="s">
        <v>41</v>
      </c>
      <c r="AA2839" t="s">
        <v>188</v>
      </c>
      <c r="AB2839" t="s">
        <v>227</v>
      </c>
    </row>
    <row r="2840" spans="1:28" x14ac:dyDescent="0.25">
      <c r="A2840" t="s">
        <v>167</v>
      </c>
      <c r="B2840" t="s">
        <v>26</v>
      </c>
      <c r="C2840" t="s">
        <v>516</v>
      </c>
      <c r="D2840" t="s">
        <v>74</v>
      </c>
      <c r="E2840">
        <v>511</v>
      </c>
      <c r="F2840" t="str">
        <f t="shared" si="88"/>
        <v>A5180AF511</v>
      </c>
      <c r="G2840">
        <f t="shared" si="89"/>
        <v>27000</v>
      </c>
      <c r="H2840" s="2">
        <v>-27427</v>
      </c>
      <c r="I2840" s="3">
        <v>-27000</v>
      </c>
      <c r="J2840" t="s">
        <v>99</v>
      </c>
      <c r="K2840" t="s">
        <v>168</v>
      </c>
      <c r="L2840" t="s">
        <v>117</v>
      </c>
      <c r="M2840" t="s">
        <v>169</v>
      </c>
      <c r="N2840" t="s">
        <v>170</v>
      </c>
      <c r="O2840" t="s">
        <v>814</v>
      </c>
      <c r="P2840" t="s">
        <v>34</v>
      </c>
      <c r="Q2840" t="s">
        <v>48</v>
      </c>
      <c r="R2840" t="s">
        <v>49</v>
      </c>
      <c r="S2840" t="s">
        <v>517</v>
      </c>
      <c r="T2840" t="s">
        <v>185</v>
      </c>
      <c r="U2840" t="s">
        <v>226</v>
      </c>
      <c r="V2840" t="s">
        <v>39</v>
      </c>
      <c r="W2840" t="s">
        <v>40</v>
      </c>
      <c r="X2840" t="s">
        <v>187</v>
      </c>
      <c r="Y2840" t="s">
        <v>41</v>
      </c>
      <c r="Z2840" t="s">
        <v>41</v>
      </c>
      <c r="AA2840" t="s">
        <v>188</v>
      </c>
      <c r="AB2840" t="s">
        <v>227</v>
      </c>
    </row>
    <row r="2841" spans="1:28" x14ac:dyDescent="0.25">
      <c r="A2841" t="s">
        <v>171</v>
      </c>
      <c r="B2841" t="s">
        <v>26</v>
      </c>
      <c r="C2841" t="s">
        <v>516</v>
      </c>
      <c r="D2841" t="s">
        <v>74</v>
      </c>
      <c r="E2841">
        <v>511</v>
      </c>
      <c r="F2841" t="str">
        <f t="shared" si="88"/>
        <v>A5180AF511</v>
      </c>
      <c r="G2841">
        <f t="shared" si="89"/>
        <v>5000</v>
      </c>
      <c r="H2841" s="2">
        <v>5275</v>
      </c>
      <c r="I2841" s="3">
        <v>5000</v>
      </c>
      <c r="J2841" t="s">
        <v>29</v>
      </c>
      <c r="K2841" t="s">
        <v>115</v>
      </c>
      <c r="L2841" t="s">
        <v>111</v>
      </c>
      <c r="M2841" t="s">
        <v>112</v>
      </c>
      <c r="N2841" t="s">
        <v>113</v>
      </c>
      <c r="O2841" t="s">
        <v>814</v>
      </c>
      <c r="P2841" t="s">
        <v>34</v>
      </c>
      <c r="Q2841" t="s">
        <v>48</v>
      </c>
      <c r="R2841" t="s">
        <v>49</v>
      </c>
      <c r="S2841" t="s">
        <v>517</v>
      </c>
      <c r="T2841" t="s">
        <v>185</v>
      </c>
      <c r="U2841" t="s">
        <v>226</v>
      </c>
      <c r="V2841" t="s">
        <v>39</v>
      </c>
      <c r="W2841" t="s">
        <v>40</v>
      </c>
      <c r="X2841" t="s">
        <v>187</v>
      </c>
      <c r="Y2841" t="s">
        <v>41</v>
      </c>
      <c r="Z2841" t="s">
        <v>41</v>
      </c>
      <c r="AA2841" t="s">
        <v>188</v>
      </c>
      <c r="AB2841" t="s">
        <v>227</v>
      </c>
    </row>
    <row r="2842" spans="1:28" x14ac:dyDescent="0.25">
      <c r="A2842" t="s">
        <v>172</v>
      </c>
      <c r="B2842" t="s">
        <v>26</v>
      </c>
      <c r="C2842" t="s">
        <v>516</v>
      </c>
      <c r="D2842" t="s">
        <v>74</v>
      </c>
      <c r="E2842">
        <v>511</v>
      </c>
      <c r="F2842" t="str">
        <f t="shared" si="88"/>
        <v>A5180AF511</v>
      </c>
      <c r="G2842">
        <f t="shared" si="89"/>
        <v>5000</v>
      </c>
      <c r="H2842" s="2">
        <v>-5275</v>
      </c>
      <c r="I2842" s="3">
        <v>-5000</v>
      </c>
      <c r="J2842" t="s">
        <v>99</v>
      </c>
      <c r="K2842" t="s">
        <v>108</v>
      </c>
      <c r="L2842" t="s">
        <v>109</v>
      </c>
      <c r="M2842" t="s">
        <v>32</v>
      </c>
      <c r="N2842" t="s">
        <v>33</v>
      </c>
      <c r="O2842" t="s">
        <v>814</v>
      </c>
      <c r="P2842" t="s">
        <v>34</v>
      </c>
      <c r="Q2842" t="s">
        <v>48</v>
      </c>
      <c r="R2842" t="s">
        <v>49</v>
      </c>
      <c r="S2842" t="s">
        <v>517</v>
      </c>
      <c r="T2842" t="s">
        <v>185</v>
      </c>
      <c r="U2842" t="s">
        <v>226</v>
      </c>
      <c r="V2842" t="s">
        <v>39</v>
      </c>
      <c r="W2842" t="s">
        <v>40</v>
      </c>
      <c r="X2842" t="s">
        <v>187</v>
      </c>
      <c r="Y2842" t="s">
        <v>41</v>
      </c>
      <c r="Z2842" t="s">
        <v>41</v>
      </c>
      <c r="AA2842" t="s">
        <v>188</v>
      </c>
      <c r="AB2842" t="s">
        <v>227</v>
      </c>
    </row>
    <row r="2843" spans="1:28" x14ac:dyDescent="0.25">
      <c r="A2843" t="s">
        <v>823</v>
      </c>
      <c r="B2843" t="s">
        <v>26</v>
      </c>
      <c r="C2843" t="s">
        <v>519</v>
      </c>
      <c r="D2843" t="s">
        <v>520</v>
      </c>
      <c r="E2843">
        <v>511</v>
      </c>
      <c r="F2843" t="str">
        <f t="shared" si="88"/>
        <v>A1045AF511</v>
      </c>
      <c r="G2843">
        <f t="shared" si="89"/>
        <v>1584000</v>
      </c>
      <c r="H2843" s="2">
        <v>1584188</v>
      </c>
      <c r="I2843" s="3">
        <v>1584000</v>
      </c>
      <c r="J2843" t="s">
        <v>29</v>
      </c>
      <c r="K2843" t="s">
        <v>108</v>
      </c>
      <c r="L2843" t="s">
        <v>109</v>
      </c>
      <c r="M2843" t="s">
        <v>32</v>
      </c>
      <c r="N2843" t="s">
        <v>33</v>
      </c>
      <c r="O2843" t="s">
        <v>814</v>
      </c>
      <c r="P2843" t="s">
        <v>34</v>
      </c>
      <c r="Q2843" t="s">
        <v>45</v>
      </c>
      <c r="R2843" t="s">
        <v>46</v>
      </c>
      <c r="S2843" t="s">
        <v>521</v>
      </c>
      <c r="T2843" t="s">
        <v>185</v>
      </c>
      <c r="U2843" t="s">
        <v>226</v>
      </c>
      <c r="V2843" t="s">
        <v>39</v>
      </c>
      <c r="W2843" t="s">
        <v>40</v>
      </c>
      <c r="X2843" t="s">
        <v>187</v>
      </c>
      <c r="Y2843" t="s">
        <v>41</v>
      </c>
      <c r="Z2843" t="s">
        <v>41</v>
      </c>
      <c r="AA2843" t="s">
        <v>188</v>
      </c>
      <c r="AB2843" t="s">
        <v>227</v>
      </c>
    </row>
    <row r="2844" spans="1:28" x14ac:dyDescent="0.25">
      <c r="A2844" t="s">
        <v>825</v>
      </c>
      <c r="B2844" t="s">
        <v>26</v>
      </c>
      <c r="C2844" t="s">
        <v>519</v>
      </c>
      <c r="D2844" t="s">
        <v>520</v>
      </c>
      <c r="E2844">
        <v>511</v>
      </c>
      <c r="F2844" t="str">
        <f t="shared" si="88"/>
        <v>A1045AF511</v>
      </c>
      <c r="G2844">
        <f t="shared" si="89"/>
        <v>37000</v>
      </c>
      <c r="H2844" s="2">
        <v>36884</v>
      </c>
      <c r="I2844" s="3">
        <v>37000</v>
      </c>
      <c r="J2844" t="s">
        <v>29</v>
      </c>
      <c r="K2844" t="s">
        <v>100</v>
      </c>
      <c r="L2844" t="s">
        <v>101</v>
      </c>
      <c r="M2844" t="s">
        <v>102</v>
      </c>
      <c r="N2844" t="s">
        <v>103</v>
      </c>
      <c r="O2844" t="s">
        <v>814</v>
      </c>
      <c r="P2844" t="s">
        <v>34</v>
      </c>
      <c r="Q2844" t="s">
        <v>45</v>
      </c>
      <c r="R2844" t="s">
        <v>46</v>
      </c>
      <c r="S2844" t="s">
        <v>521</v>
      </c>
      <c r="T2844" t="s">
        <v>185</v>
      </c>
      <c r="U2844" t="s">
        <v>226</v>
      </c>
      <c r="V2844" t="s">
        <v>39</v>
      </c>
      <c r="W2844" t="s">
        <v>40</v>
      </c>
      <c r="X2844" t="s">
        <v>187</v>
      </c>
      <c r="Y2844" t="s">
        <v>41</v>
      </c>
      <c r="Z2844" t="s">
        <v>41</v>
      </c>
      <c r="AA2844" t="s">
        <v>188</v>
      </c>
      <c r="AB2844" t="s">
        <v>227</v>
      </c>
    </row>
    <row r="2845" spans="1:28" x14ac:dyDescent="0.25">
      <c r="A2845" t="s">
        <v>816</v>
      </c>
      <c r="B2845" t="s">
        <v>26</v>
      </c>
      <c r="C2845" t="s">
        <v>519</v>
      </c>
      <c r="D2845" t="s">
        <v>520</v>
      </c>
      <c r="E2845">
        <v>511</v>
      </c>
      <c r="F2845" t="str">
        <f t="shared" si="88"/>
        <v>A1045AF511</v>
      </c>
      <c r="G2845">
        <f t="shared" si="89"/>
        <v>458000</v>
      </c>
      <c r="H2845" s="2">
        <v>-458078</v>
      </c>
      <c r="I2845" s="3">
        <v>-458000</v>
      </c>
      <c r="J2845" t="s">
        <v>99</v>
      </c>
      <c r="K2845" t="s">
        <v>115</v>
      </c>
      <c r="L2845" t="s">
        <v>111</v>
      </c>
      <c r="M2845" t="s">
        <v>112</v>
      </c>
      <c r="N2845" t="s">
        <v>113</v>
      </c>
      <c r="O2845" t="s">
        <v>814</v>
      </c>
      <c r="P2845" t="s">
        <v>34</v>
      </c>
      <c r="Q2845" t="s">
        <v>45</v>
      </c>
      <c r="R2845" t="s">
        <v>46</v>
      </c>
      <c r="S2845" t="s">
        <v>521</v>
      </c>
      <c r="T2845" t="s">
        <v>185</v>
      </c>
      <c r="U2845" t="s">
        <v>226</v>
      </c>
      <c r="V2845" t="s">
        <v>39</v>
      </c>
      <c r="W2845" t="s">
        <v>40</v>
      </c>
      <c r="X2845" t="s">
        <v>187</v>
      </c>
      <c r="Y2845" t="s">
        <v>41</v>
      </c>
      <c r="Z2845" t="s">
        <v>41</v>
      </c>
      <c r="AA2845" t="s">
        <v>188</v>
      </c>
      <c r="AB2845" t="s">
        <v>227</v>
      </c>
    </row>
    <row r="2846" spans="1:28" x14ac:dyDescent="0.25">
      <c r="A2846" t="s">
        <v>817</v>
      </c>
      <c r="B2846" t="s">
        <v>26</v>
      </c>
      <c r="C2846" t="s">
        <v>519</v>
      </c>
      <c r="D2846" t="s">
        <v>520</v>
      </c>
      <c r="E2846">
        <v>511</v>
      </c>
      <c r="F2846" t="str">
        <f t="shared" si="88"/>
        <v>A1045AF511</v>
      </c>
      <c r="G2846">
        <f t="shared" si="89"/>
        <v>1163000</v>
      </c>
      <c r="H2846" s="2">
        <v>-1162994</v>
      </c>
      <c r="I2846" s="3">
        <v>-1163000</v>
      </c>
      <c r="J2846" t="s">
        <v>99</v>
      </c>
      <c r="K2846" t="s">
        <v>116</v>
      </c>
      <c r="L2846" t="s">
        <v>117</v>
      </c>
      <c r="M2846" t="s">
        <v>118</v>
      </c>
      <c r="N2846" t="s">
        <v>117</v>
      </c>
      <c r="O2846" t="s">
        <v>814</v>
      </c>
      <c r="P2846" t="s">
        <v>34</v>
      </c>
      <c r="Q2846" t="s">
        <v>45</v>
      </c>
      <c r="R2846" t="s">
        <v>46</v>
      </c>
      <c r="S2846" t="s">
        <v>521</v>
      </c>
      <c r="T2846" t="s">
        <v>185</v>
      </c>
      <c r="U2846" t="s">
        <v>226</v>
      </c>
      <c r="V2846" t="s">
        <v>39</v>
      </c>
      <c r="W2846" t="s">
        <v>40</v>
      </c>
      <c r="X2846" t="s">
        <v>187</v>
      </c>
      <c r="Y2846" t="s">
        <v>41</v>
      </c>
      <c r="Z2846" t="s">
        <v>41</v>
      </c>
      <c r="AA2846" t="s">
        <v>188</v>
      </c>
      <c r="AB2846" t="s">
        <v>227</v>
      </c>
    </row>
    <row r="2847" spans="1:28" x14ac:dyDescent="0.25">
      <c r="A2847" t="s">
        <v>149</v>
      </c>
      <c r="B2847" t="s">
        <v>26</v>
      </c>
      <c r="C2847" t="s">
        <v>519</v>
      </c>
      <c r="D2847" t="s">
        <v>520</v>
      </c>
      <c r="E2847">
        <v>511</v>
      </c>
      <c r="F2847" t="str">
        <f t="shared" si="88"/>
        <v>A1045AF511</v>
      </c>
      <c r="G2847">
        <f t="shared" si="89"/>
        <v>229000</v>
      </c>
      <c r="H2847" s="2">
        <v>229039</v>
      </c>
      <c r="I2847" s="3">
        <v>229000</v>
      </c>
      <c r="J2847" t="s">
        <v>29</v>
      </c>
      <c r="K2847" t="s">
        <v>45</v>
      </c>
      <c r="L2847" t="s">
        <v>46</v>
      </c>
      <c r="M2847" t="s">
        <v>140</v>
      </c>
      <c r="N2847" t="s">
        <v>141</v>
      </c>
      <c r="O2847" t="s">
        <v>814</v>
      </c>
      <c r="P2847" t="s">
        <v>34</v>
      </c>
      <c r="Q2847" t="s">
        <v>45</v>
      </c>
      <c r="R2847" t="s">
        <v>46</v>
      </c>
      <c r="S2847" t="s">
        <v>521</v>
      </c>
      <c r="T2847" t="s">
        <v>185</v>
      </c>
      <c r="U2847" t="s">
        <v>226</v>
      </c>
      <c r="V2847" t="s">
        <v>39</v>
      </c>
      <c r="W2847" t="s">
        <v>40</v>
      </c>
      <c r="X2847" t="s">
        <v>187</v>
      </c>
      <c r="Y2847" t="s">
        <v>41</v>
      </c>
      <c r="Z2847" t="s">
        <v>41</v>
      </c>
      <c r="AA2847" t="s">
        <v>188</v>
      </c>
      <c r="AB2847" t="s">
        <v>227</v>
      </c>
    </row>
    <row r="2848" spans="1:28" x14ac:dyDescent="0.25">
      <c r="A2848" t="s">
        <v>152</v>
      </c>
      <c r="B2848" t="s">
        <v>26</v>
      </c>
      <c r="C2848" t="s">
        <v>519</v>
      </c>
      <c r="D2848" t="s">
        <v>520</v>
      </c>
      <c r="E2848">
        <v>511</v>
      </c>
      <c r="F2848" t="str">
        <f t="shared" si="88"/>
        <v>A1045AF511</v>
      </c>
      <c r="G2848">
        <f t="shared" si="89"/>
        <v>229000</v>
      </c>
      <c r="H2848" s="2">
        <v>-229039</v>
      </c>
      <c r="I2848" s="3">
        <v>-229000</v>
      </c>
      <c r="J2848" t="s">
        <v>99</v>
      </c>
      <c r="K2848" t="s">
        <v>115</v>
      </c>
      <c r="L2848" t="s">
        <v>111</v>
      </c>
      <c r="M2848" t="s">
        <v>112</v>
      </c>
      <c r="N2848" t="s">
        <v>113</v>
      </c>
      <c r="O2848" t="s">
        <v>814</v>
      </c>
      <c r="P2848" t="s">
        <v>34</v>
      </c>
      <c r="Q2848" t="s">
        <v>45</v>
      </c>
      <c r="R2848" t="s">
        <v>46</v>
      </c>
      <c r="S2848" t="s">
        <v>521</v>
      </c>
      <c r="T2848" t="s">
        <v>185</v>
      </c>
      <c r="U2848" t="s">
        <v>226</v>
      </c>
      <c r="V2848" t="s">
        <v>39</v>
      </c>
      <c r="W2848" t="s">
        <v>40</v>
      </c>
      <c r="X2848" t="s">
        <v>187</v>
      </c>
      <c r="Y2848" t="s">
        <v>41</v>
      </c>
      <c r="Z2848" t="s">
        <v>41</v>
      </c>
      <c r="AA2848" t="s">
        <v>188</v>
      </c>
      <c r="AB2848" t="s">
        <v>227</v>
      </c>
    </row>
    <row r="2849" spans="1:28" x14ac:dyDescent="0.25">
      <c r="A2849" t="s">
        <v>153</v>
      </c>
      <c r="B2849" t="s">
        <v>523</v>
      </c>
      <c r="C2849" t="s">
        <v>519</v>
      </c>
      <c r="D2849" t="s">
        <v>520</v>
      </c>
      <c r="E2849">
        <v>511</v>
      </c>
      <c r="F2849" t="str">
        <f t="shared" si="88"/>
        <v>A1045AF511</v>
      </c>
      <c r="G2849">
        <f t="shared" si="89"/>
        <v>227000</v>
      </c>
      <c r="H2849" s="2">
        <v>226502</v>
      </c>
      <c r="I2849" s="3">
        <v>227000</v>
      </c>
      <c r="J2849" t="s">
        <v>29</v>
      </c>
      <c r="K2849" t="s">
        <v>154</v>
      </c>
      <c r="L2849" t="s">
        <v>155</v>
      </c>
      <c r="M2849" t="s">
        <v>156</v>
      </c>
      <c r="N2849" t="s">
        <v>157</v>
      </c>
      <c r="O2849" t="s">
        <v>814</v>
      </c>
      <c r="P2849" t="s">
        <v>34</v>
      </c>
      <c r="Q2849" t="s">
        <v>45</v>
      </c>
      <c r="R2849" t="s">
        <v>46</v>
      </c>
      <c r="S2849" t="s">
        <v>521</v>
      </c>
      <c r="T2849" t="s">
        <v>185</v>
      </c>
      <c r="U2849" t="s">
        <v>226</v>
      </c>
      <c r="V2849" t="s">
        <v>39</v>
      </c>
      <c r="W2849" t="s">
        <v>40</v>
      </c>
      <c r="X2849" t="s">
        <v>187</v>
      </c>
      <c r="Y2849" t="s">
        <v>41</v>
      </c>
      <c r="Z2849" t="s">
        <v>41</v>
      </c>
      <c r="AA2849" t="s">
        <v>188</v>
      </c>
      <c r="AB2849" t="s">
        <v>227</v>
      </c>
    </row>
    <row r="2850" spans="1:28" x14ac:dyDescent="0.25">
      <c r="A2850" t="s">
        <v>158</v>
      </c>
      <c r="B2850" t="s">
        <v>523</v>
      </c>
      <c r="C2850" t="s">
        <v>519</v>
      </c>
      <c r="D2850" t="s">
        <v>520</v>
      </c>
      <c r="E2850">
        <v>511</v>
      </c>
      <c r="F2850" t="str">
        <f t="shared" si="88"/>
        <v>A1045AF511</v>
      </c>
      <c r="G2850">
        <f t="shared" si="89"/>
        <v>10000</v>
      </c>
      <c r="H2850" s="2">
        <v>9542</v>
      </c>
      <c r="I2850" s="3">
        <v>10000</v>
      </c>
      <c r="J2850" t="s">
        <v>29</v>
      </c>
      <c r="K2850" t="s">
        <v>159</v>
      </c>
      <c r="L2850" t="s">
        <v>160</v>
      </c>
      <c r="M2850" t="s">
        <v>161</v>
      </c>
      <c r="N2850" t="s">
        <v>162</v>
      </c>
      <c r="O2850" t="s">
        <v>814</v>
      </c>
      <c r="P2850" t="s">
        <v>34</v>
      </c>
      <c r="Q2850" t="s">
        <v>45</v>
      </c>
      <c r="R2850" t="s">
        <v>46</v>
      </c>
      <c r="S2850" t="s">
        <v>521</v>
      </c>
      <c r="T2850" t="s">
        <v>185</v>
      </c>
      <c r="U2850" t="s">
        <v>226</v>
      </c>
      <c r="V2850" t="s">
        <v>39</v>
      </c>
      <c r="W2850" t="s">
        <v>40</v>
      </c>
      <c r="X2850" t="s">
        <v>187</v>
      </c>
      <c r="Y2850" t="s">
        <v>41</v>
      </c>
      <c r="Z2850" t="s">
        <v>41</v>
      </c>
      <c r="AA2850" t="s">
        <v>188</v>
      </c>
      <c r="AB2850" t="s">
        <v>227</v>
      </c>
    </row>
    <row r="2851" spans="1:28" x14ac:dyDescent="0.25">
      <c r="A2851" t="s">
        <v>163</v>
      </c>
      <c r="B2851" t="s">
        <v>523</v>
      </c>
      <c r="C2851" t="s">
        <v>519</v>
      </c>
      <c r="D2851" t="s">
        <v>520</v>
      </c>
      <c r="E2851">
        <v>511</v>
      </c>
      <c r="F2851" t="str">
        <f t="shared" si="88"/>
        <v>A1045AF511</v>
      </c>
      <c r="G2851">
        <f t="shared" si="89"/>
        <v>237000</v>
      </c>
      <c r="H2851" s="2">
        <v>-236044</v>
      </c>
      <c r="I2851" s="3">
        <v>-237000</v>
      </c>
      <c r="J2851" t="s">
        <v>99</v>
      </c>
      <c r="K2851" t="s">
        <v>45</v>
      </c>
      <c r="L2851" t="s">
        <v>46</v>
      </c>
      <c r="M2851" t="s">
        <v>140</v>
      </c>
      <c r="N2851" t="s">
        <v>141</v>
      </c>
      <c r="O2851" t="s">
        <v>814</v>
      </c>
      <c r="P2851" t="s">
        <v>34</v>
      </c>
      <c r="Q2851" t="s">
        <v>45</v>
      </c>
      <c r="R2851" t="s">
        <v>46</v>
      </c>
      <c r="S2851" t="s">
        <v>521</v>
      </c>
      <c r="T2851" t="s">
        <v>185</v>
      </c>
      <c r="U2851" t="s">
        <v>226</v>
      </c>
      <c r="V2851" t="s">
        <v>39</v>
      </c>
      <c r="W2851" t="s">
        <v>40</v>
      </c>
      <c r="X2851" t="s">
        <v>187</v>
      </c>
      <c r="Y2851" t="s">
        <v>41</v>
      </c>
      <c r="Z2851" t="s">
        <v>41</v>
      </c>
      <c r="AA2851" t="s">
        <v>188</v>
      </c>
      <c r="AB2851" t="s">
        <v>227</v>
      </c>
    </row>
    <row r="2852" spans="1:28" x14ac:dyDescent="0.25">
      <c r="A2852" t="s">
        <v>164</v>
      </c>
      <c r="B2852" t="s">
        <v>26</v>
      </c>
      <c r="C2852" t="s">
        <v>519</v>
      </c>
      <c r="D2852" t="s">
        <v>520</v>
      </c>
      <c r="E2852">
        <v>511</v>
      </c>
      <c r="F2852" t="str">
        <f t="shared" si="88"/>
        <v>A1045AF511</v>
      </c>
      <c r="G2852">
        <f t="shared" si="89"/>
        <v>227000</v>
      </c>
      <c r="H2852" s="2">
        <v>226502</v>
      </c>
      <c r="I2852" s="3">
        <v>227000</v>
      </c>
      <c r="J2852" t="s">
        <v>29</v>
      </c>
      <c r="K2852" t="s">
        <v>116</v>
      </c>
      <c r="L2852" t="s">
        <v>117</v>
      </c>
      <c r="M2852" t="s">
        <v>118</v>
      </c>
      <c r="N2852" t="s">
        <v>117</v>
      </c>
      <c r="O2852" t="s">
        <v>814</v>
      </c>
      <c r="P2852" t="s">
        <v>34</v>
      </c>
      <c r="Q2852" t="s">
        <v>45</v>
      </c>
      <c r="R2852" t="s">
        <v>46</v>
      </c>
      <c r="S2852" t="s">
        <v>521</v>
      </c>
      <c r="T2852" t="s">
        <v>185</v>
      </c>
      <c r="U2852" t="s">
        <v>226</v>
      </c>
      <c r="V2852" t="s">
        <v>39</v>
      </c>
      <c r="W2852" t="s">
        <v>40</v>
      </c>
      <c r="X2852" t="s">
        <v>187</v>
      </c>
      <c r="Y2852" t="s">
        <v>41</v>
      </c>
      <c r="Z2852" t="s">
        <v>41</v>
      </c>
      <c r="AA2852" t="s">
        <v>188</v>
      </c>
      <c r="AB2852" t="s">
        <v>227</v>
      </c>
    </row>
    <row r="2853" spans="1:28" x14ac:dyDescent="0.25">
      <c r="A2853" t="s">
        <v>165</v>
      </c>
      <c r="B2853" t="s">
        <v>26</v>
      </c>
      <c r="C2853" t="s">
        <v>519</v>
      </c>
      <c r="D2853" t="s">
        <v>520</v>
      </c>
      <c r="E2853">
        <v>511</v>
      </c>
      <c r="F2853" t="str">
        <f t="shared" si="88"/>
        <v>A1045AF511</v>
      </c>
      <c r="G2853">
        <f t="shared" si="89"/>
        <v>227000</v>
      </c>
      <c r="H2853" s="2">
        <v>-226502</v>
      </c>
      <c r="I2853" s="3">
        <v>-227000</v>
      </c>
      <c r="J2853" t="s">
        <v>99</v>
      </c>
      <c r="K2853" t="s">
        <v>154</v>
      </c>
      <c r="L2853" t="s">
        <v>155</v>
      </c>
      <c r="M2853" t="s">
        <v>156</v>
      </c>
      <c r="N2853" t="s">
        <v>157</v>
      </c>
      <c r="O2853" t="s">
        <v>814</v>
      </c>
      <c r="P2853" t="s">
        <v>34</v>
      </c>
      <c r="Q2853" t="s">
        <v>45</v>
      </c>
      <c r="R2853" t="s">
        <v>46</v>
      </c>
      <c r="S2853" t="s">
        <v>521</v>
      </c>
      <c r="T2853" t="s">
        <v>185</v>
      </c>
      <c r="U2853" t="s">
        <v>226</v>
      </c>
      <c r="V2853" t="s">
        <v>39</v>
      </c>
      <c r="W2853" t="s">
        <v>40</v>
      </c>
      <c r="X2853" t="s">
        <v>187</v>
      </c>
      <c r="Y2853" t="s">
        <v>41</v>
      </c>
      <c r="Z2853" t="s">
        <v>41</v>
      </c>
      <c r="AA2853" t="s">
        <v>188</v>
      </c>
      <c r="AB2853" t="s">
        <v>227</v>
      </c>
    </row>
    <row r="2854" spans="1:28" x14ac:dyDescent="0.25">
      <c r="A2854" t="s">
        <v>166</v>
      </c>
      <c r="B2854" t="s">
        <v>26</v>
      </c>
      <c r="C2854" t="s">
        <v>519</v>
      </c>
      <c r="D2854" t="s">
        <v>520</v>
      </c>
      <c r="E2854">
        <v>511</v>
      </c>
      <c r="F2854" t="str">
        <f t="shared" si="88"/>
        <v>A1045AF511</v>
      </c>
      <c r="G2854">
        <f t="shared" si="89"/>
        <v>233000</v>
      </c>
      <c r="H2854" s="2">
        <v>232813</v>
      </c>
      <c r="I2854" s="3">
        <v>233000</v>
      </c>
      <c r="J2854" t="s">
        <v>29</v>
      </c>
      <c r="K2854" t="s">
        <v>116</v>
      </c>
      <c r="L2854" t="s">
        <v>117</v>
      </c>
      <c r="M2854" t="s">
        <v>118</v>
      </c>
      <c r="N2854" t="s">
        <v>117</v>
      </c>
      <c r="O2854" t="s">
        <v>814</v>
      </c>
      <c r="P2854" t="s">
        <v>34</v>
      </c>
      <c r="Q2854" t="s">
        <v>45</v>
      </c>
      <c r="R2854" t="s">
        <v>46</v>
      </c>
      <c r="S2854" t="s">
        <v>521</v>
      </c>
      <c r="T2854" t="s">
        <v>185</v>
      </c>
      <c r="U2854" t="s">
        <v>226</v>
      </c>
      <c r="V2854" t="s">
        <v>39</v>
      </c>
      <c r="W2854" t="s">
        <v>40</v>
      </c>
      <c r="X2854" t="s">
        <v>187</v>
      </c>
      <c r="Y2854" t="s">
        <v>41</v>
      </c>
      <c r="Z2854" t="s">
        <v>41</v>
      </c>
      <c r="AA2854" t="s">
        <v>188</v>
      </c>
      <c r="AB2854" t="s">
        <v>227</v>
      </c>
    </row>
    <row r="2855" spans="1:28" x14ac:dyDescent="0.25">
      <c r="A2855" t="s">
        <v>167</v>
      </c>
      <c r="B2855" t="s">
        <v>26</v>
      </c>
      <c r="C2855" t="s">
        <v>519</v>
      </c>
      <c r="D2855" t="s">
        <v>520</v>
      </c>
      <c r="E2855">
        <v>511</v>
      </c>
      <c r="F2855" t="str">
        <f t="shared" si="88"/>
        <v>A1045AF511</v>
      </c>
      <c r="G2855">
        <f t="shared" si="89"/>
        <v>233000</v>
      </c>
      <c r="H2855" s="2">
        <v>-232813</v>
      </c>
      <c r="I2855" s="3">
        <v>-233000</v>
      </c>
      <c r="J2855" t="s">
        <v>99</v>
      </c>
      <c r="K2855" t="s">
        <v>168</v>
      </c>
      <c r="L2855" t="s">
        <v>117</v>
      </c>
      <c r="M2855" t="s">
        <v>169</v>
      </c>
      <c r="N2855" t="s">
        <v>170</v>
      </c>
      <c r="O2855" t="s">
        <v>814</v>
      </c>
      <c r="P2855" t="s">
        <v>34</v>
      </c>
      <c r="Q2855" t="s">
        <v>45</v>
      </c>
      <c r="R2855" t="s">
        <v>46</v>
      </c>
      <c r="S2855" t="s">
        <v>521</v>
      </c>
      <c r="T2855" t="s">
        <v>185</v>
      </c>
      <c r="U2855" t="s">
        <v>226</v>
      </c>
      <c r="V2855" t="s">
        <v>39</v>
      </c>
      <c r="W2855" t="s">
        <v>40</v>
      </c>
      <c r="X2855" t="s">
        <v>187</v>
      </c>
      <c r="Y2855" t="s">
        <v>41</v>
      </c>
      <c r="Z2855" t="s">
        <v>41</v>
      </c>
      <c r="AA2855" t="s">
        <v>188</v>
      </c>
      <c r="AB2855" t="s">
        <v>227</v>
      </c>
    </row>
    <row r="2856" spans="1:28" x14ac:dyDescent="0.25">
      <c r="A2856" t="s">
        <v>823</v>
      </c>
      <c r="B2856" t="s">
        <v>26</v>
      </c>
      <c r="C2856" t="s">
        <v>519</v>
      </c>
      <c r="D2856" t="s">
        <v>522</v>
      </c>
      <c r="E2856">
        <v>511</v>
      </c>
      <c r="F2856" t="str">
        <f t="shared" si="88"/>
        <v>A1115AF511</v>
      </c>
      <c r="G2856">
        <f t="shared" si="89"/>
        <v>8602000</v>
      </c>
      <c r="H2856" s="2">
        <v>8601546</v>
      </c>
      <c r="I2856" s="3">
        <v>8602000</v>
      </c>
      <c r="J2856" t="s">
        <v>29</v>
      </c>
      <c r="K2856" t="s">
        <v>108</v>
      </c>
      <c r="L2856" t="s">
        <v>109</v>
      </c>
      <c r="M2856" t="s">
        <v>32</v>
      </c>
      <c r="N2856" t="s">
        <v>33</v>
      </c>
      <c r="O2856" t="s">
        <v>814</v>
      </c>
      <c r="P2856" t="s">
        <v>34</v>
      </c>
      <c r="Q2856" t="s">
        <v>45</v>
      </c>
      <c r="R2856" t="s">
        <v>46</v>
      </c>
      <c r="S2856" t="s">
        <v>521</v>
      </c>
      <c r="T2856" t="s">
        <v>185</v>
      </c>
      <c r="U2856" t="s">
        <v>226</v>
      </c>
      <c r="V2856" t="s">
        <v>39</v>
      </c>
      <c r="W2856" t="s">
        <v>40</v>
      </c>
      <c r="X2856" t="s">
        <v>187</v>
      </c>
      <c r="Y2856" t="s">
        <v>41</v>
      </c>
      <c r="Z2856" t="s">
        <v>41</v>
      </c>
      <c r="AA2856" t="s">
        <v>188</v>
      </c>
      <c r="AB2856" t="s">
        <v>227</v>
      </c>
    </row>
    <row r="2857" spans="1:28" x14ac:dyDescent="0.25">
      <c r="A2857" t="s">
        <v>825</v>
      </c>
      <c r="B2857" t="s">
        <v>26</v>
      </c>
      <c r="C2857" t="s">
        <v>519</v>
      </c>
      <c r="D2857" t="s">
        <v>522</v>
      </c>
      <c r="E2857">
        <v>511</v>
      </c>
      <c r="F2857" t="str">
        <f t="shared" si="88"/>
        <v>A1115AF511</v>
      </c>
      <c r="G2857">
        <f t="shared" si="89"/>
        <v>127000</v>
      </c>
      <c r="H2857" s="2">
        <v>127215</v>
      </c>
      <c r="I2857" s="3">
        <v>127000</v>
      </c>
      <c r="J2857" t="s">
        <v>29</v>
      </c>
      <c r="K2857" t="s">
        <v>100</v>
      </c>
      <c r="L2857" t="s">
        <v>101</v>
      </c>
      <c r="M2857" t="s">
        <v>102</v>
      </c>
      <c r="N2857" t="s">
        <v>103</v>
      </c>
      <c r="O2857" t="s">
        <v>814</v>
      </c>
      <c r="P2857" t="s">
        <v>34</v>
      </c>
      <c r="Q2857" t="s">
        <v>45</v>
      </c>
      <c r="R2857" t="s">
        <v>46</v>
      </c>
      <c r="S2857" t="s">
        <v>521</v>
      </c>
      <c r="T2857" t="s">
        <v>185</v>
      </c>
      <c r="U2857" t="s">
        <v>226</v>
      </c>
      <c r="V2857" t="s">
        <v>39</v>
      </c>
      <c r="W2857" t="s">
        <v>40</v>
      </c>
      <c r="X2857" t="s">
        <v>187</v>
      </c>
      <c r="Y2857" t="s">
        <v>41</v>
      </c>
      <c r="Z2857" t="s">
        <v>41</v>
      </c>
      <c r="AA2857" t="s">
        <v>188</v>
      </c>
      <c r="AB2857" t="s">
        <v>227</v>
      </c>
    </row>
    <row r="2858" spans="1:28" x14ac:dyDescent="0.25">
      <c r="A2858" t="s">
        <v>816</v>
      </c>
      <c r="B2858" t="s">
        <v>26</v>
      </c>
      <c r="C2858" t="s">
        <v>519</v>
      </c>
      <c r="D2858" t="s">
        <v>522</v>
      </c>
      <c r="E2858">
        <v>511</v>
      </c>
      <c r="F2858" t="str">
        <f t="shared" si="88"/>
        <v>A1115AF511</v>
      </c>
      <c r="G2858">
        <f t="shared" si="89"/>
        <v>2040000</v>
      </c>
      <c r="H2858" s="2">
        <v>-2040393</v>
      </c>
      <c r="I2858" s="3">
        <v>-2040000</v>
      </c>
      <c r="J2858" t="s">
        <v>99</v>
      </c>
      <c r="K2858" t="s">
        <v>115</v>
      </c>
      <c r="L2858" t="s">
        <v>111</v>
      </c>
      <c r="M2858" t="s">
        <v>112</v>
      </c>
      <c r="N2858" t="s">
        <v>113</v>
      </c>
      <c r="O2858" t="s">
        <v>814</v>
      </c>
      <c r="P2858" t="s">
        <v>34</v>
      </c>
      <c r="Q2858" t="s">
        <v>45</v>
      </c>
      <c r="R2858" t="s">
        <v>46</v>
      </c>
      <c r="S2858" t="s">
        <v>521</v>
      </c>
      <c r="T2858" t="s">
        <v>185</v>
      </c>
      <c r="U2858" t="s">
        <v>226</v>
      </c>
      <c r="V2858" t="s">
        <v>39</v>
      </c>
      <c r="W2858" t="s">
        <v>40</v>
      </c>
      <c r="X2858" t="s">
        <v>187</v>
      </c>
      <c r="Y2858" t="s">
        <v>41</v>
      </c>
      <c r="Z2858" t="s">
        <v>41</v>
      </c>
      <c r="AA2858" t="s">
        <v>188</v>
      </c>
      <c r="AB2858" t="s">
        <v>227</v>
      </c>
    </row>
    <row r="2859" spans="1:28" x14ac:dyDescent="0.25">
      <c r="A2859" t="s">
        <v>817</v>
      </c>
      <c r="B2859" t="s">
        <v>26</v>
      </c>
      <c r="C2859" t="s">
        <v>519</v>
      </c>
      <c r="D2859" t="s">
        <v>522</v>
      </c>
      <c r="E2859">
        <v>511</v>
      </c>
      <c r="F2859" t="str">
        <f t="shared" si="88"/>
        <v>A1115AF511</v>
      </c>
      <c r="G2859">
        <f t="shared" si="89"/>
        <v>6689000</v>
      </c>
      <c r="H2859" s="2">
        <v>-6688368</v>
      </c>
      <c r="I2859" s="3">
        <v>-6689000</v>
      </c>
      <c r="J2859" t="s">
        <v>99</v>
      </c>
      <c r="K2859" t="s">
        <v>116</v>
      </c>
      <c r="L2859" t="s">
        <v>117</v>
      </c>
      <c r="M2859" t="s">
        <v>118</v>
      </c>
      <c r="N2859" t="s">
        <v>117</v>
      </c>
      <c r="O2859" t="s">
        <v>814</v>
      </c>
      <c r="P2859" t="s">
        <v>34</v>
      </c>
      <c r="Q2859" t="s">
        <v>45</v>
      </c>
      <c r="R2859" t="s">
        <v>46</v>
      </c>
      <c r="S2859" t="s">
        <v>521</v>
      </c>
      <c r="T2859" t="s">
        <v>185</v>
      </c>
      <c r="U2859" t="s">
        <v>226</v>
      </c>
      <c r="V2859" t="s">
        <v>39</v>
      </c>
      <c r="W2859" t="s">
        <v>40</v>
      </c>
      <c r="X2859" t="s">
        <v>187</v>
      </c>
      <c r="Y2859" t="s">
        <v>41</v>
      </c>
      <c r="Z2859" t="s">
        <v>41</v>
      </c>
      <c r="AA2859" t="s">
        <v>188</v>
      </c>
      <c r="AB2859" t="s">
        <v>227</v>
      </c>
    </row>
    <row r="2860" spans="1:28" x14ac:dyDescent="0.25">
      <c r="A2860" t="s">
        <v>119</v>
      </c>
      <c r="B2860" t="s">
        <v>523</v>
      </c>
      <c r="C2860" t="s">
        <v>519</v>
      </c>
      <c r="D2860" t="s">
        <v>522</v>
      </c>
      <c r="E2860">
        <v>511</v>
      </c>
      <c r="F2860" t="str">
        <f t="shared" si="88"/>
        <v>A1115AF511</v>
      </c>
      <c r="G2860">
        <f t="shared" si="89"/>
        <v>166000</v>
      </c>
      <c r="H2860" s="2">
        <v>165904</v>
      </c>
      <c r="I2860" s="3">
        <v>166000</v>
      </c>
      <c r="J2860" t="s">
        <v>29</v>
      </c>
      <c r="K2860" t="s">
        <v>121</v>
      </c>
      <c r="L2860" t="s">
        <v>122</v>
      </c>
      <c r="M2860" t="s">
        <v>123</v>
      </c>
      <c r="N2860" t="s">
        <v>124</v>
      </c>
      <c r="O2860" t="s">
        <v>814</v>
      </c>
      <c r="P2860" t="s">
        <v>34</v>
      </c>
      <c r="Q2860" t="s">
        <v>45</v>
      </c>
      <c r="R2860" t="s">
        <v>46</v>
      </c>
      <c r="S2860" t="s">
        <v>521</v>
      </c>
      <c r="T2860" t="s">
        <v>185</v>
      </c>
      <c r="U2860" t="s">
        <v>226</v>
      </c>
      <c r="V2860" t="s">
        <v>39</v>
      </c>
      <c r="W2860" t="s">
        <v>40</v>
      </c>
      <c r="X2860" t="s">
        <v>187</v>
      </c>
      <c r="Y2860" t="s">
        <v>41</v>
      </c>
      <c r="Z2860" t="s">
        <v>41</v>
      </c>
      <c r="AA2860" t="s">
        <v>188</v>
      </c>
      <c r="AB2860" t="s">
        <v>227</v>
      </c>
    </row>
    <row r="2861" spans="1:28" x14ac:dyDescent="0.25">
      <c r="A2861" t="s">
        <v>125</v>
      </c>
      <c r="B2861" t="s">
        <v>523</v>
      </c>
      <c r="C2861" t="s">
        <v>519</v>
      </c>
      <c r="D2861" t="s">
        <v>522</v>
      </c>
      <c r="E2861">
        <v>511</v>
      </c>
      <c r="F2861" t="str">
        <f t="shared" si="88"/>
        <v>A1115AF511</v>
      </c>
      <c r="G2861">
        <f t="shared" si="89"/>
        <v>166000</v>
      </c>
      <c r="H2861" s="2">
        <v>-165904</v>
      </c>
      <c r="I2861" s="3">
        <v>-166000</v>
      </c>
      <c r="J2861" t="s">
        <v>99</v>
      </c>
      <c r="K2861" t="s">
        <v>126</v>
      </c>
      <c r="L2861" t="s">
        <v>927</v>
      </c>
      <c r="M2861" t="s">
        <v>127</v>
      </c>
      <c r="N2861" t="s">
        <v>928</v>
      </c>
      <c r="O2861" t="s">
        <v>814</v>
      </c>
      <c r="P2861" t="s">
        <v>34</v>
      </c>
      <c r="Q2861" t="s">
        <v>45</v>
      </c>
      <c r="R2861" t="s">
        <v>46</v>
      </c>
      <c r="S2861" t="s">
        <v>521</v>
      </c>
      <c r="T2861" t="s">
        <v>185</v>
      </c>
      <c r="U2861" t="s">
        <v>226</v>
      </c>
      <c r="V2861" t="s">
        <v>39</v>
      </c>
      <c r="W2861" t="s">
        <v>40</v>
      </c>
      <c r="X2861" t="s">
        <v>187</v>
      </c>
      <c r="Y2861" t="s">
        <v>41</v>
      </c>
      <c r="Z2861" t="s">
        <v>41</v>
      </c>
      <c r="AA2861" t="s">
        <v>188</v>
      </c>
      <c r="AB2861" t="s">
        <v>227</v>
      </c>
    </row>
    <row r="2862" spans="1:28" x14ac:dyDescent="0.25">
      <c r="A2862" t="s">
        <v>145</v>
      </c>
      <c r="B2862" t="s">
        <v>26</v>
      </c>
      <c r="C2862" t="s">
        <v>519</v>
      </c>
      <c r="D2862" t="s">
        <v>522</v>
      </c>
      <c r="E2862">
        <v>511</v>
      </c>
      <c r="F2862" t="str">
        <f t="shared" si="88"/>
        <v>A1115AF511</v>
      </c>
      <c r="G2862">
        <f t="shared" si="89"/>
        <v>166000</v>
      </c>
      <c r="H2862" s="2">
        <v>165904</v>
      </c>
      <c r="I2862" s="3">
        <v>166000</v>
      </c>
      <c r="J2862" t="s">
        <v>29</v>
      </c>
      <c r="K2862" t="s">
        <v>108</v>
      </c>
      <c r="L2862" t="s">
        <v>109</v>
      </c>
      <c r="M2862" t="s">
        <v>32</v>
      </c>
      <c r="N2862" t="s">
        <v>33</v>
      </c>
      <c r="O2862" t="s">
        <v>814</v>
      </c>
      <c r="P2862" t="s">
        <v>34</v>
      </c>
      <c r="Q2862" t="s">
        <v>45</v>
      </c>
      <c r="R2862" t="s">
        <v>46</v>
      </c>
      <c r="S2862" t="s">
        <v>521</v>
      </c>
      <c r="T2862" t="s">
        <v>185</v>
      </c>
      <c r="U2862" t="s">
        <v>226</v>
      </c>
      <c r="V2862" t="s">
        <v>39</v>
      </c>
      <c r="W2862" t="s">
        <v>40</v>
      </c>
      <c r="X2862" t="s">
        <v>187</v>
      </c>
      <c r="Y2862" t="s">
        <v>41</v>
      </c>
      <c r="Z2862" t="s">
        <v>41</v>
      </c>
      <c r="AA2862" t="s">
        <v>188</v>
      </c>
      <c r="AB2862" t="s">
        <v>227</v>
      </c>
    </row>
    <row r="2863" spans="1:28" x14ac:dyDescent="0.25">
      <c r="A2863" t="s">
        <v>146</v>
      </c>
      <c r="B2863" t="s">
        <v>26</v>
      </c>
      <c r="C2863" t="s">
        <v>519</v>
      </c>
      <c r="D2863" t="s">
        <v>522</v>
      </c>
      <c r="E2863">
        <v>511</v>
      </c>
      <c r="F2863" t="str">
        <f t="shared" si="88"/>
        <v>A1115AF511</v>
      </c>
      <c r="G2863">
        <f t="shared" si="89"/>
        <v>166000</v>
      </c>
      <c r="H2863" s="2">
        <v>-165904</v>
      </c>
      <c r="I2863" s="3">
        <v>-166000</v>
      </c>
      <c r="J2863" t="s">
        <v>99</v>
      </c>
      <c r="K2863" t="s">
        <v>121</v>
      </c>
      <c r="L2863" t="s">
        <v>122</v>
      </c>
      <c r="M2863" t="s">
        <v>123</v>
      </c>
      <c r="N2863" t="s">
        <v>124</v>
      </c>
      <c r="O2863" t="s">
        <v>814</v>
      </c>
      <c r="P2863" t="s">
        <v>34</v>
      </c>
      <c r="Q2863" t="s">
        <v>45</v>
      </c>
      <c r="R2863" t="s">
        <v>46</v>
      </c>
      <c r="S2863" t="s">
        <v>521</v>
      </c>
      <c r="T2863" t="s">
        <v>185</v>
      </c>
      <c r="U2863" t="s">
        <v>226</v>
      </c>
      <c r="V2863" t="s">
        <v>39</v>
      </c>
      <c r="W2863" t="s">
        <v>40</v>
      </c>
      <c r="X2863" t="s">
        <v>187</v>
      </c>
      <c r="Y2863" t="s">
        <v>41</v>
      </c>
      <c r="Z2863" t="s">
        <v>41</v>
      </c>
      <c r="AA2863" t="s">
        <v>188</v>
      </c>
      <c r="AB2863" t="s">
        <v>227</v>
      </c>
    </row>
    <row r="2864" spans="1:28" x14ac:dyDescent="0.25">
      <c r="A2864" t="s">
        <v>147</v>
      </c>
      <c r="B2864" t="s">
        <v>26</v>
      </c>
      <c r="C2864" t="s">
        <v>519</v>
      </c>
      <c r="D2864" t="s">
        <v>522</v>
      </c>
      <c r="E2864">
        <v>511</v>
      </c>
      <c r="F2864" t="str">
        <f t="shared" si="88"/>
        <v>A1115AF511</v>
      </c>
      <c r="G2864">
        <f t="shared" si="89"/>
        <v>166000</v>
      </c>
      <c r="H2864" s="2">
        <v>165904</v>
      </c>
      <c r="I2864" s="3">
        <v>166000</v>
      </c>
      <c r="J2864" t="s">
        <v>29</v>
      </c>
      <c r="K2864" t="s">
        <v>126</v>
      </c>
      <c r="L2864" t="s">
        <v>927</v>
      </c>
      <c r="M2864" t="s">
        <v>127</v>
      </c>
      <c r="N2864" t="s">
        <v>928</v>
      </c>
      <c r="O2864" t="s">
        <v>814</v>
      </c>
      <c r="P2864" t="s">
        <v>34</v>
      </c>
      <c r="Q2864" t="s">
        <v>45</v>
      </c>
      <c r="R2864" t="s">
        <v>46</v>
      </c>
      <c r="S2864" t="s">
        <v>521</v>
      </c>
      <c r="T2864" t="s">
        <v>185</v>
      </c>
      <c r="U2864" t="s">
        <v>226</v>
      </c>
      <c r="V2864" t="s">
        <v>39</v>
      </c>
      <c r="W2864" t="s">
        <v>40</v>
      </c>
      <c r="X2864" t="s">
        <v>187</v>
      </c>
      <c r="Y2864" t="s">
        <v>41</v>
      </c>
      <c r="Z2864" t="s">
        <v>41</v>
      </c>
      <c r="AA2864" t="s">
        <v>188</v>
      </c>
      <c r="AB2864" t="s">
        <v>227</v>
      </c>
    </row>
    <row r="2865" spans="1:28" x14ac:dyDescent="0.25">
      <c r="A2865" t="s">
        <v>148</v>
      </c>
      <c r="B2865" t="s">
        <v>26</v>
      </c>
      <c r="C2865" t="s">
        <v>519</v>
      </c>
      <c r="D2865" t="s">
        <v>522</v>
      </c>
      <c r="E2865">
        <v>511</v>
      </c>
      <c r="F2865" t="str">
        <f t="shared" si="88"/>
        <v>A1115AF511</v>
      </c>
      <c r="G2865">
        <f t="shared" si="89"/>
        <v>166000</v>
      </c>
      <c r="H2865" s="2">
        <v>-165904</v>
      </c>
      <c r="I2865" s="3">
        <v>-166000</v>
      </c>
      <c r="J2865" t="s">
        <v>99</v>
      </c>
      <c r="K2865" t="s">
        <v>116</v>
      </c>
      <c r="L2865" t="s">
        <v>117</v>
      </c>
      <c r="M2865" t="s">
        <v>118</v>
      </c>
      <c r="N2865" t="s">
        <v>117</v>
      </c>
      <c r="O2865" t="s">
        <v>814</v>
      </c>
      <c r="P2865" t="s">
        <v>34</v>
      </c>
      <c r="Q2865" t="s">
        <v>45</v>
      </c>
      <c r="R2865" t="s">
        <v>46</v>
      </c>
      <c r="S2865" t="s">
        <v>521</v>
      </c>
      <c r="T2865" t="s">
        <v>185</v>
      </c>
      <c r="U2865" t="s">
        <v>226</v>
      </c>
      <c r="V2865" t="s">
        <v>39</v>
      </c>
      <c r="W2865" t="s">
        <v>40</v>
      </c>
      <c r="X2865" t="s">
        <v>187</v>
      </c>
      <c r="Y2865" t="s">
        <v>41</v>
      </c>
      <c r="Z2865" t="s">
        <v>41</v>
      </c>
      <c r="AA2865" t="s">
        <v>188</v>
      </c>
      <c r="AB2865" t="s">
        <v>227</v>
      </c>
    </row>
    <row r="2866" spans="1:28" x14ac:dyDescent="0.25">
      <c r="A2866" t="s">
        <v>149</v>
      </c>
      <c r="B2866" t="s">
        <v>26</v>
      </c>
      <c r="C2866" t="s">
        <v>519</v>
      </c>
      <c r="D2866" t="s">
        <v>522</v>
      </c>
      <c r="E2866">
        <v>511</v>
      </c>
      <c r="F2866" t="str">
        <f t="shared" si="88"/>
        <v>A1115AF511</v>
      </c>
      <c r="G2866">
        <f t="shared" si="89"/>
        <v>1830000</v>
      </c>
      <c r="H2866" s="2">
        <v>1829642</v>
      </c>
      <c r="I2866" s="3">
        <v>1830000</v>
      </c>
      <c r="J2866" t="s">
        <v>29</v>
      </c>
      <c r="K2866" t="s">
        <v>45</v>
      </c>
      <c r="L2866" t="s">
        <v>46</v>
      </c>
      <c r="M2866" t="s">
        <v>140</v>
      </c>
      <c r="N2866" t="s">
        <v>141</v>
      </c>
      <c r="O2866" t="s">
        <v>814</v>
      </c>
      <c r="P2866" t="s">
        <v>34</v>
      </c>
      <c r="Q2866" t="s">
        <v>45</v>
      </c>
      <c r="R2866" t="s">
        <v>46</v>
      </c>
      <c r="S2866" t="s">
        <v>521</v>
      </c>
      <c r="T2866" t="s">
        <v>185</v>
      </c>
      <c r="U2866" t="s">
        <v>226</v>
      </c>
      <c r="V2866" t="s">
        <v>39</v>
      </c>
      <c r="W2866" t="s">
        <v>40</v>
      </c>
      <c r="X2866" t="s">
        <v>187</v>
      </c>
      <c r="Y2866" t="s">
        <v>41</v>
      </c>
      <c r="Z2866" t="s">
        <v>41</v>
      </c>
      <c r="AA2866" t="s">
        <v>188</v>
      </c>
      <c r="AB2866" t="s">
        <v>227</v>
      </c>
    </row>
    <row r="2867" spans="1:28" x14ac:dyDescent="0.25">
      <c r="A2867" t="s">
        <v>152</v>
      </c>
      <c r="B2867" t="s">
        <v>26</v>
      </c>
      <c r="C2867" t="s">
        <v>519</v>
      </c>
      <c r="D2867" t="s">
        <v>522</v>
      </c>
      <c r="E2867">
        <v>511</v>
      </c>
      <c r="F2867" t="str">
        <f t="shared" si="88"/>
        <v>A1115AF511</v>
      </c>
      <c r="G2867">
        <f t="shared" si="89"/>
        <v>1830000</v>
      </c>
      <c r="H2867" s="2">
        <v>-1829642</v>
      </c>
      <c r="I2867" s="3">
        <v>-1830000</v>
      </c>
      <c r="J2867" t="s">
        <v>99</v>
      </c>
      <c r="K2867" t="s">
        <v>115</v>
      </c>
      <c r="L2867" t="s">
        <v>111</v>
      </c>
      <c r="M2867" t="s">
        <v>112</v>
      </c>
      <c r="N2867" t="s">
        <v>113</v>
      </c>
      <c r="O2867" t="s">
        <v>814</v>
      </c>
      <c r="P2867" t="s">
        <v>34</v>
      </c>
      <c r="Q2867" t="s">
        <v>45</v>
      </c>
      <c r="R2867" t="s">
        <v>46</v>
      </c>
      <c r="S2867" t="s">
        <v>521</v>
      </c>
      <c r="T2867" t="s">
        <v>185</v>
      </c>
      <c r="U2867" t="s">
        <v>226</v>
      </c>
      <c r="V2867" t="s">
        <v>39</v>
      </c>
      <c r="W2867" t="s">
        <v>40</v>
      </c>
      <c r="X2867" t="s">
        <v>187</v>
      </c>
      <c r="Y2867" t="s">
        <v>41</v>
      </c>
      <c r="Z2867" t="s">
        <v>41</v>
      </c>
      <c r="AA2867" t="s">
        <v>188</v>
      </c>
      <c r="AB2867" t="s">
        <v>227</v>
      </c>
    </row>
    <row r="2868" spans="1:28" x14ac:dyDescent="0.25">
      <c r="A2868" t="s">
        <v>153</v>
      </c>
      <c r="B2868" t="s">
        <v>523</v>
      </c>
      <c r="C2868" t="s">
        <v>519</v>
      </c>
      <c r="D2868" t="s">
        <v>522</v>
      </c>
      <c r="E2868">
        <v>511</v>
      </c>
      <c r="F2868" t="str">
        <f t="shared" si="88"/>
        <v>A1115AF511</v>
      </c>
      <c r="G2868">
        <f t="shared" si="89"/>
        <v>1748000</v>
      </c>
      <c r="H2868" s="2">
        <v>1748163</v>
      </c>
      <c r="I2868" s="3">
        <v>1748000</v>
      </c>
      <c r="J2868" t="s">
        <v>29</v>
      </c>
      <c r="K2868" t="s">
        <v>154</v>
      </c>
      <c r="L2868" t="s">
        <v>155</v>
      </c>
      <c r="M2868" t="s">
        <v>156</v>
      </c>
      <c r="N2868" t="s">
        <v>157</v>
      </c>
      <c r="O2868" t="s">
        <v>814</v>
      </c>
      <c r="P2868" t="s">
        <v>34</v>
      </c>
      <c r="Q2868" t="s">
        <v>45</v>
      </c>
      <c r="R2868" t="s">
        <v>46</v>
      </c>
      <c r="S2868" t="s">
        <v>521</v>
      </c>
      <c r="T2868" t="s">
        <v>185</v>
      </c>
      <c r="U2868" t="s">
        <v>226</v>
      </c>
      <c r="V2868" t="s">
        <v>39</v>
      </c>
      <c r="W2868" t="s">
        <v>40</v>
      </c>
      <c r="X2868" t="s">
        <v>187</v>
      </c>
      <c r="Y2868" t="s">
        <v>41</v>
      </c>
      <c r="Z2868" t="s">
        <v>41</v>
      </c>
      <c r="AA2868" t="s">
        <v>188</v>
      </c>
      <c r="AB2868" t="s">
        <v>227</v>
      </c>
    </row>
    <row r="2869" spans="1:28" x14ac:dyDescent="0.25">
      <c r="A2869" t="s">
        <v>158</v>
      </c>
      <c r="B2869" t="s">
        <v>523</v>
      </c>
      <c r="C2869" t="s">
        <v>519</v>
      </c>
      <c r="D2869" t="s">
        <v>522</v>
      </c>
      <c r="E2869">
        <v>511</v>
      </c>
      <c r="F2869" t="str">
        <f t="shared" si="88"/>
        <v>A1115AF511</v>
      </c>
      <c r="G2869">
        <f t="shared" si="89"/>
        <v>99000</v>
      </c>
      <c r="H2869" s="2">
        <v>99379</v>
      </c>
      <c r="I2869" s="3">
        <v>99000</v>
      </c>
      <c r="J2869" t="s">
        <v>29</v>
      </c>
      <c r="K2869" t="s">
        <v>159</v>
      </c>
      <c r="L2869" t="s">
        <v>160</v>
      </c>
      <c r="M2869" t="s">
        <v>161</v>
      </c>
      <c r="N2869" t="s">
        <v>162</v>
      </c>
      <c r="O2869" t="s">
        <v>814</v>
      </c>
      <c r="P2869" t="s">
        <v>34</v>
      </c>
      <c r="Q2869" t="s">
        <v>45</v>
      </c>
      <c r="R2869" t="s">
        <v>46</v>
      </c>
      <c r="S2869" t="s">
        <v>521</v>
      </c>
      <c r="T2869" t="s">
        <v>185</v>
      </c>
      <c r="U2869" t="s">
        <v>226</v>
      </c>
      <c r="V2869" t="s">
        <v>39</v>
      </c>
      <c r="W2869" t="s">
        <v>40</v>
      </c>
      <c r="X2869" t="s">
        <v>187</v>
      </c>
      <c r="Y2869" t="s">
        <v>41</v>
      </c>
      <c r="Z2869" t="s">
        <v>41</v>
      </c>
      <c r="AA2869" t="s">
        <v>188</v>
      </c>
      <c r="AB2869" t="s">
        <v>227</v>
      </c>
    </row>
    <row r="2870" spans="1:28" x14ac:dyDescent="0.25">
      <c r="A2870" t="s">
        <v>163</v>
      </c>
      <c r="B2870" t="s">
        <v>523</v>
      </c>
      <c r="C2870" t="s">
        <v>519</v>
      </c>
      <c r="D2870" t="s">
        <v>522</v>
      </c>
      <c r="E2870">
        <v>511</v>
      </c>
      <c r="F2870" t="str">
        <f t="shared" si="88"/>
        <v>A1115AF511</v>
      </c>
      <c r="G2870">
        <f t="shared" si="89"/>
        <v>1847000</v>
      </c>
      <c r="H2870" s="2">
        <v>-1847542</v>
      </c>
      <c r="I2870" s="3">
        <v>-1847000</v>
      </c>
      <c r="J2870" t="s">
        <v>99</v>
      </c>
      <c r="K2870" t="s">
        <v>45</v>
      </c>
      <c r="L2870" t="s">
        <v>46</v>
      </c>
      <c r="M2870" t="s">
        <v>140</v>
      </c>
      <c r="N2870" t="s">
        <v>141</v>
      </c>
      <c r="O2870" t="s">
        <v>814</v>
      </c>
      <c r="P2870" t="s">
        <v>34</v>
      </c>
      <c r="Q2870" t="s">
        <v>45</v>
      </c>
      <c r="R2870" t="s">
        <v>46</v>
      </c>
      <c r="S2870" t="s">
        <v>521</v>
      </c>
      <c r="T2870" t="s">
        <v>185</v>
      </c>
      <c r="U2870" t="s">
        <v>226</v>
      </c>
      <c r="V2870" t="s">
        <v>39</v>
      </c>
      <c r="W2870" t="s">
        <v>40</v>
      </c>
      <c r="X2870" t="s">
        <v>187</v>
      </c>
      <c r="Y2870" t="s">
        <v>41</v>
      </c>
      <c r="Z2870" t="s">
        <v>41</v>
      </c>
      <c r="AA2870" t="s">
        <v>188</v>
      </c>
      <c r="AB2870" t="s">
        <v>227</v>
      </c>
    </row>
    <row r="2871" spans="1:28" x14ac:dyDescent="0.25">
      <c r="A2871" t="s">
        <v>164</v>
      </c>
      <c r="B2871" t="s">
        <v>26</v>
      </c>
      <c r="C2871" t="s">
        <v>519</v>
      </c>
      <c r="D2871" t="s">
        <v>522</v>
      </c>
      <c r="E2871">
        <v>511</v>
      </c>
      <c r="F2871" t="str">
        <f t="shared" si="88"/>
        <v>A1115AF511</v>
      </c>
      <c r="G2871">
        <f t="shared" si="89"/>
        <v>1748000</v>
      </c>
      <c r="H2871" s="2">
        <v>1748163</v>
      </c>
      <c r="I2871" s="3">
        <v>1748000</v>
      </c>
      <c r="J2871" t="s">
        <v>29</v>
      </c>
      <c r="K2871" t="s">
        <v>116</v>
      </c>
      <c r="L2871" t="s">
        <v>117</v>
      </c>
      <c r="M2871" t="s">
        <v>118</v>
      </c>
      <c r="N2871" t="s">
        <v>117</v>
      </c>
      <c r="O2871" t="s">
        <v>814</v>
      </c>
      <c r="P2871" t="s">
        <v>34</v>
      </c>
      <c r="Q2871" t="s">
        <v>45</v>
      </c>
      <c r="R2871" t="s">
        <v>46</v>
      </c>
      <c r="S2871" t="s">
        <v>521</v>
      </c>
      <c r="T2871" t="s">
        <v>185</v>
      </c>
      <c r="U2871" t="s">
        <v>226</v>
      </c>
      <c r="V2871" t="s">
        <v>39</v>
      </c>
      <c r="W2871" t="s">
        <v>40</v>
      </c>
      <c r="X2871" t="s">
        <v>187</v>
      </c>
      <c r="Y2871" t="s">
        <v>41</v>
      </c>
      <c r="Z2871" t="s">
        <v>41</v>
      </c>
      <c r="AA2871" t="s">
        <v>188</v>
      </c>
      <c r="AB2871" t="s">
        <v>227</v>
      </c>
    </row>
    <row r="2872" spans="1:28" x14ac:dyDescent="0.25">
      <c r="A2872" t="s">
        <v>165</v>
      </c>
      <c r="B2872" t="s">
        <v>26</v>
      </c>
      <c r="C2872" t="s">
        <v>519</v>
      </c>
      <c r="D2872" t="s">
        <v>522</v>
      </c>
      <c r="E2872">
        <v>511</v>
      </c>
      <c r="F2872" t="str">
        <f t="shared" si="88"/>
        <v>A1115AF511</v>
      </c>
      <c r="G2872">
        <f t="shared" si="89"/>
        <v>1748000</v>
      </c>
      <c r="H2872" s="2">
        <v>-1748163</v>
      </c>
      <c r="I2872" s="3">
        <v>-1748000</v>
      </c>
      <c r="J2872" t="s">
        <v>99</v>
      </c>
      <c r="K2872" t="s">
        <v>154</v>
      </c>
      <c r="L2872" t="s">
        <v>155</v>
      </c>
      <c r="M2872" t="s">
        <v>156</v>
      </c>
      <c r="N2872" t="s">
        <v>157</v>
      </c>
      <c r="O2872" t="s">
        <v>814</v>
      </c>
      <c r="P2872" t="s">
        <v>34</v>
      </c>
      <c r="Q2872" t="s">
        <v>45</v>
      </c>
      <c r="R2872" t="s">
        <v>46</v>
      </c>
      <c r="S2872" t="s">
        <v>521</v>
      </c>
      <c r="T2872" t="s">
        <v>185</v>
      </c>
      <c r="U2872" t="s">
        <v>226</v>
      </c>
      <c r="V2872" t="s">
        <v>39</v>
      </c>
      <c r="W2872" t="s">
        <v>40</v>
      </c>
      <c r="X2872" t="s">
        <v>187</v>
      </c>
      <c r="Y2872" t="s">
        <v>41</v>
      </c>
      <c r="Z2872" t="s">
        <v>41</v>
      </c>
      <c r="AA2872" t="s">
        <v>188</v>
      </c>
      <c r="AB2872" t="s">
        <v>227</v>
      </c>
    </row>
    <row r="2873" spans="1:28" x14ac:dyDescent="0.25">
      <c r="A2873" t="s">
        <v>166</v>
      </c>
      <c r="B2873" t="s">
        <v>26</v>
      </c>
      <c r="C2873" t="s">
        <v>519</v>
      </c>
      <c r="D2873" t="s">
        <v>522</v>
      </c>
      <c r="E2873">
        <v>511</v>
      </c>
      <c r="F2873" t="str">
        <f t="shared" si="88"/>
        <v>A1115AF511</v>
      </c>
      <c r="G2873">
        <f t="shared" si="89"/>
        <v>1773000</v>
      </c>
      <c r="H2873" s="2">
        <v>1772678</v>
      </c>
      <c r="I2873" s="3">
        <v>1773000</v>
      </c>
      <c r="J2873" t="s">
        <v>29</v>
      </c>
      <c r="K2873" t="s">
        <v>116</v>
      </c>
      <c r="L2873" t="s">
        <v>117</v>
      </c>
      <c r="M2873" t="s">
        <v>118</v>
      </c>
      <c r="N2873" t="s">
        <v>117</v>
      </c>
      <c r="O2873" t="s">
        <v>814</v>
      </c>
      <c r="P2873" t="s">
        <v>34</v>
      </c>
      <c r="Q2873" t="s">
        <v>45</v>
      </c>
      <c r="R2873" t="s">
        <v>46</v>
      </c>
      <c r="S2873" t="s">
        <v>521</v>
      </c>
      <c r="T2873" t="s">
        <v>185</v>
      </c>
      <c r="U2873" t="s">
        <v>226</v>
      </c>
      <c r="V2873" t="s">
        <v>39</v>
      </c>
      <c r="W2873" t="s">
        <v>40</v>
      </c>
      <c r="X2873" t="s">
        <v>187</v>
      </c>
      <c r="Y2873" t="s">
        <v>41</v>
      </c>
      <c r="Z2873" t="s">
        <v>41</v>
      </c>
      <c r="AA2873" t="s">
        <v>188</v>
      </c>
      <c r="AB2873" t="s">
        <v>227</v>
      </c>
    </row>
    <row r="2874" spans="1:28" x14ac:dyDescent="0.25">
      <c r="A2874" t="s">
        <v>167</v>
      </c>
      <c r="B2874" t="s">
        <v>26</v>
      </c>
      <c r="C2874" t="s">
        <v>519</v>
      </c>
      <c r="D2874" t="s">
        <v>522</v>
      </c>
      <c r="E2874">
        <v>511</v>
      </c>
      <c r="F2874" t="str">
        <f t="shared" si="88"/>
        <v>A1115AF511</v>
      </c>
      <c r="G2874">
        <f t="shared" si="89"/>
        <v>1773000</v>
      </c>
      <c r="H2874" s="2">
        <v>-1772678</v>
      </c>
      <c r="I2874" s="3">
        <v>-1773000</v>
      </c>
      <c r="J2874" t="s">
        <v>99</v>
      </c>
      <c r="K2874" t="s">
        <v>168</v>
      </c>
      <c r="L2874" t="s">
        <v>117</v>
      </c>
      <c r="M2874" t="s">
        <v>169</v>
      </c>
      <c r="N2874" t="s">
        <v>170</v>
      </c>
      <c r="O2874" t="s">
        <v>814</v>
      </c>
      <c r="P2874" t="s">
        <v>34</v>
      </c>
      <c r="Q2874" t="s">
        <v>45</v>
      </c>
      <c r="R2874" t="s">
        <v>46</v>
      </c>
      <c r="S2874" t="s">
        <v>521</v>
      </c>
      <c r="T2874" t="s">
        <v>185</v>
      </c>
      <c r="U2874" t="s">
        <v>226</v>
      </c>
      <c r="V2874" t="s">
        <v>39</v>
      </c>
      <c r="W2874" t="s">
        <v>40</v>
      </c>
      <c r="X2874" t="s">
        <v>187</v>
      </c>
      <c r="Y2874" t="s">
        <v>41</v>
      </c>
      <c r="Z2874" t="s">
        <v>41</v>
      </c>
      <c r="AA2874" t="s">
        <v>188</v>
      </c>
      <c r="AB2874" t="s">
        <v>227</v>
      </c>
    </row>
    <row r="2875" spans="1:28" x14ac:dyDescent="0.25">
      <c r="A2875" t="s">
        <v>171</v>
      </c>
      <c r="B2875" t="s">
        <v>26</v>
      </c>
      <c r="C2875" t="s">
        <v>519</v>
      </c>
      <c r="D2875" t="s">
        <v>522</v>
      </c>
      <c r="E2875">
        <v>511</v>
      </c>
      <c r="F2875" t="str">
        <f t="shared" si="88"/>
        <v>A1115AF511</v>
      </c>
      <c r="G2875">
        <f t="shared" si="89"/>
        <v>219000</v>
      </c>
      <c r="H2875" s="2">
        <v>219113</v>
      </c>
      <c r="I2875" s="3">
        <v>219000</v>
      </c>
      <c r="J2875" t="s">
        <v>29</v>
      </c>
      <c r="K2875" t="s">
        <v>115</v>
      </c>
      <c r="L2875" t="s">
        <v>111</v>
      </c>
      <c r="M2875" t="s">
        <v>112</v>
      </c>
      <c r="N2875" t="s">
        <v>113</v>
      </c>
      <c r="O2875" t="s">
        <v>814</v>
      </c>
      <c r="P2875" t="s">
        <v>34</v>
      </c>
      <c r="Q2875" t="s">
        <v>45</v>
      </c>
      <c r="R2875" t="s">
        <v>46</v>
      </c>
      <c r="S2875" t="s">
        <v>521</v>
      </c>
      <c r="T2875" t="s">
        <v>185</v>
      </c>
      <c r="U2875" t="s">
        <v>226</v>
      </c>
      <c r="V2875" t="s">
        <v>39</v>
      </c>
      <c r="W2875" t="s">
        <v>40</v>
      </c>
      <c r="X2875" t="s">
        <v>187</v>
      </c>
      <c r="Y2875" t="s">
        <v>41</v>
      </c>
      <c r="Z2875" t="s">
        <v>41</v>
      </c>
      <c r="AA2875" t="s">
        <v>188</v>
      </c>
      <c r="AB2875" t="s">
        <v>227</v>
      </c>
    </row>
    <row r="2876" spans="1:28" x14ac:dyDescent="0.25">
      <c r="A2876" t="s">
        <v>172</v>
      </c>
      <c r="B2876" t="s">
        <v>26</v>
      </c>
      <c r="C2876" t="s">
        <v>519</v>
      </c>
      <c r="D2876" t="s">
        <v>522</v>
      </c>
      <c r="E2876">
        <v>511</v>
      </c>
      <c r="F2876" t="str">
        <f t="shared" si="88"/>
        <v>A1115AF511</v>
      </c>
      <c r="G2876">
        <f t="shared" si="89"/>
        <v>219000</v>
      </c>
      <c r="H2876" s="2">
        <v>-219113</v>
      </c>
      <c r="I2876" s="3">
        <v>-219000</v>
      </c>
      <c r="J2876" t="s">
        <v>99</v>
      </c>
      <c r="K2876" t="s">
        <v>108</v>
      </c>
      <c r="L2876" t="s">
        <v>109</v>
      </c>
      <c r="M2876" t="s">
        <v>32</v>
      </c>
      <c r="N2876" t="s">
        <v>33</v>
      </c>
      <c r="O2876" t="s">
        <v>814</v>
      </c>
      <c r="P2876" t="s">
        <v>34</v>
      </c>
      <c r="Q2876" t="s">
        <v>45</v>
      </c>
      <c r="R2876" t="s">
        <v>46</v>
      </c>
      <c r="S2876" t="s">
        <v>521</v>
      </c>
      <c r="T2876" t="s">
        <v>185</v>
      </c>
      <c r="U2876" t="s">
        <v>226</v>
      </c>
      <c r="V2876" t="s">
        <v>39</v>
      </c>
      <c r="W2876" t="s">
        <v>40</v>
      </c>
      <c r="X2876" t="s">
        <v>187</v>
      </c>
      <c r="Y2876" t="s">
        <v>41</v>
      </c>
      <c r="Z2876" t="s">
        <v>41</v>
      </c>
      <c r="AA2876" t="s">
        <v>188</v>
      </c>
      <c r="AB2876" t="s">
        <v>227</v>
      </c>
    </row>
    <row r="2877" spans="1:28" x14ac:dyDescent="0.25">
      <c r="A2877" t="s">
        <v>823</v>
      </c>
      <c r="B2877" t="s">
        <v>26</v>
      </c>
      <c r="C2877" t="s">
        <v>524</v>
      </c>
      <c r="D2877" t="s">
        <v>210</v>
      </c>
      <c r="E2877">
        <v>511</v>
      </c>
      <c r="F2877" t="str">
        <f t="shared" si="88"/>
        <v>A2660AF511</v>
      </c>
      <c r="G2877">
        <f t="shared" si="89"/>
        <v>9655000</v>
      </c>
      <c r="H2877" s="2">
        <v>9654616</v>
      </c>
      <c r="I2877" s="3">
        <v>9655000</v>
      </c>
      <c r="J2877" t="s">
        <v>29</v>
      </c>
      <c r="K2877" t="s">
        <v>108</v>
      </c>
      <c r="L2877" t="s">
        <v>109</v>
      </c>
      <c r="M2877" t="s">
        <v>32</v>
      </c>
      <c r="N2877" t="s">
        <v>33</v>
      </c>
      <c r="O2877" t="s">
        <v>814</v>
      </c>
      <c r="P2877" t="s">
        <v>34</v>
      </c>
      <c r="Q2877" t="s">
        <v>204</v>
      </c>
      <c r="R2877" t="s">
        <v>205</v>
      </c>
      <c r="S2877" t="s">
        <v>525</v>
      </c>
      <c r="T2877" t="s">
        <v>185</v>
      </c>
      <c r="U2877" t="s">
        <v>207</v>
      </c>
      <c r="V2877" t="s">
        <v>39</v>
      </c>
      <c r="W2877" t="s">
        <v>40</v>
      </c>
      <c r="X2877" t="s">
        <v>40</v>
      </c>
      <c r="Y2877" t="s">
        <v>41</v>
      </c>
      <c r="Z2877" t="s">
        <v>41</v>
      </c>
      <c r="AA2877" t="s">
        <v>188</v>
      </c>
      <c r="AB2877" t="s">
        <v>209</v>
      </c>
    </row>
    <row r="2878" spans="1:28" x14ac:dyDescent="0.25">
      <c r="A2878" t="s">
        <v>825</v>
      </c>
      <c r="B2878" t="s">
        <v>26</v>
      </c>
      <c r="C2878" t="s">
        <v>524</v>
      </c>
      <c r="D2878" t="s">
        <v>210</v>
      </c>
      <c r="E2878">
        <v>511</v>
      </c>
      <c r="F2878" t="str">
        <f t="shared" si="88"/>
        <v>A2660AF511</v>
      </c>
      <c r="G2878">
        <f t="shared" si="89"/>
        <v>27000</v>
      </c>
      <c r="H2878" s="2">
        <v>26766</v>
      </c>
      <c r="I2878" s="3">
        <v>27000</v>
      </c>
      <c r="J2878" t="s">
        <v>29</v>
      </c>
      <c r="K2878" t="s">
        <v>100</v>
      </c>
      <c r="L2878" t="s">
        <v>101</v>
      </c>
      <c r="M2878" t="s">
        <v>102</v>
      </c>
      <c r="N2878" t="s">
        <v>103</v>
      </c>
      <c r="O2878" t="s">
        <v>814</v>
      </c>
      <c r="P2878" t="s">
        <v>34</v>
      </c>
      <c r="Q2878" t="s">
        <v>204</v>
      </c>
      <c r="R2878" t="s">
        <v>205</v>
      </c>
      <c r="S2878" t="s">
        <v>525</v>
      </c>
      <c r="T2878" t="s">
        <v>185</v>
      </c>
      <c r="U2878" t="s">
        <v>207</v>
      </c>
      <c r="V2878" t="s">
        <v>39</v>
      </c>
      <c r="W2878" t="s">
        <v>40</v>
      </c>
      <c r="X2878" t="s">
        <v>40</v>
      </c>
      <c r="Y2878" t="s">
        <v>41</v>
      </c>
      <c r="Z2878" t="s">
        <v>41</v>
      </c>
      <c r="AA2878" t="s">
        <v>188</v>
      </c>
      <c r="AB2878" t="s">
        <v>209</v>
      </c>
    </row>
    <row r="2879" spans="1:28" x14ac:dyDescent="0.25">
      <c r="A2879" t="s">
        <v>816</v>
      </c>
      <c r="B2879" t="s">
        <v>26</v>
      </c>
      <c r="C2879" t="s">
        <v>524</v>
      </c>
      <c r="D2879" t="s">
        <v>210</v>
      </c>
      <c r="E2879">
        <v>511</v>
      </c>
      <c r="F2879" t="str">
        <f t="shared" si="88"/>
        <v>A2660AF511</v>
      </c>
      <c r="G2879">
        <f t="shared" si="89"/>
        <v>2606000</v>
      </c>
      <c r="H2879" s="2">
        <v>-2606166</v>
      </c>
      <c r="I2879" s="3">
        <v>-2606000</v>
      </c>
      <c r="J2879" t="s">
        <v>99</v>
      </c>
      <c r="K2879" t="s">
        <v>115</v>
      </c>
      <c r="L2879" t="s">
        <v>111</v>
      </c>
      <c r="M2879" t="s">
        <v>112</v>
      </c>
      <c r="N2879" t="s">
        <v>113</v>
      </c>
      <c r="O2879" t="s">
        <v>814</v>
      </c>
      <c r="P2879" t="s">
        <v>34</v>
      </c>
      <c r="Q2879" t="s">
        <v>204</v>
      </c>
      <c r="R2879" t="s">
        <v>205</v>
      </c>
      <c r="S2879" t="s">
        <v>525</v>
      </c>
      <c r="T2879" t="s">
        <v>185</v>
      </c>
      <c r="U2879" t="s">
        <v>207</v>
      </c>
      <c r="V2879" t="s">
        <v>39</v>
      </c>
      <c r="W2879" t="s">
        <v>40</v>
      </c>
      <c r="X2879" t="s">
        <v>40</v>
      </c>
      <c r="Y2879" t="s">
        <v>41</v>
      </c>
      <c r="Z2879" t="s">
        <v>41</v>
      </c>
      <c r="AA2879" t="s">
        <v>188</v>
      </c>
      <c r="AB2879" t="s">
        <v>209</v>
      </c>
    </row>
    <row r="2880" spans="1:28" x14ac:dyDescent="0.25">
      <c r="A2880" t="s">
        <v>817</v>
      </c>
      <c r="B2880" t="s">
        <v>26</v>
      </c>
      <c r="C2880" t="s">
        <v>524</v>
      </c>
      <c r="D2880" t="s">
        <v>210</v>
      </c>
      <c r="E2880">
        <v>511</v>
      </c>
      <c r="F2880" t="str">
        <f t="shared" si="88"/>
        <v>A2660AF511</v>
      </c>
      <c r="G2880">
        <f t="shared" si="89"/>
        <v>7076000</v>
      </c>
      <c r="H2880" s="2">
        <v>-7075216</v>
      </c>
      <c r="I2880" s="3">
        <v>-7076000</v>
      </c>
      <c r="J2880" t="s">
        <v>99</v>
      </c>
      <c r="K2880" t="s">
        <v>116</v>
      </c>
      <c r="L2880" t="s">
        <v>117</v>
      </c>
      <c r="M2880" t="s">
        <v>118</v>
      </c>
      <c r="N2880" t="s">
        <v>117</v>
      </c>
      <c r="O2880" t="s">
        <v>814</v>
      </c>
      <c r="P2880" t="s">
        <v>34</v>
      </c>
      <c r="Q2880" t="s">
        <v>204</v>
      </c>
      <c r="R2880" t="s">
        <v>205</v>
      </c>
      <c r="S2880" t="s">
        <v>525</v>
      </c>
      <c r="T2880" t="s">
        <v>185</v>
      </c>
      <c r="U2880" t="s">
        <v>207</v>
      </c>
      <c r="V2880" t="s">
        <v>39</v>
      </c>
      <c r="W2880" t="s">
        <v>40</v>
      </c>
      <c r="X2880" t="s">
        <v>40</v>
      </c>
      <c r="Y2880" t="s">
        <v>41</v>
      </c>
      <c r="Z2880" t="s">
        <v>41</v>
      </c>
      <c r="AA2880" t="s">
        <v>188</v>
      </c>
      <c r="AB2880" t="s">
        <v>209</v>
      </c>
    </row>
    <row r="2881" spans="1:28" x14ac:dyDescent="0.25">
      <c r="A2881" t="s">
        <v>119</v>
      </c>
      <c r="B2881" t="s">
        <v>526</v>
      </c>
      <c r="C2881" t="s">
        <v>524</v>
      </c>
      <c r="D2881" t="s">
        <v>210</v>
      </c>
      <c r="E2881">
        <v>511</v>
      </c>
      <c r="F2881" t="str">
        <f t="shared" si="88"/>
        <v>A2660AF511</v>
      </c>
      <c r="G2881">
        <f t="shared" si="89"/>
        <v>3133000</v>
      </c>
      <c r="H2881" s="2">
        <v>3132600</v>
      </c>
      <c r="I2881" s="3">
        <v>3133000</v>
      </c>
      <c r="J2881" t="s">
        <v>29</v>
      </c>
      <c r="K2881" t="s">
        <v>121</v>
      </c>
      <c r="L2881" t="s">
        <v>122</v>
      </c>
      <c r="M2881" t="s">
        <v>123</v>
      </c>
      <c r="N2881" t="s">
        <v>124</v>
      </c>
      <c r="O2881" t="s">
        <v>814</v>
      </c>
      <c r="P2881" t="s">
        <v>34</v>
      </c>
      <c r="Q2881" t="s">
        <v>204</v>
      </c>
      <c r="R2881" t="s">
        <v>205</v>
      </c>
      <c r="S2881" t="s">
        <v>525</v>
      </c>
      <c r="T2881" t="s">
        <v>185</v>
      </c>
      <c r="U2881" t="s">
        <v>207</v>
      </c>
      <c r="V2881" t="s">
        <v>39</v>
      </c>
      <c r="W2881" t="s">
        <v>40</v>
      </c>
      <c r="X2881" t="s">
        <v>40</v>
      </c>
      <c r="Y2881" t="s">
        <v>41</v>
      </c>
      <c r="Z2881" t="s">
        <v>41</v>
      </c>
      <c r="AA2881" t="s">
        <v>188</v>
      </c>
      <c r="AB2881" t="s">
        <v>209</v>
      </c>
    </row>
    <row r="2882" spans="1:28" x14ac:dyDescent="0.25">
      <c r="A2882" t="s">
        <v>125</v>
      </c>
      <c r="B2882" t="s">
        <v>526</v>
      </c>
      <c r="C2882" t="s">
        <v>524</v>
      </c>
      <c r="D2882" t="s">
        <v>210</v>
      </c>
      <c r="E2882">
        <v>511</v>
      </c>
      <c r="F2882" t="str">
        <f t="shared" si="88"/>
        <v>A2660AF511</v>
      </c>
      <c r="G2882">
        <f t="shared" si="89"/>
        <v>3097000</v>
      </c>
      <c r="H2882" s="2">
        <v>-3096843</v>
      </c>
      <c r="I2882" s="3">
        <v>-3097000</v>
      </c>
      <c r="J2882" t="s">
        <v>99</v>
      </c>
      <c r="K2882" t="s">
        <v>126</v>
      </c>
      <c r="L2882" t="s">
        <v>927</v>
      </c>
      <c r="M2882" t="s">
        <v>127</v>
      </c>
      <c r="N2882" t="s">
        <v>928</v>
      </c>
      <c r="O2882" t="s">
        <v>814</v>
      </c>
      <c r="P2882" t="s">
        <v>34</v>
      </c>
      <c r="Q2882" t="s">
        <v>204</v>
      </c>
      <c r="R2882" t="s">
        <v>205</v>
      </c>
      <c r="S2882" t="s">
        <v>525</v>
      </c>
      <c r="T2882" t="s">
        <v>185</v>
      </c>
      <c r="U2882" t="s">
        <v>207</v>
      </c>
      <c r="V2882" t="s">
        <v>39</v>
      </c>
      <c r="W2882" t="s">
        <v>40</v>
      </c>
      <c r="X2882" t="s">
        <v>40</v>
      </c>
      <c r="Y2882" t="s">
        <v>41</v>
      </c>
      <c r="Z2882" t="s">
        <v>41</v>
      </c>
      <c r="AA2882" t="s">
        <v>188</v>
      </c>
      <c r="AB2882" t="s">
        <v>209</v>
      </c>
    </row>
    <row r="2883" spans="1:28" x14ac:dyDescent="0.25">
      <c r="A2883" t="s">
        <v>128</v>
      </c>
      <c r="B2883" t="s">
        <v>526</v>
      </c>
      <c r="C2883" t="s">
        <v>524</v>
      </c>
      <c r="D2883" t="s">
        <v>210</v>
      </c>
      <c r="E2883">
        <v>511</v>
      </c>
      <c r="F2883" t="str">
        <f t="shared" si="88"/>
        <v>A2660AF511</v>
      </c>
      <c r="G2883">
        <f t="shared" si="89"/>
        <v>36000</v>
      </c>
      <c r="H2883" s="2">
        <v>-35757</v>
      </c>
      <c r="I2883" s="3">
        <v>-36000</v>
      </c>
      <c r="J2883" t="s">
        <v>99</v>
      </c>
      <c r="K2883" t="s">
        <v>204</v>
      </c>
      <c r="L2883" t="s">
        <v>212</v>
      </c>
      <c r="M2883" t="s">
        <v>213</v>
      </c>
      <c r="N2883" t="s">
        <v>205</v>
      </c>
      <c r="O2883" t="s">
        <v>814</v>
      </c>
      <c r="P2883" t="s">
        <v>34</v>
      </c>
      <c r="Q2883" t="s">
        <v>204</v>
      </c>
      <c r="R2883" t="s">
        <v>205</v>
      </c>
      <c r="S2883" t="s">
        <v>525</v>
      </c>
      <c r="T2883" t="s">
        <v>185</v>
      </c>
      <c r="U2883" t="s">
        <v>207</v>
      </c>
      <c r="V2883" t="s">
        <v>39</v>
      </c>
      <c r="W2883" t="s">
        <v>40</v>
      </c>
      <c r="X2883" t="s">
        <v>40</v>
      </c>
      <c r="Y2883" t="s">
        <v>41</v>
      </c>
      <c r="Z2883" t="s">
        <v>41</v>
      </c>
      <c r="AA2883" t="s">
        <v>188</v>
      </c>
      <c r="AB2883" t="s">
        <v>209</v>
      </c>
    </row>
    <row r="2884" spans="1:28" x14ac:dyDescent="0.25">
      <c r="A2884" t="s">
        <v>145</v>
      </c>
      <c r="B2884" t="s">
        <v>26</v>
      </c>
      <c r="C2884" t="s">
        <v>524</v>
      </c>
      <c r="D2884" t="s">
        <v>210</v>
      </c>
      <c r="E2884">
        <v>511</v>
      </c>
      <c r="F2884" t="str">
        <f t="shared" si="88"/>
        <v>A2660AF511</v>
      </c>
      <c r="G2884">
        <f t="shared" si="89"/>
        <v>3133000</v>
      </c>
      <c r="H2884" s="2">
        <v>3132600</v>
      </c>
      <c r="I2884" s="3">
        <v>3133000</v>
      </c>
      <c r="J2884" t="s">
        <v>29</v>
      </c>
      <c r="K2884" t="s">
        <v>108</v>
      </c>
      <c r="L2884" t="s">
        <v>109</v>
      </c>
      <c r="M2884" t="s">
        <v>32</v>
      </c>
      <c r="N2884" t="s">
        <v>33</v>
      </c>
      <c r="O2884" t="s">
        <v>814</v>
      </c>
      <c r="P2884" t="s">
        <v>34</v>
      </c>
      <c r="Q2884" t="s">
        <v>204</v>
      </c>
      <c r="R2884" t="s">
        <v>205</v>
      </c>
      <c r="S2884" t="s">
        <v>525</v>
      </c>
      <c r="T2884" t="s">
        <v>185</v>
      </c>
      <c r="U2884" t="s">
        <v>207</v>
      </c>
      <c r="V2884" t="s">
        <v>39</v>
      </c>
      <c r="W2884" t="s">
        <v>40</v>
      </c>
      <c r="X2884" t="s">
        <v>40</v>
      </c>
      <c r="Y2884" t="s">
        <v>41</v>
      </c>
      <c r="Z2884" t="s">
        <v>41</v>
      </c>
      <c r="AA2884" t="s">
        <v>188</v>
      </c>
      <c r="AB2884" t="s">
        <v>209</v>
      </c>
    </row>
    <row r="2885" spans="1:28" x14ac:dyDescent="0.25">
      <c r="A2885" t="s">
        <v>146</v>
      </c>
      <c r="B2885" t="s">
        <v>26</v>
      </c>
      <c r="C2885" t="s">
        <v>524</v>
      </c>
      <c r="D2885" t="s">
        <v>210</v>
      </c>
      <c r="E2885">
        <v>511</v>
      </c>
      <c r="F2885" t="str">
        <f t="shared" si="88"/>
        <v>A2660AF511</v>
      </c>
      <c r="G2885">
        <f t="shared" si="89"/>
        <v>3133000</v>
      </c>
      <c r="H2885" s="2">
        <v>-3132600</v>
      </c>
      <c r="I2885" s="3">
        <v>-3133000</v>
      </c>
      <c r="J2885" t="s">
        <v>99</v>
      </c>
      <c r="K2885" t="s">
        <v>121</v>
      </c>
      <c r="L2885" t="s">
        <v>122</v>
      </c>
      <c r="M2885" t="s">
        <v>123</v>
      </c>
      <c r="N2885" t="s">
        <v>124</v>
      </c>
      <c r="O2885" t="s">
        <v>814</v>
      </c>
      <c r="P2885" t="s">
        <v>34</v>
      </c>
      <c r="Q2885" t="s">
        <v>204</v>
      </c>
      <c r="R2885" t="s">
        <v>205</v>
      </c>
      <c r="S2885" t="s">
        <v>525</v>
      </c>
      <c r="T2885" t="s">
        <v>185</v>
      </c>
      <c r="U2885" t="s">
        <v>207</v>
      </c>
      <c r="V2885" t="s">
        <v>39</v>
      </c>
      <c r="W2885" t="s">
        <v>40</v>
      </c>
      <c r="X2885" t="s">
        <v>40</v>
      </c>
      <c r="Y2885" t="s">
        <v>41</v>
      </c>
      <c r="Z2885" t="s">
        <v>41</v>
      </c>
      <c r="AA2885" t="s">
        <v>188</v>
      </c>
      <c r="AB2885" t="s">
        <v>209</v>
      </c>
    </row>
    <row r="2886" spans="1:28" x14ac:dyDescent="0.25">
      <c r="A2886" t="s">
        <v>147</v>
      </c>
      <c r="B2886" t="s">
        <v>26</v>
      </c>
      <c r="C2886" t="s">
        <v>524</v>
      </c>
      <c r="D2886" t="s">
        <v>210</v>
      </c>
      <c r="E2886">
        <v>511</v>
      </c>
      <c r="F2886" t="str">
        <f t="shared" si="88"/>
        <v>A2660AF511</v>
      </c>
      <c r="G2886">
        <f t="shared" si="89"/>
        <v>3097000</v>
      </c>
      <c r="H2886" s="2">
        <v>3096843</v>
      </c>
      <c r="I2886" s="3">
        <v>3097000</v>
      </c>
      <c r="J2886" t="s">
        <v>29</v>
      </c>
      <c r="K2886" t="s">
        <v>126</v>
      </c>
      <c r="L2886" t="s">
        <v>927</v>
      </c>
      <c r="M2886" t="s">
        <v>127</v>
      </c>
      <c r="N2886" t="s">
        <v>928</v>
      </c>
      <c r="O2886" t="s">
        <v>814</v>
      </c>
      <c r="P2886" t="s">
        <v>34</v>
      </c>
      <c r="Q2886" t="s">
        <v>204</v>
      </c>
      <c r="R2886" t="s">
        <v>205</v>
      </c>
      <c r="S2886" t="s">
        <v>525</v>
      </c>
      <c r="T2886" t="s">
        <v>185</v>
      </c>
      <c r="U2886" t="s">
        <v>207</v>
      </c>
      <c r="V2886" t="s">
        <v>39</v>
      </c>
      <c r="W2886" t="s">
        <v>40</v>
      </c>
      <c r="X2886" t="s">
        <v>40</v>
      </c>
      <c r="Y2886" t="s">
        <v>41</v>
      </c>
      <c r="Z2886" t="s">
        <v>41</v>
      </c>
      <c r="AA2886" t="s">
        <v>188</v>
      </c>
      <c r="AB2886" t="s">
        <v>209</v>
      </c>
    </row>
    <row r="2887" spans="1:28" x14ac:dyDescent="0.25">
      <c r="A2887" t="s">
        <v>148</v>
      </c>
      <c r="B2887" t="s">
        <v>26</v>
      </c>
      <c r="C2887" t="s">
        <v>524</v>
      </c>
      <c r="D2887" t="s">
        <v>210</v>
      </c>
      <c r="E2887">
        <v>511</v>
      </c>
      <c r="F2887" t="str">
        <f t="shared" si="88"/>
        <v>A2660AF511</v>
      </c>
      <c r="G2887">
        <f t="shared" si="89"/>
        <v>3097000</v>
      </c>
      <c r="H2887" s="2">
        <v>-3096843</v>
      </c>
      <c r="I2887" s="3">
        <v>-3097000</v>
      </c>
      <c r="J2887" t="s">
        <v>99</v>
      </c>
      <c r="K2887" t="s">
        <v>116</v>
      </c>
      <c r="L2887" t="s">
        <v>117</v>
      </c>
      <c r="M2887" t="s">
        <v>118</v>
      </c>
      <c r="N2887" t="s">
        <v>117</v>
      </c>
      <c r="O2887" t="s">
        <v>814</v>
      </c>
      <c r="P2887" t="s">
        <v>34</v>
      </c>
      <c r="Q2887" t="s">
        <v>204</v>
      </c>
      <c r="R2887" t="s">
        <v>205</v>
      </c>
      <c r="S2887" t="s">
        <v>525</v>
      </c>
      <c r="T2887" t="s">
        <v>185</v>
      </c>
      <c r="U2887" t="s">
        <v>207</v>
      </c>
      <c r="V2887" t="s">
        <v>39</v>
      </c>
      <c r="W2887" t="s">
        <v>40</v>
      </c>
      <c r="X2887" t="s">
        <v>40</v>
      </c>
      <c r="Y2887" t="s">
        <v>41</v>
      </c>
      <c r="Z2887" t="s">
        <v>41</v>
      </c>
      <c r="AA2887" t="s">
        <v>188</v>
      </c>
      <c r="AB2887" t="s">
        <v>209</v>
      </c>
    </row>
    <row r="2888" spans="1:28" x14ac:dyDescent="0.25">
      <c r="A2888" t="s">
        <v>149</v>
      </c>
      <c r="B2888" t="s">
        <v>26</v>
      </c>
      <c r="C2888" t="s">
        <v>524</v>
      </c>
      <c r="D2888" t="s">
        <v>210</v>
      </c>
      <c r="E2888">
        <v>511</v>
      </c>
      <c r="F2888" t="str">
        <f t="shared" ref="F2888:F2951" si="90">_xlfn.CONCAT("A",D2888,"AF",E2888)</f>
        <v>A2660AF511</v>
      </c>
      <c r="G2888">
        <f t="shared" ref="G2888:G2951" si="91">ABS(I2888)</f>
        <v>2726000</v>
      </c>
      <c r="H2888" s="2">
        <v>2726131</v>
      </c>
      <c r="I2888" s="3">
        <v>2726000</v>
      </c>
      <c r="J2888" t="s">
        <v>29</v>
      </c>
      <c r="K2888" t="s">
        <v>204</v>
      </c>
      <c r="L2888" t="s">
        <v>212</v>
      </c>
      <c r="M2888" t="s">
        <v>213</v>
      </c>
      <c r="N2888" t="s">
        <v>205</v>
      </c>
      <c r="O2888" t="s">
        <v>814</v>
      </c>
      <c r="P2888" t="s">
        <v>34</v>
      </c>
      <c r="Q2888" t="s">
        <v>204</v>
      </c>
      <c r="R2888" t="s">
        <v>205</v>
      </c>
      <c r="S2888" t="s">
        <v>525</v>
      </c>
      <c r="T2888" t="s">
        <v>185</v>
      </c>
      <c r="U2888" t="s">
        <v>207</v>
      </c>
      <c r="V2888" t="s">
        <v>39</v>
      </c>
      <c r="W2888" t="s">
        <v>40</v>
      </c>
      <c r="X2888" t="s">
        <v>40</v>
      </c>
      <c r="Y2888" t="s">
        <v>41</v>
      </c>
      <c r="Z2888" t="s">
        <v>41</v>
      </c>
      <c r="AA2888" t="s">
        <v>188</v>
      </c>
      <c r="AB2888" t="s">
        <v>209</v>
      </c>
    </row>
    <row r="2889" spans="1:28" x14ac:dyDescent="0.25">
      <c r="A2889" t="s">
        <v>152</v>
      </c>
      <c r="B2889" t="s">
        <v>26</v>
      </c>
      <c r="C2889" t="s">
        <v>524</v>
      </c>
      <c r="D2889" t="s">
        <v>210</v>
      </c>
      <c r="E2889">
        <v>511</v>
      </c>
      <c r="F2889" t="str">
        <f t="shared" si="90"/>
        <v>A2660AF511</v>
      </c>
      <c r="G2889">
        <f t="shared" si="91"/>
        <v>2726000</v>
      </c>
      <c r="H2889" s="2">
        <v>-2726131</v>
      </c>
      <c r="I2889" s="3">
        <v>-2726000</v>
      </c>
      <c r="J2889" t="s">
        <v>99</v>
      </c>
      <c r="K2889" t="s">
        <v>115</v>
      </c>
      <c r="L2889" t="s">
        <v>111</v>
      </c>
      <c r="M2889" t="s">
        <v>112</v>
      </c>
      <c r="N2889" t="s">
        <v>113</v>
      </c>
      <c r="O2889" t="s">
        <v>814</v>
      </c>
      <c r="P2889" t="s">
        <v>34</v>
      </c>
      <c r="Q2889" t="s">
        <v>204</v>
      </c>
      <c r="R2889" t="s">
        <v>205</v>
      </c>
      <c r="S2889" t="s">
        <v>525</v>
      </c>
      <c r="T2889" t="s">
        <v>185</v>
      </c>
      <c r="U2889" t="s">
        <v>207</v>
      </c>
      <c r="V2889" t="s">
        <v>39</v>
      </c>
      <c r="W2889" t="s">
        <v>40</v>
      </c>
      <c r="X2889" t="s">
        <v>40</v>
      </c>
      <c r="Y2889" t="s">
        <v>41</v>
      </c>
      <c r="Z2889" t="s">
        <v>41</v>
      </c>
      <c r="AA2889" t="s">
        <v>188</v>
      </c>
      <c r="AB2889" t="s">
        <v>209</v>
      </c>
    </row>
    <row r="2890" spans="1:28" x14ac:dyDescent="0.25">
      <c r="A2890" t="s">
        <v>153</v>
      </c>
      <c r="B2890" t="s">
        <v>526</v>
      </c>
      <c r="C2890" t="s">
        <v>524</v>
      </c>
      <c r="D2890" t="s">
        <v>210</v>
      </c>
      <c r="E2890">
        <v>511</v>
      </c>
      <c r="F2890" t="str">
        <f t="shared" si="90"/>
        <v>A2660AF511</v>
      </c>
      <c r="G2890">
        <f t="shared" si="91"/>
        <v>2650000</v>
      </c>
      <c r="H2890" s="2">
        <v>2650049</v>
      </c>
      <c r="I2890" s="3">
        <v>2650000</v>
      </c>
      <c r="J2890" t="s">
        <v>29</v>
      </c>
      <c r="K2890" t="s">
        <v>154</v>
      </c>
      <c r="L2890" t="s">
        <v>155</v>
      </c>
      <c r="M2890" t="s">
        <v>156</v>
      </c>
      <c r="N2890" t="s">
        <v>157</v>
      </c>
      <c r="O2890" t="s">
        <v>814</v>
      </c>
      <c r="P2890" t="s">
        <v>34</v>
      </c>
      <c r="Q2890" t="s">
        <v>204</v>
      </c>
      <c r="R2890" t="s">
        <v>205</v>
      </c>
      <c r="S2890" t="s">
        <v>525</v>
      </c>
      <c r="T2890" t="s">
        <v>185</v>
      </c>
      <c r="U2890" t="s">
        <v>207</v>
      </c>
      <c r="V2890" t="s">
        <v>39</v>
      </c>
      <c r="W2890" t="s">
        <v>40</v>
      </c>
      <c r="X2890" t="s">
        <v>40</v>
      </c>
      <c r="Y2890" t="s">
        <v>41</v>
      </c>
      <c r="Z2890" t="s">
        <v>41</v>
      </c>
      <c r="AA2890" t="s">
        <v>188</v>
      </c>
      <c r="AB2890" t="s">
        <v>209</v>
      </c>
    </row>
    <row r="2891" spans="1:28" x14ac:dyDescent="0.25">
      <c r="A2891" t="s">
        <v>158</v>
      </c>
      <c r="B2891" t="s">
        <v>526</v>
      </c>
      <c r="C2891" t="s">
        <v>524</v>
      </c>
      <c r="D2891" t="s">
        <v>210</v>
      </c>
      <c r="E2891">
        <v>511</v>
      </c>
      <c r="F2891" t="str">
        <f t="shared" si="90"/>
        <v>A2660AF511</v>
      </c>
      <c r="G2891">
        <f t="shared" si="91"/>
        <v>57000</v>
      </c>
      <c r="H2891" s="2">
        <v>57101</v>
      </c>
      <c r="I2891" s="3">
        <v>57000</v>
      </c>
      <c r="J2891" t="s">
        <v>29</v>
      </c>
      <c r="K2891" t="s">
        <v>159</v>
      </c>
      <c r="L2891" t="s">
        <v>160</v>
      </c>
      <c r="M2891" t="s">
        <v>161</v>
      </c>
      <c r="N2891" t="s">
        <v>162</v>
      </c>
      <c r="O2891" t="s">
        <v>814</v>
      </c>
      <c r="P2891" t="s">
        <v>34</v>
      </c>
      <c r="Q2891" t="s">
        <v>204</v>
      </c>
      <c r="R2891" t="s">
        <v>205</v>
      </c>
      <c r="S2891" t="s">
        <v>525</v>
      </c>
      <c r="T2891" t="s">
        <v>185</v>
      </c>
      <c r="U2891" t="s">
        <v>207</v>
      </c>
      <c r="V2891" t="s">
        <v>39</v>
      </c>
      <c r="W2891" t="s">
        <v>40</v>
      </c>
      <c r="X2891" t="s">
        <v>40</v>
      </c>
      <c r="Y2891" t="s">
        <v>41</v>
      </c>
      <c r="Z2891" t="s">
        <v>41</v>
      </c>
      <c r="AA2891" t="s">
        <v>188</v>
      </c>
      <c r="AB2891" t="s">
        <v>209</v>
      </c>
    </row>
    <row r="2892" spans="1:28" x14ac:dyDescent="0.25">
      <c r="A2892" t="s">
        <v>163</v>
      </c>
      <c r="B2892" t="s">
        <v>526</v>
      </c>
      <c r="C2892" t="s">
        <v>524</v>
      </c>
      <c r="D2892" t="s">
        <v>210</v>
      </c>
      <c r="E2892">
        <v>511</v>
      </c>
      <c r="F2892" t="str">
        <f t="shared" si="90"/>
        <v>A2660AF511</v>
      </c>
      <c r="G2892">
        <f t="shared" si="91"/>
        <v>2707000</v>
      </c>
      <c r="H2892" s="2">
        <v>-2707150</v>
      </c>
      <c r="I2892" s="3">
        <v>-2707000</v>
      </c>
      <c r="J2892" t="s">
        <v>99</v>
      </c>
      <c r="K2892" t="s">
        <v>204</v>
      </c>
      <c r="L2892" t="s">
        <v>212</v>
      </c>
      <c r="M2892" t="s">
        <v>213</v>
      </c>
      <c r="N2892" t="s">
        <v>205</v>
      </c>
      <c r="O2892" t="s">
        <v>814</v>
      </c>
      <c r="P2892" t="s">
        <v>34</v>
      </c>
      <c r="Q2892" t="s">
        <v>204</v>
      </c>
      <c r="R2892" t="s">
        <v>205</v>
      </c>
      <c r="S2892" t="s">
        <v>525</v>
      </c>
      <c r="T2892" t="s">
        <v>185</v>
      </c>
      <c r="U2892" t="s">
        <v>207</v>
      </c>
      <c r="V2892" t="s">
        <v>39</v>
      </c>
      <c r="W2892" t="s">
        <v>40</v>
      </c>
      <c r="X2892" t="s">
        <v>40</v>
      </c>
      <c r="Y2892" t="s">
        <v>41</v>
      </c>
      <c r="Z2892" t="s">
        <v>41</v>
      </c>
      <c r="AA2892" t="s">
        <v>188</v>
      </c>
      <c r="AB2892" t="s">
        <v>209</v>
      </c>
    </row>
    <row r="2893" spans="1:28" x14ac:dyDescent="0.25">
      <c r="A2893" t="s">
        <v>164</v>
      </c>
      <c r="B2893" t="s">
        <v>26</v>
      </c>
      <c r="C2893" t="s">
        <v>524</v>
      </c>
      <c r="D2893" t="s">
        <v>210</v>
      </c>
      <c r="E2893">
        <v>511</v>
      </c>
      <c r="F2893" t="str">
        <f t="shared" si="90"/>
        <v>A2660AF511</v>
      </c>
      <c r="G2893">
        <f t="shared" si="91"/>
        <v>2650000</v>
      </c>
      <c r="H2893" s="2">
        <v>2650049</v>
      </c>
      <c r="I2893" s="3">
        <v>2650000</v>
      </c>
      <c r="J2893" t="s">
        <v>29</v>
      </c>
      <c r="K2893" t="s">
        <v>116</v>
      </c>
      <c r="L2893" t="s">
        <v>117</v>
      </c>
      <c r="M2893" t="s">
        <v>118</v>
      </c>
      <c r="N2893" t="s">
        <v>117</v>
      </c>
      <c r="O2893" t="s">
        <v>814</v>
      </c>
      <c r="P2893" t="s">
        <v>34</v>
      </c>
      <c r="Q2893" t="s">
        <v>204</v>
      </c>
      <c r="R2893" t="s">
        <v>205</v>
      </c>
      <c r="S2893" t="s">
        <v>525</v>
      </c>
      <c r="T2893" t="s">
        <v>185</v>
      </c>
      <c r="U2893" t="s">
        <v>207</v>
      </c>
      <c r="V2893" t="s">
        <v>39</v>
      </c>
      <c r="W2893" t="s">
        <v>40</v>
      </c>
      <c r="X2893" t="s">
        <v>40</v>
      </c>
      <c r="Y2893" t="s">
        <v>41</v>
      </c>
      <c r="Z2893" t="s">
        <v>41</v>
      </c>
      <c r="AA2893" t="s">
        <v>188</v>
      </c>
      <c r="AB2893" t="s">
        <v>209</v>
      </c>
    </row>
    <row r="2894" spans="1:28" x14ac:dyDescent="0.25">
      <c r="A2894" t="s">
        <v>165</v>
      </c>
      <c r="B2894" t="s">
        <v>26</v>
      </c>
      <c r="C2894" t="s">
        <v>524</v>
      </c>
      <c r="D2894" t="s">
        <v>210</v>
      </c>
      <c r="E2894">
        <v>511</v>
      </c>
      <c r="F2894" t="str">
        <f t="shared" si="90"/>
        <v>A2660AF511</v>
      </c>
      <c r="G2894">
        <f t="shared" si="91"/>
        <v>2650000</v>
      </c>
      <c r="H2894" s="2">
        <v>-2650049</v>
      </c>
      <c r="I2894" s="3">
        <v>-2650000</v>
      </c>
      <c r="J2894" t="s">
        <v>99</v>
      </c>
      <c r="K2894" t="s">
        <v>154</v>
      </c>
      <c r="L2894" t="s">
        <v>155</v>
      </c>
      <c r="M2894" t="s">
        <v>156</v>
      </c>
      <c r="N2894" t="s">
        <v>157</v>
      </c>
      <c r="O2894" t="s">
        <v>814</v>
      </c>
      <c r="P2894" t="s">
        <v>34</v>
      </c>
      <c r="Q2894" t="s">
        <v>204</v>
      </c>
      <c r="R2894" t="s">
        <v>205</v>
      </c>
      <c r="S2894" t="s">
        <v>525</v>
      </c>
      <c r="T2894" t="s">
        <v>185</v>
      </c>
      <c r="U2894" t="s">
        <v>207</v>
      </c>
      <c r="V2894" t="s">
        <v>39</v>
      </c>
      <c r="W2894" t="s">
        <v>40</v>
      </c>
      <c r="X2894" t="s">
        <v>40</v>
      </c>
      <c r="Y2894" t="s">
        <v>41</v>
      </c>
      <c r="Z2894" t="s">
        <v>41</v>
      </c>
      <c r="AA2894" t="s">
        <v>188</v>
      </c>
      <c r="AB2894" t="s">
        <v>209</v>
      </c>
    </row>
    <row r="2895" spans="1:28" x14ac:dyDescent="0.25">
      <c r="A2895" t="s">
        <v>166</v>
      </c>
      <c r="B2895" t="s">
        <v>26</v>
      </c>
      <c r="C2895" t="s">
        <v>524</v>
      </c>
      <c r="D2895" t="s">
        <v>210</v>
      </c>
      <c r="E2895">
        <v>511</v>
      </c>
      <c r="F2895" t="str">
        <f t="shared" si="90"/>
        <v>A2660AF511</v>
      </c>
      <c r="G2895">
        <f t="shared" si="91"/>
        <v>2464000</v>
      </c>
      <c r="H2895" s="2">
        <v>2463504</v>
      </c>
      <c r="I2895" s="3">
        <v>2464000</v>
      </c>
      <c r="J2895" t="s">
        <v>29</v>
      </c>
      <c r="K2895" t="s">
        <v>116</v>
      </c>
      <c r="L2895" t="s">
        <v>117</v>
      </c>
      <c r="M2895" t="s">
        <v>118</v>
      </c>
      <c r="N2895" t="s">
        <v>117</v>
      </c>
      <c r="O2895" t="s">
        <v>814</v>
      </c>
      <c r="P2895" t="s">
        <v>34</v>
      </c>
      <c r="Q2895" t="s">
        <v>204</v>
      </c>
      <c r="R2895" t="s">
        <v>205</v>
      </c>
      <c r="S2895" t="s">
        <v>525</v>
      </c>
      <c r="T2895" t="s">
        <v>185</v>
      </c>
      <c r="U2895" t="s">
        <v>207</v>
      </c>
      <c r="V2895" t="s">
        <v>39</v>
      </c>
      <c r="W2895" t="s">
        <v>40</v>
      </c>
      <c r="X2895" t="s">
        <v>40</v>
      </c>
      <c r="Y2895" t="s">
        <v>41</v>
      </c>
      <c r="Z2895" t="s">
        <v>41</v>
      </c>
      <c r="AA2895" t="s">
        <v>188</v>
      </c>
      <c r="AB2895" t="s">
        <v>209</v>
      </c>
    </row>
    <row r="2896" spans="1:28" x14ac:dyDescent="0.25">
      <c r="A2896" t="s">
        <v>167</v>
      </c>
      <c r="B2896" t="s">
        <v>26</v>
      </c>
      <c r="C2896" t="s">
        <v>524</v>
      </c>
      <c r="D2896" t="s">
        <v>210</v>
      </c>
      <c r="E2896">
        <v>511</v>
      </c>
      <c r="F2896" t="str">
        <f t="shared" si="90"/>
        <v>A2660AF511</v>
      </c>
      <c r="G2896">
        <f t="shared" si="91"/>
        <v>2464000</v>
      </c>
      <c r="H2896" s="2">
        <v>-2463504</v>
      </c>
      <c r="I2896" s="3">
        <v>-2464000</v>
      </c>
      <c r="J2896" t="s">
        <v>99</v>
      </c>
      <c r="K2896" t="s">
        <v>168</v>
      </c>
      <c r="L2896" t="s">
        <v>117</v>
      </c>
      <c r="M2896" t="s">
        <v>169</v>
      </c>
      <c r="N2896" t="s">
        <v>170</v>
      </c>
      <c r="O2896" t="s">
        <v>814</v>
      </c>
      <c r="P2896" t="s">
        <v>34</v>
      </c>
      <c r="Q2896" t="s">
        <v>204</v>
      </c>
      <c r="R2896" t="s">
        <v>205</v>
      </c>
      <c r="S2896" t="s">
        <v>525</v>
      </c>
      <c r="T2896" t="s">
        <v>185</v>
      </c>
      <c r="U2896" t="s">
        <v>207</v>
      </c>
      <c r="V2896" t="s">
        <v>39</v>
      </c>
      <c r="W2896" t="s">
        <v>40</v>
      </c>
      <c r="X2896" t="s">
        <v>40</v>
      </c>
      <c r="Y2896" t="s">
        <v>41</v>
      </c>
      <c r="Z2896" t="s">
        <v>41</v>
      </c>
      <c r="AA2896" t="s">
        <v>188</v>
      </c>
      <c r="AB2896" t="s">
        <v>209</v>
      </c>
    </row>
    <row r="2897" spans="1:28" x14ac:dyDescent="0.25">
      <c r="A2897" t="s">
        <v>171</v>
      </c>
      <c r="B2897" t="s">
        <v>26</v>
      </c>
      <c r="C2897" t="s">
        <v>524</v>
      </c>
      <c r="D2897" t="s">
        <v>210</v>
      </c>
      <c r="E2897">
        <v>511</v>
      </c>
      <c r="F2897" t="str">
        <f t="shared" si="90"/>
        <v>A2660AF511</v>
      </c>
      <c r="G2897">
        <f t="shared" si="91"/>
        <v>672000</v>
      </c>
      <c r="H2897" s="2">
        <v>672258</v>
      </c>
      <c r="I2897" s="3">
        <v>672000</v>
      </c>
      <c r="J2897" t="s">
        <v>29</v>
      </c>
      <c r="K2897" t="s">
        <v>115</v>
      </c>
      <c r="L2897" t="s">
        <v>111</v>
      </c>
      <c r="M2897" t="s">
        <v>112</v>
      </c>
      <c r="N2897" t="s">
        <v>113</v>
      </c>
      <c r="O2897" t="s">
        <v>814</v>
      </c>
      <c r="P2897" t="s">
        <v>34</v>
      </c>
      <c r="Q2897" t="s">
        <v>204</v>
      </c>
      <c r="R2897" t="s">
        <v>205</v>
      </c>
      <c r="S2897" t="s">
        <v>525</v>
      </c>
      <c r="T2897" t="s">
        <v>185</v>
      </c>
      <c r="U2897" t="s">
        <v>207</v>
      </c>
      <c r="V2897" t="s">
        <v>39</v>
      </c>
      <c r="W2897" t="s">
        <v>40</v>
      </c>
      <c r="X2897" t="s">
        <v>40</v>
      </c>
      <c r="Y2897" t="s">
        <v>41</v>
      </c>
      <c r="Z2897" t="s">
        <v>41</v>
      </c>
      <c r="AA2897" t="s">
        <v>188</v>
      </c>
      <c r="AB2897" t="s">
        <v>209</v>
      </c>
    </row>
    <row r="2898" spans="1:28" x14ac:dyDescent="0.25">
      <c r="A2898" t="s">
        <v>172</v>
      </c>
      <c r="B2898" t="s">
        <v>26</v>
      </c>
      <c r="C2898" t="s">
        <v>524</v>
      </c>
      <c r="D2898" t="s">
        <v>210</v>
      </c>
      <c r="E2898">
        <v>511</v>
      </c>
      <c r="F2898" t="str">
        <f t="shared" si="90"/>
        <v>A2660AF511</v>
      </c>
      <c r="G2898">
        <f t="shared" si="91"/>
        <v>672000</v>
      </c>
      <c r="H2898" s="2">
        <v>-672258</v>
      </c>
      <c r="I2898" s="3">
        <v>-672000</v>
      </c>
      <c r="J2898" t="s">
        <v>99</v>
      </c>
      <c r="K2898" t="s">
        <v>108</v>
      </c>
      <c r="L2898" t="s">
        <v>109</v>
      </c>
      <c r="M2898" t="s">
        <v>32</v>
      </c>
      <c r="N2898" t="s">
        <v>33</v>
      </c>
      <c r="O2898" t="s">
        <v>814</v>
      </c>
      <c r="P2898" t="s">
        <v>34</v>
      </c>
      <c r="Q2898" t="s">
        <v>204</v>
      </c>
      <c r="R2898" t="s">
        <v>205</v>
      </c>
      <c r="S2898" t="s">
        <v>525</v>
      </c>
      <c r="T2898" t="s">
        <v>185</v>
      </c>
      <c r="U2898" t="s">
        <v>207</v>
      </c>
      <c r="V2898" t="s">
        <v>39</v>
      </c>
      <c r="W2898" t="s">
        <v>40</v>
      </c>
      <c r="X2898" t="s">
        <v>40</v>
      </c>
      <c r="Y2898" t="s">
        <v>41</v>
      </c>
      <c r="Z2898" t="s">
        <v>41</v>
      </c>
      <c r="AA2898" t="s">
        <v>188</v>
      </c>
      <c r="AB2898" t="s">
        <v>209</v>
      </c>
    </row>
    <row r="2899" spans="1:28" x14ac:dyDescent="0.25">
      <c r="A2899" t="s">
        <v>823</v>
      </c>
      <c r="B2899" t="s">
        <v>26</v>
      </c>
      <c r="C2899" t="s">
        <v>527</v>
      </c>
      <c r="D2899" t="s">
        <v>210</v>
      </c>
      <c r="E2899">
        <v>511</v>
      </c>
      <c r="F2899" t="str">
        <f t="shared" si="90"/>
        <v>A2660AF511</v>
      </c>
      <c r="G2899">
        <f t="shared" si="91"/>
        <v>84000</v>
      </c>
      <c r="H2899" s="2">
        <v>83839</v>
      </c>
      <c r="I2899" s="3">
        <v>84000</v>
      </c>
      <c r="J2899" t="s">
        <v>29</v>
      </c>
      <c r="K2899" t="s">
        <v>108</v>
      </c>
      <c r="L2899" t="s">
        <v>109</v>
      </c>
      <c r="M2899" t="s">
        <v>32</v>
      </c>
      <c r="N2899" t="s">
        <v>33</v>
      </c>
      <c r="O2899" t="s">
        <v>814</v>
      </c>
      <c r="P2899" t="s">
        <v>34</v>
      </c>
      <c r="Q2899" t="s">
        <v>204</v>
      </c>
      <c r="R2899" t="s">
        <v>205</v>
      </c>
      <c r="S2899" t="s">
        <v>528</v>
      </c>
      <c r="T2899" t="s">
        <v>185</v>
      </c>
      <c r="U2899" t="s">
        <v>207</v>
      </c>
      <c r="V2899" t="s">
        <v>39</v>
      </c>
      <c r="W2899" t="s">
        <v>40</v>
      </c>
      <c r="X2899" t="s">
        <v>40</v>
      </c>
      <c r="Y2899" t="s">
        <v>41</v>
      </c>
      <c r="Z2899" t="s">
        <v>41</v>
      </c>
      <c r="AA2899" t="s">
        <v>188</v>
      </c>
      <c r="AB2899" t="s">
        <v>209</v>
      </c>
    </row>
    <row r="2900" spans="1:28" x14ac:dyDescent="0.25">
      <c r="A2900" t="s">
        <v>825</v>
      </c>
      <c r="B2900" t="s">
        <v>26</v>
      </c>
      <c r="C2900" t="s">
        <v>527</v>
      </c>
      <c r="D2900" t="s">
        <v>210</v>
      </c>
      <c r="E2900">
        <v>511</v>
      </c>
      <c r="F2900" t="str">
        <f t="shared" si="90"/>
        <v>A2660AF511</v>
      </c>
      <c r="G2900">
        <f t="shared" si="91"/>
        <v>1000</v>
      </c>
      <c r="H2900" s="2">
        <v>885</v>
      </c>
      <c r="I2900" s="3">
        <v>1000</v>
      </c>
      <c r="J2900" t="s">
        <v>29</v>
      </c>
      <c r="K2900" t="s">
        <v>100</v>
      </c>
      <c r="L2900" t="s">
        <v>101</v>
      </c>
      <c r="M2900" t="s">
        <v>102</v>
      </c>
      <c r="N2900" t="s">
        <v>103</v>
      </c>
      <c r="O2900" t="s">
        <v>814</v>
      </c>
      <c r="P2900" t="s">
        <v>34</v>
      </c>
      <c r="Q2900" t="s">
        <v>204</v>
      </c>
      <c r="R2900" t="s">
        <v>205</v>
      </c>
      <c r="S2900" t="s">
        <v>528</v>
      </c>
      <c r="T2900" t="s">
        <v>185</v>
      </c>
      <c r="U2900" t="s">
        <v>207</v>
      </c>
      <c r="V2900" t="s">
        <v>39</v>
      </c>
      <c r="W2900" t="s">
        <v>40</v>
      </c>
      <c r="X2900" t="s">
        <v>40</v>
      </c>
      <c r="Y2900" t="s">
        <v>41</v>
      </c>
      <c r="Z2900" t="s">
        <v>41</v>
      </c>
      <c r="AA2900" t="s">
        <v>188</v>
      </c>
      <c r="AB2900" t="s">
        <v>209</v>
      </c>
    </row>
    <row r="2901" spans="1:28" x14ac:dyDescent="0.25">
      <c r="A2901" t="s">
        <v>816</v>
      </c>
      <c r="B2901" t="s">
        <v>26</v>
      </c>
      <c r="C2901" t="s">
        <v>527</v>
      </c>
      <c r="D2901" t="s">
        <v>210</v>
      </c>
      <c r="E2901">
        <v>511</v>
      </c>
      <c r="F2901" t="str">
        <f t="shared" si="90"/>
        <v>A2660AF511</v>
      </c>
      <c r="G2901">
        <f t="shared" si="91"/>
        <v>33000</v>
      </c>
      <c r="H2901" s="2">
        <v>-32604</v>
      </c>
      <c r="I2901" s="3">
        <v>-33000</v>
      </c>
      <c r="J2901" t="s">
        <v>99</v>
      </c>
      <c r="K2901" t="s">
        <v>115</v>
      </c>
      <c r="L2901" t="s">
        <v>111</v>
      </c>
      <c r="M2901" t="s">
        <v>112</v>
      </c>
      <c r="N2901" t="s">
        <v>113</v>
      </c>
      <c r="O2901" t="s">
        <v>814</v>
      </c>
      <c r="P2901" t="s">
        <v>34</v>
      </c>
      <c r="Q2901" t="s">
        <v>204</v>
      </c>
      <c r="R2901" t="s">
        <v>205</v>
      </c>
      <c r="S2901" t="s">
        <v>528</v>
      </c>
      <c r="T2901" t="s">
        <v>185</v>
      </c>
      <c r="U2901" t="s">
        <v>207</v>
      </c>
      <c r="V2901" t="s">
        <v>39</v>
      </c>
      <c r="W2901" t="s">
        <v>40</v>
      </c>
      <c r="X2901" t="s">
        <v>40</v>
      </c>
      <c r="Y2901" t="s">
        <v>41</v>
      </c>
      <c r="Z2901" t="s">
        <v>41</v>
      </c>
      <c r="AA2901" t="s">
        <v>188</v>
      </c>
      <c r="AB2901" t="s">
        <v>209</v>
      </c>
    </row>
    <row r="2902" spans="1:28" x14ac:dyDescent="0.25">
      <c r="A2902" t="s">
        <v>817</v>
      </c>
      <c r="B2902" t="s">
        <v>26</v>
      </c>
      <c r="C2902" t="s">
        <v>527</v>
      </c>
      <c r="D2902" t="s">
        <v>210</v>
      </c>
      <c r="E2902">
        <v>511</v>
      </c>
      <c r="F2902" t="str">
        <f t="shared" si="90"/>
        <v>A2660AF511</v>
      </c>
      <c r="G2902">
        <f t="shared" si="91"/>
        <v>52000</v>
      </c>
      <c r="H2902" s="2">
        <v>-52120</v>
      </c>
      <c r="I2902" s="3">
        <v>-52000</v>
      </c>
      <c r="J2902" t="s">
        <v>99</v>
      </c>
      <c r="K2902" t="s">
        <v>116</v>
      </c>
      <c r="L2902" t="s">
        <v>117</v>
      </c>
      <c r="M2902" t="s">
        <v>118</v>
      </c>
      <c r="N2902" t="s">
        <v>117</v>
      </c>
      <c r="O2902" t="s">
        <v>814</v>
      </c>
      <c r="P2902" t="s">
        <v>34</v>
      </c>
      <c r="Q2902" t="s">
        <v>204</v>
      </c>
      <c r="R2902" t="s">
        <v>205</v>
      </c>
      <c r="S2902" t="s">
        <v>528</v>
      </c>
      <c r="T2902" t="s">
        <v>185</v>
      </c>
      <c r="U2902" t="s">
        <v>207</v>
      </c>
      <c r="V2902" t="s">
        <v>39</v>
      </c>
      <c r="W2902" t="s">
        <v>40</v>
      </c>
      <c r="X2902" t="s">
        <v>40</v>
      </c>
      <c r="Y2902" t="s">
        <v>41</v>
      </c>
      <c r="Z2902" t="s">
        <v>41</v>
      </c>
      <c r="AA2902" t="s">
        <v>188</v>
      </c>
      <c r="AB2902" t="s">
        <v>209</v>
      </c>
    </row>
    <row r="2903" spans="1:28" x14ac:dyDescent="0.25">
      <c r="A2903" t="s">
        <v>119</v>
      </c>
      <c r="B2903" t="s">
        <v>529</v>
      </c>
      <c r="C2903" t="s">
        <v>527</v>
      </c>
      <c r="D2903" t="s">
        <v>210</v>
      </c>
      <c r="E2903">
        <v>511</v>
      </c>
      <c r="F2903" t="str">
        <f t="shared" si="90"/>
        <v>A2660AF511</v>
      </c>
      <c r="G2903">
        <f t="shared" si="91"/>
        <v>55000</v>
      </c>
      <c r="H2903" s="2">
        <v>55003</v>
      </c>
      <c r="I2903" s="3">
        <v>55000</v>
      </c>
      <c r="J2903" t="s">
        <v>29</v>
      </c>
      <c r="K2903" t="s">
        <v>121</v>
      </c>
      <c r="L2903" t="s">
        <v>122</v>
      </c>
      <c r="M2903" t="s">
        <v>123</v>
      </c>
      <c r="N2903" t="s">
        <v>124</v>
      </c>
      <c r="O2903" t="s">
        <v>814</v>
      </c>
      <c r="P2903" t="s">
        <v>34</v>
      </c>
      <c r="Q2903" t="s">
        <v>204</v>
      </c>
      <c r="R2903" t="s">
        <v>205</v>
      </c>
      <c r="S2903" t="s">
        <v>528</v>
      </c>
      <c r="T2903" t="s">
        <v>185</v>
      </c>
      <c r="U2903" t="s">
        <v>207</v>
      </c>
      <c r="V2903" t="s">
        <v>39</v>
      </c>
      <c r="W2903" t="s">
        <v>40</v>
      </c>
      <c r="X2903" t="s">
        <v>40</v>
      </c>
      <c r="Y2903" t="s">
        <v>41</v>
      </c>
      <c r="Z2903" t="s">
        <v>41</v>
      </c>
      <c r="AA2903" t="s">
        <v>188</v>
      </c>
      <c r="AB2903" t="s">
        <v>209</v>
      </c>
    </row>
    <row r="2904" spans="1:28" x14ac:dyDescent="0.25">
      <c r="A2904" t="s">
        <v>125</v>
      </c>
      <c r="B2904" t="s">
        <v>529</v>
      </c>
      <c r="C2904" t="s">
        <v>527</v>
      </c>
      <c r="D2904" t="s">
        <v>210</v>
      </c>
      <c r="E2904">
        <v>511</v>
      </c>
      <c r="F2904" t="str">
        <f t="shared" si="90"/>
        <v>A2660AF511</v>
      </c>
      <c r="G2904">
        <f t="shared" si="91"/>
        <v>55000</v>
      </c>
      <c r="H2904" s="2">
        <v>-55003</v>
      </c>
      <c r="I2904" s="3">
        <v>-55000</v>
      </c>
      <c r="J2904" t="s">
        <v>99</v>
      </c>
      <c r="K2904" t="s">
        <v>126</v>
      </c>
      <c r="L2904" t="s">
        <v>927</v>
      </c>
      <c r="M2904" t="s">
        <v>127</v>
      </c>
      <c r="N2904" t="s">
        <v>928</v>
      </c>
      <c r="O2904" t="s">
        <v>814</v>
      </c>
      <c r="P2904" t="s">
        <v>34</v>
      </c>
      <c r="Q2904" t="s">
        <v>204</v>
      </c>
      <c r="R2904" t="s">
        <v>205</v>
      </c>
      <c r="S2904" t="s">
        <v>528</v>
      </c>
      <c r="T2904" t="s">
        <v>185</v>
      </c>
      <c r="U2904" t="s">
        <v>207</v>
      </c>
      <c r="V2904" t="s">
        <v>39</v>
      </c>
      <c r="W2904" t="s">
        <v>40</v>
      </c>
      <c r="X2904" t="s">
        <v>40</v>
      </c>
      <c r="Y2904" t="s">
        <v>41</v>
      </c>
      <c r="Z2904" t="s">
        <v>41</v>
      </c>
      <c r="AA2904" t="s">
        <v>188</v>
      </c>
      <c r="AB2904" t="s">
        <v>209</v>
      </c>
    </row>
    <row r="2905" spans="1:28" x14ac:dyDescent="0.25">
      <c r="A2905" t="s">
        <v>145</v>
      </c>
      <c r="B2905" t="s">
        <v>26</v>
      </c>
      <c r="C2905" t="s">
        <v>527</v>
      </c>
      <c r="D2905" t="s">
        <v>210</v>
      </c>
      <c r="E2905">
        <v>511</v>
      </c>
      <c r="F2905" t="str">
        <f t="shared" si="90"/>
        <v>A2660AF511</v>
      </c>
      <c r="G2905">
        <f t="shared" si="91"/>
        <v>55000</v>
      </c>
      <c r="H2905" s="2">
        <v>55003</v>
      </c>
      <c r="I2905" s="3">
        <v>55000</v>
      </c>
      <c r="J2905" t="s">
        <v>29</v>
      </c>
      <c r="K2905" t="s">
        <v>108</v>
      </c>
      <c r="L2905" t="s">
        <v>109</v>
      </c>
      <c r="M2905" t="s">
        <v>32</v>
      </c>
      <c r="N2905" t="s">
        <v>33</v>
      </c>
      <c r="O2905" t="s">
        <v>814</v>
      </c>
      <c r="P2905" t="s">
        <v>34</v>
      </c>
      <c r="Q2905" t="s">
        <v>204</v>
      </c>
      <c r="R2905" t="s">
        <v>205</v>
      </c>
      <c r="S2905" t="s">
        <v>528</v>
      </c>
      <c r="T2905" t="s">
        <v>185</v>
      </c>
      <c r="U2905" t="s">
        <v>207</v>
      </c>
      <c r="V2905" t="s">
        <v>39</v>
      </c>
      <c r="W2905" t="s">
        <v>40</v>
      </c>
      <c r="X2905" t="s">
        <v>40</v>
      </c>
      <c r="Y2905" t="s">
        <v>41</v>
      </c>
      <c r="Z2905" t="s">
        <v>41</v>
      </c>
      <c r="AA2905" t="s">
        <v>188</v>
      </c>
      <c r="AB2905" t="s">
        <v>209</v>
      </c>
    </row>
    <row r="2906" spans="1:28" x14ac:dyDescent="0.25">
      <c r="A2906" t="s">
        <v>146</v>
      </c>
      <c r="B2906" t="s">
        <v>26</v>
      </c>
      <c r="C2906" t="s">
        <v>527</v>
      </c>
      <c r="D2906" t="s">
        <v>210</v>
      </c>
      <c r="E2906">
        <v>511</v>
      </c>
      <c r="F2906" t="str">
        <f t="shared" si="90"/>
        <v>A2660AF511</v>
      </c>
      <c r="G2906">
        <f t="shared" si="91"/>
        <v>55000</v>
      </c>
      <c r="H2906" s="2">
        <v>-55003</v>
      </c>
      <c r="I2906" s="3">
        <v>-55000</v>
      </c>
      <c r="J2906" t="s">
        <v>99</v>
      </c>
      <c r="K2906" t="s">
        <v>121</v>
      </c>
      <c r="L2906" t="s">
        <v>122</v>
      </c>
      <c r="M2906" t="s">
        <v>123</v>
      </c>
      <c r="N2906" t="s">
        <v>124</v>
      </c>
      <c r="O2906" t="s">
        <v>814</v>
      </c>
      <c r="P2906" t="s">
        <v>34</v>
      </c>
      <c r="Q2906" t="s">
        <v>204</v>
      </c>
      <c r="R2906" t="s">
        <v>205</v>
      </c>
      <c r="S2906" t="s">
        <v>528</v>
      </c>
      <c r="T2906" t="s">
        <v>185</v>
      </c>
      <c r="U2906" t="s">
        <v>207</v>
      </c>
      <c r="V2906" t="s">
        <v>39</v>
      </c>
      <c r="W2906" t="s">
        <v>40</v>
      </c>
      <c r="X2906" t="s">
        <v>40</v>
      </c>
      <c r="Y2906" t="s">
        <v>41</v>
      </c>
      <c r="Z2906" t="s">
        <v>41</v>
      </c>
      <c r="AA2906" t="s">
        <v>188</v>
      </c>
      <c r="AB2906" t="s">
        <v>209</v>
      </c>
    </row>
    <row r="2907" spans="1:28" x14ac:dyDescent="0.25">
      <c r="A2907" t="s">
        <v>147</v>
      </c>
      <c r="B2907" t="s">
        <v>26</v>
      </c>
      <c r="C2907" t="s">
        <v>527</v>
      </c>
      <c r="D2907" t="s">
        <v>210</v>
      </c>
      <c r="E2907">
        <v>511</v>
      </c>
      <c r="F2907" t="str">
        <f t="shared" si="90"/>
        <v>A2660AF511</v>
      </c>
      <c r="G2907">
        <f t="shared" si="91"/>
        <v>55000</v>
      </c>
      <c r="H2907" s="2">
        <v>55003</v>
      </c>
      <c r="I2907" s="3">
        <v>55000</v>
      </c>
      <c r="J2907" t="s">
        <v>29</v>
      </c>
      <c r="K2907" t="s">
        <v>126</v>
      </c>
      <c r="L2907" t="s">
        <v>927</v>
      </c>
      <c r="M2907" t="s">
        <v>127</v>
      </c>
      <c r="N2907" t="s">
        <v>928</v>
      </c>
      <c r="O2907" t="s">
        <v>814</v>
      </c>
      <c r="P2907" t="s">
        <v>34</v>
      </c>
      <c r="Q2907" t="s">
        <v>204</v>
      </c>
      <c r="R2907" t="s">
        <v>205</v>
      </c>
      <c r="S2907" t="s">
        <v>528</v>
      </c>
      <c r="T2907" t="s">
        <v>185</v>
      </c>
      <c r="U2907" t="s">
        <v>207</v>
      </c>
      <c r="V2907" t="s">
        <v>39</v>
      </c>
      <c r="W2907" t="s">
        <v>40</v>
      </c>
      <c r="X2907" t="s">
        <v>40</v>
      </c>
      <c r="Y2907" t="s">
        <v>41</v>
      </c>
      <c r="Z2907" t="s">
        <v>41</v>
      </c>
      <c r="AA2907" t="s">
        <v>188</v>
      </c>
      <c r="AB2907" t="s">
        <v>209</v>
      </c>
    </row>
    <row r="2908" spans="1:28" x14ac:dyDescent="0.25">
      <c r="A2908" t="s">
        <v>148</v>
      </c>
      <c r="B2908" t="s">
        <v>26</v>
      </c>
      <c r="C2908" t="s">
        <v>527</v>
      </c>
      <c r="D2908" t="s">
        <v>210</v>
      </c>
      <c r="E2908">
        <v>511</v>
      </c>
      <c r="F2908" t="str">
        <f t="shared" si="90"/>
        <v>A2660AF511</v>
      </c>
      <c r="G2908">
        <f t="shared" si="91"/>
        <v>55000</v>
      </c>
      <c r="H2908" s="2">
        <v>-55003</v>
      </c>
      <c r="I2908" s="3">
        <v>-55000</v>
      </c>
      <c r="J2908" t="s">
        <v>99</v>
      </c>
      <c r="K2908" t="s">
        <v>116</v>
      </c>
      <c r="L2908" t="s">
        <v>117</v>
      </c>
      <c r="M2908" t="s">
        <v>118</v>
      </c>
      <c r="N2908" t="s">
        <v>117</v>
      </c>
      <c r="O2908" t="s">
        <v>814</v>
      </c>
      <c r="P2908" t="s">
        <v>34</v>
      </c>
      <c r="Q2908" t="s">
        <v>204</v>
      </c>
      <c r="R2908" t="s">
        <v>205</v>
      </c>
      <c r="S2908" t="s">
        <v>528</v>
      </c>
      <c r="T2908" t="s">
        <v>185</v>
      </c>
      <c r="U2908" t="s">
        <v>207</v>
      </c>
      <c r="V2908" t="s">
        <v>39</v>
      </c>
      <c r="W2908" t="s">
        <v>40</v>
      </c>
      <c r="X2908" t="s">
        <v>40</v>
      </c>
      <c r="Y2908" t="s">
        <v>41</v>
      </c>
      <c r="Z2908" t="s">
        <v>41</v>
      </c>
      <c r="AA2908" t="s">
        <v>188</v>
      </c>
      <c r="AB2908" t="s">
        <v>209</v>
      </c>
    </row>
    <row r="2909" spans="1:28" x14ac:dyDescent="0.25">
      <c r="A2909" t="s">
        <v>149</v>
      </c>
      <c r="B2909" t="s">
        <v>26</v>
      </c>
      <c r="C2909" t="s">
        <v>527</v>
      </c>
      <c r="D2909" t="s">
        <v>210</v>
      </c>
      <c r="E2909">
        <v>511</v>
      </c>
      <c r="F2909" t="str">
        <f t="shared" si="90"/>
        <v>A2660AF511</v>
      </c>
      <c r="G2909">
        <f t="shared" si="91"/>
        <v>48000</v>
      </c>
      <c r="H2909" s="2">
        <v>47948</v>
      </c>
      <c r="I2909" s="3">
        <v>48000</v>
      </c>
      <c r="J2909" t="s">
        <v>29</v>
      </c>
      <c r="K2909" t="s">
        <v>204</v>
      </c>
      <c r="L2909" t="s">
        <v>212</v>
      </c>
      <c r="M2909" t="s">
        <v>213</v>
      </c>
      <c r="N2909" t="s">
        <v>205</v>
      </c>
      <c r="O2909" t="s">
        <v>814</v>
      </c>
      <c r="P2909" t="s">
        <v>34</v>
      </c>
      <c r="Q2909" t="s">
        <v>204</v>
      </c>
      <c r="R2909" t="s">
        <v>205</v>
      </c>
      <c r="S2909" t="s">
        <v>528</v>
      </c>
      <c r="T2909" t="s">
        <v>185</v>
      </c>
      <c r="U2909" t="s">
        <v>207</v>
      </c>
      <c r="V2909" t="s">
        <v>39</v>
      </c>
      <c r="W2909" t="s">
        <v>40</v>
      </c>
      <c r="X2909" t="s">
        <v>40</v>
      </c>
      <c r="Y2909" t="s">
        <v>41</v>
      </c>
      <c r="Z2909" t="s">
        <v>41</v>
      </c>
      <c r="AA2909" t="s">
        <v>188</v>
      </c>
      <c r="AB2909" t="s">
        <v>209</v>
      </c>
    </row>
    <row r="2910" spans="1:28" x14ac:dyDescent="0.25">
      <c r="A2910" t="s">
        <v>152</v>
      </c>
      <c r="B2910" t="s">
        <v>26</v>
      </c>
      <c r="C2910" t="s">
        <v>527</v>
      </c>
      <c r="D2910" t="s">
        <v>210</v>
      </c>
      <c r="E2910">
        <v>511</v>
      </c>
      <c r="F2910" t="str">
        <f t="shared" si="90"/>
        <v>A2660AF511</v>
      </c>
      <c r="G2910">
        <f t="shared" si="91"/>
        <v>48000</v>
      </c>
      <c r="H2910" s="2">
        <v>-47948</v>
      </c>
      <c r="I2910" s="3">
        <v>-48000</v>
      </c>
      <c r="J2910" t="s">
        <v>99</v>
      </c>
      <c r="K2910" t="s">
        <v>115</v>
      </c>
      <c r="L2910" t="s">
        <v>111</v>
      </c>
      <c r="M2910" t="s">
        <v>112</v>
      </c>
      <c r="N2910" t="s">
        <v>113</v>
      </c>
      <c r="O2910" t="s">
        <v>814</v>
      </c>
      <c r="P2910" t="s">
        <v>34</v>
      </c>
      <c r="Q2910" t="s">
        <v>204</v>
      </c>
      <c r="R2910" t="s">
        <v>205</v>
      </c>
      <c r="S2910" t="s">
        <v>528</v>
      </c>
      <c r="T2910" t="s">
        <v>185</v>
      </c>
      <c r="U2910" t="s">
        <v>207</v>
      </c>
      <c r="V2910" t="s">
        <v>39</v>
      </c>
      <c r="W2910" t="s">
        <v>40</v>
      </c>
      <c r="X2910" t="s">
        <v>40</v>
      </c>
      <c r="Y2910" t="s">
        <v>41</v>
      </c>
      <c r="Z2910" t="s">
        <v>41</v>
      </c>
      <c r="AA2910" t="s">
        <v>188</v>
      </c>
      <c r="AB2910" t="s">
        <v>209</v>
      </c>
    </row>
    <row r="2911" spans="1:28" x14ac:dyDescent="0.25">
      <c r="A2911" t="s">
        <v>153</v>
      </c>
      <c r="B2911" t="s">
        <v>529</v>
      </c>
      <c r="C2911" t="s">
        <v>527</v>
      </c>
      <c r="D2911" t="s">
        <v>210</v>
      </c>
      <c r="E2911">
        <v>511</v>
      </c>
      <c r="F2911" t="str">
        <f t="shared" si="90"/>
        <v>A2660AF511</v>
      </c>
      <c r="G2911">
        <f t="shared" si="91"/>
        <v>47000</v>
      </c>
      <c r="H2911" s="2">
        <v>47119</v>
      </c>
      <c r="I2911" s="3">
        <v>47000</v>
      </c>
      <c r="J2911" t="s">
        <v>29</v>
      </c>
      <c r="K2911" t="s">
        <v>154</v>
      </c>
      <c r="L2911" t="s">
        <v>155</v>
      </c>
      <c r="M2911" t="s">
        <v>156</v>
      </c>
      <c r="N2911" t="s">
        <v>157</v>
      </c>
      <c r="O2911" t="s">
        <v>814</v>
      </c>
      <c r="P2911" t="s">
        <v>34</v>
      </c>
      <c r="Q2911" t="s">
        <v>204</v>
      </c>
      <c r="R2911" t="s">
        <v>205</v>
      </c>
      <c r="S2911" t="s">
        <v>528</v>
      </c>
      <c r="T2911" t="s">
        <v>185</v>
      </c>
      <c r="U2911" t="s">
        <v>207</v>
      </c>
      <c r="V2911" t="s">
        <v>39</v>
      </c>
      <c r="W2911" t="s">
        <v>40</v>
      </c>
      <c r="X2911" t="s">
        <v>40</v>
      </c>
      <c r="Y2911" t="s">
        <v>41</v>
      </c>
      <c r="Z2911" t="s">
        <v>41</v>
      </c>
      <c r="AA2911" t="s">
        <v>188</v>
      </c>
      <c r="AB2911" t="s">
        <v>209</v>
      </c>
    </row>
    <row r="2912" spans="1:28" x14ac:dyDescent="0.25">
      <c r="A2912" t="s">
        <v>158</v>
      </c>
      <c r="B2912" t="s">
        <v>529</v>
      </c>
      <c r="C2912" t="s">
        <v>527</v>
      </c>
      <c r="D2912" t="s">
        <v>210</v>
      </c>
      <c r="E2912">
        <v>511</v>
      </c>
      <c r="F2912" t="str">
        <f t="shared" si="90"/>
        <v>A2660AF511</v>
      </c>
      <c r="G2912">
        <f t="shared" si="91"/>
        <v>1000</v>
      </c>
      <c r="H2912" s="2">
        <v>1298</v>
      </c>
      <c r="I2912" s="3">
        <v>1000</v>
      </c>
      <c r="J2912" t="s">
        <v>29</v>
      </c>
      <c r="K2912" t="s">
        <v>159</v>
      </c>
      <c r="L2912" t="s">
        <v>160</v>
      </c>
      <c r="M2912" t="s">
        <v>161</v>
      </c>
      <c r="N2912" t="s">
        <v>162</v>
      </c>
      <c r="O2912" t="s">
        <v>814</v>
      </c>
      <c r="P2912" t="s">
        <v>34</v>
      </c>
      <c r="Q2912" t="s">
        <v>204</v>
      </c>
      <c r="R2912" t="s">
        <v>205</v>
      </c>
      <c r="S2912" t="s">
        <v>528</v>
      </c>
      <c r="T2912" t="s">
        <v>185</v>
      </c>
      <c r="U2912" t="s">
        <v>207</v>
      </c>
      <c r="V2912" t="s">
        <v>39</v>
      </c>
      <c r="W2912" t="s">
        <v>40</v>
      </c>
      <c r="X2912" t="s">
        <v>40</v>
      </c>
      <c r="Y2912" t="s">
        <v>41</v>
      </c>
      <c r="Z2912" t="s">
        <v>41</v>
      </c>
      <c r="AA2912" t="s">
        <v>188</v>
      </c>
      <c r="AB2912" t="s">
        <v>209</v>
      </c>
    </row>
    <row r="2913" spans="1:28" x14ac:dyDescent="0.25">
      <c r="A2913" t="s">
        <v>163</v>
      </c>
      <c r="B2913" t="s">
        <v>529</v>
      </c>
      <c r="C2913" t="s">
        <v>527</v>
      </c>
      <c r="D2913" t="s">
        <v>210</v>
      </c>
      <c r="E2913">
        <v>511</v>
      </c>
      <c r="F2913" t="str">
        <f t="shared" si="90"/>
        <v>A2660AF511</v>
      </c>
      <c r="G2913">
        <f t="shared" si="91"/>
        <v>48000</v>
      </c>
      <c r="H2913" s="2">
        <v>-48417</v>
      </c>
      <c r="I2913" s="3">
        <v>-48000</v>
      </c>
      <c r="J2913" t="s">
        <v>99</v>
      </c>
      <c r="K2913" t="s">
        <v>204</v>
      </c>
      <c r="L2913" t="s">
        <v>212</v>
      </c>
      <c r="M2913" t="s">
        <v>213</v>
      </c>
      <c r="N2913" t="s">
        <v>205</v>
      </c>
      <c r="O2913" t="s">
        <v>814</v>
      </c>
      <c r="P2913" t="s">
        <v>34</v>
      </c>
      <c r="Q2913" t="s">
        <v>204</v>
      </c>
      <c r="R2913" t="s">
        <v>205</v>
      </c>
      <c r="S2913" t="s">
        <v>528</v>
      </c>
      <c r="T2913" t="s">
        <v>185</v>
      </c>
      <c r="U2913" t="s">
        <v>207</v>
      </c>
      <c r="V2913" t="s">
        <v>39</v>
      </c>
      <c r="W2913" t="s">
        <v>40</v>
      </c>
      <c r="X2913" t="s">
        <v>40</v>
      </c>
      <c r="Y2913" t="s">
        <v>41</v>
      </c>
      <c r="Z2913" t="s">
        <v>41</v>
      </c>
      <c r="AA2913" t="s">
        <v>188</v>
      </c>
      <c r="AB2913" t="s">
        <v>209</v>
      </c>
    </row>
    <row r="2914" spans="1:28" x14ac:dyDescent="0.25">
      <c r="A2914" t="s">
        <v>164</v>
      </c>
      <c r="B2914" t="s">
        <v>26</v>
      </c>
      <c r="C2914" t="s">
        <v>527</v>
      </c>
      <c r="D2914" t="s">
        <v>210</v>
      </c>
      <c r="E2914">
        <v>511</v>
      </c>
      <c r="F2914" t="str">
        <f t="shared" si="90"/>
        <v>A2660AF511</v>
      </c>
      <c r="G2914">
        <f t="shared" si="91"/>
        <v>47000</v>
      </c>
      <c r="H2914" s="2">
        <v>47119</v>
      </c>
      <c r="I2914" s="3">
        <v>47000</v>
      </c>
      <c r="J2914" t="s">
        <v>29</v>
      </c>
      <c r="K2914" t="s">
        <v>116</v>
      </c>
      <c r="L2914" t="s">
        <v>117</v>
      </c>
      <c r="M2914" t="s">
        <v>118</v>
      </c>
      <c r="N2914" t="s">
        <v>117</v>
      </c>
      <c r="O2914" t="s">
        <v>814</v>
      </c>
      <c r="P2914" t="s">
        <v>34</v>
      </c>
      <c r="Q2914" t="s">
        <v>204</v>
      </c>
      <c r="R2914" t="s">
        <v>205</v>
      </c>
      <c r="S2914" t="s">
        <v>528</v>
      </c>
      <c r="T2914" t="s">
        <v>185</v>
      </c>
      <c r="U2914" t="s">
        <v>207</v>
      </c>
      <c r="V2914" t="s">
        <v>39</v>
      </c>
      <c r="W2914" t="s">
        <v>40</v>
      </c>
      <c r="X2914" t="s">
        <v>40</v>
      </c>
      <c r="Y2914" t="s">
        <v>41</v>
      </c>
      <c r="Z2914" t="s">
        <v>41</v>
      </c>
      <c r="AA2914" t="s">
        <v>188</v>
      </c>
      <c r="AB2914" t="s">
        <v>209</v>
      </c>
    </row>
    <row r="2915" spans="1:28" x14ac:dyDescent="0.25">
      <c r="A2915" t="s">
        <v>165</v>
      </c>
      <c r="B2915" t="s">
        <v>26</v>
      </c>
      <c r="C2915" t="s">
        <v>527</v>
      </c>
      <c r="D2915" t="s">
        <v>210</v>
      </c>
      <c r="E2915">
        <v>511</v>
      </c>
      <c r="F2915" t="str">
        <f t="shared" si="90"/>
        <v>A2660AF511</v>
      </c>
      <c r="G2915">
        <f t="shared" si="91"/>
        <v>47000</v>
      </c>
      <c r="H2915" s="2">
        <v>-47119</v>
      </c>
      <c r="I2915" s="3">
        <v>-47000</v>
      </c>
      <c r="J2915" t="s">
        <v>99</v>
      </c>
      <c r="K2915" t="s">
        <v>154</v>
      </c>
      <c r="L2915" t="s">
        <v>155</v>
      </c>
      <c r="M2915" t="s">
        <v>156</v>
      </c>
      <c r="N2915" t="s">
        <v>157</v>
      </c>
      <c r="O2915" t="s">
        <v>814</v>
      </c>
      <c r="P2915" t="s">
        <v>34</v>
      </c>
      <c r="Q2915" t="s">
        <v>204</v>
      </c>
      <c r="R2915" t="s">
        <v>205</v>
      </c>
      <c r="S2915" t="s">
        <v>528</v>
      </c>
      <c r="T2915" t="s">
        <v>185</v>
      </c>
      <c r="U2915" t="s">
        <v>207</v>
      </c>
      <c r="V2915" t="s">
        <v>39</v>
      </c>
      <c r="W2915" t="s">
        <v>40</v>
      </c>
      <c r="X2915" t="s">
        <v>40</v>
      </c>
      <c r="Y2915" t="s">
        <v>41</v>
      </c>
      <c r="Z2915" t="s">
        <v>41</v>
      </c>
      <c r="AA2915" t="s">
        <v>188</v>
      </c>
      <c r="AB2915" t="s">
        <v>209</v>
      </c>
    </row>
    <row r="2916" spans="1:28" x14ac:dyDescent="0.25">
      <c r="A2916" t="s">
        <v>166</v>
      </c>
      <c r="B2916" t="s">
        <v>26</v>
      </c>
      <c r="C2916" t="s">
        <v>527</v>
      </c>
      <c r="D2916" t="s">
        <v>210</v>
      </c>
      <c r="E2916">
        <v>511</v>
      </c>
      <c r="F2916" t="str">
        <f t="shared" si="90"/>
        <v>A2660AF511</v>
      </c>
      <c r="G2916">
        <f t="shared" si="91"/>
        <v>44000</v>
      </c>
      <c r="H2916" s="2">
        <v>44186</v>
      </c>
      <c r="I2916" s="3">
        <v>44000</v>
      </c>
      <c r="J2916" t="s">
        <v>29</v>
      </c>
      <c r="K2916" t="s">
        <v>116</v>
      </c>
      <c r="L2916" t="s">
        <v>117</v>
      </c>
      <c r="M2916" t="s">
        <v>118</v>
      </c>
      <c r="N2916" t="s">
        <v>117</v>
      </c>
      <c r="O2916" t="s">
        <v>814</v>
      </c>
      <c r="P2916" t="s">
        <v>34</v>
      </c>
      <c r="Q2916" t="s">
        <v>204</v>
      </c>
      <c r="R2916" t="s">
        <v>205</v>
      </c>
      <c r="S2916" t="s">
        <v>528</v>
      </c>
      <c r="T2916" t="s">
        <v>185</v>
      </c>
      <c r="U2916" t="s">
        <v>207</v>
      </c>
      <c r="V2916" t="s">
        <v>39</v>
      </c>
      <c r="W2916" t="s">
        <v>40</v>
      </c>
      <c r="X2916" t="s">
        <v>40</v>
      </c>
      <c r="Y2916" t="s">
        <v>41</v>
      </c>
      <c r="Z2916" t="s">
        <v>41</v>
      </c>
      <c r="AA2916" t="s">
        <v>188</v>
      </c>
      <c r="AB2916" t="s">
        <v>209</v>
      </c>
    </row>
    <row r="2917" spans="1:28" x14ac:dyDescent="0.25">
      <c r="A2917" t="s">
        <v>167</v>
      </c>
      <c r="B2917" t="s">
        <v>26</v>
      </c>
      <c r="C2917" t="s">
        <v>527</v>
      </c>
      <c r="D2917" t="s">
        <v>210</v>
      </c>
      <c r="E2917">
        <v>511</v>
      </c>
      <c r="F2917" t="str">
        <f t="shared" si="90"/>
        <v>A2660AF511</v>
      </c>
      <c r="G2917">
        <f t="shared" si="91"/>
        <v>44000</v>
      </c>
      <c r="H2917" s="2">
        <v>-44186</v>
      </c>
      <c r="I2917" s="3">
        <v>-44000</v>
      </c>
      <c r="J2917" t="s">
        <v>99</v>
      </c>
      <c r="K2917" t="s">
        <v>168</v>
      </c>
      <c r="L2917" t="s">
        <v>117</v>
      </c>
      <c r="M2917" t="s">
        <v>169</v>
      </c>
      <c r="N2917" t="s">
        <v>170</v>
      </c>
      <c r="O2917" t="s">
        <v>814</v>
      </c>
      <c r="P2917" t="s">
        <v>34</v>
      </c>
      <c r="Q2917" t="s">
        <v>204</v>
      </c>
      <c r="R2917" t="s">
        <v>205</v>
      </c>
      <c r="S2917" t="s">
        <v>528</v>
      </c>
      <c r="T2917" t="s">
        <v>185</v>
      </c>
      <c r="U2917" t="s">
        <v>207</v>
      </c>
      <c r="V2917" t="s">
        <v>39</v>
      </c>
      <c r="W2917" t="s">
        <v>40</v>
      </c>
      <c r="X2917" t="s">
        <v>40</v>
      </c>
      <c r="Y2917" t="s">
        <v>41</v>
      </c>
      <c r="Z2917" t="s">
        <v>41</v>
      </c>
      <c r="AA2917" t="s">
        <v>188</v>
      </c>
      <c r="AB2917" t="s">
        <v>209</v>
      </c>
    </row>
    <row r="2918" spans="1:28" x14ac:dyDescent="0.25">
      <c r="A2918" t="s">
        <v>823</v>
      </c>
      <c r="B2918" t="s">
        <v>26</v>
      </c>
      <c r="C2918" t="s">
        <v>530</v>
      </c>
      <c r="D2918" t="s">
        <v>51</v>
      </c>
      <c r="E2918">
        <v>511</v>
      </c>
      <c r="F2918" t="str">
        <f t="shared" si="90"/>
        <v>A0820AF511</v>
      </c>
      <c r="G2918">
        <f t="shared" si="91"/>
        <v>51000</v>
      </c>
      <c r="H2918" s="2">
        <v>50835</v>
      </c>
      <c r="I2918" s="3">
        <v>51000</v>
      </c>
      <c r="J2918" t="s">
        <v>29</v>
      </c>
      <c r="K2918" t="s">
        <v>108</v>
      </c>
      <c r="L2918" t="s">
        <v>109</v>
      </c>
      <c r="M2918" t="s">
        <v>32</v>
      </c>
      <c r="N2918" t="s">
        <v>33</v>
      </c>
      <c r="O2918" t="s">
        <v>814</v>
      </c>
      <c r="P2918" t="s">
        <v>34</v>
      </c>
      <c r="Q2918" t="s">
        <v>35</v>
      </c>
      <c r="R2918" t="s">
        <v>36</v>
      </c>
      <c r="S2918" t="s">
        <v>531</v>
      </c>
      <c r="T2918" t="s">
        <v>185</v>
      </c>
      <c r="U2918" t="s">
        <v>369</v>
      </c>
      <c r="V2918" t="s">
        <v>39</v>
      </c>
      <c r="W2918" t="s">
        <v>40</v>
      </c>
      <c r="X2918" t="s">
        <v>187</v>
      </c>
      <c r="Y2918" t="s">
        <v>41</v>
      </c>
      <c r="Z2918" t="s">
        <v>41</v>
      </c>
      <c r="AA2918" t="s">
        <v>188</v>
      </c>
      <c r="AB2918" t="s">
        <v>370</v>
      </c>
    </row>
    <row r="2919" spans="1:28" x14ac:dyDescent="0.25">
      <c r="A2919" t="s">
        <v>816</v>
      </c>
      <c r="B2919" t="s">
        <v>26</v>
      </c>
      <c r="C2919" t="s">
        <v>530</v>
      </c>
      <c r="D2919" t="s">
        <v>51</v>
      </c>
      <c r="E2919">
        <v>511</v>
      </c>
      <c r="F2919" t="str">
        <f t="shared" si="90"/>
        <v>A0820AF511</v>
      </c>
      <c r="G2919">
        <f t="shared" si="91"/>
        <v>37000</v>
      </c>
      <c r="H2919" s="2">
        <v>-36972</v>
      </c>
      <c r="I2919" s="3">
        <v>-37000</v>
      </c>
      <c r="J2919" t="s">
        <v>99</v>
      </c>
      <c r="K2919" t="s">
        <v>115</v>
      </c>
      <c r="L2919" t="s">
        <v>111</v>
      </c>
      <c r="M2919" t="s">
        <v>112</v>
      </c>
      <c r="N2919" t="s">
        <v>113</v>
      </c>
      <c r="O2919" t="s">
        <v>814</v>
      </c>
      <c r="P2919" t="s">
        <v>34</v>
      </c>
      <c r="Q2919" t="s">
        <v>35</v>
      </c>
      <c r="R2919" t="s">
        <v>36</v>
      </c>
      <c r="S2919" t="s">
        <v>531</v>
      </c>
      <c r="T2919" t="s">
        <v>185</v>
      </c>
      <c r="U2919" t="s">
        <v>369</v>
      </c>
      <c r="V2919" t="s">
        <v>39</v>
      </c>
      <c r="W2919" t="s">
        <v>40</v>
      </c>
      <c r="X2919" t="s">
        <v>187</v>
      </c>
      <c r="Y2919" t="s">
        <v>41</v>
      </c>
      <c r="Z2919" t="s">
        <v>41</v>
      </c>
      <c r="AA2919" t="s">
        <v>188</v>
      </c>
      <c r="AB2919" t="s">
        <v>370</v>
      </c>
    </row>
    <row r="2920" spans="1:28" x14ac:dyDescent="0.25">
      <c r="A2920" t="s">
        <v>817</v>
      </c>
      <c r="B2920" t="s">
        <v>26</v>
      </c>
      <c r="C2920" t="s">
        <v>530</v>
      </c>
      <c r="D2920" t="s">
        <v>51</v>
      </c>
      <c r="E2920">
        <v>511</v>
      </c>
      <c r="F2920" t="str">
        <f t="shared" si="90"/>
        <v>A0820AF511</v>
      </c>
      <c r="G2920">
        <f t="shared" si="91"/>
        <v>14000</v>
      </c>
      <c r="H2920" s="2">
        <v>-14263</v>
      </c>
      <c r="I2920" s="3">
        <v>-14000</v>
      </c>
      <c r="J2920" t="s">
        <v>99</v>
      </c>
      <c r="K2920" t="s">
        <v>116</v>
      </c>
      <c r="L2920" t="s">
        <v>117</v>
      </c>
      <c r="M2920" t="s">
        <v>118</v>
      </c>
      <c r="N2920" t="s">
        <v>117</v>
      </c>
      <c r="O2920" t="s">
        <v>814</v>
      </c>
      <c r="P2920" t="s">
        <v>34</v>
      </c>
      <c r="Q2920" t="s">
        <v>35</v>
      </c>
      <c r="R2920" t="s">
        <v>36</v>
      </c>
      <c r="S2920" t="s">
        <v>531</v>
      </c>
      <c r="T2920" t="s">
        <v>185</v>
      </c>
      <c r="U2920" t="s">
        <v>369</v>
      </c>
      <c r="V2920" t="s">
        <v>39</v>
      </c>
      <c r="W2920" t="s">
        <v>40</v>
      </c>
      <c r="X2920" t="s">
        <v>187</v>
      </c>
      <c r="Y2920" t="s">
        <v>41</v>
      </c>
      <c r="Z2920" t="s">
        <v>41</v>
      </c>
      <c r="AA2920" t="s">
        <v>188</v>
      </c>
      <c r="AB2920" t="s">
        <v>370</v>
      </c>
    </row>
    <row r="2921" spans="1:28" x14ac:dyDescent="0.25">
      <c r="A2921" t="s">
        <v>149</v>
      </c>
      <c r="B2921" t="s">
        <v>26</v>
      </c>
      <c r="C2921" t="s">
        <v>530</v>
      </c>
      <c r="D2921" t="s">
        <v>51</v>
      </c>
      <c r="E2921">
        <v>511</v>
      </c>
      <c r="F2921" t="str">
        <f t="shared" si="90"/>
        <v>A0820AF511</v>
      </c>
      <c r="G2921">
        <f t="shared" si="91"/>
        <v>14000</v>
      </c>
      <c r="H2921" s="2">
        <v>13864</v>
      </c>
      <c r="I2921" s="3">
        <v>14000</v>
      </c>
      <c r="J2921" t="s">
        <v>29</v>
      </c>
      <c r="K2921" t="s">
        <v>35</v>
      </c>
      <c r="L2921" t="s">
        <v>129</v>
      </c>
      <c r="M2921" t="s">
        <v>130</v>
      </c>
      <c r="N2921" t="s">
        <v>131</v>
      </c>
      <c r="O2921" t="s">
        <v>814</v>
      </c>
      <c r="P2921" t="s">
        <v>34</v>
      </c>
      <c r="Q2921" t="s">
        <v>35</v>
      </c>
      <c r="R2921" t="s">
        <v>36</v>
      </c>
      <c r="S2921" t="s">
        <v>531</v>
      </c>
      <c r="T2921" t="s">
        <v>185</v>
      </c>
      <c r="U2921" t="s">
        <v>369</v>
      </c>
      <c r="V2921" t="s">
        <v>39</v>
      </c>
      <c r="W2921" t="s">
        <v>40</v>
      </c>
      <c r="X2921" t="s">
        <v>187</v>
      </c>
      <c r="Y2921" t="s">
        <v>41</v>
      </c>
      <c r="Z2921" t="s">
        <v>41</v>
      </c>
      <c r="AA2921" t="s">
        <v>188</v>
      </c>
      <c r="AB2921" t="s">
        <v>370</v>
      </c>
    </row>
    <row r="2922" spans="1:28" x14ac:dyDescent="0.25">
      <c r="A2922" t="s">
        <v>152</v>
      </c>
      <c r="B2922" t="s">
        <v>26</v>
      </c>
      <c r="C2922" t="s">
        <v>530</v>
      </c>
      <c r="D2922" t="s">
        <v>51</v>
      </c>
      <c r="E2922">
        <v>511</v>
      </c>
      <c r="F2922" t="str">
        <f t="shared" si="90"/>
        <v>A0820AF511</v>
      </c>
      <c r="G2922">
        <f t="shared" si="91"/>
        <v>14000</v>
      </c>
      <c r="H2922" s="2">
        <v>-13864</v>
      </c>
      <c r="I2922" s="3">
        <v>-14000</v>
      </c>
      <c r="J2922" t="s">
        <v>99</v>
      </c>
      <c r="K2922" t="s">
        <v>115</v>
      </c>
      <c r="L2922" t="s">
        <v>111</v>
      </c>
      <c r="M2922" t="s">
        <v>112</v>
      </c>
      <c r="N2922" t="s">
        <v>113</v>
      </c>
      <c r="O2922" t="s">
        <v>814</v>
      </c>
      <c r="P2922" t="s">
        <v>34</v>
      </c>
      <c r="Q2922" t="s">
        <v>35</v>
      </c>
      <c r="R2922" t="s">
        <v>36</v>
      </c>
      <c r="S2922" t="s">
        <v>531</v>
      </c>
      <c r="T2922" t="s">
        <v>185</v>
      </c>
      <c r="U2922" t="s">
        <v>369</v>
      </c>
      <c r="V2922" t="s">
        <v>39</v>
      </c>
      <c r="W2922" t="s">
        <v>40</v>
      </c>
      <c r="X2922" t="s">
        <v>187</v>
      </c>
      <c r="Y2922" t="s">
        <v>41</v>
      </c>
      <c r="Z2922" t="s">
        <v>41</v>
      </c>
      <c r="AA2922" t="s">
        <v>188</v>
      </c>
      <c r="AB2922" t="s">
        <v>370</v>
      </c>
    </row>
    <row r="2923" spans="1:28" x14ac:dyDescent="0.25">
      <c r="A2923" t="s">
        <v>153</v>
      </c>
      <c r="B2923" t="s">
        <v>532</v>
      </c>
      <c r="C2923" t="s">
        <v>530</v>
      </c>
      <c r="D2923" t="s">
        <v>51</v>
      </c>
      <c r="E2923">
        <v>511</v>
      </c>
      <c r="F2923" t="str">
        <f t="shared" si="90"/>
        <v>A0820AF511</v>
      </c>
      <c r="G2923">
        <f t="shared" si="91"/>
        <v>14000</v>
      </c>
      <c r="H2923" s="2">
        <v>14263</v>
      </c>
      <c r="I2923" s="3">
        <v>14000</v>
      </c>
      <c r="J2923" t="s">
        <v>29</v>
      </c>
      <c r="K2923" t="s">
        <v>154</v>
      </c>
      <c r="L2923" t="s">
        <v>155</v>
      </c>
      <c r="M2923" t="s">
        <v>156</v>
      </c>
      <c r="N2923" t="s">
        <v>157</v>
      </c>
      <c r="O2923" t="s">
        <v>814</v>
      </c>
      <c r="P2923" t="s">
        <v>34</v>
      </c>
      <c r="Q2923" t="s">
        <v>35</v>
      </c>
      <c r="R2923" t="s">
        <v>36</v>
      </c>
      <c r="S2923" t="s">
        <v>531</v>
      </c>
      <c r="T2923" t="s">
        <v>185</v>
      </c>
      <c r="U2923" t="s">
        <v>369</v>
      </c>
      <c r="V2923" t="s">
        <v>39</v>
      </c>
      <c r="W2923" t="s">
        <v>40</v>
      </c>
      <c r="X2923" t="s">
        <v>187</v>
      </c>
      <c r="Y2923" t="s">
        <v>41</v>
      </c>
      <c r="Z2923" t="s">
        <v>41</v>
      </c>
      <c r="AA2923" t="s">
        <v>188</v>
      </c>
      <c r="AB2923" t="s">
        <v>370</v>
      </c>
    </row>
    <row r="2924" spans="1:28" x14ac:dyDescent="0.25">
      <c r="A2924" t="s">
        <v>163</v>
      </c>
      <c r="B2924" t="s">
        <v>532</v>
      </c>
      <c r="C2924" t="s">
        <v>530</v>
      </c>
      <c r="D2924" t="s">
        <v>51</v>
      </c>
      <c r="E2924">
        <v>511</v>
      </c>
      <c r="F2924" t="str">
        <f t="shared" si="90"/>
        <v>A0820AF511</v>
      </c>
      <c r="G2924">
        <f t="shared" si="91"/>
        <v>14000</v>
      </c>
      <c r="H2924" s="2">
        <v>-14275</v>
      </c>
      <c r="I2924" s="3">
        <v>-14000</v>
      </c>
      <c r="J2924" t="s">
        <v>99</v>
      </c>
      <c r="K2924" t="s">
        <v>35</v>
      </c>
      <c r="L2924" t="s">
        <v>129</v>
      </c>
      <c r="M2924" t="s">
        <v>130</v>
      </c>
      <c r="N2924" t="s">
        <v>131</v>
      </c>
      <c r="O2924" t="s">
        <v>814</v>
      </c>
      <c r="P2924" t="s">
        <v>34</v>
      </c>
      <c r="Q2924" t="s">
        <v>35</v>
      </c>
      <c r="R2924" t="s">
        <v>36</v>
      </c>
      <c r="S2924" t="s">
        <v>531</v>
      </c>
      <c r="T2924" t="s">
        <v>185</v>
      </c>
      <c r="U2924" t="s">
        <v>369</v>
      </c>
      <c r="V2924" t="s">
        <v>39</v>
      </c>
      <c r="W2924" t="s">
        <v>40</v>
      </c>
      <c r="X2924" t="s">
        <v>187</v>
      </c>
      <c r="Y2924" t="s">
        <v>41</v>
      </c>
      <c r="Z2924" t="s">
        <v>41</v>
      </c>
      <c r="AA2924" t="s">
        <v>188</v>
      </c>
      <c r="AB2924" t="s">
        <v>370</v>
      </c>
    </row>
    <row r="2925" spans="1:28" x14ac:dyDescent="0.25">
      <c r="A2925" t="s">
        <v>164</v>
      </c>
      <c r="B2925" t="s">
        <v>26</v>
      </c>
      <c r="C2925" t="s">
        <v>530</v>
      </c>
      <c r="D2925" t="s">
        <v>51</v>
      </c>
      <c r="E2925">
        <v>511</v>
      </c>
      <c r="F2925" t="str">
        <f t="shared" si="90"/>
        <v>A0820AF511</v>
      </c>
      <c r="G2925">
        <f t="shared" si="91"/>
        <v>14000</v>
      </c>
      <c r="H2925" s="2">
        <v>14263</v>
      </c>
      <c r="I2925" s="3">
        <v>14000</v>
      </c>
      <c r="J2925" t="s">
        <v>29</v>
      </c>
      <c r="K2925" t="s">
        <v>116</v>
      </c>
      <c r="L2925" t="s">
        <v>117</v>
      </c>
      <c r="M2925" t="s">
        <v>118</v>
      </c>
      <c r="N2925" t="s">
        <v>117</v>
      </c>
      <c r="O2925" t="s">
        <v>814</v>
      </c>
      <c r="P2925" t="s">
        <v>34</v>
      </c>
      <c r="Q2925" t="s">
        <v>35</v>
      </c>
      <c r="R2925" t="s">
        <v>36</v>
      </c>
      <c r="S2925" t="s">
        <v>531</v>
      </c>
      <c r="T2925" t="s">
        <v>185</v>
      </c>
      <c r="U2925" t="s">
        <v>369</v>
      </c>
      <c r="V2925" t="s">
        <v>39</v>
      </c>
      <c r="W2925" t="s">
        <v>40</v>
      </c>
      <c r="X2925" t="s">
        <v>187</v>
      </c>
      <c r="Y2925" t="s">
        <v>41</v>
      </c>
      <c r="Z2925" t="s">
        <v>41</v>
      </c>
      <c r="AA2925" t="s">
        <v>188</v>
      </c>
      <c r="AB2925" t="s">
        <v>370</v>
      </c>
    </row>
    <row r="2926" spans="1:28" x14ac:dyDescent="0.25">
      <c r="A2926" t="s">
        <v>165</v>
      </c>
      <c r="B2926" t="s">
        <v>26</v>
      </c>
      <c r="C2926" t="s">
        <v>530</v>
      </c>
      <c r="D2926" t="s">
        <v>51</v>
      </c>
      <c r="E2926">
        <v>511</v>
      </c>
      <c r="F2926" t="str">
        <f t="shared" si="90"/>
        <v>A0820AF511</v>
      </c>
      <c r="G2926">
        <f t="shared" si="91"/>
        <v>14000</v>
      </c>
      <c r="H2926" s="2">
        <v>-14263</v>
      </c>
      <c r="I2926" s="3">
        <v>-14000</v>
      </c>
      <c r="J2926" t="s">
        <v>99</v>
      </c>
      <c r="K2926" t="s">
        <v>154</v>
      </c>
      <c r="L2926" t="s">
        <v>155</v>
      </c>
      <c r="M2926" t="s">
        <v>156</v>
      </c>
      <c r="N2926" t="s">
        <v>157</v>
      </c>
      <c r="O2926" t="s">
        <v>814</v>
      </c>
      <c r="P2926" t="s">
        <v>34</v>
      </c>
      <c r="Q2926" t="s">
        <v>35</v>
      </c>
      <c r="R2926" t="s">
        <v>36</v>
      </c>
      <c r="S2926" t="s">
        <v>531</v>
      </c>
      <c r="T2926" t="s">
        <v>185</v>
      </c>
      <c r="U2926" t="s">
        <v>369</v>
      </c>
      <c r="V2926" t="s">
        <v>39</v>
      </c>
      <c r="W2926" t="s">
        <v>40</v>
      </c>
      <c r="X2926" t="s">
        <v>187</v>
      </c>
      <c r="Y2926" t="s">
        <v>41</v>
      </c>
      <c r="Z2926" t="s">
        <v>41</v>
      </c>
      <c r="AA2926" t="s">
        <v>188</v>
      </c>
      <c r="AB2926" t="s">
        <v>370</v>
      </c>
    </row>
    <row r="2927" spans="1:28" x14ac:dyDescent="0.25">
      <c r="A2927" t="s">
        <v>171</v>
      </c>
      <c r="B2927" t="s">
        <v>26</v>
      </c>
      <c r="C2927" t="s">
        <v>530</v>
      </c>
      <c r="D2927" t="s">
        <v>51</v>
      </c>
      <c r="E2927">
        <v>511</v>
      </c>
      <c r="F2927" t="str">
        <f t="shared" si="90"/>
        <v>A0820AF511</v>
      </c>
      <c r="G2927">
        <f t="shared" si="91"/>
        <v>51000</v>
      </c>
      <c r="H2927" s="2">
        <v>50835</v>
      </c>
      <c r="I2927" s="3">
        <v>51000</v>
      </c>
      <c r="J2927" t="s">
        <v>29</v>
      </c>
      <c r="K2927" t="s">
        <v>115</v>
      </c>
      <c r="L2927" t="s">
        <v>111</v>
      </c>
      <c r="M2927" t="s">
        <v>112</v>
      </c>
      <c r="N2927" t="s">
        <v>113</v>
      </c>
      <c r="O2927" t="s">
        <v>814</v>
      </c>
      <c r="P2927" t="s">
        <v>34</v>
      </c>
      <c r="Q2927" t="s">
        <v>35</v>
      </c>
      <c r="R2927" t="s">
        <v>36</v>
      </c>
      <c r="S2927" t="s">
        <v>531</v>
      </c>
      <c r="T2927" t="s">
        <v>185</v>
      </c>
      <c r="U2927" t="s">
        <v>369</v>
      </c>
      <c r="V2927" t="s">
        <v>39</v>
      </c>
      <c r="W2927" t="s">
        <v>40</v>
      </c>
      <c r="X2927" t="s">
        <v>187</v>
      </c>
      <c r="Y2927" t="s">
        <v>41</v>
      </c>
      <c r="Z2927" t="s">
        <v>41</v>
      </c>
      <c r="AA2927" t="s">
        <v>188</v>
      </c>
      <c r="AB2927" t="s">
        <v>370</v>
      </c>
    </row>
    <row r="2928" spans="1:28" x14ac:dyDescent="0.25">
      <c r="A2928" t="s">
        <v>172</v>
      </c>
      <c r="B2928" t="s">
        <v>26</v>
      </c>
      <c r="C2928" t="s">
        <v>530</v>
      </c>
      <c r="D2928" t="s">
        <v>51</v>
      </c>
      <c r="E2928">
        <v>511</v>
      </c>
      <c r="F2928" t="str">
        <f t="shared" si="90"/>
        <v>A0820AF511</v>
      </c>
      <c r="G2928">
        <f t="shared" si="91"/>
        <v>51000</v>
      </c>
      <c r="H2928" s="2">
        <v>-50835</v>
      </c>
      <c r="I2928" s="3">
        <v>-51000</v>
      </c>
      <c r="J2928" t="s">
        <v>99</v>
      </c>
      <c r="K2928" t="s">
        <v>108</v>
      </c>
      <c r="L2928" t="s">
        <v>109</v>
      </c>
      <c r="M2928" t="s">
        <v>32</v>
      </c>
      <c r="N2928" t="s">
        <v>33</v>
      </c>
      <c r="O2928" t="s">
        <v>814</v>
      </c>
      <c r="P2928" t="s">
        <v>34</v>
      </c>
      <c r="Q2928" t="s">
        <v>35</v>
      </c>
      <c r="R2928" t="s">
        <v>36</v>
      </c>
      <c r="S2928" t="s">
        <v>531</v>
      </c>
      <c r="T2928" t="s">
        <v>185</v>
      </c>
      <c r="U2928" t="s">
        <v>369</v>
      </c>
      <c r="V2928" t="s">
        <v>39</v>
      </c>
      <c r="W2928" t="s">
        <v>40</v>
      </c>
      <c r="X2928" t="s">
        <v>187</v>
      </c>
      <c r="Y2928" t="s">
        <v>41</v>
      </c>
      <c r="Z2928" t="s">
        <v>41</v>
      </c>
      <c r="AA2928" t="s">
        <v>188</v>
      </c>
      <c r="AB2928" t="s">
        <v>370</v>
      </c>
    </row>
    <row r="2929" spans="1:29" x14ac:dyDescent="0.25">
      <c r="A2929" t="s">
        <v>823</v>
      </c>
      <c r="B2929" t="s">
        <v>26</v>
      </c>
      <c r="C2929" t="s">
        <v>57</v>
      </c>
      <c r="D2929" t="s">
        <v>230</v>
      </c>
      <c r="E2929">
        <v>511</v>
      </c>
      <c r="F2929" t="str">
        <f t="shared" si="90"/>
        <v>A3930AF511</v>
      </c>
      <c r="G2929">
        <f t="shared" si="91"/>
        <v>1065000</v>
      </c>
      <c r="H2929" s="2">
        <v>1065117</v>
      </c>
      <c r="I2929" s="3">
        <v>1065000</v>
      </c>
      <c r="J2929" t="s">
        <v>29</v>
      </c>
      <c r="K2929" t="s">
        <v>108</v>
      </c>
      <c r="L2929" t="s">
        <v>109</v>
      </c>
      <c r="M2929" t="s">
        <v>32</v>
      </c>
      <c r="N2929" t="s">
        <v>33</v>
      </c>
      <c r="O2929" t="s">
        <v>814</v>
      </c>
      <c r="P2929" t="s">
        <v>34</v>
      </c>
      <c r="Q2929" t="s">
        <v>51</v>
      </c>
      <c r="R2929" t="s">
        <v>58</v>
      </c>
      <c r="S2929" t="s">
        <v>533</v>
      </c>
      <c r="T2929" t="s">
        <v>185</v>
      </c>
      <c r="U2929" t="s">
        <v>226</v>
      </c>
      <c r="V2929" t="s">
        <v>39</v>
      </c>
      <c r="W2929" t="s">
        <v>40</v>
      </c>
      <c r="X2929" t="s">
        <v>187</v>
      </c>
      <c r="Y2929" t="s">
        <v>41</v>
      </c>
      <c r="Z2929" t="s">
        <v>41</v>
      </c>
      <c r="AA2929" t="s">
        <v>188</v>
      </c>
      <c r="AB2929" t="s">
        <v>227</v>
      </c>
      <c r="AC2929" t="s">
        <v>380</v>
      </c>
    </row>
    <row r="2930" spans="1:29" x14ac:dyDescent="0.25">
      <c r="A2930" t="s">
        <v>825</v>
      </c>
      <c r="B2930" t="s">
        <v>26</v>
      </c>
      <c r="C2930" t="s">
        <v>57</v>
      </c>
      <c r="D2930" t="s">
        <v>230</v>
      </c>
      <c r="E2930">
        <v>511</v>
      </c>
      <c r="F2930" t="str">
        <f t="shared" si="90"/>
        <v>A3930AF511</v>
      </c>
      <c r="G2930">
        <f t="shared" si="91"/>
        <v>32000</v>
      </c>
      <c r="H2930" s="2">
        <v>31695</v>
      </c>
      <c r="I2930" s="3">
        <v>32000</v>
      </c>
      <c r="J2930" t="s">
        <v>29</v>
      </c>
      <c r="K2930" t="s">
        <v>100</v>
      </c>
      <c r="L2930" t="s">
        <v>101</v>
      </c>
      <c r="M2930" t="s">
        <v>102</v>
      </c>
      <c r="N2930" t="s">
        <v>103</v>
      </c>
      <c r="O2930" t="s">
        <v>814</v>
      </c>
      <c r="P2930" t="s">
        <v>34</v>
      </c>
      <c r="Q2930" t="s">
        <v>51</v>
      </c>
      <c r="R2930" t="s">
        <v>58</v>
      </c>
      <c r="S2930" t="s">
        <v>533</v>
      </c>
      <c r="T2930" t="s">
        <v>185</v>
      </c>
      <c r="U2930" t="s">
        <v>226</v>
      </c>
      <c r="V2930" t="s">
        <v>39</v>
      </c>
      <c r="W2930" t="s">
        <v>40</v>
      </c>
      <c r="X2930" t="s">
        <v>187</v>
      </c>
      <c r="Y2930" t="s">
        <v>41</v>
      </c>
      <c r="Z2930" t="s">
        <v>41</v>
      </c>
      <c r="AA2930" t="s">
        <v>188</v>
      </c>
      <c r="AB2930" t="s">
        <v>227</v>
      </c>
      <c r="AC2930" t="s">
        <v>380</v>
      </c>
    </row>
    <row r="2931" spans="1:29" x14ac:dyDescent="0.25">
      <c r="A2931" t="s">
        <v>816</v>
      </c>
      <c r="B2931" t="s">
        <v>26</v>
      </c>
      <c r="C2931" t="s">
        <v>57</v>
      </c>
      <c r="D2931" t="s">
        <v>230</v>
      </c>
      <c r="E2931">
        <v>511</v>
      </c>
      <c r="F2931" t="str">
        <f t="shared" si="90"/>
        <v>A3930AF511</v>
      </c>
      <c r="G2931">
        <f t="shared" si="91"/>
        <v>169000</v>
      </c>
      <c r="H2931" s="2">
        <v>-168546</v>
      </c>
      <c r="I2931" s="3">
        <v>-169000</v>
      </c>
      <c r="J2931" t="s">
        <v>99</v>
      </c>
      <c r="K2931" t="s">
        <v>115</v>
      </c>
      <c r="L2931" t="s">
        <v>111</v>
      </c>
      <c r="M2931" t="s">
        <v>112</v>
      </c>
      <c r="N2931" t="s">
        <v>113</v>
      </c>
      <c r="O2931" t="s">
        <v>814</v>
      </c>
      <c r="P2931" t="s">
        <v>34</v>
      </c>
      <c r="Q2931" t="s">
        <v>51</v>
      </c>
      <c r="R2931" t="s">
        <v>58</v>
      </c>
      <c r="S2931" t="s">
        <v>533</v>
      </c>
      <c r="T2931" t="s">
        <v>185</v>
      </c>
      <c r="U2931" t="s">
        <v>226</v>
      </c>
      <c r="V2931" t="s">
        <v>39</v>
      </c>
      <c r="W2931" t="s">
        <v>40</v>
      </c>
      <c r="X2931" t="s">
        <v>187</v>
      </c>
      <c r="Y2931" t="s">
        <v>41</v>
      </c>
      <c r="Z2931" t="s">
        <v>41</v>
      </c>
      <c r="AA2931" t="s">
        <v>188</v>
      </c>
      <c r="AB2931" t="s">
        <v>227</v>
      </c>
      <c r="AC2931" t="s">
        <v>380</v>
      </c>
    </row>
    <row r="2932" spans="1:29" x14ac:dyDescent="0.25">
      <c r="A2932" t="s">
        <v>817</v>
      </c>
      <c r="B2932" t="s">
        <v>26</v>
      </c>
      <c r="C2932" t="s">
        <v>57</v>
      </c>
      <c r="D2932" t="s">
        <v>230</v>
      </c>
      <c r="E2932">
        <v>511</v>
      </c>
      <c r="F2932" t="str">
        <f t="shared" si="90"/>
        <v>A3930AF511</v>
      </c>
      <c r="G2932">
        <f t="shared" si="91"/>
        <v>928000</v>
      </c>
      <c r="H2932" s="2">
        <v>-928266</v>
      </c>
      <c r="I2932" s="3">
        <v>-928000</v>
      </c>
      <c r="J2932" t="s">
        <v>99</v>
      </c>
      <c r="K2932" t="s">
        <v>116</v>
      </c>
      <c r="L2932" t="s">
        <v>117</v>
      </c>
      <c r="M2932" t="s">
        <v>118</v>
      </c>
      <c r="N2932" t="s">
        <v>117</v>
      </c>
      <c r="O2932" t="s">
        <v>814</v>
      </c>
      <c r="P2932" t="s">
        <v>34</v>
      </c>
      <c r="Q2932" t="s">
        <v>51</v>
      </c>
      <c r="R2932" t="s">
        <v>58</v>
      </c>
      <c r="S2932" t="s">
        <v>533</v>
      </c>
      <c r="T2932" t="s">
        <v>185</v>
      </c>
      <c r="U2932" t="s">
        <v>226</v>
      </c>
      <c r="V2932" t="s">
        <v>39</v>
      </c>
      <c r="W2932" t="s">
        <v>40</v>
      </c>
      <c r="X2932" t="s">
        <v>187</v>
      </c>
      <c r="Y2932" t="s">
        <v>41</v>
      </c>
      <c r="Z2932" t="s">
        <v>41</v>
      </c>
      <c r="AA2932" t="s">
        <v>188</v>
      </c>
      <c r="AB2932" t="s">
        <v>227</v>
      </c>
      <c r="AC2932" t="s">
        <v>380</v>
      </c>
    </row>
    <row r="2933" spans="1:29" x14ac:dyDescent="0.25">
      <c r="A2933" t="s">
        <v>149</v>
      </c>
      <c r="B2933" t="s">
        <v>26</v>
      </c>
      <c r="C2933" t="s">
        <v>57</v>
      </c>
      <c r="D2933" t="s">
        <v>230</v>
      </c>
      <c r="E2933">
        <v>511</v>
      </c>
      <c r="F2933" t="str">
        <f t="shared" si="90"/>
        <v>A3930AF511</v>
      </c>
      <c r="G2933">
        <f t="shared" si="91"/>
        <v>84000</v>
      </c>
      <c r="H2933" s="2">
        <v>84273</v>
      </c>
      <c r="I2933" s="3">
        <v>84000</v>
      </c>
      <c r="J2933" t="s">
        <v>29</v>
      </c>
      <c r="K2933" t="s">
        <v>51</v>
      </c>
      <c r="L2933" t="s">
        <v>137</v>
      </c>
      <c r="M2933" t="s">
        <v>138</v>
      </c>
      <c r="N2933" t="s">
        <v>139</v>
      </c>
      <c r="O2933" t="s">
        <v>814</v>
      </c>
      <c r="P2933" t="s">
        <v>34</v>
      </c>
      <c r="Q2933" t="s">
        <v>51</v>
      </c>
      <c r="R2933" t="s">
        <v>58</v>
      </c>
      <c r="S2933" t="s">
        <v>533</v>
      </c>
      <c r="T2933" t="s">
        <v>185</v>
      </c>
      <c r="U2933" t="s">
        <v>226</v>
      </c>
      <c r="V2933" t="s">
        <v>39</v>
      </c>
      <c r="W2933" t="s">
        <v>40</v>
      </c>
      <c r="X2933" t="s">
        <v>187</v>
      </c>
      <c r="Y2933" t="s">
        <v>41</v>
      </c>
      <c r="Z2933" t="s">
        <v>41</v>
      </c>
      <c r="AA2933" t="s">
        <v>188</v>
      </c>
      <c r="AB2933" t="s">
        <v>227</v>
      </c>
      <c r="AC2933" t="s">
        <v>380</v>
      </c>
    </row>
    <row r="2934" spans="1:29" x14ac:dyDescent="0.25">
      <c r="A2934" t="s">
        <v>152</v>
      </c>
      <c r="B2934" t="s">
        <v>26</v>
      </c>
      <c r="C2934" t="s">
        <v>57</v>
      </c>
      <c r="D2934" t="s">
        <v>230</v>
      </c>
      <c r="E2934">
        <v>511</v>
      </c>
      <c r="F2934" t="str">
        <f t="shared" si="90"/>
        <v>A3930AF511</v>
      </c>
      <c r="G2934">
        <f t="shared" si="91"/>
        <v>84000</v>
      </c>
      <c r="H2934" s="2">
        <v>-84273</v>
      </c>
      <c r="I2934" s="3">
        <v>-84000</v>
      </c>
      <c r="J2934" t="s">
        <v>99</v>
      </c>
      <c r="K2934" t="s">
        <v>115</v>
      </c>
      <c r="L2934" t="s">
        <v>111</v>
      </c>
      <c r="M2934" t="s">
        <v>112</v>
      </c>
      <c r="N2934" t="s">
        <v>113</v>
      </c>
      <c r="O2934" t="s">
        <v>814</v>
      </c>
      <c r="P2934" t="s">
        <v>34</v>
      </c>
      <c r="Q2934" t="s">
        <v>51</v>
      </c>
      <c r="R2934" t="s">
        <v>58</v>
      </c>
      <c r="S2934" t="s">
        <v>533</v>
      </c>
      <c r="T2934" t="s">
        <v>185</v>
      </c>
      <c r="U2934" t="s">
        <v>226</v>
      </c>
      <c r="V2934" t="s">
        <v>39</v>
      </c>
      <c r="W2934" t="s">
        <v>40</v>
      </c>
      <c r="X2934" t="s">
        <v>187</v>
      </c>
      <c r="Y2934" t="s">
        <v>41</v>
      </c>
      <c r="Z2934" t="s">
        <v>41</v>
      </c>
      <c r="AA2934" t="s">
        <v>188</v>
      </c>
      <c r="AB2934" t="s">
        <v>227</v>
      </c>
      <c r="AC2934" t="s">
        <v>380</v>
      </c>
    </row>
    <row r="2935" spans="1:29" x14ac:dyDescent="0.25">
      <c r="A2935" t="s">
        <v>153</v>
      </c>
      <c r="B2935" t="s">
        <v>534</v>
      </c>
      <c r="C2935" t="s">
        <v>57</v>
      </c>
      <c r="D2935" t="s">
        <v>230</v>
      </c>
      <c r="E2935">
        <v>511</v>
      </c>
      <c r="F2935" t="str">
        <f t="shared" si="90"/>
        <v>A3930AF511</v>
      </c>
      <c r="G2935">
        <f t="shared" si="91"/>
        <v>69000</v>
      </c>
      <c r="H2935" s="2">
        <v>69333</v>
      </c>
      <c r="I2935" s="3">
        <v>69000</v>
      </c>
      <c r="J2935" t="s">
        <v>29</v>
      </c>
      <c r="K2935" t="s">
        <v>154</v>
      </c>
      <c r="L2935" t="s">
        <v>155</v>
      </c>
      <c r="M2935" t="s">
        <v>156</v>
      </c>
      <c r="N2935" t="s">
        <v>157</v>
      </c>
      <c r="O2935" t="s">
        <v>814</v>
      </c>
      <c r="P2935" t="s">
        <v>34</v>
      </c>
      <c r="Q2935" t="s">
        <v>51</v>
      </c>
      <c r="R2935" t="s">
        <v>58</v>
      </c>
      <c r="S2935" t="s">
        <v>533</v>
      </c>
      <c r="T2935" t="s">
        <v>185</v>
      </c>
      <c r="U2935" t="s">
        <v>226</v>
      </c>
      <c r="V2935" t="s">
        <v>39</v>
      </c>
      <c r="W2935" t="s">
        <v>40</v>
      </c>
      <c r="X2935" t="s">
        <v>187</v>
      </c>
      <c r="Y2935" t="s">
        <v>41</v>
      </c>
      <c r="Z2935" t="s">
        <v>41</v>
      </c>
      <c r="AA2935" t="s">
        <v>188</v>
      </c>
      <c r="AB2935" t="s">
        <v>227</v>
      </c>
      <c r="AC2935" t="s">
        <v>380</v>
      </c>
    </row>
    <row r="2936" spans="1:29" x14ac:dyDescent="0.25">
      <c r="A2936" t="s">
        <v>158</v>
      </c>
      <c r="B2936" t="s">
        <v>534</v>
      </c>
      <c r="C2936" t="s">
        <v>57</v>
      </c>
      <c r="D2936" t="s">
        <v>230</v>
      </c>
      <c r="E2936">
        <v>511</v>
      </c>
      <c r="F2936" t="str">
        <f t="shared" si="90"/>
        <v>A3930AF511</v>
      </c>
      <c r="G2936">
        <f t="shared" si="91"/>
        <v>13000</v>
      </c>
      <c r="H2936" s="2">
        <v>12608</v>
      </c>
      <c r="I2936" s="3">
        <v>13000</v>
      </c>
      <c r="J2936" t="s">
        <v>29</v>
      </c>
      <c r="K2936" t="s">
        <v>159</v>
      </c>
      <c r="L2936" t="s">
        <v>160</v>
      </c>
      <c r="M2936" t="s">
        <v>161</v>
      </c>
      <c r="N2936" t="s">
        <v>162</v>
      </c>
      <c r="O2936" t="s">
        <v>814</v>
      </c>
      <c r="P2936" t="s">
        <v>34</v>
      </c>
      <c r="Q2936" t="s">
        <v>51</v>
      </c>
      <c r="R2936" t="s">
        <v>58</v>
      </c>
      <c r="S2936" t="s">
        <v>533</v>
      </c>
      <c r="T2936" t="s">
        <v>185</v>
      </c>
      <c r="U2936" t="s">
        <v>226</v>
      </c>
      <c r="V2936" t="s">
        <v>39</v>
      </c>
      <c r="W2936" t="s">
        <v>40</v>
      </c>
      <c r="X2936" t="s">
        <v>187</v>
      </c>
      <c r="Y2936" t="s">
        <v>41</v>
      </c>
      <c r="Z2936" t="s">
        <v>41</v>
      </c>
      <c r="AA2936" t="s">
        <v>188</v>
      </c>
      <c r="AB2936" t="s">
        <v>227</v>
      </c>
      <c r="AC2936" t="s">
        <v>380</v>
      </c>
    </row>
    <row r="2937" spans="1:29" x14ac:dyDescent="0.25">
      <c r="A2937" t="s">
        <v>163</v>
      </c>
      <c r="B2937" t="s">
        <v>534</v>
      </c>
      <c r="C2937" t="s">
        <v>57</v>
      </c>
      <c r="D2937" t="s">
        <v>230</v>
      </c>
      <c r="E2937">
        <v>511</v>
      </c>
      <c r="F2937" t="str">
        <f t="shared" si="90"/>
        <v>A3930AF511</v>
      </c>
      <c r="G2937">
        <f t="shared" si="91"/>
        <v>82000</v>
      </c>
      <c r="H2937" s="2">
        <v>-81941</v>
      </c>
      <c r="I2937" s="3">
        <v>-82000</v>
      </c>
      <c r="J2937" t="s">
        <v>99</v>
      </c>
      <c r="K2937" t="s">
        <v>51</v>
      </c>
      <c r="L2937" t="s">
        <v>137</v>
      </c>
      <c r="M2937" t="s">
        <v>138</v>
      </c>
      <c r="N2937" t="s">
        <v>139</v>
      </c>
      <c r="O2937" t="s">
        <v>814</v>
      </c>
      <c r="P2937" t="s">
        <v>34</v>
      </c>
      <c r="Q2937" t="s">
        <v>51</v>
      </c>
      <c r="R2937" t="s">
        <v>58</v>
      </c>
      <c r="S2937" t="s">
        <v>533</v>
      </c>
      <c r="T2937" t="s">
        <v>185</v>
      </c>
      <c r="U2937" t="s">
        <v>226</v>
      </c>
      <c r="V2937" t="s">
        <v>39</v>
      </c>
      <c r="W2937" t="s">
        <v>40</v>
      </c>
      <c r="X2937" t="s">
        <v>187</v>
      </c>
      <c r="Y2937" t="s">
        <v>41</v>
      </c>
      <c r="Z2937" t="s">
        <v>41</v>
      </c>
      <c r="AA2937" t="s">
        <v>188</v>
      </c>
      <c r="AB2937" t="s">
        <v>227</v>
      </c>
      <c r="AC2937" t="s">
        <v>380</v>
      </c>
    </row>
    <row r="2938" spans="1:29" x14ac:dyDescent="0.25">
      <c r="A2938" t="s">
        <v>164</v>
      </c>
      <c r="B2938" t="s">
        <v>26</v>
      </c>
      <c r="C2938" t="s">
        <v>57</v>
      </c>
      <c r="D2938" t="s">
        <v>230</v>
      </c>
      <c r="E2938">
        <v>511</v>
      </c>
      <c r="F2938" t="str">
        <f t="shared" si="90"/>
        <v>A3930AF511</v>
      </c>
      <c r="G2938">
        <f t="shared" si="91"/>
        <v>69000</v>
      </c>
      <c r="H2938" s="2">
        <v>69333</v>
      </c>
      <c r="I2938" s="3">
        <v>69000</v>
      </c>
      <c r="J2938" t="s">
        <v>29</v>
      </c>
      <c r="K2938" t="s">
        <v>116</v>
      </c>
      <c r="L2938" t="s">
        <v>117</v>
      </c>
      <c r="M2938" t="s">
        <v>118</v>
      </c>
      <c r="N2938" t="s">
        <v>117</v>
      </c>
      <c r="O2938" t="s">
        <v>814</v>
      </c>
      <c r="P2938" t="s">
        <v>34</v>
      </c>
      <c r="Q2938" t="s">
        <v>51</v>
      </c>
      <c r="R2938" t="s">
        <v>58</v>
      </c>
      <c r="S2938" t="s">
        <v>533</v>
      </c>
      <c r="T2938" t="s">
        <v>185</v>
      </c>
      <c r="U2938" t="s">
        <v>226</v>
      </c>
      <c r="V2938" t="s">
        <v>39</v>
      </c>
      <c r="W2938" t="s">
        <v>40</v>
      </c>
      <c r="X2938" t="s">
        <v>187</v>
      </c>
      <c r="Y2938" t="s">
        <v>41</v>
      </c>
      <c r="Z2938" t="s">
        <v>41</v>
      </c>
      <c r="AA2938" t="s">
        <v>188</v>
      </c>
      <c r="AB2938" t="s">
        <v>227</v>
      </c>
      <c r="AC2938" t="s">
        <v>380</v>
      </c>
    </row>
    <row r="2939" spans="1:29" x14ac:dyDescent="0.25">
      <c r="A2939" t="s">
        <v>165</v>
      </c>
      <c r="B2939" t="s">
        <v>26</v>
      </c>
      <c r="C2939" t="s">
        <v>57</v>
      </c>
      <c r="D2939" t="s">
        <v>230</v>
      </c>
      <c r="E2939">
        <v>511</v>
      </c>
      <c r="F2939" t="str">
        <f t="shared" si="90"/>
        <v>A3930AF511</v>
      </c>
      <c r="G2939">
        <f t="shared" si="91"/>
        <v>69000</v>
      </c>
      <c r="H2939" s="2">
        <v>-69333</v>
      </c>
      <c r="I2939" s="3">
        <v>-69000</v>
      </c>
      <c r="J2939" t="s">
        <v>99</v>
      </c>
      <c r="K2939" t="s">
        <v>154</v>
      </c>
      <c r="L2939" t="s">
        <v>155</v>
      </c>
      <c r="M2939" t="s">
        <v>156</v>
      </c>
      <c r="N2939" t="s">
        <v>157</v>
      </c>
      <c r="O2939" t="s">
        <v>814</v>
      </c>
      <c r="P2939" t="s">
        <v>34</v>
      </c>
      <c r="Q2939" t="s">
        <v>51</v>
      </c>
      <c r="R2939" t="s">
        <v>58</v>
      </c>
      <c r="S2939" t="s">
        <v>533</v>
      </c>
      <c r="T2939" t="s">
        <v>185</v>
      </c>
      <c r="U2939" t="s">
        <v>226</v>
      </c>
      <c r="V2939" t="s">
        <v>39</v>
      </c>
      <c r="W2939" t="s">
        <v>40</v>
      </c>
      <c r="X2939" t="s">
        <v>187</v>
      </c>
      <c r="Y2939" t="s">
        <v>41</v>
      </c>
      <c r="Z2939" t="s">
        <v>41</v>
      </c>
      <c r="AA2939" t="s">
        <v>188</v>
      </c>
      <c r="AB2939" t="s">
        <v>227</v>
      </c>
      <c r="AC2939" t="s">
        <v>380</v>
      </c>
    </row>
    <row r="2940" spans="1:29" x14ac:dyDescent="0.25">
      <c r="A2940" t="s">
        <v>166</v>
      </c>
      <c r="B2940" t="s">
        <v>26</v>
      </c>
      <c r="C2940" t="s">
        <v>57</v>
      </c>
      <c r="D2940" t="s">
        <v>230</v>
      </c>
      <c r="E2940">
        <v>511</v>
      </c>
      <c r="F2940" t="str">
        <f t="shared" si="90"/>
        <v>A3930AF511</v>
      </c>
      <c r="G2940">
        <f t="shared" si="91"/>
        <v>71000</v>
      </c>
      <c r="H2940" s="2">
        <v>71149</v>
      </c>
      <c r="I2940" s="3">
        <v>71000</v>
      </c>
      <c r="J2940" t="s">
        <v>29</v>
      </c>
      <c r="K2940" t="s">
        <v>116</v>
      </c>
      <c r="L2940" t="s">
        <v>117</v>
      </c>
      <c r="M2940" t="s">
        <v>118</v>
      </c>
      <c r="N2940" t="s">
        <v>117</v>
      </c>
      <c r="O2940" t="s">
        <v>814</v>
      </c>
      <c r="P2940" t="s">
        <v>34</v>
      </c>
      <c r="Q2940" t="s">
        <v>51</v>
      </c>
      <c r="R2940" t="s">
        <v>58</v>
      </c>
      <c r="S2940" t="s">
        <v>533</v>
      </c>
      <c r="T2940" t="s">
        <v>185</v>
      </c>
      <c r="U2940" t="s">
        <v>226</v>
      </c>
      <c r="V2940" t="s">
        <v>39</v>
      </c>
      <c r="W2940" t="s">
        <v>40</v>
      </c>
      <c r="X2940" t="s">
        <v>187</v>
      </c>
      <c r="Y2940" t="s">
        <v>41</v>
      </c>
      <c r="Z2940" t="s">
        <v>41</v>
      </c>
      <c r="AA2940" t="s">
        <v>188</v>
      </c>
      <c r="AB2940" t="s">
        <v>227</v>
      </c>
      <c r="AC2940" t="s">
        <v>380</v>
      </c>
    </row>
    <row r="2941" spans="1:29" x14ac:dyDescent="0.25">
      <c r="A2941" t="s">
        <v>167</v>
      </c>
      <c r="B2941" t="s">
        <v>26</v>
      </c>
      <c r="C2941" t="s">
        <v>57</v>
      </c>
      <c r="D2941" t="s">
        <v>230</v>
      </c>
      <c r="E2941">
        <v>511</v>
      </c>
      <c r="F2941" t="str">
        <f t="shared" si="90"/>
        <v>A3930AF511</v>
      </c>
      <c r="G2941">
        <f t="shared" si="91"/>
        <v>71000</v>
      </c>
      <c r="H2941" s="2">
        <v>-71149</v>
      </c>
      <c r="I2941" s="3">
        <v>-71000</v>
      </c>
      <c r="J2941" t="s">
        <v>99</v>
      </c>
      <c r="K2941" t="s">
        <v>168</v>
      </c>
      <c r="L2941" t="s">
        <v>117</v>
      </c>
      <c r="M2941" t="s">
        <v>169</v>
      </c>
      <c r="N2941" t="s">
        <v>170</v>
      </c>
      <c r="O2941" t="s">
        <v>814</v>
      </c>
      <c r="P2941" t="s">
        <v>34</v>
      </c>
      <c r="Q2941" t="s">
        <v>51</v>
      </c>
      <c r="R2941" t="s">
        <v>58</v>
      </c>
      <c r="S2941" t="s">
        <v>533</v>
      </c>
      <c r="T2941" t="s">
        <v>185</v>
      </c>
      <c r="U2941" t="s">
        <v>226</v>
      </c>
      <c r="V2941" t="s">
        <v>39</v>
      </c>
      <c r="W2941" t="s">
        <v>40</v>
      </c>
      <c r="X2941" t="s">
        <v>187</v>
      </c>
      <c r="Y2941" t="s">
        <v>41</v>
      </c>
      <c r="Z2941" t="s">
        <v>41</v>
      </c>
      <c r="AA2941" t="s">
        <v>188</v>
      </c>
      <c r="AB2941" t="s">
        <v>227</v>
      </c>
      <c r="AC2941" t="s">
        <v>380</v>
      </c>
    </row>
    <row r="2942" spans="1:29" x14ac:dyDescent="0.25">
      <c r="A2942" t="s">
        <v>823</v>
      </c>
      <c r="B2942" t="s">
        <v>26</v>
      </c>
      <c r="C2942" t="s">
        <v>535</v>
      </c>
      <c r="D2942" t="s">
        <v>536</v>
      </c>
      <c r="E2942">
        <v>511</v>
      </c>
      <c r="F2942" t="str">
        <f t="shared" si="90"/>
        <v>A1701AF511</v>
      </c>
      <c r="G2942">
        <f t="shared" si="91"/>
        <v>30284000</v>
      </c>
      <c r="H2942" s="2">
        <v>30284475</v>
      </c>
      <c r="I2942" s="3">
        <v>30284000</v>
      </c>
      <c r="J2942" t="s">
        <v>29</v>
      </c>
      <c r="K2942" t="s">
        <v>108</v>
      </c>
      <c r="L2942" t="s">
        <v>109</v>
      </c>
      <c r="M2942" t="s">
        <v>32</v>
      </c>
      <c r="N2942" t="s">
        <v>33</v>
      </c>
      <c r="O2942" t="s">
        <v>814</v>
      </c>
      <c r="P2942" t="s">
        <v>34</v>
      </c>
      <c r="Q2942" t="s">
        <v>45</v>
      </c>
      <c r="R2942" t="s">
        <v>46</v>
      </c>
      <c r="S2942" t="s">
        <v>537</v>
      </c>
      <c r="T2942" t="s">
        <v>185</v>
      </c>
      <c r="U2942" t="s">
        <v>226</v>
      </c>
      <c r="V2942" t="s">
        <v>39</v>
      </c>
      <c r="W2942" t="s">
        <v>40</v>
      </c>
      <c r="X2942" t="s">
        <v>187</v>
      </c>
      <c r="Y2942" t="s">
        <v>41</v>
      </c>
      <c r="Z2942" t="s">
        <v>41</v>
      </c>
      <c r="AA2942" t="s">
        <v>188</v>
      </c>
      <c r="AB2942" t="s">
        <v>227</v>
      </c>
    </row>
    <row r="2943" spans="1:29" x14ac:dyDescent="0.25">
      <c r="A2943" t="s">
        <v>825</v>
      </c>
      <c r="B2943" t="s">
        <v>26</v>
      </c>
      <c r="C2943" t="s">
        <v>535</v>
      </c>
      <c r="D2943" t="s">
        <v>536</v>
      </c>
      <c r="E2943">
        <v>511</v>
      </c>
      <c r="F2943" t="str">
        <f t="shared" si="90"/>
        <v>A1701AF511</v>
      </c>
      <c r="G2943">
        <f t="shared" si="91"/>
        <v>809000</v>
      </c>
      <c r="H2943" s="2">
        <v>808895</v>
      </c>
      <c r="I2943" s="3">
        <v>809000</v>
      </c>
      <c r="J2943" t="s">
        <v>29</v>
      </c>
      <c r="K2943" t="s">
        <v>100</v>
      </c>
      <c r="L2943" t="s">
        <v>101</v>
      </c>
      <c r="M2943" t="s">
        <v>102</v>
      </c>
      <c r="N2943" t="s">
        <v>103</v>
      </c>
      <c r="O2943" t="s">
        <v>814</v>
      </c>
      <c r="P2943" t="s">
        <v>34</v>
      </c>
      <c r="Q2943" t="s">
        <v>45</v>
      </c>
      <c r="R2943" t="s">
        <v>46</v>
      </c>
      <c r="S2943" t="s">
        <v>537</v>
      </c>
      <c r="T2943" t="s">
        <v>185</v>
      </c>
      <c r="U2943" t="s">
        <v>226</v>
      </c>
      <c r="V2943" t="s">
        <v>39</v>
      </c>
      <c r="W2943" t="s">
        <v>40</v>
      </c>
      <c r="X2943" t="s">
        <v>187</v>
      </c>
      <c r="Y2943" t="s">
        <v>41</v>
      </c>
      <c r="Z2943" t="s">
        <v>41</v>
      </c>
      <c r="AA2943" t="s">
        <v>188</v>
      </c>
      <c r="AB2943" t="s">
        <v>227</v>
      </c>
    </row>
    <row r="2944" spans="1:29" x14ac:dyDescent="0.25">
      <c r="A2944" t="s">
        <v>816</v>
      </c>
      <c r="B2944" t="s">
        <v>26</v>
      </c>
      <c r="C2944" t="s">
        <v>535</v>
      </c>
      <c r="D2944" t="s">
        <v>536</v>
      </c>
      <c r="E2944">
        <v>511</v>
      </c>
      <c r="F2944" t="str">
        <f t="shared" si="90"/>
        <v>A1701AF511</v>
      </c>
      <c r="G2944">
        <f t="shared" si="91"/>
        <v>10099000</v>
      </c>
      <c r="H2944" s="2">
        <v>-10099440</v>
      </c>
      <c r="I2944" s="3">
        <v>-10099000</v>
      </c>
      <c r="J2944" t="s">
        <v>99</v>
      </c>
      <c r="K2944" t="s">
        <v>115</v>
      </c>
      <c r="L2944" t="s">
        <v>111</v>
      </c>
      <c r="M2944" t="s">
        <v>112</v>
      </c>
      <c r="N2944" t="s">
        <v>113</v>
      </c>
      <c r="O2944" t="s">
        <v>814</v>
      </c>
      <c r="P2944" t="s">
        <v>34</v>
      </c>
      <c r="Q2944" t="s">
        <v>45</v>
      </c>
      <c r="R2944" t="s">
        <v>46</v>
      </c>
      <c r="S2944" t="s">
        <v>537</v>
      </c>
      <c r="T2944" t="s">
        <v>185</v>
      </c>
      <c r="U2944" t="s">
        <v>226</v>
      </c>
      <c r="V2944" t="s">
        <v>39</v>
      </c>
      <c r="W2944" t="s">
        <v>40</v>
      </c>
      <c r="X2944" t="s">
        <v>187</v>
      </c>
      <c r="Y2944" t="s">
        <v>41</v>
      </c>
      <c r="Z2944" t="s">
        <v>41</v>
      </c>
      <c r="AA2944" t="s">
        <v>188</v>
      </c>
      <c r="AB2944" t="s">
        <v>227</v>
      </c>
    </row>
    <row r="2945" spans="1:28" x14ac:dyDescent="0.25">
      <c r="A2945" t="s">
        <v>817</v>
      </c>
      <c r="B2945" t="s">
        <v>26</v>
      </c>
      <c r="C2945" t="s">
        <v>535</v>
      </c>
      <c r="D2945" t="s">
        <v>536</v>
      </c>
      <c r="E2945">
        <v>511</v>
      </c>
      <c r="F2945" t="str">
        <f t="shared" si="90"/>
        <v>A1701AF511</v>
      </c>
      <c r="G2945">
        <f t="shared" si="91"/>
        <v>20994000</v>
      </c>
      <c r="H2945" s="2">
        <v>-20993930</v>
      </c>
      <c r="I2945" s="3">
        <v>-20994000</v>
      </c>
      <c r="J2945" t="s">
        <v>99</v>
      </c>
      <c r="K2945" t="s">
        <v>116</v>
      </c>
      <c r="L2945" t="s">
        <v>117</v>
      </c>
      <c r="M2945" t="s">
        <v>118</v>
      </c>
      <c r="N2945" t="s">
        <v>117</v>
      </c>
      <c r="O2945" t="s">
        <v>814</v>
      </c>
      <c r="P2945" t="s">
        <v>34</v>
      </c>
      <c r="Q2945" t="s">
        <v>45</v>
      </c>
      <c r="R2945" t="s">
        <v>46</v>
      </c>
      <c r="S2945" t="s">
        <v>537</v>
      </c>
      <c r="T2945" t="s">
        <v>185</v>
      </c>
      <c r="U2945" t="s">
        <v>226</v>
      </c>
      <c r="V2945" t="s">
        <v>39</v>
      </c>
      <c r="W2945" t="s">
        <v>40</v>
      </c>
      <c r="X2945" t="s">
        <v>187</v>
      </c>
      <c r="Y2945" t="s">
        <v>41</v>
      </c>
      <c r="Z2945" t="s">
        <v>41</v>
      </c>
      <c r="AA2945" t="s">
        <v>188</v>
      </c>
      <c r="AB2945" t="s">
        <v>227</v>
      </c>
    </row>
    <row r="2946" spans="1:28" x14ac:dyDescent="0.25">
      <c r="A2946" t="s">
        <v>119</v>
      </c>
      <c r="B2946" t="s">
        <v>538</v>
      </c>
      <c r="C2946" t="s">
        <v>535</v>
      </c>
      <c r="D2946" t="s">
        <v>536</v>
      </c>
      <c r="E2946">
        <v>511</v>
      </c>
      <c r="F2946" t="str">
        <f t="shared" si="90"/>
        <v>A1701AF511</v>
      </c>
      <c r="G2946">
        <f t="shared" si="91"/>
        <v>21571000</v>
      </c>
      <c r="H2946" s="2">
        <v>21571019</v>
      </c>
      <c r="I2946" s="3">
        <v>21571000</v>
      </c>
      <c r="J2946" t="s">
        <v>29</v>
      </c>
      <c r="K2946" t="s">
        <v>121</v>
      </c>
      <c r="L2946" t="s">
        <v>122</v>
      </c>
      <c r="M2946" t="s">
        <v>123</v>
      </c>
      <c r="N2946" t="s">
        <v>124</v>
      </c>
      <c r="O2946" t="s">
        <v>814</v>
      </c>
      <c r="P2946" t="s">
        <v>34</v>
      </c>
      <c r="Q2946" t="s">
        <v>45</v>
      </c>
      <c r="R2946" t="s">
        <v>46</v>
      </c>
      <c r="S2946" t="s">
        <v>537</v>
      </c>
      <c r="T2946" t="s">
        <v>185</v>
      </c>
      <c r="U2946" t="s">
        <v>226</v>
      </c>
      <c r="V2946" t="s">
        <v>39</v>
      </c>
      <c r="W2946" t="s">
        <v>40</v>
      </c>
      <c r="X2946" t="s">
        <v>187</v>
      </c>
      <c r="Y2946" t="s">
        <v>41</v>
      </c>
      <c r="Z2946" t="s">
        <v>41</v>
      </c>
      <c r="AA2946" t="s">
        <v>188</v>
      </c>
      <c r="AB2946" t="s">
        <v>227</v>
      </c>
    </row>
    <row r="2947" spans="1:28" x14ac:dyDescent="0.25">
      <c r="A2947" t="s">
        <v>125</v>
      </c>
      <c r="B2947" t="s">
        <v>538</v>
      </c>
      <c r="C2947" t="s">
        <v>535</v>
      </c>
      <c r="D2947" t="s">
        <v>536</v>
      </c>
      <c r="E2947">
        <v>511</v>
      </c>
      <c r="F2947" t="str">
        <f t="shared" si="90"/>
        <v>A1701AF511</v>
      </c>
      <c r="G2947">
        <f t="shared" si="91"/>
        <v>21571000</v>
      </c>
      <c r="H2947" s="2">
        <v>-21571019</v>
      </c>
      <c r="I2947" s="3">
        <v>-21571000</v>
      </c>
      <c r="J2947" t="s">
        <v>99</v>
      </c>
      <c r="K2947" t="s">
        <v>126</v>
      </c>
      <c r="L2947" t="s">
        <v>927</v>
      </c>
      <c r="M2947" t="s">
        <v>127</v>
      </c>
      <c r="N2947" t="s">
        <v>928</v>
      </c>
      <c r="O2947" t="s">
        <v>814</v>
      </c>
      <c r="P2947" t="s">
        <v>34</v>
      </c>
      <c r="Q2947" t="s">
        <v>45</v>
      </c>
      <c r="R2947" t="s">
        <v>46</v>
      </c>
      <c r="S2947" t="s">
        <v>537</v>
      </c>
      <c r="T2947" t="s">
        <v>185</v>
      </c>
      <c r="U2947" t="s">
        <v>226</v>
      </c>
      <c r="V2947" t="s">
        <v>39</v>
      </c>
      <c r="W2947" t="s">
        <v>40</v>
      </c>
      <c r="X2947" t="s">
        <v>187</v>
      </c>
      <c r="Y2947" t="s">
        <v>41</v>
      </c>
      <c r="Z2947" t="s">
        <v>41</v>
      </c>
      <c r="AA2947" t="s">
        <v>188</v>
      </c>
      <c r="AB2947" t="s">
        <v>227</v>
      </c>
    </row>
    <row r="2948" spans="1:28" x14ac:dyDescent="0.25">
      <c r="A2948" t="s">
        <v>145</v>
      </c>
      <c r="B2948" t="s">
        <v>26</v>
      </c>
      <c r="C2948" t="s">
        <v>535</v>
      </c>
      <c r="D2948" t="s">
        <v>536</v>
      </c>
      <c r="E2948">
        <v>511</v>
      </c>
      <c r="F2948" t="str">
        <f t="shared" si="90"/>
        <v>A1701AF511</v>
      </c>
      <c r="G2948">
        <f t="shared" si="91"/>
        <v>21571000</v>
      </c>
      <c r="H2948" s="2">
        <v>21571019</v>
      </c>
      <c r="I2948" s="3">
        <v>21571000</v>
      </c>
      <c r="J2948" t="s">
        <v>29</v>
      </c>
      <c r="K2948" t="s">
        <v>108</v>
      </c>
      <c r="L2948" t="s">
        <v>109</v>
      </c>
      <c r="M2948" t="s">
        <v>32</v>
      </c>
      <c r="N2948" t="s">
        <v>33</v>
      </c>
      <c r="O2948" t="s">
        <v>814</v>
      </c>
      <c r="P2948" t="s">
        <v>34</v>
      </c>
      <c r="Q2948" t="s">
        <v>45</v>
      </c>
      <c r="R2948" t="s">
        <v>46</v>
      </c>
      <c r="S2948" t="s">
        <v>537</v>
      </c>
      <c r="T2948" t="s">
        <v>185</v>
      </c>
      <c r="U2948" t="s">
        <v>226</v>
      </c>
      <c r="V2948" t="s">
        <v>39</v>
      </c>
      <c r="W2948" t="s">
        <v>40</v>
      </c>
      <c r="X2948" t="s">
        <v>187</v>
      </c>
      <c r="Y2948" t="s">
        <v>41</v>
      </c>
      <c r="Z2948" t="s">
        <v>41</v>
      </c>
      <c r="AA2948" t="s">
        <v>188</v>
      </c>
      <c r="AB2948" t="s">
        <v>227</v>
      </c>
    </row>
    <row r="2949" spans="1:28" x14ac:dyDescent="0.25">
      <c r="A2949" t="s">
        <v>146</v>
      </c>
      <c r="B2949" t="s">
        <v>26</v>
      </c>
      <c r="C2949" t="s">
        <v>535</v>
      </c>
      <c r="D2949" t="s">
        <v>536</v>
      </c>
      <c r="E2949">
        <v>511</v>
      </c>
      <c r="F2949" t="str">
        <f t="shared" si="90"/>
        <v>A1701AF511</v>
      </c>
      <c r="G2949">
        <f t="shared" si="91"/>
        <v>21571000</v>
      </c>
      <c r="H2949" s="2">
        <v>-21571019</v>
      </c>
      <c r="I2949" s="3">
        <v>-21571000</v>
      </c>
      <c r="J2949" t="s">
        <v>99</v>
      </c>
      <c r="K2949" t="s">
        <v>121</v>
      </c>
      <c r="L2949" t="s">
        <v>122</v>
      </c>
      <c r="M2949" t="s">
        <v>123</v>
      </c>
      <c r="N2949" t="s">
        <v>124</v>
      </c>
      <c r="O2949" t="s">
        <v>814</v>
      </c>
      <c r="P2949" t="s">
        <v>34</v>
      </c>
      <c r="Q2949" t="s">
        <v>45</v>
      </c>
      <c r="R2949" t="s">
        <v>46</v>
      </c>
      <c r="S2949" t="s">
        <v>537</v>
      </c>
      <c r="T2949" t="s">
        <v>185</v>
      </c>
      <c r="U2949" t="s">
        <v>226</v>
      </c>
      <c r="V2949" t="s">
        <v>39</v>
      </c>
      <c r="W2949" t="s">
        <v>40</v>
      </c>
      <c r="X2949" t="s">
        <v>187</v>
      </c>
      <c r="Y2949" t="s">
        <v>41</v>
      </c>
      <c r="Z2949" t="s">
        <v>41</v>
      </c>
      <c r="AA2949" t="s">
        <v>188</v>
      </c>
      <c r="AB2949" t="s">
        <v>227</v>
      </c>
    </row>
    <row r="2950" spans="1:28" x14ac:dyDescent="0.25">
      <c r="A2950" t="s">
        <v>147</v>
      </c>
      <c r="B2950" t="s">
        <v>26</v>
      </c>
      <c r="C2950" t="s">
        <v>535</v>
      </c>
      <c r="D2950" t="s">
        <v>536</v>
      </c>
      <c r="E2950">
        <v>511</v>
      </c>
      <c r="F2950" t="str">
        <f t="shared" si="90"/>
        <v>A1701AF511</v>
      </c>
      <c r="G2950">
        <f t="shared" si="91"/>
        <v>21571000</v>
      </c>
      <c r="H2950" s="2">
        <v>21571019</v>
      </c>
      <c r="I2950" s="3">
        <v>21571000</v>
      </c>
      <c r="J2950" t="s">
        <v>29</v>
      </c>
      <c r="K2950" t="s">
        <v>126</v>
      </c>
      <c r="L2950" t="s">
        <v>927</v>
      </c>
      <c r="M2950" t="s">
        <v>127</v>
      </c>
      <c r="N2950" t="s">
        <v>928</v>
      </c>
      <c r="O2950" t="s">
        <v>814</v>
      </c>
      <c r="P2950" t="s">
        <v>34</v>
      </c>
      <c r="Q2950" t="s">
        <v>45</v>
      </c>
      <c r="R2950" t="s">
        <v>46</v>
      </c>
      <c r="S2950" t="s">
        <v>537</v>
      </c>
      <c r="T2950" t="s">
        <v>185</v>
      </c>
      <c r="U2950" t="s">
        <v>226</v>
      </c>
      <c r="V2950" t="s">
        <v>39</v>
      </c>
      <c r="W2950" t="s">
        <v>40</v>
      </c>
      <c r="X2950" t="s">
        <v>187</v>
      </c>
      <c r="Y2950" t="s">
        <v>41</v>
      </c>
      <c r="Z2950" t="s">
        <v>41</v>
      </c>
      <c r="AA2950" t="s">
        <v>188</v>
      </c>
      <c r="AB2950" t="s">
        <v>227</v>
      </c>
    </row>
    <row r="2951" spans="1:28" x14ac:dyDescent="0.25">
      <c r="A2951" t="s">
        <v>148</v>
      </c>
      <c r="B2951" t="s">
        <v>26</v>
      </c>
      <c r="C2951" t="s">
        <v>535</v>
      </c>
      <c r="D2951" t="s">
        <v>536</v>
      </c>
      <c r="E2951">
        <v>511</v>
      </c>
      <c r="F2951" t="str">
        <f t="shared" si="90"/>
        <v>A1701AF511</v>
      </c>
      <c r="G2951">
        <f t="shared" si="91"/>
        <v>21571000</v>
      </c>
      <c r="H2951" s="2">
        <v>-21571019</v>
      </c>
      <c r="I2951" s="3">
        <v>-21571000</v>
      </c>
      <c r="J2951" t="s">
        <v>99</v>
      </c>
      <c r="K2951" t="s">
        <v>116</v>
      </c>
      <c r="L2951" t="s">
        <v>117</v>
      </c>
      <c r="M2951" t="s">
        <v>118</v>
      </c>
      <c r="N2951" t="s">
        <v>117</v>
      </c>
      <c r="O2951" t="s">
        <v>814</v>
      </c>
      <c r="P2951" t="s">
        <v>34</v>
      </c>
      <c r="Q2951" t="s">
        <v>45</v>
      </c>
      <c r="R2951" t="s">
        <v>46</v>
      </c>
      <c r="S2951" t="s">
        <v>537</v>
      </c>
      <c r="T2951" t="s">
        <v>185</v>
      </c>
      <c r="U2951" t="s">
        <v>226</v>
      </c>
      <c r="V2951" t="s">
        <v>39</v>
      </c>
      <c r="W2951" t="s">
        <v>40</v>
      </c>
      <c r="X2951" t="s">
        <v>187</v>
      </c>
      <c r="Y2951" t="s">
        <v>41</v>
      </c>
      <c r="Z2951" t="s">
        <v>41</v>
      </c>
      <c r="AA2951" t="s">
        <v>188</v>
      </c>
      <c r="AB2951" t="s">
        <v>227</v>
      </c>
    </row>
    <row r="2952" spans="1:28" x14ac:dyDescent="0.25">
      <c r="A2952" t="s">
        <v>149</v>
      </c>
      <c r="B2952" t="s">
        <v>26</v>
      </c>
      <c r="C2952" t="s">
        <v>535</v>
      </c>
      <c r="D2952" t="s">
        <v>536</v>
      </c>
      <c r="E2952">
        <v>511</v>
      </c>
      <c r="F2952" t="str">
        <f t="shared" ref="F2952:F3015" si="92">_xlfn.CONCAT("A",D2952,"AF",E2952)</f>
        <v>A1701AF511</v>
      </c>
      <c r="G2952">
        <f t="shared" ref="G2952:G3015" si="93">ABS(I2952)</f>
        <v>2926000</v>
      </c>
      <c r="H2952" s="2">
        <v>2926475</v>
      </c>
      <c r="I2952" s="3">
        <v>2926000</v>
      </c>
      <c r="J2952" t="s">
        <v>29</v>
      </c>
      <c r="K2952" t="s">
        <v>45</v>
      </c>
      <c r="L2952" t="s">
        <v>46</v>
      </c>
      <c r="M2952" t="s">
        <v>140</v>
      </c>
      <c r="N2952" t="s">
        <v>141</v>
      </c>
      <c r="O2952" t="s">
        <v>814</v>
      </c>
      <c r="P2952" t="s">
        <v>34</v>
      </c>
      <c r="Q2952" t="s">
        <v>45</v>
      </c>
      <c r="R2952" t="s">
        <v>46</v>
      </c>
      <c r="S2952" t="s">
        <v>537</v>
      </c>
      <c r="T2952" t="s">
        <v>185</v>
      </c>
      <c r="U2952" t="s">
        <v>226</v>
      </c>
      <c r="V2952" t="s">
        <v>39</v>
      </c>
      <c r="W2952" t="s">
        <v>40</v>
      </c>
      <c r="X2952" t="s">
        <v>187</v>
      </c>
      <c r="Y2952" t="s">
        <v>41</v>
      </c>
      <c r="Z2952" t="s">
        <v>41</v>
      </c>
      <c r="AA2952" t="s">
        <v>188</v>
      </c>
      <c r="AB2952" t="s">
        <v>227</v>
      </c>
    </row>
    <row r="2953" spans="1:28" x14ac:dyDescent="0.25">
      <c r="A2953" t="s">
        <v>152</v>
      </c>
      <c r="B2953" t="s">
        <v>26</v>
      </c>
      <c r="C2953" t="s">
        <v>535</v>
      </c>
      <c r="D2953" t="s">
        <v>536</v>
      </c>
      <c r="E2953">
        <v>511</v>
      </c>
      <c r="F2953" t="str">
        <f t="shared" si="92"/>
        <v>A1701AF511</v>
      </c>
      <c r="G2953">
        <f t="shared" si="93"/>
        <v>2926000</v>
      </c>
      <c r="H2953" s="2">
        <v>-2926475</v>
      </c>
      <c r="I2953" s="3">
        <v>-2926000</v>
      </c>
      <c r="J2953" t="s">
        <v>99</v>
      </c>
      <c r="K2953" t="s">
        <v>115</v>
      </c>
      <c r="L2953" t="s">
        <v>111</v>
      </c>
      <c r="M2953" t="s">
        <v>112</v>
      </c>
      <c r="N2953" t="s">
        <v>113</v>
      </c>
      <c r="O2953" t="s">
        <v>814</v>
      </c>
      <c r="P2953" t="s">
        <v>34</v>
      </c>
      <c r="Q2953" t="s">
        <v>45</v>
      </c>
      <c r="R2953" t="s">
        <v>46</v>
      </c>
      <c r="S2953" t="s">
        <v>537</v>
      </c>
      <c r="T2953" t="s">
        <v>185</v>
      </c>
      <c r="U2953" t="s">
        <v>226</v>
      </c>
      <c r="V2953" t="s">
        <v>39</v>
      </c>
      <c r="W2953" t="s">
        <v>40</v>
      </c>
      <c r="X2953" t="s">
        <v>187</v>
      </c>
      <c r="Y2953" t="s">
        <v>41</v>
      </c>
      <c r="Z2953" t="s">
        <v>41</v>
      </c>
      <c r="AA2953" t="s">
        <v>188</v>
      </c>
      <c r="AB2953" t="s">
        <v>227</v>
      </c>
    </row>
    <row r="2954" spans="1:28" x14ac:dyDescent="0.25">
      <c r="A2954" t="s">
        <v>153</v>
      </c>
      <c r="B2954" t="s">
        <v>538</v>
      </c>
      <c r="C2954" t="s">
        <v>535</v>
      </c>
      <c r="D2954" t="s">
        <v>536</v>
      </c>
      <c r="E2954">
        <v>511</v>
      </c>
      <c r="F2954" t="str">
        <f t="shared" si="92"/>
        <v>A1701AF511</v>
      </c>
      <c r="G2954">
        <f t="shared" si="93"/>
        <v>2626000</v>
      </c>
      <c r="H2954" s="2">
        <v>2625803</v>
      </c>
      <c r="I2954" s="3">
        <v>2626000</v>
      </c>
      <c r="J2954" t="s">
        <v>29</v>
      </c>
      <c r="K2954" t="s">
        <v>154</v>
      </c>
      <c r="L2954" t="s">
        <v>155</v>
      </c>
      <c r="M2954" t="s">
        <v>156</v>
      </c>
      <c r="N2954" t="s">
        <v>157</v>
      </c>
      <c r="O2954" t="s">
        <v>814</v>
      </c>
      <c r="P2954" t="s">
        <v>34</v>
      </c>
      <c r="Q2954" t="s">
        <v>45</v>
      </c>
      <c r="R2954" t="s">
        <v>46</v>
      </c>
      <c r="S2954" t="s">
        <v>537</v>
      </c>
      <c r="T2954" t="s">
        <v>185</v>
      </c>
      <c r="U2954" t="s">
        <v>226</v>
      </c>
      <c r="V2954" t="s">
        <v>39</v>
      </c>
      <c r="W2954" t="s">
        <v>40</v>
      </c>
      <c r="X2954" t="s">
        <v>187</v>
      </c>
      <c r="Y2954" t="s">
        <v>41</v>
      </c>
      <c r="Z2954" t="s">
        <v>41</v>
      </c>
      <c r="AA2954" t="s">
        <v>188</v>
      </c>
      <c r="AB2954" t="s">
        <v>227</v>
      </c>
    </row>
    <row r="2955" spans="1:28" x14ac:dyDescent="0.25">
      <c r="A2955" t="s">
        <v>158</v>
      </c>
      <c r="B2955" t="s">
        <v>538</v>
      </c>
      <c r="C2955" t="s">
        <v>535</v>
      </c>
      <c r="D2955" t="s">
        <v>536</v>
      </c>
      <c r="E2955">
        <v>511</v>
      </c>
      <c r="F2955" t="str">
        <f t="shared" si="92"/>
        <v>A1701AF511</v>
      </c>
      <c r="G2955">
        <f t="shared" si="93"/>
        <v>280000</v>
      </c>
      <c r="H2955" s="2">
        <v>279814</v>
      </c>
      <c r="I2955" s="3">
        <v>280000</v>
      </c>
      <c r="J2955" t="s">
        <v>29</v>
      </c>
      <c r="K2955" t="s">
        <v>159</v>
      </c>
      <c r="L2955" t="s">
        <v>160</v>
      </c>
      <c r="M2955" t="s">
        <v>161</v>
      </c>
      <c r="N2955" t="s">
        <v>162</v>
      </c>
      <c r="O2955" t="s">
        <v>814</v>
      </c>
      <c r="P2955" t="s">
        <v>34</v>
      </c>
      <c r="Q2955" t="s">
        <v>45</v>
      </c>
      <c r="R2955" t="s">
        <v>46</v>
      </c>
      <c r="S2955" t="s">
        <v>537</v>
      </c>
      <c r="T2955" t="s">
        <v>185</v>
      </c>
      <c r="U2955" t="s">
        <v>226</v>
      </c>
      <c r="V2955" t="s">
        <v>39</v>
      </c>
      <c r="W2955" t="s">
        <v>40</v>
      </c>
      <c r="X2955" t="s">
        <v>187</v>
      </c>
      <c r="Y2955" t="s">
        <v>41</v>
      </c>
      <c r="Z2955" t="s">
        <v>41</v>
      </c>
      <c r="AA2955" t="s">
        <v>188</v>
      </c>
      <c r="AB2955" t="s">
        <v>227</v>
      </c>
    </row>
    <row r="2956" spans="1:28" x14ac:dyDescent="0.25">
      <c r="A2956" t="s">
        <v>163</v>
      </c>
      <c r="B2956" t="s">
        <v>538</v>
      </c>
      <c r="C2956" t="s">
        <v>535</v>
      </c>
      <c r="D2956" t="s">
        <v>536</v>
      </c>
      <c r="E2956">
        <v>511</v>
      </c>
      <c r="F2956" t="str">
        <f t="shared" si="92"/>
        <v>A1701AF511</v>
      </c>
      <c r="G2956">
        <f t="shared" si="93"/>
        <v>2906000</v>
      </c>
      <c r="H2956" s="2">
        <v>-2905617</v>
      </c>
      <c r="I2956" s="3">
        <v>-2906000</v>
      </c>
      <c r="J2956" t="s">
        <v>99</v>
      </c>
      <c r="K2956" t="s">
        <v>45</v>
      </c>
      <c r="L2956" t="s">
        <v>46</v>
      </c>
      <c r="M2956" t="s">
        <v>140</v>
      </c>
      <c r="N2956" t="s">
        <v>141</v>
      </c>
      <c r="O2956" t="s">
        <v>814</v>
      </c>
      <c r="P2956" t="s">
        <v>34</v>
      </c>
      <c r="Q2956" t="s">
        <v>45</v>
      </c>
      <c r="R2956" t="s">
        <v>46</v>
      </c>
      <c r="S2956" t="s">
        <v>537</v>
      </c>
      <c r="T2956" t="s">
        <v>185</v>
      </c>
      <c r="U2956" t="s">
        <v>226</v>
      </c>
      <c r="V2956" t="s">
        <v>39</v>
      </c>
      <c r="W2956" t="s">
        <v>40</v>
      </c>
      <c r="X2956" t="s">
        <v>187</v>
      </c>
      <c r="Y2956" t="s">
        <v>41</v>
      </c>
      <c r="Z2956" t="s">
        <v>41</v>
      </c>
      <c r="AA2956" t="s">
        <v>188</v>
      </c>
      <c r="AB2956" t="s">
        <v>227</v>
      </c>
    </row>
    <row r="2957" spans="1:28" x14ac:dyDescent="0.25">
      <c r="A2957" t="s">
        <v>164</v>
      </c>
      <c r="B2957" t="s">
        <v>26</v>
      </c>
      <c r="C2957" t="s">
        <v>535</v>
      </c>
      <c r="D2957" t="s">
        <v>536</v>
      </c>
      <c r="E2957">
        <v>511</v>
      </c>
      <c r="F2957" t="str">
        <f t="shared" si="92"/>
        <v>A1701AF511</v>
      </c>
      <c r="G2957">
        <f t="shared" si="93"/>
        <v>2626000</v>
      </c>
      <c r="H2957" s="2">
        <v>2625803</v>
      </c>
      <c r="I2957" s="3">
        <v>2626000</v>
      </c>
      <c r="J2957" t="s">
        <v>29</v>
      </c>
      <c r="K2957" t="s">
        <v>116</v>
      </c>
      <c r="L2957" t="s">
        <v>117</v>
      </c>
      <c r="M2957" t="s">
        <v>118</v>
      </c>
      <c r="N2957" t="s">
        <v>117</v>
      </c>
      <c r="O2957" t="s">
        <v>814</v>
      </c>
      <c r="P2957" t="s">
        <v>34</v>
      </c>
      <c r="Q2957" t="s">
        <v>45</v>
      </c>
      <c r="R2957" t="s">
        <v>46</v>
      </c>
      <c r="S2957" t="s">
        <v>537</v>
      </c>
      <c r="T2957" t="s">
        <v>185</v>
      </c>
      <c r="U2957" t="s">
        <v>226</v>
      </c>
      <c r="V2957" t="s">
        <v>39</v>
      </c>
      <c r="W2957" t="s">
        <v>40</v>
      </c>
      <c r="X2957" t="s">
        <v>187</v>
      </c>
      <c r="Y2957" t="s">
        <v>41</v>
      </c>
      <c r="Z2957" t="s">
        <v>41</v>
      </c>
      <c r="AA2957" t="s">
        <v>188</v>
      </c>
      <c r="AB2957" t="s">
        <v>227</v>
      </c>
    </row>
    <row r="2958" spans="1:28" x14ac:dyDescent="0.25">
      <c r="A2958" t="s">
        <v>165</v>
      </c>
      <c r="B2958" t="s">
        <v>26</v>
      </c>
      <c r="C2958" t="s">
        <v>535</v>
      </c>
      <c r="D2958" t="s">
        <v>536</v>
      </c>
      <c r="E2958">
        <v>511</v>
      </c>
      <c r="F2958" t="str">
        <f t="shared" si="92"/>
        <v>A1701AF511</v>
      </c>
      <c r="G2958">
        <f t="shared" si="93"/>
        <v>2626000</v>
      </c>
      <c r="H2958" s="2">
        <v>-2625803</v>
      </c>
      <c r="I2958" s="3">
        <v>-2626000</v>
      </c>
      <c r="J2958" t="s">
        <v>99</v>
      </c>
      <c r="K2958" t="s">
        <v>154</v>
      </c>
      <c r="L2958" t="s">
        <v>155</v>
      </c>
      <c r="M2958" t="s">
        <v>156</v>
      </c>
      <c r="N2958" t="s">
        <v>157</v>
      </c>
      <c r="O2958" t="s">
        <v>814</v>
      </c>
      <c r="P2958" t="s">
        <v>34</v>
      </c>
      <c r="Q2958" t="s">
        <v>45</v>
      </c>
      <c r="R2958" t="s">
        <v>46</v>
      </c>
      <c r="S2958" t="s">
        <v>537</v>
      </c>
      <c r="T2958" t="s">
        <v>185</v>
      </c>
      <c r="U2958" t="s">
        <v>226</v>
      </c>
      <c r="V2958" t="s">
        <v>39</v>
      </c>
      <c r="W2958" t="s">
        <v>40</v>
      </c>
      <c r="X2958" t="s">
        <v>187</v>
      </c>
      <c r="Y2958" t="s">
        <v>41</v>
      </c>
      <c r="Z2958" t="s">
        <v>41</v>
      </c>
      <c r="AA2958" t="s">
        <v>188</v>
      </c>
      <c r="AB2958" t="s">
        <v>227</v>
      </c>
    </row>
    <row r="2959" spans="1:28" x14ac:dyDescent="0.25">
      <c r="A2959" t="s">
        <v>166</v>
      </c>
      <c r="B2959" t="s">
        <v>26</v>
      </c>
      <c r="C2959" t="s">
        <v>535</v>
      </c>
      <c r="D2959" t="s">
        <v>536</v>
      </c>
      <c r="E2959">
        <v>511</v>
      </c>
      <c r="F2959" t="str">
        <f t="shared" si="92"/>
        <v>A1701AF511</v>
      </c>
      <c r="G2959">
        <f t="shared" si="93"/>
        <v>4005000</v>
      </c>
      <c r="H2959" s="2">
        <v>4004891</v>
      </c>
      <c r="I2959" s="3">
        <v>4005000</v>
      </c>
      <c r="J2959" t="s">
        <v>29</v>
      </c>
      <c r="K2959" t="s">
        <v>116</v>
      </c>
      <c r="L2959" t="s">
        <v>117</v>
      </c>
      <c r="M2959" t="s">
        <v>118</v>
      </c>
      <c r="N2959" t="s">
        <v>117</v>
      </c>
      <c r="O2959" t="s">
        <v>814</v>
      </c>
      <c r="P2959" t="s">
        <v>34</v>
      </c>
      <c r="Q2959" t="s">
        <v>45</v>
      </c>
      <c r="R2959" t="s">
        <v>46</v>
      </c>
      <c r="S2959" t="s">
        <v>537</v>
      </c>
      <c r="T2959" t="s">
        <v>185</v>
      </c>
      <c r="U2959" t="s">
        <v>226</v>
      </c>
      <c r="V2959" t="s">
        <v>39</v>
      </c>
      <c r="W2959" t="s">
        <v>40</v>
      </c>
      <c r="X2959" t="s">
        <v>187</v>
      </c>
      <c r="Y2959" t="s">
        <v>41</v>
      </c>
      <c r="Z2959" t="s">
        <v>41</v>
      </c>
      <c r="AA2959" t="s">
        <v>188</v>
      </c>
      <c r="AB2959" t="s">
        <v>227</v>
      </c>
    </row>
    <row r="2960" spans="1:28" x14ac:dyDescent="0.25">
      <c r="A2960" t="s">
        <v>167</v>
      </c>
      <c r="B2960" t="s">
        <v>26</v>
      </c>
      <c r="C2960" t="s">
        <v>535</v>
      </c>
      <c r="D2960" t="s">
        <v>536</v>
      </c>
      <c r="E2960">
        <v>511</v>
      </c>
      <c r="F2960" t="str">
        <f t="shared" si="92"/>
        <v>A1701AF511</v>
      </c>
      <c r="G2960">
        <f t="shared" si="93"/>
        <v>4005000</v>
      </c>
      <c r="H2960" s="2">
        <v>-4004891</v>
      </c>
      <c r="I2960" s="3">
        <v>-4005000</v>
      </c>
      <c r="J2960" t="s">
        <v>99</v>
      </c>
      <c r="K2960" t="s">
        <v>168</v>
      </c>
      <c r="L2960" t="s">
        <v>117</v>
      </c>
      <c r="M2960" t="s">
        <v>169</v>
      </c>
      <c r="N2960" t="s">
        <v>170</v>
      </c>
      <c r="O2960" t="s">
        <v>814</v>
      </c>
      <c r="P2960" t="s">
        <v>34</v>
      </c>
      <c r="Q2960" t="s">
        <v>45</v>
      </c>
      <c r="R2960" t="s">
        <v>46</v>
      </c>
      <c r="S2960" t="s">
        <v>537</v>
      </c>
      <c r="T2960" t="s">
        <v>185</v>
      </c>
      <c r="U2960" t="s">
        <v>226</v>
      </c>
      <c r="V2960" t="s">
        <v>39</v>
      </c>
      <c r="W2960" t="s">
        <v>40</v>
      </c>
      <c r="X2960" t="s">
        <v>187</v>
      </c>
      <c r="Y2960" t="s">
        <v>41</v>
      </c>
      <c r="Z2960" t="s">
        <v>41</v>
      </c>
      <c r="AA2960" t="s">
        <v>188</v>
      </c>
      <c r="AB2960" t="s">
        <v>227</v>
      </c>
    </row>
    <row r="2961" spans="1:29" x14ac:dyDescent="0.25">
      <c r="A2961" t="s">
        <v>173</v>
      </c>
      <c r="B2961" t="s">
        <v>26</v>
      </c>
      <c r="C2961" t="s">
        <v>535</v>
      </c>
      <c r="D2961" t="s">
        <v>536</v>
      </c>
      <c r="E2961">
        <v>511</v>
      </c>
      <c r="F2961" t="str">
        <f t="shared" si="92"/>
        <v>A1701AF511</v>
      </c>
      <c r="G2961">
        <f t="shared" si="93"/>
        <v>8115000</v>
      </c>
      <c r="H2961" s="2">
        <v>8115413</v>
      </c>
      <c r="I2961" s="3">
        <v>8115000</v>
      </c>
      <c r="J2961" t="s">
        <v>29</v>
      </c>
      <c r="K2961" t="s">
        <v>116</v>
      </c>
      <c r="L2961" t="s">
        <v>117</v>
      </c>
      <c r="M2961" t="s">
        <v>118</v>
      </c>
      <c r="N2961" t="s">
        <v>117</v>
      </c>
      <c r="O2961" t="s">
        <v>814</v>
      </c>
      <c r="P2961" t="s">
        <v>34</v>
      </c>
      <c r="Q2961" t="s">
        <v>45</v>
      </c>
      <c r="R2961" t="s">
        <v>46</v>
      </c>
      <c r="S2961" t="s">
        <v>537</v>
      </c>
      <c r="T2961" t="s">
        <v>185</v>
      </c>
      <c r="U2961" t="s">
        <v>226</v>
      </c>
      <c r="V2961" t="s">
        <v>39</v>
      </c>
      <c r="W2961" t="s">
        <v>40</v>
      </c>
      <c r="X2961" t="s">
        <v>187</v>
      </c>
      <c r="Y2961" t="s">
        <v>41</v>
      </c>
      <c r="Z2961" t="s">
        <v>41</v>
      </c>
      <c r="AA2961" t="s">
        <v>188</v>
      </c>
      <c r="AB2961" t="s">
        <v>227</v>
      </c>
    </row>
    <row r="2962" spans="1:29" x14ac:dyDescent="0.25">
      <c r="A2962" t="s">
        <v>175</v>
      </c>
      <c r="B2962" t="s">
        <v>26</v>
      </c>
      <c r="C2962" t="s">
        <v>535</v>
      </c>
      <c r="D2962" t="s">
        <v>536</v>
      </c>
      <c r="E2962">
        <v>511</v>
      </c>
      <c r="F2962" t="str">
        <f t="shared" si="92"/>
        <v>A1701AF511</v>
      </c>
      <c r="G2962">
        <f t="shared" si="93"/>
        <v>5848000</v>
      </c>
      <c r="H2962" s="2">
        <v>5848060</v>
      </c>
      <c r="I2962" s="3">
        <v>5848000</v>
      </c>
      <c r="J2962" t="s">
        <v>29</v>
      </c>
      <c r="K2962" t="s">
        <v>115</v>
      </c>
      <c r="L2962" t="s">
        <v>111</v>
      </c>
      <c r="M2962" t="s">
        <v>112</v>
      </c>
      <c r="N2962" t="s">
        <v>113</v>
      </c>
      <c r="O2962" t="s">
        <v>814</v>
      </c>
      <c r="P2962" t="s">
        <v>34</v>
      </c>
      <c r="Q2962" t="s">
        <v>45</v>
      </c>
      <c r="R2962" t="s">
        <v>46</v>
      </c>
      <c r="S2962" t="s">
        <v>537</v>
      </c>
      <c r="T2962" t="s">
        <v>185</v>
      </c>
      <c r="U2962" t="s">
        <v>226</v>
      </c>
      <c r="V2962" t="s">
        <v>39</v>
      </c>
      <c r="W2962" t="s">
        <v>40</v>
      </c>
      <c r="X2962" t="s">
        <v>187</v>
      </c>
      <c r="Y2962" t="s">
        <v>41</v>
      </c>
      <c r="Z2962" t="s">
        <v>41</v>
      </c>
      <c r="AA2962" t="s">
        <v>188</v>
      </c>
      <c r="AB2962" t="s">
        <v>227</v>
      </c>
    </row>
    <row r="2963" spans="1:29" x14ac:dyDescent="0.25">
      <c r="A2963" t="s">
        <v>178</v>
      </c>
      <c r="B2963" t="s">
        <v>26</v>
      </c>
      <c r="C2963" t="s">
        <v>535</v>
      </c>
      <c r="D2963" t="s">
        <v>536</v>
      </c>
      <c r="E2963">
        <v>511</v>
      </c>
      <c r="F2963" t="str">
        <f t="shared" si="92"/>
        <v>A1701AF511</v>
      </c>
      <c r="G2963">
        <f t="shared" si="93"/>
        <v>13645000</v>
      </c>
      <c r="H2963" s="2">
        <v>-13645475</v>
      </c>
      <c r="I2963" s="3">
        <v>-13645000</v>
      </c>
      <c r="J2963" t="s">
        <v>99</v>
      </c>
      <c r="K2963" t="s">
        <v>108</v>
      </c>
      <c r="L2963" t="s">
        <v>109</v>
      </c>
      <c r="M2963" t="s">
        <v>32</v>
      </c>
      <c r="N2963" t="s">
        <v>33</v>
      </c>
      <c r="O2963" t="s">
        <v>814</v>
      </c>
      <c r="P2963" t="s">
        <v>34</v>
      </c>
      <c r="Q2963" t="s">
        <v>45</v>
      </c>
      <c r="R2963" t="s">
        <v>46</v>
      </c>
      <c r="S2963" t="s">
        <v>537</v>
      </c>
      <c r="T2963" t="s">
        <v>185</v>
      </c>
      <c r="U2963" t="s">
        <v>226</v>
      </c>
      <c r="V2963" t="s">
        <v>39</v>
      </c>
      <c r="W2963" t="s">
        <v>40</v>
      </c>
      <c r="X2963" t="s">
        <v>187</v>
      </c>
      <c r="Y2963" t="s">
        <v>41</v>
      </c>
      <c r="Z2963" t="s">
        <v>41</v>
      </c>
      <c r="AA2963" t="s">
        <v>188</v>
      </c>
      <c r="AB2963" t="s">
        <v>227</v>
      </c>
    </row>
    <row r="2964" spans="1:29" x14ac:dyDescent="0.25">
      <c r="A2964" t="s">
        <v>179</v>
      </c>
      <c r="B2964" t="s">
        <v>26</v>
      </c>
      <c r="C2964" t="s">
        <v>535</v>
      </c>
      <c r="D2964" t="s">
        <v>536</v>
      </c>
      <c r="E2964">
        <v>511</v>
      </c>
      <c r="F2964" t="str">
        <f t="shared" si="92"/>
        <v>A1701AF511</v>
      </c>
      <c r="G2964">
        <f t="shared" si="93"/>
        <v>318000</v>
      </c>
      <c r="H2964" s="2">
        <v>-317998</v>
      </c>
      <c r="I2964" s="3">
        <v>-318000</v>
      </c>
      <c r="J2964" t="s">
        <v>99</v>
      </c>
      <c r="K2964" t="s">
        <v>45</v>
      </c>
      <c r="L2964" t="s">
        <v>46</v>
      </c>
      <c r="M2964" t="s">
        <v>140</v>
      </c>
      <c r="N2964" t="s">
        <v>141</v>
      </c>
      <c r="O2964" t="s">
        <v>814</v>
      </c>
      <c r="P2964" t="s">
        <v>34</v>
      </c>
      <c r="Q2964" t="s">
        <v>45</v>
      </c>
      <c r="R2964" t="s">
        <v>46</v>
      </c>
      <c r="S2964" t="s">
        <v>537</v>
      </c>
      <c r="T2964" t="s">
        <v>185</v>
      </c>
      <c r="U2964" t="s">
        <v>226</v>
      </c>
      <c r="V2964" t="s">
        <v>39</v>
      </c>
      <c r="W2964" t="s">
        <v>40</v>
      </c>
      <c r="X2964" t="s">
        <v>187</v>
      </c>
      <c r="Y2964" t="s">
        <v>41</v>
      </c>
      <c r="Z2964" t="s">
        <v>41</v>
      </c>
      <c r="AA2964" t="s">
        <v>188</v>
      </c>
      <c r="AB2964" t="s">
        <v>227</v>
      </c>
    </row>
    <row r="2965" spans="1:29" x14ac:dyDescent="0.25">
      <c r="A2965" t="s">
        <v>823</v>
      </c>
      <c r="B2965" t="s">
        <v>26</v>
      </c>
      <c r="C2965" t="s">
        <v>539</v>
      </c>
      <c r="D2965" t="s">
        <v>64</v>
      </c>
      <c r="E2965">
        <v>511</v>
      </c>
      <c r="F2965" t="str">
        <f t="shared" si="92"/>
        <v>A3860AF511</v>
      </c>
      <c r="G2965">
        <f t="shared" si="93"/>
        <v>143000</v>
      </c>
      <c r="H2965" s="2">
        <v>142721</v>
      </c>
      <c r="I2965" s="3">
        <v>143000</v>
      </c>
      <c r="J2965" t="s">
        <v>29</v>
      </c>
      <c r="K2965" t="s">
        <v>108</v>
      </c>
      <c r="L2965" t="s">
        <v>109</v>
      </c>
      <c r="M2965" t="s">
        <v>32</v>
      </c>
      <c r="N2965" t="s">
        <v>33</v>
      </c>
      <c r="O2965" t="s">
        <v>814</v>
      </c>
      <c r="P2965" t="s">
        <v>34</v>
      </c>
      <c r="Q2965" t="s">
        <v>51</v>
      </c>
      <c r="R2965" t="s">
        <v>58</v>
      </c>
      <c r="S2965" t="s">
        <v>540</v>
      </c>
      <c r="T2965" t="s">
        <v>38</v>
      </c>
      <c r="U2965" t="s">
        <v>38</v>
      </c>
      <c r="V2965" t="s">
        <v>39</v>
      </c>
      <c r="W2965" t="s">
        <v>40</v>
      </c>
      <c r="X2965" t="s">
        <v>40</v>
      </c>
      <c r="Y2965" t="s">
        <v>41</v>
      </c>
      <c r="Z2965" t="s">
        <v>41</v>
      </c>
      <c r="AA2965" t="s">
        <v>37</v>
      </c>
      <c r="AB2965" t="s">
        <v>37</v>
      </c>
      <c r="AC2965" t="s">
        <v>380</v>
      </c>
    </row>
    <row r="2966" spans="1:29" x14ac:dyDescent="0.25">
      <c r="A2966" t="s">
        <v>825</v>
      </c>
      <c r="B2966" t="s">
        <v>26</v>
      </c>
      <c r="C2966" t="s">
        <v>539</v>
      </c>
      <c r="D2966" t="s">
        <v>64</v>
      </c>
      <c r="E2966">
        <v>511</v>
      </c>
      <c r="F2966" t="str">
        <f t="shared" si="92"/>
        <v>A3860AF511</v>
      </c>
      <c r="G2966">
        <f t="shared" si="93"/>
        <v>2000</v>
      </c>
      <c r="H2966" s="2">
        <v>3049</v>
      </c>
      <c r="I2966" s="3">
        <v>2000</v>
      </c>
      <c r="J2966" t="s">
        <v>29</v>
      </c>
      <c r="K2966" t="s">
        <v>100</v>
      </c>
      <c r="L2966" t="s">
        <v>101</v>
      </c>
      <c r="M2966" t="s">
        <v>102</v>
      </c>
      <c r="N2966" t="s">
        <v>103</v>
      </c>
      <c r="O2966" t="s">
        <v>814</v>
      </c>
      <c r="P2966" t="s">
        <v>34</v>
      </c>
      <c r="Q2966" t="s">
        <v>51</v>
      </c>
      <c r="R2966" t="s">
        <v>58</v>
      </c>
      <c r="S2966" t="s">
        <v>540</v>
      </c>
      <c r="T2966" t="s">
        <v>38</v>
      </c>
      <c r="U2966" t="s">
        <v>38</v>
      </c>
      <c r="V2966" t="s">
        <v>39</v>
      </c>
      <c r="W2966" t="s">
        <v>40</v>
      </c>
      <c r="X2966" t="s">
        <v>40</v>
      </c>
      <c r="Y2966" t="s">
        <v>41</v>
      </c>
      <c r="Z2966" t="s">
        <v>41</v>
      </c>
      <c r="AA2966" t="s">
        <v>37</v>
      </c>
      <c r="AB2966" t="s">
        <v>37</v>
      </c>
      <c r="AC2966" t="s">
        <v>380</v>
      </c>
    </row>
    <row r="2967" spans="1:29" x14ac:dyDescent="0.25">
      <c r="A2967" t="s">
        <v>816</v>
      </c>
      <c r="B2967" t="s">
        <v>26</v>
      </c>
      <c r="C2967" t="s">
        <v>539</v>
      </c>
      <c r="D2967" t="s">
        <v>64</v>
      </c>
      <c r="E2967">
        <v>511</v>
      </c>
      <c r="F2967" t="str">
        <f t="shared" si="92"/>
        <v>A3860AF511</v>
      </c>
      <c r="G2967">
        <f t="shared" si="93"/>
        <v>40000</v>
      </c>
      <c r="H2967" s="2">
        <v>-40412</v>
      </c>
      <c r="I2967" s="3">
        <v>-40000</v>
      </c>
      <c r="J2967" t="s">
        <v>99</v>
      </c>
      <c r="K2967" t="s">
        <v>115</v>
      </c>
      <c r="L2967" t="s">
        <v>111</v>
      </c>
      <c r="M2967" t="s">
        <v>112</v>
      </c>
      <c r="N2967" t="s">
        <v>113</v>
      </c>
      <c r="O2967" t="s">
        <v>814</v>
      </c>
      <c r="P2967" t="s">
        <v>34</v>
      </c>
      <c r="Q2967" t="s">
        <v>51</v>
      </c>
      <c r="R2967" t="s">
        <v>58</v>
      </c>
      <c r="S2967" t="s">
        <v>540</v>
      </c>
      <c r="T2967" t="s">
        <v>38</v>
      </c>
      <c r="U2967" t="s">
        <v>38</v>
      </c>
      <c r="V2967" t="s">
        <v>39</v>
      </c>
      <c r="W2967" t="s">
        <v>40</v>
      </c>
      <c r="X2967" t="s">
        <v>40</v>
      </c>
      <c r="Y2967" t="s">
        <v>41</v>
      </c>
      <c r="Z2967" t="s">
        <v>41</v>
      </c>
      <c r="AA2967" t="s">
        <v>37</v>
      </c>
      <c r="AB2967" t="s">
        <v>37</v>
      </c>
      <c r="AC2967" t="s">
        <v>380</v>
      </c>
    </row>
    <row r="2968" spans="1:29" x14ac:dyDescent="0.25">
      <c r="A2968" t="s">
        <v>817</v>
      </c>
      <c r="B2968" t="s">
        <v>26</v>
      </c>
      <c r="C2968" t="s">
        <v>539</v>
      </c>
      <c r="D2968" t="s">
        <v>64</v>
      </c>
      <c r="E2968">
        <v>511</v>
      </c>
      <c r="F2968" t="str">
        <f t="shared" si="92"/>
        <v>A3860AF511</v>
      </c>
      <c r="G2968">
        <f t="shared" si="93"/>
        <v>105000</v>
      </c>
      <c r="H2968" s="2">
        <v>-105358</v>
      </c>
      <c r="I2968" s="3">
        <v>-105000</v>
      </c>
      <c r="J2968" t="s">
        <v>99</v>
      </c>
      <c r="K2968" t="s">
        <v>116</v>
      </c>
      <c r="L2968" t="s">
        <v>117</v>
      </c>
      <c r="M2968" t="s">
        <v>118</v>
      </c>
      <c r="N2968" t="s">
        <v>117</v>
      </c>
      <c r="O2968" t="s">
        <v>814</v>
      </c>
      <c r="P2968" t="s">
        <v>34</v>
      </c>
      <c r="Q2968" t="s">
        <v>51</v>
      </c>
      <c r="R2968" t="s">
        <v>58</v>
      </c>
      <c r="S2968" t="s">
        <v>540</v>
      </c>
      <c r="T2968" t="s">
        <v>38</v>
      </c>
      <c r="U2968" t="s">
        <v>38</v>
      </c>
      <c r="V2968" t="s">
        <v>39</v>
      </c>
      <c r="W2968" t="s">
        <v>40</v>
      </c>
      <c r="X2968" t="s">
        <v>40</v>
      </c>
      <c r="Y2968" t="s">
        <v>41</v>
      </c>
      <c r="Z2968" t="s">
        <v>41</v>
      </c>
      <c r="AA2968" t="s">
        <v>37</v>
      </c>
      <c r="AB2968" t="s">
        <v>37</v>
      </c>
      <c r="AC2968" t="s">
        <v>380</v>
      </c>
    </row>
    <row r="2969" spans="1:29" x14ac:dyDescent="0.25">
      <c r="A2969" t="s">
        <v>870</v>
      </c>
      <c r="B2969" t="s">
        <v>26</v>
      </c>
      <c r="C2969" t="s">
        <v>539</v>
      </c>
      <c r="D2969" t="s">
        <v>64</v>
      </c>
      <c r="E2969">
        <v>511</v>
      </c>
      <c r="F2969" t="str">
        <f t="shared" si="92"/>
        <v>A3860AF511</v>
      </c>
      <c r="G2969">
        <f t="shared" si="93"/>
        <v>100000</v>
      </c>
      <c r="H2969" s="2">
        <v>100256</v>
      </c>
      <c r="I2969" s="3">
        <v>100000</v>
      </c>
      <c r="J2969" t="s">
        <v>29</v>
      </c>
      <c r="K2969" t="s">
        <v>108</v>
      </c>
      <c r="L2969" t="s">
        <v>109</v>
      </c>
      <c r="M2969" t="s">
        <v>32</v>
      </c>
      <c r="N2969" t="s">
        <v>33</v>
      </c>
      <c r="O2969" t="s">
        <v>814</v>
      </c>
      <c r="P2969" t="s">
        <v>34</v>
      </c>
      <c r="Q2969" t="s">
        <v>51</v>
      </c>
      <c r="R2969" t="s">
        <v>58</v>
      </c>
      <c r="S2969" t="s">
        <v>540</v>
      </c>
      <c r="T2969" t="s">
        <v>38</v>
      </c>
      <c r="U2969" t="s">
        <v>38</v>
      </c>
      <c r="V2969" t="s">
        <v>39</v>
      </c>
      <c r="W2969" t="s">
        <v>40</v>
      </c>
      <c r="X2969" t="s">
        <v>40</v>
      </c>
      <c r="Y2969" t="s">
        <v>41</v>
      </c>
      <c r="Z2969" t="s">
        <v>41</v>
      </c>
      <c r="AA2969" t="s">
        <v>37</v>
      </c>
      <c r="AB2969" t="s">
        <v>37</v>
      </c>
      <c r="AC2969" t="s">
        <v>380</v>
      </c>
    </row>
    <row r="2970" spans="1:29" x14ac:dyDescent="0.25">
      <c r="A2970" t="s">
        <v>820</v>
      </c>
      <c r="B2970" t="s">
        <v>26</v>
      </c>
      <c r="C2970" t="s">
        <v>539</v>
      </c>
      <c r="D2970" t="s">
        <v>64</v>
      </c>
      <c r="E2970">
        <v>511</v>
      </c>
      <c r="F2970" t="str">
        <f t="shared" si="92"/>
        <v>A3860AF511</v>
      </c>
      <c r="G2970">
        <f t="shared" si="93"/>
        <v>2000</v>
      </c>
      <c r="H2970" s="2">
        <v>2141</v>
      </c>
      <c r="I2970" s="3">
        <v>2000</v>
      </c>
      <c r="J2970" t="s">
        <v>29</v>
      </c>
      <c r="K2970" t="s">
        <v>104</v>
      </c>
      <c r="L2970" t="s">
        <v>105</v>
      </c>
      <c r="M2970" t="s">
        <v>102</v>
      </c>
      <c r="N2970" t="s">
        <v>103</v>
      </c>
      <c r="O2970" t="s">
        <v>814</v>
      </c>
      <c r="P2970" t="s">
        <v>34</v>
      </c>
      <c r="Q2970" t="s">
        <v>51</v>
      </c>
      <c r="R2970" t="s">
        <v>58</v>
      </c>
      <c r="S2970" t="s">
        <v>540</v>
      </c>
      <c r="T2970" t="s">
        <v>38</v>
      </c>
      <c r="U2970" t="s">
        <v>38</v>
      </c>
      <c r="V2970" t="s">
        <v>39</v>
      </c>
      <c r="W2970" t="s">
        <v>40</v>
      </c>
      <c r="X2970" t="s">
        <v>40</v>
      </c>
      <c r="Y2970" t="s">
        <v>41</v>
      </c>
      <c r="Z2970" t="s">
        <v>41</v>
      </c>
      <c r="AA2970" t="s">
        <v>37</v>
      </c>
      <c r="AB2970" t="s">
        <v>37</v>
      </c>
      <c r="AC2970" t="s">
        <v>380</v>
      </c>
    </row>
    <row r="2971" spans="1:29" x14ac:dyDescent="0.25">
      <c r="A2971" t="s">
        <v>822</v>
      </c>
      <c r="B2971" t="s">
        <v>26</v>
      </c>
      <c r="C2971" t="s">
        <v>539</v>
      </c>
      <c r="D2971" t="s">
        <v>64</v>
      </c>
      <c r="E2971">
        <v>511</v>
      </c>
      <c r="F2971" t="str">
        <f t="shared" si="92"/>
        <v>A3860AF511</v>
      </c>
      <c r="G2971">
        <f t="shared" si="93"/>
        <v>28000</v>
      </c>
      <c r="H2971" s="2">
        <v>-28388</v>
      </c>
      <c r="I2971" s="3">
        <v>-28000</v>
      </c>
      <c r="J2971" t="s">
        <v>99</v>
      </c>
      <c r="K2971" t="s">
        <v>115</v>
      </c>
      <c r="L2971" t="s">
        <v>111</v>
      </c>
      <c r="M2971" t="s">
        <v>112</v>
      </c>
      <c r="N2971" t="s">
        <v>113</v>
      </c>
      <c r="O2971" t="s">
        <v>814</v>
      </c>
      <c r="P2971" t="s">
        <v>34</v>
      </c>
      <c r="Q2971" t="s">
        <v>51</v>
      </c>
      <c r="R2971" t="s">
        <v>58</v>
      </c>
      <c r="S2971" t="s">
        <v>540</v>
      </c>
      <c r="T2971" t="s">
        <v>38</v>
      </c>
      <c r="U2971" t="s">
        <v>38</v>
      </c>
      <c r="V2971" t="s">
        <v>39</v>
      </c>
      <c r="W2971" t="s">
        <v>40</v>
      </c>
      <c r="X2971" t="s">
        <v>40</v>
      </c>
      <c r="Y2971" t="s">
        <v>41</v>
      </c>
      <c r="Z2971" t="s">
        <v>41</v>
      </c>
      <c r="AA2971" t="s">
        <v>37</v>
      </c>
      <c r="AB2971" t="s">
        <v>37</v>
      </c>
      <c r="AC2971" t="s">
        <v>380</v>
      </c>
    </row>
    <row r="2972" spans="1:29" x14ac:dyDescent="0.25">
      <c r="A2972" t="s">
        <v>925</v>
      </c>
      <c r="B2972" t="s">
        <v>26</v>
      </c>
      <c r="C2972" t="s">
        <v>539</v>
      </c>
      <c r="D2972" t="s">
        <v>64</v>
      </c>
      <c r="E2972">
        <v>511</v>
      </c>
      <c r="F2972" t="str">
        <f t="shared" si="92"/>
        <v>A3860AF511</v>
      </c>
      <c r="G2972">
        <f t="shared" si="93"/>
        <v>74000</v>
      </c>
      <c r="H2972" s="2">
        <v>-74009</v>
      </c>
      <c r="I2972" s="3">
        <v>-74000</v>
      </c>
      <c r="J2972" t="s">
        <v>99</v>
      </c>
      <c r="K2972" t="s">
        <v>116</v>
      </c>
      <c r="L2972" t="s">
        <v>117</v>
      </c>
      <c r="M2972" t="s">
        <v>118</v>
      </c>
      <c r="N2972" t="s">
        <v>117</v>
      </c>
      <c r="O2972" t="s">
        <v>814</v>
      </c>
      <c r="P2972" t="s">
        <v>34</v>
      </c>
      <c r="Q2972" t="s">
        <v>51</v>
      </c>
      <c r="R2972" t="s">
        <v>58</v>
      </c>
      <c r="S2972" t="s">
        <v>540</v>
      </c>
      <c r="T2972" t="s">
        <v>38</v>
      </c>
      <c r="U2972" t="s">
        <v>38</v>
      </c>
      <c r="V2972" t="s">
        <v>39</v>
      </c>
      <c r="W2972" t="s">
        <v>40</v>
      </c>
      <c r="X2972" t="s">
        <v>40</v>
      </c>
      <c r="Y2972" t="s">
        <v>41</v>
      </c>
      <c r="Z2972" t="s">
        <v>41</v>
      </c>
      <c r="AA2972" t="s">
        <v>37</v>
      </c>
      <c r="AB2972" t="s">
        <v>37</v>
      </c>
      <c r="AC2972" t="s">
        <v>380</v>
      </c>
    </row>
    <row r="2973" spans="1:29" x14ac:dyDescent="0.25">
      <c r="A2973" t="s">
        <v>119</v>
      </c>
      <c r="B2973" t="s">
        <v>541</v>
      </c>
      <c r="C2973" t="s">
        <v>539</v>
      </c>
      <c r="D2973" t="s">
        <v>64</v>
      </c>
      <c r="E2973">
        <v>511</v>
      </c>
      <c r="F2973" t="str">
        <f t="shared" si="92"/>
        <v>A3860AF511</v>
      </c>
      <c r="G2973">
        <f t="shared" si="93"/>
        <v>56000</v>
      </c>
      <c r="H2973" s="2">
        <v>56278</v>
      </c>
      <c r="I2973" s="3">
        <v>56000</v>
      </c>
      <c r="J2973" t="s">
        <v>29</v>
      </c>
      <c r="K2973" t="s">
        <v>121</v>
      </c>
      <c r="L2973" t="s">
        <v>122</v>
      </c>
      <c r="M2973" t="s">
        <v>123</v>
      </c>
      <c r="N2973" t="s">
        <v>124</v>
      </c>
      <c r="O2973" t="s">
        <v>814</v>
      </c>
      <c r="P2973" t="s">
        <v>34</v>
      </c>
      <c r="Q2973" t="s">
        <v>51</v>
      </c>
      <c r="R2973" t="s">
        <v>58</v>
      </c>
      <c r="S2973" t="s">
        <v>540</v>
      </c>
      <c r="T2973" t="s">
        <v>38</v>
      </c>
      <c r="U2973" t="s">
        <v>38</v>
      </c>
      <c r="V2973" t="s">
        <v>39</v>
      </c>
      <c r="W2973" t="s">
        <v>40</v>
      </c>
      <c r="X2973" t="s">
        <v>40</v>
      </c>
      <c r="Y2973" t="s">
        <v>41</v>
      </c>
      <c r="Z2973" t="s">
        <v>41</v>
      </c>
      <c r="AA2973" t="s">
        <v>37</v>
      </c>
      <c r="AB2973" t="s">
        <v>37</v>
      </c>
      <c r="AC2973" t="s">
        <v>380</v>
      </c>
    </row>
    <row r="2974" spans="1:29" x14ac:dyDescent="0.25">
      <c r="A2974" t="s">
        <v>125</v>
      </c>
      <c r="B2974" t="s">
        <v>541</v>
      </c>
      <c r="C2974" t="s">
        <v>539</v>
      </c>
      <c r="D2974" t="s">
        <v>64</v>
      </c>
      <c r="E2974">
        <v>511</v>
      </c>
      <c r="F2974" t="str">
        <f t="shared" si="92"/>
        <v>A3860AF511</v>
      </c>
      <c r="G2974">
        <f t="shared" si="93"/>
        <v>56000</v>
      </c>
      <c r="H2974" s="2">
        <v>-56278</v>
      </c>
      <c r="I2974" s="3">
        <v>-56000</v>
      </c>
      <c r="J2974" t="s">
        <v>99</v>
      </c>
      <c r="K2974" t="s">
        <v>126</v>
      </c>
      <c r="L2974" t="s">
        <v>927</v>
      </c>
      <c r="M2974" t="s">
        <v>127</v>
      </c>
      <c r="N2974" t="s">
        <v>928</v>
      </c>
      <c r="O2974" t="s">
        <v>814</v>
      </c>
      <c r="P2974" t="s">
        <v>34</v>
      </c>
      <c r="Q2974" t="s">
        <v>51</v>
      </c>
      <c r="R2974" t="s">
        <v>58</v>
      </c>
      <c r="S2974" t="s">
        <v>540</v>
      </c>
      <c r="T2974" t="s">
        <v>38</v>
      </c>
      <c r="U2974" t="s">
        <v>38</v>
      </c>
      <c r="V2974" t="s">
        <v>39</v>
      </c>
      <c r="W2974" t="s">
        <v>40</v>
      </c>
      <c r="X2974" t="s">
        <v>40</v>
      </c>
      <c r="Y2974" t="s">
        <v>41</v>
      </c>
      <c r="Z2974" t="s">
        <v>41</v>
      </c>
      <c r="AA2974" t="s">
        <v>37</v>
      </c>
      <c r="AB2974" t="s">
        <v>37</v>
      </c>
      <c r="AC2974" t="s">
        <v>380</v>
      </c>
    </row>
    <row r="2975" spans="1:29" x14ac:dyDescent="0.25">
      <c r="A2975" t="s">
        <v>145</v>
      </c>
      <c r="B2975" t="s">
        <v>26</v>
      </c>
      <c r="C2975" t="s">
        <v>539</v>
      </c>
      <c r="D2975" t="s">
        <v>64</v>
      </c>
      <c r="E2975">
        <v>511</v>
      </c>
      <c r="F2975" t="str">
        <f t="shared" si="92"/>
        <v>A3860AF511</v>
      </c>
      <c r="G2975">
        <f t="shared" si="93"/>
        <v>56000</v>
      </c>
      <c r="H2975" s="2">
        <v>56278</v>
      </c>
      <c r="I2975" s="3">
        <v>56000</v>
      </c>
      <c r="J2975" t="s">
        <v>29</v>
      </c>
      <c r="K2975" t="s">
        <v>108</v>
      </c>
      <c r="L2975" t="s">
        <v>109</v>
      </c>
      <c r="M2975" t="s">
        <v>32</v>
      </c>
      <c r="N2975" t="s">
        <v>33</v>
      </c>
      <c r="O2975" t="s">
        <v>814</v>
      </c>
      <c r="P2975" t="s">
        <v>34</v>
      </c>
      <c r="Q2975" t="s">
        <v>51</v>
      </c>
      <c r="R2975" t="s">
        <v>58</v>
      </c>
      <c r="S2975" t="s">
        <v>540</v>
      </c>
      <c r="T2975" t="s">
        <v>38</v>
      </c>
      <c r="U2975" t="s">
        <v>38</v>
      </c>
      <c r="V2975" t="s">
        <v>39</v>
      </c>
      <c r="W2975" t="s">
        <v>40</v>
      </c>
      <c r="X2975" t="s">
        <v>40</v>
      </c>
      <c r="Y2975" t="s">
        <v>41</v>
      </c>
      <c r="Z2975" t="s">
        <v>41</v>
      </c>
      <c r="AA2975" t="s">
        <v>37</v>
      </c>
      <c r="AB2975" t="s">
        <v>37</v>
      </c>
      <c r="AC2975" t="s">
        <v>380</v>
      </c>
    </row>
    <row r="2976" spans="1:29" x14ac:dyDescent="0.25">
      <c r="A2976" t="s">
        <v>146</v>
      </c>
      <c r="B2976" t="s">
        <v>26</v>
      </c>
      <c r="C2976" t="s">
        <v>539</v>
      </c>
      <c r="D2976" t="s">
        <v>64</v>
      </c>
      <c r="E2976">
        <v>511</v>
      </c>
      <c r="F2976" t="str">
        <f t="shared" si="92"/>
        <v>A3860AF511</v>
      </c>
      <c r="G2976">
        <f t="shared" si="93"/>
        <v>56000</v>
      </c>
      <c r="H2976" s="2">
        <v>-56278</v>
      </c>
      <c r="I2976" s="3">
        <v>-56000</v>
      </c>
      <c r="J2976" t="s">
        <v>99</v>
      </c>
      <c r="K2976" t="s">
        <v>121</v>
      </c>
      <c r="L2976" t="s">
        <v>122</v>
      </c>
      <c r="M2976" t="s">
        <v>123</v>
      </c>
      <c r="N2976" t="s">
        <v>124</v>
      </c>
      <c r="O2976" t="s">
        <v>814</v>
      </c>
      <c r="P2976" t="s">
        <v>34</v>
      </c>
      <c r="Q2976" t="s">
        <v>51</v>
      </c>
      <c r="R2976" t="s">
        <v>58</v>
      </c>
      <c r="S2976" t="s">
        <v>540</v>
      </c>
      <c r="T2976" t="s">
        <v>38</v>
      </c>
      <c r="U2976" t="s">
        <v>38</v>
      </c>
      <c r="V2976" t="s">
        <v>39</v>
      </c>
      <c r="W2976" t="s">
        <v>40</v>
      </c>
      <c r="X2976" t="s">
        <v>40</v>
      </c>
      <c r="Y2976" t="s">
        <v>41</v>
      </c>
      <c r="Z2976" t="s">
        <v>41</v>
      </c>
      <c r="AA2976" t="s">
        <v>37</v>
      </c>
      <c r="AB2976" t="s">
        <v>37</v>
      </c>
      <c r="AC2976" t="s">
        <v>380</v>
      </c>
    </row>
    <row r="2977" spans="1:29" x14ac:dyDescent="0.25">
      <c r="A2977" t="s">
        <v>147</v>
      </c>
      <c r="B2977" t="s">
        <v>26</v>
      </c>
      <c r="C2977" t="s">
        <v>539</v>
      </c>
      <c r="D2977" t="s">
        <v>64</v>
      </c>
      <c r="E2977">
        <v>511</v>
      </c>
      <c r="F2977" t="str">
        <f t="shared" si="92"/>
        <v>A3860AF511</v>
      </c>
      <c r="G2977">
        <f t="shared" si="93"/>
        <v>56000</v>
      </c>
      <c r="H2977" s="2">
        <v>56278</v>
      </c>
      <c r="I2977" s="3">
        <v>56000</v>
      </c>
      <c r="J2977" t="s">
        <v>29</v>
      </c>
      <c r="K2977" t="s">
        <v>126</v>
      </c>
      <c r="L2977" t="s">
        <v>927</v>
      </c>
      <c r="M2977" t="s">
        <v>127</v>
      </c>
      <c r="N2977" t="s">
        <v>928</v>
      </c>
      <c r="O2977" t="s">
        <v>814</v>
      </c>
      <c r="P2977" t="s">
        <v>34</v>
      </c>
      <c r="Q2977" t="s">
        <v>51</v>
      </c>
      <c r="R2977" t="s">
        <v>58</v>
      </c>
      <c r="S2977" t="s">
        <v>540</v>
      </c>
      <c r="T2977" t="s">
        <v>38</v>
      </c>
      <c r="U2977" t="s">
        <v>38</v>
      </c>
      <c r="V2977" t="s">
        <v>39</v>
      </c>
      <c r="W2977" t="s">
        <v>40</v>
      </c>
      <c r="X2977" t="s">
        <v>40</v>
      </c>
      <c r="Y2977" t="s">
        <v>41</v>
      </c>
      <c r="Z2977" t="s">
        <v>41</v>
      </c>
      <c r="AA2977" t="s">
        <v>37</v>
      </c>
      <c r="AB2977" t="s">
        <v>37</v>
      </c>
      <c r="AC2977" t="s">
        <v>380</v>
      </c>
    </row>
    <row r="2978" spans="1:29" x14ac:dyDescent="0.25">
      <c r="A2978" t="s">
        <v>148</v>
      </c>
      <c r="B2978" t="s">
        <v>26</v>
      </c>
      <c r="C2978" t="s">
        <v>539</v>
      </c>
      <c r="D2978" t="s">
        <v>64</v>
      </c>
      <c r="E2978">
        <v>511</v>
      </c>
      <c r="F2978" t="str">
        <f t="shared" si="92"/>
        <v>A3860AF511</v>
      </c>
      <c r="G2978">
        <f t="shared" si="93"/>
        <v>56000</v>
      </c>
      <c r="H2978" s="2">
        <v>-56278</v>
      </c>
      <c r="I2978" s="3">
        <v>-56000</v>
      </c>
      <c r="J2978" t="s">
        <v>99</v>
      </c>
      <c r="K2978" t="s">
        <v>116</v>
      </c>
      <c r="L2978" t="s">
        <v>117</v>
      </c>
      <c r="M2978" t="s">
        <v>118</v>
      </c>
      <c r="N2978" t="s">
        <v>117</v>
      </c>
      <c r="O2978" t="s">
        <v>814</v>
      </c>
      <c r="P2978" t="s">
        <v>34</v>
      </c>
      <c r="Q2978" t="s">
        <v>51</v>
      </c>
      <c r="R2978" t="s">
        <v>58</v>
      </c>
      <c r="S2978" t="s">
        <v>540</v>
      </c>
      <c r="T2978" t="s">
        <v>38</v>
      </c>
      <c r="U2978" t="s">
        <v>38</v>
      </c>
      <c r="V2978" t="s">
        <v>39</v>
      </c>
      <c r="W2978" t="s">
        <v>40</v>
      </c>
      <c r="X2978" t="s">
        <v>40</v>
      </c>
      <c r="Y2978" t="s">
        <v>41</v>
      </c>
      <c r="Z2978" t="s">
        <v>41</v>
      </c>
      <c r="AA2978" t="s">
        <v>37</v>
      </c>
      <c r="AB2978" t="s">
        <v>37</v>
      </c>
      <c r="AC2978" t="s">
        <v>380</v>
      </c>
    </row>
    <row r="2979" spans="1:29" x14ac:dyDescent="0.25">
      <c r="A2979" t="s">
        <v>149</v>
      </c>
      <c r="B2979" t="s">
        <v>26</v>
      </c>
      <c r="C2979" t="s">
        <v>539</v>
      </c>
      <c r="D2979" t="s">
        <v>64</v>
      </c>
      <c r="E2979">
        <v>511</v>
      </c>
      <c r="F2979" t="str">
        <f t="shared" si="92"/>
        <v>A3860AF511</v>
      </c>
      <c r="G2979">
        <f t="shared" si="93"/>
        <v>37000</v>
      </c>
      <c r="H2979" s="2">
        <v>36843</v>
      </c>
      <c r="I2979" s="3">
        <v>37000</v>
      </c>
      <c r="J2979" t="s">
        <v>29</v>
      </c>
      <c r="K2979" t="s">
        <v>51</v>
      </c>
      <c r="L2979" t="s">
        <v>137</v>
      </c>
      <c r="M2979" t="s">
        <v>138</v>
      </c>
      <c r="N2979" t="s">
        <v>139</v>
      </c>
      <c r="O2979" t="s">
        <v>814</v>
      </c>
      <c r="P2979" t="s">
        <v>34</v>
      </c>
      <c r="Q2979" t="s">
        <v>51</v>
      </c>
      <c r="R2979" t="s">
        <v>58</v>
      </c>
      <c r="S2979" t="s">
        <v>540</v>
      </c>
      <c r="T2979" t="s">
        <v>38</v>
      </c>
      <c r="U2979" t="s">
        <v>38</v>
      </c>
      <c r="V2979" t="s">
        <v>39</v>
      </c>
      <c r="W2979" t="s">
        <v>40</v>
      </c>
      <c r="X2979" t="s">
        <v>40</v>
      </c>
      <c r="Y2979" t="s">
        <v>41</v>
      </c>
      <c r="Z2979" t="s">
        <v>41</v>
      </c>
      <c r="AA2979" t="s">
        <v>37</v>
      </c>
      <c r="AB2979" t="s">
        <v>37</v>
      </c>
      <c r="AC2979" t="s">
        <v>380</v>
      </c>
    </row>
    <row r="2980" spans="1:29" x14ac:dyDescent="0.25">
      <c r="A2980" t="s">
        <v>152</v>
      </c>
      <c r="B2980" t="s">
        <v>26</v>
      </c>
      <c r="C2980" t="s">
        <v>539</v>
      </c>
      <c r="D2980" t="s">
        <v>64</v>
      </c>
      <c r="E2980">
        <v>511</v>
      </c>
      <c r="F2980" t="str">
        <f t="shared" si="92"/>
        <v>A3860AF511</v>
      </c>
      <c r="G2980">
        <f t="shared" si="93"/>
        <v>37000</v>
      </c>
      <c r="H2980" s="2">
        <v>-36843</v>
      </c>
      <c r="I2980" s="3">
        <v>-37000</v>
      </c>
      <c r="J2980" t="s">
        <v>99</v>
      </c>
      <c r="K2980" t="s">
        <v>115</v>
      </c>
      <c r="L2980" t="s">
        <v>111</v>
      </c>
      <c r="M2980" t="s">
        <v>112</v>
      </c>
      <c r="N2980" t="s">
        <v>113</v>
      </c>
      <c r="O2980" t="s">
        <v>814</v>
      </c>
      <c r="P2980" t="s">
        <v>34</v>
      </c>
      <c r="Q2980" t="s">
        <v>51</v>
      </c>
      <c r="R2980" t="s">
        <v>58</v>
      </c>
      <c r="S2980" t="s">
        <v>540</v>
      </c>
      <c r="T2980" t="s">
        <v>38</v>
      </c>
      <c r="U2980" t="s">
        <v>38</v>
      </c>
      <c r="V2980" t="s">
        <v>39</v>
      </c>
      <c r="W2980" t="s">
        <v>40</v>
      </c>
      <c r="X2980" t="s">
        <v>40</v>
      </c>
      <c r="Y2980" t="s">
        <v>41</v>
      </c>
      <c r="Z2980" t="s">
        <v>41</v>
      </c>
      <c r="AA2980" t="s">
        <v>37</v>
      </c>
      <c r="AB2980" t="s">
        <v>37</v>
      </c>
      <c r="AC2980" t="s">
        <v>380</v>
      </c>
    </row>
    <row r="2981" spans="1:29" x14ac:dyDescent="0.25">
      <c r="A2981" t="s">
        <v>153</v>
      </c>
      <c r="B2981" t="s">
        <v>541</v>
      </c>
      <c r="C2981" t="s">
        <v>539</v>
      </c>
      <c r="D2981" t="s">
        <v>64</v>
      </c>
      <c r="E2981">
        <v>511</v>
      </c>
      <c r="F2981" t="str">
        <f t="shared" si="92"/>
        <v>A3860AF511</v>
      </c>
      <c r="G2981">
        <f t="shared" si="93"/>
        <v>33000</v>
      </c>
      <c r="H2981" s="2">
        <v>33495</v>
      </c>
      <c r="I2981" s="3">
        <v>33000</v>
      </c>
      <c r="J2981" t="s">
        <v>29</v>
      </c>
      <c r="K2981" t="s">
        <v>154</v>
      </c>
      <c r="L2981" t="s">
        <v>155</v>
      </c>
      <c r="M2981" t="s">
        <v>156</v>
      </c>
      <c r="N2981" t="s">
        <v>157</v>
      </c>
      <c r="O2981" t="s">
        <v>814</v>
      </c>
      <c r="P2981" t="s">
        <v>34</v>
      </c>
      <c r="Q2981" t="s">
        <v>51</v>
      </c>
      <c r="R2981" t="s">
        <v>58</v>
      </c>
      <c r="S2981" t="s">
        <v>540</v>
      </c>
      <c r="T2981" t="s">
        <v>38</v>
      </c>
      <c r="U2981" t="s">
        <v>38</v>
      </c>
      <c r="V2981" t="s">
        <v>39</v>
      </c>
      <c r="W2981" t="s">
        <v>40</v>
      </c>
      <c r="X2981" t="s">
        <v>40</v>
      </c>
      <c r="Y2981" t="s">
        <v>41</v>
      </c>
      <c r="Z2981" t="s">
        <v>41</v>
      </c>
      <c r="AA2981" t="s">
        <v>37</v>
      </c>
      <c r="AB2981" t="s">
        <v>37</v>
      </c>
      <c r="AC2981" t="s">
        <v>380</v>
      </c>
    </row>
    <row r="2982" spans="1:29" x14ac:dyDescent="0.25">
      <c r="A2982" t="s">
        <v>158</v>
      </c>
      <c r="B2982" t="s">
        <v>541</v>
      </c>
      <c r="C2982" t="s">
        <v>539</v>
      </c>
      <c r="D2982" t="s">
        <v>64</v>
      </c>
      <c r="E2982">
        <v>511</v>
      </c>
      <c r="F2982" t="str">
        <f t="shared" si="92"/>
        <v>A3860AF511</v>
      </c>
      <c r="G2982">
        <f t="shared" si="93"/>
        <v>4000</v>
      </c>
      <c r="H2982" s="2">
        <v>4116</v>
      </c>
      <c r="I2982" s="3">
        <v>4000</v>
      </c>
      <c r="J2982" t="s">
        <v>29</v>
      </c>
      <c r="K2982" t="s">
        <v>159</v>
      </c>
      <c r="L2982" t="s">
        <v>160</v>
      </c>
      <c r="M2982" t="s">
        <v>161</v>
      </c>
      <c r="N2982" t="s">
        <v>162</v>
      </c>
      <c r="O2982" t="s">
        <v>814</v>
      </c>
      <c r="P2982" t="s">
        <v>34</v>
      </c>
      <c r="Q2982" t="s">
        <v>51</v>
      </c>
      <c r="R2982" t="s">
        <v>58</v>
      </c>
      <c r="S2982" t="s">
        <v>540</v>
      </c>
      <c r="T2982" t="s">
        <v>38</v>
      </c>
      <c r="U2982" t="s">
        <v>38</v>
      </c>
      <c r="V2982" t="s">
        <v>39</v>
      </c>
      <c r="W2982" t="s">
        <v>40</v>
      </c>
      <c r="X2982" t="s">
        <v>40</v>
      </c>
      <c r="Y2982" t="s">
        <v>41</v>
      </c>
      <c r="Z2982" t="s">
        <v>41</v>
      </c>
      <c r="AA2982" t="s">
        <v>37</v>
      </c>
      <c r="AB2982" t="s">
        <v>37</v>
      </c>
      <c r="AC2982" t="s">
        <v>380</v>
      </c>
    </row>
    <row r="2983" spans="1:29" x14ac:dyDescent="0.25">
      <c r="A2983" t="s">
        <v>163</v>
      </c>
      <c r="B2983" t="s">
        <v>541</v>
      </c>
      <c r="C2983" t="s">
        <v>539</v>
      </c>
      <c r="D2983" t="s">
        <v>64</v>
      </c>
      <c r="E2983">
        <v>511</v>
      </c>
      <c r="F2983" t="str">
        <f t="shared" si="92"/>
        <v>A3860AF511</v>
      </c>
      <c r="G2983">
        <f t="shared" si="93"/>
        <v>37000</v>
      </c>
      <c r="H2983" s="2">
        <v>-37611</v>
      </c>
      <c r="I2983" s="3">
        <v>-37000</v>
      </c>
      <c r="J2983" t="s">
        <v>99</v>
      </c>
      <c r="K2983" t="s">
        <v>51</v>
      </c>
      <c r="L2983" t="s">
        <v>137</v>
      </c>
      <c r="M2983" t="s">
        <v>138</v>
      </c>
      <c r="N2983" t="s">
        <v>139</v>
      </c>
      <c r="O2983" t="s">
        <v>814</v>
      </c>
      <c r="P2983" t="s">
        <v>34</v>
      </c>
      <c r="Q2983" t="s">
        <v>51</v>
      </c>
      <c r="R2983" t="s">
        <v>58</v>
      </c>
      <c r="S2983" t="s">
        <v>540</v>
      </c>
      <c r="T2983" t="s">
        <v>38</v>
      </c>
      <c r="U2983" t="s">
        <v>38</v>
      </c>
      <c r="V2983" t="s">
        <v>39</v>
      </c>
      <c r="W2983" t="s">
        <v>40</v>
      </c>
      <c r="X2983" t="s">
        <v>40</v>
      </c>
      <c r="Y2983" t="s">
        <v>41</v>
      </c>
      <c r="Z2983" t="s">
        <v>41</v>
      </c>
      <c r="AA2983" t="s">
        <v>37</v>
      </c>
      <c r="AB2983" t="s">
        <v>37</v>
      </c>
      <c r="AC2983" t="s">
        <v>380</v>
      </c>
    </row>
    <row r="2984" spans="1:29" x14ac:dyDescent="0.25">
      <c r="A2984" t="s">
        <v>164</v>
      </c>
      <c r="B2984" t="s">
        <v>26</v>
      </c>
      <c r="C2984" t="s">
        <v>539</v>
      </c>
      <c r="D2984" t="s">
        <v>64</v>
      </c>
      <c r="E2984">
        <v>511</v>
      </c>
      <c r="F2984" t="str">
        <f t="shared" si="92"/>
        <v>A3860AF511</v>
      </c>
      <c r="G2984">
        <f t="shared" si="93"/>
        <v>33000</v>
      </c>
      <c r="H2984" s="2">
        <v>33495</v>
      </c>
      <c r="I2984" s="3">
        <v>33000</v>
      </c>
      <c r="J2984" t="s">
        <v>29</v>
      </c>
      <c r="K2984" t="s">
        <v>116</v>
      </c>
      <c r="L2984" t="s">
        <v>117</v>
      </c>
      <c r="M2984" t="s">
        <v>118</v>
      </c>
      <c r="N2984" t="s">
        <v>117</v>
      </c>
      <c r="O2984" t="s">
        <v>814</v>
      </c>
      <c r="P2984" t="s">
        <v>34</v>
      </c>
      <c r="Q2984" t="s">
        <v>51</v>
      </c>
      <c r="R2984" t="s">
        <v>58</v>
      </c>
      <c r="S2984" t="s">
        <v>540</v>
      </c>
      <c r="T2984" t="s">
        <v>38</v>
      </c>
      <c r="U2984" t="s">
        <v>38</v>
      </c>
      <c r="V2984" t="s">
        <v>39</v>
      </c>
      <c r="W2984" t="s">
        <v>40</v>
      </c>
      <c r="X2984" t="s">
        <v>40</v>
      </c>
      <c r="Y2984" t="s">
        <v>41</v>
      </c>
      <c r="Z2984" t="s">
        <v>41</v>
      </c>
      <c r="AA2984" t="s">
        <v>37</v>
      </c>
      <c r="AB2984" t="s">
        <v>37</v>
      </c>
      <c r="AC2984" t="s">
        <v>380</v>
      </c>
    </row>
    <row r="2985" spans="1:29" x14ac:dyDescent="0.25">
      <c r="A2985" t="s">
        <v>165</v>
      </c>
      <c r="B2985" t="s">
        <v>26</v>
      </c>
      <c r="C2985" t="s">
        <v>539</v>
      </c>
      <c r="D2985" t="s">
        <v>64</v>
      </c>
      <c r="E2985">
        <v>511</v>
      </c>
      <c r="F2985" t="str">
        <f t="shared" si="92"/>
        <v>A3860AF511</v>
      </c>
      <c r="G2985">
        <f t="shared" si="93"/>
        <v>33000</v>
      </c>
      <c r="H2985" s="2">
        <v>-33495</v>
      </c>
      <c r="I2985" s="3">
        <v>-33000</v>
      </c>
      <c r="J2985" t="s">
        <v>99</v>
      </c>
      <c r="K2985" t="s">
        <v>154</v>
      </c>
      <c r="L2985" t="s">
        <v>155</v>
      </c>
      <c r="M2985" t="s">
        <v>156</v>
      </c>
      <c r="N2985" t="s">
        <v>157</v>
      </c>
      <c r="O2985" t="s">
        <v>814</v>
      </c>
      <c r="P2985" t="s">
        <v>34</v>
      </c>
      <c r="Q2985" t="s">
        <v>51</v>
      </c>
      <c r="R2985" t="s">
        <v>58</v>
      </c>
      <c r="S2985" t="s">
        <v>540</v>
      </c>
      <c r="T2985" t="s">
        <v>38</v>
      </c>
      <c r="U2985" t="s">
        <v>38</v>
      </c>
      <c r="V2985" t="s">
        <v>39</v>
      </c>
      <c r="W2985" t="s">
        <v>40</v>
      </c>
      <c r="X2985" t="s">
        <v>40</v>
      </c>
      <c r="Y2985" t="s">
        <v>41</v>
      </c>
      <c r="Z2985" t="s">
        <v>41</v>
      </c>
      <c r="AA2985" t="s">
        <v>37</v>
      </c>
      <c r="AB2985" t="s">
        <v>37</v>
      </c>
      <c r="AC2985" t="s">
        <v>380</v>
      </c>
    </row>
    <row r="2986" spans="1:29" x14ac:dyDescent="0.25">
      <c r="A2986" t="s">
        <v>166</v>
      </c>
      <c r="B2986" t="s">
        <v>26</v>
      </c>
      <c r="C2986" t="s">
        <v>539</v>
      </c>
      <c r="D2986" t="s">
        <v>64</v>
      </c>
      <c r="E2986">
        <v>511</v>
      </c>
      <c r="F2986" t="str">
        <f t="shared" si="92"/>
        <v>A3860AF511</v>
      </c>
      <c r="G2986">
        <f t="shared" si="93"/>
        <v>34000</v>
      </c>
      <c r="H2986" s="2">
        <v>34284</v>
      </c>
      <c r="I2986" s="3">
        <v>34000</v>
      </c>
      <c r="J2986" t="s">
        <v>29</v>
      </c>
      <c r="K2986" t="s">
        <v>116</v>
      </c>
      <c r="L2986" t="s">
        <v>117</v>
      </c>
      <c r="M2986" t="s">
        <v>118</v>
      </c>
      <c r="N2986" t="s">
        <v>117</v>
      </c>
      <c r="O2986" t="s">
        <v>814</v>
      </c>
      <c r="P2986" t="s">
        <v>34</v>
      </c>
      <c r="Q2986" t="s">
        <v>51</v>
      </c>
      <c r="R2986" t="s">
        <v>58</v>
      </c>
      <c r="S2986" t="s">
        <v>540</v>
      </c>
      <c r="T2986" t="s">
        <v>38</v>
      </c>
      <c r="U2986" t="s">
        <v>38</v>
      </c>
      <c r="V2986" t="s">
        <v>39</v>
      </c>
      <c r="W2986" t="s">
        <v>40</v>
      </c>
      <c r="X2986" t="s">
        <v>40</v>
      </c>
      <c r="Y2986" t="s">
        <v>41</v>
      </c>
      <c r="Z2986" t="s">
        <v>41</v>
      </c>
      <c r="AA2986" t="s">
        <v>37</v>
      </c>
      <c r="AB2986" t="s">
        <v>37</v>
      </c>
      <c r="AC2986" t="s">
        <v>380</v>
      </c>
    </row>
    <row r="2987" spans="1:29" x14ac:dyDescent="0.25">
      <c r="A2987" t="s">
        <v>167</v>
      </c>
      <c r="B2987" t="s">
        <v>26</v>
      </c>
      <c r="C2987" t="s">
        <v>539</v>
      </c>
      <c r="D2987" t="s">
        <v>64</v>
      </c>
      <c r="E2987">
        <v>511</v>
      </c>
      <c r="F2987" t="str">
        <f t="shared" si="92"/>
        <v>A3860AF511</v>
      </c>
      <c r="G2987">
        <f t="shared" si="93"/>
        <v>34000</v>
      </c>
      <c r="H2987" s="2">
        <v>-34284</v>
      </c>
      <c r="I2987" s="3">
        <v>-34000</v>
      </c>
      <c r="J2987" t="s">
        <v>99</v>
      </c>
      <c r="K2987" t="s">
        <v>168</v>
      </c>
      <c r="L2987" t="s">
        <v>117</v>
      </c>
      <c r="M2987" t="s">
        <v>169</v>
      </c>
      <c r="N2987" t="s">
        <v>170</v>
      </c>
      <c r="O2987" t="s">
        <v>814</v>
      </c>
      <c r="P2987" t="s">
        <v>34</v>
      </c>
      <c r="Q2987" t="s">
        <v>51</v>
      </c>
      <c r="R2987" t="s">
        <v>58</v>
      </c>
      <c r="S2987" t="s">
        <v>540</v>
      </c>
      <c r="T2987" t="s">
        <v>38</v>
      </c>
      <c r="U2987" t="s">
        <v>38</v>
      </c>
      <c r="V2987" t="s">
        <v>39</v>
      </c>
      <c r="W2987" t="s">
        <v>40</v>
      </c>
      <c r="X2987" t="s">
        <v>40</v>
      </c>
      <c r="Y2987" t="s">
        <v>41</v>
      </c>
      <c r="Z2987" t="s">
        <v>41</v>
      </c>
      <c r="AA2987" t="s">
        <v>37</v>
      </c>
      <c r="AB2987" t="s">
        <v>37</v>
      </c>
      <c r="AC2987" t="s">
        <v>380</v>
      </c>
    </row>
    <row r="2988" spans="1:29" x14ac:dyDescent="0.25">
      <c r="A2988" t="s">
        <v>171</v>
      </c>
      <c r="B2988" t="s">
        <v>26</v>
      </c>
      <c r="C2988" t="s">
        <v>539</v>
      </c>
      <c r="D2988" t="s">
        <v>64</v>
      </c>
      <c r="E2988">
        <v>511</v>
      </c>
      <c r="F2988" t="str">
        <f t="shared" si="92"/>
        <v>A3860AF511</v>
      </c>
      <c r="G2988">
        <f t="shared" si="93"/>
        <v>13000</v>
      </c>
      <c r="H2988" s="2">
        <v>13455</v>
      </c>
      <c r="I2988" s="3">
        <v>13000</v>
      </c>
      <c r="J2988" t="s">
        <v>29</v>
      </c>
      <c r="K2988" t="s">
        <v>115</v>
      </c>
      <c r="L2988" t="s">
        <v>111</v>
      </c>
      <c r="M2988" t="s">
        <v>112</v>
      </c>
      <c r="N2988" t="s">
        <v>113</v>
      </c>
      <c r="O2988" t="s">
        <v>814</v>
      </c>
      <c r="P2988" t="s">
        <v>34</v>
      </c>
      <c r="Q2988" t="s">
        <v>51</v>
      </c>
      <c r="R2988" t="s">
        <v>58</v>
      </c>
      <c r="S2988" t="s">
        <v>540</v>
      </c>
      <c r="T2988" t="s">
        <v>38</v>
      </c>
      <c r="U2988" t="s">
        <v>38</v>
      </c>
      <c r="V2988" t="s">
        <v>39</v>
      </c>
      <c r="W2988" t="s">
        <v>40</v>
      </c>
      <c r="X2988" t="s">
        <v>40</v>
      </c>
      <c r="Y2988" t="s">
        <v>41</v>
      </c>
      <c r="Z2988" t="s">
        <v>41</v>
      </c>
      <c r="AA2988" t="s">
        <v>37</v>
      </c>
      <c r="AB2988" t="s">
        <v>37</v>
      </c>
      <c r="AC2988" t="s">
        <v>380</v>
      </c>
    </row>
    <row r="2989" spans="1:29" x14ac:dyDescent="0.25">
      <c r="A2989" t="s">
        <v>172</v>
      </c>
      <c r="B2989" t="s">
        <v>26</v>
      </c>
      <c r="C2989" t="s">
        <v>539</v>
      </c>
      <c r="D2989" t="s">
        <v>64</v>
      </c>
      <c r="E2989">
        <v>511</v>
      </c>
      <c r="F2989" t="str">
        <f t="shared" si="92"/>
        <v>A3860AF511</v>
      </c>
      <c r="G2989">
        <f t="shared" si="93"/>
        <v>13000</v>
      </c>
      <c r="H2989" s="2">
        <v>-13455</v>
      </c>
      <c r="I2989" s="3">
        <v>-13000</v>
      </c>
      <c r="J2989" t="s">
        <v>99</v>
      </c>
      <c r="K2989" t="s">
        <v>108</v>
      </c>
      <c r="L2989" t="s">
        <v>109</v>
      </c>
      <c r="M2989" t="s">
        <v>32</v>
      </c>
      <c r="N2989" t="s">
        <v>33</v>
      </c>
      <c r="O2989" t="s">
        <v>814</v>
      </c>
      <c r="P2989" t="s">
        <v>34</v>
      </c>
      <c r="Q2989" t="s">
        <v>51</v>
      </c>
      <c r="R2989" t="s">
        <v>58</v>
      </c>
      <c r="S2989" t="s">
        <v>540</v>
      </c>
      <c r="T2989" t="s">
        <v>38</v>
      </c>
      <c r="U2989" t="s">
        <v>38</v>
      </c>
      <c r="V2989" t="s">
        <v>39</v>
      </c>
      <c r="W2989" t="s">
        <v>40</v>
      </c>
      <c r="X2989" t="s">
        <v>40</v>
      </c>
      <c r="Y2989" t="s">
        <v>41</v>
      </c>
      <c r="Z2989" t="s">
        <v>41</v>
      </c>
      <c r="AA2989" t="s">
        <v>37</v>
      </c>
      <c r="AB2989" t="s">
        <v>37</v>
      </c>
      <c r="AC2989" t="s">
        <v>380</v>
      </c>
    </row>
    <row r="2990" spans="1:29" x14ac:dyDescent="0.25">
      <c r="A2990" t="s">
        <v>870</v>
      </c>
      <c r="B2990" t="s">
        <v>26</v>
      </c>
      <c r="C2990" t="s">
        <v>961</v>
      </c>
      <c r="D2990" t="s">
        <v>64</v>
      </c>
      <c r="E2990">
        <v>511</v>
      </c>
      <c r="F2990" t="str">
        <f t="shared" si="92"/>
        <v>A3860AF511</v>
      </c>
      <c r="G2990">
        <f t="shared" si="93"/>
        <v>77000</v>
      </c>
      <c r="H2990" s="2">
        <v>76804</v>
      </c>
      <c r="I2990" s="3">
        <v>77000</v>
      </c>
      <c r="J2990" t="s">
        <v>29</v>
      </c>
      <c r="K2990" t="s">
        <v>108</v>
      </c>
      <c r="L2990" t="s">
        <v>109</v>
      </c>
      <c r="M2990" t="s">
        <v>32</v>
      </c>
      <c r="N2990" t="s">
        <v>33</v>
      </c>
      <c r="O2990" t="s">
        <v>814</v>
      </c>
      <c r="P2990" t="s">
        <v>34</v>
      </c>
      <c r="Q2990" t="s">
        <v>51</v>
      </c>
      <c r="R2990" t="s">
        <v>58</v>
      </c>
      <c r="S2990" t="s">
        <v>962</v>
      </c>
      <c r="T2990" t="s">
        <v>38</v>
      </c>
      <c r="U2990" t="s">
        <v>38</v>
      </c>
      <c r="V2990" t="s">
        <v>39</v>
      </c>
      <c r="W2990" t="s">
        <v>40</v>
      </c>
      <c r="X2990" t="s">
        <v>40</v>
      </c>
      <c r="Y2990" t="s">
        <v>41</v>
      </c>
      <c r="Z2990" t="s">
        <v>41</v>
      </c>
      <c r="AA2990" t="s">
        <v>37</v>
      </c>
      <c r="AB2990" t="s">
        <v>37</v>
      </c>
    </row>
    <row r="2991" spans="1:29" x14ac:dyDescent="0.25">
      <c r="A2991" t="s">
        <v>820</v>
      </c>
      <c r="B2991" t="s">
        <v>26</v>
      </c>
      <c r="C2991" t="s">
        <v>961</v>
      </c>
      <c r="D2991" t="s">
        <v>64</v>
      </c>
      <c r="E2991">
        <v>511</v>
      </c>
      <c r="F2991" t="str">
        <f t="shared" si="92"/>
        <v>A3860AF511</v>
      </c>
      <c r="G2991">
        <f t="shared" si="93"/>
        <v>2000</v>
      </c>
      <c r="H2991" s="2">
        <v>1640</v>
      </c>
      <c r="I2991" s="3">
        <v>2000</v>
      </c>
      <c r="J2991" t="s">
        <v>29</v>
      </c>
      <c r="K2991" t="s">
        <v>104</v>
      </c>
      <c r="L2991" t="s">
        <v>105</v>
      </c>
      <c r="M2991" t="s">
        <v>102</v>
      </c>
      <c r="N2991" t="s">
        <v>103</v>
      </c>
      <c r="O2991" t="s">
        <v>814</v>
      </c>
      <c r="P2991" t="s">
        <v>34</v>
      </c>
      <c r="Q2991" t="s">
        <v>51</v>
      </c>
      <c r="R2991" t="s">
        <v>58</v>
      </c>
      <c r="S2991" t="s">
        <v>962</v>
      </c>
      <c r="T2991" t="s">
        <v>38</v>
      </c>
      <c r="U2991" t="s">
        <v>38</v>
      </c>
      <c r="V2991" t="s">
        <v>39</v>
      </c>
      <c r="W2991" t="s">
        <v>40</v>
      </c>
      <c r="X2991" t="s">
        <v>40</v>
      </c>
      <c r="Y2991" t="s">
        <v>41</v>
      </c>
      <c r="Z2991" t="s">
        <v>41</v>
      </c>
      <c r="AA2991" t="s">
        <v>37</v>
      </c>
      <c r="AB2991" t="s">
        <v>37</v>
      </c>
    </row>
    <row r="2992" spans="1:29" x14ac:dyDescent="0.25">
      <c r="A2992" t="s">
        <v>822</v>
      </c>
      <c r="B2992" t="s">
        <v>26</v>
      </c>
      <c r="C2992" t="s">
        <v>961</v>
      </c>
      <c r="D2992" t="s">
        <v>64</v>
      </c>
      <c r="E2992">
        <v>511</v>
      </c>
      <c r="F2992" t="str">
        <f t="shared" si="92"/>
        <v>A3860AF511</v>
      </c>
      <c r="G2992">
        <f t="shared" si="93"/>
        <v>22000</v>
      </c>
      <c r="H2992" s="2">
        <v>-21747</v>
      </c>
      <c r="I2992" s="3">
        <v>-22000</v>
      </c>
      <c r="J2992" t="s">
        <v>99</v>
      </c>
      <c r="K2992" t="s">
        <v>115</v>
      </c>
      <c r="L2992" t="s">
        <v>111</v>
      </c>
      <c r="M2992" t="s">
        <v>112</v>
      </c>
      <c r="N2992" t="s">
        <v>113</v>
      </c>
      <c r="O2992" t="s">
        <v>814</v>
      </c>
      <c r="P2992" t="s">
        <v>34</v>
      </c>
      <c r="Q2992" t="s">
        <v>51</v>
      </c>
      <c r="R2992" t="s">
        <v>58</v>
      </c>
      <c r="S2992" t="s">
        <v>962</v>
      </c>
      <c r="T2992" t="s">
        <v>38</v>
      </c>
      <c r="U2992" t="s">
        <v>38</v>
      </c>
      <c r="V2992" t="s">
        <v>39</v>
      </c>
      <c r="W2992" t="s">
        <v>40</v>
      </c>
      <c r="X2992" t="s">
        <v>40</v>
      </c>
      <c r="Y2992" t="s">
        <v>41</v>
      </c>
      <c r="Z2992" t="s">
        <v>41</v>
      </c>
      <c r="AA2992" t="s">
        <v>37</v>
      </c>
      <c r="AB2992" t="s">
        <v>37</v>
      </c>
    </row>
    <row r="2993" spans="1:28" x14ac:dyDescent="0.25">
      <c r="A2993" t="s">
        <v>925</v>
      </c>
      <c r="B2993" t="s">
        <v>26</v>
      </c>
      <c r="C2993" t="s">
        <v>961</v>
      </c>
      <c r="D2993" t="s">
        <v>64</v>
      </c>
      <c r="E2993">
        <v>511</v>
      </c>
      <c r="F2993" t="str">
        <f t="shared" si="92"/>
        <v>A3860AF511</v>
      </c>
      <c r="G2993">
        <f t="shared" si="93"/>
        <v>57000</v>
      </c>
      <c r="H2993" s="2">
        <v>-56697</v>
      </c>
      <c r="I2993" s="3">
        <v>-57000</v>
      </c>
      <c r="J2993" t="s">
        <v>99</v>
      </c>
      <c r="K2993" t="s">
        <v>116</v>
      </c>
      <c r="L2993" t="s">
        <v>117</v>
      </c>
      <c r="M2993" t="s">
        <v>118</v>
      </c>
      <c r="N2993" t="s">
        <v>117</v>
      </c>
      <c r="O2993" t="s">
        <v>814</v>
      </c>
      <c r="P2993" t="s">
        <v>34</v>
      </c>
      <c r="Q2993" t="s">
        <v>51</v>
      </c>
      <c r="R2993" t="s">
        <v>58</v>
      </c>
      <c r="S2993" t="s">
        <v>962</v>
      </c>
      <c r="T2993" t="s">
        <v>38</v>
      </c>
      <c r="U2993" t="s">
        <v>38</v>
      </c>
      <c r="V2993" t="s">
        <v>39</v>
      </c>
      <c r="W2993" t="s">
        <v>40</v>
      </c>
      <c r="X2993" t="s">
        <v>40</v>
      </c>
      <c r="Y2993" t="s">
        <v>41</v>
      </c>
      <c r="Z2993" t="s">
        <v>41</v>
      </c>
      <c r="AA2993" t="s">
        <v>37</v>
      </c>
      <c r="AB2993" t="s">
        <v>37</v>
      </c>
    </row>
    <row r="2994" spans="1:28" x14ac:dyDescent="0.25">
      <c r="A2994" t="s">
        <v>119</v>
      </c>
      <c r="B2994" t="s">
        <v>963</v>
      </c>
      <c r="C2994" t="s">
        <v>961</v>
      </c>
      <c r="D2994" t="s">
        <v>64</v>
      </c>
      <c r="E2994">
        <v>511</v>
      </c>
      <c r="F2994" t="str">
        <f t="shared" si="92"/>
        <v>A3860AF511</v>
      </c>
      <c r="G2994">
        <f t="shared" si="93"/>
        <v>18000</v>
      </c>
      <c r="H2994" s="2">
        <v>17789</v>
      </c>
      <c r="I2994" s="3">
        <v>18000</v>
      </c>
      <c r="J2994" t="s">
        <v>29</v>
      </c>
      <c r="K2994" t="s">
        <v>121</v>
      </c>
      <c r="L2994" t="s">
        <v>122</v>
      </c>
      <c r="M2994" t="s">
        <v>123</v>
      </c>
      <c r="N2994" t="s">
        <v>124</v>
      </c>
      <c r="O2994" t="s">
        <v>814</v>
      </c>
      <c r="P2994" t="s">
        <v>34</v>
      </c>
      <c r="Q2994" t="s">
        <v>51</v>
      </c>
      <c r="R2994" t="s">
        <v>58</v>
      </c>
      <c r="S2994" t="s">
        <v>962</v>
      </c>
      <c r="T2994" t="s">
        <v>38</v>
      </c>
      <c r="U2994" t="s">
        <v>38</v>
      </c>
      <c r="V2994" t="s">
        <v>39</v>
      </c>
      <c r="W2994" t="s">
        <v>40</v>
      </c>
      <c r="X2994" t="s">
        <v>40</v>
      </c>
      <c r="Y2994" t="s">
        <v>41</v>
      </c>
      <c r="Z2994" t="s">
        <v>41</v>
      </c>
      <c r="AA2994" t="s">
        <v>37</v>
      </c>
      <c r="AB2994" t="s">
        <v>37</v>
      </c>
    </row>
    <row r="2995" spans="1:28" x14ac:dyDescent="0.25">
      <c r="A2995" t="s">
        <v>125</v>
      </c>
      <c r="B2995" t="s">
        <v>963</v>
      </c>
      <c r="C2995" t="s">
        <v>961</v>
      </c>
      <c r="D2995" t="s">
        <v>64</v>
      </c>
      <c r="E2995">
        <v>511</v>
      </c>
      <c r="F2995" t="str">
        <f t="shared" si="92"/>
        <v>A3860AF511</v>
      </c>
      <c r="G2995">
        <f t="shared" si="93"/>
        <v>18000</v>
      </c>
      <c r="H2995" s="2">
        <v>-17789</v>
      </c>
      <c r="I2995" s="3">
        <v>-18000</v>
      </c>
      <c r="J2995" t="s">
        <v>99</v>
      </c>
      <c r="K2995" t="s">
        <v>126</v>
      </c>
      <c r="L2995" t="s">
        <v>927</v>
      </c>
      <c r="M2995" t="s">
        <v>127</v>
      </c>
      <c r="N2995" t="s">
        <v>928</v>
      </c>
      <c r="O2995" t="s">
        <v>814</v>
      </c>
      <c r="P2995" t="s">
        <v>34</v>
      </c>
      <c r="Q2995" t="s">
        <v>51</v>
      </c>
      <c r="R2995" t="s">
        <v>58</v>
      </c>
      <c r="S2995" t="s">
        <v>962</v>
      </c>
      <c r="T2995" t="s">
        <v>38</v>
      </c>
      <c r="U2995" t="s">
        <v>38</v>
      </c>
      <c r="V2995" t="s">
        <v>39</v>
      </c>
      <c r="W2995" t="s">
        <v>40</v>
      </c>
      <c r="X2995" t="s">
        <v>40</v>
      </c>
      <c r="Y2995" t="s">
        <v>41</v>
      </c>
      <c r="Z2995" t="s">
        <v>41</v>
      </c>
      <c r="AA2995" t="s">
        <v>37</v>
      </c>
      <c r="AB2995" t="s">
        <v>37</v>
      </c>
    </row>
    <row r="2996" spans="1:28" x14ac:dyDescent="0.25">
      <c r="A2996" t="s">
        <v>145</v>
      </c>
      <c r="B2996" t="s">
        <v>26</v>
      </c>
      <c r="C2996" t="s">
        <v>961</v>
      </c>
      <c r="D2996" t="s">
        <v>64</v>
      </c>
      <c r="E2996">
        <v>511</v>
      </c>
      <c r="F2996" t="str">
        <f t="shared" si="92"/>
        <v>A3860AF511</v>
      </c>
      <c r="G2996">
        <f t="shared" si="93"/>
        <v>18000</v>
      </c>
      <c r="H2996" s="2">
        <v>17789</v>
      </c>
      <c r="I2996" s="3">
        <v>18000</v>
      </c>
      <c r="J2996" t="s">
        <v>29</v>
      </c>
      <c r="K2996" t="s">
        <v>108</v>
      </c>
      <c r="L2996" t="s">
        <v>109</v>
      </c>
      <c r="M2996" t="s">
        <v>32</v>
      </c>
      <c r="N2996" t="s">
        <v>33</v>
      </c>
      <c r="O2996" t="s">
        <v>814</v>
      </c>
      <c r="P2996" t="s">
        <v>34</v>
      </c>
      <c r="Q2996" t="s">
        <v>51</v>
      </c>
      <c r="R2996" t="s">
        <v>58</v>
      </c>
      <c r="S2996" t="s">
        <v>962</v>
      </c>
      <c r="T2996" t="s">
        <v>38</v>
      </c>
      <c r="U2996" t="s">
        <v>38</v>
      </c>
      <c r="V2996" t="s">
        <v>39</v>
      </c>
      <c r="W2996" t="s">
        <v>40</v>
      </c>
      <c r="X2996" t="s">
        <v>40</v>
      </c>
      <c r="Y2996" t="s">
        <v>41</v>
      </c>
      <c r="Z2996" t="s">
        <v>41</v>
      </c>
      <c r="AA2996" t="s">
        <v>37</v>
      </c>
      <c r="AB2996" t="s">
        <v>37</v>
      </c>
    </row>
    <row r="2997" spans="1:28" x14ac:dyDescent="0.25">
      <c r="A2997" t="s">
        <v>146</v>
      </c>
      <c r="B2997" t="s">
        <v>26</v>
      </c>
      <c r="C2997" t="s">
        <v>961</v>
      </c>
      <c r="D2997" t="s">
        <v>64</v>
      </c>
      <c r="E2997">
        <v>511</v>
      </c>
      <c r="F2997" t="str">
        <f t="shared" si="92"/>
        <v>A3860AF511</v>
      </c>
      <c r="G2997">
        <f t="shared" si="93"/>
        <v>18000</v>
      </c>
      <c r="H2997" s="2">
        <v>-17789</v>
      </c>
      <c r="I2997" s="3">
        <v>-18000</v>
      </c>
      <c r="J2997" t="s">
        <v>99</v>
      </c>
      <c r="K2997" t="s">
        <v>121</v>
      </c>
      <c r="L2997" t="s">
        <v>122</v>
      </c>
      <c r="M2997" t="s">
        <v>123</v>
      </c>
      <c r="N2997" t="s">
        <v>124</v>
      </c>
      <c r="O2997" t="s">
        <v>814</v>
      </c>
      <c r="P2997" t="s">
        <v>34</v>
      </c>
      <c r="Q2997" t="s">
        <v>51</v>
      </c>
      <c r="R2997" t="s">
        <v>58</v>
      </c>
      <c r="S2997" t="s">
        <v>962</v>
      </c>
      <c r="T2997" t="s">
        <v>38</v>
      </c>
      <c r="U2997" t="s">
        <v>38</v>
      </c>
      <c r="V2997" t="s">
        <v>39</v>
      </c>
      <c r="W2997" t="s">
        <v>40</v>
      </c>
      <c r="X2997" t="s">
        <v>40</v>
      </c>
      <c r="Y2997" t="s">
        <v>41</v>
      </c>
      <c r="Z2997" t="s">
        <v>41</v>
      </c>
      <c r="AA2997" t="s">
        <v>37</v>
      </c>
      <c r="AB2997" t="s">
        <v>37</v>
      </c>
    </row>
    <row r="2998" spans="1:28" x14ac:dyDescent="0.25">
      <c r="A2998" t="s">
        <v>147</v>
      </c>
      <c r="B2998" t="s">
        <v>26</v>
      </c>
      <c r="C2998" t="s">
        <v>961</v>
      </c>
      <c r="D2998" t="s">
        <v>64</v>
      </c>
      <c r="E2998">
        <v>511</v>
      </c>
      <c r="F2998" t="str">
        <f t="shared" si="92"/>
        <v>A3860AF511</v>
      </c>
      <c r="G2998">
        <f t="shared" si="93"/>
        <v>18000</v>
      </c>
      <c r="H2998" s="2">
        <v>17789</v>
      </c>
      <c r="I2998" s="3">
        <v>18000</v>
      </c>
      <c r="J2998" t="s">
        <v>29</v>
      </c>
      <c r="K2998" t="s">
        <v>126</v>
      </c>
      <c r="L2998" t="s">
        <v>927</v>
      </c>
      <c r="M2998" t="s">
        <v>127</v>
      </c>
      <c r="N2998" t="s">
        <v>928</v>
      </c>
      <c r="O2998" t="s">
        <v>814</v>
      </c>
      <c r="P2998" t="s">
        <v>34</v>
      </c>
      <c r="Q2998" t="s">
        <v>51</v>
      </c>
      <c r="R2998" t="s">
        <v>58</v>
      </c>
      <c r="S2998" t="s">
        <v>962</v>
      </c>
      <c r="T2998" t="s">
        <v>38</v>
      </c>
      <c r="U2998" t="s">
        <v>38</v>
      </c>
      <c r="V2998" t="s">
        <v>39</v>
      </c>
      <c r="W2998" t="s">
        <v>40</v>
      </c>
      <c r="X2998" t="s">
        <v>40</v>
      </c>
      <c r="Y2998" t="s">
        <v>41</v>
      </c>
      <c r="Z2998" t="s">
        <v>41</v>
      </c>
      <c r="AA2998" t="s">
        <v>37</v>
      </c>
      <c r="AB2998" t="s">
        <v>37</v>
      </c>
    </row>
    <row r="2999" spans="1:28" x14ac:dyDescent="0.25">
      <c r="A2999" t="s">
        <v>148</v>
      </c>
      <c r="B2999" t="s">
        <v>26</v>
      </c>
      <c r="C2999" t="s">
        <v>961</v>
      </c>
      <c r="D2999" t="s">
        <v>64</v>
      </c>
      <c r="E2999">
        <v>511</v>
      </c>
      <c r="F2999" t="str">
        <f t="shared" si="92"/>
        <v>A3860AF511</v>
      </c>
      <c r="G2999">
        <f t="shared" si="93"/>
        <v>18000</v>
      </c>
      <c r="H2999" s="2">
        <v>-17789</v>
      </c>
      <c r="I2999" s="3">
        <v>-18000</v>
      </c>
      <c r="J2999" t="s">
        <v>99</v>
      </c>
      <c r="K2999" t="s">
        <v>116</v>
      </c>
      <c r="L2999" t="s">
        <v>117</v>
      </c>
      <c r="M2999" t="s">
        <v>118</v>
      </c>
      <c r="N2999" t="s">
        <v>117</v>
      </c>
      <c r="O2999" t="s">
        <v>814</v>
      </c>
      <c r="P2999" t="s">
        <v>34</v>
      </c>
      <c r="Q2999" t="s">
        <v>51</v>
      </c>
      <c r="R2999" t="s">
        <v>58</v>
      </c>
      <c r="S2999" t="s">
        <v>962</v>
      </c>
      <c r="T2999" t="s">
        <v>38</v>
      </c>
      <c r="U2999" t="s">
        <v>38</v>
      </c>
      <c r="V2999" t="s">
        <v>39</v>
      </c>
      <c r="W2999" t="s">
        <v>40</v>
      </c>
      <c r="X2999" t="s">
        <v>40</v>
      </c>
      <c r="Y2999" t="s">
        <v>41</v>
      </c>
      <c r="Z2999" t="s">
        <v>41</v>
      </c>
      <c r="AA2999" t="s">
        <v>37</v>
      </c>
      <c r="AB2999" t="s">
        <v>37</v>
      </c>
    </row>
    <row r="3000" spans="1:28" x14ac:dyDescent="0.25">
      <c r="A3000" t="s">
        <v>149</v>
      </c>
      <c r="B3000" t="s">
        <v>26</v>
      </c>
      <c r="C3000" t="s">
        <v>961</v>
      </c>
      <c r="D3000" t="s">
        <v>64</v>
      </c>
      <c r="E3000">
        <v>511</v>
      </c>
      <c r="F3000" t="str">
        <f t="shared" si="92"/>
        <v>A3860AF511</v>
      </c>
      <c r="G3000">
        <f t="shared" si="93"/>
        <v>12000</v>
      </c>
      <c r="H3000" s="2">
        <v>11646</v>
      </c>
      <c r="I3000" s="3">
        <v>12000</v>
      </c>
      <c r="J3000" t="s">
        <v>29</v>
      </c>
      <c r="K3000" t="s">
        <v>51</v>
      </c>
      <c r="L3000" t="s">
        <v>137</v>
      </c>
      <c r="M3000" t="s">
        <v>138</v>
      </c>
      <c r="N3000" t="s">
        <v>139</v>
      </c>
      <c r="O3000" t="s">
        <v>814</v>
      </c>
      <c r="P3000" t="s">
        <v>34</v>
      </c>
      <c r="Q3000" t="s">
        <v>51</v>
      </c>
      <c r="R3000" t="s">
        <v>58</v>
      </c>
      <c r="S3000" t="s">
        <v>962</v>
      </c>
      <c r="T3000" t="s">
        <v>38</v>
      </c>
      <c r="U3000" t="s">
        <v>38</v>
      </c>
      <c r="V3000" t="s">
        <v>39</v>
      </c>
      <c r="W3000" t="s">
        <v>40</v>
      </c>
      <c r="X3000" t="s">
        <v>40</v>
      </c>
      <c r="Y3000" t="s">
        <v>41</v>
      </c>
      <c r="Z3000" t="s">
        <v>41</v>
      </c>
      <c r="AA3000" t="s">
        <v>37</v>
      </c>
      <c r="AB3000" t="s">
        <v>37</v>
      </c>
    </row>
    <row r="3001" spans="1:28" x14ac:dyDescent="0.25">
      <c r="A3001" t="s">
        <v>152</v>
      </c>
      <c r="B3001" t="s">
        <v>26</v>
      </c>
      <c r="C3001" t="s">
        <v>961</v>
      </c>
      <c r="D3001" t="s">
        <v>64</v>
      </c>
      <c r="E3001">
        <v>511</v>
      </c>
      <c r="F3001" t="str">
        <f t="shared" si="92"/>
        <v>A3860AF511</v>
      </c>
      <c r="G3001">
        <f t="shared" si="93"/>
        <v>12000</v>
      </c>
      <c r="H3001" s="2">
        <v>-11646</v>
      </c>
      <c r="I3001" s="3">
        <v>-12000</v>
      </c>
      <c r="J3001" t="s">
        <v>99</v>
      </c>
      <c r="K3001" t="s">
        <v>115</v>
      </c>
      <c r="L3001" t="s">
        <v>111</v>
      </c>
      <c r="M3001" t="s">
        <v>112</v>
      </c>
      <c r="N3001" t="s">
        <v>113</v>
      </c>
      <c r="O3001" t="s">
        <v>814</v>
      </c>
      <c r="P3001" t="s">
        <v>34</v>
      </c>
      <c r="Q3001" t="s">
        <v>51</v>
      </c>
      <c r="R3001" t="s">
        <v>58</v>
      </c>
      <c r="S3001" t="s">
        <v>962</v>
      </c>
      <c r="T3001" t="s">
        <v>38</v>
      </c>
      <c r="U3001" t="s">
        <v>38</v>
      </c>
      <c r="V3001" t="s">
        <v>39</v>
      </c>
      <c r="W3001" t="s">
        <v>40</v>
      </c>
      <c r="X3001" t="s">
        <v>40</v>
      </c>
      <c r="Y3001" t="s">
        <v>41</v>
      </c>
      <c r="Z3001" t="s">
        <v>41</v>
      </c>
      <c r="AA3001" t="s">
        <v>37</v>
      </c>
      <c r="AB3001" t="s">
        <v>37</v>
      </c>
    </row>
    <row r="3002" spans="1:28" x14ac:dyDescent="0.25">
      <c r="A3002" t="s">
        <v>153</v>
      </c>
      <c r="B3002" t="s">
        <v>963</v>
      </c>
      <c r="C3002" t="s">
        <v>961</v>
      </c>
      <c r="D3002" t="s">
        <v>64</v>
      </c>
      <c r="E3002">
        <v>511</v>
      </c>
      <c r="F3002" t="str">
        <f t="shared" si="92"/>
        <v>A3860AF511</v>
      </c>
      <c r="G3002">
        <f t="shared" si="93"/>
        <v>12000</v>
      </c>
      <c r="H3002" s="2">
        <v>11933</v>
      </c>
      <c r="I3002" s="3">
        <v>12000</v>
      </c>
      <c r="J3002" t="s">
        <v>29</v>
      </c>
      <c r="K3002" t="s">
        <v>154</v>
      </c>
      <c r="L3002" t="s">
        <v>155</v>
      </c>
      <c r="M3002" t="s">
        <v>156</v>
      </c>
      <c r="N3002" t="s">
        <v>157</v>
      </c>
      <c r="O3002" t="s">
        <v>814</v>
      </c>
      <c r="P3002" t="s">
        <v>34</v>
      </c>
      <c r="Q3002" t="s">
        <v>51</v>
      </c>
      <c r="R3002" t="s">
        <v>58</v>
      </c>
      <c r="S3002" t="s">
        <v>962</v>
      </c>
      <c r="T3002" t="s">
        <v>38</v>
      </c>
      <c r="U3002" t="s">
        <v>38</v>
      </c>
      <c r="V3002" t="s">
        <v>39</v>
      </c>
      <c r="W3002" t="s">
        <v>40</v>
      </c>
      <c r="X3002" t="s">
        <v>40</v>
      </c>
      <c r="Y3002" t="s">
        <v>41</v>
      </c>
      <c r="Z3002" t="s">
        <v>41</v>
      </c>
      <c r="AA3002" t="s">
        <v>37</v>
      </c>
      <c r="AB3002" t="s">
        <v>37</v>
      </c>
    </row>
    <row r="3003" spans="1:28" x14ac:dyDescent="0.25">
      <c r="A3003" t="s">
        <v>158</v>
      </c>
      <c r="B3003" t="s">
        <v>963</v>
      </c>
      <c r="C3003" t="s">
        <v>961</v>
      </c>
      <c r="D3003" t="s">
        <v>64</v>
      </c>
      <c r="E3003">
        <v>511</v>
      </c>
      <c r="F3003" t="str">
        <f t="shared" si="92"/>
        <v>A3860AF511</v>
      </c>
      <c r="G3003">
        <f t="shared" si="93"/>
        <v>1000</v>
      </c>
      <c r="H3003" s="2">
        <v>1301</v>
      </c>
      <c r="I3003" s="3">
        <v>1000</v>
      </c>
      <c r="J3003" t="s">
        <v>29</v>
      </c>
      <c r="K3003" t="s">
        <v>159</v>
      </c>
      <c r="L3003" t="s">
        <v>160</v>
      </c>
      <c r="M3003" t="s">
        <v>161</v>
      </c>
      <c r="N3003" t="s">
        <v>162</v>
      </c>
      <c r="O3003" t="s">
        <v>814</v>
      </c>
      <c r="P3003" t="s">
        <v>34</v>
      </c>
      <c r="Q3003" t="s">
        <v>51</v>
      </c>
      <c r="R3003" t="s">
        <v>58</v>
      </c>
      <c r="S3003" t="s">
        <v>962</v>
      </c>
      <c r="T3003" t="s">
        <v>38</v>
      </c>
      <c r="U3003" t="s">
        <v>38</v>
      </c>
      <c r="V3003" t="s">
        <v>39</v>
      </c>
      <c r="W3003" t="s">
        <v>40</v>
      </c>
      <c r="X3003" t="s">
        <v>40</v>
      </c>
      <c r="Y3003" t="s">
        <v>41</v>
      </c>
      <c r="Z3003" t="s">
        <v>41</v>
      </c>
      <c r="AA3003" t="s">
        <v>37</v>
      </c>
      <c r="AB3003" t="s">
        <v>37</v>
      </c>
    </row>
    <row r="3004" spans="1:28" x14ac:dyDescent="0.25">
      <c r="A3004" t="s">
        <v>163</v>
      </c>
      <c r="B3004" t="s">
        <v>963</v>
      </c>
      <c r="C3004" t="s">
        <v>961</v>
      </c>
      <c r="D3004" t="s">
        <v>64</v>
      </c>
      <c r="E3004">
        <v>511</v>
      </c>
      <c r="F3004" t="str">
        <f t="shared" si="92"/>
        <v>A3860AF511</v>
      </c>
      <c r="G3004">
        <f t="shared" si="93"/>
        <v>13000</v>
      </c>
      <c r="H3004" s="2">
        <v>-13234</v>
      </c>
      <c r="I3004" s="3">
        <v>-13000</v>
      </c>
      <c r="J3004" t="s">
        <v>99</v>
      </c>
      <c r="K3004" t="s">
        <v>51</v>
      </c>
      <c r="L3004" t="s">
        <v>137</v>
      </c>
      <c r="M3004" t="s">
        <v>138</v>
      </c>
      <c r="N3004" t="s">
        <v>139</v>
      </c>
      <c r="O3004" t="s">
        <v>814</v>
      </c>
      <c r="P3004" t="s">
        <v>34</v>
      </c>
      <c r="Q3004" t="s">
        <v>51</v>
      </c>
      <c r="R3004" t="s">
        <v>58</v>
      </c>
      <c r="S3004" t="s">
        <v>962</v>
      </c>
      <c r="T3004" t="s">
        <v>38</v>
      </c>
      <c r="U3004" t="s">
        <v>38</v>
      </c>
      <c r="V3004" t="s">
        <v>39</v>
      </c>
      <c r="W3004" t="s">
        <v>40</v>
      </c>
      <c r="X3004" t="s">
        <v>40</v>
      </c>
      <c r="Y3004" t="s">
        <v>41</v>
      </c>
      <c r="Z3004" t="s">
        <v>41</v>
      </c>
      <c r="AA3004" t="s">
        <v>37</v>
      </c>
      <c r="AB3004" t="s">
        <v>37</v>
      </c>
    </row>
    <row r="3005" spans="1:28" x14ac:dyDescent="0.25">
      <c r="A3005" t="s">
        <v>164</v>
      </c>
      <c r="B3005" t="s">
        <v>26</v>
      </c>
      <c r="C3005" t="s">
        <v>961</v>
      </c>
      <c r="D3005" t="s">
        <v>64</v>
      </c>
      <c r="E3005">
        <v>511</v>
      </c>
      <c r="F3005" t="str">
        <f t="shared" si="92"/>
        <v>A3860AF511</v>
      </c>
      <c r="G3005">
        <f t="shared" si="93"/>
        <v>12000</v>
      </c>
      <c r="H3005" s="2">
        <v>11933</v>
      </c>
      <c r="I3005" s="3">
        <v>12000</v>
      </c>
      <c r="J3005" t="s">
        <v>29</v>
      </c>
      <c r="K3005" t="s">
        <v>116</v>
      </c>
      <c r="L3005" t="s">
        <v>117</v>
      </c>
      <c r="M3005" t="s">
        <v>118</v>
      </c>
      <c r="N3005" t="s">
        <v>117</v>
      </c>
      <c r="O3005" t="s">
        <v>814</v>
      </c>
      <c r="P3005" t="s">
        <v>34</v>
      </c>
      <c r="Q3005" t="s">
        <v>51</v>
      </c>
      <c r="R3005" t="s">
        <v>58</v>
      </c>
      <c r="S3005" t="s">
        <v>962</v>
      </c>
      <c r="T3005" t="s">
        <v>38</v>
      </c>
      <c r="U3005" t="s">
        <v>38</v>
      </c>
      <c r="V3005" t="s">
        <v>39</v>
      </c>
      <c r="W3005" t="s">
        <v>40</v>
      </c>
      <c r="X3005" t="s">
        <v>40</v>
      </c>
      <c r="Y3005" t="s">
        <v>41</v>
      </c>
      <c r="Z3005" t="s">
        <v>41</v>
      </c>
      <c r="AA3005" t="s">
        <v>37</v>
      </c>
      <c r="AB3005" t="s">
        <v>37</v>
      </c>
    </row>
    <row r="3006" spans="1:28" x14ac:dyDescent="0.25">
      <c r="A3006" t="s">
        <v>165</v>
      </c>
      <c r="B3006" t="s">
        <v>26</v>
      </c>
      <c r="C3006" t="s">
        <v>961</v>
      </c>
      <c r="D3006" t="s">
        <v>64</v>
      </c>
      <c r="E3006">
        <v>511</v>
      </c>
      <c r="F3006" t="str">
        <f t="shared" si="92"/>
        <v>A3860AF511</v>
      </c>
      <c r="G3006">
        <f t="shared" si="93"/>
        <v>12000</v>
      </c>
      <c r="H3006" s="2">
        <v>-11933</v>
      </c>
      <c r="I3006" s="3">
        <v>-12000</v>
      </c>
      <c r="J3006" t="s">
        <v>99</v>
      </c>
      <c r="K3006" t="s">
        <v>154</v>
      </c>
      <c r="L3006" t="s">
        <v>155</v>
      </c>
      <c r="M3006" t="s">
        <v>156</v>
      </c>
      <c r="N3006" t="s">
        <v>157</v>
      </c>
      <c r="O3006" t="s">
        <v>814</v>
      </c>
      <c r="P3006" t="s">
        <v>34</v>
      </c>
      <c r="Q3006" t="s">
        <v>51</v>
      </c>
      <c r="R3006" t="s">
        <v>58</v>
      </c>
      <c r="S3006" t="s">
        <v>962</v>
      </c>
      <c r="T3006" t="s">
        <v>38</v>
      </c>
      <c r="U3006" t="s">
        <v>38</v>
      </c>
      <c r="V3006" t="s">
        <v>39</v>
      </c>
      <c r="W3006" t="s">
        <v>40</v>
      </c>
      <c r="X3006" t="s">
        <v>40</v>
      </c>
      <c r="Y3006" t="s">
        <v>41</v>
      </c>
      <c r="Z3006" t="s">
        <v>41</v>
      </c>
      <c r="AA3006" t="s">
        <v>37</v>
      </c>
      <c r="AB3006" t="s">
        <v>37</v>
      </c>
    </row>
    <row r="3007" spans="1:28" x14ac:dyDescent="0.25">
      <c r="A3007" t="s">
        <v>166</v>
      </c>
      <c r="B3007" t="s">
        <v>26</v>
      </c>
      <c r="C3007" t="s">
        <v>961</v>
      </c>
      <c r="D3007" t="s">
        <v>64</v>
      </c>
      <c r="E3007">
        <v>511</v>
      </c>
      <c r="F3007" t="str">
        <f t="shared" si="92"/>
        <v>A3860AF511</v>
      </c>
      <c r="G3007">
        <f t="shared" si="93"/>
        <v>11000</v>
      </c>
      <c r="H3007" s="2">
        <v>10837</v>
      </c>
      <c r="I3007" s="3">
        <v>11000</v>
      </c>
      <c r="J3007" t="s">
        <v>29</v>
      </c>
      <c r="K3007" t="s">
        <v>116</v>
      </c>
      <c r="L3007" t="s">
        <v>117</v>
      </c>
      <c r="M3007" t="s">
        <v>118</v>
      </c>
      <c r="N3007" t="s">
        <v>117</v>
      </c>
      <c r="O3007" t="s">
        <v>814</v>
      </c>
      <c r="P3007" t="s">
        <v>34</v>
      </c>
      <c r="Q3007" t="s">
        <v>51</v>
      </c>
      <c r="R3007" t="s">
        <v>58</v>
      </c>
      <c r="S3007" t="s">
        <v>962</v>
      </c>
      <c r="T3007" t="s">
        <v>38</v>
      </c>
      <c r="U3007" t="s">
        <v>38</v>
      </c>
      <c r="V3007" t="s">
        <v>39</v>
      </c>
      <c r="W3007" t="s">
        <v>40</v>
      </c>
      <c r="X3007" t="s">
        <v>40</v>
      </c>
      <c r="Y3007" t="s">
        <v>41</v>
      </c>
      <c r="Z3007" t="s">
        <v>41</v>
      </c>
      <c r="AA3007" t="s">
        <v>37</v>
      </c>
      <c r="AB3007" t="s">
        <v>37</v>
      </c>
    </row>
    <row r="3008" spans="1:28" x14ac:dyDescent="0.25">
      <c r="A3008" t="s">
        <v>167</v>
      </c>
      <c r="B3008" t="s">
        <v>26</v>
      </c>
      <c r="C3008" t="s">
        <v>961</v>
      </c>
      <c r="D3008" t="s">
        <v>64</v>
      </c>
      <c r="E3008">
        <v>511</v>
      </c>
      <c r="F3008" t="str">
        <f t="shared" si="92"/>
        <v>A3860AF511</v>
      </c>
      <c r="G3008">
        <f t="shared" si="93"/>
        <v>11000</v>
      </c>
      <c r="H3008" s="2">
        <v>-10837</v>
      </c>
      <c r="I3008" s="3">
        <v>-11000</v>
      </c>
      <c r="J3008" t="s">
        <v>99</v>
      </c>
      <c r="K3008" t="s">
        <v>168</v>
      </c>
      <c r="L3008" t="s">
        <v>117</v>
      </c>
      <c r="M3008" t="s">
        <v>169</v>
      </c>
      <c r="N3008" t="s">
        <v>170</v>
      </c>
      <c r="O3008" t="s">
        <v>814</v>
      </c>
      <c r="P3008" t="s">
        <v>34</v>
      </c>
      <c r="Q3008" t="s">
        <v>51</v>
      </c>
      <c r="R3008" t="s">
        <v>58</v>
      </c>
      <c r="S3008" t="s">
        <v>962</v>
      </c>
      <c r="T3008" t="s">
        <v>38</v>
      </c>
      <c r="U3008" t="s">
        <v>38</v>
      </c>
      <c r="V3008" t="s">
        <v>39</v>
      </c>
      <c r="W3008" t="s">
        <v>40</v>
      </c>
      <c r="X3008" t="s">
        <v>40</v>
      </c>
      <c r="Y3008" t="s">
        <v>41</v>
      </c>
      <c r="Z3008" t="s">
        <v>41</v>
      </c>
      <c r="AA3008" t="s">
        <v>37</v>
      </c>
      <c r="AB3008" t="s">
        <v>37</v>
      </c>
    </row>
    <row r="3009" spans="1:28" x14ac:dyDescent="0.25">
      <c r="A3009" t="s">
        <v>171</v>
      </c>
      <c r="B3009" t="s">
        <v>26</v>
      </c>
      <c r="C3009" t="s">
        <v>961</v>
      </c>
      <c r="D3009" t="s">
        <v>64</v>
      </c>
      <c r="E3009">
        <v>511</v>
      </c>
      <c r="F3009" t="str">
        <f t="shared" si="92"/>
        <v>A3860AF511</v>
      </c>
      <c r="G3009">
        <f t="shared" si="93"/>
        <v>4000</v>
      </c>
      <c r="H3009" s="2">
        <v>4253</v>
      </c>
      <c r="I3009" s="3">
        <v>4000</v>
      </c>
      <c r="J3009" t="s">
        <v>29</v>
      </c>
      <c r="K3009" t="s">
        <v>115</v>
      </c>
      <c r="L3009" t="s">
        <v>111</v>
      </c>
      <c r="M3009" t="s">
        <v>112</v>
      </c>
      <c r="N3009" t="s">
        <v>113</v>
      </c>
      <c r="O3009" t="s">
        <v>814</v>
      </c>
      <c r="P3009" t="s">
        <v>34</v>
      </c>
      <c r="Q3009" t="s">
        <v>51</v>
      </c>
      <c r="R3009" t="s">
        <v>58</v>
      </c>
      <c r="S3009" t="s">
        <v>962</v>
      </c>
      <c r="T3009" t="s">
        <v>38</v>
      </c>
      <c r="U3009" t="s">
        <v>38</v>
      </c>
      <c r="V3009" t="s">
        <v>39</v>
      </c>
      <c r="W3009" t="s">
        <v>40</v>
      </c>
      <c r="X3009" t="s">
        <v>40</v>
      </c>
      <c r="Y3009" t="s">
        <v>41</v>
      </c>
      <c r="Z3009" t="s">
        <v>41</v>
      </c>
      <c r="AA3009" t="s">
        <v>37</v>
      </c>
      <c r="AB3009" t="s">
        <v>37</v>
      </c>
    </row>
    <row r="3010" spans="1:28" x14ac:dyDescent="0.25">
      <c r="A3010" t="s">
        <v>172</v>
      </c>
      <c r="B3010" t="s">
        <v>26</v>
      </c>
      <c r="C3010" t="s">
        <v>961</v>
      </c>
      <c r="D3010" t="s">
        <v>64</v>
      </c>
      <c r="E3010">
        <v>511</v>
      </c>
      <c r="F3010" t="str">
        <f t="shared" si="92"/>
        <v>A3860AF511</v>
      </c>
      <c r="G3010">
        <f t="shared" si="93"/>
        <v>4000</v>
      </c>
      <c r="H3010" s="2">
        <v>-4253</v>
      </c>
      <c r="I3010" s="3">
        <v>-4000</v>
      </c>
      <c r="J3010" t="s">
        <v>99</v>
      </c>
      <c r="K3010" t="s">
        <v>108</v>
      </c>
      <c r="L3010" t="s">
        <v>109</v>
      </c>
      <c r="M3010" t="s">
        <v>32</v>
      </c>
      <c r="N3010" t="s">
        <v>33</v>
      </c>
      <c r="O3010" t="s">
        <v>814</v>
      </c>
      <c r="P3010" t="s">
        <v>34</v>
      </c>
      <c r="Q3010" t="s">
        <v>51</v>
      </c>
      <c r="R3010" t="s">
        <v>58</v>
      </c>
      <c r="S3010" t="s">
        <v>962</v>
      </c>
      <c r="T3010" t="s">
        <v>38</v>
      </c>
      <c r="U3010" t="s">
        <v>38</v>
      </c>
      <c r="V3010" t="s">
        <v>39</v>
      </c>
      <c r="W3010" t="s">
        <v>40</v>
      </c>
      <c r="X3010" t="s">
        <v>40</v>
      </c>
      <c r="Y3010" t="s">
        <v>41</v>
      </c>
      <c r="Z3010" t="s">
        <v>41</v>
      </c>
      <c r="AA3010" t="s">
        <v>37</v>
      </c>
      <c r="AB3010" t="s">
        <v>37</v>
      </c>
    </row>
    <row r="3011" spans="1:28" x14ac:dyDescent="0.25">
      <c r="A3011" t="s">
        <v>823</v>
      </c>
      <c r="B3011" t="s">
        <v>26</v>
      </c>
      <c r="C3011" t="s">
        <v>542</v>
      </c>
      <c r="D3011" t="s">
        <v>64</v>
      </c>
      <c r="E3011">
        <v>511</v>
      </c>
      <c r="F3011" t="str">
        <f t="shared" si="92"/>
        <v>A3860AF511</v>
      </c>
      <c r="G3011">
        <f t="shared" si="93"/>
        <v>45000</v>
      </c>
      <c r="H3011" s="2">
        <v>45411</v>
      </c>
      <c r="I3011" s="3">
        <v>45000</v>
      </c>
      <c r="J3011" t="s">
        <v>29</v>
      </c>
      <c r="K3011" t="s">
        <v>108</v>
      </c>
      <c r="L3011" t="s">
        <v>109</v>
      </c>
      <c r="M3011" t="s">
        <v>32</v>
      </c>
      <c r="N3011" t="s">
        <v>33</v>
      </c>
      <c r="O3011" t="s">
        <v>814</v>
      </c>
      <c r="P3011" t="s">
        <v>34</v>
      </c>
      <c r="Q3011" t="s">
        <v>51</v>
      </c>
      <c r="R3011" t="s">
        <v>58</v>
      </c>
      <c r="S3011" t="s">
        <v>543</v>
      </c>
      <c r="T3011" t="s">
        <v>185</v>
      </c>
      <c r="U3011" t="s">
        <v>194</v>
      </c>
      <c r="V3011" t="s">
        <v>544</v>
      </c>
      <c r="W3011" t="s">
        <v>40</v>
      </c>
      <c r="X3011" t="s">
        <v>40</v>
      </c>
      <c r="Y3011" t="s">
        <v>41</v>
      </c>
      <c r="Z3011" t="s">
        <v>41</v>
      </c>
      <c r="AA3011" t="s">
        <v>188</v>
      </c>
      <c r="AB3011" t="s">
        <v>195</v>
      </c>
    </row>
    <row r="3012" spans="1:28" x14ac:dyDescent="0.25">
      <c r="A3012" t="s">
        <v>825</v>
      </c>
      <c r="B3012" t="s">
        <v>26</v>
      </c>
      <c r="C3012" t="s">
        <v>542</v>
      </c>
      <c r="D3012" t="s">
        <v>64</v>
      </c>
      <c r="E3012">
        <v>511</v>
      </c>
      <c r="F3012" t="str">
        <f t="shared" si="92"/>
        <v>A3860AF511</v>
      </c>
      <c r="G3012">
        <f t="shared" si="93"/>
        <v>2000</v>
      </c>
      <c r="H3012" s="2">
        <v>970</v>
      </c>
      <c r="I3012" s="3">
        <v>2000</v>
      </c>
      <c r="J3012" t="s">
        <v>29</v>
      </c>
      <c r="K3012" t="s">
        <v>100</v>
      </c>
      <c r="L3012" t="s">
        <v>101</v>
      </c>
      <c r="M3012" t="s">
        <v>102</v>
      </c>
      <c r="N3012" t="s">
        <v>103</v>
      </c>
      <c r="O3012" t="s">
        <v>814</v>
      </c>
      <c r="P3012" t="s">
        <v>34</v>
      </c>
      <c r="Q3012" t="s">
        <v>51</v>
      </c>
      <c r="R3012" t="s">
        <v>58</v>
      </c>
      <c r="S3012" t="s">
        <v>543</v>
      </c>
      <c r="T3012" t="s">
        <v>185</v>
      </c>
      <c r="U3012" t="s">
        <v>194</v>
      </c>
      <c r="V3012" t="s">
        <v>544</v>
      </c>
      <c r="W3012" t="s">
        <v>40</v>
      </c>
      <c r="X3012" t="s">
        <v>40</v>
      </c>
      <c r="Y3012" t="s">
        <v>41</v>
      </c>
      <c r="Z3012" t="s">
        <v>41</v>
      </c>
      <c r="AA3012" t="s">
        <v>188</v>
      </c>
      <c r="AB3012" t="s">
        <v>195</v>
      </c>
    </row>
    <row r="3013" spans="1:28" x14ac:dyDescent="0.25">
      <c r="A3013" t="s">
        <v>816</v>
      </c>
      <c r="B3013" t="s">
        <v>26</v>
      </c>
      <c r="C3013" t="s">
        <v>542</v>
      </c>
      <c r="D3013" t="s">
        <v>64</v>
      </c>
      <c r="E3013">
        <v>511</v>
      </c>
      <c r="F3013" t="str">
        <f t="shared" si="92"/>
        <v>A3860AF511</v>
      </c>
      <c r="G3013">
        <f t="shared" si="93"/>
        <v>13000</v>
      </c>
      <c r="H3013" s="2">
        <v>-12858</v>
      </c>
      <c r="I3013" s="3">
        <v>-13000</v>
      </c>
      <c r="J3013" t="s">
        <v>99</v>
      </c>
      <c r="K3013" t="s">
        <v>115</v>
      </c>
      <c r="L3013" t="s">
        <v>111</v>
      </c>
      <c r="M3013" t="s">
        <v>112</v>
      </c>
      <c r="N3013" t="s">
        <v>113</v>
      </c>
      <c r="O3013" t="s">
        <v>814</v>
      </c>
      <c r="P3013" t="s">
        <v>34</v>
      </c>
      <c r="Q3013" t="s">
        <v>51</v>
      </c>
      <c r="R3013" t="s">
        <v>58</v>
      </c>
      <c r="S3013" t="s">
        <v>543</v>
      </c>
      <c r="T3013" t="s">
        <v>185</v>
      </c>
      <c r="U3013" t="s">
        <v>194</v>
      </c>
      <c r="V3013" t="s">
        <v>544</v>
      </c>
      <c r="W3013" t="s">
        <v>40</v>
      </c>
      <c r="X3013" t="s">
        <v>40</v>
      </c>
      <c r="Y3013" t="s">
        <v>41</v>
      </c>
      <c r="Z3013" t="s">
        <v>41</v>
      </c>
      <c r="AA3013" t="s">
        <v>188</v>
      </c>
      <c r="AB3013" t="s">
        <v>195</v>
      </c>
    </row>
    <row r="3014" spans="1:28" x14ac:dyDescent="0.25">
      <c r="A3014" t="s">
        <v>817</v>
      </c>
      <c r="B3014" t="s">
        <v>26</v>
      </c>
      <c r="C3014" t="s">
        <v>542</v>
      </c>
      <c r="D3014" t="s">
        <v>64</v>
      </c>
      <c r="E3014">
        <v>511</v>
      </c>
      <c r="F3014" t="str">
        <f t="shared" si="92"/>
        <v>A3860AF511</v>
      </c>
      <c r="G3014">
        <f t="shared" si="93"/>
        <v>34000</v>
      </c>
      <c r="H3014" s="2">
        <v>-33523</v>
      </c>
      <c r="I3014" s="3">
        <v>-34000</v>
      </c>
      <c r="J3014" t="s">
        <v>99</v>
      </c>
      <c r="K3014" t="s">
        <v>116</v>
      </c>
      <c r="L3014" t="s">
        <v>117</v>
      </c>
      <c r="M3014" t="s">
        <v>118</v>
      </c>
      <c r="N3014" t="s">
        <v>117</v>
      </c>
      <c r="O3014" t="s">
        <v>814</v>
      </c>
      <c r="P3014" t="s">
        <v>34</v>
      </c>
      <c r="Q3014" t="s">
        <v>51</v>
      </c>
      <c r="R3014" t="s">
        <v>58</v>
      </c>
      <c r="S3014" t="s">
        <v>543</v>
      </c>
      <c r="T3014" t="s">
        <v>185</v>
      </c>
      <c r="U3014" t="s">
        <v>194</v>
      </c>
      <c r="V3014" t="s">
        <v>544</v>
      </c>
      <c r="W3014" t="s">
        <v>40</v>
      </c>
      <c r="X3014" t="s">
        <v>40</v>
      </c>
      <c r="Y3014" t="s">
        <v>41</v>
      </c>
      <c r="Z3014" t="s">
        <v>41</v>
      </c>
      <c r="AA3014" t="s">
        <v>188</v>
      </c>
      <c r="AB3014" t="s">
        <v>195</v>
      </c>
    </row>
    <row r="3015" spans="1:28" x14ac:dyDescent="0.25">
      <c r="A3015" t="s">
        <v>870</v>
      </c>
      <c r="B3015" t="s">
        <v>26</v>
      </c>
      <c r="C3015" t="s">
        <v>542</v>
      </c>
      <c r="D3015" t="s">
        <v>64</v>
      </c>
      <c r="E3015">
        <v>511</v>
      </c>
      <c r="F3015" t="str">
        <f t="shared" si="92"/>
        <v>A3860AF511</v>
      </c>
      <c r="G3015">
        <f t="shared" si="93"/>
        <v>45000</v>
      </c>
      <c r="H3015" s="2">
        <v>-45411</v>
      </c>
      <c r="I3015" s="3">
        <v>-45000</v>
      </c>
      <c r="J3015" t="s">
        <v>99</v>
      </c>
      <c r="K3015" t="s">
        <v>108</v>
      </c>
      <c r="L3015" t="s">
        <v>109</v>
      </c>
      <c r="M3015" t="s">
        <v>32</v>
      </c>
      <c r="N3015" t="s">
        <v>33</v>
      </c>
      <c r="O3015" t="s">
        <v>814</v>
      </c>
      <c r="P3015" t="s">
        <v>34</v>
      </c>
      <c r="Q3015" t="s">
        <v>51</v>
      </c>
      <c r="R3015" t="s">
        <v>58</v>
      </c>
      <c r="S3015" t="s">
        <v>543</v>
      </c>
      <c r="T3015" t="s">
        <v>185</v>
      </c>
      <c r="U3015" t="s">
        <v>194</v>
      </c>
      <c r="V3015" t="s">
        <v>544</v>
      </c>
      <c r="W3015" t="s">
        <v>40</v>
      </c>
      <c r="X3015" t="s">
        <v>40</v>
      </c>
      <c r="Y3015" t="s">
        <v>41</v>
      </c>
      <c r="Z3015" t="s">
        <v>41</v>
      </c>
      <c r="AA3015" t="s">
        <v>188</v>
      </c>
      <c r="AB3015" t="s">
        <v>195</v>
      </c>
    </row>
    <row r="3016" spans="1:28" x14ac:dyDescent="0.25">
      <c r="A3016" t="s">
        <v>822</v>
      </c>
      <c r="B3016" t="s">
        <v>26</v>
      </c>
      <c r="C3016" t="s">
        <v>542</v>
      </c>
      <c r="D3016" t="s">
        <v>64</v>
      </c>
      <c r="E3016">
        <v>511</v>
      </c>
      <c r="F3016" t="str">
        <f t="shared" ref="F3016:F3079" si="94">_xlfn.CONCAT("A",D3016,"AF",E3016)</f>
        <v>A3860AF511</v>
      </c>
      <c r="G3016">
        <f t="shared" ref="G3016:G3079" si="95">ABS(I3016)</f>
        <v>13000</v>
      </c>
      <c r="H3016" s="2">
        <v>12858</v>
      </c>
      <c r="I3016" s="3">
        <v>13000</v>
      </c>
      <c r="J3016" t="s">
        <v>29</v>
      </c>
      <c r="K3016" t="s">
        <v>115</v>
      </c>
      <c r="L3016" t="s">
        <v>111</v>
      </c>
      <c r="M3016" t="s">
        <v>112</v>
      </c>
      <c r="N3016" t="s">
        <v>113</v>
      </c>
      <c r="O3016" t="s">
        <v>814</v>
      </c>
      <c r="P3016" t="s">
        <v>34</v>
      </c>
      <c r="Q3016" t="s">
        <v>51</v>
      </c>
      <c r="R3016" t="s">
        <v>58</v>
      </c>
      <c r="S3016" t="s">
        <v>543</v>
      </c>
      <c r="T3016" t="s">
        <v>185</v>
      </c>
      <c r="U3016" t="s">
        <v>194</v>
      </c>
      <c r="V3016" t="s">
        <v>544</v>
      </c>
      <c r="W3016" t="s">
        <v>40</v>
      </c>
      <c r="X3016" t="s">
        <v>40</v>
      </c>
      <c r="Y3016" t="s">
        <v>41</v>
      </c>
      <c r="Z3016" t="s">
        <v>41</v>
      </c>
      <c r="AA3016" t="s">
        <v>188</v>
      </c>
      <c r="AB3016" t="s">
        <v>195</v>
      </c>
    </row>
    <row r="3017" spans="1:28" x14ac:dyDescent="0.25">
      <c r="A3017" t="s">
        <v>925</v>
      </c>
      <c r="B3017" t="s">
        <v>26</v>
      </c>
      <c r="C3017" t="s">
        <v>542</v>
      </c>
      <c r="D3017" t="s">
        <v>64</v>
      </c>
      <c r="E3017">
        <v>511</v>
      </c>
      <c r="F3017" t="str">
        <f t="shared" si="94"/>
        <v>A3860AF511</v>
      </c>
      <c r="G3017">
        <f t="shared" si="95"/>
        <v>34000</v>
      </c>
      <c r="H3017" s="2">
        <v>33523</v>
      </c>
      <c r="I3017" s="3">
        <v>34000</v>
      </c>
      <c r="J3017" t="s">
        <v>29</v>
      </c>
      <c r="K3017" t="s">
        <v>116</v>
      </c>
      <c r="L3017" t="s">
        <v>117</v>
      </c>
      <c r="M3017" t="s">
        <v>118</v>
      </c>
      <c r="N3017" t="s">
        <v>117</v>
      </c>
      <c r="O3017" t="s">
        <v>814</v>
      </c>
      <c r="P3017" t="s">
        <v>34</v>
      </c>
      <c r="Q3017" t="s">
        <v>51</v>
      </c>
      <c r="R3017" t="s">
        <v>58</v>
      </c>
      <c r="S3017" t="s">
        <v>543</v>
      </c>
      <c r="T3017" t="s">
        <v>185</v>
      </c>
      <c r="U3017" t="s">
        <v>194</v>
      </c>
      <c r="V3017" t="s">
        <v>544</v>
      </c>
      <c r="W3017" t="s">
        <v>40</v>
      </c>
      <c r="X3017" t="s">
        <v>40</v>
      </c>
      <c r="Y3017" t="s">
        <v>41</v>
      </c>
      <c r="Z3017" t="s">
        <v>41</v>
      </c>
      <c r="AA3017" t="s">
        <v>188</v>
      </c>
      <c r="AB3017" t="s">
        <v>195</v>
      </c>
    </row>
    <row r="3018" spans="1:28" x14ac:dyDescent="0.25">
      <c r="A3018" t="s">
        <v>931</v>
      </c>
      <c r="B3018" t="s">
        <v>26</v>
      </c>
      <c r="C3018" t="s">
        <v>542</v>
      </c>
      <c r="D3018" t="s">
        <v>64</v>
      </c>
      <c r="E3018">
        <v>511</v>
      </c>
      <c r="F3018" t="str">
        <f t="shared" si="94"/>
        <v>A3860AF511</v>
      </c>
      <c r="G3018">
        <f t="shared" si="95"/>
        <v>2000</v>
      </c>
      <c r="H3018" s="2">
        <v>-970</v>
      </c>
      <c r="I3018" s="3">
        <v>-2000</v>
      </c>
      <c r="J3018" t="s">
        <v>99</v>
      </c>
      <c r="K3018" t="s">
        <v>104</v>
      </c>
      <c r="L3018" t="s">
        <v>105</v>
      </c>
      <c r="M3018" t="s">
        <v>102</v>
      </c>
      <c r="N3018" t="s">
        <v>103</v>
      </c>
      <c r="O3018" t="s">
        <v>814</v>
      </c>
      <c r="P3018" t="s">
        <v>34</v>
      </c>
      <c r="Q3018" t="s">
        <v>51</v>
      </c>
      <c r="R3018" t="s">
        <v>58</v>
      </c>
      <c r="S3018" t="s">
        <v>543</v>
      </c>
      <c r="T3018" t="s">
        <v>185</v>
      </c>
      <c r="U3018" t="s">
        <v>194</v>
      </c>
      <c r="V3018" t="s">
        <v>544</v>
      </c>
      <c r="W3018" t="s">
        <v>40</v>
      </c>
      <c r="X3018" t="s">
        <v>40</v>
      </c>
      <c r="Y3018" t="s">
        <v>41</v>
      </c>
      <c r="Z3018" t="s">
        <v>41</v>
      </c>
      <c r="AA3018" t="s">
        <v>188</v>
      </c>
      <c r="AB3018" t="s">
        <v>195</v>
      </c>
    </row>
    <row r="3019" spans="1:28" x14ac:dyDescent="0.25">
      <c r="A3019" t="s">
        <v>823</v>
      </c>
      <c r="B3019" t="s">
        <v>26</v>
      </c>
      <c r="C3019" t="s">
        <v>545</v>
      </c>
      <c r="D3019" t="s">
        <v>64</v>
      </c>
      <c r="E3019">
        <v>511</v>
      </c>
      <c r="F3019" t="str">
        <f t="shared" si="94"/>
        <v>A3860AF511</v>
      </c>
      <c r="G3019">
        <f t="shared" si="95"/>
        <v>13000</v>
      </c>
      <c r="H3019" s="2">
        <v>12976</v>
      </c>
      <c r="I3019" s="3">
        <v>13000</v>
      </c>
      <c r="J3019" t="s">
        <v>29</v>
      </c>
      <c r="K3019" t="s">
        <v>108</v>
      </c>
      <c r="L3019" t="s">
        <v>109</v>
      </c>
      <c r="M3019" t="s">
        <v>32</v>
      </c>
      <c r="N3019" t="s">
        <v>33</v>
      </c>
      <c r="O3019" t="s">
        <v>814</v>
      </c>
      <c r="P3019" t="s">
        <v>34</v>
      </c>
      <c r="Q3019" t="s">
        <v>51</v>
      </c>
      <c r="R3019" t="s">
        <v>58</v>
      </c>
      <c r="S3019" t="s">
        <v>546</v>
      </c>
      <c r="T3019" t="s">
        <v>185</v>
      </c>
      <c r="U3019" t="s">
        <v>194</v>
      </c>
      <c r="V3019" t="s">
        <v>544</v>
      </c>
      <c r="W3019" t="s">
        <v>40</v>
      </c>
      <c r="X3019" t="s">
        <v>40</v>
      </c>
      <c r="Y3019" t="s">
        <v>41</v>
      </c>
      <c r="Z3019" t="s">
        <v>41</v>
      </c>
      <c r="AA3019" t="s">
        <v>188</v>
      </c>
      <c r="AB3019" t="s">
        <v>195</v>
      </c>
    </row>
    <row r="3020" spans="1:28" x14ac:dyDescent="0.25">
      <c r="A3020" t="s">
        <v>825</v>
      </c>
      <c r="B3020" t="s">
        <v>26</v>
      </c>
      <c r="C3020" t="s">
        <v>545</v>
      </c>
      <c r="D3020" t="s">
        <v>64</v>
      </c>
      <c r="E3020">
        <v>511</v>
      </c>
      <c r="F3020" t="str">
        <f t="shared" si="94"/>
        <v>A3860AF511</v>
      </c>
      <c r="G3020">
        <f t="shared" si="95"/>
        <v>1000</v>
      </c>
      <c r="H3020" s="2">
        <v>276</v>
      </c>
      <c r="I3020" s="3">
        <v>1000</v>
      </c>
      <c r="J3020" t="s">
        <v>29</v>
      </c>
      <c r="K3020" t="s">
        <v>100</v>
      </c>
      <c r="L3020" t="s">
        <v>101</v>
      </c>
      <c r="M3020" t="s">
        <v>102</v>
      </c>
      <c r="N3020" t="s">
        <v>103</v>
      </c>
      <c r="O3020" t="s">
        <v>814</v>
      </c>
      <c r="P3020" t="s">
        <v>34</v>
      </c>
      <c r="Q3020" t="s">
        <v>51</v>
      </c>
      <c r="R3020" t="s">
        <v>58</v>
      </c>
      <c r="S3020" t="s">
        <v>546</v>
      </c>
      <c r="T3020" t="s">
        <v>185</v>
      </c>
      <c r="U3020" t="s">
        <v>194</v>
      </c>
      <c r="V3020" t="s">
        <v>544</v>
      </c>
      <c r="W3020" t="s">
        <v>40</v>
      </c>
      <c r="X3020" t="s">
        <v>40</v>
      </c>
      <c r="Y3020" t="s">
        <v>41</v>
      </c>
      <c r="Z3020" t="s">
        <v>41</v>
      </c>
      <c r="AA3020" t="s">
        <v>188</v>
      </c>
      <c r="AB3020" t="s">
        <v>195</v>
      </c>
    </row>
    <row r="3021" spans="1:28" x14ac:dyDescent="0.25">
      <c r="A3021" t="s">
        <v>816</v>
      </c>
      <c r="B3021" t="s">
        <v>26</v>
      </c>
      <c r="C3021" t="s">
        <v>545</v>
      </c>
      <c r="D3021" t="s">
        <v>64</v>
      </c>
      <c r="E3021">
        <v>511</v>
      </c>
      <c r="F3021" t="str">
        <f t="shared" si="94"/>
        <v>A3860AF511</v>
      </c>
      <c r="G3021">
        <f t="shared" si="95"/>
        <v>4000</v>
      </c>
      <c r="H3021" s="2">
        <v>-3674</v>
      </c>
      <c r="I3021" s="3">
        <v>-4000</v>
      </c>
      <c r="J3021" t="s">
        <v>99</v>
      </c>
      <c r="K3021" t="s">
        <v>115</v>
      </c>
      <c r="L3021" t="s">
        <v>111</v>
      </c>
      <c r="M3021" t="s">
        <v>112</v>
      </c>
      <c r="N3021" t="s">
        <v>113</v>
      </c>
      <c r="O3021" t="s">
        <v>814</v>
      </c>
      <c r="P3021" t="s">
        <v>34</v>
      </c>
      <c r="Q3021" t="s">
        <v>51</v>
      </c>
      <c r="R3021" t="s">
        <v>58</v>
      </c>
      <c r="S3021" t="s">
        <v>546</v>
      </c>
      <c r="T3021" t="s">
        <v>185</v>
      </c>
      <c r="U3021" t="s">
        <v>194</v>
      </c>
      <c r="V3021" t="s">
        <v>544</v>
      </c>
      <c r="W3021" t="s">
        <v>40</v>
      </c>
      <c r="X3021" t="s">
        <v>40</v>
      </c>
      <c r="Y3021" t="s">
        <v>41</v>
      </c>
      <c r="Z3021" t="s">
        <v>41</v>
      </c>
      <c r="AA3021" t="s">
        <v>188</v>
      </c>
      <c r="AB3021" t="s">
        <v>195</v>
      </c>
    </row>
    <row r="3022" spans="1:28" x14ac:dyDescent="0.25">
      <c r="A3022" t="s">
        <v>817</v>
      </c>
      <c r="B3022" t="s">
        <v>26</v>
      </c>
      <c r="C3022" t="s">
        <v>545</v>
      </c>
      <c r="D3022" t="s">
        <v>64</v>
      </c>
      <c r="E3022">
        <v>511</v>
      </c>
      <c r="F3022" t="str">
        <f t="shared" si="94"/>
        <v>A3860AF511</v>
      </c>
      <c r="G3022">
        <f t="shared" si="95"/>
        <v>10000</v>
      </c>
      <c r="H3022" s="2">
        <v>-9578</v>
      </c>
      <c r="I3022" s="3">
        <v>-10000</v>
      </c>
      <c r="J3022" t="s">
        <v>99</v>
      </c>
      <c r="K3022" t="s">
        <v>116</v>
      </c>
      <c r="L3022" t="s">
        <v>117</v>
      </c>
      <c r="M3022" t="s">
        <v>118</v>
      </c>
      <c r="N3022" t="s">
        <v>117</v>
      </c>
      <c r="O3022" t="s">
        <v>814</v>
      </c>
      <c r="P3022" t="s">
        <v>34</v>
      </c>
      <c r="Q3022" t="s">
        <v>51</v>
      </c>
      <c r="R3022" t="s">
        <v>58</v>
      </c>
      <c r="S3022" t="s">
        <v>546</v>
      </c>
      <c r="T3022" t="s">
        <v>185</v>
      </c>
      <c r="U3022" t="s">
        <v>194</v>
      </c>
      <c r="V3022" t="s">
        <v>544</v>
      </c>
      <c r="W3022" t="s">
        <v>40</v>
      </c>
      <c r="X3022" t="s">
        <v>40</v>
      </c>
      <c r="Y3022" t="s">
        <v>41</v>
      </c>
      <c r="Z3022" t="s">
        <v>41</v>
      </c>
      <c r="AA3022" t="s">
        <v>188</v>
      </c>
      <c r="AB3022" t="s">
        <v>195</v>
      </c>
    </row>
    <row r="3023" spans="1:28" x14ac:dyDescent="0.25">
      <c r="A3023" t="s">
        <v>870</v>
      </c>
      <c r="B3023" t="s">
        <v>26</v>
      </c>
      <c r="C3023" t="s">
        <v>545</v>
      </c>
      <c r="D3023" t="s">
        <v>64</v>
      </c>
      <c r="E3023">
        <v>511</v>
      </c>
      <c r="F3023" t="str">
        <f t="shared" si="94"/>
        <v>A3860AF511</v>
      </c>
      <c r="G3023">
        <f t="shared" si="95"/>
        <v>13000</v>
      </c>
      <c r="H3023" s="2">
        <v>-12579</v>
      </c>
      <c r="I3023" s="3">
        <v>-13000</v>
      </c>
      <c r="J3023" t="s">
        <v>99</v>
      </c>
      <c r="K3023" t="s">
        <v>108</v>
      </c>
      <c r="L3023" t="s">
        <v>109</v>
      </c>
      <c r="M3023" t="s">
        <v>32</v>
      </c>
      <c r="N3023" t="s">
        <v>33</v>
      </c>
      <c r="O3023" t="s">
        <v>814</v>
      </c>
      <c r="P3023" t="s">
        <v>34</v>
      </c>
      <c r="Q3023" t="s">
        <v>51</v>
      </c>
      <c r="R3023" t="s">
        <v>58</v>
      </c>
      <c r="S3023" t="s">
        <v>546</v>
      </c>
      <c r="T3023" t="s">
        <v>185</v>
      </c>
      <c r="U3023" t="s">
        <v>194</v>
      </c>
      <c r="V3023" t="s">
        <v>544</v>
      </c>
      <c r="W3023" t="s">
        <v>40</v>
      </c>
      <c r="X3023" t="s">
        <v>40</v>
      </c>
      <c r="Y3023" t="s">
        <v>41</v>
      </c>
      <c r="Z3023" t="s">
        <v>41</v>
      </c>
      <c r="AA3023" t="s">
        <v>188</v>
      </c>
      <c r="AB3023" t="s">
        <v>195</v>
      </c>
    </row>
    <row r="3024" spans="1:28" x14ac:dyDescent="0.25">
      <c r="A3024" t="s">
        <v>822</v>
      </c>
      <c r="B3024" t="s">
        <v>26</v>
      </c>
      <c r="C3024" t="s">
        <v>545</v>
      </c>
      <c r="D3024" t="s">
        <v>64</v>
      </c>
      <c r="E3024">
        <v>511</v>
      </c>
      <c r="F3024" t="str">
        <f t="shared" si="94"/>
        <v>A3860AF511</v>
      </c>
      <c r="G3024">
        <f t="shared" si="95"/>
        <v>4000</v>
      </c>
      <c r="H3024" s="2">
        <v>3561</v>
      </c>
      <c r="I3024" s="3">
        <v>4000</v>
      </c>
      <c r="J3024" t="s">
        <v>29</v>
      </c>
      <c r="K3024" t="s">
        <v>115</v>
      </c>
      <c r="L3024" t="s">
        <v>111</v>
      </c>
      <c r="M3024" t="s">
        <v>112</v>
      </c>
      <c r="N3024" t="s">
        <v>113</v>
      </c>
      <c r="O3024" t="s">
        <v>814</v>
      </c>
      <c r="P3024" t="s">
        <v>34</v>
      </c>
      <c r="Q3024" t="s">
        <v>51</v>
      </c>
      <c r="R3024" t="s">
        <v>58</v>
      </c>
      <c r="S3024" t="s">
        <v>546</v>
      </c>
      <c r="T3024" t="s">
        <v>185</v>
      </c>
      <c r="U3024" t="s">
        <v>194</v>
      </c>
      <c r="V3024" t="s">
        <v>544</v>
      </c>
      <c r="W3024" t="s">
        <v>40</v>
      </c>
      <c r="X3024" t="s">
        <v>40</v>
      </c>
      <c r="Y3024" t="s">
        <v>41</v>
      </c>
      <c r="Z3024" t="s">
        <v>41</v>
      </c>
      <c r="AA3024" t="s">
        <v>188</v>
      </c>
      <c r="AB3024" t="s">
        <v>195</v>
      </c>
    </row>
    <row r="3025" spans="1:28" x14ac:dyDescent="0.25">
      <c r="A3025" t="s">
        <v>925</v>
      </c>
      <c r="B3025" t="s">
        <v>26</v>
      </c>
      <c r="C3025" t="s">
        <v>545</v>
      </c>
      <c r="D3025" t="s">
        <v>64</v>
      </c>
      <c r="E3025">
        <v>511</v>
      </c>
      <c r="F3025" t="str">
        <f t="shared" si="94"/>
        <v>A3860AF511</v>
      </c>
      <c r="G3025">
        <f t="shared" si="95"/>
        <v>9000</v>
      </c>
      <c r="H3025" s="2">
        <v>9285</v>
      </c>
      <c r="I3025" s="3">
        <v>9000</v>
      </c>
      <c r="J3025" t="s">
        <v>29</v>
      </c>
      <c r="K3025" t="s">
        <v>116</v>
      </c>
      <c r="L3025" t="s">
        <v>117</v>
      </c>
      <c r="M3025" t="s">
        <v>118</v>
      </c>
      <c r="N3025" t="s">
        <v>117</v>
      </c>
      <c r="O3025" t="s">
        <v>814</v>
      </c>
      <c r="P3025" t="s">
        <v>34</v>
      </c>
      <c r="Q3025" t="s">
        <v>51</v>
      </c>
      <c r="R3025" t="s">
        <v>58</v>
      </c>
      <c r="S3025" t="s">
        <v>546</v>
      </c>
      <c r="T3025" t="s">
        <v>185</v>
      </c>
      <c r="U3025" t="s">
        <v>194</v>
      </c>
      <c r="V3025" t="s">
        <v>544</v>
      </c>
      <c r="W3025" t="s">
        <v>40</v>
      </c>
      <c r="X3025" t="s">
        <v>40</v>
      </c>
      <c r="Y3025" t="s">
        <v>41</v>
      </c>
      <c r="Z3025" t="s">
        <v>41</v>
      </c>
      <c r="AA3025" t="s">
        <v>188</v>
      </c>
      <c r="AB3025" t="s">
        <v>195</v>
      </c>
    </row>
    <row r="3026" spans="1:28" x14ac:dyDescent="0.25">
      <c r="A3026" t="s">
        <v>870</v>
      </c>
      <c r="B3026" t="s">
        <v>26</v>
      </c>
      <c r="C3026" t="s">
        <v>547</v>
      </c>
      <c r="D3026" t="s">
        <v>64</v>
      </c>
      <c r="E3026">
        <v>511</v>
      </c>
      <c r="F3026" t="str">
        <f t="shared" si="94"/>
        <v>A3860AF511</v>
      </c>
      <c r="G3026">
        <f t="shared" si="95"/>
        <v>20000</v>
      </c>
      <c r="H3026" s="2">
        <v>20000</v>
      </c>
      <c r="I3026" s="3">
        <v>20000</v>
      </c>
      <c r="J3026" t="s">
        <v>29</v>
      </c>
      <c r="K3026" t="s">
        <v>108</v>
      </c>
      <c r="L3026" t="s">
        <v>109</v>
      </c>
      <c r="M3026" t="s">
        <v>32</v>
      </c>
      <c r="N3026" t="s">
        <v>33</v>
      </c>
      <c r="O3026" t="s">
        <v>814</v>
      </c>
      <c r="P3026" t="s">
        <v>34</v>
      </c>
      <c r="Q3026" t="s">
        <v>51</v>
      </c>
      <c r="R3026" t="s">
        <v>58</v>
      </c>
      <c r="S3026" t="s">
        <v>548</v>
      </c>
      <c r="T3026" t="s">
        <v>185</v>
      </c>
      <c r="U3026" t="s">
        <v>194</v>
      </c>
      <c r="V3026" t="s">
        <v>544</v>
      </c>
      <c r="W3026" t="s">
        <v>40</v>
      </c>
      <c r="X3026" t="s">
        <v>40</v>
      </c>
      <c r="Y3026" t="s">
        <v>41</v>
      </c>
      <c r="Z3026" t="s">
        <v>41</v>
      </c>
      <c r="AA3026" t="s">
        <v>188</v>
      </c>
      <c r="AB3026" t="s">
        <v>195</v>
      </c>
    </row>
    <row r="3027" spans="1:28" x14ac:dyDescent="0.25">
      <c r="A3027" t="s">
        <v>822</v>
      </c>
      <c r="B3027" t="s">
        <v>26</v>
      </c>
      <c r="C3027" t="s">
        <v>547</v>
      </c>
      <c r="D3027" t="s">
        <v>64</v>
      </c>
      <c r="E3027">
        <v>511</v>
      </c>
      <c r="F3027" t="str">
        <f t="shared" si="94"/>
        <v>A3860AF511</v>
      </c>
      <c r="G3027">
        <f t="shared" si="95"/>
        <v>6000</v>
      </c>
      <c r="H3027" s="2">
        <v>-5663</v>
      </c>
      <c r="I3027" s="3">
        <v>-6000</v>
      </c>
      <c r="J3027" t="s">
        <v>99</v>
      </c>
      <c r="K3027" t="s">
        <v>115</v>
      </c>
      <c r="L3027" t="s">
        <v>111</v>
      </c>
      <c r="M3027" t="s">
        <v>112</v>
      </c>
      <c r="N3027" t="s">
        <v>113</v>
      </c>
      <c r="O3027" t="s">
        <v>814</v>
      </c>
      <c r="P3027" t="s">
        <v>34</v>
      </c>
      <c r="Q3027" t="s">
        <v>51</v>
      </c>
      <c r="R3027" t="s">
        <v>58</v>
      </c>
      <c r="S3027" t="s">
        <v>548</v>
      </c>
      <c r="T3027" t="s">
        <v>185</v>
      </c>
      <c r="U3027" t="s">
        <v>194</v>
      </c>
      <c r="V3027" t="s">
        <v>544</v>
      </c>
      <c r="W3027" t="s">
        <v>40</v>
      </c>
      <c r="X3027" t="s">
        <v>40</v>
      </c>
      <c r="Y3027" t="s">
        <v>41</v>
      </c>
      <c r="Z3027" t="s">
        <v>41</v>
      </c>
      <c r="AA3027" t="s">
        <v>188</v>
      </c>
      <c r="AB3027" t="s">
        <v>195</v>
      </c>
    </row>
    <row r="3028" spans="1:28" x14ac:dyDescent="0.25">
      <c r="A3028" t="s">
        <v>925</v>
      </c>
      <c r="B3028" t="s">
        <v>26</v>
      </c>
      <c r="C3028" t="s">
        <v>547</v>
      </c>
      <c r="D3028" t="s">
        <v>64</v>
      </c>
      <c r="E3028">
        <v>511</v>
      </c>
      <c r="F3028" t="str">
        <f t="shared" si="94"/>
        <v>A3860AF511</v>
      </c>
      <c r="G3028">
        <f t="shared" si="95"/>
        <v>14000</v>
      </c>
      <c r="H3028" s="2">
        <v>-14764</v>
      </c>
      <c r="I3028" s="3">
        <v>-14000</v>
      </c>
      <c r="J3028" t="s">
        <v>99</v>
      </c>
      <c r="K3028" t="s">
        <v>116</v>
      </c>
      <c r="L3028" t="s">
        <v>117</v>
      </c>
      <c r="M3028" t="s">
        <v>118</v>
      </c>
      <c r="N3028" t="s">
        <v>117</v>
      </c>
      <c r="O3028" t="s">
        <v>814</v>
      </c>
      <c r="P3028" t="s">
        <v>34</v>
      </c>
      <c r="Q3028" t="s">
        <v>51</v>
      </c>
      <c r="R3028" t="s">
        <v>58</v>
      </c>
      <c r="S3028" t="s">
        <v>548</v>
      </c>
      <c r="T3028" t="s">
        <v>185</v>
      </c>
      <c r="U3028" t="s">
        <v>194</v>
      </c>
      <c r="V3028" t="s">
        <v>544</v>
      </c>
      <c r="W3028" t="s">
        <v>40</v>
      </c>
      <c r="X3028" t="s">
        <v>40</v>
      </c>
      <c r="Y3028" t="s">
        <v>41</v>
      </c>
      <c r="Z3028" t="s">
        <v>41</v>
      </c>
      <c r="AA3028" t="s">
        <v>188</v>
      </c>
      <c r="AB3028" t="s">
        <v>195</v>
      </c>
    </row>
    <row r="3029" spans="1:28" x14ac:dyDescent="0.25">
      <c r="A3029" t="s">
        <v>119</v>
      </c>
      <c r="B3029" t="s">
        <v>964</v>
      </c>
      <c r="C3029" t="s">
        <v>547</v>
      </c>
      <c r="D3029" t="s">
        <v>64</v>
      </c>
      <c r="E3029">
        <v>511</v>
      </c>
      <c r="F3029" t="str">
        <f t="shared" si="94"/>
        <v>A3860AF511</v>
      </c>
      <c r="G3029">
        <f t="shared" si="95"/>
        <v>5000</v>
      </c>
      <c r="H3029" s="2">
        <v>4632</v>
      </c>
      <c r="I3029" s="3">
        <v>5000</v>
      </c>
      <c r="J3029" t="s">
        <v>29</v>
      </c>
      <c r="K3029" t="s">
        <v>121</v>
      </c>
      <c r="L3029" t="s">
        <v>122</v>
      </c>
      <c r="M3029" t="s">
        <v>123</v>
      </c>
      <c r="N3029" t="s">
        <v>124</v>
      </c>
      <c r="O3029" t="s">
        <v>814</v>
      </c>
      <c r="P3029" t="s">
        <v>34</v>
      </c>
      <c r="Q3029" t="s">
        <v>51</v>
      </c>
      <c r="R3029" t="s">
        <v>58</v>
      </c>
      <c r="S3029" t="s">
        <v>548</v>
      </c>
      <c r="T3029" t="s">
        <v>185</v>
      </c>
      <c r="U3029" t="s">
        <v>194</v>
      </c>
      <c r="V3029" t="s">
        <v>544</v>
      </c>
      <c r="W3029" t="s">
        <v>40</v>
      </c>
      <c r="X3029" t="s">
        <v>40</v>
      </c>
      <c r="Y3029" t="s">
        <v>41</v>
      </c>
      <c r="Z3029" t="s">
        <v>41</v>
      </c>
      <c r="AA3029" t="s">
        <v>188</v>
      </c>
      <c r="AB3029" t="s">
        <v>195</v>
      </c>
    </row>
    <row r="3030" spans="1:28" x14ac:dyDescent="0.25">
      <c r="A3030" t="s">
        <v>125</v>
      </c>
      <c r="B3030" t="s">
        <v>964</v>
      </c>
      <c r="C3030" t="s">
        <v>547</v>
      </c>
      <c r="D3030" t="s">
        <v>64</v>
      </c>
      <c r="E3030">
        <v>511</v>
      </c>
      <c r="F3030" t="str">
        <f t="shared" si="94"/>
        <v>A3860AF511</v>
      </c>
      <c r="G3030">
        <f t="shared" si="95"/>
        <v>5000</v>
      </c>
      <c r="H3030" s="2">
        <v>-4632</v>
      </c>
      <c r="I3030" s="3">
        <v>-5000</v>
      </c>
      <c r="J3030" t="s">
        <v>99</v>
      </c>
      <c r="K3030" t="s">
        <v>126</v>
      </c>
      <c r="L3030" t="s">
        <v>927</v>
      </c>
      <c r="M3030" t="s">
        <v>127</v>
      </c>
      <c r="N3030" t="s">
        <v>928</v>
      </c>
      <c r="O3030" t="s">
        <v>814</v>
      </c>
      <c r="P3030" t="s">
        <v>34</v>
      </c>
      <c r="Q3030" t="s">
        <v>51</v>
      </c>
      <c r="R3030" t="s">
        <v>58</v>
      </c>
      <c r="S3030" t="s">
        <v>548</v>
      </c>
      <c r="T3030" t="s">
        <v>185</v>
      </c>
      <c r="U3030" t="s">
        <v>194</v>
      </c>
      <c r="V3030" t="s">
        <v>544</v>
      </c>
      <c r="W3030" t="s">
        <v>40</v>
      </c>
      <c r="X3030" t="s">
        <v>40</v>
      </c>
      <c r="Y3030" t="s">
        <v>41</v>
      </c>
      <c r="Z3030" t="s">
        <v>41</v>
      </c>
      <c r="AA3030" t="s">
        <v>188</v>
      </c>
      <c r="AB3030" t="s">
        <v>195</v>
      </c>
    </row>
    <row r="3031" spans="1:28" x14ac:dyDescent="0.25">
      <c r="A3031" t="s">
        <v>145</v>
      </c>
      <c r="B3031" t="s">
        <v>26</v>
      </c>
      <c r="C3031" t="s">
        <v>547</v>
      </c>
      <c r="D3031" t="s">
        <v>64</v>
      </c>
      <c r="E3031">
        <v>511</v>
      </c>
      <c r="F3031" t="str">
        <f t="shared" si="94"/>
        <v>A3860AF511</v>
      </c>
      <c r="G3031">
        <f t="shared" si="95"/>
        <v>5000</v>
      </c>
      <c r="H3031" s="2">
        <v>4632</v>
      </c>
      <c r="I3031" s="3">
        <v>5000</v>
      </c>
      <c r="J3031" t="s">
        <v>29</v>
      </c>
      <c r="K3031" t="s">
        <v>108</v>
      </c>
      <c r="L3031" t="s">
        <v>109</v>
      </c>
      <c r="M3031" t="s">
        <v>32</v>
      </c>
      <c r="N3031" t="s">
        <v>33</v>
      </c>
      <c r="O3031" t="s">
        <v>814</v>
      </c>
      <c r="P3031" t="s">
        <v>34</v>
      </c>
      <c r="Q3031" t="s">
        <v>51</v>
      </c>
      <c r="R3031" t="s">
        <v>58</v>
      </c>
      <c r="S3031" t="s">
        <v>548</v>
      </c>
      <c r="T3031" t="s">
        <v>185</v>
      </c>
      <c r="U3031" t="s">
        <v>194</v>
      </c>
      <c r="V3031" t="s">
        <v>544</v>
      </c>
      <c r="W3031" t="s">
        <v>40</v>
      </c>
      <c r="X3031" t="s">
        <v>40</v>
      </c>
      <c r="Y3031" t="s">
        <v>41</v>
      </c>
      <c r="Z3031" t="s">
        <v>41</v>
      </c>
      <c r="AA3031" t="s">
        <v>188</v>
      </c>
      <c r="AB3031" t="s">
        <v>195</v>
      </c>
    </row>
    <row r="3032" spans="1:28" x14ac:dyDescent="0.25">
      <c r="A3032" t="s">
        <v>146</v>
      </c>
      <c r="B3032" t="s">
        <v>26</v>
      </c>
      <c r="C3032" t="s">
        <v>547</v>
      </c>
      <c r="D3032" t="s">
        <v>64</v>
      </c>
      <c r="E3032">
        <v>511</v>
      </c>
      <c r="F3032" t="str">
        <f t="shared" si="94"/>
        <v>A3860AF511</v>
      </c>
      <c r="G3032">
        <f t="shared" si="95"/>
        <v>5000</v>
      </c>
      <c r="H3032" s="2">
        <v>-4632</v>
      </c>
      <c r="I3032" s="3">
        <v>-5000</v>
      </c>
      <c r="J3032" t="s">
        <v>99</v>
      </c>
      <c r="K3032" t="s">
        <v>121</v>
      </c>
      <c r="L3032" t="s">
        <v>122</v>
      </c>
      <c r="M3032" t="s">
        <v>123</v>
      </c>
      <c r="N3032" t="s">
        <v>124</v>
      </c>
      <c r="O3032" t="s">
        <v>814</v>
      </c>
      <c r="P3032" t="s">
        <v>34</v>
      </c>
      <c r="Q3032" t="s">
        <v>51</v>
      </c>
      <c r="R3032" t="s">
        <v>58</v>
      </c>
      <c r="S3032" t="s">
        <v>548</v>
      </c>
      <c r="T3032" t="s">
        <v>185</v>
      </c>
      <c r="U3032" t="s">
        <v>194</v>
      </c>
      <c r="V3032" t="s">
        <v>544</v>
      </c>
      <c r="W3032" t="s">
        <v>40</v>
      </c>
      <c r="X3032" t="s">
        <v>40</v>
      </c>
      <c r="Y3032" t="s">
        <v>41</v>
      </c>
      <c r="Z3032" t="s">
        <v>41</v>
      </c>
      <c r="AA3032" t="s">
        <v>188</v>
      </c>
      <c r="AB3032" t="s">
        <v>195</v>
      </c>
    </row>
    <row r="3033" spans="1:28" x14ac:dyDescent="0.25">
      <c r="A3033" t="s">
        <v>147</v>
      </c>
      <c r="B3033" t="s">
        <v>26</v>
      </c>
      <c r="C3033" t="s">
        <v>547</v>
      </c>
      <c r="D3033" t="s">
        <v>64</v>
      </c>
      <c r="E3033">
        <v>511</v>
      </c>
      <c r="F3033" t="str">
        <f t="shared" si="94"/>
        <v>A3860AF511</v>
      </c>
      <c r="G3033">
        <f t="shared" si="95"/>
        <v>5000</v>
      </c>
      <c r="H3033" s="2">
        <v>4632</v>
      </c>
      <c r="I3033" s="3">
        <v>5000</v>
      </c>
      <c r="J3033" t="s">
        <v>29</v>
      </c>
      <c r="K3033" t="s">
        <v>126</v>
      </c>
      <c r="L3033" t="s">
        <v>927</v>
      </c>
      <c r="M3033" t="s">
        <v>127</v>
      </c>
      <c r="N3033" t="s">
        <v>928</v>
      </c>
      <c r="O3033" t="s">
        <v>814</v>
      </c>
      <c r="P3033" t="s">
        <v>34</v>
      </c>
      <c r="Q3033" t="s">
        <v>51</v>
      </c>
      <c r="R3033" t="s">
        <v>58</v>
      </c>
      <c r="S3033" t="s">
        <v>548</v>
      </c>
      <c r="T3033" t="s">
        <v>185</v>
      </c>
      <c r="U3033" t="s">
        <v>194</v>
      </c>
      <c r="V3033" t="s">
        <v>544</v>
      </c>
      <c r="W3033" t="s">
        <v>40</v>
      </c>
      <c r="X3033" t="s">
        <v>40</v>
      </c>
      <c r="Y3033" t="s">
        <v>41</v>
      </c>
      <c r="Z3033" t="s">
        <v>41</v>
      </c>
      <c r="AA3033" t="s">
        <v>188</v>
      </c>
      <c r="AB3033" t="s">
        <v>195</v>
      </c>
    </row>
    <row r="3034" spans="1:28" x14ac:dyDescent="0.25">
      <c r="A3034" t="s">
        <v>148</v>
      </c>
      <c r="B3034" t="s">
        <v>26</v>
      </c>
      <c r="C3034" t="s">
        <v>547</v>
      </c>
      <c r="D3034" t="s">
        <v>64</v>
      </c>
      <c r="E3034">
        <v>511</v>
      </c>
      <c r="F3034" t="str">
        <f t="shared" si="94"/>
        <v>A3860AF511</v>
      </c>
      <c r="G3034">
        <f t="shared" si="95"/>
        <v>5000</v>
      </c>
      <c r="H3034" s="2">
        <v>-4632</v>
      </c>
      <c r="I3034" s="3">
        <v>-5000</v>
      </c>
      <c r="J3034" t="s">
        <v>99</v>
      </c>
      <c r="K3034" t="s">
        <v>116</v>
      </c>
      <c r="L3034" t="s">
        <v>117</v>
      </c>
      <c r="M3034" t="s">
        <v>118</v>
      </c>
      <c r="N3034" t="s">
        <v>117</v>
      </c>
      <c r="O3034" t="s">
        <v>814</v>
      </c>
      <c r="P3034" t="s">
        <v>34</v>
      </c>
      <c r="Q3034" t="s">
        <v>51</v>
      </c>
      <c r="R3034" t="s">
        <v>58</v>
      </c>
      <c r="S3034" t="s">
        <v>548</v>
      </c>
      <c r="T3034" t="s">
        <v>185</v>
      </c>
      <c r="U3034" t="s">
        <v>194</v>
      </c>
      <c r="V3034" t="s">
        <v>544</v>
      </c>
      <c r="W3034" t="s">
        <v>40</v>
      </c>
      <c r="X3034" t="s">
        <v>40</v>
      </c>
      <c r="Y3034" t="s">
        <v>41</v>
      </c>
      <c r="Z3034" t="s">
        <v>41</v>
      </c>
      <c r="AA3034" t="s">
        <v>188</v>
      </c>
      <c r="AB3034" t="s">
        <v>195</v>
      </c>
    </row>
    <row r="3035" spans="1:28" x14ac:dyDescent="0.25">
      <c r="A3035" t="s">
        <v>149</v>
      </c>
      <c r="B3035" t="s">
        <v>26</v>
      </c>
      <c r="C3035" t="s">
        <v>547</v>
      </c>
      <c r="D3035" t="s">
        <v>64</v>
      </c>
      <c r="E3035">
        <v>511</v>
      </c>
      <c r="F3035" t="str">
        <f t="shared" si="94"/>
        <v>A3860AF511</v>
      </c>
      <c r="G3035">
        <f t="shared" si="95"/>
        <v>3000</v>
      </c>
      <c r="H3035" s="2">
        <v>3033</v>
      </c>
      <c r="I3035" s="3">
        <v>3000</v>
      </c>
      <c r="J3035" t="s">
        <v>29</v>
      </c>
      <c r="K3035" t="s">
        <v>51</v>
      </c>
      <c r="L3035" t="s">
        <v>137</v>
      </c>
      <c r="M3035" t="s">
        <v>138</v>
      </c>
      <c r="N3035" t="s">
        <v>139</v>
      </c>
      <c r="O3035" t="s">
        <v>814</v>
      </c>
      <c r="P3035" t="s">
        <v>34</v>
      </c>
      <c r="Q3035" t="s">
        <v>51</v>
      </c>
      <c r="R3035" t="s">
        <v>58</v>
      </c>
      <c r="S3035" t="s">
        <v>548</v>
      </c>
      <c r="T3035" t="s">
        <v>185</v>
      </c>
      <c r="U3035" t="s">
        <v>194</v>
      </c>
      <c r="V3035" t="s">
        <v>544</v>
      </c>
      <c r="W3035" t="s">
        <v>40</v>
      </c>
      <c r="X3035" t="s">
        <v>40</v>
      </c>
      <c r="Y3035" t="s">
        <v>41</v>
      </c>
      <c r="Z3035" t="s">
        <v>41</v>
      </c>
      <c r="AA3035" t="s">
        <v>188</v>
      </c>
      <c r="AB3035" t="s">
        <v>195</v>
      </c>
    </row>
    <row r="3036" spans="1:28" x14ac:dyDescent="0.25">
      <c r="A3036" t="s">
        <v>152</v>
      </c>
      <c r="B3036" t="s">
        <v>26</v>
      </c>
      <c r="C3036" t="s">
        <v>547</v>
      </c>
      <c r="D3036" t="s">
        <v>64</v>
      </c>
      <c r="E3036">
        <v>511</v>
      </c>
      <c r="F3036" t="str">
        <f t="shared" si="94"/>
        <v>A3860AF511</v>
      </c>
      <c r="G3036">
        <f t="shared" si="95"/>
        <v>3000</v>
      </c>
      <c r="H3036" s="2">
        <v>-3033</v>
      </c>
      <c r="I3036" s="3">
        <v>-3000</v>
      </c>
      <c r="J3036" t="s">
        <v>99</v>
      </c>
      <c r="K3036" t="s">
        <v>115</v>
      </c>
      <c r="L3036" t="s">
        <v>111</v>
      </c>
      <c r="M3036" t="s">
        <v>112</v>
      </c>
      <c r="N3036" t="s">
        <v>113</v>
      </c>
      <c r="O3036" t="s">
        <v>814</v>
      </c>
      <c r="P3036" t="s">
        <v>34</v>
      </c>
      <c r="Q3036" t="s">
        <v>51</v>
      </c>
      <c r="R3036" t="s">
        <v>58</v>
      </c>
      <c r="S3036" t="s">
        <v>548</v>
      </c>
      <c r="T3036" t="s">
        <v>185</v>
      </c>
      <c r="U3036" t="s">
        <v>194</v>
      </c>
      <c r="V3036" t="s">
        <v>544</v>
      </c>
      <c r="W3036" t="s">
        <v>40</v>
      </c>
      <c r="X3036" t="s">
        <v>40</v>
      </c>
      <c r="Y3036" t="s">
        <v>41</v>
      </c>
      <c r="Z3036" t="s">
        <v>41</v>
      </c>
      <c r="AA3036" t="s">
        <v>188</v>
      </c>
      <c r="AB3036" t="s">
        <v>195</v>
      </c>
    </row>
    <row r="3037" spans="1:28" x14ac:dyDescent="0.25">
      <c r="A3037" t="s">
        <v>153</v>
      </c>
      <c r="B3037" t="s">
        <v>964</v>
      </c>
      <c r="C3037" t="s">
        <v>547</v>
      </c>
      <c r="D3037" t="s">
        <v>64</v>
      </c>
      <c r="E3037">
        <v>511</v>
      </c>
      <c r="F3037" t="str">
        <f t="shared" si="94"/>
        <v>A3860AF511</v>
      </c>
      <c r="G3037">
        <f t="shared" si="95"/>
        <v>3000</v>
      </c>
      <c r="H3037" s="2">
        <v>2757</v>
      </c>
      <c r="I3037" s="3">
        <v>3000</v>
      </c>
      <c r="J3037" t="s">
        <v>29</v>
      </c>
      <c r="K3037" t="s">
        <v>154</v>
      </c>
      <c r="L3037" t="s">
        <v>155</v>
      </c>
      <c r="M3037" t="s">
        <v>156</v>
      </c>
      <c r="N3037" t="s">
        <v>157</v>
      </c>
      <c r="O3037" t="s">
        <v>814</v>
      </c>
      <c r="P3037" t="s">
        <v>34</v>
      </c>
      <c r="Q3037" t="s">
        <v>51</v>
      </c>
      <c r="R3037" t="s">
        <v>58</v>
      </c>
      <c r="S3037" t="s">
        <v>548</v>
      </c>
      <c r="T3037" t="s">
        <v>185</v>
      </c>
      <c r="U3037" t="s">
        <v>194</v>
      </c>
      <c r="V3037" t="s">
        <v>544</v>
      </c>
      <c r="W3037" t="s">
        <v>40</v>
      </c>
      <c r="X3037" t="s">
        <v>40</v>
      </c>
      <c r="Y3037" t="s">
        <v>41</v>
      </c>
      <c r="Z3037" t="s">
        <v>41</v>
      </c>
      <c r="AA3037" t="s">
        <v>188</v>
      </c>
      <c r="AB3037" t="s">
        <v>195</v>
      </c>
    </row>
    <row r="3038" spans="1:28" x14ac:dyDescent="0.25">
      <c r="A3038" t="s">
        <v>163</v>
      </c>
      <c r="B3038" t="s">
        <v>964</v>
      </c>
      <c r="C3038" t="s">
        <v>547</v>
      </c>
      <c r="D3038" t="s">
        <v>64</v>
      </c>
      <c r="E3038">
        <v>511</v>
      </c>
      <c r="F3038" t="str">
        <f t="shared" si="94"/>
        <v>A3860AF511</v>
      </c>
      <c r="G3038">
        <f t="shared" si="95"/>
        <v>3000</v>
      </c>
      <c r="H3038" s="2">
        <v>-3096</v>
      </c>
      <c r="I3038" s="3">
        <v>-3000</v>
      </c>
      <c r="J3038" t="s">
        <v>99</v>
      </c>
      <c r="K3038" t="s">
        <v>51</v>
      </c>
      <c r="L3038" t="s">
        <v>137</v>
      </c>
      <c r="M3038" t="s">
        <v>138</v>
      </c>
      <c r="N3038" t="s">
        <v>139</v>
      </c>
      <c r="O3038" t="s">
        <v>814</v>
      </c>
      <c r="P3038" t="s">
        <v>34</v>
      </c>
      <c r="Q3038" t="s">
        <v>51</v>
      </c>
      <c r="R3038" t="s">
        <v>58</v>
      </c>
      <c r="S3038" t="s">
        <v>548</v>
      </c>
      <c r="T3038" t="s">
        <v>185</v>
      </c>
      <c r="U3038" t="s">
        <v>194</v>
      </c>
      <c r="V3038" t="s">
        <v>544</v>
      </c>
      <c r="W3038" t="s">
        <v>40</v>
      </c>
      <c r="X3038" t="s">
        <v>40</v>
      </c>
      <c r="Y3038" t="s">
        <v>41</v>
      </c>
      <c r="Z3038" t="s">
        <v>41</v>
      </c>
      <c r="AA3038" t="s">
        <v>188</v>
      </c>
      <c r="AB3038" t="s">
        <v>195</v>
      </c>
    </row>
    <row r="3039" spans="1:28" x14ac:dyDescent="0.25">
      <c r="A3039" t="s">
        <v>164</v>
      </c>
      <c r="B3039" t="s">
        <v>26</v>
      </c>
      <c r="C3039" t="s">
        <v>547</v>
      </c>
      <c r="D3039" t="s">
        <v>64</v>
      </c>
      <c r="E3039">
        <v>511</v>
      </c>
      <c r="F3039" t="str">
        <f t="shared" si="94"/>
        <v>A3860AF511</v>
      </c>
      <c r="G3039">
        <f t="shared" si="95"/>
        <v>3000</v>
      </c>
      <c r="H3039" s="2">
        <v>2757</v>
      </c>
      <c r="I3039" s="3">
        <v>3000</v>
      </c>
      <c r="J3039" t="s">
        <v>29</v>
      </c>
      <c r="K3039" t="s">
        <v>116</v>
      </c>
      <c r="L3039" t="s">
        <v>117</v>
      </c>
      <c r="M3039" t="s">
        <v>118</v>
      </c>
      <c r="N3039" t="s">
        <v>117</v>
      </c>
      <c r="O3039" t="s">
        <v>814</v>
      </c>
      <c r="P3039" t="s">
        <v>34</v>
      </c>
      <c r="Q3039" t="s">
        <v>51</v>
      </c>
      <c r="R3039" t="s">
        <v>58</v>
      </c>
      <c r="S3039" t="s">
        <v>548</v>
      </c>
      <c r="T3039" t="s">
        <v>185</v>
      </c>
      <c r="U3039" t="s">
        <v>194</v>
      </c>
      <c r="V3039" t="s">
        <v>544</v>
      </c>
      <c r="W3039" t="s">
        <v>40</v>
      </c>
      <c r="X3039" t="s">
        <v>40</v>
      </c>
      <c r="Y3039" t="s">
        <v>41</v>
      </c>
      <c r="Z3039" t="s">
        <v>41</v>
      </c>
      <c r="AA3039" t="s">
        <v>188</v>
      </c>
      <c r="AB3039" t="s">
        <v>195</v>
      </c>
    </row>
    <row r="3040" spans="1:28" x14ac:dyDescent="0.25">
      <c r="A3040" t="s">
        <v>165</v>
      </c>
      <c r="B3040" t="s">
        <v>26</v>
      </c>
      <c r="C3040" t="s">
        <v>547</v>
      </c>
      <c r="D3040" t="s">
        <v>64</v>
      </c>
      <c r="E3040">
        <v>511</v>
      </c>
      <c r="F3040" t="str">
        <f t="shared" si="94"/>
        <v>A3860AF511</v>
      </c>
      <c r="G3040">
        <f t="shared" si="95"/>
        <v>3000</v>
      </c>
      <c r="H3040" s="2">
        <v>-2757</v>
      </c>
      <c r="I3040" s="3">
        <v>-3000</v>
      </c>
      <c r="J3040" t="s">
        <v>99</v>
      </c>
      <c r="K3040" t="s">
        <v>154</v>
      </c>
      <c r="L3040" t="s">
        <v>155</v>
      </c>
      <c r="M3040" t="s">
        <v>156</v>
      </c>
      <c r="N3040" t="s">
        <v>157</v>
      </c>
      <c r="O3040" t="s">
        <v>814</v>
      </c>
      <c r="P3040" t="s">
        <v>34</v>
      </c>
      <c r="Q3040" t="s">
        <v>51</v>
      </c>
      <c r="R3040" t="s">
        <v>58</v>
      </c>
      <c r="S3040" t="s">
        <v>548</v>
      </c>
      <c r="T3040" t="s">
        <v>185</v>
      </c>
      <c r="U3040" t="s">
        <v>194</v>
      </c>
      <c r="V3040" t="s">
        <v>544</v>
      </c>
      <c r="W3040" t="s">
        <v>40</v>
      </c>
      <c r="X3040" t="s">
        <v>40</v>
      </c>
      <c r="Y3040" t="s">
        <v>41</v>
      </c>
      <c r="Z3040" t="s">
        <v>41</v>
      </c>
      <c r="AA3040" t="s">
        <v>188</v>
      </c>
      <c r="AB3040" t="s">
        <v>195</v>
      </c>
    </row>
    <row r="3041" spans="1:28" x14ac:dyDescent="0.25">
      <c r="A3041" t="s">
        <v>166</v>
      </c>
      <c r="B3041" t="s">
        <v>26</v>
      </c>
      <c r="C3041" t="s">
        <v>547</v>
      </c>
      <c r="D3041" t="s">
        <v>64</v>
      </c>
      <c r="E3041">
        <v>511</v>
      </c>
      <c r="F3041" t="str">
        <f t="shared" si="94"/>
        <v>A3860AF511</v>
      </c>
      <c r="G3041">
        <f t="shared" si="95"/>
        <v>3000</v>
      </c>
      <c r="H3041" s="2">
        <v>2822</v>
      </c>
      <c r="I3041" s="3">
        <v>3000</v>
      </c>
      <c r="J3041" t="s">
        <v>29</v>
      </c>
      <c r="K3041" t="s">
        <v>116</v>
      </c>
      <c r="L3041" t="s">
        <v>117</v>
      </c>
      <c r="M3041" t="s">
        <v>118</v>
      </c>
      <c r="N3041" t="s">
        <v>117</v>
      </c>
      <c r="O3041" t="s">
        <v>814</v>
      </c>
      <c r="P3041" t="s">
        <v>34</v>
      </c>
      <c r="Q3041" t="s">
        <v>51</v>
      </c>
      <c r="R3041" t="s">
        <v>58</v>
      </c>
      <c r="S3041" t="s">
        <v>548</v>
      </c>
      <c r="T3041" t="s">
        <v>185</v>
      </c>
      <c r="U3041" t="s">
        <v>194</v>
      </c>
      <c r="V3041" t="s">
        <v>544</v>
      </c>
      <c r="W3041" t="s">
        <v>40</v>
      </c>
      <c r="X3041" t="s">
        <v>40</v>
      </c>
      <c r="Y3041" t="s">
        <v>41</v>
      </c>
      <c r="Z3041" t="s">
        <v>41</v>
      </c>
      <c r="AA3041" t="s">
        <v>188</v>
      </c>
      <c r="AB3041" t="s">
        <v>195</v>
      </c>
    </row>
    <row r="3042" spans="1:28" x14ac:dyDescent="0.25">
      <c r="A3042" t="s">
        <v>167</v>
      </c>
      <c r="B3042" t="s">
        <v>26</v>
      </c>
      <c r="C3042" t="s">
        <v>547</v>
      </c>
      <c r="D3042" t="s">
        <v>64</v>
      </c>
      <c r="E3042">
        <v>511</v>
      </c>
      <c r="F3042" t="str">
        <f t="shared" si="94"/>
        <v>A3860AF511</v>
      </c>
      <c r="G3042">
        <f t="shared" si="95"/>
        <v>3000</v>
      </c>
      <c r="H3042" s="2">
        <v>-2822</v>
      </c>
      <c r="I3042" s="3">
        <v>-3000</v>
      </c>
      <c r="J3042" t="s">
        <v>99</v>
      </c>
      <c r="K3042" t="s">
        <v>168</v>
      </c>
      <c r="L3042" t="s">
        <v>117</v>
      </c>
      <c r="M3042" t="s">
        <v>169</v>
      </c>
      <c r="N3042" t="s">
        <v>170</v>
      </c>
      <c r="O3042" t="s">
        <v>814</v>
      </c>
      <c r="P3042" t="s">
        <v>34</v>
      </c>
      <c r="Q3042" t="s">
        <v>51</v>
      </c>
      <c r="R3042" t="s">
        <v>58</v>
      </c>
      <c r="S3042" t="s">
        <v>548</v>
      </c>
      <c r="T3042" t="s">
        <v>185</v>
      </c>
      <c r="U3042" t="s">
        <v>194</v>
      </c>
      <c r="V3042" t="s">
        <v>544</v>
      </c>
      <c r="W3042" t="s">
        <v>40</v>
      </c>
      <c r="X3042" t="s">
        <v>40</v>
      </c>
      <c r="Y3042" t="s">
        <v>41</v>
      </c>
      <c r="Z3042" t="s">
        <v>41</v>
      </c>
      <c r="AA3042" t="s">
        <v>188</v>
      </c>
      <c r="AB3042" t="s">
        <v>195</v>
      </c>
    </row>
    <row r="3043" spans="1:28" x14ac:dyDescent="0.25">
      <c r="A3043" t="s">
        <v>171</v>
      </c>
      <c r="B3043" t="s">
        <v>26</v>
      </c>
      <c r="C3043" t="s">
        <v>547</v>
      </c>
      <c r="D3043" t="s">
        <v>64</v>
      </c>
      <c r="E3043">
        <v>511</v>
      </c>
      <c r="F3043" t="str">
        <f t="shared" si="94"/>
        <v>A3860AF511</v>
      </c>
      <c r="G3043">
        <f t="shared" si="95"/>
        <v>1000</v>
      </c>
      <c r="H3043" s="2">
        <v>1108</v>
      </c>
      <c r="I3043" s="3">
        <v>1000</v>
      </c>
      <c r="J3043" t="s">
        <v>29</v>
      </c>
      <c r="K3043" t="s">
        <v>115</v>
      </c>
      <c r="L3043" t="s">
        <v>111</v>
      </c>
      <c r="M3043" t="s">
        <v>112</v>
      </c>
      <c r="N3043" t="s">
        <v>113</v>
      </c>
      <c r="O3043" t="s">
        <v>814</v>
      </c>
      <c r="P3043" t="s">
        <v>34</v>
      </c>
      <c r="Q3043" t="s">
        <v>51</v>
      </c>
      <c r="R3043" t="s">
        <v>58</v>
      </c>
      <c r="S3043" t="s">
        <v>548</v>
      </c>
      <c r="T3043" t="s">
        <v>185</v>
      </c>
      <c r="U3043" t="s">
        <v>194</v>
      </c>
      <c r="V3043" t="s">
        <v>544</v>
      </c>
      <c r="W3043" t="s">
        <v>40</v>
      </c>
      <c r="X3043" t="s">
        <v>40</v>
      </c>
      <c r="Y3043" t="s">
        <v>41</v>
      </c>
      <c r="Z3043" t="s">
        <v>41</v>
      </c>
      <c r="AA3043" t="s">
        <v>188</v>
      </c>
      <c r="AB3043" t="s">
        <v>195</v>
      </c>
    </row>
    <row r="3044" spans="1:28" x14ac:dyDescent="0.25">
      <c r="A3044" t="s">
        <v>172</v>
      </c>
      <c r="B3044" t="s">
        <v>26</v>
      </c>
      <c r="C3044" t="s">
        <v>547</v>
      </c>
      <c r="D3044" t="s">
        <v>64</v>
      </c>
      <c r="E3044">
        <v>511</v>
      </c>
      <c r="F3044" t="str">
        <f t="shared" si="94"/>
        <v>A3860AF511</v>
      </c>
      <c r="G3044">
        <f t="shared" si="95"/>
        <v>1000</v>
      </c>
      <c r="H3044" s="2">
        <v>-1108</v>
      </c>
      <c r="I3044" s="3">
        <v>-1000</v>
      </c>
      <c r="J3044" t="s">
        <v>99</v>
      </c>
      <c r="K3044" t="s">
        <v>108</v>
      </c>
      <c r="L3044" t="s">
        <v>109</v>
      </c>
      <c r="M3044" t="s">
        <v>32</v>
      </c>
      <c r="N3044" t="s">
        <v>33</v>
      </c>
      <c r="O3044" t="s">
        <v>814</v>
      </c>
      <c r="P3044" t="s">
        <v>34</v>
      </c>
      <c r="Q3044" t="s">
        <v>51</v>
      </c>
      <c r="R3044" t="s">
        <v>58</v>
      </c>
      <c r="S3044" t="s">
        <v>548</v>
      </c>
      <c r="T3044" t="s">
        <v>185</v>
      </c>
      <c r="U3044" t="s">
        <v>194</v>
      </c>
      <c r="V3044" t="s">
        <v>544</v>
      </c>
      <c r="W3044" t="s">
        <v>40</v>
      </c>
      <c r="X3044" t="s">
        <v>40</v>
      </c>
      <c r="Y3044" t="s">
        <v>41</v>
      </c>
      <c r="Z3044" t="s">
        <v>41</v>
      </c>
      <c r="AA3044" t="s">
        <v>188</v>
      </c>
      <c r="AB3044" t="s">
        <v>195</v>
      </c>
    </row>
    <row r="3045" spans="1:28" x14ac:dyDescent="0.25">
      <c r="A3045" t="s">
        <v>870</v>
      </c>
      <c r="B3045" t="s">
        <v>26</v>
      </c>
      <c r="C3045" t="s">
        <v>965</v>
      </c>
      <c r="D3045" t="s">
        <v>64</v>
      </c>
      <c r="E3045">
        <v>511</v>
      </c>
      <c r="F3045" t="str">
        <f t="shared" si="94"/>
        <v>A3860AF511</v>
      </c>
      <c r="G3045">
        <f t="shared" si="95"/>
        <v>3000</v>
      </c>
      <c r="H3045" s="2">
        <v>2718</v>
      </c>
      <c r="I3045" s="3">
        <v>3000</v>
      </c>
      <c r="J3045" t="s">
        <v>29</v>
      </c>
      <c r="K3045" t="s">
        <v>108</v>
      </c>
      <c r="L3045" t="s">
        <v>109</v>
      </c>
      <c r="M3045" t="s">
        <v>32</v>
      </c>
      <c r="N3045" t="s">
        <v>33</v>
      </c>
      <c r="O3045" t="s">
        <v>814</v>
      </c>
      <c r="P3045" t="s">
        <v>34</v>
      </c>
      <c r="Q3045" t="s">
        <v>51</v>
      </c>
      <c r="R3045" t="s">
        <v>58</v>
      </c>
      <c r="S3045" t="s">
        <v>966</v>
      </c>
      <c r="T3045" t="s">
        <v>185</v>
      </c>
      <c r="U3045" t="s">
        <v>194</v>
      </c>
      <c r="V3045" t="s">
        <v>544</v>
      </c>
      <c r="W3045" t="s">
        <v>40</v>
      </c>
      <c r="X3045" t="s">
        <v>40</v>
      </c>
      <c r="Y3045" t="s">
        <v>41</v>
      </c>
      <c r="Z3045" t="s">
        <v>41</v>
      </c>
      <c r="AA3045" t="s">
        <v>188</v>
      </c>
      <c r="AB3045" t="s">
        <v>195</v>
      </c>
    </row>
    <row r="3046" spans="1:28" x14ac:dyDescent="0.25">
      <c r="A3046" t="s">
        <v>822</v>
      </c>
      <c r="B3046" t="s">
        <v>26</v>
      </c>
      <c r="C3046" t="s">
        <v>965</v>
      </c>
      <c r="D3046" t="s">
        <v>64</v>
      </c>
      <c r="E3046">
        <v>511</v>
      </c>
      <c r="F3046" t="str">
        <f t="shared" si="94"/>
        <v>A3860AF511</v>
      </c>
      <c r="G3046">
        <f t="shared" si="95"/>
        <v>1000</v>
      </c>
      <c r="H3046" s="2">
        <v>-770</v>
      </c>
      <c r="I3046" s="3">
        <v>-1000</v>
      </c>
      <c r="J3046" t="s">
        <v>99</v>
      </c>
      <c r="K3046" t="s">
        <v>115</v>
      </c>
      <c r="L3046" t="s">
        <v>111</v>
      </c>
      <c r="M3046" t="s">
        <v>112</v>
      </c>
      <c r="N3046" t="s">
        <v>113</v>
      </c>
      <c r="O3046" t="s">
        <v>814</v>
      </c>
      <c r="P3046" t="s">
        <v>34</v>
      </c>
      <c r="Q3046" t="s">
        <v>51</v>
      </c>
      <c r="R3046" t="s">
        <v>58</v>
      </c>
      <c r="S3046" t="s">
        <v>966</v>
      </c>
      <c r="T3046" t="s">
        <v>185</v>
      </c>
      <c r="U3046" t="s">
        <v>194</v>
      </c>
      <c r="V3046" t="s">
        <v>544</v>
      </c>
      <c r="W3046" t="s">
        <v>40</v>
      </c>
      <c r="X3046" t="s">
        <v>40</v>
      </c>
      <c r="Y3046" t="s">
        <v>41</v>
      </c>
      <c r="Z3046" t="s">
        <v>41</v>
      </c>
      <c r="AA3046" t="s">
        <v>188</v>
      </c>
      <c r="AB3046" t="s">
        <v>195</v>
      </c>
    </row>
    <row r="3047" spans="1:28" x14ac:dyDescent="0.25">
      <c r="A3047" t="s">
        <v>925</v>
      </c>
      <c r="B3047" t="s">
        <v>26</v>
      </c>
      <c r="C3047" t="s">
        <v>965</v>
      </c>
      <c r="D3047" t="s">
        <v>64</v>
      </c>
      <c r="E3047">
        <v>511</v>
      </c>
      <c r="F3047" t="str">
        <f t="shared" si="94"/>
        <v>A3860AF511</v>
      </c>
      <c r="G3047">
        <f t="shared" si="95"/>
        <v>2000</v>
      </c>
      <c r="H3047" s="2">
        <v>-2007</v>
      </c>
      <c r="I3047" s="3">
        <v>-2000</v>
      </c>
      <c r="J3047" t="s">
        <v>99</v>
      </c>
      <c r="K3047" t="s">
        <v>116</v>
      </c>
      <c r="L3047" t="s">
        <v>117</v>
      </c>
      <c r="M3047" t="s">
        <v>118</v>
      </c>
      <c r="N3047" t="s">
        <v>117</v>
      </c>
      <c r="O3047" t="s">
        <v>814</v>
      </c>
      <c r="P3047" t="s">
        <v>34</v>
      </c>
      <c r="Q3047" t="s">
        <v>51</v>
      </c>
      <c r="R3047" t="s">
        <v>58</v>
      </c>
      <c r="S3047" t="s">
        <v>966</v>
      </c>
      <c r="T3047" t="s">
        <v>185</v>
      </c>
      <c r="U3047" t="s">
        <v>194</v>
      </c>
      <c r="V3047" t="s">
        <v>544</v>
      </c>
      <c r="W3047" t="s">
        <v>40</v>
      </c>
      <c r="X3047" t="s">
        <v>40</v>
      </c>
      <c r="Y3047" t="s">
        <v>41</v>
      </c>
      <c r="Z3047" t="s">
        <v>41</v>
      </c>
      <c r="AA3047" t="s">
        <v>188</v>
      </c>
      <c r="AB3047" t="s">
        <v>195</v>
      </c>
    </row>
    <row r="3048" spans="1:28" x14ac:dyDescent="0.25">
      <c r="A3048" t="s">
        <v>119</v>
      </c>
      <c r="B3048" t="s">
        <v>967</v>
      </c>
      <c r="C3048" t="s">
        <v>965</v>
      </c>
      <c r="D3048" t="s">
        <v>64</v>
      </c>
      <c r="E3048">
        <v>511</v>
      </c>
      <c r="F3048" t="str">
        <f t="shared" si="94"/>
        <v>A3860AF511</v>
      </c>
      <c r="G3048">
        <f t="shared" si="95"/>
        <v>1000</v>
      </c>
      <c r="H3048" s="2">
        <v>630</v>
      </c>
      <c r="I3048" s="3">
        <v>1000</v>
      </c>
      <c r="J3048" t="s">
        <v>29</v>
      </c>
      <c r="K3048" t="s">
        <v>121</v>
      </c>
      <c r="L3048" t="s">
        <v>122</v>
      </c>
      <c r="M3048" t="s">
        <v>123</v>
      </c>
      <c r="N3048" t="s">
        <v>124</v>
      </c>
      <c r="O3048" t="s">
        <v>814</v>
      </c>
      <c r="P3048" t="s">
        <v>34</v>
      </c>
      <c r="Q3048" t="s">
        <v>51</v>
      </c>
      <c r="R3048" t="s">
        <v>58</v>
      </c>
      <c r="S3048" t="s">
        <v>966</v>
      </c>
      <c r="T3048" t="s">
        <v>185</v>
      </c>
      <c r="U3048" t="s">
        <v>194</v>
      </c>
      <c r="V3048" t="s">
        <v>544</v>
      </c>
      <c r="W3048" t="s">
        <v>40</v>
      </c>
      <c r="X3048" t="s">
        <v>40</v>
      </c>
      <c r="Y3048" t="s">
        <v>41</v>
      </c>
      <c r="Z3048" t="s">
        <v>41</v>
      </c>
      <c r="AA3048" t="s">
        <v>188</v>
      </c>
      <c r="AB3048" t="s">
        <v>195</v>
      </c>
    </row>
    <row r="3049" spans="1:28" x14ac:dyDescent="0.25">
      <c r="A3049" t="s">
        <v>125</v>
      </c>
      <c r="B3049" t="s">
        <v>967</v>
      </c>
      <c r="C3049" t="s">
        <v>965</v>
      </c>
      <c r="D3049" t="s">
        <v>64</v>
      </c>
      <c r="E3049">
        <v>511</v>
      </c>
      <c r="F3049" t="str">
        <f t="shared" si="94"/>
        <v>A3860AF511</v>
      </c>
      <c r="G3049">
        <f t="shared" si="95"/>
        <v>1000</v>
      </c>
      <c r="H3049" s="2">
        <v>-630</v>
      </c>
      <c r="I3049" s="3">
        <v>-1000</v>
      </c>
      <c r="J3049" t="s">
        <v>99</v>
      </c>
      <c r="K3049" t="s">
        <v>126</v>
      </c>
      <c r="L3049" t="s">
        <v>927</v>
      </c>
      <c r="M3049" t="s">
        <v>127</v>
      </c>
      <c r="N3049" t="s">
        <v>928</v>
      </c>
      <c r="O3049" t="s">
        <v>814</v>
      </c>
      <c r="P3049" t="s">
        <v>34</v>
      </c>
      <c r="Q3049" t="s">
        <v>51</v>
      </c>
      <c r="R3049" t="s">
        <v>58</v>
      </c>
      <c r="S3049" t="s">
        <v>966</v>
      </c>
      <c r="T3049" t="s">
        <v>185</v>
      </c>
      <c r="U3049" t="s">
        <v>194</v>
      </c>
      <c r="V3049" t="s">
        <v>544</v>
      </c>
      <c r="W3049" t="s">
        <v>40</v>
      </c>
      <c r="X3049" t="s">
        <v>40</v>
      </c>
      <c r="Y3049" t="s">
        <v>41</v>
      </c>
      <c r="Z3049" t="s">
        <v>41</v>
      </c>
      <c r="AA3049" t="s">
        <v>188</v>
      </c>
      <c r="AB3049" t="s">
        <v>195</v>
      </c>
    </row>
    <row r="3050" spans="1:28" x14ac:dyDescent="0.25">
      <c r="A3050" t="s">
        <v>145</v>
      </c>
      <c r="B3050" t="s">
        <v>26</v>
      </c>
      <c r="C3050" t="s">
        <v>965</v>
      </c>
      <c r="D3050" t="s">
        <v>64</v>
      </c>
      <c r="E3050">
        <v>511</v>
      </c>
      <c r="F3050" t="str">
        <f t="shared" si="94"/>
        <v>A3860AF511</v>
      </c>
      <c r="G3050">
        <f t="shared" si="95"/>
        <v>1000</v>
      </c>
      <c r="H3050" s="2">
        <v>630</v>
      </c>
      <c r="I3050" s="3">
        <v>1000</v>
      </c>
      <c r="J3050" t="s">
        <v>29</v>
      </c>
      <c r="K3050" t="s">
        <v>108</v>
      </c>
      <c r="L3050" t="s">
        <v>109</v>
      </c>
      <c r="M3050" t="s">
        <v>32</v>
      </c>
      <c r="N3050" t="s">
        <v>33</v>
      </c>
      <c r="O3050" t="s">
        <v>814</v>
      </c>
      <c r="P3050" t="s">
        <v>34</v>
      </c>
      <c r="Q3050" t="s">
        <v>51</v>
      </c>
      <c r="R3050" t="s">
        <v>58</v>
      </c>
      <c r="S3050" t="s">
        <v>966</v>
      </c>
      <c r="T3050" t="s">
        <v>185</v>
      </c>
      <c r="U3050" t="s">
        <v>194</v>
      </c>
      <c r="V3050" t="s">
        <v>544</v>
      </c>
      <c r="W3050" t="s">
        <v>40</v>
      </c>
      <c r="X3050" t="s">
        <v>40</v>
      </c>
      <c r="Y3050" t="s">
        <v>41</v>
      </c>
      <c r="Z3050" t="s">
        <v>41</v>
      </c>
      <c r="AA3050" t="s">
        <v>188</v>
      </c>
      <c r="AB3050" t="s">
        <v>195</v>
      </c>
    </row>
    <row r="3051" spans="1:28" x14ac:dyDescent="0.25">
      <c r="A3051" t="s">
        <v>146</v>
      </c>
      <c r="B3051" t="s">
        <v>26</v>
      </c>
      <c r="C3051" t="s">
        <v>965</v>
      </c>
      <c r="D3051" t="s">
        <v>64</v>
      </c>
      <c r="E3051">
        <v>511</v>
      </c>
      <c r="F3051" t="str">
        <f t="shared" si="94"/>
        <v>A3860AF511</v>
      </c>
      <c r="G3051">
        <f t="shared" si="95"/>
        <v>1000</v>
      </c>
      <c r="H3051" s="2">
        <v>-630</v>
      </c>
      <c r="I3051" s="3">
        <v>-1000</v>
      </c>
      <c r="J3051" t="s">
        <v>99</v>
      </c>
      <c r="K3051" t="s">
        <v>121</v>
      </c>
      <c r="L3051" t="s">
        <v>122</v>
      </c>
      <c r="M3051" t="s">
        <v>123</v>
      </c>
      <c r="N3051" t="s">
        <v>124</v>
      </c>
      <c r="O3051" t="s">
        <v>814</v>
      </c>
      <c r="P3051" t="s">
        <v>34</v>
      </c>
      <c r="Q3051" t="s">
        <v>51</v>
      </c>
      <c r="R3051" t="s">
        <v>58</v>
      </c>
      <c r="S3051" t="s">
        <v>966</v>
      </c>
      <c r="T3051" t="s">
        <v>185</v>
      </c>
      <c r="U3051" t="s">
        <v>194</v>
      </c>
      <c r="V3051" t="s">
        <v>544</v>
      </c>
      <c r="W3051" t="s">
        <v>40</v>
      </c>
      <c r="X3051" t="s">
        <v>40</v>
      </c>
      <c r="Y3051" t="s">
        <v>41</v>
      </c>
      <c r="Z3051" t="s">
        <v>41</v>
      </c>
      <c r="AA3051" t="s">
        <v>188</v>
      </c>
      <c r="AB3051" t="s">
        <v>195</v>
      </c>
    </row>
    <row r="3052" spans="1:28" x14ac:dyDescent="0.25">
      <c r="A3052" t="s">
        <v>147</v>
      </c>
      <c r="B3052" t="s">
        <v>26</v>
      </c>
      <c r="C3052" t="s">
        <v>965</v>
      </c>
      <c r="D3052" t="s">
        <v>64</v>
      </c>
      <c r="E3052">
        <v>511</v>
      </c>
      <c r="F3052" t="str">
        <f t="shared" si="94"/>
        <v>A3860AF511</v>
      </c>
      <c r="G3052">
        <f t="shared" si="95"/>
        <v>1000</v>
      </c>
      <c r="H3052" s="2">
        <v>630</v>
      </c>
      <c r="I3052" s="3">
        <v>1000</v>
      </c>
      <c r="J3052" t="s">
        <v>29</v>
      </c>
      <c r="K3052" t="s">
        <v>126</v>
      </c>
      <c r="L3052" t="s">
        <v>927</v>
      </c>
      <c r="M3052" t="s">
        <v>127</v>
      </c>
      <c r="N3052" t="s">
        <v>928</v>
      </c>
      <c r="O3052" t="s">
        <v>814</v>
      </c>
      <c r="P3052" t="s">
        <v>34</v>
      </c>
      <c r="Q3052" t="s">
        <v>51</v>
      </c>
      <c r="R3052" t="s">
        <v>58</v>
      </c>
      <c r="S3052" t="s">
        <v>966</v>
      </c>
      <c r="T3052" t="s">
        <v>185</v>
      </c>
      <c r="U3052" t="s">
        <v>194</v>
      </c>
      <c r="V3052" t="s">
        <v>544</v>
      </c>
      <c r="W3052" t="s">
        <v>40</v>
      </c>
      <c r="X3052" t="s">
        <v>40</v>
      </c>
      <c r="Y3052" t="s">
        <v>41</v>
      </c>
      <c r="Z3052" t="s">
        <v>41</v>
      </c>
      <c r="AA3052" t="s">
        <v>188</v>
      </c>
      <c r="AB3052" t="s">
        <v>195</v>
      </c>
    </row>
    <row r="3053" spans="1:28" x14ac:dyDescent="0.25">
      <c r="A3053" t="s">
        <v>148</v>
      </c>
      <c r="B3053" t="s">
        <v>26</v>
      </c>
      <c r="C3053" t="s">
        <v>965</v>
      </c>
      <c r="D3053" t="s">
        <v>64</v>
      </c>
      <c r="E3053">
        <v>511</v>
      </c>
      <c r="F3053" t="str">
        <f t="shared" si="94"/>
        <v>A3860AF511</v>
      </c>
      <c r="G3053">
        <f t="shared" si="95"/>
        <v>1000</v>
      </c>
      <c r="H3053" s="2">
        <v>-630</v>
      </c>
      <c r="I3053" s="3">
        <v>-1000</v>
      </c>
      <c r="J3053" t="s">
        <v>99</v>
      </c>
      <c r="K3053" t="s">
        <v>116</v>
      </c>
      <c r="L3053" t="s">
        <v>117</v>
      </c>
      <c r="M3053" t="s">
        <v>118</v>
      </c>
      <c r="N3053" t="s">
        <v>117</v>
      </c>
      <c r="O3053" t="s">
        <v>814</v>
      </c>
      <c r="P3053" t="s">
        <v>34</v>
      </c>
      <c r="Q3053" t="s">
        <v>51</v>
      </c>
      <c r="R3053" t="s">
        <v>58</v>
      </c>
      <c r="S3053" t="s">
        <v>966</v>
      </c>
      <c r="T3053" t="s">
        <v>185</v>
      </c>
      <c r="U3053" t="s">
        <v>194</v>
      </c>
      <c r="V3053" t="s">
        <v>544</v>
      </c>
      <c r="W3053" t="s">
        <v>40</v>
      </c>
      <c r="X3053" t="s">
        <v>40</v>
      </c>
      <c r="Y3053" t="s">
        <v>41</v>
      </c>
      <c r="Z3053" t="s">
        <v>41</v>
      </c>
      <c r="AA3053" t="s">
        <v>188</v>
      </c>
      <c r="AB3053" t="s">
        <v>195</v>
      </c>
    </row>
    <row r="3054" spans="1:28" x14ac:dyDescent="0.25">
      <c r="A3054" t="s">
        <v>823</v>
      </c>
      <c r="B3054" t="s">
        <v>26</v>
      </c>
      <c r="C3054" t="s">
        <v>549</v>
      </c>
      <c r="D3054" t="s">
        <v>64</v>
      </c>
      <c r="E3054">
        <v>511</v>
      </c>
      <c r="F3054" t="str">
        <f t="shared" si="94"/>
        <v>A3860AF511</v>
      </c>
      <c r="G3054">
        <f t="shared" si="95"/>
        <v>58000</v>
      </c>
      <c r="H3054" s="2">
        <v>58385</v>
      </c>
      <c r="I3054" s="3">
        <v>58000</v>
      </c>
      <c r="J3054" t="s">
        <v>29</v>
      </c>
      <c r="K3054" t="s">
        <v>108</v>
      </c>
      <c r="L3054" t="s">
        <v>109</v>
      </c>
      <c r="M3054" t="s">
        <v>32</v>
      </c>
      <c r="N3054" t="s">
        <v>33</v>
      </c>
      <c r="O3054" t="s">
        <v>814</v>
      </c>
      <c r="P3054" t="s">
        <v>34</v>
      </c>
      <c r="Q3054" t="s">
        <v>51</v>
      </c>
      <c r="R3054" t="s">
        <v>58</v>
      </c>
      <c r="S3054" t="s">
        <v>550</v>
      </c>
      <c r="T3054" t="s">
        <v>185</v>
      </c>
      <c r="U3054" t="s">
        <v>194</v>
      </c>
      <c r="V3054" t="s">
        <v>544</v>
      </c>
      <c r="W3054" t="s">
        <v>40</v>
      </c>
      <c r="X3054" t="s">
        <v>40</v>
      </c>
      <c r="Y3054" t="s">
        <v>41</v>
      </c>
      <c r="Z3054" t="s">
        <v>41</v>
      </c>
      <c r="AA3054" t="s">
        <v>188</v>
      </c>
      <c r="AB3054" t="s">
        <v>551</v>
      </c>
    </row>
    <row r="3055" spans="1:28" x14ac:dyDescent="0.25">
      <c r="A3055" t="s">
        <v>825</v>
      </c>
      <c r="B3055" t="s">
        <v>26</v>
      </c>
      <c r="C3055" t="s">
        <v>549</v>
      </c>
      <c r="D3055" t="s">
        <v>64</v>
      </c>
      <c r="E3055">
        <v>511</v>
      </c>
      <c r="F3055" t="str">
        <f t="shared" si="94"/>
        <v>A3860AF511</v>
      </c>
      <c r="G3055">
        <f t="shared" si="95"/>
        <v>2000</v>
      </c>
      <c r="H3055" s="2">
        <v>1248</v>
      </c>
      <c r="I3055" s="3">
        <v>2000</v>
      </c>
      <c r="J3055" t="s">
        <v>29</v>
      </c>
      <c r="K3055" t="s">
        <v>100</v>
      </c>
      <c r="L3055" t="s">
        <v>101</v>
      </c>
      <c r="M3055" t="s">
        <v>102</v>
      </c>
      <c r="N3055" t="s">
        <v>103</v>
      </c>
      <c r="O3055" t="s">
        <v>814</v>
      </c>
      <c r="P3055" t="s">
        <v>34</v>
      </c>
      <c r="Q3055" t="s">
        <v>51</v>
      </c>
      <c r="R3055" t="s">
        <v>58</v>
      </c>
      <c r="S3055" t="s">
        <v>550</v>
      </c>
      <c r="T3055" t="s">
        <v>185</v>
      </c>
      <c r="U3055" t="s">
        <v>194</v>
      </c>
      <c r="V3055" t="s">
        <v>544</v>
      </c>
      <c r="W3055" t="s">
        <v>40</v>
      </c>
      <c r="X3055" t="s">
        <v>40</v>
      </c>
      <c r="Y3055" t="s">
        <v>41</v>
      </c>
      <c r="Z3055" t="s">
        <v>41</v>
      </c>
      <c r="AA3055" t="s">
        <v>188</v>
      </c>
      <c r="AB3055" t="s">
        <v>551</v>
      </c>
    </row>
    <row r="3056" spans="1:28" x14ac:dyDescent="0.25">
      <c r="A3056" t="s">
        <v>816</v>
      </c>
      <c r="B3056" t="s">
        <v>26</v>
      </c>
      <c r="C3056" t="s">
        <v>549</v>
      </c>
      <c r="D3056" t="s">
        <v>64</v>
      </c>
      <c r="E3056">
        <v>511</v>
      </c>
      <c r="F3056" t="str">
        <f t="shared" si="94"/>
        <v>A3860AF511</v>
      </c>
      <c r="G3056">
        <f t="shared" si="95"/>
        <v>17000</v>
      </c>
      <c r="H3056" s="2">
        <v>-16532</v>
      </c>
      <c r="I3056" s="3">
        <v>-17000</v>
      </c>
      <c r="J3056" t="s">
        <v>99</v>
      </c>
      <c r="K3056" t="s">
        <v>115</v>
      </c>
      <c r="L3056" t="s">
        <v>111</v>
      </c>
      <c r="M3056" t="s">
        <v>112</v>
      </c>
      <c r="N3056" t="s">
        <v>113</v>
      </c>
      <c r="O3056" t="s">
        <v>814</v>
      </c>
      <c r="P3056" t="s">
        <v>34</v>
      </c>
      <c r="Q3056" t="s">
        <v>51</v>
      </c>
      <c r="R3056" t="s">
        <v>58</v>
      </c>
      <c r="S3056" t="s">
        <v>550</v>
      </c>
      <c r="T3056" t="s">
        <v>185</v>
      </c>
      <c r="U3056" t="s">
        <v>194</v>
      </c>
      <c r="V3056" t="s">
        <v>544</v>
      </c>
      <c r="W3056" t="s">
        <v>40</v>
      </c>
      <c r="X3056" t="s">
        <v>40</v>
      </c>
      <c r="Y3056" t="s">
        <v>41</v>
      </c>
      <c r="Z3056" t="s">
        <v>41</v>
      </c>
      <c r="AA3056" t="s">
        <v>188</v>
      </c>
      <c r="AB3056" t="s">
        <v>551</v>
      </c>
    </row>
    <row r="3057" spans="1:28" x14ac:dyDescent="0.25">
      <c r="A3057" t="s">
        <v>817</v>
      </c>
      <c r="B3057" t="s">
        <v>26</v>
      </c>
      <c r="C3057" t="s">
        <v>549</v>
      </c>
      <c r="D3057" t="s">
        <v>64</v>
      </c>
      <c r="E3057">
        <v>511</v>
      </c>
      <c r="F3057" t="str">
        <f t="shared" si="94"/>
        <v>A3860AF511</v>
      </c>
      <c r="G3057">
        <f t="shared" si="95"/>
        <v>43000</v>
      </c>
      <c r="H3057" s="2">
        <v>-43101</v>
      </c>
      <c r="I3057" s="3">
        <v>-43000</v>
      </c>
      <c r="J3057" t="s">
        <v>99</v>
      </c>
      <c r="K3057" t="s">
        <v>116</v>
      </c>
      <c r="L3057" t="s">
        <v>117</v>
      </c>
      <c r="M3057" t="s">
        <v>118</v>
      </c>
      <c r="N3057" t="s">
        <v>117</v>
      </c>
      <c r="O3057" t="s">
        <v>814</v>
      </c>
      <c r="P3057" t="s">
        <v>34</v>
      </c>
      <c r="Q3057" t="s">
        <v>51</v>
      </c>
      <c r="R3057" t="s">
        <v>58</v>
      </c>
      <c r="S3057" t="s">
        <v>550</v>
      </c>
      <c r="T3057" t="s">
        <v>185</v>
      </c>
      <c r="U3057" t="s">
        <v>194</v>
      </c>
      <c r="V3057" t="s">
        <v>544</v>
      </c>
      <c r="W3057" t="s">
        <v>40</v>
      </c>
      <c r="X3057" t="s">
        <v>40</v>
      </c>
      <c r="Y3057" t="s">
        <v>41</v>
      </c>
      <c r="Z3057" t="s">
        <v>41</v>
      </c>
      <c r="AA3057" t="s">
        <v>188</v>
      </c>
      <c r="AB3057" t="s">
        <v>551</v>
      </c>
    </row>
    <row r="3058" spans="1:28" x14ac:dyDescent="0.25">
      <c r="A3058" t="s">
        <v>870</v>
      </c>
      <c r="B3058" t="s">
        <v>26</v>
      </c>
      <c r="C3058" t="s">
        <v>549</v>
      </c>
      <c r="D3058" t="s">
        <v>64</v>
      </c>
      <c r="E3058">
        <v>511</v>
      </c>
      <c r="F3058" t="str">
        <f t="shared" si="94"/>
        <v>A3860AF511</v>
      </c>
      <c r="G3058">
        <f t="shared" si="95"/>
        <v>237000</v>
      </c>
      <c r="H3058" s="2">
        <v>237197</v>
      </c>
      <c r="I3058" s="3">
        <v>237000</v>
      </c>
      <c r="J3058" t="s">
        <v>29</v>
      </c>
      <c r="K3058" t="s">
        <v>108</v>
      </c>
      <c r="L3058" t="s">
        <v>109</v>
      </c>
      <c r="M3058" t="s">
        <v>32</v>
      </c>
      <c r="N3058" t="s">
        <v>33</v>
      </c>
      <c r="O3058" t="s">
        <v>814</v>
      </c>
      <c r="P3058" t="s">
        <v>34</v>
      </c>
      <c r="Q3058" t="s">
        <v>51</v>
      </c>
      <c r="R3058" t="s">
        <v>58</v>
      </c>
      <c r="S3058" t="s">
        <v>550</v>
      </c>
      <c r="T3058" t="s">
        <v>185</v>
      </c>
      <c r="U3058" t="s">
        <v>194</v>
      </c>
      <c r="V3058" t="s">
        <v>544</v>
      </c>
      <c r="W3058" t="s">
        <v>40</v>
      </c>
      <c r="X3058" t="s">
        <v>40</v>
      </c>
      <c r="Y3058" t="s">
        <v>41</v>
      </c>
      <c r="Z3058" t="s">
        <v>41</v>
      </c>
      <c r="AA3058" t="s">
        <v>188</v>
      </c>
      <c r="AB3058" t="s">
        <v>551</v>
      </c>
    </row>
    <row r="3059" spans="1:28" x14ac:dyDescent="0.25">
      <c r="A3059" t="s">
        <v>820</v>
      </c>
      <c r="B3059" t="s">
        <v>26</v>
      </c>
      <c r="C3059" t="s">
        <v>549</v>
      </c>
      <c r="D3059" t="s">
        <v>64</v>
      </c>
      <c r="E3059">
        <v>511</v>
      </c>
      <c r="F3059" t="str">
        <f t="shared" si="94"/>
        <v>A3860AF511</v>
      </c>
      <c r="G3059">
        <f t="shared" si="95"/>
        <v>5000</v>
      </c>
      <c r="H3059" s="2">
        <v>5065</v>
      </c>
      <c r="I3059" s="3">
        <v>5000</v>
      </c>
      <c r="J3059" t="s">
        <v>29</v>
      </c>
      <c r="K3059" t="s">
        <v>104</v>
      </c>
      <c r="L3059" t="s">
        <v>105</v>
      </c>
      <c r="M3059" t="s">
        <v>102</v>
      </c>
      <c r="N3059" t="s">
        <v>103</v>
      </c>
      <c r="O3059" t="s">
        <v>814</v>
      </c>
      <c r="P3059" t="s">
        <v>34</v>
      </c>
      <c r="Q3059" t="s">
        <v>51</v>
      </c>
      <c r="R3059" t="s">
        <v>58</v>
      </c>
      <c r="S3059" t="s">
        <v>550</v>
      </c>
      <c r="T3059" t="s">
        <v>185</v>
      </c>
      <c r="U3059" t="s">
        <v>194</v>
      </c>
      <c r="V3059" t="s">
        <v>544</v>
      </c>
      <c r="W3059" t="s">
        <v>40</v>
      </c>
      <c r="X3059" t="s">
        <v>40</v>
      </c>
      <c r="Y3059" t="s">
        <v>41</v>
      </c>
      <c r="Z3059" t="s">
        <v>41</v>
      </c>
      <c r="AA3059" t="s">
        <v>188</v>
      </c>
      <c r="AB3059" t="s">
        <v>551</v>
      </c>
    </row>
    <row r="3060" spans="1:28" x14ac:dyDescent="0.25">
      <c r="A3060" t="s">
        <v>822</v>
      </c>
      <c r="B3060" t="s">
        <v>26</v>
      </c>
      <c r="C3060" t="s">
        <v>549</v>
      </c>
      <c r="D3060" t="s">
        <v>64</v>
      </c>
      <c r="E3060">
        <v>511</v>
      </c>
      <c r="F3060" t="str">
        <f t="shared" si="94"/>
        <v>A3860AF511</v>
      </c>
      <c r="G3060">
        <f t="shared" si="95"/>
        <v>67000</v>
      </c>
      <c r="H3060" s="2">
        <v>-67163</v>
      </c>
      <c r="I3060" s="3">
        <v>-67000</v>
      </c>
      <c r="J3060" t="s">
        <v>99</v>
      </c>
      <c r="K3060" t="s">
        <v>115</v>
      </c>
      <c r="L3060" t="s">
        <v>111</v>
      </c>
      <c r="M3060" t="s">
        <v>112</v>
      </c>
      <c r="N3060" t="s">
        <v>113</v>
      </c>
      <c r="O3060" t="s">
        <v>814</v>
      </c>
      <c r="P3060" t="s">
        <v>34</v>
      </c>
      <c r="Q3060" t="s">
        <v>51</v>
      </c>
      <c r="R3060" t="s">
        <v>58</v>
      </c>
      <c r="S3060" t="s">
        <v>550</v>
      </c>
      <c r="T3060" t="s">
        <v>185</v>
      </c>
      <c r="U3060" t="s">
        <v>194</v>
      </c>
      <c r="V3060" t="s">
        <v>544</v>
      </c>
      <c r="W3060" t="s">
        <v>40</v>
      </c>
      <c r="X3060" t="s">
        <v>40</v>
      </c>
      <c r="Y3060" t="s">
        <v>41</v>
      </c>
      <c r="Z3060" t="s">
        <v>41</v>
      </c>
      <c r="AA3060" t="s">
        <v>188</v>
      </c>
      <c r="AB3060" t="s">
        <v>551</v>
      </c>
    </row>
    <row r="3061" spans="1:28" x14ac:dyDescent="0.25">
      <c r="A3061" t="s">
        <v>925</v>
      </c>
      <c r="B3061" t="s">
        <v>26</v>
      </c>
      <c r="C3061" t="s">
        <v>549</v>
      </c>
      <c r="D3061" t="s">
        <v>64</v>
      </c>
      <c r="E3061">
        <v>511</v>
      </c>
      <c r="F3061" t="str">
        <f t="shared" si="94"/>
        <v>A3860AF511</v>
      </c>
      <c r="G3061">
        <f t="shared" si="95"/>
        <v>175000</v>
      </c>
      <c r="H3061" s="2">
        <v>-175099</v>
      </c>
      <c r="I3061" s="3">
        <v>-175000</v>
      </c>
      <c r="J3061" t="s">
        <v>99</v>
      </c>
      <c r="K3061" t="s">
        <v>116</v>
      </c>
      <c r="L3061" t="s">
        <v>117</v>
      </c>
      <c r="M3061" t="s">
        <v>118</v>
      </c>
      <c r="N3061" t="s">
        <v>117</v>
      </c>
      <c r="O3061" t="s">
        <v>814</v>
      </c>
      <c r="P3061" t="s">
        <v>34</v>
      </c>
      <c r="Q3061" t="s">
        <v>51</v>
      </c>
      <c r="R3061" t="s">
        <v>58</v>
      </c>
      <c r="S3061" t="s">
        <v>550</v>
      </c>
      <c r="T3061" t="s">
        <v>185</v>
      </c>
      <c r="U3061" t="s">
        <v>194</v>
      </c>
      <c r="V3061" t="s">
        <v>544</v>
      </c>
      <c r="W3061" t="s">
        <v>40</v>
      </c>
      <c r="X3061" t="s">
        <v>40</v>
      </c>
      <c r="Y3061" t="s">
        <v>41</v>
      </c>
      <c r="Z3061" t="s">
        <v>41</v>
      </c>
      <c r="AA3061" t="s">
        <v>188</v>
      </c>
      <c r="AB3061" t="s">
        <v>551</v>
      </c>
    </row>
    <row r="3062" spans="1:28" x14ac:dyDescent="0.25">
      <c r="A3062" t="s">
        <v>119</v>
      </c>
      <c r="B3062" t="s">
        <v>552</v>
      </c>
      <c r="C3062" t="s">
        <v>549</v>
      </c>
      <c r="D3062" t="s">
        <v>64</v>
      </c>
      <c r="E3062">
        <v>511</v>
      </c>
      <c r="F3062" t="str">
        <f t="shared" si="94"/>
        <v>A3860AF511</v>
      </c>
      <c r="G3062">
        <f t="shared" si="95"/>
        <v>68000</v>
      </c>
      <c r="H3062" s="2">
        <v>68462</v>
      </c>
      <c r="I3062" s="3">
        <v>68000</v>
      </c>
      <c r="J3062" t="s">
        <v>29</v>
      </c>
      <c r="K3062" t="s">
        <v>121</v>
      </c>
      <c r="L3062" t="s">
        <v>122</v>
      </c>
      <c r="M3062" t="s">
        <v>123</v>
      </c>
      <c r="N3062" t="s">
        <v>124</v>
      </c>
      <c r="O3062" t="s">
        <v>814</v>
      </c>
      <c r="P3062" t="s">
        <v>34</v>
      </c>
      <c r="Q3062" t="s">
        <v>51</v>
      </c>
      <c r="R3062" t="s">
        <v>58</v>
      </c>
      <c r="S3062" t="s">
        <v>550</v>
      </c>
      <c r="T3062" t="s">
        <v>185</v>
      </c>
      <c r="U3062" t="s">
        <v>194</v>
      </c>
      <c r="V3062" t="s">
        <v>544</v>
      </c>
      <c r="W3062" t="s">
        <v>40</v>
      </c>
      <c r="X3062" t="s">
        <v>40</v>
      </c>
      <c r="Y3062" t="s">
        <v>41</v>
      </c>
      <c r="Z3062" t="s">
        <v>41</v>
      </c>
      <c r="AA3062" t="s">
        <v>188</v>
      </c>
      <c r="AB3062" t="s">
        <v>551</v>
      </c>
    </row>
    <row r="3063" spans="1:28" x14ac:dyDescent="0.25">
      <c r="A3063" t="s">
        <v>125</v>
      </c>
      <c r="B3063" t="s">
        <v>552</v>
      </c>
      <c r="C3063" t="s">
        <v>549</v>
      </c>
      <c r="D3063" t="s">
        <v>64</v>
      </c>
      <c r="E3063">
        <v>511</v>
      </c>
      <c r="F3063" t="str">
        <f t="shared" si="94"/>
        <v>A3860AF511</v>
      </c>
      <c r="G3063">
        <f t="shared" si="95"/>
        <v>68000</v>
      </c>
      <c r="H3063" s="2">
        <v>-68462</v>
      </c>
      <c r="I3063" s="3">
        <v>-68000</v>
      </c>
      <c r="J3063" t="s">
        <v>99</v>
      </c>
      <c r="K3063" t="s">
        <v>126</v>
      </c>
      <c r="L3063" t="s">
        <v>927</v>
      </c>
      <c r="M3063" t="s">
        <v>127</v>
      </c>
      <c r="N3063" t="s">
        <v>928</v>
      </c>
      <c r="O3063" t="s">
        <v>814</v>
      </c>
      <c r="P3063" t="s">
        <v>34</v>
      </c>
      <c r="Q3063" t="s">
        <v>51</v>
      </c>
      <c r="R3063" t="s">
        <v>58</v>
      </c>
      <c r="S3063" t="s">
        <v>550</v>
      </c>
      <c r="T3063" t="s">
        <v>185</v>
      </c>
      <c r="U3063" t="s">
        <v>194</v>
      </c>
      <c r="V3063" t="s">
        <v>544</v>
      </c>
      <c r="W3063" t="s">
        <v>40</v>
      </c>
      <c r="X3063" t="s">
        <v>40</v>
      </c>
      <c r="Y3063" t="s">
        <v>41</v>
      </c>
      <c r="Z3063" t="s">
        <v>41</v>
      </c>
      <c r="AA3063" t="s">
        <v>188</v>
      </c>
      <c r="AB3063" t="s">
        <v>551</v>
      </c>
    </row>
    <row r="3064" spans="1:28" x14ac:dyDescent="0.25">
      <c r="A3064" t="s">
        <v>145</v>
      </c>
      <c r="B3064" t="s">
        <v>26</v>
      </c>
      <c r="C3064" t="s">
        <v>549</v>
      </c>
      <c r="D3064" t="s">
        <v>64</v>
      </c>
      <c r="E3064">
        <v>511</v>
      </c>
      <c r="F3064" t="str">
        <f t="shared" si="94"/>
        <v>A3860AF511</v>
      </c>
      <c r="G3064">
        <f t="shared" si="95"/>
        <v>68000</v>
      </c>
      <c r="H3064" s="2">
        <v>68462</v>
      </c>
      <c r="I3064" s="3">
        <v>68000</v>
      </c>
      <c r="J3064" t="s">
        <v>29</v>
      </c>
      <c r="K3064" t="s">
        <v>108</v>
      </c>
      <c r="L3064" t="s">
        <v>109</v>
      </c>
      <c r="M3064" t="s">
        <v>32</v>
      </c>
      <c r="N3064" t="s">
        <v>33</v>
      </c>
      <c r="O3064" t="s">
        <v>814</v>
      </c>
      <c r="P3064" t="s">
        <v>34</v>
      </c>
      <c r="Q3064" t="s">
        <v>51</v>
      </c>
      <c r="R3064" t="s">
        <v>58</v>
      </c>
      <c r="S3064" t="s">
        <v>550</v>
      </c>
      <c r="T3064" t="s">
        <v>185</v>
      </c>
      <c r="U3064" t="s">
        <v>194</v>
      </c>
      <c r="V3064" t="s">
        <v>544</v>
      </c>
      <c r="W3064" t="s">
        <v>40</v>
      </c>
      <c r="X3064" t="s">
        <v>40</v>
      </c>
      <c r="Y3064" t="s">
        <v>41</v>
      </c>
      <c r="Z3064" t="s">
        <v>41</v>
      </c>
      <c r="AA3064" t="s">
        <v>188</v>
      </c>
      <c r="AB3064" t="s">
        <v>551</v>
      </c>
    </row>
    <row r="3065" spans="1:28" x14ac:dyDescent="0.25">
      <c r="A3065" t="s">
        <v>146</v>
      </c>
      <c r="B3065" t="s">
        <v>26</v>
      </c>
      <c r="C3065" t="s">
        <v>549</v>
      </c>
      <c r="D3065" t="s">
        <v>64</v>
      </c>
      <c r="E3065">
        <v>511</v>
      </c>
      <c r="F3065" t="str">
        <f t="shared" si="94"/>
        <v>A3860AF511</v>
      </c>
      <c r="G3065">
        <f t="shared" si="95"/>
        <v>68000</v>
      </c>
      <c r="H3065" s="2">
        <v>-68462</v>
      </c>
      <c r="I3065" s="3">
        <v>-68000</v>
      </c>
      <c r="J3065" t="s">
        <v>99</v>
      </c>
      <c r="K3065" t="s">
        <v>121</v>
      </c>
      <c r="L3065" t="s">
        <v>122</v>
      </c>
      <c r="M3065" t="s">
        <v>123</v>
      </c>
      <c r="N3065" t="s">
        <v>124</v>
      </c>
      <c r="O3065" t="s">
        <v>814</v>
      </c>
      <c r="P3065" t="s">
        <v>34</v>
      </c>
      <c r="Q3065" t="s">
        <v>51</v>
      </c>
      <c r="R3065" t="s">
        <v>58</v>
      </c>
      <c r="S3065" t="s">
        <v>550</v>
      </c>
      <c r="T3065" t="s">
        <v>185</v>
      </c>
      <c r="U3065" t="s">
        <v>194</v>
      </c>
      <c r="V3065" t="s">
        <v>544</v>
      </c>
      <c r="W3065" t="s">
        <v>40</v>
      </c>
      <c r="X3065" t="s">
        <v>40</v>
      </c>
      <c r="Y3065" t="s">
        <v>41</v>
      </c>
      <c r="Z3065" t="s">
        <v>41</v>
      </c>
      <c r="AA3065" t="s">
        <v>188</v>
      </c>
      <c r="AB3065" t="s">
        <v>551</v>
      </c>
    </row>
    <row r="3066" spans="1:28" x14ac:dyDescent="0.25">
      <c r="A3066" t="s">
        <v>147</v>
      </c>
      <c r="B3066" t="s">
        <v>26</v>
      </c>
      <c r="C3066" t="s">
        <v>549</v>
      </c>
      <c r="D3066" t="s">
        <v>64</v>
      </c>
      <c r="E3066">
        <v>511</v>
      </c>
      <c r="F3066" t="str">
        <f t="shared" si="94"/>
        <v>A3860AF511</v>
      </c>
      <c r="G3066">
        <f t="shared" si="95"/>
        <v>68000</v>
      </c>
      <c r="H3066" s="2">
        <v>68462</v>
      </c>
      <c r="I3066" s="3">
        <v>68000</v>
      </c>
      <c r="J3066" t="s">
        <v>29</v>
      </c>
      <c r="K3066" t="s">
        <v>126</v>
      </c>
      <c r="L3066" t="s">
        <v>927</v>
      </c>
      <c r="M3066" t="s">
        <v>127</v>
      </c>
      <c r="N3066" t="s">
        <v>928</v>
      </c>
      <c r="O3066" t="s">
        <v>814</v>
      </c>
      <c r="P3066" t="s">
        <v>34</v>
      </c>
      <c r="Q3066" t="s">
        <v>51</v>
      </c>
      <c r="R3066" t="s">
        <v>58</v>
      </c>
      <c r="S3066" t="s">
        <v>550</v>
      </c>
      <c r="T3066" t="s">
        <v>185</v>
      </c>
      <c r="U3066" t="s">
        <v>194</v>
      </c>
      <c r="V3066" t="s">
        <v>544</v>
      </c>
      <c r="W3066" t="s">
        <v>40</v>
      </c>
      <c r="X3066" t="s">
        <v>40</v>
      </c>
      <c r="Y3066" t="s">
        <v>41</v>
      </c>
      <c r="Z3066" t="s">
        <v>41</v>
      </c>
      <c r="AA3066" t="s">
        <v>188</v>
      </c>
      <c r="AB3066" t="s">
        <v>551</v>
      </c>
    </row>
    <row r="3067" spans="1:28" x14ac:dyDescent="0.25">
      <c r="A3067" t="s">
        <v>148</v>
      </c>
      <c r="B3067" t="s">
        <v>26</v>
      </c>
      <c r="C3067" t="s">
        <v>549</v>
      </c>
      <c r="D3067" t="s">
        <v>64</v>
      </c>
      <c r="E3067">
        <v>511</v>
      </c>
      <c r="F3067" t="str">
        <f t="shared" si="94"/>
        <v>A3860AF511</v>
      </c>
      <c r="G3067">
        <f t="shared" si="95"/>
        <v>68000</v>
      </c>
      <c r="H3067" s="2">
        <v>-68462</v>
      </c>
      <c r="I3067" s="3">
        <v>-68000</v>
      </c>
      <c r="J3067" t="s">
        <v>99</v>
      </c>
      <c r="K3067" t="s">
        <v>116</v>
      </c>
      <c r="L3067" t="s">
        <v>117</v>
      </c>
      <c r="M3067" t="s">
        <v>118</v>
      </c>
      <c r="N3067" t="s">
        <v>117</v>
      </c>
      <c r="O3067" t="s">
        <v>814</v>
      </c>
      <c r="P3067" t="s">
        <v>34</v>
      </c>
      <c r="Q3067" t="s">
        <v>51</v>
      </c>
      <c r="R3067" t="s">
        <v>58</v>
      </c>
      <c r="S3067" t="s">
        <v>550</v>
      </c>
      <c r="T3067" t="s">
        <v>185</v>
      </c>
      <c r="U3067" t="s">
        <v>194</v>
      </c>
      <c r="V3067" t="s">
        <v>544</v>
      </c>
      <c r="W3067" t="s">
        <v>40</v>
      </c>
      <c r="X3067" t="s">
        <v>40</v>
      </c>
      <c r="Y3067" t="s">
        <v>41</v>
      </c>
      <c r="Z3067" t="s">
        <v>41</v>
      </c>
      <c r="AA3067" t="s">
        <v>188</v>
      </c>
      <c r="AB3067" t="s">
        <v>551</v>
      </c>
    </row>
    <row r="3068" spans="1:28" x14ac:dyDescent="0.25">
      <c r="A3068" t="s">
        <v>149</v>
      </c>
      <c r="B3068" t="s">
        <v>26</v>
      </c>
      <c r="C3068" t="s">
        <v>549</v>
      </c>
      <c r="D3068" t="s">
        <v>64</v>
      </c>
      <c r="E3068">
        <v>511</v>
      </c>
      <c r="F3068" t="str">
        <f t="shared" si="94"/>
        <v>A3860AF511</v>
      </c>
      <c r="G3068">
        <f t="shared" si="95"/>
        <v>45000</v>
      </c>
      <c r="H3068" s="2">
        <v>44820</v>
      </c>
      <c r="I3068" s="3">
        <v>45000</v>
      </c>
      <c r="J3068" t="s">
        <v>29</v>
      </c>
      <c r="K3068" t="s">
        <v>51</v>
      </c>
      <c r="L3068" t="s">
        <v>137</v>
      </c>
      <c r="M3068" t="s">
        <v>138</v>
      </c>
      <c r="N3068" t="s">
        <v>139</v>
      </c>
      <c r="O3068" t="s">
        <v>814</v>
      </c>
      <c r="P3068" t="s">
        <v>34</v>
      </c>
      <c r="Q3068" t="s">
        <v>51</v>
      </c>
      <c r="R3068" t="s">
        <v>58</v>
      </c>
      <c r="S3068" t="s">
        <v>550</v>
      </c>
      <c r="T3068" t="s">
        <v>185</v>
      </c>
      <c r="U3068" t="s">
        <v>194</v>
      </c>
      <c r="V3068" t="s">
        <v>544</v>
      </c>
      <c r="W3068" t="s">
        <v>40</v>
      </c>
      <c r="X3068" t="s">
        <v>40</v>
      </c>
      <c r="Y3068" t="s">
        <v>41</v>
      </c>
      <c r="Z3068" t="s">
        <v>41</v>
      </c>
      <c r="AA3068" t="s">
        <v>188</v>
      </c>
      <c r="AB3068" t="s">
        <v>551</v>
      </c>
    </row>
    <row r="3069" spans="1:28" x14ac:dyDescent="0.25">
      <c r="A3069" t="s">
        <v>152</v>
      </c>
      <c r="B3069" t="s">
        <v>26</v>
      </c>
      <c r="C3069" t="s">
        <v>549</v>
      </c>
      <c r="D3069" t="s">
        <v>64</v>
      </c>
      <c r="E3069">
        <v>511</v>
      </c>
      <c r="F3069" t="str">
        <f t="shared" si="94"/>
        <v>A3860AF511</v>
      </c>
      <c r="G3069">
        <f t="shared" si="95"/>
        <v>45000</v>
      </c>
      <c r="H3069" s="2">
        <v>-44820</v>
      </c>
      <c r="I3069" s="3">
        <v>-45000</v>
      </c>
      <c r="J3069" t="s">
        <v>99</v>
      </c>
      <c r="K3069" t="s">
        <v>115</v>
      </c>
      <c r="L3069" t="s">
        <v>111</v>
      </c>
      <c r="M3069" t="s">
        <v>112</v>
      </c>
      <c r="N3069" t="s">
        <v>113</v>
      </c>
      <c r="O3069" t="s">
        <v>814</v>
      </c>
      <c r="P3069" t="s">
        <v>34</v>
      </c>
      <c r="Q3069" t="s">
        <v>51</v>
      </c>
      <c r="R3069" t="s">
        <v>58</v>
      </c>
      <c r="S3069" t="s">
        <v>550</v>
      </c>
      <c r="T3069" t="s">
        <v>185</v>
      </c>
      <c r="U3069" t="s">
        <v>194</v>
      </c>
      <c r="V3069" t="s">
        <v>544</v>
      </c>
      <c r="W3069" t="s">
        <v>40</v>
      </c>
      <c r="X3069" t="s">
        <v>40</v>
      </c>
      <c r="Y3069" t="s">
        <v>41</v>
      </c>
      <c r="Z3069" t="s">
        <v>41</v>
      </c>
      <c r="AA3069" t="s">
        <v>188</v>
      </c>
      <c r="AB3069" t="s">
        <v>551</v>
      </c>
    </row>
    <row r="3070" spans="1:28" x14ac:dyDescent="0.25">
      <c r="A3070" t="s">
        <v>153</v>
      </c>
      <c r="B3070" t="s">
        <v>552</v>
      </c>
      <c r="C3070" t="s">
        <v>549</v>
      </c>
      <c r="D3070" t="s">
        <v>64</v>
      </c>
      <c r="E3070">
        <v>511</v>
      </c>
      <c r="F3070" t="str">
        <f t="shared" si="94"/>
        <v>A3860AF511</v>
      </c>
      <c r="G3070">
        <f t="shared" si="95"/>
        <v>41000</v>
      </c>
      <c r="H3070" s="2">
        <v>40747</v>
      </c>
      <c r="I3070" s="3">
        <v>41000</v>
      </c>
      <c r="J3070" t="s">
        <v>29</v>
      </c>
      <c r="K3070" t="s">
        <v>154</v>
      </c>
      <c r="L3070" t="s">
        <v>155</v>
      </c>
      <c r="M3070" t="s">
        <v>156</v>
      </c>
      <c r="N3070" t="s">
        <v>157</v>
      </c>
      <c r="O3070" t="s">
        <v>814</v>
      </c>
      <c r="P3070" t="s">
        <v>34</v>
      </c>
      <c r="Q3070" t="s">
        <v>51</v>
      </c>
      <c r="R3070" t="s">
        <v>58</v>
      </c>
      <c r="S3070" t="s">
        <v>550</v>
      </c>
      <c r="T3070" t="s">
        <v>185</v>
      </c>
      <c r="U3070" t="s">
        <v>194</v>
      </c>
      <c r="V3070" t="s">
        <v>544</v>
      </c>
      <c r="W3070" t="s">
        <v>40</v>
      </c>
      <c r="X3070" t="s">
        <v>40</v>
      </c>
      <c r="Y3070" t="s">
        <v>41</v>
      </c>
      <c r="Z3070" t="s">
        <v>41</v>
      </c>
      <c r="AA3070" t="s">
        <v>188</v>
      </c>
      <c r="AB3070" t="s">
        <v>551</v>
      </c>
    </row>
    <row r="3071" spans="1:28" x14ac:dyDescent="0.25">
      <c r="A3071" t="s">
        <v>158</v>
      </c>
      <c r="B3071" t="s">
        <v>552</v>
      </c>
      <c r="C3071" t="s">
        <v>549</v>
      </c>
      <c r="D3071" t="s">
        <v>64</v>
      </c>
      <c r="E3071">
        <v>511</v>
      </c>
      <c r="F3071" t="str">
        <f t="shared" si="94"/>
        <v>A3860AF511</v>
      </c>
      <c r="G3071">
        <f t="shared" si="95"/>
        <v>5000</v>
      </c>
      <c r="H3071" s="2">
        <v>5009</v>
      </c>
      <c r="I3071" s="3">
        <v>5000</v>
      </c>
      <c r="J3071" t="s">
        <v>29</v>
      </c>
      <c r="K3071" t="s">
        <v>159</v>
      </c>
      <c r="L3071" t="s">
        <v>160</v>
      </c>
      <c r="M3071" t="s">
        <v>161</v>
      </c>
      <c r="N3071" t="s">
        <v>162</v>
      </c>
      <c r="O3071" t="s">
        <v>814</v>
      </c>
      <c r="P3071" t="s">
        <v>34</v>
      </c>
      <c r="Q3071" t="s">
        <v>51</v>
      </c>
      <c r="R3071" t="s">
        <v>58</v>
      </c>
      <c r="S3071" t="s">
        <v>550</v>
      </c>
      <c r="T3071" t="s">
        <v>185</v>
      </c>
      <c r="U3071" t="s">
        <v>194</v>
      </c>
      <c r="V3071" t="s">
        <v>544</v>
      </c>
      <c r="W3071" t="s">
        <v>40</v>
      </c>
      <c r="X3071" t="s">
        <v>40</v>
      </c>
      <c r="Y3071" t="s">
        <v>41</v>
      </c>
      <c r="Z3071" t="s">
        <v>41</v>
      </c>
      <c r="AA3071" t="s">
        <v>188</v>
      </c>
      <c r="AB3071" t="s">
        <v>551</v>
      </c>
    </row>
    <row r="3072" spans="1:28" x14ac:dyDescent="0.25">
      <c r="A3072" t="s">
        <v>163</v>
      </c>
      <c r="B3072" t="s">
        <v>552</v>
      </c>
      <c r="C3072" t="s">
        <v>549</v>
      </c>
      <c r="D3072" t="s">
        <v>64</v>
      </c>
      <c r="E3072">
        <v>511</v>
      </c>
      <c r="F3072" t="str">
        <f t="shared" si="94"/>
        <v>A3860AF511</v>
      </c>
      <c r="G3072">
        <f t="shared" si="95"/>
        <v>46000</v>
      </c>
      <c r="H3072" s="2">
        <v>-45756</v>
      </c>
      <c r="I3072" s="3">
        <v>-46000</v>
      </c>
      <c r="J3072" t="s">
        <v>99</v>
      </c>
      <c r="K3072" t="s">
        <v>51</v>
      </c>
      <c r="L3072" t="s">
        <v>137</v>
      </c>
      <c r="M3072" t="s">
        <v>138</v>
      </c>
      <c r="N3072" t="s">
        <v>139</v>
      </c>
      <c r="O3072" t="s">
        <v>814</v>
      </c>
      <c r="P3072" t="s">
        <v>34</v>
      </c>
      <c r="Q3072" t="s">
        <v>51</v>
      </c>
      <c r="R3072" t="s">
        <v>58</v>
      </c>
      <c r="S3072" t="s">
        <v>550</v>
      </c>
      <c r="T3072" t="s">
        <v>185</v>
      </c>
      <c r="U3072" t="s">
        <v>194</v>
      </c>
      <c r="V3072" t="s">
        <v>544</v>
      </c>
      <c r="W3072" t="s">
        <v>40</v>
      </c>
      <c r="X3072" t="s">
        <v>40</v>
      </c>
      <c r="Y3072" t="s">
        <v>41</v>
      </c>
      <c r="Z3072" t="s">
        <v>41</v>
      </c>
      <c r="AA3072" t="s">
        <v>188</v>
      </c>
      <c r="AB3072" t="s">
        <v>551</v>
      </c>
    </row>
    <row r="3073" spans="1:28" x14ac:dyDescent="0.25">
      <c r="A3073" t="s">
        <v>164</v>
      </c>
      <c r="B3073" t="s">
        <v>26</v>
      </c>
      <c r="C3073" t="s">
        <v>549</v>
      </c>
      <c r="D3073" t="s">
        <v>64</v>
      </c>
      <c r="E3073">
        <v>511</v>
      </c>
      <c r="F3073" t="str">
        <f t="shared" si="94"/>
        <v>A3860AF511</v>
      </c>
      <c r="G3073">
        <f t="shared" si="95"/>
        <v>41000</v>
      </c>
      <c r="H3073" s="2">
        <v>40747</v>
      </c>
      <c r="I3073" s="3">
        <v>41000</v>
      </c>
      <c r="J3073" t="s">
        <v>29</v>
      </c>
      <c r="K3073" t="s">
        <v>116</v>
      </c>
      <c r="L3073" t="s">
        <v>117</v>
      </c>
      <c r="M3073" t="s">
        <v>118</v>
      </c>
      <c r="N3073" t="s">
        <v>117</v>
      </c>
      <c r="O3073" t="s">
        <v>814</v>
      </c>
      <c r="P3073" t="s">
        <v>34</v>
      </c>
      <c r="Q3073" t="s">
        <v>51</v>
      </c>
      <c r="R3073" t="s">
        <v>58</v>
      </c>
      <c r="S3073" t="s">
        <v>550</v>
      </c>
      <c r="T3073" t="s">
        <v>185</v>
      </c>
      <c r="U3073" t="s">
        <v>194</v>
      </c>
      <c r="V3073" t="s">
        <v>544</v>
      </c>
      <c r="W3073" t="s">
        <v>40</v>
      </c>
      <c r="X3073" t="s">
        <v>40</v>
      </c>
      <c r="Y3073" t="s">
        <v>41</v>
      </c>
      <c r="Z3073" t="s">
        <v>41</v>
      </c>
      <c r="AA3073" t="s">
        <v>188</v>
      </c>
      <c r="AB3073" t="s">
        <v>551</v>
      </c>
    </row>
    <row r="3074" spans="1:28" x14ac:dyDescent="0.25">
      <c r="A3074" t="s">
        <v>165</v>
      </c>
      <c r="B3074" t="s">
        <v>26</v>
      </c>
      <c r="C3074" t="s">
        <v>549</v>
      </c>
      <c r="D3074" t="s">
        <v>64</v>
      </c>
      <c r="E3074">
        <v>511</v>
      </c>
      <c r="F3074" t="str">
        <f t="shared" si="94"/>
        <v>A3860AF511</v>
      </c>
      <c r="G3074">
        <f t="shared" si="95"/>
        <v>41000</v>
      </c>
      <c r="H3074" s="2">
        <v>-40747</v>
      </c>
      <c r="I3074" s="3">
        <v>-41000</v>
      </c>
      <c r="J3074" t="s">
        <v>99</v>
      </c>
      <c r="K3074" t="s">
        <v>154</v>
      </c>
      <c r="L3074" t="s">
        <v>155</v>
      </c>
      <c r="M3074" t="s">
        <v>156</v>
      </c>
      <c r="N3074" t="s">
        <v>157</v>
      </c>
      <c r="O3074" t="s">
        <v>814</v>
      </c>
      <c r="P3074" t="s">
        <v>34</v>
      </c>
      <c r="Q3074" t="s">
        <v>51</v>
      </c>
      <c r="R3074" t="s">
        <v>58</v>
      </c>
      <c r="S3074" t="s">
        <v>550</v>
      </c>
      <c r="T3074" t="s">
        <v>185</v>
      </c>
      <c r="U3074" t="s">
        <v>194</v>
      </c>
      <c r="V3074" t="s">
        <v>544</v>
      </c>
      <c r="W3074" t="s">
        <v>40</v>
      </c>
      <c r="X3074" t="s">
        <v>40</v>
      </c>
      <c r="Y3074" t="s">
        <v>41</v>
      </c>
      <c r="Z3074" t="s">
        <v>41</v>
      </c>
      <c r="AA3074" t="s">
        <v>188</v>
      </c>
      <c r="AB3074" t="s">
        <v>551</v>
      </c>
    </row>
    <row r="3075" spans="1:28" x14ac:dyDescent="0.25">
      <c r="A3075" t="s">
        <v>166</v>
      </c>
      <c r="B3075" t="s">
        <v>26</v>
      </c>
      <c r="C3075" t="s">
        <v>549</v>
      </c>
      <c r="D3075" t="s">
        <v>64</v>
      </c>
      <c r="E3075">
        <v>511</v>
      </c>
      <c r="F3075" t="str">
        <f t="shared" si="94"/>
        <v>A3860AF511</v>
      </c>
      <c r="G3075">
        <f t="shared" si="95"/>
        <v>42000</v>
      </c>
      <c r="H3075" s="2">
        <v>41707</v>
      </c>
      <c r="I3075" s="3">
        <v>42000</v>
      </c>
      <c r="J3075" t="s">
        <v>29</v>
      </c>
      <c r="K3075" t="s">
        <v>116</v>
      </c>
      <c r="L3075" t="s">
        <v>117</v>
      </c>
      <c r="M3075" t="s">
        <v>118</v>
      </c>
      <c r="N3075" t="s">
        <v>117</v>
      </c>
      <c r="O3075" t="s">
        <v>814</v>
      </c>
      <c r="P3075" t="s">
        <v>34</v>
      </c>
      <c r="Q3075" t="s">
        <v>51</v>
      </c>
      <c r="R3075" t="s">
        <v>58</v>
      </c>
      <c r="S3075" t="s">
        <v>550</v>
      </c>
      <c r="T3075" t="s">
        <v>185</v>
      </c>
      <c r="U3075" t="s">
        <v>194</v>
      </c>
      <c r="V3075" t="s">
        <v>544</v>
      </c>
      <c r="W3075" t="s">
        <v>40</v>
      </c>
      <c r="X3075" t="s">
        <v>40</v>
      </c>
      <c r="Y3075" t="s">
        <v>41</v>
      </c>
      <c r="Z3075" t="s">
        <v>41</v>
      </c>
      <c r="AA3075" t="s">
        <v>188</v>
      </c>
      <c r="AB3075" t="s">
        <v>551</v>
      </c>
    </row>
    <row r="3076" spans="1:28" x14ac:dyDescent="0.25">
      <c r="A3076" t="s">
        <v>167</v>
      </c>
      <c r="B3076" t="s">
        <v>26</v>
      </c>
      <c r="C3076" t="s">
        <v>549</v>
      </c>
      <c r="D3076" t="s">
        <v>64</v>
      </c>
      <c r="E3076">
        <v>511</v>
      </c>
      <c r="F3076" t="str">
        <f t="shared" si="94"/>
        <v>A3860AF511</v>
      </c>
      <c r="G3076">
        <f t="shared" si="95"/>
        <v>42000</v>
      </c>
      <c r="H3076" s="2">
        <v>-41707</v>
      </c>
      <c r="I3076" s="3">
        <v>-42000</v>
      </c>
      <c r="J3076" t="s">
        <v>99</v>
      </c>
      <c r="K3076" t="s">
        <v>168</v>
      </c>
      <c r="L3076" t="s">
        <v>117</v>
      </c>
      <c r="M3076" t="s">
        <v>169</v>
      </c>
      <c r="N3076" t="s">
        <v>170</v>
      </c>
      <c r="O3076" t="s">
        <v>814</v>
      </c>
      <c r="P3076" t="s">
        <v>34</v>
      </c>
      <c r="Q3076" t="s">
        <v>51</v>
      </c>
      <c r="R3076" t="s">
        <v>58</v>
      </c>
      <c r="S3076" t="s">
        <v>550</v>
      </c>
      <c r="T3076" t="s">
        <v>185</v>
      </c>
      <c r="U3076" t="s">
        <v>194</v>
      </c>
      <c r="V3076" t="s">
        <v>544</v>
      </c>
      <c r="W3076" t="s">
        <v>40</v>
      </c>
      <c r="X3076" t="s">
        <v>40</v>
      </c>
      <c r="Y3076" t="s">
        <v>41</v>
      </c>
      <c r="Z3076" t="s">
        <v>41</v>
      </c>
      <c r="AA3076" t="s">
        <v>188</v>
      </c>
      <c r="AB3076" t="s">
        <v>551</v>
      </c>
    </row>
    <row r="3077" spans="1:28" x14ac:dyDescent="0.25">
      <c r="A3077" t="s">
        <v>171</v>
      </c>
      <c r="B3077" t="s">
        <v>26</v>
      </c>
      <c r="C3077" t="s">
        <v>549</v>
      </c>
      <c r="D3077" t="s">
        <v>64</v>
      </c>
      <c r="E3077">
        <v>511</v>
      </c>
      <c r="F3077" t="str">
        <f t="shared" si="94"/>
        <v>A3860AF511</v>
      </c>
      <c r="G3077">
        <f t="shared" si="95"/>
        <v>16000</v>
      </c>
      <c r="H3077" s="2">
        <v>16369</v>
      </c>
      <c r="I3077" s="3">
        <v>16000</v>
      </c>
      <c r="J3077" t="s">
        <v>29</v>
      </c>
      <c r="K3077" t="s">
        <v>115</v>
      </c>
      <c r="L3077" t="s">
        <v>111</v>
      </c>
      <c r="M3077" t="s">
        <v>112</v>
      </c>
      <c r="N3077" t="s">
        <v>113</v>
      </c>
      <c r="O3077" t="s">
        <v>814</v>
      </c>
      <c r="P3077" t="s">
        <v>34</v>
      </c>
      <c r="Q3077" t="s">
        <v>51</v>
      </c>
      <c r="R3077" t="s">
        <v>58</v>
      </c>
      <c r="S3077" t="s">
        <v>550</v>
      </c>
      <c r="T3077" t="s">
        <v>185</v>
      </c>
      <c r="U3077" t="s">
        <v>194</v>
      </c>
      <c r="V3077" t="s">
        <v>544</v>
      </c>
      <c r="W3077" t="s">
        <v>40</v>
      </c>
      <c r="X3077" t="s">
        <v>40</v>
      </c>
      <c r="Y3077" t="s">
        <v>41</v>
      </c>
      <c r="Z3077" t="s">
        <v>41</v>
      </c>
      <c r="AA3077" t="s">
        <v>188</v>
      </c>
      <c r="AB3077" t="s">
        <v>551</v>
      </c>
    </row>
    <row r="3078" spans="1:28" x14ac:dyDescent="0.25">
      <c r="A3078" t="s">
        <v>172</v>
      </c>
      <c r="B3078" t="s">
        <v>26</v>
      </c>
      <c r="C3078" t="s">
        <v>549</v>
      </c>
      <c r="D3078" t="s">
        <v>64</v>
      </c>
      <c r="E3078">
        <v>511</v>
      </c>
      <c r="F3078" t="str">
        <f t="shared" si="94"/>
        <v>A3860AF511</v>
      </c>
      <c r="G3078">
        <f t="shared" si="95"/>
        <v>16000</v>
      </c>
      <c r="H3078" s="2">
        <v>-16369</v>
      </c>
      <c r="I3078" s="3">
        <v>-16000</v>
      </c>
      <c r="J3078" t="s">
        <v>99</v>
      </c>
      <c r="K3078" t="s">
        <v>108</v>
      </c>
      <c r="L3078" t="s">
        <v>109</v>
      </c>
      <c r="M3078" t="s">
        <v>32</v>
      </c>
      <c r="N3078" t="s">
        <v>33</v>
      </c>
      <c r="O3078" t="s">
        <v>814</v>
      </c>
      <c r="P3078" t="s">
        <v>34</v>
      </c>
      <c r="Q3078" t="s">
        <v>51</v>
      </c>
      <c r="R3078" t="s">
        <v>58</v>
      </c>
      <c r="S3078" t="s">
        <v>550</v>
      </c>
      <c r="T3078" t="s">
        <v>185</v>
      </c>
      <c r="U3078" t="s">
        <v>194</v>
      </c>
      <c r="V3078" t="s">
        <v>544</v>
      </c>
      <c r="W3078" t="s">
        <v>40</v>
      </c>
      <c r="X3078" t="s">
        <v>40</v>
      </c>
      <c r="Y3078" t="s">
        <v>41</v>
      </c>
      <c r="Z3078" t="s">
        <v>41</v>
      </c>
      <c r="AA3078" t="s">
        <v>188</v>
      </c>
      <c r="AB3078" t="s">
        <v>551</v>
      </c>
    </row>
    <row r="3079" spans="1:28" x14ac:dyDescent="0.25">
      <c r="A3079" t="s">
        <v>823</v>
      </c>
      <c r="B3079" t="s">
        <v>26</v>
      </c>
      <c r="C3079" t="s">
        <v>553</v>
      </c>
      <c r="D3079" t="s">
        <v>510</v>
      </c>
      <c r="E3079">
        <v>511</v>
      </c>
      <c r="F3079" t="str">
        <f t="shared" si="94"/>
        <v>A2665AF511</v>
      </c>
      <c r="G3079">
        <f t="shared" si="95"/>
        <v>3666000</v>
      </c>
      <c r="H3079" s="2">
        <v>3665731</v>
      </c>
      <c r="I3079" s="3">
        <v>3666000</v>
      </c>
      <c r="J3079" t="s">
        <v>29</v>
      </c>
      <c r="K3079" t="s">
        <v>108</v>
      </c>
      <c r="L3079" t="s">
        <v>109</v>
      </c>
      <c r="M3079" t="s">
        <v>32</v>
      </c>
      <c r="N3079" t="s">
        <v>33</v>
      </c>
      <c r="O3079" t="s">
        <v>814</v>
      </c>
      <c r="P3079" t="s">
        <v>34</v>
      </c>
      <c r="Q3079" t="s">
        <v>204</v>
      </c>
      <c r="R3079" t="s">
        <v>205</v>
      </c>
      <c r="S3079" t="s">
        <v>554</v>
      </c>
      <c r="T3079" t="s">
        <v>185</v>
      </c>
      <c r="U3079" t="s">
        <v>207</v>
      </c>
      <c r="V3079" t="s">
        <v>544</v>
      </c>
      <c r="W3079" t="s">
        <v>40</v>
      </c>
      <c r="X3079" t="s">
        <v>40</v>
      </c>
      <c r="Y3079" t="s">
        <v>41</v>
      </c>
      <c r="Z3079" t="s">
        <v>41</v>
      </c>
      <c r="AA3079" t="s">
        <v>188</v>
      </c>
      <c r="AB3079" t="s">
        <v>209</v>
      </c>
    </row>
    <row r="3080" spans="1:28" x14ac:dyDescent="0.25">
      <c r="A3080" t="s">
        <v>825</v>
      </c>
      <c r="B3080" t="s">
        <v>26</v>
      </c>
      <c r="C3080" t="s">
        <v>553</v>
      </c>
      <c r="D3080" t="s">
        <v>510</v>
      </c>
      <c r="E3080">
        <v>511</v>
      </c>
      <c r="F3080" t="str">
        <f t="shared" ref="F3080:F3143" si="96">_xlfn.CONCAT("A",D3080,"AF",E3080)</f>
        <v>A2665AF511</v>
      </c>
      <c r="G3080">
        <f t="shared" ref="G3080:G3143" si="97">ABS(I3080)</f>
        <v>33000</v>
      </c>
      <c r="H3080" s="2">
        <v>32738</v>
      </c>
      <c r="I3080" s="3">
        <v>33000</v>
      </c>
      <c r="J3080" t="s">
        <v>29</v>
      </c>
      <c r="K3080" t="s">
        <v>100</v>
      </c>
      <c r="L3080" t="s">
        <v>101</v>
      </c>
      <c r="M3080" t="s">
        <v>102</v>
      </c>
      <c r="N3080" t="s">
        <v>103</v>
      </c>
      <c r="O3080" t="s">
        <v>814</v>
      </c>
      <c r="P3080" t="s">
        <v>34</v>
      </c>
      <c r="Q3080" t="s">
        <v>204</v>
      </c>
      <c r="R3080" t="s">
        <v>205</v>
      </c>
      <c r="S3080" t="s">
        <v>554</v>
      </c>
      <c r="T3080" t="s">
        <v>185</v>
      </c>
      <c r="U3080" t="s">
        <v>207</v>
      </c>
      <c r="V3080" t="s">
        <v>544</v>
      </c>
      <c r="W3080" t="s">
        <v>40</v>
      </c>
      <c r="X3080" t="s">
        <v>40</v>
      </c>
      <c r="Y3080" t="s">
        <v>41</v>
      </c>
      <c r="Z3080" t="s">
        <v>41</v>
      </c>
      <c r="AA3080" t="s">
        <v>188</v>
      </c>
      <c r="AB3080" t="s">
        <v>209</v>
      </c>
    </row>
    <row r="3081" spans="1:28" x14ac:dyDescent="0.25">
      <c r="A3081" t="s">
        <v>816</v>
      </c>
      <c r="B3081" t="s">
        <v>26</v>
      </c>
      <c r="C3081" t="s">
        <v>553</v>
      </c>
      <c r="D3081" t="s">
        <v>510</v>
      </c>
      <c r="E3081">
        <v>511</v>
      </c>
      <c r="F3081" t="str">
        <f t="shared" si="96"/>
        <v>A2665AF511</v>
      </c>
      <c r="G3081">
        <f t="shared" si="97"/>
        <v>1279000</v>
      </c>
      <c r="H3081" s="2">
        <v>-1279006</v>
      </c>
      <c r="I3081" s="3">
        <v>-1279000</v>
      </c>
      <c r="J3081" t="s">
        <v>99</v>
      </c>
      <c r="K3081" t="s">
        <v>115</v>
      </c>
      <c r="L3081" t="s">
        <v>111</v>
      </c>
      <c r="M3081" t="s">
        <v>112</v>
      </c>
      <c r="N3081" t="s">
        <v>113</v>
      </c>
      <c r="O3081" t="s">
        <v>814</v>
      </c>
      <c r="P3081" t="s">
        <v>34</v>
      </c>
      <c r="Q3081" t="s">
        <v>204</v>
      </c>
      <c r="R3081" t="s">
        <v>205</v>
      </c>
      <c r="S3081" t="s">
        <v>554</v>
      </c>
      <c r="T3081" t="s">
        <v>185</v>
      </c>
      <c r="U3081" t="s">
        <v>207</v>
      </c>
      <c r="V3081" t="s">
        <v>544</v>
      </c>
      <c r="W3081" t="s">
        <v>40</v>
      </c>
      <c r="X3081" t="s">
        <v>40</v>
      </c>
      <c r="Y3081" t="s">
        <v>41</v>
      </c>
      <c r="Z3081" t="s">
        <v>41</v>
      </c>
      <c r="AA3081" t="s">
        <v>188</v>
      </c>
      <c r="AB3081" t="s">
        <v>209</v>
      </c>
    </row>
    <row r="3082" spans="1:28" x14ac:dyDescent="0.25">
      <c r="A3082" t="s">
        <v>817</v>
      </c>
      <c r="B3082" t="s">
        <v>26</v>
      </c>
      <c r="C3082" t="s">
        <v>553</v>
      </c>
      <c r="D3082" t="s">
        <v>510</v>
      </c>
      <c r="E3082">
        <v>511</v>
      </c>
      <c r="F3082" t="str">
        <f t="shared" si="96"/>
        <v>A2665AF511</v>
      </c>
      <c r="G3082">
        <f t="shared" si="97"/>
        <v>2419000</v>
      </c>
      <c r="H3082" s="2">
        <v>-2419463</v>
      </c>
      <c r="I3082" s="3">
        <v>-2419000</v>
      </c>
      <c r="J3082" t="s">
        <v>99</v>
      </c>
      <c r="K3082" t="s">
        <v>116</v>
      </c>
      <c r="L3082" t="s">
        <v>117</v>
      </c>
      <c r="M3082" t="s">
        <v>118</v>
      </c>
      <c r="N3082" t="s">
        <v>117</v>
      </c>
      <c r="O3082" t="s">
        <v>814</v>
      </c>
      <c r="P3082" t="s">
        <v>34</v>
      </c>
      <c r="Q3082" t="s">
        <v>204</v>
      </c>
      <c r="R3082" t="s">
        <v>205</v>
      </c>
      <c r="S3082" t="s">
        <v>554</v>
      </c>
      <c r="T3082" t="s">
        <v>185</v>
      </c>
      <c r="U3082" t="s">
        <v>207</v>
      </c>
      <c r="V3082" t="s">
        <v>544</v>
      </c>
      <c r="W3082" t="s">
        <v>40</v>
      </c>
      <c r="X3082" t="s">
        <v>40</v>
      </c>
      <c r="Y3082" t="s">
        <v>41</v>
      </c>
      <c r="Z3082" t="s">
        <v>41</v>
      </c>
      <c r="AA3082" t="s">
        <v>188</v>
      </c>
      <c r="AB3082" t="s">
        <v>209</v>
      </c>
    </row>
    <row r="3083" spans="1:28" x14ac:dyDescent="0.25">
      <c r="A3083" t="s">
        <v>870</v>
      </c>
      <c r="B3083" t="s">
        <v>26</v>
      </c>
      <c r="C3083" t="s">
        <v>553</v>
      </c>
      <c r="D3083" t="s">
        <v>510</v>
      </c>
      <c r="E3083">
        <v>511</v>
      </c>
      <c r="F3083" t="str">
        <f t="shared" si="96"/>
        <v>A2665AF511</v>
      </c>
      <c r="G3083">
        <f t="shared" si="97"/>
        <v>2346000</v>
      </c>
      <c r="H3083" s="2">
        <v>-2345980</v>
      </c>
      <c r="I3083" s="3">
        <v>-2346000</v>
      </c>
      <c r="J3083" t="s">
        <v>99</v>
      </c>
      <c r="K3083" t="s">
        <v>108</v>
      </c>
      <c r="L3083" t="s">
        <v>109</v>
      </c>
      <c r="M3083" t="s">
        <v>32</v>
      </c>
      <c r="N3083" t="s">
        <v>33</v>
      </c>
      <c r="O3083" t="s">
        <v>814</v>
      </c>
      <c r="P3083" t="s">
        <v>34</v>
      </c>
      <c r="Q3083" t="s">
        <v>204</v>
      </c>
      <c r="R3083" t="s">
        <v>205</v>
      </c>
      <c r="S3083" t="s">
        <v>554</v>
      </c>
      <c r="T3083" t="s">
        <v>185</v>
      </c>
      <c r="U3083" t="s">
        <v>207</v>
      </c>
      <c r="V3083" t="s">
        <v>544</v>
      </c>
      <c r="W3083" t="s">
        <v>40</v>
      </c>
      <c r="X3083" t="s">
        <v>40</v>
      </c>
      <c r="Y3083" t="s">
        <v>41</v>
      </c>
      <c r="Z3083" t="s">
        <v>41</v>
      </c>
      <c r="AA3083" t="s">
        <v>188</v>
      </c>
      <c r="AB3083" t="s">
        <v>209</v>
      </c>
    </row>
    <row r="3084" spans="1:28" x14ac:dyDescent="0.25">
      <c r="A3084" t="s">
        <v>822</v>
      </c>
      <c r="B3084" t="s">
        <v>26</v>
      </c>
      <c r="C3084" t="s">
        <v>553</v>
      </c>
      <c r="D3084" t="s">
        <v>510</v>
      </c>
      <c r="E3084">
        <v>511</v>
      </c>
      <c r="F3084" t="str">
        <f t="shared" si="96"/>
        <v>A2665AF511</v>
      </c>
      <c r="G3084">
        <f t="shared" si="97"/>
        <v>472000</v>
      </c>
      <c r="H3084" s="2">
        <v>472491</v>
      </c>
      <c r="I3084" s="3">
        <v>472000</v>
      </c>
      <c r="J3084" t="s">
        <v>29</v>
      </c>
      <c r="K3084" t="s">
        <v>115</v>
      </c>
      <c r="L3084" t="s">
        <v>111</v>
      </c>
      <c r="M3084" t="s">
        <v>112</v>
      </c>
      <c r="N3084" t="s">
        <v>113</v>
      </c>
      <c r="O3084" t="s">
        <v>814</v>
      </c>
      <c r="P3084" t="s">
        <v>34</v>
      </c>
      <c r="Q3084" t="s">
        <v>204</v>
      </c>
      <c r="R3084" t="s">
        <v>205</v>
      </c>
      <c r="S3084" t="s">
        <v>554</v>
      </c>
      <c r="T3084" t="s">
        <v>185</v>
      </c>
      <c r="U3084" t="s">
        <v>207</v>
      </c>
      <c r="V3084" t="s">
        <v>544</v>
      </c>
      <c r="W3084" t="s">
        <v>40</v>
      </c>
      <c r="X3084" t="s">
        <v>40</v>
      </c>
      <c r="Y3084" t="s">
        <v>41</v>
      </c>
      <c r="Z3084" t="s">
        <v>41</v>
      </c>
      <c r="AA3084" t="s">
        <v>188</v>
      </c>
      <c r="AB3084" t="s">
        <v>209</v>
      </c>
    </row>
    <row r="3085" spans="1:28" x14ac:dyDescent="0.25">
      <c r="A3085" t="s">
        <v>925</v>
      </c>
      <c r="B3085" t="s">
        <v>26</v>
      </c>
      <c r="C3085" t="s">
        <v>553</v>
      </c>
      <c r="D3085" t="s">
        <v>510</v>
      </c>
      <c r="E3085">
        <v>511</v>
      </c>
      <c r="F3085" t="str">
        <f t="shared" si="96"/>
        <v>A2665AF511</v>
      </c>
      <c r="G3085">
        <f t="shared" si="97"/>
        <v>1900000</v>
      </c>
      <c r="H3085" s="2">
        <v>1900407</v>
      </c>
      <c r="I3085" s="3">
        <v>1900000</v>
      </c>
      <c r="J3085" t="s">
        <v>29</v>
      </c>
      <c r="K3085" t="s">
        <v>116</v>
      </c>
      <c r="L3085" t="s">
        <v>117</v>
      </c>
      <c r="M3085" t="s">
        <v>118</v>
      </c>
      <c r="N3085" t="s">
        <v>117</v>
      </c>
      <c r="O3085" t="s">
        <v>814</v>
      </c>
      <c r="P3085" t="s">
        <v>34</v>
      </c>
      <c r="Q3085" t="s">
        <v>204</v>
      </c>
      <c r="R3085" t="s">
        <v>205</v>
      </c>
      <c r="S3085" t="s">
        <v>554</v>
      </c>
      <c r="T3085" t="s">
        <v>185</v>
      </c>
      <c r="U3085" t="s">
        <v>207</v>
      </c>
      <c r="V3085" t="s">
        <v>544</v>
      </c>
      <c r="W3085" t="s">
        <v>40</v>
      </c>
      <c r="X3085" t="s">
        <v>40</v>
      </c>
      <c r="Y3085" t="s">
        <v>41</v>
      </c>
      <c r="Z3085" t="s">
        <v>41</v>
      </c>
      <c r="AA3085" t="s">
        <v>188</v>
      </c>
      <c r="AB3085" t="s">
        <v>209</v>
      </c>
    </row>
    <row r="3086" spans="1:28" x14ac:dyDescent="0.25">
      <c r="A3086" t="s">
        <v>931</v>
      </c>
      <c r="B3086" t="s">
        <v>26</v>
      </c>
      <c r="C3086" t="s">
        <v>553</v>
      </c>
      <c r="D3086" t="s">
        <v>510</v>
      </c>
      <c r="E3086">
        <v>511</v>
      </c>
      <c r="F3086" t="str">
        <f t="shared" si="96"/>
        <v>A2665AF511</v>
      </c>
      <c r="G3086">
        <f t="shared" si="97"/>
        <v>27000</v>
      </c>
      <c r="H3086" s="2">
        <v>-26918</v>
      </c>
      <c r="I3086" s="3">
        <v>-27000</v>
      </c>
      <c r="J3086" t="s">
        <v>99</v>
      </c>
      <c r="K3086" t="s">
        <v>104</v>
      </c>
      <c r="L3086" t="s">
        <v>105</v>
      </c>
      <c r="M3086" t="s">
        <v>102</v>
      </c>
      <c r="N3086" t="s">
        <v>103</v>
      </c>
      <c r="O3086" t="s">
        <v>814</v>
      </c>
      <c r="P3086" t="s">
        <v>34</v>
      </c>
      <c r="Q3086" t="s">
        <v>204</v>
      </c>
      <c r="R3086" t="s">
        <v>205</v>
      </c>
      <c r="S3086" t="s">
        <v>554</v>
      </c>
      <c r="T3086" t="s">
        <v>185</v>
      </c>
      <c r="U3086" t="s">
        <v>207</v>
      </c>
      <c r="V3086" t="s">
        <v>544</v>
      </c>
      <c r="W3086" t="s">
        <v>40</v>
      </c>
      <c r="X3086" t="s">
        <v>40</v>
      </c>
      <c r="Y3086" t="s">
        <v>41</v>
      </c>
      <c r="Z3086" t="s">
        <v>41</v>
      </c>
      <c r="AA3086" t="s">
        <v>188</v>
      </c>
      <c r="AB3086" t="s">
        <v>209</v>
      </c>
    </row>
    <row r="3087" spans="1:28" x14ac:dyDescent="0.25">
      <c r="A3087" t="s">
        <v>173</v>
      </c>
      <c r="B3087" t="s">
        <v>26</v>
      </c>
      <c r="C3087" t="s">
        <v>553</v>
      </c>
      <c r="D3087" t="s">
        <v>510</v>
      </c>
      <c r="E3087">
        <v>511</v>
      </c>
      <c r="F3087" t="str">
        <f t="shared" si="96"/>
        <v>A2665AF511</v>
      </c>
      <c r="G3087">
        <f t="shared" si="97"/>
        <v>519000</v>
      </c>
      <c r="H3087" s="2">
        <v>519056</v>
      </c>
      <c r="I3087" s="3">
        <v>519000</v>
      </c>
      <c r="J3087" t="s">
        <v>29</v>
      </c>
      <c r="K3087" t="s">
        <v>116</v>
      </c>
      <c r="L3087" t="s">
        <v>117</v>
      </c>
      <c r="M3087" t="s">
        <v>118</v>
      </c>
      <c r="N3087" t="s">
        <v>117</v>
      </c>
      <c r="O3087" t="s">
        <v>814</v>
      </c>
      <c r="P3087" t="s">
        <v>34</v>
      </c>
      <c r="Q3087" t="s">
        <v>204</v>
      </c>
      <c r="R3087" t="s">
        <v>205</v>
      </c>
      <c r="S3087" t="s">
        <v>554</v>
      </c>
      <c r="T3087" t="s">
        <v>185</v>
      </c>
      <c r="U3087" t="s">
        <v>207</v>
      </c>
      <c r="V3087" t="s">
        <v>544</v>
      </c>
      <c r="W3087" t="s">
        <v>40</v>
      </c>
      <c r="X3087" t="s">
        <v>40</v>
      </c>
      <c r="Y3087" t="s">
        <v>41</v>
      </c>
      <c r="Z3087" t="s">
        <v>41</v>
      </c>
      <c r="AA3087" t="s">
        <v>188</v>
      </c>
      <c r="AB3087" t="s">
        <v>209</v>
      </c>
    </row>
    <row r="3088" spans="1:28" x14ac:dyDescent="0.25">
      <c r="A3088" t="s">
        <v>175</v>
      </c>
      <c r="B3088" t="s">
        <v>26</v>
      </c>
      <c r="C3088" t="s">
        <v>553</v>
      </c>
      <c r="D3088" t="s">
        <v>510</v>
      </c>
      <c r="E3088">
        <v>511</v>
      </c>
      <c r="F3088" t="str">
        <f t="shared" si="96"/>
        <v>A2665AF511</v>
      </c>
      <c r="G3088">
        <f t="shared" si="97"/>
        <v>807000</v>
      </c>
      <c r="H3088" s="2">
        <v>806515</v>
      </c>
      <c r="I3088" s="3">
        <v>807000</v>
      </c>
      <c r="J3088" t="s">
        <v>29</v>
      </c>
      <c r="K3088" t="s">
        <v>115</v>
      </c>
      <c r="L3088" t="s">
        <v>111</v>
      </c>
      <c r="M3088" t="s">
        <v>112</v>
      </c>
      <c r="N3088" t="s">
        <v>113</v>
      </c>
      <c r="O3088" t="s">
        <v>814</v>
      </c>
      <c r="P3088" t="s">
        <v>34</v>
      </c>
      <c r="Q3088" t="s">
        <v>204</v>
      </c>
      <c r="R3088" t="s">
        <v>205</v>
      </c>
      <c r="S3088" t="s">
        <v>554</v>
      </c>
      <c r="T3088" t="s">
        <v>185</v>
      </c>
      <c r="U3088" t="s">
        <v>207</v>
      </c>
      <c r="V3088" t="s">
        <v>544</v>
      </c>
      <c r="W3088" t="s">
        <v>40</v>
      </c>
      <c r="X3088" t="s">
        <v>40</v>
      </c>
      <c r="Y3088" t="s">
        <v>41</v>
      </c>
      <c r="Z3088" t="s">
        <v>41</v>
      </c>
      <c r="AA3088" t="s">
        <v>188</v>
      </c>
      <c r="AB3088" t="s">
        <v>209</v>
      </c>
    </row>
    <row r="3089" spans="1:29" x14ac:dyDescent="0.25">
      <c r="A3089" t="s">
        <v>178</v>
      </c>
      <c r="B3089" t="s">
        <v>26</v>
      </c>
      <c r="C3089" t="s">
        <v>553</v>
      </c>
      <c r="D3089" t="s">
        <v>510</v>
      </c>
      <c r="E3089">
        <v>511</v>
      </c>
      <c r="F3089" t="str">
        <f t="shared" si="96"/>
        <v>A2665AF511</v>
      </c>
      <c r="G3089">
        <f t="shared" si="97"/>
        <v>1320000</v>
      </c>
      <c r="H3089" s="2">
        <v>-1319751</v>
      </c>
      <c r="I3089" s="3">
        <v>-1320000</v>
      </c>
      <c r="J3089" t="s">
        <v>99</v>
      </c>
      <c r="K3089" t="s">
        <v>108</v>
      </c>
      <c r="L3089" t="s">
        <v>109</v>
      </c>
      <c r="M3089" t="s">
        <v>32</v>
      </c>
      <c r="N3089" t="s">
        <v>33</v>
      </c>
      <c r="O3089" t="s">
        <v>814</v>
      </c>
      <c r="P3089" t="s">
        <v>34</v>
      </c>
      <c r="Q3089" t="s">
        <v>204</v>
      </c>
      <c r="R3089" t="s">
        <v>205</v>
      </c>
      <c r="S3089" t="s">
        <v>554</v>
      </c>
      <c r="T3089" t="s">
        <v>185</v>
      </c>
      <c r="U3089" t="s">
        <v>207</v>
      </c>
      <c r="V3089" t="s">
        <v>544</v>
      </c>
      <c r="W3089" t="s">
        <v>40</v>
      </c>
      <c r="X3089" t="s">
        <v>40</v>
      </c>
      <c r="Y3089" t="s">
        <v>41</v>
      </c>
      <c r="Z3089" t="s">
        <v>41</v>
      </c>
      <c r="AA3089" t="s">
        <v>188</v>
      </c>
      <c r="AB3089" t="s">
        <v>209</v>
      </c>
    </row>
    <row r="3090" spans="1:29" x14ac:dyDescent="0.25">
      <c r="A3090" t="s">
        <v>179</v>
      </c>
      <c r="B3090" t="s">
        <v>26</v>
      </c>
      <c r="C3090" t="s">
        <v>553</v>
      </c>
      <c r="D3090" t="s">
        <v>510</v>
      </c>
      <c r="E3090">
        <v>511</v>
      </c>
      <c r="F3090" t="str">
        <f t="shared" si="96"/>
        <v>A2665AF511</v>
      </c>
      <c r="G3090">
        <f t="shared" si="97"/>
        <v>6000</v>
      </c>
      <c r="H3090" s="2">
        <v>-5820</v>
      </c>
      <c r="I3090" s="3">
        <v>-6000</v>
      </c>
      <c r="J3090" t="s">
        <v>99</v>
      </c>
      <c r="K3090" t="s">
        <v>204</v>
      </c>
      <c r="L3090" t="s">
        <v>212</v>
      </c>
      <c r="M3090" t="s">
        <v>213</v>
      </c>
      <c r="N3090" t="s">
        <v>205</v>
      </c>
      <c r="O3090" t="s">
        <v>814</v>
      </c>
      <c r="P3090" t="s">
        <v>34</v>
      </c>
      <c r="Q3090" t="s">
        <v>204</v>
      </c>
      <c r="R3090" t="s">
        <v>205</v>
      </c>
      <c r="S3090" t="s">
        <v>554</v>
      </c>
      <c r="T3090" t="s">
        <v>185</v>
      </c>
      <c r="U3090" t="s">
        <v>207</v>
      </c>
      <c r="V3090" t="s">
        <v>544</v>
      </c>
      <c r="W3090" t="s">
        <v>40</v>
      </c>
      <c r="X3090" t="s">
        <v>40</v>
      </c>
      <c r="Y3090" t="s">
        <v>41</v>
      </c>
      <c r="Z3090" t="s">
        <v>41</v>
      </c>
      <c r="AA3090" t="s">
        <v>188</v>
      </c>
      <c r="AB3090" t="s">
        <v>209</v>
      </c>
    </row>
    <row r="3091" spans="1:29" x14ac:dyDescent="0.25">
      <c r="A3091" t="s">
        <v>823</v>
      </c>
      <c r="B3091" t="s">
        <v>26</v>
      </c>
      <c r="C3091" t="s">
        <v>555</v>
      </c>
      <c r="D3091" t="s">
        <v>556</v>
      </c>
      <c r="E3091">
        <v>511</v>
      </c>
      <c r="F3091" t="str">
        <f t="shared" si="96"/>
        <v>A6445AF511</v>
      </c>
      <c r="G3091">
        <f t="shared" si="97"/>
        <v>8125000</v>
      </c>
      <c r="H3091" s="2">
        <v>8125384</v>
      </c>
      <c r="I3091" s="3">
        <v>8125000</v>
      </c>
      <c r="J3091" t="s">
        <v>29</v>
      </c>
      <c r="K3091" t="s">
        <v>108</v>
      </c>
      <c r="L3091" t="s">
        <v>109</v>
      </c>
      <c r="M3091" t="s">
        <v>32</v>
      </c>
      <c r="N3091" t="s">
        <v>33</v>
      </c>
      <c r="O3091" t="s">
        <v>814</v>
      </c>
      <c r="P3091" t="s">
        <v>34</v>
      </c>
      <c r="Q3091" t="s">
        <v>79</v>
      </c>
      <c r="R3091" t="s">
        <v>80</v>
      </c>
      <c r="S3091" t="s">
        <v>557</v>
      </c>
      <c r="T3091" t="s">
        <v>185</v>
      </c>
      <c r="U3091" t="s">
        <v>558</v>
      </c>
      <c r="V3091" t="s">
        <v>544</v>
      </c>
      <c r="W3091" t="s">
        <v>40</v>
      </c>
      <c r="X3091" t="s">
        <v>40</v>
      </c>
      <c r="Y3091" t="s">
        <v>41</v>
      </c>
      <c r="Z3091" t="s">
        <v>41</v>
      </c>
      <c r="AA3091" t="s">
        <v>188</v>
      </c>
      <c r="AB3091" t="s">
        <v>559</v>
      </c>
      <c r="AC3091" t="s">
        <v>380</v>
      </c>
    </row>
    <row r="3092" spans="1:29" x14ac:dyDescent="0.25">
      <c r="A3092" t="s">
        <v>825</v>
      </c>
      <c r="B3092" t="s">
        <v>26</v>
      </c>
      <c r="C3092" t="s">
        <v>555</v>
      </c>
      <c r="D3092" t="s">
        <v>556</v>
      </c>
      <c r="E3092">
        <v>511</v>
      </c>
      <c r="F3092" t="str">
        <f t="shared" si="96"/>
        <v>A6445AF511</v>
      </c>
      <c r="G3092">
        <f t="shared" si="97"/>
        <v>191000</v>
      </c>
      <c r="H3092" s="2">
        <v>191177</v>
      </c>
      <c r="I3092" s="3">
        <v>191000</v>
      </c>
      <c r="J3092" t="s">
        <v>29</v>
      </c>
      <c r="K3092" t="s">
        <v>100</v>
      </c>
      <c r="L3092" t="s">
        <v>101</v>
      </c>
      <c r="M3092" t="s">
        <v>102</v>
      </c>
      <c r="N3092" t="s">
        <v>103</v>
      </c>
      <c r="O3092" t="s">
        <v>814</v>
      </c>
      <c r="P3092" t="s">
        <v>34</v>
      </c>
      <c r="Q3092" t="s">
        <v>79</v>
      </c>
      <c r="R3092" t="s">
        <v>80</v>
      </c>
      <c r="S3092" t="s">
        <v>557</v>
      </c>
      <c r="T3092" t="s">
        <v>185</v>
      </c>
      <c r="U3092" t="s">
        <v>558</v>
      </c>
      <c r="V3092" t="s">
        <v>544</v>
      </c>
      <c r="W3092" t="s">
        <v>40</v>
      </c>
      <c r="X3092" t="s">
        <v>40</v>
      </c>
      <c r="Y3092" t="s">
        <v>41</v>
      </c>
      <c r="Z3092" t="s">
        <v>41</v>
      </c>
      <c r="AA3092" t="s">
        <v>188</v>
      </c>
      <c r="AB3092" t="s">
        <v>559</v>
      </c>
      <c r="AC3092" t="s">
        <v>380</v>
      </c>
    </row>
    <row r="3093" spans="1:29" x14ac:dyDescent="0.25">
      <c r="A3093" t="s">
        <v>816</v>
      </c>
      <c r="B3093" t="s">
        <v>26</v>
      </c>
      <c r="C3093" t="s">
        <v>555</v>
      </c>
      <c r="D3093" t="s">
        <v>556</v>
      </c>
      <c r="E3093">
        <v>511</v>
      </c>
      <c r="F3093" t="str">
        <f t="shared" si="96"/>
        <v>A6445AF511</v>
      </c>
      <c r="G3093">
        <f t="shared" si="97"/>
        <v>670000</v>
      </c>
      <c r="H3093" s="2">
        <v>-670135</v>
      </c>
      <c r="I3093" s="3">
        <v>-670000</v>
      </c>
      <c r="J3093" t="s">
        <v>99</v>
      </c>
      <c r="K3093" t="s">
        <v>115</v>
      </c>
      <c r="L3093" t="s">
        <v>111</v>
      </c>
      <c r="M3093" t="s">
        <v>112</v>
      </c>
      <c r="N3093" t="s">
        <v>113</v>
      </c>
      <c r="O3093" t="s">
        <v>814</v>
      </c>
      <c r="P3093" t="s">
        <v>34</v>
      </c>
      <c r="Q3093" t="s">
        <v>79</v>
      </c>
      <c r="R3093" t="s">
        <v>80</v>
      </c>
      <c r="S3093" t="s">
        <v>557</v>
      </c>
      <c r="T3093" t="s">
        <v>185</v>
      </c>
      <c r="U3093" t="s">
        <v>558</v>
      </c>
      <c r="V3093" t="s">
        <v>544</v>
      </c>
      <c r="W3093" t="s">
        <v>40</v>
      </c>
      <c r="X3093" t="s">
        <v>40</v>
      </c>
      <c r="Y3093" t="s">
        <v>41</v>
      </c>
      <c r="Z3093" t="s">
        <v>41</v>
      </c>
      <c r="AA3093" t="s">
        <v>188</v>
      </c>
      <c r="AB3093" t="s">
        <v>559</v>
      </c>
      <c r="AC3093" t="s">
        <v>380</v>
      </c>
    </row>
    <row r="3094" spans="1:29" x14ac:dyDescent="0.25">
      <c r="A3094" t="s">
        <v>817</v>
      </c>
      <c r="B3094" t="s">
        <v>26</v>
      </c>
      <c r="C3094" t="s">
        <v>555</v>
      </c>
      <c r="D3094" t="s">
        <v>556</v>
      </c>
      <c r="E3094">
        <v>511</v>
      </c>
      <c r="F3094" t="str">
        <f t="shared" si="96"/>
        <v>A6445AF511</v>
      </c>
      <c r="G3094">
        <f t="shared" si="97"/>
        <v>7646000</v>
      </c>
      <c r="H3094" s="2">
        <v>-7646426</v>
      </c>
      <c r="I3094" s="3">
        <v>-7646000</v>
      </c>
      <c r="J3094" t="s">
        <v>99</v>
      </c>
      <c r="K3094" t="s">
        <v>116</v>
      </c>
      <c r="L3094" t="s">
        <v>117</v>
      </c>
      <c r="M3094" t="s">
        <v>118</v>
      </c>
      <c r="N3094" t="s">
        <v>117</v>
      </c>
      <c r="O3094" t="s">
        <v>814</v>
      </c>
      <c r="P3094" t="s">
        <v>34</v>
      </c>
      <c r="Q3094" t="s">
        <v>79</v>
      </c>
      <c r="R3094" t="s">
        <v>80</v>
      </c>
      <c r="S3094" t="s">
        <v>557</v>
      </c>
      <c r="T3094" t="s">
        <v>185</v>
      </c>
      <c r="U3094" t="s">
        <v>558</v>
      </c>
      <c r="V3094" t="s">
        <v>544</v>
      </c>
      <c r="W3094" t="s">
        <v>40</v>
      </c>
      <c r="X3094" t="s">
        <v>40</v>
      </c>
      <c r="Y3094" t="s">
        <v>41</v>
      </c>
      <c r="Z3094" t="s">
        <v>41</v>
      </c>
      <c r="AA3094" t="s">
        <v>188</v>
      </c>
      <c r="AB3094" t="s">
        <v>559</v>
      </c>
      <c r="AC3094" t="s">
        <v>380</v>
      </c>
    </row>
    <row r="3095" spans="1:29" x14ac:dyDescent="0.25">
      <c r="A3095" t="s">
        <v>149</v>
      </c>
      <c r="B3095" t="s">
        <v>26</v>
      </c>
      <c r="C3095" t="s">
        <v>555</v>
      </c>
      <c r="D3095" t="s">
        <v>556</v>
      </c>
      <c r="E3095">
        <v>511</v>
      </c>
      <c r="F3095" t="str">
        <f t="shared" si="96"/>
        <v>A6445AF511</v>
      </c>
      <c r="G3095">
        <f t="shared" si="97"/>
        <v>1005000</v>
      </c>
      <c r="H3095" s="2">
        <v>1005202</v>
      </c>
      <c r="I3095" s="3">
        <v>1005000</v>
      </c>
      <c r="J3095" t="s">
        <v>29</v>
      </c>
      <c r="K3095" t="s">
        <v>79</v>
      </c>
      <c r="L3095" t="s">
        <v>132</v>
      </c>
      <c r="M3095" t="s">
        <v>133</v>
      </c>
      <c r="N3095" t="s">
        <v>80</v>
      </c>
      <c r="O3095" t="s">
        <v>814</v>
      </c>
      <c r="P3095" t="s">
        <v>34</v>
      </c>
      <c r="Q3095" t="s">
        <v>79</v>
      </c>
      <c r="R3095" t="s">
        <v>80</v>
      </c>
      <c r="S3095" t="s">
        <v>557</v>
      </c>
      <c r="T3095" t="s">
        <v>185</v>
      </c>
      <c r="U3095" t="s">
        <v>558</v>
      </c>
      <c r="V3095" t="s">
        <v>544</v>
      </c>
      <c r="W3095" t="s">
        <v>40</v>
      </c>
      <c r="X3095" t="s">
        <v>40</v>
      </c>
      <c r="Y3095" t="s">
        <v>41</v>
      </c>
      <c r="Z3095" t="s">
        <v>41</v>
      </c>
      <c r="AA3095" t="s">
        <v>188</v>
      </c>
      <c r="AB3095" t="s">
        <v>559</v>
      </c>
      <c r="AC3095" t="s">
        <v>380</v>
      </c>
    </row>
    <row r="3096" spans="1:29" x14ac:dyDescent="0.25">
      <c r="A3096" t="s">
        <v>152</v>
      </c>
      <c r="B3096" t="s">
        <v>26</v>
      </c>
      <c r="C3096" t="s">
        <v>555</v>
      </c>
      <c r="D3096" t="s">
        <v>556</v>
      </c>
      <c r="E3096">
        <v>511</v>
      </c>
      <c r="F3096" t="str">
        <f t="shared" si="96"/>
        <v>A6445AF511</v>
      </c>
      <c r="G3096">
        <f t="shared" si="97"/>
        <v>1005000</v>
      </c>
      <c r="H3096" s="2">
        <v>-1005202</v>
      </c>
      <c r="I3096" s="3">
        <v>-1005000</v>
      </c>
      <c r="J3096" t="s">
        <v>99</v>
      </c>
      <c r="K3096" t="s">
        <v>115</v>
      </c>
      <c r="L3096" t="s">
        <v>111</v>
      </c>
      <c r="M3096" t="s">
        <v>112</v>
      </c>
      <c r="N3096" t="s">
        <v>113</v>
      </c>
      <c r="O3096" t="s">
        <v>814</v>
      </c>
      <c r="P3096" t="s">
        <v>34</v>
      </c>
      <c r="Q3096" t="s">
        <v>79</v>
      </c>
      <c r="R3096" t="s">
        <v>80</v>
      </c>
      <c r="S3096" t="s">
        <v>557</v>
      </c>
      <c r="T3096" t="s">
        <v>185</v>
      </c>
      <c r="U3096" t="s">
        <v>558</v>
      </c>
      <c r="V3096" t="s">
        <v>544</v>
      </c>
      <c r="W3096" t="s">
        <v>40</v>
      </c>
      <c r="X3096" t="s">
        <v>40</v>
      </c>
      <c r="Y3096" t="s">
        <v>41</v>
      </c>
      <c r="Z3096" t="s">
        <v>41</v>
      </c>
      <c r="AA3096" t="s">
        <v>188</v>
      </c>
      <c r="AB3096" t="s">
        <v>559</v>
      </c>
      <c r="AC3096" t="s">
        <v>380</v>
      </c>
    </row>
    <row r="3097" spans="1:29" x14ac:dyDescent="0.25">
      <c r="A3097" t="s">
        <v>153</v>
      </c>
      <c r="B3097" t="s">
        <v>560</v>
      </c>
      <c r="C3097" t="s">
        <v>555</v>
      </c>
      <c r="D3097" t="s">
        <v>556</v>
      </c>
      <c r="E3097">
        <v>511</v>
      </c>
      <c r="F3097" t="str">
        <f t="shared" si="96"/>
        <v>A6445AF511</v>
      </c>
      <c r="G3097">
        <f t="shared" si="97"/>
        <v>837000</v>
      </c>
      <c r="H3097" s="2">
        <v>836755</v>
      </c>
      <c r="I3097" s="3">
        <v>837000</v>
      </c>
      <c r="J3097" t="s">
        <v>29</v>
      </c>
      <c r="K3097" t="s">
        <v>154</v>
      </c>
      <c r="L3097" t="s">
        <v>155</v>
      </c>
      <c r="M3097" t="s">
        <v>156</v>
      </c>
      <c r="N3097" t="s">
        <v>157</v>
      </c>
      <c r="O3097" t="s">
        <v>814</v>
      </c>
      <c r="P3097" t="s">
        <v>34</v>
      </c>
      <c r="Q3097" t="s">
        <v>79</v>
      </c>
      <c r="R3097" t="s">
        <v>80</v>
      </c>
      <c r="S3097" t="s">
        <v>557</v>
      </c>
      <c r="T3097" t="s">
        <v>185</v>
      </c>
      <c r="U3097" t="s">
        <v>558</v>
      </c>
      <c r="V3097" t="s">
        <v>544</v>
      </c>
      <c r="W3097" t="s">
        <v>40</v>
      </c>
      <c r="X3097" t="s">
        <v>40</v>
      </c>
      <c r="Y3097" t="s">
        <v>41</v>
      </c>
      <c r="Z3097" t="s">
        <v>41</v>
      </c>
      <c r="AA3097" t="s">
        <v>188</v>
      </c>
      <c r="AB3097" t="s">
        <v>559</v>
      </c>
      <c r="AC3097" t="s">
        <v>380</v>
      </c>
    </row>
    <row r="3098" spans="1:29" x14ac:dyDescent="0.25">
      <c r="A3098" t="s">
        <v>158</v>
      </c>
      <c r="B3098" t="s">
        <v>560</v>
      </c>
      <c r="C3098" t="s">
        <v>555</v>
      </c>
      <c r="D3098" t="s">
        <v>556</v>
      </c>
      <c r="E3098">
        <v>511</v>
      </c>
      <c r="F3098" t="str">
        <f t="shared" si="96"/>
        <v>A6445AF511</v>
      </c>
      <c r="G3098">
        <f t="shared" si="97"/>
        <v>207000</v>
      </c>
      <c r="H3098" s="2">
        <v>207156</v>
      </c>
      <c r="I3098" s="3">
        <v>207000</v>
      </c>
      <c r="J3098" t="s">
        <v>29</v>
      </c>
      <c r="K3098" t="s">
        <v>159</v>
      </c>
      <c r="L3098" t="s">
        <v>160</v>
      </c>
      <c r="M3098" t="s">
        <v>161</v>
      </c>
      <c r="N3098" t="s">
        <v>162</v>
      </c>
      <c r="O3098" t="s">
        <v>814</v>
      </c>
      <c r="P3098" t="s">
        <v>34</v>
      </c>
      <c r="Q3098" t="s">
        <v>79</v>
      </c>
      <c r="R3098" t="s">
        <v>80</v>
      </c>
      <c r="S3098" t="s">
        <v>557</v>
      </c>
      <c r="T3098" t="s">
        <v>185</v>
      </c>
      <c r="U3098" t="s">
        <v>558</v>
      </c>
      <c r="V3098" t="s">
        <v>544</v>
      </c>
      <c r="W3098" t="s">
        <v>40</v>
      </c>
      <c r="X3098" t="s">
        <v>40</v>
      </c>
      <c r="Y3098" t="s">
        <v>41</v>
      </c>
      <c r="Z3098" t="s">
        <v>41</v>
      </c>
      <c r="AA3098" t="s">
        <v>188</v>
      </c>
      <c r="AB3098" t="s">
        <v>559</v>
      </c>
      <c r="AC3098" t="s">
        <v>380</v>
      </c>
    </row>
    <row r="3099" spans="1:29" x14ac:dyDescent="0.25">
      <c r="A3099" t="s">
        <v>163</v>
      </c>
      <c r="B3099" t="s">
        <v>560</v>
      </c>
      <c r="C3099" t="s">
        <v>555</v>
      </c>
      <c r="D3099" t="s">
        <v>556</v>
      </c>
      <c r="E3099">
        <v>511</v>
      </c>
      <c r="F3099" t="str">
        <f t="shared" si="96"/>
        <v>A6445AF511</v>
      </c>
      <c r="G3099">
        <f t="shared" si="97"/>
        <v>1044000</v>
      </c>
      <c r="H3099" s="2">
        <v>-1043911</v>
      </c>
      <c r="I3099" s="3">
        <v>-1044000</v>
      </c>
      <c r="J3099" t="s">
        <v>99</v>
      </c>
      <c r="K3099" t="s">
        <v>79</v>
      </c>
      <c r="L3099" t="s">
        <v>132</v>
      </c>
      <c r="M3099" t="s">
        <v>133</v>
      </c>
      <c r="N3099" t="s">
        <v>80</v>
      </c>
      <c r="O3099" t="s">
        <v>814</v>
      </c>
      <c r="P3099" t="s">
        <v>34</v>
      </c>
      <c r="Q3099" t="s">
        <v>79</v>
      </c>
      <c r="R3099" t="s">
        <v>80</v>
      </c>
      <c r="S3099" t="s">
        <v>557</v>
      </c>
      <c r="T3099" t="s">
        <v>185</v>
      </c>
      <c r="U3099" t="s">
        <v>558</v>
      </c>
      <c r="V3099" t="s">
        <v>544</v>
      </c>
      <c r="W3099" t="s">
        <v>40</v>
      </c>
      <c r="X3099" t="s">
        <v>40</v>
      </c>
      <c r="Y3099" t="s">
        <v>41</v>
      </c>
      <c r="Z3099" t="s">
        <v>41</v>
      </c>
      <c r="AA3099" t="s">
        <v>188</v>
      </c>
      <c r="AB3099" t="s">
        <v>559</v>
      </c>
      <c r="AC3099" t="s">
        <v>380</v>
      </c>
    </row>
    <row r="3100" spans="1:29" x14ac:dyDescent="0.25">
      <c r="A3100" t="s">
        <v>164</v>
      </c>
      <c r="B3100" t="s">
        <v>26</v>
      </c>
      <c r="C3100" t="s">
        <v>555</v>
      </c>
      <c r="D3100" t="s">
        <v>556</v>
      </c>
      <c r="E3100">
        <v>511</v>
      </c>
      <c r="F3100" t="str">
        <f t="shared" si="96"/>
        <v>A6445AF511</v>
      </c>
      <c r="G3100">
        <f t="shared" si="97"/>
        <v>837000</v>
      </c>
      <c r="H3100" s="2">
        <v>836755</v>
      </c>
      <c r="I3100" s="3">
        <v>837000</v>
      </c>
      <c r="J3100" t="s">
        <v>29</v>
      </c>
      <c r="K3100" t="s">
        <v>116</v>
      </c>
      <c r="L3100" t="s">
        <v>117</v>
      </c>
      <c r="M3100" t="s">
        <v>118</v>
      </c>
      <c r="N3100" t="s">
        <v>117</v>
      </c>
      <c r="O3100" t="s">
        <v>814</v>
      </c>
      <c r="P3100" t="s">
        <v>34</v>
      </c>
      <c r="Q3100" t="s">
        <v>79</v>
      </c>
      <c r="R3100" t="s">
        <v>80</v>
      </c>
      <c r="S3100" t="s">
        <v>557</v>
      </c>
      <c r="T3100" t="s">
        <v>185</v>
      </c>
      <c r="U3100" t="s">
        <v>558</v>
      </c>
      <c r="V3100" t="s">
        <v>544</v>
      </c>
      <c r="W3100" t="s">
        <v>40</v>
      </c>
      <c r="X3100" t="s">
        <v>40</v>
      </c>
      <c r="Y3100" t="s">
        <v>41</v>
      </c>
      <c r="Z3100" t="s">
        <v>41</v>
      </c>
      <c r="AA3100" t="s">
        <v>188</v>
      </c>
      <c r="AB3100" t="s">
        <v>559</v>
      </c>
      <c r="AC3100" t="s">
        <v>380</v>
      </c>
    </row>
    <row r="3101" spans="1:29" x14ac:dyDescent="0.25">
      <c r="A3101" t="s">
        <v>165</v>
      </c>
      <c r="B3101" t="s">
        <v>26</v>
      </c>
      <c r="C3101" t="s">
        <v>555</v>
      </c>
      <c r="D3101" t="s">
        <v>556</v>
      </c>
      <c r="E3101">
        <v>511</v>
      </c>
      <c r="F3101" t="str">
        <f t="shared" si="96"/>
        <v>A6445AF511</v>
      </c>
      <c r="G3101">
        <f t="shared" si="97"/>
        <v>837000</v>
      </c>
      <c r="H3101" s="2">
        <v>-836755</v>
      </c>
      <c r="I3101" s="3">
        <v>-837000</v>
      </c>
      <c r="J3101" t="s">
        <v>99</v>
      </c>
      <c r="K3101" t="s">
        <v>154</v>
      </c>
      <c r="L3101" t="s">
        <v>155</v>
      </c>
      <c r="M3101" t="s">
        <v>156</v>
      </c>
      <c r="N3101" t="s">
        <v>157</v>
      </c>
      <c r="O3101" t="s">
        <v>814</v>
      </c>
      <c r="P3101" t="s">
        <v>34</v>
      </c>
      <c r="Q3101" t="s">
        <v>79</v>
      </c>
      <c r="R3101" t="s">
        <v>80</v>
      </c>
      <c r="S3101" t="s">
        <v>557</v>
      </c>
      <c r="T3101" t="s">
        <v>185</v>
      </c>
      <c r="U3101" t="s">
        <v>558</v>
      </c>
      <c r="V3101" t="s">
        <v>544</v>
      </c>
      <c r="W3101" t="s">
        <v>40</v>
      </c>
      <c r="X3101" t="s">
        <v>40</v>
      </c>
      <c r="Y3101" t="s">
        <v>41</v>
      </c>
      <c r="Z3101" t="s">
        <v>41</v>
      </c>
      <c r="AA3101" t="s">
        <v>188</v>
      </c>
      <c r="AB3101" t="s">
        <v>559</v>
      </c>
      <c r="AC3101" t="s">
        <v>380</v>
      </c>
    </row>
    <row r="3102" spans="1:29" x14ac:dyDescent="0.25">
      <c r="A3102" t="s">
        <v>166</v>
      </c>
      <c r="B3102" t="s">
        <v>26</v>
      </c>
      <c r="C3102" t="s">
        <v>555</v>
      </c>
      <c r="D3102" t="s">
        <v>556</v>
      </c>
      <c r="E3102">
        <v>511</v>
      </c>
      <c r="F3102" t="str">
        <f t="shared" si="96"/>
        <v>A6445AF511</v>
      </c>
      <c r="G3102">
        <f t="shared" si="97"/>
        <v>893000</v>
      </c>
      <c r="H3102" s="2">
        <v>892643</v>
      </c>
      <c r="I3102" s="3">
        <v>893000</v>
      </c>
      <c r="J3102" t="s">
        <v>29</v>
      </c>
      <c r="K3102" t="s">
        <v>116</v>
      </c>
      <c r="L3102" t="s">
        <v>117</v>
      </c>
      <c r="M3102" t="s">
        <v>118</v>
      </c>
      <c r="N3102" t="s">
        <v>117</v>
      </c>
      <c r="O3102" t="s">
        <v>814</v>
      </c>
      <c r="P3102" t="s">
        <v>34</v>
      </c>
      <c r="Q3102" t="s">
        <v>79</v>
      </c>
      <c r="R3102" t="s">
        <v>80</v>
      </c>
      <c r="S3102" t="s">
        <v>557</v>
      </c>
      <c r="T3102" t="s">
        <v>185</v>
      </c>
      <c r="U3102" t="s">
        <v>558</v>
      </c>
      <c r="V3102" t="s">
        <v>544</v>
      </c>
      <c r="W3102" t="s">
        <v>40</v>
      </c>
      <c r="X3102" t="s">
        <v>40</v>
      </c>
      <c r="Y3102" t="s">
        <v>41</v>
      </c>
      <c r="Z3102" t="s">
        <v>41</v>
      </c>
      <c r="AA3102" t="s">
        <v>188</v>
      </c>
      <c r="AB3102" t="s">
        <v>559</v>
      </c>
      <c r="AC3102" t="s">
        <v>380</v>
      </c>
    </row>
    <row r="3103" spans="1:29" x14ac:dyDescent="0.25">
      <c r="A3103" t="s">
        <v>167</v>
      </c>
      <c r="B3103" t="s">
        <v>26</v>
      </c>
      <c r="C3103" t="s">
        <v>555</v>
      </c>
      <c r="D3103" t="s">
        <v>556</v>
      </c>
      <c r="E3103">
        <v>511</v>
      </c>
      <c r="F3103" t="str">
        <f t="shared" si="96"/>
        <v>A6445AF511</v>
      </c>
      <c r="G3103">
        <f t="shared" si="97"/>
        <v>893000</v>
      </c>
      <c r="H3103" s="2">
        <v>-892643</v>
      </c>
      <c r="I3103" s="3">
        <v>-893000</v>
      </c>
      <c r="J3103" t="s">
        <v>99</v>
      </c>
      <c r="K3103" t="s">
        <v>168</v>
      </c>
      <c r="L3103" t="s">
        <v>117</v>
      </c>
      <c r="M3103" t="s">
        <v>169</v>
      </c>
      <c r="N3103" t="s">
        <v>170</v>
      </c>
      <c r="O3103" t="s">
        <v>814</v>
      </c>
      <c r="P3103" t="s">
        <v>34</v>
      </c>
      <c r="Q3103" t="s">
        <v>79</v>
      </c>
      <c r="R3103" t="s">
        <v>80</v>
      </c>
      <c r="S3103" t="s">
        <v>557</v>
      </c>
      <c r="T3103" t="s">
        <v>185</v>
      </c>
      <c r="U3103" t="s">
        <v>558</v>
      </c>
      <c r="V3103" t="s">
        <v>544</v>
      </c>
      <c r="W3103" t="s">
        <v>40</v>
      </c>
      <c r="X3103" t="s">
        <v>40</v>
      </c>
      <c r="Y3103" t="s">
        <v>41</v>
      </c>
      <c r="Z3103" t="s">
        <v>41</v>
      </c>
      <c r="AA3103" t="s">
        <v>188</v>
      </c>
      <c r="AB3103" t="s">
        <v>559</v>
      </c>
      <c r="AC3103" t="s">
        <v>380</v>
      </c>
    </row>
    <row r="3104" spans="1:29" x14ac:dyDescent="0.25">
      <c r="A3104" t="s">
        <v>823</v>
      </c>
      <c r="B3104" t="s">
        <v>26</v>
      </c>
      <c r="C3104" t="s">
        <v>561</v>
      </c>
      <c r="D3104" t="s">
        <v>64</v>
      </c>
      <c r="E3104">
        <v>511</v>
      </c>
      <c r="F3104" t="str">
        <f t="shared" si="96"/>
        <v>A3860AF511</v>
      </c>
      <c r="G3104">
        <f t="shared" si="97"/>
        <v>396000</v>
      </c>
      <c r="H3104" s="2">
        <v>395727</v>
      </c>
      <c r="I3104" s="3">
        <v>396000</v>
      </c>
      <c r="J3104" t="s">
        <v>29</v>
      </c>
      <c r="K3104" t="s">
        <v>108</v>
      </c>
      <c r="L3104" t="s">
        <v>109</v>
      </c>
      <c r="M3104" t="s">
        <v>32</v>
      </c>
      <c r="N3104" t="s">
        <v>33</v>
      </c>
      <c r="O3104" t="s">
        <v>814</v>
      </c>
      <c r="P3104" t="s">
        <v>34</v>
      </c>
      <c r="Q3104" t="s">
        <v>51</v>
      </c>
      <c r="R3104" t="s">
        <v>58</v>
      </c>
      <c r="S3104" t="s">
        <v>562</v>
      </c>
      <c r="T3104" t="s">
        <v>185</v>
      </c>
      <c r="U3104" t="s">
        <v>194</v>
      </c>
      <c r="V3104" t="s">
        <v>544</v>
      </c>
      <c r="W3104" t="s">
        <v>40</v>
      </c>
      <c r="X3104" t="s">
        <v>40</v>
      </c>
      <c r="Y3104" t="s">
        <v>41</v>
      </c>
      <c r="Z3104" t="s">
        <v>41</v>
      </c>
      <c r="AA3104" t="s">
        <v>188</v>
      </c>
      <c r="AB3104" t="s">
        <v>551</v>
      </c>
      <c r="AC3104" t="s">
        <v>380</v>
      </c>
    </row>
    <row r="3105" spans="1:29" x14ac:dyDescent="0.25">
      <c r="A3105" t="s">
        <v>825</v>
      </c>
      <c r="B3105" t="s">
        <v>26</v>
      </c>
      <c r="C3105" t="s">
        <v>561</v>
      </c>
      <c r="D3105" t="s">
        <v>64</v>
      </c>
      <c r="E3105">
        <v>511</v>
      </c>
      <c r="F3105" t="str">
        <f t="shared" si="96"/>
        <v>A3860AF511</v>
      </c>
      <c r="G3105">
        <f t="shared" si="97"/>
        <v>8000</v>
      </c>
      <c r="H3105" s="2">
        <v>8454</v>
      </c>
      <c r="I3105" s="3">
        <v>8000</v>
      </c>
      <c r="J3105" t="s">
        <v>29</v>
      </c>
      <c r="K3105" t="s">
        <v>100</v>
      </c>
      <c r="L3105" t="s">
        <v>101</v>
      </c>
      <c r="M3105" t="s">
        <v>102</v>
      </c>
      <c r="N3105" t="s">
        <v>103</v>
      </c>
      <c r="O3105" t="s">
        <v>814</v>
      </c>
      <c r="P3105" t="s">
        <v>34</v>
      </c>
      <c r="Q3105" t="s">
        <v>51</v>
      </c>
      <c r="R3105" t="s">
        <v>58</v>
      </c>
      <c r="S3105" t="s">
        <v>562</v>
      </c>
      <c r="T3105" t="s">
        <v>185</v>
      </c>
      <c r="U3105" t="s">
        <v>194</v>
      </c>
      <c r="V3105" t="s">
        <v>544</v>
      </c>
      <c r="W3105" t="s">
        <v>40</v>
      </c>
      <c r="X3105" t="s">
        <v>40</v>
      </c>
      <c r="Y3105" t="s">
        <v>41</v>
      </c>
      <c r="Z3105" t="s">
        <v>41</v>
      </c>
      <c r="AA3105" t="s">
        <v>188</v>
      </c>
      <c r="AB3105" t="s">
        <v>551</v>
      </c>
      <c r="AC3105" t="s">
        <v>380</v>
      </c>
    </row>
    <row r="3106" spans="1:29" x14ac:dyDescent="0.25">
      <c r="A3106" t="s">
        <v>816</v>
      </c>
      <c r="B3106" t="s">
        <v>26</v>
      </c>
      <c r="C3106" t="s">
        <v>561</v>
      </c>
      <c r="D3106" t="s">
        <v>64</v>
      </c>
      <c r="E3106">
        <v>511</v>
      </c>
      <c r="F3106" t="str">
        <f t="shared" si="96"/>
        <v>A3860AF511</v>
      </c>
      <c r="G3106">
        <f t="shared" si="97"/>
        <v>112000</v>
      </c>
      <c r="H3106" s="2">
        <v>-112052</v>
      </c>
      <c r="I3106" s="3">
        <v>-112000</v>
      </c>
      <c r="J3106" t="s">
        <v>99</v>
      </c>
      <c r="K3106" t="s">
        <v>115</v>
      </c>
      <c r="L3106" t="s">
        <v>111</v>
      </c>
      <c r="M3106" t="s">
        <v>112</v>
      </c>
      <c r="N3106" t="s">
        <v>113</v>
      </c>
      <c r="O3106" t="s">
        <v>814</v>
      </c>
      <c r="P3106" t="s">
        <v>34</v>
      </c>
      <c r="Q3106" t="s">
        <v>51</v>
      </c>
      <c r="R3106" t="s">
        <v>58</v>
      </c>
      <c r="S3106" t="s">
        <v>562</v>
      </c>
      <c r="T3106" t="s">
        <v>185</v>
      </c>
      <c r="U3106" t="s">
        <v>194</v>
      </c>
      <c r="V3106" t="s">
        <v>544</v>
      </c>
      <c r="W3106" t="s">
        <v>40</v>
      </c>
      <c r="X3106" t="s">
        <v>40</v>
      </c>
      <c r="Y3106" t="s">
        <v>41</v>
      </c>
      <c r="Z3106" t="s">
        <v>41</v>
      </c>
      <c r="AA3106" t="s">
        <v>188</v>
      </c>
      <c r="AB3106" t="s">
        <v>551</v>
      </c>
      <c r="AC3106" t="s">
        <v>380</v>
      </c>
    </row>
    <row r="3107" spans="1:29" x14ac:dyDescent="0.25">
      <c r="A3107" t="s">
        <v>817</v>
      </c>
      <c r="B3107" t="s">
        <v>26</v>
      </c>
      <c r="C3107" t="s">
        <v>561</v>
      </c>
      <c r="D3107" t="s">
        <v>64</v>
      </c>
      <c r="E3107">
        <v>511</v>
      </c>
      <c r="F3107" t="str">
        <f t="shared" si="96"/>
        <v>A3860AF511</v>
      </c>
      <c r="G3107">
        <f t="shared" si="97"/>
        <v>292000</v>
      </c>
      <c r="H3107" s="2">
        <v>-292129</v>
      </c>
      <c r="I3107" s="3">
        <v>-292000</v>
      </c>
      <c r="J3107" t="s">
        <v>99</v>
      </c>
      <c r="K3107" t="s">
        <v>116</v>
      </c>
      <c r="L3107" t="s">
        <v>117</v>
      </c>
      <c r="M3107" t="s">
        <v>118</v>
      </c>
      <c r="N3107" t="s">
        <v>117</v>
      </c>
      <c r="O3107" t="s">
        <v>814</v>
      </c>
      <c r="P3107" t="s">
        <v>34</v>
      </c>
      <c r="Q3107" t="s">
        <v>51</v>
      </c>
      <c r="R3107" t="s">
        <v>58</v>
      </c>
      <c r="S3107" t="s">
        <v>562</v>
      </c>
      <c r="T3107" t="s">
        <v>185</v>
      </c>
      <c r="U3107" t="s">
        <v>194</v>
      </c>
      <c r="V3107" t="s">
        <v>544</v>
      </c>
      <c r="W3107" t="s">
        <v>40</v>
      </c>
      <c r="X3107" t="s">
        <v>40</v>
      </c>
      <c r="Y3107" t="s">
        <v>41</v>
      </c>
      <c r="Z3107" t="s">
        <v>41</v>
      </c>
      <c r="AA3107" t="s">
        <v>188</v>
      </c>
      <c r="AB3107" t="s">
        <v>551</v>
      </c>
      <c r="AC3107" t="s">
        <v>380</v>
      </c>
    </row>
    <row r="3108" spans="1:29" x14ac:dyDescent="0.25">
      <c r="A3108" t="s">
        <v>870</v>
      </c>
      <c r="B3108" t="s">
        <v>26</v>
      </c>
      <c r="C3108" t="s">
        <v>561</v>
      </c>
      <c r="D3108" t="s">
        <v>64</v>
      </c>
      <c r="E3108">
        <v>511</v>
      </c>
      <c r="F3108" t="str">
        <f t="shared" si="96"/>
        <v>A3860AF511</v>
      </c>
      <c r="G3108">
        <f t="shared" si="97"/>
        <v>186000</v>
      </c>
      <c r="H3108" s="2">
        <v>-186277</v>
      </c>
      <c r="I3108" s="3">
        <v>-186000</v>
      </c>
      <c r="J3108" t="s">
        <v>99</v>
      </c>
      <c r="K3108" t="s">
        <v>108</v>
      </c>
      <c r="L3108" t="s">
        <v>109</v>
      </c>
      <c r="M3108" t="s">
        <v>32</v>
      </c>
      <c r="N3108" t="s">
        <v>33</v>
      </c>
      <c r="O3108" t="s">
        <v>814</v>
      </c>
      <c r="P3108" t="s">
        <v>34</v>
      </c>
      <c r="Q3108" t="s">
        <v>51</v>
      </c>
      <c r="R3108" t="s">
        <v>58</v>
      </c>
      <c r="S3108" t="s">
        <v>562</v>
      </c>
      <c r="T3108" t="s">
        <v>185</v>
      </c>
      <c r="U3108" t="s">
        <v>194</v>
      </c>
      <c r="V3108" t="s">
        <v>544</v>
      </c>
      <c r="W3108" t="s">
        <v>40</v>
      </c>
      <c r="X3108" t="s">
        <v>40</v>
      </c>
      <c r="Y3108" t="s">
        <v>41</v>
      </c>
      <c r="Z3108" t="s">
        <v>41</v>
      </c>
      <c r="AA3108" t="s">
        <v>188</v>
      </c>
      <c r="AB3108" t="s">
        <v>551</v>
      </c>
      <c r="AC3108" t="s">
        <v>380</v>
      </c>
    </row>
    <row r="3109" spans="1:29" x14ac:dyDescent="0.25">
      <c r="A3109" t="s">
        <v>822</v>
      </c>
      <c r="B3109" t="s">
        <v>26</v>
      </c>
      <c r="C3109" t="s">
        <v>561</v>
      </c>
      <c r="D3109" t="s">
        <v>64</v>
      </c>
      <c r="E3109">
        <v>511</v>
      </c>
      <c r="F3109" t="str">
        <f t="shared" si="96"/>
        <v>A3860AF511</v>
      </c>
      <c r="G3109">
        <f t="shared" si="97"/>
        <v>53000</v>
      </c>
      <c r="H3109" s="2">
        <v>52745</v>
      </c>
      <c r="I3109" s="3">
        <v>53000</v>
      </c>
      <c r="J3109" t="s">
        <v>29</v>
      </c>
      <c r="K3109" t="s">
        <v>115</v>
      </c>
      <c r="L3109" t="s">
        <v>111</v>
      </c>
      <c r="M3109" t="s">
        <v>112</v>
      </c>
      <c r="N3109" t="s">
        <v>113</v>
      </c>
      <c r="O3109" t="s">
        <v>814</v>
      </c>
      <c r="P3109" t="s">
        <v>34</v>
      </c>
      <c r="Q3109" t="s">
        <v>51</v>
      </c>
      <c r="R3109" t="s">
        <v>58</v>
      </c>
      <c r="S3109" t="s">
        <v>562</v>
      </c>
      <c r="T3109" t="s">
        <v>185</v>
      </c>
      <c r="U3109" t="s">
        <v>194</v>
      </c>
      <c r="V3109" t="s">
        <v>544</v>
      </c>
      <c r="W3109" t="s">
        <v>40</v>
      </c>
      <c r="X3109" t="s">
        <v>40</v>
      </c>
      <c r="Y3109" t="s">
        <v>41</v>
      </c>
      <c r="Z3109" t="s">
        <v>41</v>
      </c>
      <c r="AA3109" t="s">
        <v>188</v>
      </c>
      <c r="AB3109" t="s">
        <v>551</v>
      </c>
      <c r="AC3109" t="s">
        <v>380</v>
      </c>
    </row>
    <row r="3110" spans="1:29" x14ac:dyDescent="0.25">
      <c r="A3110" t="s">
        <v>925</v>
      </c>
      <c r="B3110" t="s">
        <v>26</v>
      </c>
      <c r="C3110" t="s">
        <v>561</v>
      </c>
      <c r="D3110" t="s">
        <v>64</v>
      </c>
      <c r="E3110">
        <v>511</v>
      </c>
      <c r="F3110" t="str">
        <f t="shared" si="96"/>
        <v>A3860AF511</v>
      </c>
      <c r="G3110">
        <f t="shared" si="97"/>
        <v>138000</v>
      </c>
      <c r="H3110" s="2">
        <v>137512</v>
      </c>
      <c r="I3110" s="3">
        <v>138000</v>
      </c>
      <c r="J3110" t="s">
        <v>29</v>
      </c>
      <c r="K3110" t="s">
        <v>116</v>
      </c>
      <c r="L3110" t="s">
        <v>117</v>
      </c>
      <c r="M3110" t="s">
        <v>118</v>
      </c>
      <c r="N3110" t="s">
        <v>117</v>
      </c>
      <c r="O3110" t="s">
        <v>814</v>
      </c>
      <c r="P3110" t="s">
        <v>34</v>
      </c>
      <c r="Q3110" t="s">
        <v>51</v>
      </c>
      <c r="R3110" t="s">
        <v>58</v>
      </c>
      <c r="S3110" t="s">
        <v>562</v>
      </c>
      <c r="T3110" t="s">
        <v>185</v>
      </c>
      <c r="U3110" t="s">
        <v>194</v>
      </c>
      <c r="V3110" t="s">
        <v>544</v>
      </c>
      <c r="W3110" t="s">
        <v>40</v>
      </c>
      <c r="X3110" t="s">
        <v>40</v>
      </c>
      <c r="Y3110" t="s">
        <v>41</v>
      </c>
      <c r="Z3110" t="s">
        <v>41</v>
      </c>
      <c r="AA3110" t="s">
        <v>188</v>
      </c>
      <c r="AB3110" t="s">
        <v>551</v>
      </c>
      <c r="AC3110" t="s">
        <v>380</v>
      </c>
    </row>
    <row r="3111" spans="1:29" x14ac:dyDescent="0.25">
      <c r="A3111" t="s">
        <v>931</v>
      </c>
      <c r="B3111" t="s">
        <v>26</v>
      </c>
      <c r="C3111" t="s">
        <v>561</v>
      </c>
      <c r="D3111" t="s">
        <v>64</v>
      </c>
      <c r="E3111">
        <v>511</v>
      </c>
      <c r="F3111" t="str">
        <f t="shared" si="96"/>
        <v>A3860AF511</v>
      </c>
      <c r="G3111">
        <f t="shared" si="97"/>
        <v>5000</v>
      </c>
      <c r="H3111" s="2">
        <v>-3980</v>
      </c>
      <c r="I3111" s="3">
        <v>-5000</v>
      </c>
      <c r="J3111" t="s">
        <v>99</v>
      </c>
      <c r="K3111" t="s">
        <v>104</v>
      </c>
      <c r="L3111" t="s">
        <v>105</v>
      </c>
      <c r="M3111" t="s">
        <v>102</v>
      </c>
      <c r="N3111" t="s">
        <v>103</v>
      </c>
      <c r="O3111" t="s">
        <v>814</v>
      </c>
      <c r="P3111" t="s">
        <v>34</v>
      </c>
      <c r="Q3111" t="s">
        <v>51</v>
      </c>
      <c r="R3111" t="s">
        <v>58</v>
      </c>
      <c r="S3111" t="s">
        <v>562</v>
      </c>
      <c r="T3111" t="s">
        <v>185</v>
      </c>
      <c r="U3111" t="s">
        <v>194</v>
      </c>
      <c r="V3111" t="s">
        <v>544</v>
      </c>
      <c r="W3111" t="s">
        <v>40</v>
      </c>
      <c r="X3111" t="s">
        <v>40</v>
      </c>
      <c r="Y3111" t="s">
        <v>41</v>
      </c>
      <c r="Z3111" t="s">
        <v>41</v>
      </c>
      <c r="AA3111" t="s">
        <v>188</v>
      </c>
      <c r="AB3111" t="s">
        <v>551</v>
      </c>
      <c r="AC3111" t="s">
        <v>380</v>
      </c>
    </row>
    <row r="3112" spans="1:29" x14ac:dyDescent="0.25">
      <c r="A3112" t="s">
        <v>119</v>
      </c>
      <c r="B3112" t="s">
        <v>563</v>
      </c>
      <c r="C3112" t="s">
        <v>561</v>
      </c>
      <c r="D3112" t="s">
        <v>64</v>
      </c>
      <c r="E3112">
        <v>511</v>
      </c>
      <c r="F3112" t="str">
        <f t="shared" si="96"/>
        <v>A3860AF511</v>
      </c>
      <c r="G3112">
        <f t="shared" si="97"/>
        <v>49000</v>
      </c>
      <c r="H3112" s="2">
        <v>48512</v>
      </c>
      <c r="I3112" s="3">
        <v>49000</v>
      </c>
      <c r="J3112" t="s">
        <v>29</v>
      </c>
      <c r="K3112" t="s">
        <v>121</v>
      </c>
      <c r="L3112" t="s">
        <v>122</v>
      </c>
      <c r="M3112" t="s">
        <v>123</v>
      </c>
      <c r="N3112" t="s">
        <v>124</v>
      </c>
      <c r="O3112" t="s">
        <v>814</v>
      </c>
      <c r="P3112" t="s">
        <v>34</v>
      </c>
      <c r="Q3112" t="s">
        <v>51</v>
      </c>
      <c r="R3112" t="s">
        <v>58</v>
      </c>
      <c r="S3112" t="s">
        <v>562</v>
      </c>
      <c r="T3112" t="s">
        <v>185</v>
      </c>
      <c r="U3112" t="s">
        <v>194</v>
      </c>
      <c r="V3112" t="s">
        <v>544</v>
      </c>
      <c r="W3112" t="s">
        <v>40</v>
      </c>
      <c r="X3112" t="s">
        <v>40</v>
      </c>
      <c r="Y3112" t="s">
        <v>41</v>
      </c>
      <c r="Z3112" t="s">
        <v>41</v>
      </c>
      <c r="AA3112" t="s">
        <v>188</v>
      </c>
      <c r="AB3112" t="s">
        <v>551</v>
      </c>
      <c r="AC3112" t="s">
        <v>380</v>
      </c>
    </row>
    <row r="3113" spans="1:29" x14ac:dyDescent="0.25">
      <c r="A3113" t="s">
        <v>125</v>
      </c>
      <c r="B3113" t="s">
        <v>563</v>
      </c>
      <c r="C3113" t="s">
        <v>561</v>
      </c>
      <c r="D3113" t="s">
        <v>64</v>
      </c>
      <c r="E3113">
        <v>511</v>
      </c>
      <c r="F3113" t="str">
        <f t="shared" si="96"/>
        <v>A3860AF511</v>
      </c>
      <c r="G3113">
        <f t="shared" si="97"/>
        <v>49000</v>
      </c>
      <c r="H3113" s="2">
        <v>-48512</v>
      </c>
      <c r="I3113" s="3">
        <v>-49000</v>
      </c>
      <c r="J3113" t="s">
        <v>99</v>
      </c>
      <c r="K3113" t="s">
        <v>126</v>
      </c>
      <c r="L3113" t="s">
        <v>927</v>
      </c>
      <c r="M3113" t="s">
        <v>127</v>
      </c>
      <c r="N3113" t="s">
        <v>928</v>
      </c>
      <c r="O3113" t="s">
        <v>814</v>
      </c>
      <c r="P3113" t="s">
        <v>34</v>
      </c>
      <c r="Q3113" t="s">
        <v>51</v>
      </c>
      <c r="R3113" t="s">
        <v>58</v>
      </c>
      <c r="S3113" t="s">
        <v>562</v>
      </c>
      <c r="T3113" t="s">
        <v>185</v>
      </c>
      <c r="U3113" t="s">
        <v>194</v>
      </c>
      <c r="V3113" t="s">
        <v>544</v>
      </c>
      <c r="W3113" t="s">
        <v>40</v>
      </c>
      <c r="X3113" t="s">
        <v>40</v>
      </c>
      <c r="Y3113" t="s">
        <v>41</v>
      </c>
      <c r="Z3113" t="s">
        <v>41</v>
      </c>
      <c r="AA3113" t="s">
        <v>188</v>
      </c>
      <c r="AB3113" t="s">
        <v>551</v>
      </c>
      <c r="AC3113" t="s">
        <v>380</v>
      </c>
    </row>
    <row r="3114" spans="1:29" x14ac:dyDescent="0.25">
      <c r="A3114" t="s">
        <v>145</v>
      </c>
      <c r="B3114" t="s">
        <v>26</v>
      </c>
      <c r="C3114" t="s">
        <v>561</v>
      </c>
      <c r="D3114" t="s">
        <v>64</v>
      </c>
      <c r="E3114">
        <v>511</v>
      </c>
      <c r="F3114" t="str">
        <f t="shared" si="96"/>
        <v>A3860AF511</v>
      </c>
      <c r="G3114">
        <f t="shared" si="97"/>
        <v>49000</v>
      </c>
      <c r="H3114" s="2">
        <v>48512</v>
      </c>
      <c r="I3114" s="3">
        <v>49000</v>
      </c>
      <c r="J3114" t="s">
        <v>29</v>
      </c>
      <c r="K3114" t="s">
        <v>108</v>
      </c>
      <c r="L3114" t="s">
        <v>109</v>
      </c>
      <c r="M3114" t="s">
        <v>32</v>
      </c>
      <c r="N3114" t="s">
        <v>33</v>
      </c>
      <c r="O3114" t="s">
        <v>814</v>
      </c>
      <c r="P3114" t="s">
        <v>34</v>
      </c>
      <c r="Q3114" t="s">
        <v>51</v>
      </c>
      <c r="R3114" t="s">
        <v>58</v>
      </c>
      <c r="S3114" t="s">
        <v>562</v>
      </c>
      <c r="T3114" t="s">
        <v>185</v>
      </c>
      <c r="U3114" t="s">
        <v>194</v>
      </c>
      <c r="V3114" t="s">
        <v>544</v>
      </c>
      <c r="W3114" t="s">
        <v>40</v>
      </c>
      <c r="X3114" t="s">
        <v>40</v>
      </c>
      <c r="Y3114" t="s">
        <v>41</v>
      </c>
      <c r="Z3114" t="s">
        <v>41</v>
      </c>
      <c r="AA3114" t="s">
        <v>188</v>
      </c>
      <c r="AB3114" t="s">
        <v>551</v>
      </c>
      <c r="AC3114" t="s">
        <v>380</v>
      </c>
    </row>
    <row r="3115" spans="1:29" x14ac:dyDescent="0.25">
      <c r="A3115" t="s">
        <v>146</v>
      </c>
      <c r="B3115" t="s">
        <v>26</v>
      </c>
      <c r="C3115" t="s">
        <v>561</v>
      </c>
      <c r="D3115" t="s">
        <v>64</v>
      </c>
      <c r="E3115">
        <v>511</v>
      </c>
      <c r="F3115" t="str">
        <f t="shared" si="96"/>
        <v>A3860AF511</v>
      </c>
      <c r="G3115">
        <f t="shared" si="97"/>
        <v>49000</v>
      </c>
      <c r="H3115" s="2">
        <v>-48512</v>
      </c>
      <c r="I3115" s="3">
        <v>-49000</v>
      </c>
      <c r="J3115" t="s">
        <v>99</v>
      </c>
      <c r="K3115" t="s">
        <v>121</v>
      </c>
      <c r="L3115" t="s">
        <v>122</v>
      </c>
      <c r="M3115" t="s">
        <v>123</v>
      </c>
      <c r="N3115" t="s">
        <v>124</v>
      </c>
      <c r="O3115" t="s">
        <v>814</v>
      </c>
      <c r="P3115" t="s">
        <v>34</v>
      </c>
      <c r="Q3115" t="s">
        <v>51</v>
      </c>
      <c r="R3115" t="s">
        <v>58</v>
      </c>
      <c r="S3115" t="s">
        <v>562</v>
      </c>
      <c r="T3115" t="s">
        <v>185</v>
      </c>
      <c r="U3115" t="s">
        <v>194</v>
      </c>
      <c r="V3115" t="s">
        <v>544</v>
      </c>
      <c r="W3115" t="s">
        <v>40</v>
      </c>
      <c r="X3115" t="s">
        <v>40</v>
      </c>
      <c r="Y3115" t="s">
        <v>41</v>
      </c>
      <c r="Z3115" t="s">
        <v>41</v>
      </c>
      <c r="AA3115" t="s">
        <v>188</v>
      </c>
      <c r="AB3115" t="s">
        <v>551</v>
      </c>
      <c r="AC3115" t="s">
        <v>380</v>
      </c>
    </row>
    <row r="3116" spans="1:29" x14ac:dyDescent="0.25">
      <c r="A3116" t="s">
        <v>147</v>
      </c>
      <c r="B3116" t="s">
        <v>26</v>
      </c>
      <c r="C3116" t="s">
        <v>561</v>
      </c>
      <c r="D3116" t="s">
        <v>64</v>
      </c>
      <c r="E3116">
        <v>511</v>
      </c>
      <c r="F3116" t="str">
        <f t="shared" si="96"/>
        <v>A3860AF511</v>
      </c>
      <c r="G3116">
        <f t="shared" si="97"/>
        <v>49000</v>
      </c>
      <c r="H3116" s="2">
        <v>48512</v>
      </c>
      <c r="I3116" s="3">
        <v>49000</v>
      </c>
      <c r="J3116" t="s">
        <v>29</v>
      </c>
      <c r="K3116" t="s">
        <v>126</v>
      </c>
      <c r="L3116" t="s">
        <v>927</v>
      </c>
      <c r="M3116" t="s">
        <v>127</v>
      </c>
      <c r="N3116" t="s">
        <v>928</v>
      </c>
      <c r="O3116" t="s">
        <v>814</v>
      </c>
      <c r="P3116" t="s">
        <v>34</v>
      </c>
      <c r="Q3116" t="s">
        <v>51</v>
      </c>
      <c r="R3116" t="s">
        <v>58</v>
      </c>
      <c r="S3116" t="s">
        <v>562</v>
      </c>
      <c r="T3116" t="s">
        <v>185</v>
      </c>
      <c r="U3116" t="s">
        <v>194</v>
      </c>
      <c r="V3116" t="s">
        <v>544</v>
      </c>
      <c r="W3116" t="s">
        <v>40</v>
      </c>
      <c r="X3116" t="s">
        <v>40</v>
      </c>
      <c r="Y3116" t="s">
        <v>41</v>
      </c>
      <c r="Z3116" t="s">
        <v>41</v>
      </c>
      <c r="AA3116" t="s">
        <v>188</v>
      </c>
      <c r="AB3116" t="s">
        <v>551</v>
      </c>
      <c r="AC3116" t="s">
        <v>380</v>
      </c>
    </row>
    <row r="3117" spans="1:29" x14ac:dyDescent="0.25">
      <c r="A3117" t="s">
        <v>148</v>
      </c>
      <c r="B3117" t="s">
        <v>26</v>
      </c>
      <c r="C3117" t="s">
        <v>561</v>
      </c>
      <c r="D3117" t="s">
        <v>64</v>
      </c>
      <c r="E3117">
        <v>511</v>
      </c>
      <c r="F3117" t="str">
        <f t="shared" si="96"/>
        <v>A3860AF511</v>
      </c>
      <c r="G3117">
        <f t="shared" si="97"/>
        <v>49000</v>
      </c>
      <c r="H3117" s="2">
        <v>-48512</v>
      </c>
      <c r="I3117" s="3">
        <v>-49000</v>
      </c>
      <c r="J3117" t="s">
        <v>99</v>
      </c>
      <c r="K3117" t="s">
        <v>116</v>
      </c>
      <c r="L3117" t="s">
        <v>117</v>
      </c>
      <c r="M3117" t="s">
        <v>118</v>
      </c>
      <c r="N3117" t="s">
        <v>117</v>
      </c>
      <c r="O3117" t="s">
        <v>814</v>
      </c>
      <c r="P3117" t="s">
        <v>34</v>
      </c>
      <c r="Q3117" t="s">
        <v>51</v>
      </c>
      <c r="R3117" t="s">
        <v>58</v>
      </c>
      <c r="S3117" t="s">
        <v>562</v>
      </c>
      <c r="T3117" t="s">
        <v>185</v>
      </c>
      <c r="U3117" t="s">
        <v>194</v>
      </c>
      <c r="V3117" t="s">
        <v>544</v>
      </c>
      <c r="W3117" t="s">
        <v>40</v>
      </c>
      <c r="X3117" t="s">
        <v>40</v>
      </c>
      <c r="Y3117" t="s">
        <v>41</v>
      </c>
      <c r="Z3117" t="s">
        <v>41</v>
      </c>
      <c r="AA3117" t="s">
        <v>188</v>
      </c>
      <c r="AB3117" t="s">
        <v>551</v>
      </c>
      <c r="AC3117" t="s">
        <v>380</v>
      </c>
    </row>
    <row r="3118" spans="1:29" x14ac:dyDescent="0.25">
      <c r="A3118" t="s">
        <v>149</v>
      </c>
      <c r="B3118" t="s">
        <v>26</v>
      </c>
      <c r="C3118" t="s">
        <v>561</v>
      </c>
      <c r="D3118" t="s">
        <v>64</v>
      </c>
      <c r="E3118">
        <v>511</v>
      </c>
      <c r="F3118" t="str">
        <f t="shared" si="96"/>
        <v>A3860AF511</v>
      </c>
      <c r="G3118">
        <f t="shared" si="97"/>
        <v>32000</v>
      </c>
      <c r="H3118" s="2">
        <v>31759</v>
      </c>
      <c r="I3118" s="3">
        <v>32000</v>
      </c>
      <c r="J3118" t="s">
        <v>29</v>
      </c>
      <c r="K3118" t="s">
        <v>51</v>
      </c>
      <c r="L3118" t="s">
        <v>137</v>
      </c>
      <c r="M3118" t="s">
        <v>138</v>
      </c>
      <c r="N3118" t="s">
        <v>139</v>
      </c>
      <c r="O3118" t="s">
        <v>814</v>
      </c>
      <c r="P3118" t="s">
        <v>34</v>
      </c>
      <c r="Q3118" t="s">
        <v>51</v>
      </c>
      <c r="R3118" t="s">
        <v>58</v>
      </c>
      <c r="S3118" t="s">
        <v>562</v>
      </c>
      <c r="T3118" t="s">
        <v>185</v>
      </c>
      <c r="U3118" t="s">
        <v>194</v>
      </c>
      <c r="V3118" t="s">
        <v>544</v>
      </c>
      <c r="W3118" t="s">
        <v>40</v>
      </c>
      <c r="X3118" t="s">
        <v>40</v>
      </c>
      <c r="Y3118" t="s">
        <v>41</v>
      </c>
      <c r="Z3118" t="s">
        <v>41</v>
      </c>
      <c r="AA3118" t="s">
        <v>188</v>
      </c>
      <c r="AB3118" t="s">
        <v>551</v>
      </c>
      <c r="AC3118" t="s">
        <v>380</v>
      </c>
    </row>
    <row r="3119" spans="1:29" x14ac:dyDescent="0.25">
      <c r="A3119" t="s">
        <v>152</v>
      </c>
      <c r="B3119" t="s">
        <v>26</v>
      </c>
      <c r="C3119" t="s">
        <v>561</v>
      </c>
      <c r="D3119" t="s">
        <v>64</v>
      </c>
      <c r="E3119">
        <v>511</v>
      </c>
      <c r="F3119" t="str">
        <f t="shared" si="96"/>
        <v>A3860AF511</v>
      </c>
      <c r="G3119">
        <f t="shared" si="97"/>
        <v>32000</v>
      </c>
      <c r="H3119" s="2">
        <v>-31759</v>
      </c>
      <c r="I3119" s="3">
        <v>-32000</v>
      </c>
      <c r="J3119" t="s">
        <v>99</v>
      </c>
      <c r="K3119" t="s">
        <v>115</v>
      </c>
      <c r="L3119" t="s">
        <v>111</v>
      </c>
      <c r="M3119" t="s">
        <v>112</v>
      </c>
      <c r="N3119" t="s">
        <v>113</v>
      </c>
      <c r="O3119" t="s">
        <v>814</v>
      </c>
      <c r="P3119" t="s">
        <v>34</v>
      </c>
      <c r="Q3119" t="s">
        <v>51</v>
      </c>
      <c r="R3119" t="s">
        <v>58</v>
      </c>
      <c r="S3119" t="s">
        <v>562</v>
      </c>
      <c r="T3119" t="s">
        <v>185</v>
      </c>
      <c r="U3119" t="s">
        <v>194</v>
      </c>
      <c r="V3119" t="s">
        <v>544</v>
      </c>
      <c r="W3119" t="s">
        <v>40</v>
      </c>
      <c r="X3119" t="s">
        <v>40</v>
      </c>
      <c r="Y3119" t="s">
        <v>41</v>
      </c>
      <c r="Z3119" t="s">
        <v>41</v>
      </c>
      <c r="AA3119" t="s">
        <v>188</v>
      </c>
      <c r="AB3119" t="s">
        <v>551</v>
      </c>
      <c r="AC3119" t="s">
        <v>380</v>
      </c>
    </row>
    <row r="3120" spans="1:29" x14ac:dyDescent="0.25">
      <c r="A3120" t="s">
        <v>153</v>
      </c>
      <c r="B3120" t="s">
        <v>563</v>
      </c>
      <c r="C3120" t="s">
        <v>561</v>
      </c>
      <c r="D3120" t="s">
        <v>64</v>
      </c>
      <c r="E3120">
        <v>511</v>
      </c>
      <c r="F3120" t="str">
        <f t="shared" si="96"/>
        <v>A3860AF511</v>
      </c>
      <c r="G3120">
        <f t="shared" si="97"/>
        <v>29000</v>
      </c>
      <c r="H3120" s="2">
        <v>28874</v>
      </c>
      <c r="I3120" s="3">
        <v>29000</v>
      </c>
      <c r="J3120" t="s">
        <v>29</v>
      </c>
      <c r="K3120" t="s">
        <v>154</v>
      </c>
      <c r="L3120" t="s">
        <v>155</v>
      </c>
      <c r="M3120" t="s">
        <v>156</v>
      </c>
      <c r="N3120" t="s">
        <v>157</v>
      </c>
      <c r="O3120" t="s">
        <v>814</v>
      </c>
      <c r="P3120" t="s">
        <v>34</v>
      </c>
      <c r="Q3120" t="s">
        <v>51</v>
      </c>
      <c r="R3120" t="s">
        <v>58</v>
      </c>
      <c r="S3120" t="s">
        <v>562</v>
      </c>
      <c r="T3120" t="s">
        <v>185</v>
      </c>
      <c r="U3120" t="s">
        <v>194</v>
      </c>
      <c r="V3120" t="s">
        <v>544</v>
      </c>
      <c r="W3120" t="s">
        <v>40</v>
      </c>
      <c r="X3120" t="s">
        <v>40</v>
      </c>
      <c r="Y3120" t="s">
        <v>41</v>
      </c>
      <c r="Z3120" t="s">
        <v>41</v>
      </c>
      <c r="AA3120" t="s">
        <v>188</v>
      </c>
      <c r="AB3120" t="s">
        <v>551</v>
      </c>
      <c r="AC3120" t="s">
        <v>380</v>
      </c>
    </row>
    <row r="3121" spans="1:29" x14ac:dyDescent="0.25">
      <c r="A3121" t="s">
        <v>158</v>
      </c>
      <c r="B3121" t="s">
        <v>563</v>
      </c>
      <c r="C3121" t="s">
        <v>561</v>
      </c>
      <c r="D3121" t="s">
        <v>64</v>
      </c>
      <c r="E3121">
        <v>511</v>
      </c>
      <c r="F3121" t="str">
        <f t="shared" si="96"/>
        <v>A3860AF511</v>
      </c>
      <c r="G3121">
        <f t="shared" si="97"/>
        <v>4000</v>
      </c>
      <c r="H3121" s="2">
        <v>3548</v>
      </c>
      <c r="I3121" s="3">
        <v>4000</v>
      </c>
      <c r="J3121" t="s">
        <v>29</v>
      </c>
      <c r="K3121" t="s">
        <v>159</v>
      </c>
      <c r="L3121" t="s">
        <v>160</v>
      </c>
      <c r="M3121" t="s">
        <v>161</v>
      </c>
      <c r="N3121" t="s">
        <v>162</v>
      </c>
      <c r="O3121" t="s">
        <v>814</v>
      </c>
      <c r="P3121" t="s">
        <v>34</v>
      </c>
      <c r="Q3121" t="s">
        <v>51</v>
      </c>
      <c r="R3121" t="s">
        <v>58</v>
      </c>
      <c r="S3121" t="s">
        <v>562</v>
      </c>
      <c r="T3121" t="s">
        <v>185</v>
      </c>
      <c r="U3121" t="s">
        <v>194</v>
      </c>
      <c r="V3121" t="s">
        <v>544</v>
      </c>
      <c r="W3121" t="s">
        <v>40</v>
      </c>
      <c r="X3121" t="s">
        <v>40</v>
      </c>
      <c r="Y3121" t="s">
        <v>41</v>
      </c>
      <c r="Z3121" t="s">
        <v>41</v>
      </c>
      <c r="AA3121" t="s">
        <v>188</v>
      </c>
      <c r="AB3121" t="s">
        <v>551</v>
      </c>
      <c r="AC3121" t="s">
        <v>380</v>
      </c>
    </row>
    <row r="3122" spans="1:29" x14ac:dyDescent="0.25">
      <c r="A3122" t="s">
        <v>163</v>
      </c>
      <c r="B3122" t="s">
        <v>563</v>
      </c>
      <c r="C3122" t="s">
        <v>561</v>
      </c>
      <c r="D3122" t="s">
        <v>64</v>
      </c>
      <c r="E3122">
        <v>511</v>
      </c>
      <c r="F3122" t="str">
        <f t="shared" si="96"/>
        <v>A3860AF511</v>
      </c>
      <c r="G3122">
        <f t="shared" si="97"/>
        <v>33000</v>
      </c>
      <c r="H3122" s="2">
        <v>-32422</v>
      </c>
      <c r="I3122" s="3">
        <v>-33000</v>
      </c>
      <c r="J3122" t="s">
        <v>99</v>
      </c>
      <c r="K3122" t="s">
        <v>51</v>
      </c>
      <c r="L3122" t="s">
        <v>137</v>
      </c>
      <c r="M3122" t="s">
        <v>138</v>
      </c>
      <c r="N3122" t="s">
        <v>139</v>
      </c>
      <c r="O3122" t="s">
        <v>814</v>
      </c>
      <c r="P3122" t="s">
        <v>34</v>
      </c>
      <c r="Q3122" t="s">
        <v>51</v>
      </c>
      <c r="R3122" t="s">
        <v>58</v>
      </c>
      <c r="S3122" t="s">
        <v>562</v>
      </c>
      <c r="T3122" t="s">
        <v>185</v>
      </c>
      <c r="U3122" t="s">
        <v>194</v>
      </c>
      <c r="V3122" t="s">
        <v>544</v>
      </c>
      <c r="W3122" t="s">
        <v>40</v>
      </c>
      <c r="X3122" t="s">
        <v>40</v>
      </c>
      <c r="Y3122" t="s">
        <v>41</v>
      </c>
      <c r="Z3122" t="s">
        <v>41</v>
      </c>
      <c r="AA3122" t="s">
        <v>188</v>
      </c>
      <c r="AB3122" t="s">
        <v>551</v>
      </c>
      <c r="AC3122" t="s">
        <v>380</v>
      </c>
    </row>
    <row r="3123" spans="1:29" x14ac:dyDescent="0.25">
      <c r="A3123" t="s">
        <v>164</v>
      </c>
      <c r="B3123" t="s">
        <v>26</v>
      </c>
      <c r="C3123" t="s">
        <v>561</v>
      </c>
      <c r="D3123" t="s">
        <v>64</v>
      </c>
      <c r="E3123">
        <v>511</v>
      </c>
      <c r="F3123" t="str">
        <f t="shared" si="96"/>
        <v>A3860AF511</v>
      </c>
      <c r="G3123">
        <f t="shared" si="97"/>
        <v>29000</v>
      </c>
      <c r="H3123" s="2">
        <v>28874</v>
      </c>
      <c r="I3123" s="3">
        <v>29000</v>
      </c>
      <c r="J3123" t="s">
        <v>29</v>
      </c>
      <c r="K3123" t="s">
        <v>116</v>
      </c>
      <c r="L3123" t="s">
        <v>117</v>
      </c>
      <c r="M3123" t="s">
        <v>118</v>
      </c>
      <c r="N3123" t="s">
        <v>117</v>
      </c>
      <c r="O3123" t="s">
        <v>814</v>
      </c>
      <c r="P3123" t="s">
        <v>34</v>
      </c>
      <c r="Q3123" t="s">
        <v>51</v>
      </c>
      <c r="R3123" t="s">
        <v>58</v>
      </c>
      <c r="S3123" t="s">
        <v>562</v>
      </c>
      <c r="T3123" t="s">
        <v>185</v>
      </c>
      <c r="U3123" t="s">
        <v>194</v>
      </c>
      <c r="V3123" t="s">
        <v>544</v>
      </c>
      <c r="W3123" t="s">
        <v>40</v>
      </c>
      <c r="X3123" t="s">
        <v>40</v>
      </c>
      <c r="Y3123" t="s">
        <v>41</v>
      </c>
      <c r="Z3123" t="s">
        <v>41</v>
      </c>
      <c r="AA3123" t="s">
        <v>188</v>
      </c>
      <c r="AB3123" t="s">
        <v>551</v>
      </c>
      <c r="AC3123" t="s">
        <v>380</v>
      </c>
    </row>
    <row r="3124" spans="1:29" x14ac:dyDescent="0.25">
      <c r="A3124" t="s">
        <v>165</v>
      </c>
      <c r="B3124" t="s">
        <v>26</v>
      </c>
      <c r="C3124" t="s">
        <v>561</v>
      </c>
      <c r="D3124" t="s">
        <v>64</v>
      </c>
      <c r="E3124">
        <v>511</v>
      </c>
      <c r="F3124" t="str">
        <f t="shared" si="96"/>
        <v>A3860AF511</v>
      </c>
      <c r="G3124">
        <f t="shared" si="97"/>
        <v>29000</v>
      </c>
      <c r="H3124" s="2">
        <v>-28874</v>
      </c>
      <c r="I3124" s="3">
        <v>-29000</v>
      </c>
      <c r="J3124" t="s">
        <v>99</v>
      </c>
      <c r="K3124" t="s">
        <v>154</v>
      </c>
      <c r="L3124" t="s">
        <v>155</v>
      </c>
      <c r="M3124" t="s">
        <v>156</v>
      </c>
      <c r="N3124" t="s">
        <v>157</v>
      </c>
      <c r="O3124" t="s">
        <v>814</v>
      </c>
      <c r="P3124" t="s">
        <v>34</v>
      </c>
      <c r="Q3124" t="s">
        <v>51</v>
      </c>
      <c r="R3124" t="s">
        <v>58</v>
      </c>
      <c r="S3124" t="s">
        <v>562</v>
      </c>
      <c r="T3124" t="s">
        <v>185</v>
      </c>
      <c r="U3124" t="s">
        <v>194</v>
      </c>
      <c r="V3124" t="s">
        <v>544</v>
      </c>
      <c r="W3124" t="s">
        <v>40</v>
      </c>
      <c r="X3124" t="s">
        <v>40</v>
      </c>
      <c r="Y3124" t="s">
        <v>41</v>
      </c>
      <c r="Z3124" t="s">
        <v>41</v>
      </c>
      <c r="AA3124" t="s">
        <v>188</v>
      </c>
      <c r="AB3124" t="s">
        <v>551</v>
      </c>
      <c r="AC3124" t="s">
        <v>380</v>
      </c>
    </row>
    <row r="3125" spans="1:29" x14ac:dyDescent="0.25">
      <c r="A3125" t="s">
        <v>166</v>
      </c>
      <c r="B3125" t="s">
        <v>26</v>
      </c>
      <c r="C3125" t="s">
        <v>561</v>
      </c>
      <c r="D3125" t="s">
        <v>64</v>
      </c>
      <c r="E3125">
        <v>511</v>
      </c>
      <c r="F3125" t="str">
        <f t="shared" si="96"/>
        <v>A3860AF511</v>
      </c>
      <c r="G3125">
        <f t="shared" si="97"/>
        <v>30000</v>
      </c>
      <c r="H3125" s="2">
        <v>29553</v>
      </c>
      <c r="I3125" s="3">
        <v>30000</v>
      </c>
      <c r="J3125" t="s">
        <v>29</v>
      </c>
      <c r="K3125" t="s">
        <v>116</v>
      </c>
      <c r="L3125" t="s">
        <v>117</v>
      </c>
      <c r="M3125" t="s">
        <v>118</v>
      </c>
      <c r="N3125" t="s">
        <v>117</v>
      </c>
      <c r="O3125" t="s">
        <v>814</v>
      </c>
      <c r="P3125" t="s">
        <v>34</v>
      </c>
      <c r="Q3125" t="s">
        <v>51</v>
      </c>
      <c r="R3125" t="s">
        <v>58</v>
      </c>
      <c r="S3125" t="s">
        <v>562</v>
      </c>
      <c r="T3125" t="s">
        <v>185</v>
      </c>
      <c r="U3125" t="s">
        <v>194</v>
      </c>
      <c r="V3125" t="s">
        <v>544</v>
      </c>
      <c r="W3125" t="s">
        <v>40</v>
      </c>
      <c r="X3125" t="s">
        <v>40</v>
      </c>
      <c r="Y3125" t="s">
        <v>41</v>
      </c>
      <c r="Z3125" t="s">
        <v>41</v>
      </c>
      <c r="AA3125" t="s">
        <v>188</v>
      </c>
      <c r="AB3125" t="s">
        <v>551</v>
      </c>
      <c r="AC3125" t="s">
        <v>380</v>
      </c>
    </row>
    <row r="3126" spans="1:29" x14ac:dyDescent="0.25">
      <c r="A3126" t="s">
        <v>167</v>
      </c>
      <c r="B3126" t="s">
        <v>26</v>
      </c>
      <c r="C3126" t="s">
        <v>561</v>
      </c>
      <c r="D3126" t="s">
        <v>64</v>
      </c>
      <c r="E3126">
        <v>511</v>
      </c>
      <c r="F3126" t="str">
        <f t="shared" si="96"/>
        <v>A3860AF511</v>
      </c>
      <c r="G3126">
        <f t="shared" si="97"/>
        <v>30000</v>
      </c>
      <c r="H3126" s="2">
        <v>-29553</v>
      </c>
      <c r="I3126" s="3">
        <v>-30000</v>
      </c>
      <c r="J3126" t="s">
        <v>99</v>
      </c>
      <c r="K3126" t="s">
        <v>168</v>
      </c>
      <c r="L3126" t="s">
        <v>117</v>
      </c>
      <c r="M3126" t="s">
        <v>169</v>
      </c>
      <c r="N3126" t="s">
        <v>170</v>
      </c>
      <c r="O3126" t="s">
        <v>814</v>
      </c>
      <c r="P3126" t="s">
        <v>34</v>
      </c>
      <c r="Q3126" t="s">
        <v>51</v>
      </c>
      <c r="R3126" t="s">
        <v>58</v>
      </c>
      <c r="S3126" t="s">
        <v>562</v>
      </c>
      <c r="T3126" t="s">
        <v>185</v>
      </c>
      <c r="U3126" t="s">
        <v>194</v>
      </c>
      <c r="V3126" t="s">
        <v>544</v>
      </c>
      <c r="W3126" t="s">
        <v>40</v>
      </c>
      <c r="X3126" t="s">
        <v>40</v>
      </c>
      <c r="Y3126" t="s">
        <v>41</v>
      </c>
      <c r="Z3126" t="s">
        <v>41</v>
      </c>
      <c r="AA3126" t="s">
        <v>188</v>
      </c>
      <c r="AB3126" t="s">
        <v>551</v>
      </c>
      <c r="AC3126" t="s">
        <v>380</v>
      </c>
    </row>
    <row r="3127" spans="1:29" x14ac:dyDescent="0.25">
      <c r="A3127" t="s">
        <v>171</v>
      </c>
      <c r="B3127" t="s">
        <v>26</v>
      </c>
      <c r="C3127" t="s">
        <v>561</v>
      </c>
      <c r="D3127" t="s">
        <v>64</v>
      </c>
      <c r="E3127">
        <v>511</v>
      </c>
      <c r="F3127" t="str">
        <f t="shared" si="96"/>
        <v>A3860AF511</v>
      </c>
      <c r="G3127">
        <f t="shared" si="97"/>
        <v>12000</v>
      </c>
      <c r="H3127" s="2">
        <v>11599</v>
      </c>
      <c r="I3127" s="3">
        <v>12000</v>
      </c>
      <c r="J3127" t="s">
        <v>29</v>
      </c>
      <c r="K3127" t="s">
        <v>115</v>
      </c>
      <c r="L3127" t="s">
        <v>111</v>
      </c>
      <c r="M3127" t="s">
        <v>112</v>
      </c>
      <c r="N3127" t="s">
        <v>113</v>
      </c>
      <c r="O3127" t="s">
        <v>814</v>
      </c>
      <c r="P3127" t="s">
        <v>34</v>
      </c>
      <c r="Q3127" t="s">
        <v>51</v>
      </c>
      <c r="R3127" t="s">
        <v>58</v>
      </c>
      <c r="S3127" t="s">
        <v>562</v>
      </c>
      <c r="T3127" t="s">
        <v>185</v>
      </c>
      <c r="U3127" t="s">
        <v>194</v>
      </c>
      <c r="V3127" t="s">
        <v>544</v>
      </c>
      <c r="W3127" t="s">
        <v>40</v>
      </c>
      <c r="X3127" t="s">
        <v>40</v>
      </c>
      <c r="Y3127" t="s">
        <v>41</v>
      </c>
      <c r="Z3127" t="s">
        <v>41</v>
      </c>
      <c r="AA3127" t="s">
        <v>188</v>
      </c>
      <c r="AB3127" t="s">
        <v>551</v>
      </c>
      <c r="AC3127" t="s">
        <v>380</v>
      </c>
    </row>
    <row r="3128" spans="1:29" x14ac:dyDescent="0.25">
      <c r="A3128" t="s">
        <v>172</v>
      </c>
      <c r="B3128" t="s">
        <v>26</v>
      </c>
      <c r="C3128" t="s">
        <v>561</v>
      </c>
      <c r="D3128" t="s">
        <v>64</v>
      </c>
      <c r="E3128">
        <v>511</v>
      </c>
      <c r="F3128" t="str">
        <f t="shared" si="96"/>
        <v>A3860AF511</v>
      </c>
      <c r="G3128">
        <f t="shared" si="97"/>
        <v>12000</v>
      </c>
      <c r="H3128" s="2">
        <v>-11599</v>
      </c>
      <c r="I3128" s="3">
        <v>-12000</v>
      </c>
      <c r="J3128" t="s">
        <v>99</v>
      </c>
      <c r="K3128" t="s">
        <v>108</v>
      </c>
      <c r="L3128" t="s">
        <v>109</v>
      </c>
      <c r="M3128" t="s">
        <v>32</v>
      </c>
      <c r="N3128" t="s">
        <v>33</v>
      </c>
      <c r="O3128" t="s">
        <v>814</v>
      </c>
      <c r="P3128" t="s">
        <v>34</v>
      </c>
      <c r="Q3128" t="s">
        <v>51</v>
      </c>
      <c r="R3128" t="s">
        <v>58</v>
      </c>
      <c r="S3128" t="s">
        <v>562</v>
      </c>
      <c r="T3128" t="s">
        <v>185</v>
      </c>
      <c r="U3128" t="s">
        <v>194</v>
      </c>
      <c r="V3128" t="s">
        <v>544</v>
      </c>
      <c r="W3128" t="s">
        <v>40</v>
      </c>
      <c r="X3128" t="s">
        <v>40</v>
      </c>
      <c r="Y3128" t="s">
        <v>41</v>
      </c>
      <c r="Z3128" t="s">
        <v>41</v>
      </c>
      <c r="AA3128" t="s">
        <v>188</v>
      </c>
      <c r="AB3128" t="s">
        <v>551</v>
      </c>
      <c r="AC3128" t="s">
        <v>380</v>
      </c>
    </row>
    <row r="3129" spans="1:29" x14ac:dyDescent="0.25">
      <c r="A3129" t="s">
        <v>823</v>
      </c>
      <c r="B3129" t="s">
        <v>26</v>
      </c>
      <c r="C3129" t="s">
        <v>564</v>
      </c>
      <c r="D3129" t="s">
        <v>64</v>
      </c>
      <c r="E3129">
        <v>511</v>
      </c>
      <c r="F3129" t="str">
        <f t="shared" si="96"/>
        <v>A3860AF511</v>
      </c>
      <c r="G3129">
        <f t="shared" si="97"/>
        <v>1349000</v>
      </c>
      <c r="H3129" s="2">
        <v>1349370</v>
      </c>
      <c r="I3129" s="3">
        <v>1349000</v>
      </c>
      <c r="J3129" t="s">
        <v>29</v>
      </c>
      <c r="K3129" t="s">
        <v>108</v>
      </c>
      <c r="L3129" t="s">
        <v>109</v>
      </c>
      <c r="M3129" t="s">
        <v>32</v>
      </c>
      <c r="N3129" t="s">
        <v>33</v>
      </c>
      <c r="O3129" t="s">
        <v>814</v>
      </c>
      <c r="P3129" t="s">
        <v>34</v>
      </c>
      <c r="Q3129" t="s">
        <v>51</v>
      </c>
      <c r="R3129" t="s">
        <v>58</v>
      </c>
      <c r="S3129" t="s">
        <v>565</v>
      </c>
      <c r="T3129" t="s">
        <v>185</v>
      </c>
      <c r="U3129" t="s">
        <v>194</v>
      </c>
      <c r="V3129" t="s">
        <v>544</v>
      </c>
      <c r="W3129" t="s">
        <v>40</v>
      </c>
      <c r="X3129" t="s">
        <v>40</v>
      </c>
      <c r="Y3129" t="s">
        <v>41</v>
      </c>
      <c r="Z3129" t="s">
        <v>41</v>
      </c>
      <c r="AA3129" t="s">
        <v>188</v>
      </c>
      <c r="AB3129" t="s">
        <v>551</v>
      </c>
    </row>
    <row r="3130" spans="1:29" x14ac:dyDescent="0.25">
      <c r="A3130" t="s">
        <v>825</v>
      </c>
      <c r="B3130" t="s">
        <v>26</v>
      </c>
      <c r="C3130" t="s">
        <v>564</v>
      </c>
      <c r="D3130" t="s">
        <v>64</v>
      </c>
      <c r="E3130">
        <v>511</v>
      </c>
      <c r="F3130" t="str">
        <f t="shared" si="96"/>
        <v>A3860AF511</v>
      </c>
      <c r="G3130">
        <f t="shared" si="97"/>
        <v>29000</v>
      </c>
      <c r="H3130" s="2">
        <v>28824</v>
      </c>
      <c r="I3130" s="3">
        <v>29000</v>
      </c>
      <c r="J3130" t="s">
        <v>29</v>
      </c>
      <c r="K3130" t="s">
        <v>100</v>
      </c>
      <c r="L3130" t="s">
        <v>101</v>
      </c>
      <c r="M3130" t="s">
        <v>102</v>
      </c>
      <c r="N3130" t="s">
        <v>103</v>
      </c>
      <c r="O3130" t="s">
        <v>814</v>
      </c>
      <c r="P3130" t="s">
        <v>34</v>
      </c>
      <c r="Q3130" t="s">
        <v>51</v>
      </c>
      <c r="R3130" t="s">
        <v>58</v>
      </c>
      <c r="S3130" t="s">
        <v>565</v>
      </c>
      <c r="T3130" t="s">
        <v>185</v>
      </c>
      <c r="U3130" t="s">
        <v>194</v>
      </c>
      <c r="V3130" t="s">
        <v>544</v>
      </c>
      <c r="W3130" t="s">
        <v>40</v>
      </c>
      <c r="X3130" t="s">
        <v>40</v>
      </c>
      <c r="Y3130" t="s">
        <v>41</v>
      </c>
      <c r="Z3130" t="s">
        <v>41</v>
      </c>
      <c r="AA3130" t="s">
        <v>188</v>
      </c>
      <c r="AB3130" t="s">
        <v>551</v>
      </c>
    </row>
    <row r="3131" spans="1:29" x14ac:dyDescent="0.25">
      <c r="A3131" t="s">
        <v>816</v>
      </c>
      <c r="B3131" t="s">
        <v>26</v>
      </c>
      <c r="C3131" t="s">
        <v>564</v>
      </c>
      <c r="D3131" t="s">
        <v>64</v>
      </c>
      <c r="E3131">
        <v>511</v>
      </c>
      <c r="F3131" t="str">
        <f t="shared" si="96"/>
        <v>A3860AF511</v>
      </c>
      <c r="G3131">
        <f t="shared" si="97"/>
        <v>382000</v>
      </c>
      <c r="H3131" s="2">
        <v>-382081</v>
      </c>
      <c r="I3131" s="3">
        <v>-382000</v>
      </c>
      <c r="J3131" t="s">
        <v>99</v>
      </c>
      <c r="K3131" t="s">
        <v>115</v>
      </c>
      <c r="L3131" t="s">
        <v>111</v>
      </c>
      <c r="M3131" t="s">
        <v>112</v>
      </c>
      <c r="N3131" t="s">
        <v>113</v>
      </c>
      <c r="O3131" t="s">
        <v>814</v>
      </c>
      <c r="P3131" t="s">
        <v>34</v>
      </c>
      <c r="Q3131" t="s">
        <v>51</v>
      </c>
      <c r="R3131" t="s">
        <v>58</v>
      </c>
      <c r="S3131" t="s">
        <v>565</v>
      </c>
      <c r="T3131" t="s">
        <v>185</v>
      </c>
      <c r="U3131" t="s">
        <v>194</v>
      </c>
      <c r="V3131" t="s">
        <v>544</v>
      </c>
      <c r="W3131" t="s">
        <v>40</v>
      </c>
      <c r="X3131" t="s">
        <v>40</v>
      </c>
      <c r="Y3131" t="s">
        <v>41</v>
      </c>
      <c r="Z3131" t="s">
        <v>41</v>
      </c>
      <c r="AA3131" t="s">
        <v>188</v>
      </c>
      <c r="AB3131" t="s">
        <v>551</v>
      </c>
    </row>
    <row r="3132" spans="1:29" x14ac:dyDescent="0.25">
      <c r="A3132" t="s">
        <v>817</v>
      </c>
      <c r="B3132" t="s">
        <v>26</v>
      </c>
      <c r="C3132" t="s">
        <v>564</v>
      </c>
      <c r="D3132" t="s">
        <v>64</v>
      </c>
      <c r="E3132">
        <v>511</v>
      </c>
      <c r="F3132" t="str">
        <f t="shared" si="96"/>
        <v>A3860AF511</v>
      </c>
      <c r="G3132">
        <f t="shared" si="97"/>
        <v>996000</v>
      </c>
      <c r="H3132" s="2">
        <v>-996113</v>
      </c>
      <c r="I3132" s="3">
        <v>-996000</v>
      </c>
      <c r="J3132" t="s">
        <v>99</v>
      </c>
      <c r="K3132" t="s">
        <v>116</v>
      </c>
      <c r="L3132" t="s">
        <v>117</v>
      </c>
      <c r="M3132" t="s">
        <v>118</v>
      </c>
      <c r="N3132" t="s">
        <v>117</v>
      </c>
      <c r="O3132" t="s">
        <v>814</v>
      </c>
      <c r="P3132" t="s">
        <v>34</v>
      </c>
      <c r="Q3132" t="s">
        <v>51</v>
      </c>
      <c r="R3132" t="s">
        <v>58</v>
      </c>
      <c r="S3132" t="s">
        <v>565</v>
      </c>
      <c r="T3132" t="s">
        <v>185</v>
      </c>
      <c r="U3132" t="s">
        <v>194</v>
      </c>
      <c r="V3132" t="s">
        <v>544</v>
      </c>
      <c r="W3132" t="s">
        <v>40</v>
      </c>
      <c r="X3132" t="s">
        <v>40</v>
      </c>
      <c r="Y3132" t="s">
        <v>41</v>
      </c>
      <c r="Z3132" t="s">
        <v>41</v>
      </c>
      <c r="AA3132" t="s">
        <v>188</v>
      </c>
      <c r="AB3132" t="s">
        <v>551</v>
      </c>
    </row>
    <row r="3133" spans="1:29" x14ac:dyDescent="0.25">
      <c r="A3133" t="s">
        <v>870</v>
      </c>
      <c r="B3133" t="s">
        <v>26</v>
      </c>
      <c r="C3133" t="s">
        <v>564</v>
      </c>
      <c r="D3133" t="s">
        <v>64</v>
      </c>
      <c r="E3133">
        <v>511</v>
      </c>
      <c r="F3133" t="str">
        <f t="shared" si="96"/>
        <v>A3860AF511</v>
      </c>
      <c r="G3133">
        <f t="shared" si="97"/>
        <v>606000</v>
      </c>
      <c r="H3133" s="2">
        <v>-606299</v>
      </c>
      <c r="I3133" s="3">
        <v>-606000</v>
      </c>
      <c r="J3133" t="s">
        <v>99</v>
      </c>
      <c r="K3133" t="s">
        <v>108</v>
      </c>
      <c r="L3133" t="s">
        <v>109</v>
      </c>
      <c r="M3133" t="s">
        <v>32</v>
      </c>
      <c r="N3133" t="s">
        <v>33</v>
      </c>
      <c r="O3133" t="s">
        <v>814</v>
      </c>
      <c r="P3133" t="s">
        <v>34</v>
      </c>
      <c r="Q3133" t="s">
        <v>51</v>
      </c>
      <c r="R3133" t="s">
        <v>58</v>
      </c>
      <c r="S3133" t="s">
        <v>565</v>
      </c>
      <c r="T3133" t="s">
        <v>185</v>
      </c>
      <c r="U3133" t="s">
        <v>194</v>
      </c>
      <c r="V3133" t="s">
        <v>544</v>
      </c>
      <c r="W3133" t="s">
        <v>40</v>
      </c>
      <c r="X3133" t="s">
        <v>40</v>
      </c>
      <c r="Y3133" t="s">
        <v>41</v>
      </c>
      <c r="Z3133" t="s">
        <v>41</v>
      </c>
      <c r="AA3133" t="s">
        <v>188</v>
      </c>
      <c r="AB3133" t="s">
        <v>551</v>
      </c>
    </row>
    <row r="3134" spans="1:29" x14ac:dyDescent="0.25">
      <c r="A3134" t="s">
        <v>822</v>
      </c>
      <c r="B3134" t="s">
        <v>26</v>
      </c>
      <c r="C3134" t="s">
        <v>564</v>
      </c>
      <c r="D3134" t="s">
        <v>64</v>
      </c>
      <c r="E3134">
        <v>511</v>
      </c>
      <c r="F3134" t="str">
        <f t="shared" si="96"/>
        <v>A3860AF511</v>
      </c>
      <c r="G3134">
        <f t="shared" si="97"/>
        <v>172000</v>
      </c>
      <c r="H3134" s="2">
        <v>171677</v>
      </c>
      <c r="I3134" s="3">
        <v>172000</v>
      </c>
      <c r="J3134" t="s">
        <v>29</v>
      </c>
      <c r="K3134" t="s">
        <v>115</v>
      </c>
      <c r="L3134" t="s">
        <v>111</v>
      </c>
      <c r="M3134" t="s">
        <v>112</v>
      </c>
      <c r="N3134" t="s">
        <v>113</v>
      </c>
      <c r="O3134" t="s">
        <v>814</v>
      </c>
      <c r="P3134" t="s">
        <v>34</v>
      </c>
      <c r="Q3134" t="s">
        <v>51</v>
      </c>
      <c r="R3134" t="s">
        <v>58</v>
      </c>
      <c r="S3134" t="s">
        <v>565</v>
      </c>
      <c r="T3134" t="s">
        <v>185</v>
      </c>
      <c r="U3134" t="s">
        <v>194</v>
      </c>
      <c r="V3134" t="s">
        <v>544</v>
      </c>
      <c r="W3134" t="s">
        <v>40</v>
      </c>
      <c r="X3134" t="s">
        <v>40</v>
      </c>
      <c r="Y3134" t="s">
        <v>41</v>
      </c>
      <c r="Z3134" t="s">
        <v>41</v>
      </c>
      <c r="AA3134" t="s">
        <v>188</v>
      </c>
      <c r="AB3134" t="s">
        <v>551</v>
      </c>
    </row>
    <row r="3135" spans="1:29" x14ac:dyDescent="0.25">
      <c r="A3135" t="s">
        <v>925</v>
      </c>
      <c r="B3135" t="s">
        <v>26</v>
      </c>
      <c r="C3135" t="s">
        <v>564</v>
      </c>
      <c r="D3135" t="s">
        <v>64</v>
      </c>
      <c r="E3135">
        <v>511</v>
      </c>
      <c r="F3135" t="str">
        <f t="shared" si="96"/>
        <v>A3860AF511</v>
      </c>
      <c r="G3135">
        <f t="shared" si="97"/>
        <v>448000</v>
      </c>
      <c r="H3135" s="2">
        <v>447574</v>
      </c>
      <c r="I3135" s="3">
        <v>448000</v>
      </c>
      <c r="J3135" t="s">
        <v>29</v>
      </c>
      <c r="K3135" t="s">
        <v>116</v>
      </c>
      <c r="L3135" t="s">
        <v>117</v>
      </c>
      <c r="M3135" t="s">
        <v>118</v>
      </c>
      <c r="N3135" t="s">
        <v>117</v>
      </c>
      <c r="O3135" t="s">
        <v>814</v>
      </c>
      <c r="P3135" t="s">
        <v>34</v>
      </c>
      <c r="Q3135" t="s">
        <v>51</v>
      </c>
      <c r="R3135" t="s">
        <v>58</v>
      </c>
      <c r="S3135" t="s">
        <v>565</v>
      </c>
      <c r="T3135" t="s">
        <v>185</v>
      </c>
      <c r="U3135" t="s">
        <v>194</v>
      </c>
      <c r="V3135" t="s">
        <v>544</v>
      </c>
      <c r="W3135" t="s">
        <v>40</v>
      </c>
      <c r="X3135" t="s">
        <v>40</v>
      </c>
      <c r="Y3135" t="s">
        <v>41</v>
      </c>
      <c r="Z3135" t="s">
        <v>41</v>
      </c>
      <c r="AA3135" t="s">
        <v>188</v>
      </c>
      <c r="AB3135" t="s">
        <v>551</v>
      </c>
    </row>
    <row r="3136" spans="1:29" x14ac:dyDescent="0.25">
      <c r="A3136" t="s">
        <v>931</v>
      </c>
      <c r="B3136" t="s">
        <v>26</v>
      </c>
      <c r="C3136" t="s">
        <v>564</v>
      </c>
      <c r="D3136" t="s">
        <v>64</v>
      </c>
      <c r="E3136">
        <v>511</v>
      </c>
      <c r="F3136" t="str">
        <f t="shared" si="96"/>
        <v>A3860AF511</v>
      </c>
      <c r="G3136">
        <f t="shared" si="97"/>
        <v>14000</v>
      </c>
      <c r="H3136" s="2">
        <v>-12952</v>
      </c>
      <c r="I3136" s="3">
        <v>-14000</v>
      </c>
      <c r="J3136" t="s">
        <v>99</v>
      </c>
      <c r="K3136" t="s">
        <v>104</v>
      </c>
      <c r="L3136" t="s">
        <v>105</v>
      </c>
      <c r="M3136" t="s">
        <v>102</v>
      </c>
      <c r="N3136" t="s">
        <v>103</v>
      </c>
      <c r="O3136" t="s">
        <v>814</v>
      </c>
      <c r="P3136" t="s">
        <v>34</v>
      </c>
      <c r="Q3136" t="s">
        <v>51</v>
      </c>
      <c r="R3136" t="s">
        <v>58</v>
      </c>
      <c r="S3136" t="s">
        <v>565</v>
      </c>
      <c r="T3136" t="s">
        <v>185</v>
      </c>
      <c r="U3136" t="s">
        <v>194</v>
      </c>
      <c r="V3136" t="s">
        <v>544</v>
      </c>
      <c r="W3136" t="s">
        <v>40</v>
      </c>
      <c r="X3136" t="s">
        <v>40</v>
      </c>
      <c r="Y3136" t="s">
        <v>41</v>
      </c>
      <c r="Z3136" t="s">
        <v>41</v>
      </c>
      <c r="AA3136" t="s">
        <v>188</v>
      </c>
      <c r="AB3136" t="s">
        <v>551</v>
      </c>
    </row>
    <row r="3137" spans="1:28" x14ac:dyDescent="0.25">
      <c r="A3137" t="s">
        <v>119</v>
      </c>
      <c r="B3137" t="s">
        <v>566</v>
      </c>
      <c r="C3137" t="s">
        <v>564</v>
      </c>
      <c r="D3137" t="s">
        <v>64</v>
      </c>
      <c r="E3137">
        <v>511</v>
      </c>
      <c r="F3137" t="str">
        <f t="shared" si="96"/>
        <v>A3860AF511</v>
      </c>
      <c r="G3137">
        <f t="shared" si="97"/>
        <v>172000</v>
      </c>
      <c r="H3137" s="2">
        <v>172108</v>
      </c>
      <c r="I3137" s="3">
        <v>172000</v>
      </c>
      <c r="J3137" t="s">
        <v>29</v>
      </c>
      <c r="K3137" t="s">
        <v>121</v>
      </c>
      <c r="L3137" t="s">
        <v>122</v>
      </c>
      <c r="M3137" t="s">
        <v>123</v>
      </c>
      <c r="N3137" t="s">
        <v>124</v>
      </c>
      <c r="O3137" t="s">
        <v>814</v>
      </c>
      <c r="P3137" t="s">
        <v>34</v>
      </c>
      <c r="Q3137" t="s">
        <v>51</v>
      </c>
      <c r="R3137" t="s">
        <v>58</v>
      </c>
      <c r="S3137" t="s">
        <v>565</v>
      </c>
      <c r="T3137" t="s">
        <v>185</v>
      </c>
      <c r="U3137" t="s">
        <v>194</v>
      </c>
      <c r="V3137" t="s">
        <v>544</v>
      </c>
      <c r="W3137" t="s">
        <v>40</v>
      </c>
      <c r="X3137" t="s">
        <v>40</v>
      </c>
      <c r="Y3137" t="s">
        <v>41</v>
      </c>
      <c r="Z3137" t="s">
        <v>41</v>
      </c>
      <c r="AA3137" t="s">
        <v>188</v>
      </c>
      <c r="AB3137" t="s">
        <v>551</v>
      </c>
    </row>
    <row r="3138" spans="1:28" x14ac:dyDescent="0.25">
      <c r="A3138" t="s">
        <v>125</v>
      </c>
      <c r="B3138" t="s">
        <v>566</v>
      </c>
      <c r="C3138" t="s">
        <v>564</v>
      </c>
      <c r="D3138" t="s">
        <v>64</v>
      </c>
      <c r="E3138">
        <v>511</v>
      </c>
      <c r="F3138" t="str">
        <f t="shared" si="96"/>
        <v>A3860AF511</v>
      </c>
      <c r="G3138">
        <f t="shared" si="97"/>
        <v>172000</v>
      </c>
      <c r="H3138" s="2">
        <v>-172108</v>
      </c>
      <c r="I3138" s="3">
        <v>-172000</v>
      </c>
      <c r="J3138" t="s">
        <v>99</v>
      </c>
      <c r="K3138" t="s">
        <v>126</v>
      </c>
      <c r="L3138" t="s">
        <v>927</v>
      </c>
      <c r="M3138" t="s">
        <v>127</v>
      </c>
      <c r="N3138" t="s">
        <v>928</v>
      </c>
      <c r="O3138" t="s">
        <v>814</v>
      </c>
      <c r="P3138" t="s">
        <v>34</v>
      </c>
      <c r="Q3138" t="s">
        <v>51</v>
      </c>
      <c r="R3138" t="s">
        <v>58</v>
      </c>
      <c r="S3138" t="s">
        <v>565</v>
      </c>
      <c r="T3138" t="s">
        <v>185</v>
      </c>
      <c r="U3138" t="s">
        <v>194</v>
      </c>
      <c r="V3138" t="s">
        <v>544</v>
      </c>
      <c r="W3138" t="s">
        <v>40</v>
      </c>
      <c r="X3138" t="s">
        <v>40</v>
      </c>
      <c r="Y3138" t="s">
        <v>41</v>
      </c>
      <c r="Z3138" t="s">
        <v>41</v>
      </c>
      <c r="AA3138" t="s">
        <v>188</v>
      </c>
      <c r="AB3138" t="s">
        <v>551</v>
      </c>
    </row>
    <row r="3139" spans="1:28" x14ac:dyDescent="0.25">
      <c r="A3139" t="s">
        <v>145</v>
      </c>
      <c r="B3139" t="s">
        <v>26</v>
      </c>
      <c r="C3139" t="s">
        <v>564</v>
      </c>
      <c r="D3139" t="s">
        <v>64</v>
      </c>
      <c r="E3139">
        <v>511</v>
      </c>
      <c r="F3139" t="str">
        <f t="shared" si="96"/>
        <v>A3860AF511</v>
      </c>
      <c r="G3139">
        <f t="shared" si="97"/>
        <v>172000</v>
      </c>
      <c r="H3139" s="2">
        <v>172108</v>
      </c>
      <c r="I3139" s="3">
        <v>172000</v>
      </c>
      <c r="J3139" t="s">
        <v>29</v>
      </c>
      <c r="K3139" t="s">
        <v>108</v>
      </c>
      <c r="L3139" t="s">
        <v>109</v>
      </c>
      <c r="M3139" t="s">
        <v>32</v>
      </c>
      <c r="N3139" t="s">
        <v>33</v>
      </c>
      <c r="O3139" t="s">
        <v>814</v>
      </c>
      <c r="P3139" t="s">
        <v>34</v>
      </c>
      <c r="Q3139" t="s">
        <v>51</v>
      </c>
      <c r="R3139" t="s">
        <v>58</v>
      </c>
      <c r="S3139" t="s">
        <v>565</v>
      </c>
      <c r="T3139" t="s">
        <v>185</v>
      </c>
      <c r="U3139" t="s">
        <v>194</v>
      </c>
      <c r="V3139" t="s">
        <v>544</v>
      </c>
      <c r="W3139" t="s">
        <v>40</v>
      </c>
      <c r="X3139" t="s">
        <v>40</v>
      </c>
      <c r="Y3139" t="s">
        <v>41</v>
      </c>
      <c r="Z3139" t="s">
        <v>41</v>
      </c>
      <c r="AA3139" t="s">
        <v>188</v>
      </c>
      <c r="AB3139" t="s">
        <v>551</v>
      </c>
    </row>
    <row r="3140" spans="1:28" x14ac:dyDescent="0.25">
      <c r="A3140" t="s">
        <v>146</v>
      </c>
      <c r="B3140" t="s">
        <v>26</v>
      </c>
      <c r="C3140" t="s">
        <v>564</v>
      </c>
      <c r="D3140" t="s">
        <v>64</v>
      </c>
      <c r="E3140">
        <v>511</v>
      </c>
      <c r="F3140" t="str">
        <f t="shared" si="96"/>
        <v>A3860AF511</v>
      </c>
      <c r="G3140">
        <f t="shared" si="97"/>
        <v>172000</v>
      </c>
      <c r="H3140" s="2">
        <v>-172108</v>
      </c>
      <c r="I3140" s="3">
        <v>-172000</v>
      </c>
      <c r="J3140" t="s">
        <v>99</v>
      </c>
      <c r="K3140" t="s">
        <v>121</v>
      </c>
      <c r="L3140" t="s">
        <v>122</v>
      </c>
      <c r="M3140" t="s">
        <v>123</v>
      </c>
      <c r="N3140" t="s">
        <v>124</v>
      </c>
      <c r="O3140" t="s">
        <v>814</v>
      </c>
      <c r="P3140" t="s">
        <v>34</v>
      </c>
      <c r="Q3140" t="s">
        <v>51</v>
      </c>
      <c r="R3140" t="s">
        <v>58</v>
      </c>
      <c r="S3140" t="s">
        <v>565</v>
      </c>
      <c r="T3140" t="s">
        <v>185</v>
      </c>
      <c r="U3140" t="s">
        <v>194</v>
      </c>
      <c r="V3140" t="s">
        <v>544</v>
      </c>
      <c r="W3140" t="s">
        <v>40</v>
      </c>
      <c r="X3140" t="s">
        <v>40</v>
      </c>
      <c r="Y3140" t="s">
        <v>41</v>
      </c>
      <c r="Z3140" t="s">
        <v>41</v>
      </c>
      <c r="AA3140" t="s">
        <v>188</v>
      </c>
      <c r="AB3140" t="s">
        <v>551</v>
      </c>
    </row>
    <row r="3141" spans="1:28" x14ac:dyDescent="0.25">
      <c r="A3141" t="s">
        <v>147</v>
      </c>
      <c r="B3141" t="s">
        <v>26</v>
      </c>
      <c r="C3141" t="s">
        <v>564</v>
      </c>
      <c r="D3141" t="s">
        <v>64</v>
      </c>
      <c r="E3141">
        <v>511</v>
      </c>
      <c r="F3141" t="str">
        <f t="shared" si="96"/>
        <v>A3860AF511</v>
      </c>
      <c r="G3141">
        <f t="shared" si="97"/>
        <v>172000</v>
      </c>
      <c r="H3141" s="2">
        <v>172108</v>
      </c>
      <c r="I3141" s="3">
        <v>172000</v>
      </c>
      <c r="J3141" t="s">
        <v>29</v>
      </c>
      <c r="K3141" t="s">
        <v>126</v>
      </c>
      <c r="L3141" t="s">
        <v>927</v>
      </c>
      <c r="M3141" t="s">
        <v>127</v>
      </c>
      <c r="N3141" t="s">
        <v>928</v>
      </c>
      <c r="O3141" t="s">
        <v>814</v>
      </c>
      <c r="P3141" t="s">
        <v>34</v>
      </c>
      <c r="Q3141" t="s">
        <v>51</v>
      </c>
      <c r="R3141" t="s">
        <v>58</v>
      </c>
      <c r="S3141" t="s">
        <v>565</v>
      </c>
      <c r="T3141" t="s">
        <v>185</v>
      </c>
      <c r="U3141" t="s">
        <v>194</v>
      </c>
      <c r="V3141" t="s">
        <v>544</v>
      </c>
      <c r="W3141" t="s">
        <v>40</v>
      </c>
      <c r="X3141" t="s">
        <v>40</v>
      </c>
      <c r="Y3141" t="s">
        <v>41</v>
      </c>
      <c r="Z3141" t="s">
        <v>41</v>
      </c>
      <c r="AA3141" t="s">
        <v>188</v>
      </c>
      <c r="AB3141" t="s">
        <v>551</v>
      </c>
    </row>
    <row r="3142" spans="1:28" x14ac:dyDescent="0.25">
      <c r="A3142" t="s">
        <v>148</v>
      </c>
      <c r="B3142" t="s">
        <v>26</v>
      </c>
      <c r="C3142" t="s">
        <v>564</v>
      </c>
      <c r="D3142" t="s">
        <v>64</v>
      </c>
      <c r="E3142">
        <v>511</v>
      </c>
      <c r="F3142" t="str">
        <f t="shared" si="96"/>
        <v>A3860AF511</v>
      </c>
      <c r="G3142">
        <f t="shared" si="97"/>
        <v>172000</v>
      </c>
      <c r="H3142" s="2">
        <v>-172108</v>
      </c>
      <c r="I3142" s="3">
        <v>-172000</v>
      </c>
      <c r="J3142" t="s">
        <v>99</v>
      </c>
      <c r="K3142" t="s">
        <v>116</v>
      </c>
      <c r="L3142" t="s">
        <v>117</v>
      </c>
      <c r="M3142" t="s">
        <v>118</v>
      </c>
      <c r="N3142" t="s">
        <v>117</v>
      </c>
      <c r="O3142" t="s">
        <v>814</v>
      </c>
      <c r="P3142" t="s">
        <v>34</v>
      </c>
      <c r="Q3142" t="s">
        <v>51</v>
      </c>
      <c r="R3142" t="s">
        <v>58</v>
      </c>
      <c r="S3142" t="s">
        <v>565</v>
      </c>
      <c r="T3142" t="s">
        <v>185</v>
      </c>
      <c r="U3142" t="s">
        <v>194</v>
      </c>
      <c r="V3142" t="s">
        <v>544</v>
      </c>
      <c r="W3142" t="s">
        <v>40</v>
      </c>
      <c r="X3142" t="s">
        <v>40</v>
      </c>
      <c r="Y3142" t="s">
        <v>41</v>
      </c>
      <c r="Z3142" t="s">
        <v>41</v>
      </c>
      <c r="AA3142" t="s">
        <v>188</v>
      </c>
      <c r="AB3142" t="s">
        <v>551</v>
      </c>
    </row>
    <row r="3143" spans="1:28" x14ac:dyDescent="0.25">
      <c r="A3143" t="s">
        <v>149</v>
      </c>
      <c r="B3143" t="s">
        <v>26</v>
      </c>
      <c r="C3143" t="s">
        <v>564</v>
      </c>
      <c r="D3143" t="s">
        <v>64</v>
      </c>
      <c r="E3143">
        <v>511</v>
      </c>
      <c r="F3143" t="str">
        <f t="shared" si="96"/>
        <v>A3860AF511</v>
      </c>
      <c r="G3143">
        <f t="shared" si="97"/>
        <v>113000</v>
      </c>
      <c r="H3143" s="2">
        <v>112673</v>
      </c>
      <c r="I3143" s="3">
        <v>113000</v>
      </c>
      <c r="J3143" t="s">
        <v>29</v>
      </c>
      <c r="K3143" t="s">
        <v>51</v>
      </c>
      <c r="L3143" t="s">
        <v>137</v>
      </c>
      <c r="M3143" t="s">
        <v>138</v>
      </c>
      <c r="N3143" t="s">
        <v>139</v>
      </c>
      <c r="O3143" t="s">
        <v>814</v>
      </c>
      <c r="P3143" t="s">
        <v>34</v>
      </c>
      <c r="Q3143" t="s">
        <v>51</v>
      </c>
      <c r="R3143" t="s">
        <v>58</v>
      </c>
      <c r="S3143" t="s">
        <v>565</v>
      </c>
      <c r="T3143" t="s">
        <v>185</v>
      </c>
      <c r="U3143" t="s">
        <v>194</v>
      </c>
      <c r="V3143" t="s">
        <v>544</v>
      </c>
      <c r="W3143" t="s">
        <v>40</v>
      </c>
      <c r="X3143" t="s">
        <v>40</v>
      </c>
      <c r="Y3143" t="s">
        <v>41</v>
      </c>
      <c r="Z3143" t="s">
        <v>41</v>
      </c>
      <c r="AA3143" t="s">
        <v>188</v>
      </c>
      <c r="AB3143" t="s">
        <v>551</v>
      </c>
    </row>
    <row r="3144" spans="1:28" x14ac:dyDescent="0.25">
      <c r="A3144" t="s">
        <v>152</v>
      </c>
      <c r="B3144" t="s">
        <v>26</v>
      </c>
      <c r="C3144" t="s">
        <v>564</v>
      </c>
      <c r="D3144" t="s">
        <v>64</v>
      </c>
      <c r="E3144">
        <v>511</v>
      </c>
      <c r="F3144" t="str">
        <f t="shared" ref="F3144:F3207" si="98">_xlfn.CONCAT("A",D3144,"AF",E3144)</f>
        <v>A3860AF511</v>
      </c>
      <c r="G3144">
        <f t="shared" ref="G3144:G3207" si="99">ABS(I3144)</f>
        <v>113000</v>
      </c>
      <c r="H3144" s="2">
        <v>-112673</v>
      </c>
      <c r="I3144" s="3">
        <v>-113000</v>
      </c>
      <c r="J3144" t="s">
        <v>99</v>
      </c>
      <c r="K3144" t="s">
        <v>115</v>
      </c>
      <c r="L3144" t="s">
        <v>111</v>
      </c>
      <c r="M3144" t="s">
        <v>112</v>
      </c>
      <c r="N3144" t="s">
        <v>113</v>
      </c>
      <c r="O3144" t="s">
        <v>814</v>
      </c>
      <c r="P3144" t="s">
        <v>34</v>
      </c>
      <c r="Q3144" t="s">
        <v>51</v>
      </c>
      <c r="R3144" t="s">
        <v>58</v>
      </c>
      <c r="S3144" t="s">
        <v>565</v>
      </c>
      <c r="T3144" t="s">
        <v>185</v>
      </c>
      <c r="U3144" t="s">
        <v>194</v>
      </c>
      <c r="V3144" t="s">
        <v>544</v>
      </c>
      <c r="W3144" t="s">
        <v>40</v>
      </c>
      <c r="X3144" t="s">
        <v>40</v>
      </c>
      <c r="Y3144" t="s">
        <v>41</v>
      </c>
      <c r="Z3144" t="s">
        <v>41</v>
      </c>
      <c r="AA3144" t="s">
        <v>188</v>
      </c>
      <c r="AB3144" t="s">
        <v>551</v>
      </c>
    </row>
    <row r="3145" spans="1:28" x14ac:dyDescent="0.25">
      <c r="A3145" t="s">
        <v>153</v>
      </c>
      <c r="B3145" t="s">
        <v>566</v>
      </c>
      <c r="C3145" t="s">
        <v>564</v>
      </c>
      <c r="D3145" t="s">
        <v>64</v>
      </c>
      <c r="E3145">
        <v>511</v>
      </c>
      <c r="F3145" t="str">
        <f t="shared" si="98"/>
        <v>A3860AF511</v>
      </c>
      <c r="G3145">
        <f t="shared" si="99"/>
        <v>102000</v>
      </c>
      <c r="H3145" s="2">
        <v>102436</v>
      </c>
      <c r="I3145" s="3">
        <v>102000</v>
      </c>
      <c r="J3145" t="s">
        <v>29</v>
      </c>
      <c r="K3145" t="s">
        <v>154</v>
      </c>
      <c r="L3145" t="s">
        <v>155</v>
      </c>
      <c r="M3145" t="s">
        <v>156</v>
      </c>
      <c r="N3145" t="s">
        <v>157</v>
      </c>
      <c r="O3145" t="s">
        <v>814</v>
      </c>
      <c r="P3145" t="s">
        <v>34</v>
      </c>
      <c r="Q3145" t="s">
        <v>51</v>
      </c>
      <c r="R3145" t="s">
        <v>58</v>
      </c>
      <c r="S3145" t="s">
        <v>565</v>
      </c>
      <c r="T3145" t="s">
        <v>185</v>
      </c>
      <c r="U3145" t="s">
        <v>194</v>
      </c>
      <c r="V3145" t="s">
        <v>544</v>
      </c>
      <c r="W3145" t="s">
        <v>40</v>
      </c>
      <c r="X3145" t="s">
        <v>40</v>
      </c>
      <c r="Y3145" t="s">
        <v>41</v>
      </c>
      <c r="Z3145" t="s">
        <v>41</v>
      </c>
      <c r="AA3145" t="s">
        <v>188</v>
      </c>
      <c r="AB3145" t="s">
        <v>551</v>
      </c>
    </row>
    <row r="3146" spans="1:28" x14ac:dyDescent="0.25">
      <c r="A3146" t="s">
        <v>158</v>
      </c>
      <c r="B3146" t="s">
        <v>566</v>
      </c>
      <c r="C3146" t="s">
        <v>564</v>
      </c>
      <c r="D3146" t="s">
        <v>64</v>
      </c>
      <c r="E3146">
        <v>511</v>
      </c>
      <c r="F3146" t="str">
        <f t="shared" si="98"/>
        <v>A3860AF511</v>
      </c>
      <c r="G3146">
        <f t="shared" si="99"/>
        <v>13000</v>
      </c>
      <c r="H3146" s="2">
        <v>12589</v>
      </c>
      <c r="I3146" s="3">
        <v>13000</v>
      </c>
      <c r="J3146" t="s">
        <v>29</v>
      </c>
      <c r="K3146" t="s">
        <v>159</v>
      </c>
      <c r="L3146" t="s">
        <v>160</v>
      </c>
      <c r="M3146" t="s">
        <v>161</v>
      </c>
      <c r="N3146" t="s">
        <v>162</v>
      </c>
      <c r="O3146" t="s">
        <v>814</v>
      </c>
      <c r="P3146" t="s">
        <v>34</v>
      </c>
      <c r="Q3146" t="s">
        <v>51</v>
      </c>
      <c r="R3146" t="s">
        <v>58</v>
      </c>
      <c r="S3146" t="s">
        <v>565</v>
      </c>
      <c r="T3146" t="s">
        <v>185</v>
      </c>
      <c r="U3146" t="s">
        <v>194</v>
      </c>
      <c r="V3146" t="s">
        <v>544</v>
      </c>
      <c r="W3146" t="s">
        <v>40</v>
      </c>
      <c r="X3146" t="s">
        <v>40</v>
      </c>
      <c r="Y3146" t="s">
        <v>41</v>
      </c>
      <c r="Z3146" t="s">
        <v>41</v>
      </c>
      <c r="AA3146" t="s">
        <v>188</v>
      </c>
      <c r="AB3146" t="s">
        <v>551</v>
      </c>
    </row>
    <row r="3147" spans="1:28" x14ac:dyDescent="0.25">
      <c r="A3147" t="s">
        <v>163</v>
      </c>
      <c r="B3147" t="s">
        <v>566</v>
      </c>
      <c r="C3147" t="s">
        <v>564</v>
      </c>
      <c r="D3147" t="s">
        <v>64</v>
      </c>
      <c r="E3147">
        <v>511</v>
      </c>
      <c r="F3147" t="str">
        <f t="shared" si="98"/>
        <v>A3860AF511</v>
      </c>
      <c r="G3147">
        <f t="shared" si="99"/>
        <v>115000</v>
      </c>
      <c r="H3147" s="2">
        <v>-115025</v>
      </c>
      <c r="I3147" s="3">
        <v>-115000</v>
      </c>
      <c r="J3147" t="s">
        <v>99</v>
      </c>
      <c r="K3147" t="s">
        <v>51</v>
      </c>
      <c r="L3147" t="s">
        <v>137</v>
      </c>
      <c r="M3147" t="s">
        <v>138</v>
      </c>
      <c r="N3147" t="s">
        <v>139</v>
      </c>
      <c r="O3147" t="s">
        <v>814</v>
      </c>
      <c r="P3147" t="s">
        <v>34</v>
      </c>
      <c r="Q3147" t="s">
        <v>51</v>
      </c>
      <c r="R3147" t="s">
        <v>58</v>
      </c>
      <c r="S3147" t="s">
        <v>565</v>
      </c>
      <c r="T3147" t="s">
        <v>185</v>
      </c>
      <c r="U3147" t="s">
        <v>194</v>
      </c>
      <c r="V3147" t="s">
        <v>544</v>
      </c>
      <c r="W3147" t="s">
        <v>40</v>
      </c>
      <c r="X3147" t="s">
        <v>40</v>
      </c>
      <c r="Y3147" t="s">
        <v>41</v>
      </c>
      <c r="Z3147" t="s">
        <v>41</v>
      </c>
      <c r="AA3147" t="s">
        <v>188</v>
      </c>
      <c r="AB3147" t="s">
        <v>551</v>
      </c>
    </row>
    <row r="3148" spans="1:28" x14ac:dyDescent="0.25">
      <c r="A3148" t="s">
        <v>164</v>
      </c>
      <c r="B3148" t="s">
        <v>26</v>
      </c>
      <c r="C3148" t="s">
        <v>564</v>
      </c>
      <c r="D3148" t="s">
        <v>64</v>
      </c>
      <c r="E3148">
        <v>511</v>
      </c>
      <c r="F3148" t="str">
        <f t="shared" si="98"/>
        <v>A3860AF511</v>
      </c>
      <c r="G3148">
        <f t="shared" si="99"/>
        <v>102000</v>
      </c>
      <c r="H3148" s="2">
        <v>102436</v>
      </c>
      <c r="I3148" s="3">
        <v>102000</v>
      </c>
      <c r="J3148" t="s">
        <v>29</v>
      </c>
      <c r="K3148" t="s">
        <v>116</v>
      </c>
      <c r="L3148" t="s">
        <v>117</v>
      </c>
      <c r="M3148" t="s">
        <v>118</v>
      </c>
      <c r="N3148" t="s">
        <v>117</v>
      </c>
      <c r="O3148" t="s">
        <v>814</v>
      </c>
      <c r="P3148" t="s">
        <v>34</v>
      </c>
      <c r="Q3148" t="s">
        <v>51</v>
      </c>
      <c r="R3148" t="s">
        <v>58</v>
      </c>
      <c r="S3148" t="s">
        <v>565</v>
      </c>
      <c r="T3148" t="s">
        <v>185</v>
      </c>
      <c r="U3148" t="s">
        <v>194</v>
      </c>
      <c r="V3148" t="s">
        <v>544</v>
      </c>
      <c r="W3148" t="s">
        <v>40</v>
      </c>
      <c r="X3148" t="s">
        <v>40</v>
      </c>
      <c r="Y3148" t="s">
        <v>41</v>
      </c>
      <c r="Z3148" t="s">
        <v>41</v>
      </c>
      <c r="AA3148" t="s">
        <v>188</v>
      </c>
      <c r="AB3148" t="s">
        <v>551</v>
      </c>
    </row>
    <row r="3149" spans="1:28" x14ac:dyDescent="0.25">
      <c r="A3149" t="s">
        <v>165</v>
      </c>
      <c r="B3149" t="s">
        <v>26</v>
      </c>
      <c r="C3149" t="s">
        <v>564</v>
      </c>
      <c r="D3149" t="s">
        <v>64</v>
      </c>
      <c r="E3149">
        <v>511</v>
      </c>
      <c r="F3149" t="str">
        <f t="shared" si="98"/>
        <v>A3860AF511</v>
      </c>
      <c r="G3149">
        <f t="shared" si="99"/>
        <v>102000</v>
      </c>
      <c r="H3149" s="2">
        <v>-102436</v>
      </c>
      <c r="I3149" s="3">
        <v>-102000</v>
      </c>
      <c r="J3149" t="s">
        <v>99</v>
      </c>
      <c r="K3149" t="s">
        <v>154</v>
      </c>
      <c r="L3149" t="s">
        <v>155</v>
      </c>
      <c r="M3149" t="s">
        <v>156</v>
      </c>
      <c r="N3149" t="s">
        <v>157</v>
      </c>
      <c r="O3149" t="s">
        <v>814</v>
      </c>
      <c r="P3149" t="s">
        <v>34</v>
      </c>
      <c r="Q3149" t="s">
        <v>51</v>
      </c>
      <c r="R3149" t="s">
        <v>58</v>
      </c>
      <c r="S3149" t="s">
        <v>565</v>
      </c>
      <c r="T3149" t="s">
        <v>185</v>
      </c>
      <c r="U3149" t="s">
        <v>194</v>
      </c>
      <c r="V3149" t="s">
        <v>544</v>
      </c>
      <c r="W3149" t="s">
        <v>40</v>
      </c>
      <c r="X3149" t="s">
        <v>40</v>
      </c>
      <c r="Y3149" t="s">
        <v>41</v>
      </c>
      <c r="Z3149" t="s">
        <v>41</v>
      </c>
      <c r="AA3149" t="s">
        <v>188</v>
      </c>
      <c r="AB3149" t="s">
        <v>551</v>
      </c>
    </row>
    <row r="3150" spans="1:28" x14ac:dyDescent="0.25">
      <c r="A3150" t="s">
        <v>166</v>
      </c>
      <c r="B3150" t="s">
        <v>26</v>
      </c>
      <c r="C3150" t="s">
        <v>564</v>
      </c>
      <c r="D3150" t="s">
        <v>64</v>
      </c>
      <c r="E3150">
        <v>511</v>
      </c>
      <c r="F3150" t="str">
        <f t="shared" si="98"/>
        <v>A3860AF511</v>
      </c>
      <c r="G3150">
        <f t="shared" si="99"/>
        <v>105000</v>
      </c>
      <c r="H3150" s="2">
        <v>104847</v>
      </c>
      <c r="I3150" s="3">
        <v>105000</v>
      </c>
      <c r="J3150" t="s">
        <v>29</v>
      </c>
      <c r="K3150" t="s">
        <v>116</v>
      </c>
      <c r="L3150" t="s">
        <v>117</v>
      </c>
      <c r="M3150" t="s">
        <v>118</v>
      </c>
      <c r="N3150" t="s">
        <v>117</v>
      </c>
      <c r="O3150" t="s">
        <v>814</v>
      </c>
      <c r="P3150" t="s">
        <v>34</v>
      </c>
      <c r="Q3150" t="s">
        <v>51</v>
      </c>
      <c r="R3150" t="s">
        <v>58</v>
      </c>
      <c r="S3150" t="s">
        <v>565</v>
      </c>
      <c r="T3150" t="s">
        <v>185</v>
      </c>
      <c r="U3150" t="s">
        <v>194</v>
      </c>
      <c r="V3150" t="s">
        <v>544</v>
      </c>
      <c r="W3150" t="s">
        <v>40</v>
      </c>
      <c r="X3150" t="s">
        <v>40</v>
      </c>
      <c r="Y3150" t="s">
        <v>41</v>
      </c>
      <c r="Z3150" t="s">
        <v>41</v>
      </c>
      <c r="AA3150" t="s">
        <v>188</v>
      </c>
      <c r="AB3150" t="s">
        <v>551</v>
      </c>
    </row>
    <row r="3151" spans="1:28" x14ac:dyDescent="0.25">
      <c r="A3151" t="s">
        <v>167</v>
      </c>
      <c r="B3151" t="s">
        <v>26</v>
      </c>
      <c r="C3151" t="s">
        <v>564</v>
      </c>
      <c r="D3151" t="s">
        <v>64</v>
      </c>
      <c r="E3151">
        <v>511</v>
      </c>
      <c r="F3151" t="str">
        <f t="shared" si="98"/>
        <v>A3860AF511</v>
      </c>
      <c r="G3151">
        <f t="shared" si="99"/>
        <v>105000</v>
      </c>
      <c r="H3151" s="2">
        <v>-104847</v>
      </c>
      <c r="I3151" s="3">
        <v>-105000</v>
      </c>
      <c r="J3151" t="s">
        <v>99</v>
      </c>
      <c r="K3151" t="s">
        <v>168</v>
      </c>
      <c r="L3151" t="s">
        <v>117</v>
      </c>
      <c r="M3151" t="s">
        <v>169</v>
      </c>
      <c r="N3151" t="s">
        <v>170</v>
      </c>
      <c r="O3151" t="s">
        <v>814</v>
      </c>
      <c r="P3151" t="s">
        <v>34</v>
      </c>
      <c r="Q3151" t="s">
        <v>51</v>
      </c>
      <c r="R3151" t="s">
        <v>58</v>
      </c>
      <c r="S3151" t="s">
        <v>565</v>
      </c>
      <c r="T3151" t="s">
        <v>185</v>
      </c>
      <c r="U3151" t="s">
        <v>194</v>
      </c>
      <c r="V3151" t="s">
        <v>544</v>
      </c>
      <c r="W3151" t="s">
        <v>40</v>
      </c>
      <c r="X3151" t="s">
        <v>40</v>
      </c>
      <c r="Y3151" t="s">
        <v>41</v>
      </c>
      <c r="Z3151" t="s">
        <v>41</v>
      </c>
      <c r="AA3151" t="s">
        <v>188</v>
      </c>
      <c r="AB3151" t="s">
        <v>551</v>
      </c>
    </row>
    <row r="3152" spans="1:28" x14ac:dyDescent="0.25">
      <c r="A3152" t="s">
        <v>171</v>
      </c>
      <c r="B3152" t="s">
        <v>26</v>
      </c>
      <c r="C3152" t="s">
        <v>564</v>
      </c>
      <c r="D3152" t="s">
        <v>64</v>
      </c>
      <c r="E3152">
        <v>511</v>
      </c>
      <c r="F3152" t="str">
        <f t="shared" si="98"/>
        <v>A3860AF511</v>
      </c>
      <c r="G3152">
        <f t="shared" si="99"/>
        <v>41000</v>
      </c>
      <c r="H3152" s="2">
        <v>41150</v>
      </c>
      <c r="I3152" s="3">
        <v>41000</v>
      </c>
      <c r="J3152" t="s">
        <v>29</v>
      </c>
      <c r="K3152" t="s">
        <v>115</v>
      </c>
      <c r="L3152" t="s">
        <v>111</v>
      </c>
      <c r="M3152" t="s">
        <v>112</v>
      </c>
      <c r="N3152" t="s">
        <v>113</v>
      </c>
      <c r="O3152" t="s">
        <v>814</v>
      </c>
      <c r="P3152" t="s">
        <v>34</v>
      </c>
      <c r="Q3152" t="s">
        <v>51</v>
      </c>
      <c r="R3152" t="s">
        <v>58</v>
      </c>
      <c r="S3152" t="s">
        <v>565</v>
      </c>
      <c r="T3152" t="s">
        <v>185</v>
      </c>
      <c r="U3152" t="s">
        <v>194</v>
      </c>
      <c r="V3152" t="s">
        <v>544</v>
      </c>
      <c r="W3152" t="s">
        <v>40</v>
      </c>
      <c r="X3152" t="s">
        <v>40</v>
      </c>
      <c r="Y3152" t="s">
        <v>41</v>
      </c>
      <c r="Z3152" t="s">
        <v>41</v>
      </c>
      <c r="AA3152" t="s">
        <v>188</v>
      </c>
      <c r="AB3152" t="s">
        <v>551</v>
      </c>
    </row>
    <row r="3153" spans="1:28" x14ac:dyDescent="0.25">
      <c r="A3153" t="s">
        <v>172</v>
      </c>
      <c r="B3153" t="s">
        <v>26</v>
      </c>
      <c r="C3153" t="s">
        <v>564</v>
      </c>
      <c r="D3153" t="s">
        <v>64</v>
      </c>
      <c r="E3153">
        <v>511</v>
      </c>
      <c r="F3153" t="str">
        <f t="shared" si="98"/>
        <v>A3860AF511</v>
      </c>
      <c r="G3153">
        <f t="shared" si="99"/>
        <v>41000</v>
      </c>
      <c r="H3153" s="2">
        <v>-41150</v>
      </c>
      <c r="I3153" s="3">
        <v>-41000</v>
      </c>
      <c r="J3153" t="s">
        <v>99</v>
      </c>
      <c r="K3153" t="s">
        <v>108</v>
      </c>
      <c r="L3153" t="s">
        <v>109</v>
      </c>
      <c r="M3153" t="s">
        <v>32</v>
      </c>
      <c r="N3153" t="s">
        <v>33</v>
      </c>
      <c r="O3153" t="s">
        <v>814</v>
      </c>
      <c r="P3153" t="s">
        <v>34</v>
      </c>
      <c r="Q3153" t="s">
        <v>51</v>
      </c>
      <c r="R3153" t="s">
        <v>58</v>
      </c>
      <c r="S3153" t="s">
        <v>565</v>
      </c>
      <c r="T3153" t="s">
        <v>185</v>
      </c>
      <c r="U3153" t="s">
        <v>194</v>
      </c>
      <c r="V3153" t="s">
        <v>544</v>
      </c>
      <c r="W3153" t="s">
        <v>40</v>
      </c>
      <c r="X3153" t="s">
        <v>40</v>
      </c>
      <c r="Y3153" t="s">
        <v>41</v>
      </c>
      <c r="Z3153" t="s">
        <v>41</v>
      </c>
      <c r="AA3153" t="s">
        <v>188</v>
      </c>
      <c r="AB3153" t="s">
        <v>551</v>
      </c>
    </row>
    <row r="3154" spans="1:28" x14ac:dyDescent="0.25">
      <c r="A3154" t="s">
        <v>823</v>
      </c>
      <c r="B3154" t="s">
        <v>26</v>
      </c>
      <c r="C3154" t="s">
        <v>567</v>
      </c>
      <c r="D3154" t="s">
        <v>64</v>
      </c>
      <c r="E3154">
        <v>511</v>
      </c>
      <c r="F3154" t="str">
        <f t="shared" si="98"/>
        <v>A3860AF511</v>
      </c>
      <c r="G3154">
        <f t="shared" si="99"/>
        <v>1057000</v>
      </c>
      <c r="H3154" s="2">
        <v>1057439</v>
      </c>
      <c r="I3154" s="3">
        <v>1057000</v>
      </c>
      <c r="J3154" t="s">
        <v>29</v>
      </c>
      <c r="K3154" t="s">
        <v>108</v>
      </c>
      <c r="L3154" t="s">
        <v>109</v>
      </c>
      <c r="M3154" t="s">
        <v>32</v>
      </c>
      <c r="N3154" t="s">
        <v>33</v>
      </c>
      <c r="O3154" t="s">
        <v>814</v>
      </c>
      <c r="P3154" t="s">
        <v>34</v>
      </c>
      <c r="Q3154" t="s">
        <v>51</v>
      </c>
      <c r="R3154" t="s">
        <v>58</v>
      </c>
      <c r="S3154" t="s">
        <v>568</v>
      </c>
      <c r="T3154" t="s">
        <v>185</v>
      </c>
      <c r="U3154" t="s">
        <v>194</v>
      </c>
      <c r="V3154" t="s">
        <v>544</v>
      </c>
      <c r="W3154" t="s">
        <v>40</v>
      </c>
      <c r="X3154" t="s">
        <v>40</v>
      </c>
      <c r="Y3154" t="s">
        <v>41</v>
      </c>
      <c r="Z3154" t="s">
        <v>41</v>
      </c>
      <c r="AA3154" t="s">
        <v>188</v>
      </c>
      <c r="AB3154" t="s">
        <v>551</v>
      </c>
    </row>
    <row r="3155" spans="1:28" x14ac:dyDescent="0.25">
      <c r="A3155" t="s">
        <v>825</v>
      </c>
      <c r="B3155" t="s">
        <v>26</v>
      </c>
      <c r="C3155" t="s">
        <v>567</v>
      </c>
      <c r="D3155" t="s">
        <v>64</v>
      </c>
      <c r="E3155">
        <v>511</v>
      </c>
      <c r="F3155" t="str">
        <f t="shared" si="98"/>
        <v>A3860AF511</v>
      </c>
      <c r="G3155">
        <f t="shared" si="99"/>
        <v>23000</v>
      </c>
      <c r="H3155" s="2">
        <v>22588</v>
      </c>
      <c r="I3155" s="3">
        <v>23000</v>
      </c>
      <c r="J3155" t="s">
        <v>29</v>
      </c>
      <c r="K3155" t="s">
        <v>100</v>
      </c>
      <c r="L3155" t="s">
        <v>101</v>
      </c>
      <c r="M3155" t="s">
        <v>102</v>
      </c>
      <c r="N3155" t="s">
        <v>103</v>
      </c>
      <c r="O3155" t="s">
        <v>814</v>
      </c>
      <c r="P3155" t="s">
        <v>34</v>
      </c>
      <c r="Q3155" t="s">
        <v>51</v>
      </c>
      <c r="R3155" t="s">
        <v>58</v>
      </c>
      <c r="S3155" t="s">
        <v>568</v>
      </c>
      <c r="T3155" t="s">
        <v>185</v>
      </c>
      <c r="U3155" t="s">
        <v>194</v>
      </c>
      <c r="V3155" t="s">
        <v>544</v>
      </c>
      <c r="W3155" t="s">
        <v>40</v>
      </c>
      <c r="X3155" t="s">
        <v>40</v>
      </c>
      <c r="Y3155" t="s">
        <v>41</v>
      </c>
      <c r="Z3155" t="s">
        <v>41</v>
      </c>
      <c r="AA3155" t="s">
        <v>188</v>
      </c>
      <c r="AB3155" t="s">
        <v>551</v>
      </c>
    </row>
    <row r="3156" spans="1:28" x14ac:dyDescent="0.25">
      <c r="A3156" t="s">
        <v>816</v>
      </c>
      <c r="B3156" t="s">
        <v>26</v>
      </c>
      <c r="C3156" t="s">
        <v>567</v>
      </c>
      <c r="D3156" t="s">
        <v>64</v>
      </c>
      <c r="E3156">
        <v>511</v>
      </c>
      <c r="F3156" t="str">
        <f t="shared" si="98"/>
        <v>A3860AF511</v>
      </c>
      <c r="G3156">
        <f t="shared" si="99"/>
        <v>299000</v>
      </c>
      <c r="H3156" s="2">
        <v>-299420</v>
      </c>
      <c r="I3156" s="3">
        <v>-299000</v>
      </c>
      <c r="J3156" t="s">
        <v>99</v>
      </c>
      <c r="K3156" t="s">
        <v>115</v>
      </c>
      <c r="L3156" t="s">
        <v>111</v>
      </c>
      <c r="M3156" t="s">
        <v>112</v>
      </c>
      <c r="N3156" t="s">
        <v>113</v>
      </c>
      <c r="O3156" t="s">
        <v>814</v>
      </c>
      <c r="P3156" t="s">
        <v>34</v>
      </c>
      <c r="Q3156" t="s">
        <v>51</v>
      </c>
      <c r="R3156" t="s">
        <v>58</v>
      </c>
      <c r="S3156" t="s">
        <v>568</v>
      </c>
      <c r="T3156" t="s">
        <v>185</v>
      </c>
      <c r="U3156" t="s">
        <v>194</v>
      </c>
      <c r="V3156" t="s">
        <v>544</v>
      </c>
      <c r="W3156" t="s">
        <v>40</v>
      </c>
      <c r="X3156" t="s">
        <v>40</v>
      </c>
      <c r="Y3156" t="s">
        <v>41</v>
      </c>
      <c r="Z3156" t="s">
        <v>41</v>
      </c>
      <c r="AA3156" t="s">
        <v>188</v>
      </c>
      <c r="AB3156" t="s">
        <v>551</v>
      </c>
    </row>
    <row r="3157" spans="1:28" x14ac:dyDescent="0.25">
      <c r="A3157" t="s">
        <v>817</v>
      </c>
      <c r="B3157" t="s">
        <v>26</v>
      </c>
      <c r="C3157" t="s">
        <v>567</v>
      </c>
      <c r="D3157" t="s">
        <v>64</v>
      </c>
      <c r="E3157">
        <v>511</v>
      </c>
      <c r="F3157" t="str">
        <f t="shared" si="98"/>
        <v>A3860AF511</v>
      </c>
      <c r="G3157">
        <f t="shared" si="99"/>
        <v>781000</v>
      </c>
      <c r="H3157" s="2">
        <v>-780607</v>
      </c>
      <c r="I3157" s="3">
        <v>-781000</v>
      </c>
      <c r="J3157" t="s">
        <v>99</v>
      </c>
      <c r="K3157" t="s">
        <v>116</v>
      </c>
      <c r="L3157" t="s">
        <v>117</v>
      </c>
      <c r="M3157" t="s">
        <v>118</v>
      </c>
      <c r="N3157" t="s">
        <v>117</v>
      </c>
      <c r="O3157" t="s">
        <v>814</v>
      </c>
      <c r="P3157" t="s">
        <v>34</v>
      </c>
      <c r="Q3157" t="s">
        <v>51</v>
      </c>
      <c r="R3157" t="s">
        <v>58</v>
      </c>
      <c r="S3157" t="s">
        <v>568</v>
      </c>
      <c r="T3157" t="s">
        <v>185</v>
      </c>
      <c r="U3157" t="s">
        <v>194</v>
      </c>
      <c r="V3157" t="s">
        <v>544</v>
      </c>
      <c r="W3157" t="s">
        <v>40</v>
      </c>
      <c r="X3157" t="s">
        <v>40</v>
      </c>
      <c r="Y3157" t="s">
        <v>41</v>
      </c>
      <c r="Z3157" t="s">
        <v>41</v>
      </c>
      <c r="AA3157" t="s">
        <v>188</v>
      </c>
      <c r="AB3157" t="s">
        <v>551</v>
      </c>
    </row>
    <row r="3158" spans="1:28" x14ac:dyDescent="0.25">
      <c r="A3158" t="s">
        <v>870</v>
      </c>
      <c r="B3158" t="s">
        <v>26</v>
      </c>
      <c r="C3158" t="s">
        <v>567</v>
      </c>
      <c r="D3158" t="s">
        <v>64</v>
      </c>
      <c r="E3158">
        <v>511</v>
      </c>
      <c r="F3158" t="str">
        <f t="shared" si="98"/>
        <v>A3860AF511</v>
      </c>
      <c r="G3158">
        <f t="shared" si="99"/>
        <v>655000</v>
      </c>
      <c r="H3158" s="2">
        <v>-655124</v>
      </c>
      <c r="I3158" s="3">
        <v>-655000</v>
      </c>
      <c r="J3158" t="s">
        <v>99</v>
      </c>
      <c r="K3158" t="s">
        <v>108</v>
      </c>
      <c r="L3158" t="s">
        <v>109</v>
      </c>
      <c r="M3158" t="s">
        <v>32</v>
      </c>
      <c r="N3158" t="s">
        <v>33</v>
      </c>
      <c r="O3158" t="s">
        <v>814</v>
      </c>
      <c r="P3158" t="s">
        <v>34</v>
      </c>
      <c r="Q3158" t="s">
        <v>51</v>
      </c>
      <c r="R3158" t="s">
        <v>58</v>
      </c>
      <c r="S3158" t="s">
        <v>568</v>
      </c>
      <c r="T3158" t="s">
        <v>185</v>
      </c>
      <c r="U3158" t="s">
        <v>194</v>
      </c>
      <c r="V3158" t="s">
        <v>544</v>
      </c>
      <c r="W3158" t="s">
        <v>40</v>
      </c>
      <c r="X3158" t="s">
        <v>40</v>
      </c>
      <c r="Y3158" t="s">
        <v>41</v>
      </c>
      <c r="Z3158" t="s">
        <v>41</v>
      </c>
      <c r="AA3158" t="s">
        <v>188</v>
      </c>
      <c r="AB3158" t="s">
        <v>551</v>
      </c>
    </row>
    <row r="3159" spans="1:28" x14ac:dyDescent="0.25">
      <c r="A3159" t="s">
        <v>822</v>
      </c>
      <c r="B3159" t="s">
        <v>26</v>
      </c>
      <c r="C3159" t="s">
        <v>567</v>
      </c>
      <c r="D3159" t="s">
        <v>64</v>
      </c>
      <c r="E3159">
        <v>511</v>
      </c>
      <c r="F3159" t="str">
        <f t="shared" si="98"/>
        <v>A3860AF511</v>
      </c>
      <c r="G3159">
        <f t="shared" si="99"/>
        <v>186000</v>
      </c>
      <c r="H3159" s="2">
        <v>185502</v>
      </c>
      <c r="I3159" s="3">
        <v>186000</v>
      </c>
      <c r="J3159" t="s">
        <v>29</v>
      </c>
      <c r="K3159" t="s">
        <v>115</v>
      </c>
      <c r="L3159" t="s">
        <v>111</v>
      </c>
      <c r="M3159" t="s">
        <v>112</v>
      </c>
      <c r="N3159" t="s">
        <v>113</v>
      </c>
      <c r="O3159" t="s">
        <v>814</v>
      </c>
      <c r="P3159" t="s">
        <v>34</v>
      </c>
      <c r="Q3159" t="s">
        <v>51</v>
      </c>
      <c r="R3159" t="s">
        <v>58</v>
      </c>
      <c r="S3159" t="s">
        <v>568</v>
      </c>
      <c r="T3159" t="s">
        <v>185</v>
      </c>
      <c r="U3159" t="s">
        <v>194</v>
      </c>
      <c r="V3159" t="s">
        <v>544</v>
      </c>
      <c r="W3159" t="s">
        <v>40</v>
      </c>
      <c r="X3159" t="s">
        <v>40</v>
      </c>
      <c r="Y3159" t="s">
        <v>41</v>
      </c>
      <c r="Z3159" t="s">
        <v>41</v>
      </c>
      <c r="AA3159" t="s">
        <v>188</v>
      </c>
      <c r="AB3159" t="s">
        <v>551</v>
      </c>
    </row>
    <row r="3160" spans="1:28" x14ac:dyDescent="0.25">
      <c r="A3160" t="s">
        <v>925</v>
      </c>
      <c r="B3160" t="s">
        <v>26</v>
      </c>
      <c r="C3160" t="s">
        <v>567</v>
      </c>
      <c r="D3160" t="s">
        <v>64</v>
      </c>
      <c r="E3160">
        <v>511</v>
      </c>
      <c r="F3160" t="str">
        <f t="shared" si="98"/>
        <v>A3860AF511</v>
      </c>
      <c r="G3160">
        <f t="shared" si="99"/>
        <v>484000</v>
      </c>
      <c r="H3160" s="2">
        <v>483615</v>
      </c>
      <c r="I3160" s="3">
        <v>484000</v>
      </c>
      <c r="J3160" t="s">
        <v>29</v>
      </c>
      <c r="K3160" t="s">
        <v>116</v>
      </c>
      <c r="L3160" t="s">
        <v>117</v>
      </c>
      <c r="M3160" t="s">
        <v>118</v>
      </c>
      <c r="N3160" t="s">
        <v>117</v>
      </c>
      <c r="O3160" t="s">
        <v>814</v>
      </c>
      <c r="P3160" t="s">
        <v>34</v>
      </c>
      <c r="Q3160" t="s">
        <v>51</v>
      </c>
      <c r="R3160" t="s">
        <v>58</v>
      </c>
      <c r="S3160" t="s">
        <v>568</v>
      </c>
      <c r="T3160" t="s">
        <v>185</v>
      </c>
      <c r="U3160" t="s">
        <v>194</v>
      </c>
      <c r="V3160" t="s">
        <v>544</v>
      </c>
      <c r="W3160" t="s">
        <v>40</v>
      </c>
      <c r="X3160" t="s">
        <v>40</v>
      </c>
      <c r="Y3160" t="s">
        <v>41</v>
      </c>
      <c r="Z3160" t="s">
        <v>41</v>
      </c>
      <c r="AA3160" t="s">
        <v>188</v>
      </c>
      <c r="AB3160" t="s">
        <v>551</v>
      </c>
    </row>
    <row r="3161" spans="1:28" x14ac:dyDescent="0.25">
      <c r="A3161" t="s">
        <v>931</v>
      </c>
      <c r="B3161" t="s">
        <v>26</v>
      </c>
      <c r="C3161" t="s">
        <v>567</v>
      </c>
      <c r="D3161" t="s">
        <v>64</v>
      </c>
      <c r="E3161">
        <v>511</v>
      </c>
      <c r="F3161" t="str">
        <f t="shared" si="98"/>
        <v>A3860AF511</v>
      </c>
      <c r="G3161">
        <f t="shared" si="99"/>
        <v>15000</v>
      </c>
      <c r="H3161" s="2">
        <v>-13993</v>
      </c>
      <c r="I3161" s="3">
        <v>-15000</v>
      </c>
      <c r="J3161" t="s">
        <v>99</v>
      </c>
      <c r="K3161" t="s">
        <v>104</v>
      </c>
      <c r="L3161" t="s">
        <v>105</v>
      </c>
      <c r="M3161" t="s">
        <v>102</v>
      </c>
      <c r="N3161" t="s">
        <v>103</v>
      </c>
      <c r="O3161" t="s">
        <v>814</v>
      </c>
      <c r="P3161" t="s">
        <v>34</v>
      </c>
      <c r="Q3161" t="s">
        <v>51</v>
      </c>
      <c r="R3161" t="s">
        <v>58</v>
      </c>
      <c r="S3161" t="s">
        <v>568</v>
      </c>
      <c r="T3161" t="s">
        <v>185</v>
      </c>
      <c r="U3161" t="s">
        <v>194</v>
      </c>
      <c r="V3161" t="s">
        <v>544</v>
      </c>
      <c r="W3161" t="s">
        <v>40</v>
      </c>
      <c r="X3161" t="s">
        <v>40</v>
      </c>
      <c r="Y3161" t="s">
        <v>41</v>
      </c>
      <c r="Z3161" t="s">
        <v>41</v>
      </c>
      <c r="AA3161" t="s">
        <v>188</v>
      </c>
      <c r="AB3161" t="s">
        <v>551</v>
      </c>
    </row>
    <row r="3162" spans="1:28" x14ac:dyDescent="0.25">
      <c r="A3162" t="s">
        <v>119</v>
      </c>
      <c r="B3162" t="s">
        <v>569</v>
      </c>
      <c r="C3162" t="s">
        <v>567</v>
      </c>
      <c r="D3162" t="s">
        <v>64</v>
      </c>
      <c r="E3162">
        <v>511</v>
      </c>
      <c r="F3162" t="str">
        <f t="shared" si="98"/>
        <v>A3860AF511</v>
      </c>
      <c r="G3162">
        <f t="shared" si="99"/>
        <v>93000</v>
      </c>
      <c r="H3162" s="2">
        <v>93183</v>
      </c>
      <c r="I3162" s="3">
        <v>93000</v>
      </c>
      <c r="J3162" t="s">
        <v>29</v>
      </c>
      <c r="K3162" t="s">
        <v>121</v>
      </c>
      <c r="L3162" t="s">
        <v>122</v>
      </c>
      <c r="M3162" t="s">
        <v>123</v>
      </c>
      <c r="N3162" t="s">
        <v>124</v>
      </c>
      <c r="O3162" t="s">
        <v>814</v>
      </c>
      <c r="P3162" t="s">
        <v>34</v>
      </c>
      <c r="Q3162" t="s">
        <v>51</v>
      </c>
      <c r="R3162" t="s">
        <v>58</v>
      </c>
      <c r="S3162" t="s">
        <v>568</v>
      </c>
      <c r="T3162" t="s">
        <v>185</v>
      </c>
      <c r="U3162" t="s">
        <v>194</v>
      </c>
      <c r="V3162" t="s">
        <v>544</v>
      </c>
      <c r="W3162" t="s">
        <v>40</v>
      </c>
      <c r="X3162" t="s">
        <v>40</v>
      </c>
      <c r="Y3162" t="s">
        <v>41</v>
      </c>
      <c r="Z3162" t="s">
        <v>41</v>
      </c>
      <c r="AA3162" t="s">
        <v>188</v>
      </c>
      <c r="AB3162" t="s">
        <v>551</v>
      </c>
    </row>
    <row r="3163" spans="1:28" x14ac:dyDescent="0.25">
      <c r="A3163" t="s">
        <v>125</v>
      </c>
      <c r="B3163" t="s">
        <v>569</v>
      </c>
      <c r="C3163" t="s">
        <v>567</v>
      </c>
      <c r="D3163" t="s">
        <v>64</v>
      </c>
      <c r="E3163">
        <v>511</v>
      </c>
      <c r="F3163" t="str">
        <f t="shared" si="98"/>
        <v>A3860AF511</v>
      </c>
      <c r="G3163">
        <f t="shared" si="99"/>
        <v>93000</v>
      </c>
      <c r="H3163" s="2">
        <v>-93183</v>
      </c>
      <c r="I3163" s="3">
        <v>-93000</v>
      </c>
      <c r="J3163" t="s">
        <v>99</v>
      </c>
      <c r="K3163" t="s">
        <v>126</v>
      </c>
      <c r="L3163" t="s">
        <v>927</v>
      </c>
      <c r="M3163" t="s">
        <v>127</v>
      </c>
      <c r="N3163" t="s">
        <v>928</v>
      </c>
      <c r="O3163" t="s">
        <v>814</v>
      </c>
      <c r="P3163" t="s">
        <v>34</v>
      </c>
      <c r="Q3163" t="s">
        <v>51</v>
      </c>
      <c r="R3163" t="s">
        <v>58</v>
      </c>
      <c r="S3163" t="s">
        <v>568</v>
      </c>
      <c r="T3163" t="s">
        <v>185</v>
      </c>
      <c r="U3163" t="s">
        <v>194</v>
      </c>
      <c r="V3163" t="s">
        <v>544</v>
      </c>
      <c r="W3163" t="s">
        <v>40</v>
      </c>
      <c r="X3163" t="s">
        <v>40</v>
      </c>
      <c r="Y3163" t="s">
        <v>41</v>
      </c>
      <c r="Z3163" t="s">
        <v>41</v>
      </c>
      <c r="AA3163" t="s">
        <v>188</v>
      </c>
      <c r="AB3163" t="s">
        <v>551</v>
      </c>
    </row>
    <row r="3164" spans="1:28" x14ac:dyDescent="0.25">
      <c r="A3164" t="s">
        <v>145</v>
      </c>
      <c r="B3164" t="s">
        <v>26</v>
      </c>
      <c r="C3164" t="s">
        <v>567</v>
      </c>
      <c r="D3164" t="s">
        <v>64</v>
      </c>
      <c r="E3164">
        <v>511</v>
      </c>
      <c r="F3164" t="str">
        <f t="shared" si="98"/>
        <v>A3860AF511</v>
      </c>
      <c r="G3164">
        <f t="shared" si="99"/>
        <v>93000</v>
      </c>
      <c r="H3164" s="2">
        <v>93183</v>
      </c>
      <c r="I3164" s="3">
        <v>93000</v>
      </c>
      <c r="J3164" t="s">
        <v>29</v>
      </c>
      <c r="K3164" t="s">
        <v>108</v>
      </c>
      <c r="L3164" t="s">
        <v>109</v>
      </c>
      <c r="M3164" t="s">
        <v>32</v>
      </c>
      <c r="N3164" t="s">
        <v>33</v>
      </c>
      <c r="O3164" t="s">
        <v>814</v>
      </c>
      <c r="P3164" t="s">
        <v>34</v>
      </c>
      <c r="Q3164" t="s">
        <v>51</v>
      </c>
      <c r="R3164" t="s">
        <v>58</v>
      </c>
      <c r="S3164" t="s">
        <v>568</v>
      </c>
      <c r="T3164" t="s">
        <v>185</v>
      </c>
      <c r="U3164" t="s">
        <v>194</v>
      </c>
      <c r="V3164" t="s">
        <v>544</v>
      </c>
      <c r="W3164" t="s">
        <v>40</v>
      </c>
      <c r="X3164" t="s">
        <v>40</v>
      </c>
      <c r="Y3164" t="s">
        <v>41</v>
      </c>
      <c r="Z3164" t="s">
        <v>41</v>
      </c>
      <c r="AA3164" t="s">
        <v>188</v>
      </c>
      <c r="AB3164" t="s">
        <v>551</v>
      </c>
    </row>
    <row r="3165" spans="1:28" x14ac:dyDescent="0.25">
      <c r="A3165" t="s">
        <v>146</v>
      </c>
      <c r="B3165" t="s">
        <v>26</v>
      </c>
      <c r="C3165" t="s">
        <v>567</v>
      </c>
      <c r="D3165" t="s">
        <v>64</v>
      </c>
      <c r="E3165">
        <v>511</v>
      </c>
      <c r="F3165" t="str">
        <f t="shared" si="98"/>
        <v>A3860AF511</v>
      </c>
      <c r="G3165">
        <f t="shared" si="99"/>
        <v>93000</v>
      </c>
      <c r="H3165" s="2">
        <v>-93183</v>
      </c>
      <c r="I3165" s="3">
        <v>-93000</v>
      </c>
      <c r="J3165" t="s">
        <v>99</v>
      </c>
      <c r="K3165" t="s">
        <v>121</v>
      </c>
      <c r="L3165" t="s">
        <v>122</v>
      </c>
      <c r="M3165" t="s">
        <v>123</v>
      </c>
      <c r="N3165" t="s">
        <v>124</v>
      </c>
      <c r="O3165" t="s">
        <v>814</v>
      </c>
      <c r="P3165" t="s">
        <v>34</v>
      </c>
      <c r="Q3165" t="s">
        <v>51</v>
      </c>
      <c r="R3165" t="s">
        <v>58</v>
      </c>
      <c r="S3165" t="s">
        <v>568</v>
      </c>
      <c r="T3165" t="s">
        <v>185</v>
      </c>
      <c r="U3165" t="s">
        <v>194</v>
      </c>
      <c r="V3165" t="s">
        <v>544</v>
      </c>
      <c r="W3165" t="s">
        <v>40</v>
      </c>
      <c r="X3165" t="s">
        <v>40</v>
      </c>
      <c r="Y3165" t="s">
        <v>41</v>
      </c>
      <c r="Z3165" t="s">
        <v>41</v>
      </c>
      <c r="AA3165" t="s">
        <v>188</v>
      </c>
      <c r="AB3165" t="s">
        <v>551</v>
      </c>
    </row>
    <row r="3166" spans="1:28" x14ac:dyDescent="0.25">
      <c r="A3166" t="s">
        <v>147</v>
      </c>
      <c r="B3166" t="s">
        <v>26</v>
      </c>
      <c r="C3166" t="s">
        <v>567</v>
      </c>
      <c r="D3166" t="s">
        <v>64</v>
      </c>
      <c r="E3166">
        <v>511</v>
      </c>
      <c r="F3166" t="str">
        <f t="shared" si="98"/>
        <v>A3860AF511</v>
      </c>
      <c r="G3166">
        <f t="shared" si="99"/>
        <v>93000</v>
      </c>
      <c r="H3166" s="2">
        <v>93183</v>
      </c>
      <c r="I3166" s="3">
        <v>93000</v>
      </c>
      <c r="J3166" t="s">
        <v>29</v>
      </c>
      <c r="K3166" t="s">
        <v>126</v>
      </c>
      <c r="L3166" t="s">
        <v>927</v>
      </c>
      <c r="M3166" t="s">
        <v>127</v>
      </c>
      <c r="N3166" t="s">
        <v>928</v>
      </c>
      <c r="O3166" t="s">
        <v>814</v>
      </c>
      <c r="P3166" t="s">
        <v>34</v>
      </c>
      <c r="Q3166" t="s">
        <v>51</v>
      </c>
      <c r="R3166" t="s">
        <v>58</v>
      </c>
      <c r="S3166" t="s">
        <v>568</v>
      </c>
      <c r="T3166" t="s">
        <v>185</v>
      </c>
      <c r="U3166" t="s">
        <v>194</v>
      </c>
      <c r="V3166" t="s">
        <v>544</v>
      </c>
      <c r="W3166" t="s">
        <v>40</v>
      </c>
      <c r="X3166" t="s">
        <v>40</v>
      </c>
      <c r="Y3166" t="s">
        <v>41</v>
      </c>
      <c r="Z3166" t="s">
        <v>41</v>
      </c>
      <c r="AA3166" t="s">
        <v>188</v>
      </c>
      <c r="AB3166" t="s">
        <v>551</v>
      </c>
    </row>
    <row r="3167" spans="1:28" x14ac:dyDescent="0.25">
      <c r="A3167" t="s">
        <v>148</v>
      </c>
      <c r="B3167" t="s">
        <v>26</v>
      </c>
      <c r="C3167" t="s">
        <v>567</v>
      </c>
      <c r="D3167" t="s">
        <v>64</v>
      </c>
      <c r="E3167">
        <v>511</v>
      </c>
      <c r="F3167" t="str">
        <f t="shared" si="98"/>
        <v>A3860AF511</v>
      </c>
      <c r="G3167">
        <f t="shared" si="99"/>
        <v>93000</v>
      </c>
      <c r="H3167" s="2">
        <v>-93183</v>
      </c>
      <c r="I3167" s="3">
        <v>-93000</v>
      </c>
      <c r="J3167" t="s">
        <v>99</v>
      </c>
      <c r="K3167" t="s">
        <v>116</v>
      </c>
      <c r="L3167" t="s">
        <v>117</v>
      </c>
      <c r="M3167" t="s">
        <v>118</v>
      </c>
      <c r="N3167" t="s">
        <v>117</v>
      </c>
      <c r="O3167" t="s">
        <v>814</v>
      </c>
      <c r="P3167" t="s">
        <v>34</v>
      </c>
      <c r="Q3167" t="s">
        <v>51</v>
      </c>
      <c r="R3167" t="s">
        <v>58</v>
      </c>
      <c r="S3167" t="s">
        <v>568</v>
      </c>
      <c r="T3167" t="s">
        <v>185</v>
      </c>
      <c r="U3167" t="s">
        <v>194</v>
      </c>
      <c r="V3167" t="s">
        <v>544</v>
      </c>
      <c r="W3167" t="s">
        <v>40</v>
      </c>
      <c r="X3167" t="s">
        <v>40</v>
      </c>
      <c r="Y3167" t="s">
        <v>41</v>
      </c>
      <c r="Z3167" t="s">
        <v>41</v>
      </c>
      <c r="AA3167" t="s">
        <v>188</v>
      </c>
      <c r="AB3167" t="s">
        <v>551</v>
      </c>
    </row>
    <row r="3168" spans="1:28" x14ac:dyDescent="0.25">
      <c r="A3168" t="s">
        <v>149</v>
      </c>
      <c r="B3168" t="s">
        <v>26</v>
      </c>
      <c r="C3168" t="s">
        <v>567</v>
      </c>
      <c r="D3168" t="s">
        <v>64</v>
      </c>
      <c r="E3168">
        <v>511</v>
      </c>
      <c r="F3168" t="str">
        <f t="shared" si="98"/>
        <v>A3860AF511</v>
      </c>
      <c r="G3168">
        <f t="shared" si="99"/>
        <v>61000</v>
      </c>
      <c r="H3168" s="2">
        <v>61004</v>
      </c>
      <c r="I3168" s="3">
        <v>61000</v>
      </c>
      <c r="J3168" t="s">
        <v>29</v>
      </c>
      <c r="K3168" t="s">
        <v>51</v>
      </c>
      <c r="L3168" t="s">
        <v>137</v>
      </c>
      <c r="M3168" t="s">
        <v>138</v>
      </c>
      <c r="N3168" t="s">
        <v>139</v>
      </c>
      <c r="O3168" t="s">
        <v>814</v>
      </c>
      <c r="P3168" t="s">
        <v>34</v>
      </c>
      <c r="Q3168" t="s">
        <v>51</v>
      </c>
      <c r="R3168" t="s">
        <v>58</v>
      </c>
      <c r="S3168" t="s">
        <v>568</v>
      </c>
      <c r="T3168" t="s">
        <v>185</v>
      </c>
      <c r="U3168" t="s">
        <v>194</v>
      </c>
      <c r="V3168" t="s">
        <v>544</v>
      </c>
      <c r="W3168" t="s">
        <v>40</v>
      </c>
      <c r="X3168" t="s">
        <v>40</v>
      </c>
      <c r="Y3168" t="s">
        <v>41</v>
      </c>
      <c r="Z3168" t="s">
        <v>41</v>
      </c>
      <c r="AA3168" t="s">
        <v>188</v>
      </c>
      <c r="AB3168" t="s">
        <v>551</v>
      </c>
    </row>
    <row r="3169" spans="1:29" x14ac:dyDescent="0.25">
      <c r="A3169" t="s">
        <v>152</v>
      </c>
      <c r="B3169" t="s">
        <v>26</v>
      </c>
      <c r="C3169" t="s">
        <v>567</v>
      </c>
      <c r="D3169" t="s">
        <v>64</v>
      </c>
      <c r="E3169">
        <v>511</v>
      </c>
      <c r="F3169" t="str">
        <f t="shared" si="98"/>
        <v>A3860AF511</v>
      </c>
      <c r="G3169">
        <f t="shared" si="99"/>
        <v>61000</v>
      </c>
      <c r="H3169" s="2">
        <v>-61004</v>
      </c>
      <c r="I3169" s="3">
        <v>-61000</v>
      </c>
      <c r="J3169" t="s">
        <v>99</v>
      </c>
      <c r="K3169" t="s">
        <v>115</v>
      </c>
      <c r="L3169" t="s">
        <v>111</v>
      </c>
      <c r="M3169" t="s">
        <v>112</v>
      </c>
      <c r="N3169" t="s">
        <v>113</v>
      </c>
      <c r="O3169" t="s">
        <v>814</v>
      </c>
      <c r="P3169" t="s">
        <v>34</v>
      </c>
      <c r="Q3169" t="s">
        <v>51</v>
      </c>
      <c r="R3169" t="s">
        <v>58</v>
      </c>
      <c r="S3169" t="s">
        <v>568</v>
      </c>
      <c r="T3169" t="s">
        <v>185</v>
      </c>
      <c r="U3169" t="s">
        <v>194</v>
      </c>
      <c r="V3169" t="s">
        <v>544</v>
      </c>
      <c r="W3169" t="s">
        <v>40</v>
      </c>
      <c r="X3169" t="s">
        <v>40</v>
      </c>
      <c r="Y3169" t="s">
        <v>41</v>
      </c>
      <c r="Z3169" t="s">
        <v>41</v>
      </c>
      <c r="AA3169" t="s">
        <v>188</v>
      </c>
      <c r="AB3169" t="s">
        <v>551</v>
      </c>
    </row>
    <row r="3170" spans="1:29" x14ac:dyDescent="0.25">
      <c r="A3170" t="s">
        <v>153</v>
      </c>
      <c r="B3170" t="s">
        <v>569</v>
      </c>
      <c r="C3170" t="s">
        <v>567</v>
      </c>
      <c r="D3170" t="s">
        <v>64</v>
      </c>
      <c r="E3170">
        <v>511</v>
      </c>
      <c r="F3170" t="str">
        <f t="shared" si="98"/>
        <v>A3860AF511</v>
      </c>
      <c r="G3170">
        <f t="shared" si="99"/>
        <v>55000</v>
      </c>
      <c r="H3170" s="2">
        <v>55461</v>
      </c>
      <c r="I3170" s="3">
        <v>55000</v>
      </c>
      <c r="J3170" t="s">
        <v>29</v>
      </c>
      <c r="K3170" t="s">
        <v>154</v>
      </c>
      <c r="L3170" t="s">
        <v>155</v>
      </c>
      <c r="M3170" t="s">
        <v>156</v>
      </c>
      <c r="N3170" t="s">
        <v>157</v>
      </c>
      <c r="O3170" t="s">
        <v>814</v>
      </c>
      <c r="P3170" t="s">
        <v>34</v>
      </c>
      <c r="Q3170" t="s">
        <v>51</v>
      </c>
      <c r="R3170" t="s">
        <v>58</v>
      </c>
      <c r="S3170" t="s">
        <v>568</v>
      </c>
      <c r="T3170" t="s">
        <v>185</v>
      </c>
      <c r="U3170" t="s">
        <v>194</v>
      </c>
      <c r="V3170" t="s">
        <v>544</v>
      </c>
      <c r="W3170" t="s">
        <v>40</v>
      </c>
      <c r="X3170" t="s">
        <v>40</v>
      </c>
      <c r="Y3170" t="s">
        <v>41</v>
      </c>
      <c r="Z3170" t="s">
        <v>41</v>
      </c>
      <c r="AA3170" t="s">
        <v>188</v>
      </c>
      <c r="AB3170" t="s">
        <v>551</v>
      </c>
    </row>
    <row r="3171" spans="1:29" x14ac:dyDescent="0.25">
      <c r="A3171" t="s">
        <v>158</v>
      </c>
      <c r="B3171" t="s">
        <v>569</v>
      </c>
      <c r="C3171" t="s">
        <v>567</v>
      </c>
      <c r="D3171" t="s">
        <v>64</v>
      </c>
      <c r="E3171">
        <v>511</v>
      </c>
      <c r="F3171" t="str">
        <f t="shared" si="98"/>
        <v>A3860AF511</v>
      </c>
      <c r="G3171">
        <f t="shared" si="99"/>
        <v>7000</v>
      </c>
      <c r="H3171" s="2">
        <v>6816</v>
      </c>
      <c r="I3171" s="3">
        <v>7000</v>
      </c>
      <c r="J3171" t="s">
        <v>29</v>
      </c>
      <c r="K3171" t="s">
        <v>159</v>
      </c>
      <c r="L3171" t="s">
        <v>160</v>
      </c>
      <c r="M3171" t="s">
        <v>161</v>
      </c>
      <c r="N3171" t="s">
        <v>162</v>
      </c>
      <c r="O3171" t="s">
        <v>814</v>
      </c>
      <c r="P3171" t="s">
        <v>34</v>
      </c>
      <c r="Q3171" t="s">
        <v>51</v>
      </c>
      <c r="R3171" t="s">
        <v>58</v>
      </c>
      <c r="S3171" t="s">
        <v>568</v>
      </c>
      <c r="T3171" t="s">
        <v>185</v>
      </c>
      <c r="U3171" t="s">
        <v>194</v>
      </c>
      <c r="V3171" t="s">
        <v>544</v>
      </c>
      <c r="W3171" t="s">
        <v>40</v>
      </c>
      <c r="X3171" t="s">
        <v>40</v>
      </c>
      <c r="Y3171" t="s">
        <v>41</v>
      </c>
      <c r="Z3171" t="s">
        <v>41</v>
      </c>
      <c r="AA3171" t="s">
        <v>188</v>
      </c>
      <c r="AB3171" t="s">
        <v>551</v>
      </c>
    </row>
    <row r="3172" spans="1:29" x14ac:dyDescent="0.25">
      <c r="A3172" t="s">
        <v>163</v>
      </c>
      <c r="B3172" t="s">
        <v>569</v>
      </c>
      <c r="C3172" t="s">
        <v>567</v>
      </c>
      <c r="D3172" t="s">
        <v>64</v>
      </c>
      <c r="E3172">
        <v>511</v>
      </c>
      <c r="F3172" t="str">
        <f t="shared" si="98"/>
        <v>A3860AF511</v>
      </c>
      <c r="G3172">
        <f t="shared" si="99"/>
        <v>62000</v>
      </c>
      <c r="H3172" s="2">
        <v>-62277</v>
      </c>
      <c r="I3172" s="3">
        <v>-62000</v>
      </c>
      <c r="J3172" t="s">
        <v>99</v>
      </c>
      <c r="K3172" t="s">
        <v>51</v>
      </c>
      <c r="L3172" t="s">
        <v>137</v>
      </c>
      <c r="M3172" t="s">
        <v>138</v>
      </c>
      <c r="N3172" t="s">
        <v>139</v>
      </c>
      <c r="O3172" t="s">
        <v>814</v>
      </c>
      <c r="P3172" t="s">
        <v>34</v>
      </c>
      <c r="Q3172" t="s">
        <v>51</v>
      </c>
      <c r="R3172" t="s">
        <v>58</v>
      </c>
      <c r="S3172" t="s">
        <v>568</v>
      </c>
      <c r="T3172" t="s">
        <v>185</v>
      </c>
      <c r="U3172" t="s">
        <v>194</v>
      </c>
      <c r="V3172" t="s">
        <v>544</v>
      </c>
      <c r="W3172" t="s">
        <v>40</v>
      </c>
      <c r="X3172" t="s">
        <v>40</v>
      </c>
      <c r="Y3172" t="s">
        <v>41</v>
      </c>
      <c r="Z3172" t="s">
        <v>41</v>
      </c>
      <c r="AA3172" t="s">
        <v>188</v>
      </c>
      <c r="AB3172" t="s">
        <v>551</v>
      </c>
    </row>
    <row r="3173" spans="1:29" x14ac:dyDescent="0.25">
      <c r="A3173" t="s">
        <v>164</v>
      </c>
      <c r="B3173" t="s">
        <v>26</v>
      </c>
      <c r="C3173" t="s">
        <v>567</v>
      </c>
      <c r="D3173" t="s">
        <v>64</v>
      </c>
      <c r="E3173">
        <v>511</v>
      </c>
      <c r="F3173" t="str">
        <f t="shared" si="98"/>
        <v>A3860AF511</v>
      </c>
      <c r="G3173">
        <f t="shared" si="99"/>
        <v>55000</v>
      </c>
      <c r="H3173" s="2">
        <v>55461</v>
      </c>
      <c r="I3173" s="3">
        <v>55000</v>
      </c>
      <c r="J3173" t="s">
        <v>29</v>
      </c>
      <c r="K3173" t="s">
        <v>116</v>
      </c>
      <c r="L3173" t="s">
        <v>117</v>
      </c>
      <c r="M3173" t="s">
        <v>118</v>
      </c>
      <c r="N3173" t="s">
        <v>117</v>
      </c>
      <c r="O3173" t="s">
        <v>814</v>
      </c>
      <c r="P3173" t="s">
        <v>34</v>
      </c>
      <c r="Q3173" t="s">
        <v>51</v>
      </c>
      <c r="R3173" t="s">
        <v>58</v>
      </c>
      <c r="S3173" t="s">
        <v>568</v>
      </c>
      <c r="T3173" t="s">
        <v>185</v>
      </c>
      <c r="U3173" t="s">
        <v>194</v>
      </c>
      <c r="V3173" t="s">
        <v>544</v>
      </c>
      <c r="W3173" t="s">
        <v>40</v>
      </c>
      <c r="X3173" t="s">
        <v>40</v>
      </c>
      <c r="Y3173" t="s">
        <v>41</v>
      </c>
      <c r="Z3173" t="s">
        <v>41</v>
      </c>
      <c r="AA3173" t="s">
        <v>188</v>
      </c>
      <c r="AB3173" t="s">
        <v>551</v>
      </c>
    </row>
    <row r="3174" spans="1:29" x14ac:dyDescent="0.25">
      <c r="A3174" t="s">
        <v>165</v>
      </c>
      <c r="B3174" t="s">
        <v>26</v>
      </c>
      <c r="C3174" t="s">
        <v>567</v>
      </c>
      <c r="D3174" t="s">
        <v>64</v>
      </c>
      <c r="E3174">
        <v>511</v>
      </c>
      <c r="F3174" t="str">
        <f t="shared" si="98"/>
        <v>A3860AF511</v>
      </c>
      <c r="G3174">
        <f t="shared" si="99"/>
        <v>55000</v>
      </c>
      <c r="H3174" s="2">
        <v>-55461</v>
      </c>
      <c r="I3174" s="3">
        <v>-55000</v>
      </c>
      <c r="J3174" t="s">
        <v>99</v>
      </c>
      <c r="K3174" t="s">
        <v>154</v>
      </c>
      <c r="L3174" t="s">
        <v>155</v>
      </c>
      <c r="M3174" t="s">
        <v>156</v>
      </c>
      <c r="N3174" t="s">
        <v>157</v>
      </c>
      <c r="O3174" t="s">
        <v>814</v>
      </c>
      <c r="P3174" t="s">
        <v>34</v>
      </c>
      <c r="Q3174" t="s">
        <v>51</v>
      </c>
      <c r="R3174" t="s">
        <v>58</v>
      </c>
      <c r="S3174" t="s">
        <v>568</v>
      </c>
      <c r="T3174" t="s">
        <v>185</v>
      </c>
      <c r="U3174" t="s">
        <v>194</v>
      </c>
      <c r="V3174" t="s">
        <v>544</v>
      </c>
      <c r="W3174" t="s">
        <v>40</v>
      </c>
      <c r="X3174" t="s">
        <v>40</v>
      </c>
      <c r="Y3174" t="s">
        <v>41</v>
      </c>
      <c r="Z3174" t="s">
        <v>41</v>
      </c>
      <c r="AA3174" t="s">
        <v>188</v>
      </c>
      <c r="AB3174" t="s">
        <v>551</v>
      </c>
    </row>
    <row r="3175" spans="1:29" x14ac:dyDescent="0.25">
      <c r="A3175" t="s">
        <v>166</v>
      </c>
      <c r="B3175" t="s">
        <v>26</v>
      </c>
      <c r="C3175" t="s">
        <v>567</v>
      </c>
      <c r="D3175" t="s">
        <v>64</v>
      </c>
      <c r="E3175">
        <v>511</v>
      </c>
      <c r="F3175" t="str">
        <f t="shared" si="98"/>
        <v>A3860AF511</v>
      </c>
      <c r="G3175">
        <f t="shared" si="99"/>
        <v>57000</v>
      </c>
      <c r="H3175" s="2">
        <v>56767</v>
      </c>
      <c r="I3175" s="3">
        <v>57000</v>
      </c>
      <c r="J3175" t="s">
        <v>29</v>
      </c>
      <c r="K3175" t="s">
        <v>116</v>
      </c>
      <c r="L3175" t="s">
        <v>117</v>
      </c>
      <c r="M3175" t="s">
        <v>118</v>
      </c>
      <c r="N3175" t="s">
        <v>117</v>
      </c>
      <c r="O3175" t="s">
        <v>814</v>
      </c>
      <c r="P3175" t="s">
        <v>34</v>
      </c>
      <c r="Q3175" t="s">
        <v>51</v>
      </c>
      <c r="R3175" t="s">
        <v>58</v>
      </c>
      <c r="S3175" t="s">
        <v>568</v>
      </c>
      <c r="T3175" t="s">
        <v>185</v>
      </c>
      <c r="U3175" t="s">
        <v>194</v>
      </c>
      <c r="V3175" t="s">
        <v>544</v>
      </c>
      <c r="W3175" t="s">
        <v>40</v>
      </c>
      <c r="X3175" t="s">
        <v>40</v>
      </c>
      <c r="Y3175" t="s">
        <v>41</v>
      </c>
      <c r="Z3175" t="s">
        <v>41</v>
      </c>
      <c r="AA3175" t="s">
        <v>188</v>
      </c>
      <c r="AB3175" t="s">
        <v>551</v>
      </c>
    </row>
    <row r="3176" spans="1:29" x14ac:dyDescent="0.25">
      <c r="A3176" t="s">
        <v>167</v>
      </c>
      <c r="B3176" t="s">
        <v>26</v>
      </c>
      <c r="C3176" t="s">
        <v>567</v>
      </c>
      <c r="D3176" t="s">
        <v>64</v>
      </c>
      <c r="E3176">
        <v>511</v>
      </c>
      <c r="F3176" t="str">
        <f t="shared" si="98"/>
        <v>A3860AF511</v>
      </c>
      <c r="G3176">
        <f t="shared" si="99"/>
        <v>57000</v>
      </c>
      <c r="H3176" s="2">
        <v>-56767</v>
      </c>
      <c r="I3176" s="3">
        <v>-57000</v>
      </c>
      <c r="J3176" t="s">
        <v>99</v>
      </c>
      <c r="K3176" t="s">
        <v>168</v>
      </c>
      <c r="L3176" t="s">
        <v>117</v>
      </c>
      <c r="M3176" t="s">
        <v>169</v>
      </c>
      <c r="N3176" t="s">
        <v>170</v>
      </c>
      <c r="O3176" t="s">
        <v>814</v>
      </c>
      <c r="P3176" t="s">
        <v>34</v>
      </c>
      <c r="Q3176" t="s">
        <v>51</v>
      </c>
      <c r="R3176" t="s">
        <v>58</v>
      </c>
      <c r="S3176" t="s">
        <v>568</v>
      </c>
      <c r="T3176" t="s">
        <v>185</v>
      </c>
      <c r="U3176" t="s">
        <v>194</v>
      </c>
      <c r="V3176" t="s">
        <v>544</v>
      </c>
      <c r="W3176" t="s">
        <v>40</v>
      </c>
      <c r="X3176" t="s">
        <v>40</v>
      </c>
      <c r="Y3176" t="s">
        <v>41</v>
      </c>
      <c r="Z3176" t="s">
        <v>41</v>
      </c>
      <c r="AA3176" t="s">
        <v>188</v>
      </c>
      <c r="AB3176" t="s">
        <v>551</v>
      </c>
    </row>
    <row r="3177" spans="1:29" x14ac:dyDescent="0.25">
      <c r="A3177" t="s">
        <v>171</v>
      </c>
      <c r="B3177" t="s">
        <v>26</v>
      </c>
      <c r="C3177" t="s">
        <v>567</v>
      </c>
      <c r="D3177" t="s">
        <v>64</v>
      </c>
      <c r="E3177">
        <v>511</v>
      </c>
      <c r="F3177" t="str">
        <f t="shared" si="98"/>
        <v>A3860AF511</v>
      </c>
      <c r="G3177">
        <f t="shared" si="99"/>
        <v>22000</v>
      </c>
      <c r="H3177" s="2">
        <v>22279</v>
      </c>
      <c r="I3177" s="3">
        <v>22000</v>
      </c>
      <c r="J3177" t="s">
        <v>29</v>
      </c>
      <c r="K3177" t="s">
        <v>115</v>
      </c>
      <c r="L3177" t="s">
        <v>111</v>
      </c>
      <c r="M3177" t="s">
        <v>112</v>
      </c>
      <c r="N3177" t="s">
        <v>113</v>
      </c>
      <c r="O3177" t="s">
        <v>814</v>
      </c>
      <c r="P3177" t="s">
        <v>34</v>
      </c>
      <c r="Q3177" t="s">
        <v>51</v>
      </c>
      <c r="R3177" t="s">
        <v>58</v>
      </c>
      <c r="S3177" t="s">
        <v>568</v>
      </c>
      <c r="T3177" t="s">
        <v>185</v>
      </c>
      <c r="U3177" t="s">
        <v>194</v>
      </c>
      <c r="V3177" t="s">
        <v>544</v>
      </c>
      <c r="W3177" t="s">
        <v>40</v>
      </c>
      <c r="X3177" t="s">
        <v>40</v>
      </c>
      <c r="Y3177" t="s">
        <v>41</v>
      </c>
      <c r="Z3177" t="s">
        <v>41</v>
      </c>
      <c r="AA3177" t="s">
        <v>188</v>
      </c>
      <c r="AB3177" t="s">
        <v>551</v>
      </c>
    </row>
    <row r="3178" spans="1:29" x14ac:dyDescent="0.25">
      <c r="A3178" t="s">
        <v>172</v>
      </c>
      <c r="B3178" t="s">
        <v>26</v>
      </c>
      <c r="C3178" t="s">
        <v>567</v>
      </c>
      <c r="D3178" t="s">
        <v>64</v>
      </c>
      <c r="E3178">
        <v>511</v>
      </c>
      <c r="F3178" t="str">
        <f t="shared" si="98"/>
        <v>A3860AF511</v>
      </c>
      <c r="G3178">
        <f t="shared" si="99"/>
        <v>22000</v>
      </c>
      <c r="H3178" s="2">
        <v>-22279</v>
      </c>
      <c r="I3178" s="3">
        <v>-22000</v>
      </c>
      <c r="J3178" t="s">
        <v>99</v>
      </c>
      <c r="K3178" t="s">
        <v>108</v>
      </c>
      <c r="L3178" t="s">
        <v>109</v>
      </c>
      <c r="M3178" t="s">
        <v>32</v>
      </c>
      <c r="N3178" t="s">
        <v>33</v>
      </c>
      <c r="O3178" t="s">
        <v>814</v>
      </c>
      <c r="P3178" t="s">
        <v>34</v>
      </c>
      <c r="Q3178" t="s">
        <v>51</v>
      </c>
      <c r="R3178" t="s">
        <v>58</v>
      </c>
      <c r="S3178" t="s">
        <v>568</v>
      </c>
      <c r="T3178" t="s">
        <v>185</v>
      </c>
      <c r="U3178" t="s">
        <v>194</v>
      </c>
      <c r="V3178" t="s">
        <v>544</v>
      </c>
      <c r="W3178" t="s">
        <v>40</v>
      </c>
      <c r="X3178" t="s">
        <v>40</v>
      </c>
      <c r="Y3178" t="s">
        <v>41</v>
      </c>
      <c r="Z3178" t="s">
        <v>41</v>
      </c>
      <c r="AA3178" t="s">
        <v>188</v>
      </c>
      <c r="AB3178" t="s">
        <v>551</v>
      </c>
    </row>
    <row r="3179" spans="1:29" x14ac:dyDescent="0.25">
      <c r="A3179" t="s">
        <v>823</v>
      </c>
      <c r="B3179" t="s">
        <v>570</v>
      </c>
      <c r="C3179" t="s">
        <v>571</v>
      </c>
      <c r="D3179" t="s">
        <v>87</v>
      </c>
      <c r="E3179">
        <v>511</v>
      </c>
      <c r="F3179" t="str">
        <f t="shared" si="98"/>
        <v>A7502AF511</v>
      </c>
      <c r="G3179">
        <f t="shared" si="99"/>
        <v>16892000</v>
      </c>
      <c r="H3179" s="2">
        <v>16891773</v>
      </c>
      <c r="I3179" s="3">
        <v>16892000</v>
      </c>
      <c r="J3179" t="s">
        <v>29</v>
      </c>
      <c r="K3179" t="s">
        <v>108</v>
      </c>
      <c r="L3179" t="s">
        <v>109</v>
      </c>
      <c r="M3179" t="s">
        <v>32</v>
      </c>
      <c r="N3179" t="s">
        <v>33</v>
      </c>
      <c r="O3179" t="s">
        <v>814</v>
      </c>
      <c r="P3179" t="s">
        <v>375</v>
      </c>
      <c r="Q3179" t="s">
        <v>35</v>
      </c>
      <c r="R3179" t="s">
        <v>36</v>
      </c>
      <c r="S3179" t="s">
        <v>572</v>
      </c>
      <c r="T3179" t="s">
        <v>377</v>
      </c>
      <c r="U3179" t="s">
        <v>573</v>
      </c>
      <c r="V3179" t="s">
        <v>378</v>
      </c>
      <c r="W3179" t="s">
        <v>40</v>
      </c>
      <c r="X3179" t="s">
        <v>187</v>
      </c>
      <c r="Y3179" t="s">
        <v>41</v>
      </c>
      <c r="Z3179" t="s">
        <v>41</v>
      </c>
      <c r="AA3179" t="s">
        <v>379</v>
      </c>
      <c r="AB3179" t="s">
        <v>572</v>
      </c>
      <c r="AC3179" t="s">
        <v>380</v>
      </c>
    </row>
    <row r="3180" spans="1:29" x14ac:dyDescent="0.25">
      <c r="A3180" t="s">
        <v>825</v>
      </c>
      <c r="B3180" t="s">
        <v>570</v>
      </c>
      <c r="C3180" t="s">
        <v>571</v>
      </c>
      <c r="D3180" t="s">
        <v>87</v>
      </c>
      <c r="E3180">
        <v>511</v>
      </c>
      <c r="F3180" t="str">
        <f t="shared" si="98"/>
        <v>A7502AF511</v>
      </c>
      <c r="G3180">
        <f t="shared" si="99"/>
        <v>231000</v>
      </c>
      <c r="H3180" s="2">
        <v>230177</v>
      </c>
      <c r="I3180" s="3">
        <v>231000</v>
      </c>
      <c r="J3180" t="s">
        <v>29</v>
      </c>
      <c r="K3180" t="s">
        <v>100</v>
      </c>
      <c r="L3180" t="s">
        <v>101</v>
      </c>
      <c r="M3180" t="s">
        <v>102</v>
      </c>
      <c r="N3180" t="s">
        <v>103</v>
      </c>
      <c r="O3180" t="s">
        <v>814</v>
      </c>
      <c r="P3180" t="s">
        <v>375</v>
      </c>
      <c r="Q3180" t="s">
        <v>35</v>
      </c>
      <c r="R3180" t="s">
        <v>36</v>
      </c>
      <c r="S3180" t="s">
        <v>572</v>
      </c>
      <c r="T3180" t="s">
        <v>377</v>
      </c>
      <c r="U3180" t="s">
        <v>573</v>
      </c>
      <c r="V3180" t="s">
        <v>378</v>
      </c>
      <c r="W3180" t="s">
        <v>40</v>
      </c>
      <c r="X3180" t="s">
        <v>187</v>
      </c>
      <c r="Y3180" t="s">
        <v>41</v>
      </c>
      <c r="Z3180" t="s">
        <v>41</v>
      </c>
      <c r="AA3180" t="s">
        <v>379</v>
      </c>
      <c r="AB3180" t="s">
        <v>572</v>
      </c>
      <c r="AC3180" t="s">
        <v>380</v>
      </c>
    </row>
    <row r="3181" spans="1:29" x14ac:dyDescent="0.25">
      <c r="A3181" t="s">
        <v>816</v>
      </c>
      <c r="B3181" t="s">
        <v>570</v>
      </c>
      <c r="C3181" t="s">
        <v>571</v>
      </c>
      <c r="D3181" t="s">
        <v>87</v>
      </c>
      <c r="E3181">
        <v>511</v>
      </c>
      <c r="F3181" t="str">
        <f t="shared" si="98"/>
        <v>A7502AF511</v>
      </c>
      <c r="G3181">
        <f t="shared" si="99"/>
        <v>8000000</v>
      </c>
      <c r="H3181" s="2">
        <v>-7999268</v>
      </c>
      <c r="I3181" s="3">
        <v>-8000000</v>
      </c>
      <c r="J3181" t="s">
        <v>99</v>
      </c>
      <c r="K3181" t="s">
        <v>115</v>
      </c>
      <c r="L3181" t="s">
        <v>111</v>
      </c>
      <c r="M3181" t="s">
        <v>112</v>
      </c>
      <c r="N3181" t="s">
        <v>113</v>
      </c>
      <c r="O3181" t="s">
        <v>814</v>
      </c>
      <c r="P3181" t="s">
        <v>375</v>
      </c>
      <c r="Q3181" t="s">
        <v>35</v>
      </c>
      <c r="R3181" t="s">
        <v>36</v>
      </c>
      <c r="S3181" t="s">
        <v>572</v>
      </c>
      <c r="T3181" t="s">
        <v>377</v>
      </c>
      <c r="U3181" t="s">
        <v>573</v>
      </c>
      <c r="V3181" t="s">
        <v>378</v>
      </c>
      <c r="W3181" t="s">
        <v>40</v>
      </c>
      <c r="X3181" t="s">
        <v>187</v>
      </c>
      <c r="Y3181" t="s">
        <v>41</v>
      </c>
      <c r="Z3181" t="s">
        <v>41</v>
      </c>
      <c r="AA3181" t="s">
        <v>379</v>
      </c>
      <c r="AB3181" t="s">
        <v>572</v>
      </c>
      <c r="AC3181" t="s">
        <v>380</v>
      </c>
    </row>
    <row r="3182" spans="1:29" x14ac:dyDescent="0.25">
      <c r="A3182" t="s">
        <v>817</v>
      </c>
      <c r="B3182" t="s">
        <v>570</v>
      </c>
      <c r="C3182" t="s">
        <v>571</v>
      </c>
      <c r="D3182" t="s">
        <v>87</v>
      </c>
      <c r="E3182">
        <v>511</v>
      </c>
      <c r="F3182" t="str">
        <f t="shared" si="98"/>
        <v>A7502AF511</v>
      </c>
      <c r="G3182">
        <f t="shared" si="99"/>
        <v>9123000</v>
      </c>
      <c r="H3182" s="2">
        <v>-9122682</v>
      </c>
      <c r="I3182" s="3">
        <v>-9123000</v>
      </c>
      <c r="J3182" t="s">
        <v>99</v>
      </c>
      <c r="K3182" t="s">
        <v>116</v>
      </c>
      <c r="L3182" t="s">
        <v>117</v>
      </c>
      <c r="M3182" t="s">
        <v>118</v>
      </c>
      <c r="N3182" t="s">
        <v>117</v>
      </c>
      <c r="O3182" t="s">
        <v>814</v>
      </c>
      <c r="P3182" t="s">
        <v>375</v>
      </c>
      <c r="Q3182" t="s">
        <v>35</v>
      </c>
      <c r="R3182" t="s">
        <v>36</v>
      </c>
      <c r="S3182" t="s">
        <v>572</v>
      </c>
      <c r="T3182" t="s">
        <v>377</v>
      </c>
      <c r="U3182" t="s">
        <v>573</v>
      </c>
      <c r="V3182" t="s">
        <v>378</v>
      </c>
      <c r="W3182" t="s">
        <v>40</v>
      </c>
      <c r="X3182" t="s">
        <v>187</v>
      </c>
      <c r="Y3182" t="s">
        <v>41</v>
      </c>
      <c r="Z3182" t="s">
        <v>41</v>
      </c>
      <c r="AA3182" t="s">
        <v>379</v>
      </c>
      <c r="AB3182" t="s">
        <v>572</v>
      </c>
      <c r="AC3182" t="s">
        <v>380</v>
      </c>
    </row>
    <row r="3183" spans="1:29" x14ac:dyDescent="0.25">
      <c r="A3183" t="s">
        <v>870</v>
      </c>
      <c r="B3183" t="s">
        <v>570</v>
      </c>
      <c r="C3183" t="s">
        <v>571</v>
      </c>
      <c r="D3183" t="s">
        <v>87</v>
      </c>
      <c r="E3183">
        <v>511</v>
      </c>
      <c r="F3183" t="str">
        <f t="shared" si="98"/>
        <v>A7502AF511</v>
      </c>
      <c r="G3183">
        <f t="shared" si="99"/>
        <v>184000</v>
      </c>
      <c r="H3183" s="2">
        <v>-183799</v>
      </c>
      <c r="I3183" s="3">
        <v>-184000</v>
      </c>
      <c r="J3183" t="s">
        <v>99</v>
      </c>
      <c r="K3183" t="s">
        <v>108</v>
      </c>
      <c r="L3183" t="s">
        <v>109</v>
      </c>
      <c r="M3183" t="s">
        <v>32</v>
      </c>
      <c r="N3183" t="s">
        <v>33</v>
      </c>
      <c r="O3183" t="s">
        <v>814</v>
      </c>
      <c r="P3183" t="s">
        <v>375</v>
      </c>
      <c r="Q3183" t="s">
        <v>35</v>
      </c>
      <c r="R3183" t="s">
        <v>36</v>
      </c>
      <c r="S3183" t="s">
        <v>572</v>
      </c>
      <c r="T3183" t="s">
        <v>377</v>
      </c>
      <c r="U3183" t="s">
        <v>573</v>
      </c>
      <c r="V3183" t="s">
        <v>378</v>
      </c>
      <c r="W3183" t="s">
        <v>40</v>
      </c>
      <c r="X3183" t="s">
        <v>187</v>
      </c>
      <c r="Y3183" t="s">
        <v>41</v>
      </c>
      <c r="Z3183" t="s">
        <v>41</v>
      </c>
      <c r="AA3183" t="s">
        <v>379</v>
      </c>
      <c r="AB3183" t="s">
        <v>572</v>
      </c>
      <c r="AC3183" t="s">
        <v>380</v>
      </c>
    </row>
    <row r="3184" spans="1:29" x14ac:dyDescent="0.25">
      <c r="A3184" t="s">
        <v>820</v>
      </c>
      <c r="B3184" t="s">
        <v>570</v>
      </c>
      <c r="C3184" t="s">
        <v>571</v>
      </c>
      <c r="D3184" t="s">
        <v>87</v>
      </c>
      <c r="E3184">
        <v>511</v>
      </c>
      <c r="F3184" t="str">
        <f t="shared" si="98"/>
        <v>A7502AF511</v>
      </c>
      <c r="G3184">
        <f t="shared" si="99"/>
        <v>43000</v>
      </c>
      <c r="H3184" s="2">
        <v>43047</v>
      </c>
      <c r="I3184" s="3">
        <v>43000</v>
      </c>
      <c r="J3184" t="s">
        <v>29</v>
      </c>
      <c r="K3184" t="s">
        <v>104</v>
      </c>
      <c r="L3184" t="s">
        <v>105</v>
      </c>
      <c r="M3184" t="s">
        <v>102</v>
      </c>
      <c r="N3184" t="s">
        <v>103</v>
      </c>
      <c r="O3184" t="s">
        <v>814</v>
      </c>
      <c r="P3184" t="s">
        <v>375</v>
      </c>
      <c r="Q3184" t="s">
        <v>35</v>
      </c>
      <c r="R3184" t="s">
        <v>36</v>
      </c>
      <c r="S3184" t="s">
        <v>572</v>
      </c>
      <c r="T3184" t="s">
        <v>377</v>
      </c>
      <c r="U3184" t="s">
        <v>573</v>
      </c>
      <c r="V3184" t="s">
        <v>378</v>
      </c>
      <c r="W3184" t="s">
        <v>40</v>
      </c>
      <c r="X3184" t="s">
        <v>187</v>
      </c>
      <c r="Y3184" t="s">
        <v>41</v>
      </c>
      <c r="Z3184" t="s">
        <v>41</v>
      </c>
      <c r="AA3184" t="s">
        <v>379</v>
      </c>
      <c r="AB3184" t="s">
        <v>572</v>
      </c>
      <c r="AC3184" t="s">
        <v>380</v>
      </c>
    </row>
    <row r="3185" spans="1:29" x14ac:dyDescent="0.25">
      <c r="A3185" t="s">
        <v>822</v>
      </c>
      <c r="B3185" t="s">
        <v>570</v>
      </c>
      <c r="C3185" t="s">
        <v>571</v>
      </c>
      <c r="D3185" t="s">
        <v>87</v>
      </c>
      <c r="E3185">
        <v>511</v>
      </c>
      <c r="F3185" t="str">
        <f t="shared" si="98"/>
        <v>A7502AF511</v>
      </c>
      <c r="G3185">
        <f t="shared" si="99"/>
        <v>82000</v>
      </c>
      <c r="H3185" s="2">
        <v>81688</v>
      </c>
      <c r="I3185" s="3">
        <v>82000</v>
      </c>
      <c r="J3185" t="s">
        <v>29</v>
      </c>
      <c r="K3185" t="s">
        <v>115</v>
      </c>
      <c r="L3185" t="s">
        <v>111</v>
      </c>
      <c r="M3185" t="s">
        <v>112</v>
      </c>
      <c r="N3185" t="s">
        <v>113</v>
      </c>
      <c r="O3185" t="s">
        <v>814</v>
      </c>
      <c r="P3185" t="s">
        <v>375</v>
      </c>
      <c r="Q3185" t="s">
        <v>35</v>
      </c>
      <c r="R3185" t="s">
        <v>36</v>
      </c>
      <c r="S3185" t="s">
        <v>572</v>
      </c>
      <c r="T3185" t="s">
        <v>377</v>
      </c>
      <c r="U3185" t="s">
        <v>573</v>
      </c>
      <c r="V3185" t="s">
        <v>378</v>
      </c>
      <c r="W3185" t="s">
        <v>40</v>
      </c>
      <c r="X3185" t="s">
        <v>187</v>
      </c>
      <c r="Y3185" t="s">
        <v>41</v>
      </c>
      <c r="Z3185" t="s">
        <v>41</v>
      </c>
      <c r="AA3185" t="s">
        <v>379</v>
      </c>
      <c r="AB3185" t="s">
        <v>572</v>
      </c>
      <c r="AC3185" t="s">
        <v>380</v>
      </c>
    </row>
    <row r="3186" spans="1:29" x14ac:dyDescent="0.25">
      <c r="A3186" t="s">
        <v>925</v>
      </c>
      <c r="B3186" t="s">
        <v>570</v>
      </c>
      <c r="C3186" t="s">
        <v>571</v>
      </c>
      <c r="D3186" t="s">
        <v>87</v>
      </c>
      <c r="E3186">
        <v>511</v>
      </c>
      <c r="F3186" t="str">
        <f t="shared" si="98"/>
        <v>A7502AF511</v>
      </c>
      <c r="G3186">
        <f t="shared" si="99"/>
        <v>59000</v>
      </c>
      <c r="H3186" s="2">
        <v>59064</v>
      </c>
      <c r="I3186" s="3">
        <v>59000</v>
      </c>
      <c r="J3186" t="s">
        <v>29</v>
      </c>
      <c r="K3186" t="s">
        <v>116</v>
      </c>
      <c r="L3186" t="s">
        <v>117</v>
      </c>
      <c r="M3186" t="s">
        <v>118</v>
      </c>
      <c r="N3186" t="s">
        <v>117</v>
      </c>
      <c r="O3186" t="s">
        <v>814</v>
      </c>
      <c r="P3186" t="s">
        <v>375</v>
      </c>
      <c r="Q3186" t="s">
        <v>35</v>
      </c>
      <c r="R3186" t="s">
        <v>36</v>
      </c>
      <c r="S3186" t="s">
        <v>572</v>
      </c>
      <c r="T3186" t="s">
        <v>377</v>
      </c>
      <c r="U3186" t="s">
        <v>573</v>
      </c>
      <c r="V3186" t="s">
        <v>378</v>
      </c>
      <c r="W3186" t="s">
        <v>40</v>
      </c>
      <c r="X3186" t="s">
        <v>187</v>
      </c>
      <c r="Y3186" t="s">
        <v>41</v>
      </c>
      <c r="Z3186" t="s">
        <v>41</v>
      </c>
      <c r="AA3186" t="s">
        <v>379</v>
      </c>
      <c r="AB3186" t="s">
        <v>572</v>
      </c>
      <c r="AC3186" t="s">
        <v>380</v>
      </c>
    </row>
    <row r="3187" spans="1:29" x14ac:dyDescent="0.25">
      <c r="A3187" t="s">
        <v>149</v>
      </c>
      <c r="B3187" t="s">
        <v>570</v>
      </c>
      <c r="C3187" t="s">
        <v>571</v>
      </c>
      <c r="D3187" t="s">
        <v>87</v>
      </c>
      <c r="E3187">
        <v>511</v>
      </c>
      <c r="F3187" t="str">
        <f t="shared" si="98"/>
        <v>A7502AF511</v>
      </c>
      <c r="G3187">
        <f t="shared" si="99"/>
        <v>3959000</v>
      </c>
      <c r="H3187" s="2">
        <v>3958790</v>
      </c>
      <c r="I3187" s="3">
        <v>3959000</v>
      </c>
      <c r="J3187" t="s">
        <v>29</v>
      </c>
      <c r="K3187" t="s">
        <v>381</v>
      </c>
      <c r="L3187" t="s">
        <v>382</v>
      </c>
      <c r="M3187" t="s">
        <v>383</v>
      </c>
      <c r="N3187" t="s">
        <v>384</v>
      </c>
      <c r="O3187" t="s">
        <v>814</v>
      </c>
      <c r="P3187" t="s">
        <v>375</v>
      </c>
      <c r="Q3187" t="s">
        <v>35</v>
      </c>
      <c r="R3187" t="s">
        <v>36</v>
      </c>
      <c r="S3187" t="s">
        <v>572</v>
      </c>
      <c r="T3187" t="s">
        <v>377</v>
      </c>
      <c r="U3187" t="s">
        <v>573</v>
      </c>
      <c r="V3187" t="s">
        <v>378</v>
      </c>
      <c r="W3187" t="s">
        <v>40</v>
      </c>
      <c r="X3187" t="s">
        <v>187</v>
      </c>
      <c r="Y3187" t="s">
        <v>41</v>
      </c>
      <c r="Z3187" t="s">
        <v>41</v>
      </c>
      <c r="AA3187" t="s">
        <v>379</v>
      </c>
      <c r="AB3187" t="s">
        <v>572</v>
      </c>
      <c r="AC3187" t="s">
        <v>380</v>
      </c>
    </row>
    <row r="3188" spans="1:29" x14ac:dyDescent="0.25">
      <c r="A3188" t="s">
        <v>152</v>
      </c>
      <c r="B3188" t="s">
        <v>570</v>
      </c>
      <c r="C3188" t="s">
        <v>571</v>
      </c>
      <c r="D3188" t="s">
        <v>87</v>
      </c>
      <c r="E3188">
        <v>511</v>
      </c>
      <c r="F3188" t="str">
        <f t="shared" si="98"/>
        <v>A7502AF511</v>
      </c>
      <c r="G3188">
        <f t="shared" si="99"/>
        <v>3959000</v>
      </c>
      <c r="H3188" s="2">
        <v>-3958790</v>
      </c>
      <c r="I3188" s="3">
        <v>-3959000</v>
      </c>
      <c r="J3188" t="s">
        <v>99</v>
      </c>
      <c r="K3188" t="s">
        <v>115</v>
      </c>
      <c r="L3188" t="s">
        <v>111</v>
      </c>
      <c r="M3188" t="s">
        <v>112</v>
      </c>
      <c r="N3188" t="s">
        <v>113</v>
      </c>
      <c r="O3188" t="s">
        <v>814</v>
      </c>
      <c r="P3188" t="s">
        <v>375</v>
      </c>
      <c r="Q3188" t="s">
        <v>35</v>
      </c>
      <c r="R3188" t="s">
        <v>36</v>
      </c>
      <c r="S3188" t="s">
        <v>572</v>
      </c>
      <c r="T3188" t="s">
        <v>377</v>
      </c>
      <c r="U3188" t="s">
        <v>573</v>
      </c>
      <c r="V3188" t="s">
        <v>378</v>
      </c>
      <c r="W3188" t="s">
        <v>40</v>
      </c>
      <c r="X3188" t="s">
        <v>187</v>
      </c>
      <c r="Y3188" t="s">
        <v>41</v>
      </c>
      <c r="Z3188" t="s">
        <v>41</v>
      </c>
      <c r="AA3188" t="s">
        <v>379</v>
      </c>
      <c r="AB3188" t="s">
        <v>572</v>
      </c>
      <c r="AC3188" t="s">
        <v>380</v>
      </c>
    </row>
    <row r="3189" spans="1:29" x14ac:dyDescent="0.25">
      <c r="A3189" t="s">
        <v>153</v>
      </c>
      <c r="B3189" t="s">
        <v>570</v>
      </c>
      <c r="C3189" t="s">
        <v>571</v>
      </c>
      <c r="D3189" t="s">
        <v>87</v>
      </c>
      <c r="E3189">
        <v>511</v>
      </c>
      <c r="F3189" t="str">
        <f t="shared" si="98"/>
        <v>A7502AF511</v>
      </c>
      <c r="G3189">
        <f t="shared" si="99"/>
        <v>4002000</v>
      </c>
      <c r="H3189" s="2">
        <v>4001842</v>
      </c>
      <c r="I3189" s="3">
        <v>4002000</v>
      </c>
      <c r="J3189" t="s">
        <v>29</v>
      </c>
      <c r="K3189" t="s">
        <v>154</v>
      </c>
      <c r="L3189" t="s">
        <v>155</v>
      </c>
      <c r="M3189" t="s">
        <v>156</v>
      </c>
      <c r="N3189" t="s">
        <v>157</v>
      </c>
      <c r="O3189" t="s">
        <v>814</v>
      </c>
      <c r="P3189" t="s">
        <v>375</v>
      </c>
      <c r="Q3189" t="s">
        <v>35</v>
      </c>
      <c r="R3189" t="s">
        <v>36</v>
      </c>
      <c r="S3189" t="s">
        <v>572</v>
      </c>
      <c r="T3189" t="s">
        <v>377</v>
      </c>
      <c r="U3189" t="s">
        <v>573</v>
      </c>
      <c r="V3189" t="s">
        <v>378</v>
      </c>
      <c r="W3189" t="s">
        <v>40</v>
      </c>
      <c r="X3189" t="s">
        <v>187</v>
      </c>
      <c r="Y3189" t="s">
        <v>41</v>
      </c>
      <c r="Z3189" t="s">
        <v>41</v>
      </c>
      <c r="AA3189" t="s">
        <v>379</v>
      </c>
      <c r="AB3189" t="s">
        <v>572</v>
      </c>
      <c r="AC3189" t="s">
        <v>380</v>
      </c>
    </row>
    <row r="3190" spans="1:29" x14ac:dyDescent="0.25">
      <c r="A3190" t="s">
        <v>158</v>
      </c>
      <c r="B3190" t="s">
        <v>570</v>
      </c>
      <c r="C3190" t="s">
        <v>571</v>
      </c>
      <c r="D3190" t="s">
        <v>87</v>
      </c>
      <c r="E3190">
        <v>511</v>
      </c>
      <c r="F3190" t="str">
        <f t="shared" si="98"/>
        <v>A7502AF511</v>
      </c>
      <c r="G3190">
        <f t="shared" si="99"/>
        <v>52000</v>
      </c>
      <c r="H3190" s="2">
        <v>51642</v>
      </c>
      <c r="I3190" s="3">
        <v>52000</v>
      </c>
      <c r="J3190" t="s">
        <v>29</v>
      </c>
      <c r="K3190" t="s">
        <v>385</v>
      </c>
      <c r="L3190" t="s">
        <v>386</v>
      </c>
      <c r="M3190" t="s">
        <v>387</v>
      </c>
      <c r="N3190" t="s">
        <v>388</v>
      </c>
      <c r="O3190" t="s">
        <v>814</v>
      </c>
      <c r="P3190" t="s">
        <v>375</v>
      </c>
      <c r="Q3190" t="s">
        <v>35</v>
      </c>
      <c r="R3190" t="s">
        <v>36</v>
      </c>
      <c r="S3190" t="s">
        <v>572</v>
      </c>
      <c r="T3190" t="s">
        <v>377</v>
      </c>
      <c r="U3190" t="s">
        <v>573</v>
      </c>
      <c r="V3190" t="s">
        <v>378</v>
      </c>
      <c r="W3190" t="s">
        <v>40</v>
      </c>
      <c r="X3190" t="s">
        <v>187</v>
      </c>
      <c r="Y3190" t="s">
        <v>41</v>
      </c>
      <c r="Z3190" t="s">
        <v>41</v>
      </c>
      <c r="AA3190" t="s">
        <v>379</v>
      </c>
      <c r="AB3190" t="s">
        <v>572</v>
      </c>
      <c r="AC3190" t="s">
        <v>380</v>
      </c>
    </row>
    <row r="3191" spans="1:29" x14ac:dyDescent="0.25">
      <c r="A3191" t="s">
        <v>163</v>
      </c>
      <c r="B3191" t="s">
        <v>570</v>
      </c>
      <c r="C3191" t="s">
        <v>571</v>
      </c>
      <c r="D3191" t="s">
        <v>87</v>
      </c>
      <c r="E3191">
        <v>511</v>
      </c>
      <c r="F3191" t="str">
        <f t="shared" si="98"/>
        <v>A7502AF511</v>
      </c>
      <c r="G3191">
        <f t="shared" si="99"/>
        <v>4054000</v>
      </c>
      <c r="H3191" s="2">
        <v>-4053484</v>
      </c>
      <c r="I3191" s="3">
        <v>-4054000</v>
      </c>
      <c r="J3191" t="s">
        <v>99</v>
      </c>
      <c r="K3191" t="s">
        <v>55</v>
      </c>
      <c r="L3191" t="s">
        <v>389</v>
      </c>
      <c r="M3191" t="s">
        <v>390</v>
      </c>
      <c r="N3191" t="s">
        <v>391</v>
      </c>
      <c r="O3191" t="s">
        <v>814</v>
      </c>
      <c r="P3191" t="s">
        <v>375</v>
      </c>
      <c r="Q3191" t="s">
        <v>35</v>
      </c>
      <c r="R3191" t="s">
        <v>36</v>
      </c>
      <c r="S3191" t="s">
        <v>572</v>
      </c>
      <c r="T3191" t="s">
        <v>377</v>
      </c>
      <c r="U3191" t="s">
        <v>573</v>
      </c>
      <c r="V3191" t="s">
        <v>378</v>
      </c>
      <c r="W3191" t="s">
        <v>40</v>
      </c>
      <c r="X3191" t="s">
        <v>187</v>
      </c>
      <c r="Y3191" t="s">
        <v>41</v>
      </c>
      <c r="Z3191" t="s">
        <v>41</v>
      </c>
      <c r="AA3191" t="s">
        <v>379</v>
      </c>
      <c r="AB3191" t="s">
        <v>572</v>
      </c>
      <c r="AC3191" t="s">
        <v>380</v>
      </c>
    </row>
    <row r="3192" spans="1:29" x14ac:dyDescent="0.25">
      <c r="A3192" t="s">
        <v>164</v>
      </c>
      <c r="B3192" t="s">
        <v>570</v>
      </c>
      <c r="C3192" t="s">
        <v>571</v>
      </c>
      <c r="D3192" t="s">
        <v>87</v>
      </c>
      <c r="E3192">
        <v>511</v>
      </c>
      <c r="F3192" t="str">
        <f t="shared" si="98"/>
        <v>A7502AF511</v>
      </c>
      <c r="G3192">
        <f t="shared" si="99"/>
        <v>4002000</v>
      </c>
      <c r="H3192" s="2">
        <v>4001842</v>
      </c>
      <c r="I3192" s="3">
        <v>4002000</v>
      </c>
      <c r="J3192" t="s">
        <v>29</v>
      </c>
      <c r="K3192" t="s">
        <v>116</v>
      </c>
      <c r="L3192" t="s">
        <v>117</v>
      </c>
      <c r="M3192" t="s">
        <v>118</v>
      </c>
      <c r="N3192" t="s">
        <v>117</v>
      </c>
      <c r="O3192" t="s">
        <v>814</v>
      </c>
      <c r="P3192" t="s">
        <v>375</v>
      </c>
      <c r="Q3192" t="s">
        <v>35</v>
      </c>
      <c r="R3192" t="s">
        <v>36</v>
      </c>
      <c r="S3192" t="s">
        <v>572</v>
      </c>
      <c r="T3192" t="s">
        <v>377</v>
      </c>
      <c r="U3192" t="s">
        <v>573</v>
      </c>
      <c r="V3192" t="s">
        <v>378</v>
      </c>
      <c r="W3192" t="s">
        <v>40</v>
      </c>
      <c r="X3192" t="s">
        <v>187</v>
      </c>
      <c r="Y3192" t="s">
        <v>41</v>
      </c>
      <c r="Z3192" t="s">
        <v>41</v>
      </c>
      <c r="AA3192" t="s">
        <v>379</v>
      </c>
      <c r="AB3192" t="s">
        <v>572</v>
      </c>
      <c r="AC3192" t="s">
        <v>380</v>
      </c>
    </row>
    <row r="3193" spans="1:29" x14ac:dyDescent="0.25">
      <c r="A3193" t="s">
        <v>165</v>
      </c>
      <c r="B3193" t="s">
        <v>570</v>
      </c>
      <c r="C3193" t="s">
        <v>571</v>
      </c>
      <c r="D3193" t="s">
        <v>87</v>
      </c>
      <c r="E3193">
        <v>511</v>
      </c>
      <c r="F3193" t="str">
        <f t="shared" si="98"/>
        <v>A7502AF511</v>
      </c>
      <c r="G3193">
        <f t="shared" si="99"/>
        <v>4002000</v>
      </c>
      <c r="H3193" s="2">
        <v>-4001842</v>
      </c>
      <c r="I3193" s="3">
        <v>-4002000</v>
      </c>
      <c r="J3193" t="s">
        <v>99</v>
      </c>
      <c r="K3193" t="s">
        <v>154</v>
      </c>
      <c r="L3193" t="s">
        <v>155</v>
      </c>
      <c r="M3193" t="s">
        <v>156</v>
      </c>
      <c r="N3193" t="s">
        <v>157</v>
      </c>
      <c r="O3193" t="s">
        <v>814</v>
      </c>
      <c r="P3193" t="s">
        <v>375</v>
      </c>
      <c r="Q3193" t="s">
        <v>35</v>
      </c>
      <c r="R3193" t="s">
        <v>36</v>
      </c>
      <c r="S3193" t="s">
        <v>572</v>
      </c>
      <c r="T3193" t="s">
        <v>377</v>
      </c>
      <c r="U3193" t="s">
        <v>573</v>
      </c>
      <c r="V3193" t="s">
        <v>378</v>
      </c>
      <c r="W3193" t="s">
        <v>40</v>
      </c>
      <c r="X3193" t="s">
        <v>187</v>
      </c>
      <c r="Y3193" t="s">
        <v>41</v>
      </c>
      <c r="Z3193" t="s">
        <v>41</v>
      </c>
      <c r="AA3193" t="s">
        <v>379</v>
      </c>
      <c r="AB3193" t="s">
        <v>572</v>
      </c>
      <c r="AC3193" t="s">
        <v>380</v>
      </c>
    </row>
    <row r="3194" spans="1:29" x14ac:dyDescent="0.25">
      <c r="A3194" t="s">
        <v>166</v>
      </c>
      <c r="B3194" t="s">
        <v>570</v>
      </c>
      <c r="C3194" t="s">
        <v>571</v>
      </c>
      <c r="D3194" t="s">
        <v>87</v>
      </c>
      <c r="E3194">
        <v>511</v>
      </c>
      <c r="F3194" t="str">
        <f t="shared" si="98"/>
        <v>A7502AF511</v>
      </c>
      <c r="G3194">
        <f t="shared" si="99"/>
        <v>3730000</v>
      </c>
      <c r="H3194" s="2">
        <v>3729854</v>
      </c>
      <c r="I3194" s="3">
        <v>3730000</v>
      </c>
      <c r="J3194" t="s">
        <v>29</v>
      </c>
      <c r="K3194" t="s">
        <v>116</v>
      </c>
      <c r="L3194" t="s">
        <v>117</v>
      </c>
      <c r="M3194" t="s">
        <v>118</v>
      </c>
      <c r="N3194" t="s">
        <v>117</v>
      </c>
      <c r="O3194" t="s">
        <v>814</v>
      </c>
      <c r="P3194" t="s">
        <v>375</v>
      </c>
      <c r="Q3194" t="s">
        <v>35</v>
      </c>
      <c r="R3194" t="s">
        <v>36</v>
      </c>
      <c r="S3194" t="s">
        <v>572</v>
      </c>
      <c r="T3194" t="s">
        <v>377</v>
      </c>
      <c r="U3194" t="s">
        <v>573</v>
      </c>
      <c r="V3194" t="s">
        <v>378</v>
      </c>
      <c r="W3194" t="s">
        <v>40</v>
      </c>
      <c r="X3194" t="s">
        <v>187</v>
      </c>
      <c r="Y3194" t="s">
        <v>41</v>
      </c>
      <c r="Z3194" t="s">
        <v>41</v>
      </c>
      <c r="AA3194" t="s">
        <v>379</v>
      </c>
      <c r="AB3194" t="s">
        <v>572</v>
      </c>
      <c r="AC3194" t="s">
        <v>380</v>
      </c>
    </row>
    <row r="3195" spans="1:29" x14ac:dyDescent="0.25">
      <c r="A3195" t="s">
        <v>167</v>
      </c>
      <c r="B3195" t="s">
        <v>570</v>
      </c>
      <c r="C3195" t="s">
        <v>571</v>
      </c>
      <c r="D3195" t="s">
        <v>87</v>
      </c>
      <c r="E3195">
        <v>511</v>
      </c>
      <c r="F3195" t="str">
        <f t="shared" si="98"/>
        <v>A7502AF511</v>
      </c>
      <c r="G3195">
        <f t="shared" si="99"/>
        <v>3730000</v>
      </c>
      <c r="H3195" s="2">
        <v>-3729854</v>
      </c>
      <c r="I3195" s="3">
        <v>-3730000</v>
      </c>
      <c r="J3195" t="s">
        <v>99</v>
      </c>
      <c r="K3195" t="s">
        <v>168</v>
      </c>
      <c r="L3195" t="s">
        <v>117</v>
      </c>
      <c r="M3195" t="s">
        <v>169</v>
      </c>
      <c r="N3195" t="s">
        <v>170</v>
      </c>
      <c r="O3195" t="s">
        <v>814</v>
      </c>
      <c r="P3195" t="s">
        <v>375</v>
      </c>
      <c r="Q3195" t="s">
        <v>35</v>
      </c>
      <c r="R3195" t="s">
        <v>36</v>
      </c>
      <c r="S3195" t="s">
        <v>572</v>
      </c>
      <c r="T3195" t="s">
        <v>377</v>
      </c>
      <c r="U3195" t="s">
        <v>573</v>
      </c>
      <c r="V3195" t="s">
        <v>378</v>
      </c>
      <c r="W3195" t="s">
        <v>40</v>
      </c>
      <c r="X3195" t="s">
        <v>187</v>
      </c>
      <c r="Y3195" t="s">
        <v>41</v>
      </c>
      <c r="Z3195" t="s">
        <v>41</v>
      </c>
      <c r="AA3195" t="s">
        <v>379</v>
      </c>
      <c r="AB3195" t="s">
        <v>572</v>
      </c>
      <c r="AC3195" t="s">
        <v>380</v>
      </c>
    </row>
    <row r="3196" spans="1:29" x14ac:dyDescent="0.25">
      <c r="A3196" t="s">
        <v>812</v>
      </c>
      <c r="B3196" t="s">
        <v>574</v>
      </c>
      <c r="C3196" t="s">
        <v>575</v>
      </c>
      <c r="D3196" t="s">
        <v>51</v>
      </c>
      <c r="E3196">
        <v>511</v>
      </c>
      <c r="F3196" t="str">
        <f t="shared" si="98"/>
        <v>A0820AF511</v>
      </c>
      <c r="G3196">
        <f t="shared" si="99"/>
        <v>41000</v>
      </c>
      <c r="H3196" s="2">
        <v>41218</v>
      </c>
      <c r="I3196" s="3">
        <v>41000</v>
      </c>
      <c r="J3196" t="s">
        <v>29</v>
      </c>
      <c r="K3196" t="s">
        <v>106</v>
      </c>
      <c r="L3196" t="s">
        <v>107</v>
      </c>
      <c r="M3196" t="s">
        <v>32</v>
      </c>
      <c r="N3196" t="s">
        <v>33</v>
      </c>
      <c r="O3196" t="s">
        <v>814</v>
      </c>
      <c r="P3196" t="s">
        <v>375</v>
      </c>
      <c r="Q3196" t="s">
        <v>35</v>
      </c>
      <c r="R3196" t="s">
        <v>36</v>
      </c>
      <c r="S3196" t="s">
        <v>576</v>
      </c>
      <c r="T3196" t="s">
        <v>377</v>
      </c>
      <c r="U3196" t="s">
        <v>397</v>
      </c>
      <c r="V3196" t="s">
        <v>378</v>
      </c>
      <c r="W3196" t="s">
        <v>40</v>
      </c>
      <c r="X3196" t="s">
        <v>187</v>
      </c>
      <c r="Y3196" t="s">
        <v>41</v>
      </c>
      <c r="Z3196" t="s">
        <v>41</v>
      </c>
      <c r="AA3196" t="s">
        <v>379</v>
      </c>
      <c r="AB3196" t="s">
        <v>577</v>
      </c>
      <c r="AC3196" t="s">
        <v>380</v>
      </c>
    </row>
    <row r="3197" spans="1:29" x14ac:dyDescent="0.25">
      <c r="A3197" t="s">
        <v>823</v>
      </c>
      <c r="B3197" t="s">
        <v>574</v>
      </c>
      <c r="C3197" t="s">
        <v>575</v>
      </c>
      <c r="D3197" t="s">
        <v>51</v>
      </c>
      <c r="E3197">
        <v>511</v>
      </c>
      <c r="F3197" t="str">
        <f t="shared" si="98"/>
        <v>A0820AF511</v>
      </c>
      <c r="G3197">
        <f t="shared" si="99"/>
        <v>14361000</v>
      </c>
      <c r="H3197" s="2">
        <v>14361404</v>
      </c>
      <c r="I3197" s="3">
        <v>14361000</v>
      </c>
      <c r="J3197" t="s">
        <v>29</v>
      </c>
      <c r="K3197" t="s">
        <v>108</v>
      </c>
      <c r="L3197" t="s">
        <v>109</v>
      </c>
      <c r="M3197" t="s">
        <v>32</v>
      </c>
      <c r="N3197" t="s">
        <v>33</v>
      </c>
      <c r="O3197" t="s">
        <v>814</v>
      </c>
      <c r="P3197" t="s">
        <v>375</v>
      </c>
      <c r="Q3197" t="s">
        <v>35</v>
      </c>
      <c r="R3197" t="s">
        <v>36</v>
      </c>
      <c r="S3197" t="s">
        <v>576</v>
      </c>
      <c r="T3197" t="s">
        <v>377</v>
      </c>
      <c r="U3197" t="s">
        <v>397</v>
      </c>
      <c r="V3197" t="s">
        <v>378</v>
      </c>
      <c r="W3197" t="s">
        <v>40</v>
      </c>
      <c r="X3197" t="s">
        <v>187</v>
      </c>
      <c r="Y3197" t="s">
        <v>41</v>
      </c>
      <c r="Z3197" t="s">
        <v>41</v>
      </c>
      <c r="AA3197" t="s">
        <v>379</v>
      </c>
      <c r="AB3197" t="s">
        <v>577</v>
      </c>
      <c r="AC3197" t="s">
        <v>380</v>
      </c>
    </row>
    <row r="3198" spans="1:29" x14ac:dyDescent="0.25">
      <c r="A3198" t="s">
        <v>825</v>
      </c>
      <c r="B3198" t="s">
        <v>574</v>
      </c>
      <c r="C3198" t="s">
        <v>575</v>
      </c>
      <c r="D3198" t="s">
        <v>51</v>
      </c>
      <c r="E3198">
        <v>511</v>
      </c>
      <c r="F3198" t="str">
        <f t="shared" si="98"/>
        <v>A0820AF511</v>
      </c>
      <c r="G3198">
        <f t="shared" si="99"/>
        <v>202000</v>
      </c>
      <c r="H3198" s="2">
        <v>201953</v>
      </c>
      <c r="I3198" s="3">
        <v>202000</v>
      </c>
      <c r="J3198" t="s">
        <v>29</v>
      </c>
      <c r="K3198" t="s">
        <v>100</v>
      </c>
      <c r="L3198" t="s">
        <v>101</v>
      </c>
      <c r="M3198" t="s">
        <v>102</v>
      </c>
      <c r="N3198" t="s">
        <v>103</v>
      </c>
      <c r="O3198" t="s">
        <v>814</v>
      </c>
      <c r="P3198" t="s">
        <v>375</v>
      </c>
      <c r="Q3198" t="s">
        <v>35</v>
      </c>
      <c r="R3198" t="s">
        <v>36</v>
      </c>
      <c r="S3198" t="s">
        <v>576</v>
      </c>
      <c r="T3198" t="s">
        <v>377</v>
      </c>
      <c r="U3198" t="s">
        <v>397</v>
      </c>
      <c r="V3198" t="s">
        <v>378</v>
      </c>
      <c r="W3198" t="s">
        <v>40</v>
      </c>
      <c r="X3198" t="s">
        <v>187</v>
      </c>
      <c r="Y3198" t="s">
        <v>41</v>
      </c>
      <c r="Z3198" t="s">
        <v>41</v>
      </c>
      <c r="AA3198" t="s">
        <v>379</v>
      </c>
      <c r="AB3198" t="s">
        <v>577</v>
      </c>
      <c r="AC3198" t="s">
        <v>380</v>
      </c>
    </row>
    <row r="3199" spans="1:29" x14ac:dyDescent="0.25">
      <c r="A3199" t="s">
        <v>815</v>
      </c>
      <c r="B3199" t="s">
        <v>574</v>
      </c>
      <c r="C3199" t="s">
        <v>575</v>
      </c>
      <c r="D3199" t="s">
        <v>51</v>
      </c>
      <c r="E3199">
        <v>511</v>
      </c>
      <c r="F3199" t="str">
        <f t="shared" si="98"/>
        <v>A0820AF511</v>
      </c>
      <c r="G3199">
        <f t="shared" si="99"/>
        <v>16000</v>
      </c>
      <c r="H3199" s="2">
        <v>-16488</v>
      </c>
      <c r="I3199" s="3">
        <v>-16000</v>
      </c>
      <c r="J3199" t="s">
        <v>99</v>
      </c>
      <c r="K3199" t="s">
        <v>114</v>
      </c>
      <c r="L3199" t="s">
        <v>111</v>
      </c>
      <c r="M3199" t="s">
        <v>112</v>
      </c>
      <c r="N3199" t="s">
        <v>113</v>
      </c>
      <c r="O3199" t="s">
        <v>814</v>
      </c>
      <c r="P3199" t="s">
        <v>375</v>
      </c>
      <c r="Q3199" t="s">
        <v>35</v>
      </c>
      <c r="R3199" t="s">
        <v>36</v>
      </c>
      <c r="S3199" t="s">
        <v>576</v>
      </c>
      <c r="T3199" t="s">
        <v>377</v>
      </c>
      <c r="U3199" t="s">
        <v>397</v>
      </c>
      <c r="V3199" t="s">
        <v>378</v>
      </c>
      <c r="W3199" t="s">
        <v>40</v>
      </c>
      <c r="X3199" t="s">
        <v>187</v>
      </c>
      <c r="Y3199" t="s">
        <v>41</v>
      </c>
      <c r="Z3199" t="s">
        <v>41</v>
      </c>
      <c r="AA3199" t="s">
        <v>379</v>
      </c>
      <c r="AB3199" t="s">
        <v>577</v>
      </c>
      <c r="AC3199" t="s">
        <v>380</v>
      </c>
    </row>
    <row r="3200" spans="1:29" x14ac:dyDescent="0.25">
      <c r="A3200" t="s">
        <v>816</v>
      </c>
      <c r="B3200" t="s">
        <v>574</v>
      </c>
      <c r="C3200" t="s">
        <v>575</v>
      </c>
      <c r="D3200" t="s">
        <v>51</v>
      </c>
      <c r="E3200">
        <v>511</v>
      </c>
      <c r="F3200" t="str">
        <f t="shared" si="98"/>
        <v>A0820AF511</v>
      </c>
      <c r="G3200">
        <f t="shared" si="99"/>
        <v>4750000</v>
      </c>
      <c r="H3200" s="2">
        <v>-4749913</v>
      </c>
      <c r="I3200" s="3">
        <v>-4750000</v>
      </c>
      <c r="J3200" t="s">
        <v>99</v>
      </c>
      <c r="K3200" t="s">
        <v>115</v>
      </c>
      <c r="L3200" t="s">
        <v>111</v>
      </c>
      <c r="M3200" t="s">
        <v>112</v>
      </c>
      <c r="N3200" t="s">
        <v>113</v>
      </c>
      <c r="O3200" t="s">
        <v>814</v>
      </c>
      <c r="P3200" t="s">
        <v>375</v>
      </c>
      <c r="Q3200" t="s">
        <v>35</v>
      </c>
      <c r="R3200" t="s">
        <v>36</v>
      </c>
      <c r="S3200" t="s">
        <v>576</v>
      </c>
      <c r="T3200" t="s">
        <v>377</v>
      </c>
      <c r="U3200" t="s">
        <v>397</v>
      </c>
      <c r="V3200" t="s">
        <v>378</v>
      </c>
      <c r="W3200" t="s">
        <v>40</v>
      </c>
      <c r="X3200" t="s">
        <v>187</v>
      </c>
      <c r="Y3200" t="s">
        <v>41</v>
      </c>
      <c r="Z3200" t="s">
        <v>41</v>
      </c>
      <c r="AA3200" t="s">
        <v>379</v>
      </c>
      <c r="AB3200" t="s">
        <v>577</v>
      </c>
      <c r="AC3200" t="s">
        <v>380</v>
      </c>
    </row>
    <row r="3201" spans="1:29" x14ac:dyDescent="0.25">
      <c r="A3201" t="s">
        <v>817</v>
      </c>
      <c r="B3201" t="s">
        <v>574</v>
      </c>
      <c r="C3201" t="s">
        <v>575</v>
      </c>
      <c r="D3201" t="s">
        <v>51</v>
      </c>
      <c r="E3201">
        <v>511</v>
      </c>
      <c r="F3201" t="str">
        <f t="shared" si="98"/>
        <v>A0820AF511</v>
      </c>
      <c r="G3201">
        <f t="shared" si="99"/>
        <v>9838000</v>
      </c>
      <c r="H3201" s="2">
        <v>-9838174</v>
      </c>
      <c r="I3201" s="3">
        <v>-9838000</v>
      </c>
      <c r="J3201" t="s">
        <v>99</v>
      </c>
      <c r="K3201" t="s">
        <v>116</v>
      </c>
      <c r="L3201" t="s">
        <v>117</v>
      </c>
      <c r="M3201" t="s">
        <v>118</v>
      </c>
      <c r="N3201" t="s">
        <v>117</v>
      </c>
      <c r="O3201" t="s">
        <v>814</v>
      </c>
      <c r="P3201" t="s">
        <v>375</v>
      </c>
      <c r="Q3201" t="s">
        <v>35</v>
      </c>
      <c r="R3201" t="s">
        <v>36</v>
      </c>
      <c r="S3201" t="s">
        <v>576</v>
      </c>
      <c r="T3201" t="s">
        <v>377</v>
      </c>
      <c r="U3201" t="s">
        <v>397</v>
      </c>
      <c r="V3201" t="s">
        <v>378</v>
      </c>
      <c r="W3201" t="s">
        <v>40</v>
      </c>
      <c r="X3201" t="s">
        <v>187</v>
      </c>
      <c r="Y3201" t="s">
        <v>41</v>
      </c>
      <c r="Z3201" t="s">
        <v>41</v>
      </c>
      <c r="AA3201" t="s">
        <v>379</v>
      </c>
      <c r="AB3201" t="s">
        <v>577</v>
      </c>
      <c r="AC3201" t="s">
        <v>380</v>
      </c>
    </row>
    <row r="3202" spans="1:29" x14ac:dyDescent="0.25">
      <c r="A3202" t="s">
        <v>870</v>
      </c>
      <c r="B3202" t="s">
        <v>574</v>
      </c>
      <c r="C3202" t="s">
        <v>575</v>
      </c>
      <c r="D3202" t="s">
        <v>51</v>
      </c>
      <c r="E3202">
        <v>511</v>
      </c>
      <c r="F3202" t="str">
        <f t="shared" si="98"/>
        <v>A0820AF511</v>
      </c>
      <c r="G3202">
        <f t="shared" si="99"/>
        <v>32000</v>
      </c>
      <c r="H3202" s="2">
        <v>-31987</v>
      </c>
      <c r="I3202" s="3">
        <v>-32000</v>
      </c>
      <c r="J3202" t="s">
        <v>99</v>
      </c>
      <c r="K3202" t="s">
        <v>108</v>
      </c>
      <c r="L3202" t="s">
        <v>109</v>
      </c>
      <c r="M3202" t="s">
        <v>32</v>
      </c>
      <c r="N3202" t="s">
        <v>33</v>
      </c>
      <c r="O3202" t="s">
        <v>814</v>
      </c>
      <c r="P3202" t="s">
        <v>375</v>
      </c>
      <c r="Q3202" t="s">
        <v>35</v>
      </c>
      <c r="R3202" t="s">
        <v>36</v>
      </c>
      <c r="S3202" t="s">
        <v>576</v>
      </c>
      <c r="T3202" t="s">
        <v>377</v>
      </c>
      <c r="U3202" t="s">
        <v>397</v>
      </c>
      <c r="V3202" t="s">
        <v>378</v>
      </c>
      <c r="W3202" t="s">
        <v>40</v>
      </c>
      <c r="X3202" t="s">
        <v>187</v>
      </c>
      <c r="Y3202" t="s">
        <v>41</v>
      </c>
      <c r="Z3202" t="s">
        <v>41</v>
      </c>
      <c r="AA3202" t="s">
        <v>379</v>
      </c>
      <c r="AB3202" t="s">
        <v>577</v>
      </c>
      <c r="AC3202" t="s">
        <v>380</v>
      </c>
    </row>
    <row r="3203" spans="1:29" x14ac:dyDescent="0.25">
      <c r="A3203" t="s">
        <v>820</v>
      </c>
      <c r="B3203" t="s">
        <v>574</v>
      </c>
      <c r="C3203" t="s">
        <v>575</v>
      </c>
      <c r="D3203" t="s">
        <v>51</v>
      </c>
      <c r="E3203">
        <v>511</v>
      </c>
      <c r="F3203" t="str">
        <f t="shared" si="98"/>
        <v>A0820AF511</v>
      </c>
      <c r="G3203">
        <f t="shared" si="99"/>
        <v>3000</v>
      </c>
      <c r="H3203" s="2">
        <v>2698</v>
      </c>
      <c r="I3203" s="3">
        <v>3000</v>
      </c>
      <c r="J3203" t="s">
        <v>29</v>
      </c>
      <c r="K3203" t="s">
        <v>104</v>
      </c>
      <c r="L3203" t="s">
        <v>105</v>
      </c>
      <c r="M3203" t="s">
        <v>102</v>
      </c>
      <c r="N3203" t="s">
        <v>103</v>
      </c>
      <c r="O3203" t="s">
        <v>814</v>
      </c>
      <c r="P3203" t="s">
        <v>375</v>
      </c>
      <c r="Q3203" t="s">
        <v>35</v>
      </c>
      <c r="R3203" t="s">
        <v>36</v>
      </c>
      <c r="S3203" t="s">
        <v>576</v>
      </c>
      <c r="T3203" t="s">
        <v>377</v>
      </c>
      <c r="U3203" t="s">
        <v>397</v>
      </c>
      <c r="V3203" t="s">
        <v>378</v>
      </c>
      <c r="W3203" t="s">
        <v>40</v>
      </c>
      <c r="X3203" t="s">
        <v>187</v>
      </c>
      <c r="Y3203" t="s">
        <v>41</v>
      </c>
      <c r="Z3203" t="s">
        <v>41</v>
      </c>
      <c r="AA3203" t="s">
        <v>379</v>
      </c>
      <c r="AB3203" t="s">
        <v>577</v>
      </c>
      <c r="AC3203" t="s">
        <v>380</v>
      </c>
    </row>
    <row r="3204" spans="1:29" x14ac:dyDescent="0.25">
      <c r="A3204" t="s">
        <v>822</v>
      </c>
      <c r="B3204" t="s">
        <v>574</v>
      </c>
      <c r="C3204" t="s">
        <v>575</v>
      </c>
      <c r="D3204" t="s">
        <v>51</v>
      </c>
      <c r="E3204">
        <v>511</v>
      </c>
      <c r="F3204" t="str">
        <f t="shared" si="98"/>
        <v>A0820AF511</v>
      </c>
      <c r="G3204">
        <f t="shared" si="99"/>
        <v>3000</v>
      </c>
      <c r="H3204" s="2">
        <v>3466</v>
      </c>
      <c r="I3204" s="3">
        <v>3000</v>
      </c>
      <c r="J3204" t="s">
        <v>29</v>
      </c>
      <c r="K3204" t="s">
        <v>115</v>
      </c>
      <c r="L3204" t="s">
        <v>111</v>
      </c>
      <c r="M3204" t="s">
        <v>112</v>
      </c>
      <c r="N3204" t="s">
        <v>113</v>
      </c>
      <c r="O3204" t="s">
        <v>814</v>
      </c>
      <c r="P3204" t="s">
        <v>375</v>
      </c>
      <c r="Q3204" t="s">
        <v>35</v>
      </c>
      <c r="R3204" t="s">
        <v>36</v>
      </c>
      <c r="S3204" t="s">
        <v>576</v>
      </c>
      <c r="T3204" t="s">
        <v>377</v>
      </c>
      <c r="U3204" t="s">
        <v>397</v>
      </c>
      <c r="V3204" t="s">
        <v>378</v>
      </c>
      <c r="W3204" t="s">
        <v>40</v>
      </c>
      <c r="X3204" t="s">
        <v>187</v>
      </c>
      <c r="Y3204" t="s">
        <v>41</v>
      </c>
      <c r="Z3204" t="s">
        <v>41</v>
      </c>
      <c r="AA3204" t="s">
        <v>379</v>
      </c>
      <c r="AB3204" t="s">
        <v>577</v>
      </c>
      <c r="AC3204" t="s">
        <v>380</v>
      </c>
    </row>
    <row r="3205" spans="1:29" x14ac:dyDescent="0.25">
      <c r="A3205" t="s">
        <v>925</v>
      </c>
      <c r="B3205" t="s">
        <v>574</v>
      </c>
      <c r="C3205" t="s">
        <v>575</v>
      </c>
      <c r="D3205" t="s">
        <v>51</v>
      </c>
      <c r="E3205">
        <v>511</v>
      </c>
      <c r="F3205" t="str">
        <f t="shared" si="98"/>
        <v>A0820AF511</v>
      </c>
      <c r="G3205">
        <f t="shared" si="99"/>
        <v>26000</v>
      </c>
      <c r="H3205" s="2">
        <v>25822</v>
      </c>
      <c r="I3205" s="3">
        <v>26000</v>
      </c>
      <c r="J3205" t="s">
        <v>29</v>
      </c>
      <c r="K3205" t="s">
        <v>116</v>
      </c>
      <c r="L3205" t="s">
        <v>117</v>
      </c>
      <c r="M3205" t="s">
        <v>118</v>
      </c>
      <c r="N3205" t="s">
        <v>117</v>
      </c>
      <c r="O3205" t="s">
        <v>814</v>
      </c>
      <c r="P3205" t="s">
        <v>375</v>
      </c>
      <c r="Q3205" t="s">
        <v>35</v>
      </c>
      <c r="R3205" t="s">
        <v>36</v>
      </c>
      <c r="S3205" t="s">
        <v>576</v>
      </c>
      <c r="T3205" t="s">
        <v>377</v>
      </c>
      <c r="U3205" t="s">
        <v>397</v>
      </c>
      <c r="V3205" t="s">
        <v>378</v>
      </c>
      <c r="W3205" t="s">
        <v>40</v>
      </c>
      <c r="X3205" t="s">
        <v>187</v>
      </c>
      <c r="Y3205" t="s">
        <v>41</v>
      </c>
      <c r="Z3205" t="s">
        <v>41</v>
      </c>
      <c r="AA3205" t="s">
        <v>379</v>
      </c>
      <c r="AB3205" t="s">
        <v>577</v>
      </c>
      <c r="AC3205" t="s">
        <v>380</v>
      </c>
    </row>
    <row r="3206" spans="1:29" x14ac:dyDescent="0.25">
      <c r="A3206" t="s">
        <v>149</v>
      </c>
      <c r="B3206" t="s">
        <v>574</v>
      </c>
      <c r="C3206" t="s">
        <v>575</v>
      </c>
      <c r="D3206" t="s">
        <v>51</v>
      </c>
      <c r="E3206">
        <v>511</v>
      </c>
      <c r="F3206" t="str">
        <f t="shared" si="98"/>
        <v>A0820AF511</v>
      </c>
      <c r="G3206">
        <f t="shared" si="99"/>
        <v>2410000</v>
      </c>
      <c r="H3206" s="2">
        <v>2410429</v>
      </c>
      <c r="I3206" s="3">
        <v>2410000</v>
      </c>
      <c r="J3206" t="s">
        <v>29</v>
      </c>
      <c r="K3206" t="s">
        <v>381</v>
      </c>
      <c r="L3206" t="s">
        <v>382</v>
      </c>
      <c r="M3206" t="s">
        <v>383</v>
      </c>
      <c r="N3206" t="s">
        <v>384</v>
      </c>
      <c r="O3206" t="s">
        <v>814</v>
      </c>
      <c r="P3206" t="s">
        <v>375</v>
      </c>
      <c r="Q3206" t="s">
        <v>35</v>
      </c>
      <c r="R3206" t="s">
        <v>36</v>
      </c>
      <c r="S3206" t="s">
        <v>576</v>
      </c>
      <c r="T3206" t="s">
        <v>377</v>
      </c>
      <c r="U3206" t="s">
        <v>397</v>
      </c>
      <c r="V3206" t="s">
        <v>378</v>
      </c>
      <c r="W3206" t="s">
        <v>40</v>
      </c>
      <c r="X3206" t="s">
        <v>187</v>
      </c>
      <c r="Y3206" t="s">
        <v>41</v>
      </c>
      <c r="Z3206" t="s">
        <v>41</v>
      </c>
      <c r="AA3206" t="s">
        <v>379</v>
      </c>
      <c r="AB3206" t="s">
        <v>577</v>
      </c>
      <c r="AC3206" t="s">
        <v>380</v>
      </c>
    </row>
    <row r="3207" spans="1:29" x14ac:dyDescent="0.25">
      <c r="A3207" t="s">
        <v>151</v>
      </c>
      <c r="B3207" t="s">
        <v>574</v>
      </c>
      <c r="C3207" t="s">
        <v>575</v>
      </c>
      <c r="D3207" t="s">
        <v>51</v>
      </c>
      <c r="E3207">
        <v>511</v>
      </c>
      <c r="F3207" t="str">
        <f t="shared" si="98"/>
        <v>A0820AF511</v>
      </c>
      <c r="G3207">
        <f t="shared" si="99"/>
        <v>8000</v>
      </c>
      <c r="H3207" s="2">
        <v>-8244</v>
      </c>
      <c r="I3207" s="3">
        <v>-8000</v>
      </c>
      <c r="J3207" t="s">
        <v>99</v>
      </c>
      <c r="K3207" t="s">
        <v>114</v>
      </c>
      <c r="L3207" t="s">
        <v>111</v>
      </c>
      <c r="M3207" t="s">
        <v>112</v>
      </c>
      <c r="N3207" t="s">
        <v>113</v>
      </c>
      <c r="O3207" t="s">
        <v>814</v>
      </c>
      <c r="P3207" t="s">
        <v>375</v>
      </c>
      <c r="Q3207" t="s">
        <v>35</v>
      </c>
      <c r="R3207" t="s">
        <v>36</v>
      </c>
      <c r="S3207" t="s">
        <v>576</v>
      </c>
      <c r="T3207" t="s">
        <v>377</v>
      </c>
      <c r="U3207" t="s">
        <v>397</v>
      </c>
      <c r="V3207" t="s">
        <v>378</v>
      </c>
      <c r="W3207" t="s">
        <v>40</v>
      </c>
      <c r="X3207" t="s">
        <v>187</v>
      </c>
      <c r="Y3207" t="s">
        <v>41</v>
      </c>
      <c r="Z3207" t="s">
        <v>41</v>
      </c>
      <c r="AA3207" t="s">
        <v>379</v>
      </c>
      <c r="AB3207" t="s">
        <v>577</v>
      </c>
      <c r="AC3207" t="s">
        <v>380</v>
      </c>
    </row>
    <row r="3208" spans="1:29" x14ac:dyDescent="0.25">
      <c r="A3208" t="s">
        <v>152</v>
      </c>
      <c r="B3208" t="s">
        <v>574</v>
      </c>
      <c r="C3208" t="s">
        <v>575</v>
      </c>
      <c r="D3208" t="s">
        <v>51</v>
      </c>
      <c r="E3208">
        <v>511</v>
      </c>
      <c r="F3208" t="str">
        <f t="shared" ref="F3208:F3271" si="100">_xlfn.CONCAT("A",D3208,"AF",E3208)</f>
        <v>A0820AF511</v>
      </c>
      <c r="G3208">
        <f t="shared" ref="G3208:G3271" si="101">ABS(I3208)</f>
        <v>2402000</v>
      </c>
      <c r="H3208" s="2">
        <v>-2402185</v>
      </c>
      <c r="I3208" s="3">
        <v>-2402000</v>
      </c>
      <c r="J3208" t="s">
        <v>99</v>
      </c>
      <c r="K3208" t="s">
        <v>115</v>
      </c>
      <c r="L3208" t="s">
        <v>111</v>
      </c>
      <c r="M3208" t="s">
        <v>112</v>
      </c>
      <c r="N3208" t="s">
        <v>113</v>
      </c>
      <c r="O3208" t="s">
        <v>814</v>
      </c>
      <c r="P3208" t="s">
        <v>375</v>
      </c>
      <c r="Q3208" t="s">
        <v>35</v>
      </c>
      <c r="R3208" t="s">
        <v>36</v>
      </c>
      <c r="S3208" t="s">
        <v>576</v>
      </c>
      <c r="T3208" t="s">
        <v>377</v>
      </c>
      <c r="U3208" t="s">
        <v>397</v>
      </c>
      <c r="V3208" t="s">
        <v>378</v>
      </c>
      <c r="W3208" t="s">
        <v>40</v>
      </c>
      <c r="X3208" t="s">
        <v>187</v>
      </c>
      <c r="Y3208" t="s">
        <v>41</v>
      </c>
      <c r="Z3208" t="s">
        <v>41</v>
      </c>
      <c r="AA3208" t="s">
        <v>379</v>
      </c>
      <c r="AB3208" t="s">
        <v>577</v>
      </c>
      <c r="AC3208" t="s">
        <v>380</v>
      </c>
    </row>
    <row r="3209" spans="1:29" x14ac:dyDescent="0.25">
      <c r="A3209" t="s">
        <v>153</v>
      </c>
      <c r="B3209" t="s">
        <v>574</v>
      </c>
      <c r="C3209" t="s">
        <v>575</v>
      </c>
      <c r="D3209" t="s">
        <v>51</v>
      </c>
      <c r="E3209">
        <v>511</v>
      </c>
      <c r="F3209" t="str">
        <f t="shared" si="100"/>
        <v>A0820AF511</v>
      </c>
      <c r="G3209">
        <f t="shared" si="101"/>
        <v>2364000</v>
      </c>
      <c r="H3209" s="2">
        <v>2363610</v>
      </c>
      <c r="I3209" s="3">
        <v>2364000</v>
      </c>
      <c r="J3209" t="s">
        <v>29</v>
      </c>
      <c r="K3209" t="s">
        <v>154</v>
      </c>
      <c r="L3209" t="s">
        <v>155</v>
      </c>
      <c r="M3209" t="s">
        <v>156</v>
      </c>
      <c r="N3209" t="s">
        <v>157</v>
      </c>
      <c r="O3209" t="s">
        <v>814</v>
      </c>
      <c r="P3209" t="s">
        <v>375</v>
      </c>
      <c r="Q3209" t="s">
        <v>35</v>
      </c>
      <c r="R3209" t="s">
        <v>36</v>
      </c>
      <c r="S3209" t="s">
        <v>576</v>
      </c>
      <c r="T3209" t="s">
        <v>377</v>
      </c>
      <c r="U3209" t="s">
        <v>397</v>
      </c>
      <c r="V3209" t="s">
        <v>378</v>
      </c>
      <c r="W3209" t="s">
        <v>40</v>
      </c>
      <c r="X3209" t="s">
        <v>187</v>
      </c>
      <c r="Y3209" t="s">
        <v>41</v>
      </c>
      <c r="Z3209" t="s">
        <v>41</v>
      </c>
      <c r="AA3209" t="s">
        <v>379</v>
      </c>
      <c r="AB3209" t="s">
        <v>577</v>
      </c>
      <c r="AC3209" t="s">
        <v>380</v>
      </c>
    </row>
    <row r="3210" spans="1:29" x14ac:dyDescent="0.25">
      <c r="A3210" t="s">
        <v>158</v>
      </c>
      <c r="B3210" t="s">
        <v>574</v>
      </c>
      <c r="C3210" t="s">
        <v>575</v>
      </c>
      <c r="D3210" t="s">
        <v>51</v>
      </c>
      <c r="E3210">
        <v>511</v>
      </c>
      <c r="F3210" t="str">
        <f t="shared" si="100"/>
        <v>A0820AF511</v>
      </c>
      <c r="G3210">
        <f t="shared" si="101"/>
        <v>77000</v>
      </c>
      <c r="H3210" s="2">
        <v>77218</v>
      </c>
      <c r="I3210" s="3">
        <v>77000</v>
      </c>
      <c r="J3210" t="s">
        <v>29</v>
      </c>
      <c r="K3210" t="s">
        <v>385</v>
      </c>
      <c r="L3210" t="s">
        <v>386</v>
      </c>
      <c r="M3210" t="s">
        <v>387</v>
      </c>
      <c r="N3210" t="s">
        <v>388</v>
      </c>
      <c r="O3210" t="s">
        <v>814</v>
      </c>
      <c r="P3210" t="s">
        <v>375</v>
      </c>
      <c r="Q3210" t="s">
        <v>35</v>
      </c>
      <c r="R3210" t="s">
        <v>36</v>
      </c>
      <c r="S3210" t="s">
        <v>576</v>
      </c>
      <c r="T3210" t="s">
        <v>377</v>
      </c>
      <c r="U3210" t="s">
        <v>397</v>
      </c>
      <c r="V3210" t="s">
        <v>378</v>
      </c>
      <c r="W3210" t="s">
        <v>40</v>
      </c>
      <c r="X3210" t="s">
        <v>187</v>
      </c>
      <c r="Y3210" t="s">
        <v>41</v>
      </c>
      <c r="Z3210" t="s">
        <v>41</v>
      </c>
      <c r="AA3210" t="s">
        <v>379</v>
      </c>
      <c r="AB3210" t="s">
        <v>577</v>
      </c>
      <c r="AC3210" t="s">
        <v>380</v>
      </c>
    </row>
    <row r="3211" spans="1:29" x14ac:dyDescent="0.25">
      <c r="A3211" t="s">
        <v>163</v>
      </c>
      <c r="B3211" t="s">
        <v>574</v>
      </c>
      <c r="C3211" t="s">
        <v>575</v>
      </c>
      <c r="D3211" t="s">
        <v>51</v>
      </c>
      <c r="E3211">
        <v>511</v>
      </c>
      <c r="F3211" t="str">
        <f t="shared" si="100"/>
        <v>A0820AF511</v>
      </c>
      <c r="G3211">
        <f t="shared" si="101"/>
        <v>2441000</v>
      </c>
      <c r="H3211" s="2">
        <v>-2440828</v>
      </c>
      <c r="I3211" s="3">
        <v>-2441000</v>
      </c>
      <c r="J3211" t="s">
        <v>99</v>
      </c>
      <c r="K3211" t="s">
        <v>55</v>
      </c>
      <c r="L3211" t="s">
        <v>389</v>
      </c>
      <c r="M3211" t="s">
        <v>390</v>
      </c>
      <c r="N3211" t="s">
        <v>391</v>
      </c>
      <c r="O3211" t="s">
        <v>814</v>
      </c>
      <c r="P3211" t="s">
        <v>375</v>
      </c>
      <c r="Q3211" t="s">
        <v>35</v>
      </c>
      <c r="R3211" t="s">
        <v>36</v>
      </c>
      <c r="S3211" t="s">
        <v>576</v>
      </c>
      <c r="T3211" t="s">
        <v>377</v>
      </c>
      <c r="U3211" t="s">
        <v>397</v>
      </c>
      <c r="V3211" t="s">
        <v>378</v>
      </c>
      <c r="W3211" t="s">
        <v>40</v>
      </c>
      <c r="X3211" t="s">
        <v>187</v>
      </c>
      <c r="Y3211" t="s">
        <v>41</v>
      </c>
      <c r="Z3211" t="s">
        <v>41</v>
      </c>
      <c r="AA3211" t="s">
        <v>379</v>
      </c>
      <c r="AB3211" t="s">
        <v>577</v>
      </c>
      <c r="AC3211" t="s">
        <v>380</v>
      </c>
    </row>
    <row r="3212" spans="1:29" x14ac:dyDescent="0.25">
      <c r="A3212" t="s">
        <v>164</v>
      </c>
      <c r="B3212" t="s">
        <v>574</v>
      </c>
      <c r="C3212" t="s">
        <v>575</v>
      </c>
      <c r="D3212" t="s">
        <v>51</v>
      </c>
      <c r="E3212">
        <v>511</v>
      </c>
      <c r="F3212" t="str">
        <f t="shared" si="100"/>
        <v>A0820AF511</v>
      </c>
      <c r="G3212">
        <f t="shared" si="101"/>
        <v>2364000</v>
      </c>
      <c r="H3212" s="2">
        <v>2363610</v>
      </c>
      <c r="I3212" s="3">
        <v>2364000</v>
      </c>
      <c r="J3212" t="s">
        <v>29</v>
      </c>
      <c r="K3212" t="s">
        <v>116</v>
      </c>
      <c r="L3212" t="s">
        <v>117</v>
      </c>
      <c r="M3212" t="s">
        <v>118</v>
      </c>
      <c r="N3212" t="s">
        <v>117</v>
      </c>
      <c r="O3212" t="s">
        <v>814</v>
      </c>
      <c r="P3212" t="s">
        <v>375</v>
      </c>
      <c r="Q3212" t="s">
        <v>35</v>
      </c>
      <c r="R3212" t="s">
        <v>36</v>
      </c>
      <c r="S3212" t="s">
        <v>576</v>
      </c>
      <c r="T3212" t="s">
        <v>377</v>
      </c>
      <c r="U3212" t="s">
        <v>397</v>
      </c>
      <c r="V3212" t="s">
        <v>378</v>
      </c>
      <c r="W3212" t="s">
        <v>40</v>
      </c>
      <c r="X3212" t="s">
        <v>187</v>
      </c>
      <c r="Y3212" t="s">
        <v>41</v>
      </c>
      <c r="Z3212" t="s">
        <v>41</v>
      </c>
      <c r="AA3212" t="s">
        <v>379</v>
      </c>
      <c r="AB3212" t="s">
        <v>577</v>
      </c>
      <c r="AC3212" t="s">
        <v>380</v>
      </c>
    </row>
    <row r="3213" spans="1:29" x14ac:dyDescent="0.25">
      <c r="A3213" t="s">
        <v>165</v>
      </c>
      <c r="B3213" t="s">
        <v>574</v>
      </c>
      <c r="C3213" t="s">
        <v>575</v>
      </c>
      <c r="D3213" t="s">
        <v>51</v>
      </c>
      <c r="E3213">
        <v>511</v>
      </c>
      <c r="F3213" t="str">
        <f t="shared" si="100"/>
        <v>A0820AF511</v>
      </c>
      <c r="G3213">
        <f t="shared" si="101"/>
        <v>2364000</v>
      </c>
      <c r="H3213" s="2">
        <v>-2363610</v>
      </c>
      <c r="I3213" s="3">
        <v>-2364000</v>
      </c>
      <c r="J3213" t="s">
        <v>99</v>
      </c>
      <c r="K3213" t="s">
        <v>154</v>
      </c>
      <c r="L3213" t="s">
        <v>155</v>
      </c>
      <c r="M3213" t="s">
        <v>156</v>
      </c>
      <c r="N3213" t="s">
        <v>157</v>
      </c>
      <c r="O3213" t="s">
        <v>814</v>
      </c>
      <c r="P3213" t="s">
        <v>375</v>
      </c>
      <c r="Q3213" t="s">
        <v>35</v>
      </c>
      <c r="R3213" t="s">
        <v>36</v>
      </c>
      <c r="S3213" t="s">
        <v>576</v>
      </c>
      <c r="T3213" t="s">
        <v>377</v>
      </c>
      <c r="U3213" t="s">
        <v>397</v>
      </c>
      <c r="V3213" t="s">
        <v>378</v>
      </c>
      <c r="W3213" t="s">
        <v>40</v>
      </c>
      <c r="X3213" t="s">
        <v>187</v>
      </c>
      <c r="Y3213" t="s">
        <v>41</v>
      </c>
      <c r="Z3213" t="s">
        <v>41</v>
      </c>
      <c r="AA3213" t="s">
        <v>379</v>
      </c>
      <c r="AB3213" t="s">
        <v>577</v>
      </c>
      <c r="AC3213" t="s">
        <v>380</v>
      </c>
    </row>
    <row r="3214" spans="1:29" x14ac:dyDescent="0.25">
      <c r="A3214" t="s">
        <v>166</v>
      </c>
      <c r="B3214" t="s">
        <v>574</v>
      </c>
      <c r="C3214" t="s">
        <v>575</v>
      </c>
      <c r="D3214" t="s">
        <v>51</v>
      </c>
      <c r="E3214">
        <v>511</v>
      </c>
      <c r="F3214" t="str">
        <f t="shared" si="100"/>
        <v>A0820AF511</v>
      </c>
      <c r="G3214">
        <f t="shared" si="101"/>
        <v>2387000</v>
      </c>
      <c r="H3214" s="2">
        <v>2387375</v>
      </c>
      <c r="I3214" s="3">
        <v>2387000</v>
      </c>
      <c r="J3214" t="s">
        <v>29</v>
      </c>
      <c r="K3214" t="s">
        <v>116</v>
      </c>
      <c r="L3214" t="s">
        <v>117</v>
      </c>
      <c r="M3214" t="s">
        <v>118</v>
      </c>
      <c r="N3214" t="s">
        <v>117</v>
      </c>
      <c r="O3214" t="s">
        <v>814</v>
      </c>
      <c r="P3214" t="s">
        <v>375</v>
      </c>
      <c r="Q3214" t="s">
        <v>35</v>
      </c>
      <c r="R3214" t="s">
        <v>36</v>
      </c>
      <c r="S3214" t="s">
        <v>576</v>
      </c>
      <c r="T3214" t="s">
        <v>377</v>
      </c>
      <c r="U3214" t="s">
        <v>397</v>
      </c>
      <c r="V3214" t="s">
        <v>378</v>
      </c>
      <c r="W3214" t="s">
        <v>40</v>
      </c>
      <c r="X3214" t="s">
        <v>187</v>
      </c>
      <c r="Y3214" t="s">
        <v>41</v>
      </c>
      <c r="Z3214" t="s">
        <v>41</v>
      </c>
      <c r="AA3214" t="s">
        <v>379</v>
      </c>
      <c r="AB3214" t="s">
        <v>577</v>
      </c>
      <c r="AC3214" t="s">
        <v>380</v>
      </c>
    </row>
    <row r="3215" spans="1:29" x14ac:dyDescent="0.25">
      <c r="A3215" t="s">
        <v>167</v>
      </c>
      <c r="B3215" t="s">
        <v>574</v>
      </c>
      <c r="C3215" t="s">
        <v>575</v>
      </c>
      <c r="D3215" t="s">
        <v>51</v>
      </c>
      <c r="E3215">
        <v>511</v>
      </c>
      <c r="F3215" t="str">
        <f t="shared" si="100"/>
        <v>A0820AF511</v>
      </c>
      <c r="G3215">
        <f t="shared" si="101"/>
        <v>2387000</v>
      </c>
      <c r="H3215" s="2">
        <v>-2387375</v>
      </c>
      <c r="I3215" s="3">
        <v>-2387000</v>
      </c>
      <c r="J3215" t="s">
        <v>99</v>
      </c>
      <c r="K3215" t="s">
        <v>168</v>
      </c>
      <c r="L3215" t="s">
        <v>117</v>
      </c>
      <c r="M3215" t="s">
        <v>169</v>
      </c>
      <c r="N3215" t="s">
        <v>170</v>
      </c>
      <c r="O3215" t="s">
        <v>814</v>
      </c>
      <c r="P3215" t="s">
        <v>375</v>
      </c>
      <c r="Q3215" t="s">
        <v>35</v>
      </c>
      <c r="R3215" t="s">
        <v>36</v>
      </c>
      <c r="S3215" t="s">
        <v>576</v>
      </c>
      <c r="T3215" t="s">
        <v>377</v>
      </c>
      <c r="U3215" t="s">
        <v>397</v>
      </c>
      <c r="V3215" t="s">
        <v>378</v>
      </c>
      <c r="W3215" t="s">
        <v>40</v>
      </c>
      <c r="X3215" t="s">
        <v>187</v>
      </c>
      <c r="Y3215" t="s">
        <v>41</v>
      </c>
      <c r="Z3215" t="s">
        <v>41</v>
      </c>
      <c r="AA3215" t="s">
        <v>379</v>
      </c>
      <c r="AB3215" t="s">
        <v>577</v>
      </c>
      <c r="AC3215" t="s">
        <v>380</v>
      </c>
    </row>
    <row r="3216" spans="1:29" x14ac:dyDescent="0.25">
      <c r="A3216" t="s">
        <v>171</v>
      </c>
      <c r="B3216" t="s">
        <v>574</v>
      </c>
      <c r="C3216" t="s">
        <v>575</v>
      </c>
      <c r="D3216" t="s">
        <v>51</v>
      </c>
      <c r="E3216">
        <v>511</v>
      </c>
      <c r="F3216" t="str">
        <f t="shared" si="100"/>
        <v>A0820AF511</v>
      </c>
      <c r="G3216">
        <f t="shared" si="101"/>
        <v>113000</v>
      </c>
      <c r="H3216" s="2">
        <v>113314</v>
      </c>
      <c r="I3216" s="3">
        <v>113000</v>
      </c>
      <c r="J3216" t="s">
        <v>29</v>
      </c>
      <c r="K3216" t="s">
        <v>115</v>
      </c>
      <c r="L3216" t="s">
        <v>111</v>
      </c>
      <c r="M3216" t="s">
        <v>112</v>
      </c>
      <c r="N3216" t="s">
        <v>113</v>
      </c>
      <c r="O3216" t="s">
        <v>814</v>
      </c>
      <c r="P3216" t="s">
        <v>375</v>
      </c>
      <c r="Q3216" t="s">
        <v>35</v>
      </c>
      <c r="R3216" t="s">
        <v>36</v>
      </c>
      <c r="S3216" t="s">
        <v>576</v>
      </c>
      <c r="T3216" t="s">
        <v>377</v>
      </c>
      <c r="U3216" t="s">
        <v>397</v>
      </c>
      <c r="V3216" t="s">
        <v>378</v>
      </c>
      <c r="W3216" t="s">
        <v>40</v>
      </c>
      <c r="X3216" t="s">
        <v>187</v>
      </c>
      <c r="Y3216" t="s">
        <v>41</v>
      </c>
      <c r="Z3216" t="s">
        <v>41</v>
      </c>
      <c r="AA3216" t="s">
        <v>379</v>
      </c>
      <c r="AB3216" t="s">
        <v>577</v>
      </c>
      <c r="AC3216" t="s">
        <v>380</v>
      </c>
    </row>
    <row r="3217" spans="1:29" x14ac:dyDescent="0.25">
      <c r="A3217" t="s">
        <v>172</v>
      </c>
      <c r="B3217" t="s">
        <v>574</v>
      </c>
      <c r="C3217" t="s">
        <v>575</v>
      </c>
      <c r="D3217" t="s">
        <v>51</v>
      </c>
      <c r="E3217">
        <v>511</v>
      </c>
      <c r="F3217" t="str">
        <f t="shared" si="100"/>
        <v>A0820AF511</v>
      </c>
      <c r="G3217">
        <f t="shared" si="101"/>
        <v>113000</v>
      </c>
      <c r="H3217" s="2">
        <v>-113314</v>
      </c>
      <c r="I3217" s="3">
        <v>-113000</v>
      </c>
      <c r="J3217" t="s">
        <v>99</v>
      </c>
      <c r="K3217" t="s">
        <v>108</v>
      </c>
      <c r="L3217" t="s">
        <v>109</v>
      </c>
      <c r="M3217" t="s">
        <v>32</v>
      </c>
      <c r="N3217" t="s">
        <v>33</v>
      </c>
      <c r="O3217" t="s">
        <v>814</v>
      </c>
      <c r="P3217" t="s">
        <v>375</v>
      </c>
      <c r="Q3217" t="s">
        <v>35</v>
      </c>
      <c r="R3217" t="s">
        <v>36</v>
      </c>
      <c r="S3217" t="s">
        <v>576</v>
      </c>
      <c r="T3217" t="s">
        <v>377</v>
      </c>
      <c r="U3217" t="s">
        <v>397</v>
      </c>
      <c r="V3217" t="s">
        <v>378</v>
      </c>
      <c r="W3217" t="s">
        <v>40</v>
      </c>
      <c r="X3217" t="s">
        <v>187</v>
      </c>
      <c r="Y3217" t="s">
        <v>41</v>
      </c>
      <c r="Z3217" t="s">
        <v>41</v>
      </c>
      <c r="AA3217" t="s">
        <v>379</v>
      </c>
      <c r="AB3217" t="s">
        <v>577</v>
      </c>
      <c r="AC3217" t="s">
        <v>380</v>
      </c>
    </row>
    <row r="3218" spans="1:29" x14ac:dyDescent="0.25">
      <c r="A3218" t="s">
        <v>823</v>
      </c>
      <c r="B3218" t="s">
        <v>578</v>
      </c>
      <c r="C3218" t="s">
        <v>579</v>
      </c>
      <c r="D3218" t="s">
        <v>51</v>
      </c>
      <c r="E3218">
        <v>511</v>
      </c>
      <c r="F3218" t="str">
        <f t="shared" si="100"/>
        <v>A0820AF511</v>
      </c>
      <c r="G3218">
        <f t="shared" si="101"/>
        <v>50000</v>
      </c>
      <c r="H3218" s="2">
        <v>50095</v>
      </c>
      <c r="I3218" s="3">
        <v>50000</v>
      </c>
      <c r="J3218" t="s">
        <v>29</v>
      </c>
      <c r="K3218" t="s">
        <v>108</v>
      </c>
      <c r="L3218" t="s">
        <v>109</v>
      </c>
      <c r="M3218" t="s">
        <v>32</v>
      </c>
      <c r="N3218" t="s">
        <v>33</v>
      </c>
      <c r="O3218" t="s">
        <v>814</v>
      </c>
      <c r="P3218" t="s">
        <v>375</v>
      </c>
      <c r="Q3218" t="s">
        <v>35</v>
      </c>
      <c r="R3218" t="s">
        <v>36</v>
      </c>
      <c r="S3218" t="s">
        <v>580</v>
      </c>
      <c r="T3218" t="s">
        <v>377</v>
      </c>
      <c r="U3218" t="s">
        <v>397</v>
      </c>
      <c r="V3218" t="s">
        <v>378</v>
      </c>
      <c r="W3218" t="s">
        <v>40</v>
      </c>
      <c r="X3218" t="s">
        <v>187</v>
      </c>
      <c r="Y3218" t="s">
        <v>41</v>
      </c>
      <c r="Z3218" t="s">
        <v>41</v>
      </c>
      <c r="AA3218" t="s">
        <v>379</v>
      </c>
      <c r="AB3218" t="s">
        <v>577</v>
      </c>
      <c r="AC3218" t="s">
        <v>380</v>
      </c>
    </row>
    <row r="3219" spans="1:29" x14ac:dyDescent="0.25">
      <c r="A3219" t="s">
        <v>825</v>
      </c>
      <c r="B3219" t="s">
        <v>578</v>
      </c>
      <c r="C3219" t="s">
        <v>579</v>
      </c>
      <c r="D3219" t="s">
        <v>51</v>
      </c>
      <c r="E3219">
        <v>511</v>
      </c>
      <c r="F3219" t="str">
        <f t="shared" si="100"/>
        <v>A0820AF511</v>
      </c>
      <c r="G3219">
        <f t="shared" si="101"/>
        <v>2000</v>
      </c>
      <c r="H3219" s="2">
        <v>930</v>
      </c>
      <c r="I3219" s="3">
        <v>2000</v>
      </c>
      <c r="J3219" t="s">
        <v>29</v>
      </c>
      <c r="K3219" t="s">
        <v>100</v>
      </c>
      <c r="L3219" t="s">
        <v>101</v>
      </c>
      <c r="M3219" t="s">
        <v>102</v>
      </c>
      <c r="N3219" t="s">
        <v>103</v>
      </c>
      <c r="O3219" t="s">
        <v>814</v>
      </c>
      <c r="P3219" t="s">
        <v>375</v>
      </c>
      <c r="Q3219" t="s">
        <v>35</v>
      </c>
      <c r="R3219" t="s">
        <v>36</v>
      </c>
      <c r="S3219" t="s">
        <v>580</v>
      </c>
      <c r="T3219" t="s">
        <v>377</v>
      </c>
      <c r="U3219" t="s">
        <v>397</v>
      </c>
      <c r="V3219" t="s">
        <v>378</v>
      </c>
      <c r="W3219" t="s">
        <v>40</v>
      </c>
      <c r="X3219" t="s">
        <v>187</v>
      </c>
      <c r="Y3219" t="s">
        <v>41</v>
      </c>
      <c r="Z3219" t="s">
        <v>41</v>
      </c>
      <c r="AA3219" t="s">
        <v>379</v>
      </c>
      <c r="AB3219" t="s">
        <v>577</v>
      </c>
      <c r="AC3219" t="s">
        <v>380</v>
      </c>
    </row>
    <row r="3220" spans="1:29" x14ac:dyDescent="0.25">
      <c r="A3220" t="s">
        <v>816</v>
      </c>
      <c r="B3220" t="s">
        <v>578</v>
      </c>
      <c r="C3220" t="s">
        <v>579</v>
      </c>
      <c r="D3220" t="s">
        <v>51</v>
      </c>
      <c r="E3220">
        <v>511</v>
      </c>
      <c r="F3220" t="str">
        <f t="shared" si="100"/>
        <v>A0820AF511</v>
      </c>
      <c r="G3220">
        <f t="shared" si="101"/>
        <v>18000</v>
      </c>
      <c r="H3220" s="2">
        <v>-17176</v>
      </c>
      <c r="I3220" s="3">
        <v>-18000</v>
      </c>
      <c r="J3220" t="s">
        <v>99</v>
      </c>
      <c r="K3220" t="s">
        <v>115</v>
      </c>
      <c r="L3220" t="s">
        <v>111</v>
      </c>
      <c r="M3220" t="s">
        <v>112</v>
      </c>
      <c r="N3220" t="s">
        <v>113</v>
      </c>
      <c r="O3220" t="s">
        <v>814</v>
      </c>
      <c r="P3220" t="s">
        <v>375</v>
      </c>
      <c r="Q3220" t="s">
        <v>35</v>
      </c>
      <c r="R3220" t="s">
        <v>36</v>
      </c>
      <c r="S3220" t="s">
        <v>580</v>
      </c>
      <c r="T3220" t="s">
        <v>377</v>
      </c>
      <c r="U3220" t="s">
        <v>397</v>
      </c>
      <c r="V3220" t="s">
        <v>378</v>
      </c>
      <c r="W3220" t="s">
        <v>40</v>
      </c>
      <c r="X3220" t="s">
        <v>187</v>
      </c>
      <c r="Y3220" t="s">
        <v>41</v>
      </c>
      <c r="Z3220" t="s">
        <v>41</v>
      </c>
      <c r="AA3220" t="s">
        <v>379</v>
      </c>
      <c r="AB3220" t="s">
        <v>577</v>
      </c>
      <c r="AC3220" t="s">
        <v>380</v>
      </c>
    </row>
    <row r="3221" spans="1:29" x14ac:dyDescent="0.25">
      <c r="A3221" t="s">
        <v>817</v>
      </c>
      <c r="B3221" t="s">
        <v>578</v>
      </c>
      <c r="C3221" t="s">
        <v>579</v>
      </c>
      <c r="D3221" t="s">
        <v>51</v>
      </c>
      <c r="E3221">
        <v>511</v>
      </c>
      <c r="F3221" t="str">
        <f t="shared" si="100"/>
        <v>A0820AF511</v>
      </c>
      <c r="G3221">
        <f t="shared" si="101"/>
        <v>34000</v>
      </c>
      <c r="H3221" s="2">
        <v>-33849</v>
      </c>
      <c r="I3221" s="3">
        <v>-34000</v>
      </c>
      <c r="J3221" t="s">
        <v>99</v>
      </c>
      <c r="K3221" t="s">
        <v>116</v>
      </c>
      <c r="L3221" t="s">
        <v>117</v>
      </c>
      <c r="M3221" t="s">
        <v>118</v>
      </c>
      <c r="N3221" t="s">
        <v>117</v>
      </c>
      <c r="O3221" t="s">
        <v>814</v>
      </c>
      <c r="P3221" t="s">
        <v>375</v>
      </c>
      <c r="Q3221" t="s">
        <v>35</v>
      </c>
      <c r="R3221" t="s">
        <v>36</v>
      </c>
      <c r="S3221" t="s">
        <v>580</v>
      </c>
      <c r="T3221" t="s">
        <v>377</v>
      </c>
      <c r="U3221" t="s">
        <v>397</v>
      </c>
      <c r="V3221" t="s">
        <v>378</v>
      </c>
      <c r="W3221" t="s">
        <v>40</v>
      </c>
      <c r="X3221" t="s">
        <v>187</v>
      </c>
      <c r="Y3221" t="s">
        <v>41</v>
      </c>
      <c r="Z3221" t="s">
        <v>41</v>
      </c>
      <c r="AA3221" t="s">
        <v>379</v>
      </c>
      <c r="AB3221" t="s">
        <v>577</v>
      </c>
      <c r="AC3221" t="s">
        <v>380</v>
      </c>
    </row>
    <row r="3222" spans="1:29" x14ac:dyDescent="0.25">
      <c r="A3222" t="s">
        <v>149</v>
      </c>
      <c r="B3222" t="s">
        <v>578</v>
      </c>
      <c r="C3222" t="s">
        <v>579</v>
      </c>
      <c r="D3222" t="s">
        <v>51</v>
      </c>
      <c r="E3222">
        <v>511</v>
      </c>
      <c r="F3222" t="str">
        <f t="shared" si="100"/>
        <v>A0820AF511</v>
      </c>
      <c r="G3222">
        <f t="shared" si="101"/>
        <v>9000</v>
      </c>
      <c r="H3222" s="2">
        <v>8588</v>
      </c>
      <c r="I3222" s="3">
        <v>9000</v>
      </c>
      <c r="J3222" t="s">
        <v>29</v>
      </c>
      <c r="K3222" t="s">
        <v>381</v>
      </c>
      <c r="L3222" t="s">
        <v>382</v>
      </c>
      <c r="M3222" t="s">
        <v>383</v>
      </c>
      <c r="N3222" t="s">
        <v>384</v>
      </c>
      <c r="O3222" t="s">
        <v>814</v>
      </c>
      <c r="P3222" t="s">
        <v>375</v>
      </c>
      <c r="Q3222" t="s">
        <v>35</v>
      </c>
      <c r="R3222" t="s">
        <v>36</v>
      </c>
      <c r="S3222" t="s">
        <v>580</v>
      </c>
      <c r="T3222" t="s">
        <v>377</v>
      </c>
      <c r="U3222" t="s">
        <v>397</v>
      </c>
      <c r="V3222" t="s">
        <v>378</v>
      </c>
      <c r="W3222" t="s">
        <v>40</v>
      </c>
      <c r="X3222" t="s">
        <v>187</v>
      </c>
      <c r="Y3222" t="s">
        <v>41</v>
      </c>
      <c r="Z3222" t="s">
        <v>41</v>
      </c>
      <c r="AA3222" t="s">
        <v>379</v>
      </c>
      <c r="AB3222" t="s">
        <v>577</v>
      </c>
      <c r="AC3222" t="s">
        <v>380</v>
      </c>
    </row>
    <row r="3223" spans="1:29" x14ac:dyDescent="0.25">
      <c r="A3223" t="s">
        <v>152</v>
      </c>
      <c r="B3223" t="s">
        <v>578</v>
      </c>
      <c r="C3223" t="s">
        <v>579</v>
      </c>
      <c r="D3223" t="s">
        <v>51</v>
      </c>
      <c r="E3223">
        <v>511</v>
      </c>
      <c r="F3223" t="str">
        <f t="shared" si="100"/>
        <v>A0820AF511</v>
      </c>
      <c r="G3223">
        <f t="shared" si="101"/>
        <v>9000</v>
      </c>
      <c r="H3223" s="2">
        <v>-8588</v>
      </c>
      <c r="I3223" s="3">
        <v>-9000</v>
      </c>
      <c r="J3223" t="s">
        <v>99</v>
      </c>
      <c r="K3223" t="s">
        <v>115</v>
      </c>
      <c r="L3223" t="s">
        <v>111</v>
      </c>
      <c r="M3223" t="s">
        <v>112</v>
      </c>
      <c r="N3223" t="s">
        <v>113</v>
      </c>
      <c r="O3223" t="s">
        <v>814</v>
      </c>
      <c r="P3223" t="s">
        <v>375</v>
      </c>
      <c r="Q3223" t="s">
        <v>35</v>
      </c>
      <c r="R3223" t="s">
        <v>36</v>
      </c>
      <c r="S3223" t="s">
        <v>580</v>
      </c>
      <c r="T3223" t="s">
        <v>377</v>
      </c>
      <c r="U3223" t="s">
        <v>397</v>
      </c>
      <c r="V3223" t="s">
        <v>378</v>
      </c>
      <c r="W3223" t="s">
        <v>40</v>
      </c>
      <c r="X3223" t="s">
        <v>187</v>
      </c>
      <c r="Y3223" t="s">
        <v>41</v>
      </c>
      <c r="Z3223" t="s">
        <v>41</v>
      </c>
      <c r="AA3223" t="s">
        <v>379</v>
      </c>
      <c r="AB3223" t="s">
        <v>577</v>
      </c>
      <c r="AC3223" t="s">
        <v>380</v>
      </c>
    </row>
    <row r="3224" spans="1:29" x14ac:dyDescent="0.25">
      <c r="A3224" t="s">
        <v>153</v>
      </c>
      <c r="B3224" t="s">
        <v>578</v>
      </c>
      <c r="C3224" t="s">
        <v>579</v>
      </c>
      <c r="D3224" t="s">
        <v>51</v>
      </c>
      <c r="E3224">
        <v>511</v>
      </c>
      <c r="F3224" t="str">
        <f t="shared" si="100"/>
        <v>A0820AF511</v>
      </c>
      <c r="G3224">
        <f t="shared" si="101"/>
        <v>8000</v>
      </c>
      <c r="H3224" s="2">
        <v>8360</v>
      </c>
      <c r="I3224" s="3">
        <v>8000</v>
      </c>
      <c r="J3224" t="s">
        <v>29</v>
      </c>
      <c r="K3224" t="s">
        <v>154</v>
      </c>
      <c r="L3224" t="s">
        <v>155</v>
      </c>
      <c r="M3224" t="s">
        <v>156</v>
      </c>
      <c r="N3224" t="s">
        <v>157</v>
      </c>
      <c r="O3224" t="s">
        <v>814</v>
      </c>
      <c r="P3224" t="s">
        <v>375</v>
      </c>
      <c r="Q3224" t="s">
        <v>35</v>
      </c>
      <c r="R3224" t="s">
        <v>36</v>
      </c>
      <c r="S3224" t="s">
        <v>580</v>
      </c>
      <c r="T3224" t="s">
        <v>377</v>
      </c>
      <c r="U3224" t="s">
        <v>397</v>
      </c>
      <c r="V3224" t="s">
        <v>378</v>
      </c>
      <c r="W3224" t="s">
        <v>40</v>
      </c>
      <c r="X3224" t="s">
        <v>187</v>
      </c>
      <c r="Y3224" t="s">
        <v>41</v>
      </c>
      <c r="Z3224" t="s">
        <v>41</v>
      </c>
      <c r="AA3224" t="s">
        <v>379</v>
      </c>
      <c r="AB3224" t="s">
        <v>577</v>
      </c>
      <c r="AC3224" t="s">
        <v>380</v>
      </c>
    </row>
    <row r="3225" spans="1:29" x14ac:dyDescent="0.25">
      <c r="A3225" t="s">
        <v>163</v>
      </c>
      <c r="B3225" t="s">
        <v>578</v>
      </c>
      <c r="C3225" t="s">
        <v>579</v>
      </c>
      <c r="D3225" t="s">
        <v>51</v>
      </c>
      <c r="E3225">
        <v>511</v>
      </c>
      <c r="F3225" t="str">
        <f t="shared" si="100"/>
        <v>A0820AF511</v>
      </c>
      <c r="G3225">
        <f t="shared" si="101"/>
        <v>8000</v>
      </c>
      <c r="H3225" s="2">
        <v>-8631</v>
      </c>
      <c r="I3225" s="3">
        <v>-8000</v>
      </c>
      <c r="J3225" t="s">
        <v>99</v>
      </c>
      <c r="K3225" t="s">
        <v>55</v>
      </c>
      <c r="L3225" t="s">
        <v>389</v>
      </c>
      <c r="M3225" t="s">
        <v>390</v>
      </c>
      <c r="N3225" t="s">
        <v>391</v>
      </c>
      <c r="O3225" t="s">
        <v>814</v>
      </c>
      <c r="P3225" t="s">
        <v>375</v>
      </c>
      <c r="Q3225" t="s">
        <v>35</v>
      </c>
      <c r="R3225" t="s">
        <v>36</v>
      </c>
      <c r="S3225" t="s">
        <v>580</v>
      </c>
      <c r="T3225" t="s">
        <v>377</v>
      </c>
      <c r="U3225" t="s">
        <v>397</v>
      </c>
      <c r="V3225" t="s">
        <v>378</v>
      </c>
      <c r="W3225" t="s">
        <v>40</v>
      </c>
      <c r="X3225" t="s">
        <v>187</v>
      </c>
      <c r="Y3225" t="s">
        <v>41</v>
      </c>
      <c r="Z3225" t="s">
        <v>41</v>
      </c>
      <c r="AA3225" t="s">
        <v>379</v>
      </c>
      <c r="AB3225" t="s">
        <v>577</v>
      </c>
      <c r="AC3225" t="s">
        <v>380</v>
      </c>
    </row>
    <row r="3226" spans="1:29" x14ac:dyDescent="0.25">
      <c r="A3226" t="s">
        <v>164</v>
      </c>
      <c r="B3226" t="s">
        <v>578</v>
      </c>
      <c r="C3226" t="s">
        <v>579</v>
      </c>
      <c r="D3226" t="s">
        <v>51</v>
      </c>
      <c r="E3226">
        <v>511</v>
      </c>
      <c r="F3226" t="str">
        <f t="shared" si="100"/>
        <v>A0820AF511</v>
      </c>
      <c r="G3226">
        <f t="shared" si="101"/>
        <v>8000</v>
      </c>
      <c r="H3226" s="2">
        <v>8360</v>
      </c>
      <c r="I3226" s="3">
        <v>8000</v>
      </c>
      <c r="J3226" t="s">
        <v>29</v>
      </c>
      <c r="K3226" t="s">
        <v>116</v>
      </c>
      <c r="L3226" t="s">
        <v>117</v>
      </c>
      <c r="M3226" t="s">
        <v>118</v>
      </c>
      <c r="N3226" t="s">
        <v>117</v>
      </c>
      <c r="O3226" t="s">
        <v>814</v>
      </c>
      <c r="P3226" t="s">
        <v>375</v>
      </c>
      <c r="Q3226" t="s">
        <v>35</v>
      </c>
      <c r="R3226" t="s">
        <v>36</v>
      </c>
      <c r="S3226" t="s">
        <v>580</v>
      </c>
      <c r="T3226" t="s">
        <v>377</v>
      </c>
      <c r="U3226" t="s">
        <v>397</v>
      </c>
      <c r="V3226" t="s">
        <v>378</v>
      </c>
      <c r="W3226" t="s">
        <v>40</v>
      </c>
      <c r="X3226" t="s">
        <v>187</v>
      </c>
      <c r="Y3226" t="s">
        <v>41</v>
      </c>
      <c r="Z3226" t="s">
        <v>41</v>
      </c>
      <c r="AA3226" t="s">
        <v>379</v>
      </c>
      <c r="AB3226" t="s">
        <v>577</v>
      </c>
      <c r="AC3226" t="s">
        <v>380</v>
      </c>
    </row>
    <row r="3227" spans="1:29" x14ac:dyDescent="0.25">
      <c r="A3227" t="s">
        <v>165</v>
      </c>
      <c r="B3227" t="s">
        <v>578</v>
      </c>
      <c r="C3227" t="s">
        <v>579</v>
      </c>
      <c r="D3227" t="s">
        <v>51</v>
      </c>
      <c r="E3227">
        <v>511</v>
      </c>
      <c r="F3227" t="str">
        <f t="shared" si="100"/>
        <v>A0820AF511</v>
      </c>
      <c r="G3227">
        <f t="shared" si="101"/>
        <v>8000</v>
      </c>
      <c r="H3227" s="2">
        <v>-8360</v>
      </c>
      <c r="I3227" s="3">
        <v>-8000</v>
      </c>
      <c r="J3227" t="s">
        <v>99</v>
      </c>
      <c r="K3227" t="s">
        <v>154</v>
      </c>
      <c r="L3227" t="s">
        <v>155</v>
      </c>
      <c r="M3227" t="s">
        <v>156</v>
      </c>
      <c r="N3227" t="s">
        <v>157</v>
      </c>
      <c r="O3227" t="s">
        <v>814</v>
      </c>
      <c r="P3227" t="s">
        <v>375</v>
      </c>
      <c r="Q3227" t="s">
        <v>35</v>
      </c>
      <c r="R3227" t="s">
        <v>36</v>
      </c>
      <c r="S3227" t="s">
        <v>580</v>
      </c>
      <c r="T3227" t="s">
        <v>377</v>
      </c>
      <c r="U3227" t="s">
        <v>397</v>
      </c>
      <c r="V3227" t="s">
        <v>378</v>
      </c>
      <c r="W3227" t="s">
        <v>40</v>
      </c>
      <c r="X3227" t="s">
        <v>187</v>
      </c>
      <c r="Y3227" t="s">
        <v>41</v>
      </c>
      <c r="Z3227" t="s">
        <v>41</v>
      </c>
      <c r="AA3227" t="s">
        <v>379</v>
      </c>
      <c r="AB3227" t="s">
        <v>577</v>
      </c>
      <c r="AC3227" t="s">
        <v>380</v>
      </c>
    </row>
    <row r="3228" spans="1:29" x14ac:dyDescent="0.25">
      <c r="A3228" t="s">
        <v>166</v>
      </c>
      <c r="B3228" t="s">
        <v>578</v>
      </c>
      <c r="C3228" t="s">
        <v>579</v>
      </c>
      <c r="D3228" t="s">
        <v>51</v>
      </c>
      <c r="E3228">
        <v>511</v>
      </c>
      <c r="F3228" t="str">
        <f t="shared" si="100"/>
        <v>A0820AF511</v>
      </c>
      <c r="G3228">
        <f t="shared" si="101"/>
        <v>9000</v>
      </c>
      <c r="H3228" s="2">
        <v>8693</v>
      </c>
      <c r="I3228" s="3">
        <v>9000</v>
      </c>
      <c r="J3228" t="s">
        <v>29</v>
      </c>
      <c r="K3228" t="s">
        <v>116</v>
      </c>
      <c r="L3228" t="s">
        <v>117</v>
      </c>
      <c r="M3228" t="s">
        <v>118</v>
      </c>
      <c r="N3228" t="s">
        <v>117</v>
      </c>
      <c r="O3228" t="s">
        <v>814</v>
      </c>
      <c r="P3228" t="s">
        <v>375</v>
      </c>
      <c r="Q3228" t="s">
        <v>35</v>
      </c>
      <c r="R3228" t="s">
        <v>36</v>
      </c>
      <c r="S3228" t="s">
        <v>580</v>
      </c>
      <c r="T3228" t="s">
        <v>377</v>
      </c>
      <c r="U3228" t="s">
        <v>397</v>
      </c>
      <c r="V3228" t="s">
        <v>378</v>
      </c>
      <c r="W3228" t="s">
        <v>40</v>
      </c>
      <c r="X3228" t="s">
        <v>187</v>
      </c>
      <c r="Y3228" t="s">
        <v>41</v>
      </c>
      <c r="Z3228" t="s">
        <v>41</v>
      </c>
      <c r="AA3228" t="s">
        <v>379</v>
      </c>
      <c r="AB3228" t="s">
        <v>577</v>
      </c>
      <c r="AC3228" t="s">
        <v>380</v>
      </c>
    </row>
    <row r="3229" spans="1:29" x14ac:dyDescent="0.25">
      <c r="A3229" t="s">
        <v>167</v>
      </c>
      <c r="B3229" t="s">
        <v>578</v>
      </c>
      <c r="C3229" t="s">
        <v>579</v>
      </c>
      <c r="D3229" t="s">
        <v>51</v>
      </c>
      <c r="E3229">
        <v>511</v>
      </c>
      <c r="F3229" t="str">
        <f t="shared" si="100"/>
        <v>A0820AF511</v>
      </c>
      <c r="G3229">
        <f t="shared" si="101"/>
        <v>9000</v>
      </c>
      <c r="H3229" s="2">
        <v>-8693</v>
      </c>
      <c r="I3229" s="3">
        <v>-9000</v>
      </c>
      <c r="J3229" t="s">
        <v>99</v>
      </c>
      <c r="K3229" t="s">
        <v>168</v>
      </c>
      <c r="L3229" t="s">
        <v>117</v>
      </c>
      <c r="M3229" t="s">
        <v>169</v>
      </c>
      <c r="N3229" t="s">
        <v>170</v>
      </c>
      <c r="O3229" t="s">
        <v>814</v>
      </c>
      <c r="P3229" t="s">
        <v>375</v>
      </c>
      <c r="Q3229" t="s">
        <v>35</v>
      </c>
      <c r="R3229" t="s">
        <v>36</v>
      </c>
      <c r="S3229" t="s">
        <v>580</v>
      </c>
      <c r="T3229" t="s">
        <v>377</v>
      </c>
      <c r="U3229" t="s">
        <v>397</v>
      </c>
      <c r="V3229" t="s">
        <v>378</v>
      </c>
      <c r="W3229" t="s">
        <v>40</v>
      </c>
      <c r="X3229" t="s">
        <v>187</v>
      </c>
      <c r="Y3229" t="s">
        <v>41</v>
      </c>
      <c r="Z3229" t="s">
        <v>41</v>
      </c>
      <c r="AA3229" t="s">
        <v>379</v>
      </c>
      <c r="AB3229" t="s">
        <v>577</v>
      </c>
      <c r="AC3229" t="s">
        <v>380</v>
      </c>
    </row>
    <row r="3230" spans="1:29" x14ac:dyDescent="0.25">
      <c r="A3230" t="s">
        <v>823</v>
      </c>
      <c r="B3230" t="s">
        <v>578</v>
      </c>
      <c r="C3230" t="s">
        <v>579</v>
      </c>
      <c r="D3230" t="s">
        <v>87</v>
      </c>
      <c r="E3230">
        <v>511</v>
      </c>
      <c r="F3230" t="str">
        <f t="shared" si="100"/>
        <v>A7502AF511</v>
      </c>
      <c r="G3230">
        <f t="shared" si="101"/>
        <v>53000</v>
      </c>
      <c r="H3230" s="2">
        <v>52875</v>
      </c>
      <c r="I3230" s="3">
        <v>53000</v>
      </c>
      <c r="J3230" t="s">
        <v>29</v>
      </c>
      <c r="K3230" t="s">
        <v>108</v>
      </c>
      <c r="L3230" t="s">
        <v>109</v>
      </c>
      <c r="M3230" t="s">
        <v>32</v>
      </c>
      <c r="N3230" t="s">
        <v>33</v>
      </c>
      <c r="O3230" t="s">
        <v>814</v>
      </c>
      <c r="P3230" t="s">
        <v>375</v>
      </c>
      <c r="Q3230" t="s">
        <v>35</v>
      </c>
      <c r="R3230" t="s">
        <v>36</v>
      </c>
      <c r="S3230" t="s">
        <v>580</v>
      </c>
      <c r="T3230" t="s">
        <v>377</v>
      </c>
      <c r="U3230" t="s">
        <v>397</v>
      </c>
      <c r="V3230" t="s">
        <v>378</v>
      </c>
      <c r="W3230" t="s">
        <v>40</v>
      </c>
      <c r="X3230" t="s">
        <v>187</v>
      </c>
      <c r="Y3230" t="s">
        <v>41</v>
      </c>
      <c r="Z3230" t="s">
        <v>41</v>
      </c>
      <c r="AA3230" t="s">
        <v>379</v>
      </c>
      <c r="AB3230" t="s">
        <v>577</v>
      </c>
      <c r="AC3230" t="s">
        <v>380</v>
      </c>
    </row>
    <row r="3231" spans="1:29" x14ac:dyDescent="0.25">
      <c r="A3231" t="s">
        <v>816</v>
      </c>
      <c r="B3231" t="s">
        <v>578</v>
      </c>
      <c r="C3231" t="s">
        <v>579</v>
      </c>
      <c r="D3231" t="s">
        <v>87</v>
      </c>
      <c r="E3231">
        <v>511</v>
      </c>
      <c r="F3231" t="str">
        <f t="shared" si="100"/>
        <v>A7502AF511</v>
      </c>
      <c r="G3231">
        <f t="shared" si="101"/>
        <v>28000</v>
      </c>
      <c r="H3231" s="2">
        <v>-28200</v>
      </c>
      <c r="I3231" s="3">
        <v>-28000</v>
      </c>
      <c r="J3231" t="s">
        <v>99</v>
      </c>
      <c r="K3231" t="s">
        <v>115</v>
      </c>
      <c r="L3231" t="s">
        <v>111</v>
      </c>
      <c r="M3231" t="s">
        <v>112</v>
      </c>
      <c r="N3231" t="s">
        <v>113</v>
      </c>
      <c r="O3231" t="s">
        <v>814</v>
      </c>
      <c r="P3231" t="s">
        <v>375</v>
      </c>
      <c r="Q3231" t="s">
        <v>35</v>
      </c>
      <c r="R3231" t="s">
        <v>36</v>
      </c>
      <c r="S3231" t="s">
        <v>580</v>
      </c>
      <c r="T3231" t="s">
        <v>377</v>
      </c>
      <c r="U3231" t="s">
        <v>397</v>
      </c>
      <c r="V3231" t="s">
        <v>378</v>
      </c>
      <c r="W3231" t="s">
        <v>40</v>
      </c>
      <c r="X3231" t="s">
        <v>187</v>
      </c>
      <c r="Y3231" t="s">
        <v>41</v>
      </c>
      <c r="Z3231" t="s">
        <v>41</v>
      </c>
      <c r="AA3231" t="s">
        <v>379</v>
      </c>
      <c r="AB3231" t="s">
        <v>577</v>
      </c>
      <c r="AC3231" t="s">
        <v>380</v>
      </c>
    </row>
    <row r="3232" spans="1:29" x14ac:dyDescent="0.25">
      <c r="A3232" t="s">
        <v>817</v>
      </c>
      <c r="B3232" t="s">
        <v>578</v>
      </c>
      <c r="C3232" t="s">
        <v>579</v>
      </c>
      <c r="D3232" t="s">
        <v>87</v>
      </c>
      <c r="E3232">
        <v>511</v>
      </c>
      <c r="F3232" t="str">
        <f t="shared" si="100"/>
        <v>A7502AF511</v>
      </c>
      <c r="G3232">
        <f t="shared" si="101"/>
        <v>25000</v>
      </c>
      <c r="H3232" s="2">
        <v>-25010</v>
      </c>
      <c r="I3232" s="3">
        <v>-25000</v>
      </c>
      <c r="J3232" t="s">
        <v>99</v>
      </c>
      <c r="K3232" t="s">
        <v>116</v>
      </c>
      <c r="L3232" t="s">
        <v>117</v>
      </c>
      <c r="M3232" t="s">
        <v>118</v>
      </c>
      <c r="N3232" t="s">
        <v>117</v>
      </c>
      <c r="O3232" t="s">
        <v>814</v>
      </c>
      <c r="P3232" t="s">
        <v>375</v>
      </c>
      <c r="Q3232" t="s">
        <v>35</v>
      </c>
      <c r="R3232" t="s">
        <v>36</v>
      </c>
      <c r="S3232" t="s">
        <v>580</v>
      </c>
      <c r="T3232" t="s">
        <v>377</v>
      </c>
      <c r="U3232" t="s">
        <v>397</v>
      </c>
      <c r="V3232" t="s">
        <v>378</v>
      </c>
      <c r="W3232" t="s">
        <v>40</v>
      </c>
      <c r="X3232" t="s">
        <v>187</v>
      </c>
      <c r="Y3232" t="s">
        <v>41</v>
      </c>
      <c r="Z3232" t="s">
        <v>41</v>
      </c>
      <c r="AA3232" t="s">
        <v>379</v>
      </c>
      <c r="AB3232" t="s">
        <v>577</v>
      </c>
      <c r="AC3232" t="s">
        <v>380</v>
      </c>
    </row>
    <row r="3233" spans="1:29" x14ac:dyDescent="0.25">
      <c r="A3233" t="s">
        <v>149</v>
      </c>
      <c r="B3233" t="s">
        <v>578</v>
      </c>
      <c r="C3233" t="s">
        <v>579</v>
      </c>
      <c r="D3233" t="s">
        <v>87</v>
      </c>
      <c r="E3233">
        <v>511</v>
      </c>
      <c r="F3233" t="str">
        <f t="shared" si="100"/>
        <v>A7502AF511</v>
      </c>
      <c r="G3233">
        <f t="shared" si="101"/>
        <v>14000</v>
      </c>
      <c r="H3233" s="2">
        <v>14100</v>
      </c>
      <c r="I3233" s="3">
        <v>14000</v>
      </c>
      <c r="J3233" t="s">
        <v>29</v>
      </c>
      <c r="K3233" t="s">
        <v>381</v>
      </c>
      <c r="L3233" t="s">
        <v>382</v>
      </c>
      <c r="M3233" t="s">
        <v>383</v>
      </c>
      <c r="N3233" t="s">
        <v>384</v>
      </c>
      <c r="O3233" t="s">
        <v>814</v>
      </c>
      <c r="P3233" t="s">
        <v>375</v>
      </c>
      <c r="Q3233" t="s">
        <v>35</v>
      </c>
      <c r="R3233" t="s">
        <v>36</v>
      </c>
      <c r="S3233" t="s">
        <v>580</v>
      </c>
      <c r="T3233" t="s">
        <v>377</v>
      </c>
      <c r="U3233" t="s">
        <v>397</v>
      </c>
      <c r="V3233" t="s">
        <v>378</v>
      </c>
      <c r="W3233" t="s">
        <v>40</v>
      </c>
      <c r="X3233" t="s">
        <v>187</v>
      </c>
      <c r="Y3233" t="s">
        <v>41</v>
      </c>
      <c r="Z3233" t="s">
        <v>41</v>
      </c>
      <c r="AA3233" t="s">
        <v>379</v>
      </c>
      <c r="AB3233" t="s">
        <v>577</v>
      </c>
      <c r="AC3233" t="s">
        <v>380</v>
      </c>
    </row>
    <row r="3234" spans="1:29" x14ac:dyDescent="0.25">
      <c r="A3234" t="s">
        <v>152</v>
      </c>
      <c r="B3234" t="s">
        <v>578</v>
      </c>
      <c r="C3234" t="s">
        <v>579</v>
      </c>
      <c r="D3234" t="s">
        <v>87</v>
      </c>
      <c r="E3234">
        <v>511</v>
      </c>
      <c r="F3234" t="str">
        <f t="shared" si="100"/>
        <v>A7502AF511</v>
      </c>
      <c r="G3234">
        <f t="shared" si="101"/>
        <v>14000</v>
      </c>
      <c r="H3234" s="2">
        <v>-14100</v>
      </c>
      <c r="I3234" s="3">
        <v>-14000</v>
      </c>
      <c r="J3234" t="s">
        <v>99</v>
      </c>
      <c r="K3234" t="s">
        <v>115</v>
      </c>
      <c r="L3234" t="s">
        <v>111</v>
      </c>
      <c r="M3234" t="s">
        <v>112</v>
      </c>
      <c r="N3234" t="s">
        <v>113</v>
      </c>
      <c r="O3234" t="s">
        <v>814</v>
      </c>
      <c r="P3234" t="s">
        <v>375</v>
      </c>
      <c r="Q3234" t="s">
        <v>35</v>
      </c>
      <c r="R3234" t="s">
        <v>36</v>
      </c>
      <c r="S3234" t="s">
        <v>580</v>
      </c>
      <c r="T3234" t="s">
        <v>377</v>
      </c>
      <c r="U3234" t="s">
        <v>397</v>
      </c>
      <c r="V3234" t="s">
        <v>378</v>
      </c>
      <c r="W3234" t="s">
        <v>40</v>
      </c>
      <c r="X3234" t="s">
        <v>187</v>
      </c>
      <c r="Y3234" t="s">
        <v>41</v>
      </c>
      <c r="Z3234" t="s">
        <v>41</v>
      </c>
      <c r="AA3234" t="s">
        <v>379</v>
      </c>
      <c r="AB3234" t="s">
        <v>577</v>
      </c>
      <c r="AC3234" t="s">
        <v>380</v>
      </c>
    </row>
    <row r="3235" spans="1:29" x14ac:dyDescent="0.25">
      <c r="A3235" t="s">
        <v>153</v>
      </c>
      <c r="B3235" t="s">
        <v>578</v>
      </c>
      <c r="C3235" t="s">
        <v>579</v>
      </c>
      <c r="D3235" t="s">
        <v>87</v>
      </c>
      <c r="E3235">
        <v>511</v>
      </c>
      <c r="F3235" t="str">
        <f t="shared" si="100"/>
        <v>A7502AF511</v>
      </c>
      <c r="G3235">
        <f t="shared" si="101"/>
        <v>14000</v>
      </c>
      <c r="H3235" s="2">
        <v>14281</v>
      </c>
      <c r="I3235" s="3">
        <v>14000</v>
      </c>
      <c r="J3235" t="s">
        <v>29</v>
      </c>
      <c r="K3235" t="s">
        <v>154</v>
      </c>
      <c r="L3235" t="s">
        <v>155</v>
      </c>
      <c r="M3235" t="s">
        <v>156</v>
      </c>
      <c r="N3235" t="s">
        <v>157</v>
      </c>
      <c r="O3235" t="s">
        <v>814</v>
      </c>
      <c r="P3235" t="s">
        <v>375</v>
      </c>
      <c r="Q3235" t="s">
        <v>35</v>
      </c>
      <c r="R3235" t="s">
        <v>36</v>
      </c>
      <c r="S3235" t="s">
        <v>580</v>
      </c>
      <c r="T3235" t="s">
        <v>377</v>
      </c>
      <c r="U3235" t="s">
        <v>397</v>
      </c>
      <c r="V3235" t="s">
        <v>378</v>
      </c>
      <c r="W3235" t="s">
        <v>40</v>
      </c>
      <c r="X3235" t="s">
        <v>187</v>
      </c>
      <c r="Y3235" t="s">
        <v>41</v>
      </c>
      <c r="Z3235" t="s">
        <v>41</v>
      </c>
      <c r="AA3235" t="s">
        <v>379</v>
      </c>
      <c r="AB3235" t="s">
        <v>577</v>
      </c>
      <c r="AC3235" t="s">
        <v>380</v>
      </c>
    </row>
    <row r="3236" spans="1:29" x14ac:dyDescent="0.25">
      <c r="A3236" t="s">
        <v>163</v>
      </c>
      <c r="B3236" t="s">
        <v>578</v>
      </c>
      <c r="C3236" t="s">
        <v>579</v>
      </c>
      <c r="D3236" t="s">
        <v>87</v>
      </c>
      <c r="E3236">
        <v>511</v>
      </c>
      <c r="F3236" t="str">
        <f t="shared" si="100"/>
        <v>A7502AF511</v>
      </c>
      <c r="G3236">
        <f t="shared" si="101"/>
        <v>14000</v>
      </c>
      <c r="H3236" s="2">
        <v>-14318</v>
      </c>
      <c r="I3236" s="3">
        <v>-14000</v>
      </c>
      <c r="J3236" t="s">
        <v>99</v>
      </c>
      <c r="K3236" t="s">
        <v>55</v>
      </c>
      <c r="L3236" t="s">
        <v>389</v>
      </c>
      <c r="M3236" t="s">
        <v>390</v>
      </c>
      <c r="N3236" t="s">
        <v>391</v>
      </c>
      <c r="O3236" t="s">
        <v>814</v>
      </c>
      <c r="P3236" t="s">
        <v>375</v>
      </c>
      <c r="Q3236" t="s">
        <v>35</v>
      </c>
      <c r="R3236" t="s">
        <v>36</v>
      </c>
      <c r="S3236" t="s">
        <v>580</v>
      </c>
      <c r="T3236" t="s">
        <v>377</v>
      </c>
      <c r="U3236" t="s">
        <v>397</v>
      </c>
      <c r="V3236" t="s">
        <v>378</v>
      </c>
      <c r="W3236" t="s">
        <v>40</v>
      </c>
      <c r="X3236" t="s">
        <v>187</v>
      </c>
      <c r="Y3236" t="s">
        <v>41</v>
      </c>
      <c r="Z3236" t="s">
        <v>41</v>
      </c>
      <c r="AA3236" t="s">
        <v>379</v>
      </c>
      <c r="AB3236" t="s">
        <v>577</v>
      </c>
      <c r="AC3236" t="s">
        <v>380</v>
      </c>
    </row>
    <row r="3237" spans="1:29" x14ac:dyDescent="0.25">
      <c r="A3237" t="s">
        <v>164</v>
      </c>
      <c r="B3237" t="s">
        <v>578</v>
      </c>
      <c r="C3237" t="s">
        <v>579</v>
      </c>
      <c r="D3237" t="s">
        <v>87</v>
      </c>
      <c r="E3237">
        <v>511</v>
      </c>
      <c r="F3237" t="str">
        <f t="shared" si="100"/>
        <v>A7502AF511</v>
      </c>
      <c r="G3237">
        <f t="shared" si="101"/>
        <v>14000</v>
      </c>
      <c r="H3237" s="2">
        <v>14281</v>
      </c>
      <c r="I3237" s="3">
        <v>14000</v>
      </c>
      <c r="J3237" t="s">
        <v>29</v>
      </c>
      <c r="K3237" t="s">
        <v>116</v>
      </c>
      <c r="L3237" t="s">
        <v>117</v>
      </c>
      <c r="M3237" t="s">
        <v>118</v>
      </c>
      <c r="N3237" t="s">
        <v>117</v>
      </c>
      <c r="O3237" t="s">
        <v>814</v>
      </c>
      <c r="P3237" t="s">
        <v>375</v>
      </c>
      <c r="Q3237" t="s">
        <v>35</v>
      </c>
      <c r="R3237" t="s">
        <v>36</v>
      </c>
      <c r="S3237" t="s">
        <v>580</v>
      </c>
      <c r="T3237" t="s">
        <v>377</v>
      </c>
      <c r="U3237" t="s">
        <v>397</v>
      </c>
      <c r="V3237" t="s">
        <v>378</v>
      </c>
      <c r="W3237" t="s">
        <v>40</v>
      </c>
      <c r="X3237" t="s">
        <v>187</v>
      </c>
      <c r="Y3237" t="s">
        <v>41</v>
      </c>
      <c r="Z3237" t="s">
        <v>41</v>
      </c>
      <c r="AA3237" t="s">
        <v>379</v>
      </c>
      <c r="AB3237" t="s">
        <v>577</v>
      </c>
      <c r="AC3237" t="s">
        <v>380</v>
      </c>
    </row>
    <row r="3238" spans="1:29" x14ac:dyDescent="0.25">
      <c r="A3238" t="s">
        <v>165</v>
      </c>
      <c r="B3238" t="s">
        <v>578</v>
      </c>
      <c r="C3238" t="s">
        <v>579</v>
      </c>
      <c r="D3238" t="s">
        <v>87</v>
      </c>
      <c r="E3238">
        <v>511</v>
      </c>
      <c r="F3238" t="str">
        <f t="shared" si="100"/>
        <v>A7502AF511</v>
      </c>
      <c r="G3238">
        <f t="shared" si="101"/>
        <v>14000</v>
      </c>
      <c r="H3238" s="2">
        <v>-14281</v>
      </c>
      <c r="I3238" s="3">
        <v>-14000</v>
      </c>
      <c r="J3238" t="s">
        <v>99</v>
      </c>
      <c r="K3238" t="s">
        <v>154</v>
      </c>
      <c r="L3238" t="s">
        <v>155</v>
      </c>
      <c r="M3238" t="s">
        <v>156</v>
      </c>
      <c r="N3238" t="s">
        <v>157</v>
      </c>
      <c r="O3238" t="s">
        <v>814</v>
      </c>
      <c r="P3238" t="s">
        <v>375</v>
      </c>
      <c r="Q3238" t="s">
        <v>35</v>
      </c>
      <c r="R3238" t="s">
        <v>36</v>
      </c>
      <c r="S3238" t="s">
        <v>580</v>
      </c>
      <c r="T3238" t="s">
        <v>377</v>
      </c>
      <c r="U3238" t="s">
        <v>397</v>
      </c>
      <c r="V3238" t="s">
        <v>378</v>
      </c>
      <c r="W3238" t="s">
        <v>40</v>
      </c>
      <c r="X3238" t="s">
        <v>187</v>
      </c>
      <c r="Y3238" t="s">
        <v>41</v>
      </c>
      <c r="Z3238" t="s">
        <v>41</v>
      </c>
      <c r="AA3238" t="s">
        <v>379</v>
      </c>
      <c r="AB3238" t="s">
        <v>577</v>
      </c>
      <c r="AC3238" t="s">
        <v>380</v>
      </c>
    </row>
    <row r="3239" spans="1:29" x14ac:dyDescent="0.25">
      <c r="A3239" t="s">
        <v>166</v>
      </c>
      <c r="B3239" t="s">
        <v>578</v>
      </c>
      <c r="C3239" t="s">
        <v>579</v>
      </c>
      <c r="D3239" t="s">
        <v>87</v>
      </c>
      <c r="E3239">
        <v>511</v>
      </c>
      <c r="F3239" t="str">
        <f t="shared" si="100"/>
        <v>A7502AF511</v>
      </c>
      <c r="G3239">
        <f t="shared" si="101"/>
        <v>11000</v>
      </c>
      <c r="H3239" s="2">
        <v>10729</v>
      </c>
      <c r="I3239" s="3">
        <v>11000</v>
      </c>
      <c r="J3239" t="s">
        <v>29</v>
      </c>
      <c r="K3239" t="s">
        <v>116</v>
      </c>
      <c r="L3239" t="s">
        <v>117</v>
      </c>
      <c r="M3239" t="s">
        <v>118</v>
      </c>
      <c r="N3239" t="s">
        <v>117</v>
      </c>
      <c r="O3239" t="s">
        <v>814</v>
      </c>
      <c r="P3239" t="s">
        <v>375</v>
      </c>
      <c r="Q3239" t="s">
        <v>35</v>
      </c>
      <c r="R3239" t="s">
        <v>36</v>
      </c>
      <c r="S3239" t="s">
        <v>580</v>
      </c>
      <c r="T3239" t="s">
        <v>377</v>
      </c>
      <c r="U3239" t="s">
        <v>397</v>
      </c>
      <c r="V3239" t="s">
        <v>378</v>
      </c>
      <c r="W3239" t="s">
        <v>40</v>
      </c>
      <c r="X3239" t="s">
        <v>187</v>
      </c>
      <c r="Y3239" t="s">
        <v>41</v>
      </c>
      <c r="Z3239" t="s">
        <v>41</v>
      </c>
      <c r="AA3239" t="s">
        <v>379</v>
      </c>
      <c r="AB3239" t="s">
        <v>577</v>
      </c>
      <c r="AC3239" t="s">
        <v>380</v>
      </c>
    </row>
    <row r="3240" spans="1:29" x14ac:dyDescent="0.25">
      <c r="A3240" t="s">
        <v>167</v>
      </c>
      <c r="B3240" t="s">
        <v>578</v>
      </c>
      <c r="C3240" t="s">
        <v>579</v>
      </c>
      <c r="D3240" t="s">
        <v>87</v>
      </c>
      <c r="E3240">
        <v>511</v>
      </c>
      <c r="F3240" t="str">
        <f t="shared" si="100"/>
        <v>A7502AF511</v>
      </c>
      <c r="G3240">
        <f t="shared" si="101"/>
        <v>11000</v>
      </c>
      <c r="H3240" s="2">
        <v>-10729</v>
      </c>
      <c r="I3240" s="3">
        <v>-11000</v>
      </c>
      <c r="J3240" t="s">
        <v>99</v>
      </c>
      <c r="K3240" t="s">
        <v>168</v>
      </c>
      <c r="L3240" t="s">
        <v>117</v>
      </c>
      <c r="M3240" t="s">
        <v>169</v>
      </c>
      <c r="N3240" t="s">
        <v>170</v>
      </c>
      <c r="O3240" t="s">
        <v>814</v>
      </c>
      <c r="P3240" t="s">
        <v>375</v>
      </c>
      <c r="Q3240" t="s">
        <v>35</v>
      </c>
      <c r="R3240" t="s">
        <v>36</v>
      </c>
      <c r="S3240" t="s">
        <v>580</v>
      </c>
      <c r="T3240" t="s">
        <v>377</v>
      </c>
      <c r="U3240" t="s">
        <v>397</v>
      </c>
      <c r="V3240" t="s">
        <v>378</v>
      </c>
      <c r="W3240" t="s">
        <v>40</v>
      </c>
      <c r="X3240" t="s">
        <v>187</v>
      </c>
      <c r="Y3240" t="s">
        <v>41</v>
      </c>
      <c r="Z3240" t="s">
        <v>41</v>
      </c>
      <c r="AA3240" t="s">
        <v>379</v>
      </c>
      <c r="AB3240" t="s">
        <v>577</v>
      </c>
      <c r="AC3240" t="s">
        <v>380</v>
      </c>
    </row>
    <row r="3241" spans="1:29" x14ac:dyDescent="0.25">
      <c r="A3241" t="s">
        <v>823</v>
      </c>
      <c r="B3241" t="s">
        <v>578</v>
      </c>
      <c r="C3241" t="s">
        <v>579</v>
      </c>
      <c r="D3241" t="s">
        <v>90</v>
      </c>
      <c r="E3241">
        <v>511</v>
      </c>
      <c r="F3241" t="str">
        <f t="shared" si="100"/>
        <v>A7910AF511</v>
      </c>
      <c r="G3241">
        <f t="shared" si="101"/>
        <v>943000</v>
      </c>
      <c r="H3241" s="2">
        <v>942585</v>
      </c>
      <c r="I3241" s="3">
        <v>943000</v>
      </c>
      <c r="J3241" t="s">
        <v>29</v>
      </c>
      <c r="K3241" t="s">
        <v>108</v>
      </c>
      <c r="L3241" t="s">
        <v>109</v>
      </c>
      <c r="M3241" t="s">
        <v>32</v>
      </c>
      <c r="N3241" t="s">
        <v>33</v>
      </c>
      <c r="O3241" t="s">
        <v>814</v>
      </c>
      <c r="P3241" t="s">
        <v>375</v>
      </c>
      <c r="Q3241" t="s">
        <v>35</v>
      </c>
      <c r="R3241" t="s">
        <v>36</v>
      </c>
      <c r="S3241" t="s">
        <v>580</v>
      </c>
      <c r="T3241" t="s">
        <v>377</v>
      </c>
      <c r="U3241" t="s">
        <v>397</v>
      </c>
      <c r="V3241" t="s">
        <v>378</v>
      </c>
      <c r="W3241" t="s">
        <v>40</v>
      </c>
      <c r="X3241" t="s">
        <v>187</v>
      </c>
      <c r="Y3241" t="s">
        <v>41</v>
      </c>
      <c r="Z3241" t="s">
        <v>41</v>
      </c>
      <c r="AA3241" t="s">
        <v>379</v>
      </c>
      <c r="AB3241" t="s">
        <v>577</v>
      </c>
      <c r="AC3241" t="s">
        <v>380</v>
      </c>
    </row>
    <row r="3242" spans="1:29" x14ac:dyDescent="0.25">
      <c r="A3242" t="s">
        <v>816</v>
      </c>
      <c r="B3242" t="s">
        <v>578</v>
      </c>
      <c r="C3242" t="s">
        <v>579</v>
      </c>
      <c r="D3242" t="s">
        <v>90</v>
      </c>
      <c r="E3242">
        <v>511</v>
      </c>
      <c r="F3242" t="str">
        <f t="shared" si="100"/>
        <v>A7910AF511</v>
      </c>
      <c r="G3242">
        <f t="shared" si="101"/>
        <v>258000</v>
      </c>
      <c r="H3242" s="2">
        <v>-257068</v>
      </c>
      <c r="I3242" s="3">
        <v>-258000</v>
      </c>
      <c r="J3242" t="s">
        <v>99</v>
      </c>
      <c r="K3242" t="s">
        <v>115</v>
      </c>
      <c r="L3242" t="s">
        <v>111</v>
      </c>
      <c r="M3242" t="s">
        <v>112</v>
      </c>
      <c r="N3242" t="s">
        <v>113</v>
      </c>
      <c r="O3242" t="s">
        <v>814</v>
      </c>
      <c r="P3242" t="s">
        <v>375</v>
      </c>
      <c r="Q3242" t="s">
        <v>35</v>
      </c>
      <c r="R3242" t="s">
        <v>36</v>
      </c>
      <c r="S3242" t="s">
        <v>580</v>
      </c>
      <c r="T3242" t="s">
        <v>377</v>
      </c>
      <c r="U3242" t="s">
        <v>397</v>
      </c>
      <c r="V3242" t="s">
        <v>378</v>
      </c>
      <c r="W3242" t="s">
        <v>40</v>
      </c>
      <c r="X3242" t="s">
        <v>187</v>
      </c>
      <c r="Y3242" t="s">
        <v>41</v>
      </c>
      <c r="Z3242" t="s">
        <v>41</v>
      </c>
      <c r="AA3242" t="s">
        <v>379</v>
      </c>
      <c r="AB3242" t="s">
        <v>577</v>
      </c>
      <c r="AC3242" t="s">
        <v>380</v>
      </c>
    </row>
    <row r="3243" spans="1:29" x14ac:dyDescent="0.25">
      <c r="A3243" t="s">
        <v>817</v>
      </c>
      <c r="B3243" t="s">
        <v>578</v>
      </c>
      <c r="C3243" t="s">
        <v>579</v>
      </c>
      <c r="D3243" t="s">
        <v>90</v>
      </c>
      <c r="E3243">
        <v>511</v>
      </c>
      <c r="F3243" t="str">
        <f t="shared" si="100"/>
        <v>A7910AF511</v>
      </c>
      <c r="G3243">
        <f t="shared" si="101"/>
        <v>642000</v>
      </c>
      <c r="H3243" s="2">
        <v>-642016</v>
      </c>
      <c r="I3243" s="3">
        <v>-642000</v>
      </c>
      <c r="J3243" t="s">
        <v>99</v>
      </c>
      <c r="K3243" t="s">
        <v>116</v>
      </c>
      <c r="L3243" t="s">
        <v>117</v>
      </c>
      <c r="M3243" t="s">
        <v>118</v>
      </c>
      <c r="N3243" t="s">
        <v>117</v>
      </c>
      <c r="O3243" t="s">
        <v>814</v>
      </c>
      <c r="P3243" t="s">
        <v>375</v>
      </c>
      <c r="Q3243" t="s">
        <v>35</v>
      </c>
      <c r="R3243" t="s">
        <v>36</v>
      </c>
      <c r="S3243" t="s">
        <v>580</v>
      </c>
      <c r="T3243" t="s">
        <v>377</v>
      </c>
      <c r="U3243" t="s">
        <v>397</v>
      </c>
      <c r="V3243" t="s">
        <v>378</v>
      </c>
      <c r="W3243" t="s">
        <v>40</v>
      </c>
      <c r="X3243" t="s">
        <v>187</v>
      </c>
      <c r="Y3243" t="s">
        <v>41</v>
      </c>
      <c r="Z3243" t="s">
        <v>41</v>
      </c>
      <c r="AA3243" t="s">
        <v>379</v>
      </c>
      <c r="AB3243" t="s">
        <v>577</v>
      </c>
      <c r="AC3243" t="s">
        <v>380</v>
      </c>
    </row>
    <row r="3244" spans="1:29" x14ac:dyDescent="0.25">
      <c r="A3244" t="s">
        <v>926</v>
      </c>
      <c r="B3244" t="s">
        <v>578</v>
      </c>
      <c r="C3244" t="s">
        <v>579</v>
      </c>
      <c r="D3244" t="s">
        <v>90</v>
      </c>
      <c r="E3244">
        <v>511</v>
      </c>
      <c r="F3244" t="str">
        <f t="shared" si="100"/>
        <v>A7910AF511</v>
      </c>
      <c r="G3244">
        <f t="shared" si="101"/>
        <v>43000</v>
      </c>
      <c r="H3244" s="2">
        <v>-43501</v>
      </c>
      <c r="I3244" s="3">
        <v>-43000</v>
      </c>
      <c r="J3244" t="s">
        <v>99</v>
      </c>
      <c r="K3244" t="s">
        <v>100</v>
      </c>
      <c r="L3244" t="s">
        <v>101</v>
      </c>
      <c r="M3244" t="s">
        <v>102</v>
      </c>
      <c r="N3244" t="s">
        <v>103</v>
      </c>
      <c r="O3244" t="s">
        <v>814</v>
      </c>
      <c r="P3244" t="s">
        <v>375</v>
      </c>
      <c r="Q3244" t="s">
        <v>35</v>
      </c>
      <c r="R3244" t="s">
        <v>36</v>
      </c>
      <c r="S3244" t="s">
        <v>580</v>
      </c>
      <c r="T3244" t="s">
        <v>377</v>
      </c>
      <c r="U3244" t="s">
        <v>397</v>
      </c>
      <c r="V3244" t="s">
        <v>378</v>
      </c>
      <c r="W3244" t="s">
        <v>40</v>
      </c>
      <c r="X3244" t="s">
        <v>187</v>
      </c>
      <c r="Y3244" t="s">
        <v>41</v>
      </c>
      <c r="Z3244" t="s">
        <v>41</v>
      </c>
      <c r="AA3244" t="s">
        <v>379</v>
      </c>
      <c r="AB3244" t="s">
        <v>577</v>
      </c>
      <c r="AC3244" t="s">
        <v>380</v>
      </c>
    </row>
    <row r="3245" spans="1:29" x14ac:dyDescent="0.25">
      <c r="A3245" t="s">
        <v>820</v>
      </c>
      <c r="B3245" t="s">
        <v>578</v>
      </c>
      <c r="C3245" t="s">
        <v>579</v>
      </c>
      <c r="D3245" t="s">
        <v>90</v>
      </c>
      <c r="E3245">
        <v>511</v>
      </c>
      <c r="F3245" t="str">
        <f t="shared" si="100"/>
        <v>A7910AF511</v>
      </c>
      <c r="G3245">
        <f t="shared" si="101"/>
        <v>111000</v>
      </c>
      <c r="H3245" s="2">
        <v>110647</v>
      </c>
      <c r="I3245" s="3">
        <v>111000</v>
      </c>
      <c r="J3245" t="s">
        <v>29</v>
      </c>
      <c r="K3245" t="s">
        <v>104</v>
      </c>
      <c r="L3245" t="s">
        <v>105</v>
      </c>
      <c r="M3245" t="s">
        <v>102</v>
      </c>
      <c r="N3245" t="s">
        <v>103</v>
      </c>
      <c r="O3245" t="s">
        <v>814</v>
      </c>
      <c r="P3245" t="s">
        <v>375</v>
      </c>
      <c r="Q3245" t="s">
        <v>35</v>
      </c>
      <c r="R3245" t="s">
        <v>36</v>
      </c>
      <c r="S3245" t="s">
        <v>580</v>
      </c>
      <c r="T3245" t="s">
        <v>377</v>
      </c>
      <c r="U3245" t="s">
        <v>397</v>
      </c>
      <c r="V3245" t="s">
        <v>378</v>
      </c>
      <c r="W3245" t="s">
        <v>40</v>
      </c>
      <c r="X3245" t="s">
        <v>187</v>
      </c>
      <c r="Y3245" t="s">
        <v>41</v>
      </c>
      <c r="Z3245" t="s">
        <v>41</v>
      </c>
      <c r="AA3245" t="s">
        <v>379</v>
      </c>
      <c r="AB3245" t="s">
        <v>577</v>
      </c>
      <c r="AC3245" t="s">
        <v>380</v>
      </c>
    </row>
    <row r="3246" spans="1:29" x14ac:dyDescent="0.25">
      <c r="A3246" t="s">
        <v>822</v>
      </c>
      <c r="B3246" t="s">
        <v>578</v>
      </c>
      <c r="C3246" t="s">
        <v>579</v>
      </c>
      <c r="D3246" t="s">
        <v>90</v>
      </c>
      <c r="E3246">
        <v>511</v>
      </c>
      <c r="F3246" t="str">
        <f t="shared" si="100"/>
        <v>A7910AF511</v>
      </c>
      <c r="G3246">
        <f t="shared" si="101"/>
        <v>120000</v>
      </c>
      <c r="H3246" s="2">
        <v>-119966</v>
      </c>
      <c r="I3246" s="3">
        <v>-120000</v>
      </c>
      <c r="J3246" t="s">
        <v>99</v>
      </c>
      <c r="K3246" t="s">
        <v>115</v>
      </c>
      <c r="L3246" t="s">
        <v>111</v>
      </c>
      <c r="M3246" t="s">
        <v>112</v>
      </c>
      <c r="N3246" t="s">
        <v>113</v>
      </c>
      <c r="O3246" t="s">
        <v>814</v>
      </c>
      <c r="P3246" t="s">
        <v>375</v>
      </c>
      <c r="Q3246" t="s">
        <v>35</v>
      </c>
      <c r="R3246" t="s">
        <v>36</v>
      </c>
      <c r="S3246" t="s">
        <v>580</v>
      </c>
      <c r="T3246" t="s">
        <v>377</v>
      </c>
      <c r="U3246" t="s">
        <v>397</v>
      </c>
      <c r="V3246" t="s">
        <v>378</v>
      </c>
      <c r="W3246" t="s">
        <v>40</v>
      </c>
      <c r="X3246" t="s">
        <v>187</v>
      </c>
      <c r="Y3246" t="s">
        <v>41</v>
      </c>
      <c r="Z3246" t="s">
        <v>41</v>
      </c>
      <c r="AA3246" t="s">
        <v>379</v>
      </c>
      <c r="AB3246" t="s">
        <v>577</v>
      </c>
      <c r="AC3246" t="s">
        <v>380</v>
      </c>
    </row>
    <row r="3247" spans="1:29" x14ac:dyDescent="0.25">
      <c r="A3247" t="s">
        <v>925</v>
      </c>
      <c r="B3247" t="s">
        <v>578</v>
      </c>
      <c r="C3247" t="s">
        <v>579</v>
      </c>
      <c r="D3247" t="s">
        <v>90</v>
      </c>
      <c r="E3247">
        <v>511</v>
      </c>
      <c r="F3247" t="str">
        <f t="shared" si="100"/>
        <v>A7910AF511</v>
      </c>
      <c r="G3247">
        <f t="shared" si="101"/>
        <v>9000</v>
      </c>
      <c r="H3247" s="2">
        <v>9319</v>
      </c>
      <c r="I3247" s="3">
        <v>9000</v>
      </c>
      <c r="J3247" t="s">
        <v>29</v>
      </c>
      <c r="K3247" t="s">
        <v>116</v>
      </c>
      <c r="L3247" t="s">
        <v>117</v>
      </c>
      <c r="M3247" t="s">
        <v>118</v>
      </c>
      <c r="N3247" t="s">
        <v>117</v>
      </c>
      <c r="O3247" t="s">
        <v>814</v>
      </c>
      <c r="P3247" t="s">
        <v>375</v>
      </c>
      <c r="Q3247" t="s">
        <v>35</v>
      </c>
      <c r="R3247" t="s">
        <v>36</v>
      </c>
      <c r="S3247" t="s">
        <v>580</v>
      </c>
      <c r="T3247" t="s">
        <v>377</v>
      </c>
      <c r="U3247" t="s">
        <v>397</v>
      </c>
      <c r="V3247" t="s">
        <v>378</v>
      </c>
      <c r="W3247" t="s">
        <v>40</v>
      </c>
      <c r="X3247" t="s">
        <v>187</v>
      </c>
      <c r="Y3247" t="s">
        <v>41</v>
      </c>
      <c r="Z3247" t="s">
        <v>41</v>
      </c>
      <c r="AA3247" t="s">
        <v>379</v>
      </c>
      <c r="AB3247" t="s">
        <v>577</v>
      </c>
      <c r="AC3247" t="s">
        <v>380</v>
      </c>
    </row>
    <row r="3248" spans="1:29" x14ac:dyDescent="0.25">
      <c r="A3248" t="s">
        <v>149</v>
      </c>
      <c r="B3248" t="s">
        <v>578</v>
      </c>
      <c r="C3248" t="s">
        <v>579</v>
      </c>
      <c r="D3248" t="s">
        <v>90</v>
      </c>
      <c r="E3248">
        <v>511</v>
      </c>
      <c r="F3248" t="str">
        <f t="shared" si="100"/>
        <v>A7910AF511</v>
      </c>
      <c r="G3248">
        <f t="shared" si="101"/>
        <v>189000</v>
      </c>
      <c r="H3248" s="2">
        <v>188517</v>
      </c>
      <c r="I3248" s="3">
        <v>189000</v>
      </c>
      <c r="J3248" t="s">
        <v>29</v>
      </c>
      <c r="K3248" t="s">
        <v>381</v>
      </c>
      <c r="L3248" t="s">
        <v>382</v>
      </c>
      <c r="M3248" t="s">
        <v>383</v>
      </c>
      <c r="N3248" t="s">
        <v>384</v>
      </c>
      <c r="O3248" t="s">
        <v>814</v>
      </c>
      <c r="P3248" t="s">
        <v>375</v>
      </c>
      <c r="Q3248" t="s">
        <v>35</v>
      </c>
      <c r="R3248" t="s">
        <v>36</v>
      </c>
      <c r="S3248" t="s">
        <v>580</v>
      </c>
      <c r="T3248" t="s">
        <v>377</v>
      </c>
      <c r="U3248" t="s">
        <v>397</v>
      </c>
      <c r="V3248" t="s">
        <v>378</v>
      </c>
      <c r="W3248" t="s">
        <v>40</v>
      </c>
      <c r="X3248" t="s">
        <v>187</v>
      </c>
      <c r="Y3248" t="s">
        <v>41</v>
      </c>
      <c r="Z3248" t="s">
        <v>41</v>
      </c>
      <c r="AA3248" t="s">
        <v>379</v>
      </c>
      <c r="AB3248" t="s">
        <v>577</v>
      </c>
      <c r="AC3248" t="s">
        <v>380</v>
      </c>
    </row>
    <row r="3249" spans="1:29" x14ac:dyDescent="0.25">
      <c r="A3249" t="s">
        <v>152</v>
      </c>
      <c r="B3249" t="s">
        <v>578</v>
      </c>
      <c r="C3249" t="s">
        <v>579</v>
      </c>
      <c r="D3249" t="s">
        <v>90</v>
      </c>
      <c r="E3249">
        <v>511</v>
      </c>
      <c r="F3249" t="str">
        <f t="shared" si="100"/>
        <v>A7910AF511</v>
      </c>
      <c r="G3249">
        <f t="shared" si="101"/>
        <v>189000</v>
      </c>
      <c r="H3249" s="2">
        <v>-188517</v>
      </c>
      <c r="I3249" s="3">
        <v>-189000</v>
      </c>
      <c r="J3249" t="s">
        <v>99</v>
      </c>
      <c r="K3249" t="s">
        <v>115</v>
      </c>
      <c r="L3249" t="s">
        <v>111</v>
      </c>
      <c r="M3249" t="s">
        <v>112</v>
      </c>
      <c r="N3249" t="s">
        <v>113</v>
      </c>
      <c r="O3249" t="s">
        <v>814</v>
      </c>
      <c r="P3249" t="s">
        <v>375</v>
      </c>
      <c r="Q3249" t="s">
        <v>35</v>
      </c>
      <c r="R3249" t="s">
        <v>36</v>
      </c>
      <c r="S3249" t="s">
        <v>580</v>
      </c>
      <c r="T3249" t="s">
        <v>377</v>
      </c>
      <c r="U3249" t="s">
        <v>397</v>
      </c>
      <c r="V3249" t="s">
        <v>378</v>
      </c>
      <c r="W3249" t="s">
        <v>40</v>
      </c>
      <c r="X3249" t="s">
        <v>187</v>
      </c>
      <c r="Y3249" t="s">
        <v>41</v>
      </c>
      <c r="Z3249" t="s">
        <v>41</v>
      </c>
      <c r="AA3249" t="s">
        <v>379</v>
      </c>
      <c r="AB3249" t="s">
        <v>577</v>
      </c>
      <c r="AC3249" t="s">
        <v>380</v>
      </c>
    </row>
    <row r="3250" spans="1:29" x14ac:dyDescent="0.25">
      <c r="A3250" t="s">
        <v>153</v>
      </c>
      <c r="B3250" t="s">
        <v>578</v>
      </c>
      <c r="C3250" t="s">
        <v>579</v>
      </c>
      <c r="D3250" t="s">
        <v>90</v>
      </c>
      <c r="E3250">
        <v>511</v>
      </c>
      <c r="F3250" t="str">
        <f t="shared" si="100"/>
        <v>A7910AF511</v>
      </c>
      <c r="G3250">
        <f t="shared" si="101"/>
        <v>156000</v>
      </c>
      <c r="H3250" s="2">
        <v>156399</v>
      </c>
      <c r="I3250" s="3">
        <v>156000</v>
      </c>
      <c r="J3250" t="s">
        <v>29</v>
      </c>
      <c r="K3250" t="s">
        <v>154</v>
      </c>
      <c r="L3250" t="s">
        <v>155</v>
      </c>
      <c r="M3250" t="s">
        <v>156</v>
      </c>
      <c r="N3250" t="s">
        <v>157</v>
      </c>
      <c r="O3250" t="s">
        <v>814</v>
      </c>
      <c r="P3250" t="s">
        <v>375</v>
      </c>
      <c r="Q3250" t="s">
        <v>35</v>
      </c>
      <c r="R3250" t="s">
        <v>36</v>
      </c>
      <c r="S3250" t="s">
        <v>580</v>
      </c>
      <c r="T3250" t="s">
        <v>377</v>
      </c>
      <c r="U3250" t="s">
        <v>397</v>
      </c>
      <c r="V3250" t="s">
        <v>378</v>
      </c>
      <c r="W3250" t="s">
        <v>40</v>
      </c>
      <c r="X3250" t="s">
        <v>187</v>
      </c>
      <c r="Y3250" t="s">
        <v>41</v>
      </c>
      <c r="Z3250" t="s">
        <v>41</v>
      </c>
      <c r="AA3250" t="s">
        <v>379</v>
      </c>
      <c r="AB3250" t="s">
        <v>577</v>
      </c>
      <c r="AC3250" t="s">
        <v>380</v>
      </c>
    </row>
    <row r="3251" spans="1:29" x14ac:dyDescent="0.25">
      <c r="A3251" t="s">
        <v>158</v>
      </c>
      <c r="B3251" t="s">
        <v>578</v>
      </c>
      <c r="C3251" t="s">
        <v>579</v>
      </c>
      <c r="D3251" t="s">
        <v>90</v>
      </c>
      <c r="E3251">
        <v>511</v>
      </c>
      <c r="F3251" t="str">
        <f t="shared" si="100"/>
        <v>A7910AF511</v>
      </c>
      <c r="G3251">
        <f t="shared" si="101"/>
        <v>4000</v>
      </c>
      <c r="H3251" s="2">
        <v>4211</v>
      </c>
      <c r="I3251" s="3">
        <v>4000</v>
      </c>
      <c r="J3251" t="s">
        <v>29</v>
      </c>
      <c r="K3251" t="s">
        <v>385</v>
      </c>
      <c r="L3251" t="s">
        <v>386</v>
      </c>
      <c r="M3251" t="s">
        <v>387</v>
      </c>
      <c r="N3251" t="s">
        <v>388</v>
      </c>
      <c r="O3251" t="s">
        <v>814</v>
      </c>
      <c r="P3251" t="s">
        <v>375</v>
      </c>
      <c r="Q3251" t="s">
        <v>35</v>
      </c>
      <c r="R3251" t="s">
        <v>36</v>
      </c>
      <c r="S3251" t="s">
        <v>580</v>
      </c>
      <c r="T3251" t="s">
        <v>377</v>
      </c>
      <c r="U3251" t="s">
        <v>397</v>
      </c>
      <c r="V3251" t="s">
        <v>378</v>
      </c>
      <c r="W3251" t="s">
        <v>40</v>
      </c>
      <c r="X3251" t="s">
        <v>187</v>
      </c>
      <c r="Y3251" t="s">
        <v>41</v>
      </c>
      <c r="Z3251" t="s">
        <v>41</v>
      </c>
      <c r="AA3251" t="s">
        <v>379</v>
      </c>
      <c r="AB3251" t="s">
        <v>577</v>
      </c>
      <c r="AC3251" t="s">
        <v>380</v>
      </c>
    </row>
    <row r="3252" spans="1:29" x14ac:dyDescent="0.25">
      <c r="A3252" t="s">
        <v>163</v>
      </c>
      <c r="B3252" t="s">
        <v>578</v>
      </c>
      <c r="C3252" t="s">
        <v>579</v>
      </c>
      <c r="D3252" t="s">
        <v>90</v>
      </c>
      <c r="E3252">
        <v>511</v>
      </c>
      <c r="F3252" t="str">
        <f t="shared" si="100"/>
        <v>A7910AF511</v>
      </c>
      <c r="G3252">
        <f t="shared" si="101"/>
        <v>160000</v>
      </c>
      <c r="H3252" s="2">
        <v>-160610</v>
      </c>
      <c r="I3252" s="3">
        <v>-160000</v>
      </c>
      <c r="J3252" t="s">
        <v>99</v>
      </c>
      <c r="K3252" t="s">
        <v>55</v>
      </c>
      <c r="L3252" t="s">
        <v>389</v>
      </c>
      <c r="M3252" t="s">
        <v>390</v>
      </c>
      <c r="N3252" t="s">
        <v>391</v>
      </c>
      <c r="O3252" t="s">
        <v>814</v>
      </c>
      <c r="P3252" t="s">
        <v>375</v>
      </c>
      <c r="Q3252" t="s">
        <v>35</v>
      </c>
      <c r="R3252" t="s">
        <v>36</v>
      </c>
      <c r="S3252" t="s">
        <v>580</v>
      </c>
      <c r="T3252" t="s">
        <v>377</v>
      </c>
      <c r="U3252" t="s">
        <v>397</v>
      </c>
      <c r="V3252" t="s">
        <v>378</v>
      </c>
      <c r="W3252" t="s">
        <v>40</v>
      </c>
      <c r="X3252" t="s">
        <v>187</v>
      </c>
      <c r="Y3252" t="s">
        <v>41</v>
      </c>
      <c r="Z3252" t="s">
        <v>41</v>
      </c>
      <c r="AA3252" t="s">
        <v>379</v>
      </c>
      <c r="AB3252" t="s">
        <v>577</v>
      </c>
      <c r="AC3252" t="s">
        <v>380</v>
      </c>
    </row>
    <row r="3253" spans="1:29" x14ac:dyDescent="0.25">
      <c r="A3253" t="s">
        <v>164</v>
      </c>
      <c r="B3253" t="s">
        <v>578</v>
      </c>
      <c r="C3253" t="s">
        <v>579</v>
      </c>
      <c r="D3253" t="s">
        <v>90</v>
      </c>
      <c r="E3253">
        <v>511</v>
      </c>
      <c r="F3253" t="str">
        <f t="shared" si="100"/>
        <v>A7910AF511</v>
      </c>
      <c r="G3253">
        <f t="shared" si="101"/>
        <v>156000</v>
      </c>
      <c r="H3253" s="2">
        <v>156399</v>
      </c>
      <c r="I3253" s="3">
        <v>156000</v>
      </c>
      <c r="J3253" t="s">
        <v>29</v>
      </c>
      <c r="K3253" t="s">
        <v>116</v>
      </c>
      <c r="L3253" t="s">
        <v>117</v>
      </c>
      <c r="M3253" t="s">
        <v>118</v>
      </c>
      <c r="N3253" t="s">
        <v>117</v>
      </c>
      <c r="O3253" t="s">
        <v>814</v>
      </c>
      <c r="P3253" t="s">
        <v>375</v>
      </c>
      <c r="Q3253" t="s">
        <v>35</v>
      </c>
      <c r="R3253" t="s">
        <v>36</v>
      </c>
      <c r="S3253" t="s">
        <v>580</v>
      </c>
      <c r="T3253" t="s">
        <v>377</v>
      </c>
      <c r="U3253" t="s">
        <v>397</v>
      </c>
      <c r="V3253" t="s">
        <v>378</v>
      </c>
      <c r="W3253" t="s">
        <v>40</v>
      </c>
      <c r="X3253" t="s">
        <v>187</v>
      </c>
      <c r="Y3253" t="s">
        <v>41</v>
      </c>
      <c r="Z3253" t="s">
        <v>41</v>
      </c>
      <c r="AA3253" t="s">
        <v>379</v>
      </c>
      <c r="AB3253" t="s">
        <v>577</v>
      </c>
      <c r="AC3253" t="s">
        <v>380</v>
      </c>
    </row>
    <row r="3254" spans="1:29" x14ac:dyDescent="0.25">
      <c r="A3254" t="s">
        <v>165</v>
      </c>
      <c r="B3254" t="s">
        <v>578</v>
      </c>
      <c r="C3254" t="s">
        <v>579</v>
      </c>
      <c r="D3254" t="s">
        <v>90</v>
      </c>
      <c r="E3254">
        <v>511</v>
      </c>
      <c r="F3254" t="str">
        <f t="shared" si="100"/>
        <v>A7910AF511</v>
      </c>
      <c r="G3254">
        <f t="shared" si="101"/>
        <v>156000</v>
      </c>
      <c r="H3254" s="2">
        <v>-156399</v>
      </c>
      <c r="I3254" s="3">
        <v>-156000</v>
      </c>
      <c r="J3254" t="s">
        <v>99</v>
      </c>
      <c r="K3254" t="s">
        <v>154</v>
      </c>
      <c r="L3254" t="s">
        <v>155</v>
      </c>
      <c r="M3254" t="s">
        <v>156</v>
      </c>
      <c r="N3254" t="s">
        <v>157</v>
      </c>
      <c r="O3254" t="s">
        <v>814</v>
      </c>
      <c r="P3254" t="s">
        <v>375</v>
      </c>
      <c r="Q3254" t="s">
        <v>35</v>
      </c>
      <c r="R3254" t="s">
        <v>36</v>
      </c>
      <c r="S3254" t="s">
        <v>580</v>
      </c>
      <c r="T3254" t="s">
        <v>377</v>
      </c>
      <c r="U3254" t="s">
        <v>397</v>
      </c>
      <c r="V3254" t="s">
        <v>378</v>
      </c>
      <c r="W3254" t="s">
        <v>40</v>
      </c>
      <c r="X3254" t="s">
        <v>187</v>
      </c>
      <c r="Y3254" t="s">
        <v>41</v>
      </c>
      <c r="Z3254" t="s">
        <v>41</v>
      </c>
      <c r="AA3254" t="s">
        <v>379</v>
      </c>
      <c r="AB3254" t="s">
        <v>577</v>
      </c>
      <c r="AC3254" t="s">
        <v>380</v>
      </c>
    </row>
    <row r="3255" spans="1:29" x14ac:dyDescent="0.25">
      <c r="A3255" t="s">
        <v>166</v>
      </c>
      <c r="B3255" t="s">
        <v>578</v>
      </c>
      <c r="C3255" t="s">
        <v>579</v>
      </c>
      <c r="D3255" t="s">
        <v>90</v>
      </c>
      <c r="E3255">
        <v>511</v>
      </c>
      <c r="F3255" t="str">
        <f t="shared" si="100"/>
        <v>A7910AF511</v>
      </c>
      <c r="G3255">
        <f t="shared" si="101"/>
        <v>158000</v>
      </c>
      <c r="H3255" s="2">
        <v>157576</v>
      </c>
      <c r="I3255" s="3">
        <v>158000</v>
      </c>
      <c r="J3255" t="s">
        <v>29</v>
      </c>
      <c r="K3255" t="s">
        <v>116</v>
      </c>
      <c r="L3255" t="s">
        <v>117</v>
      </c>
      <c r="M3255" t="s">
        <v>118</v>
      </c>
      <c r="N3255" t="s">
        <v>117</v>
      </c>
      <c r="O3255" t="s">
        <v>814</v>
      </c>
      <c r="P3255" t="s">
        <v>375</v>
      </c>
      <c r="Q3255" t="s">
        <v>35</v>
      </c>
      <c r="R3255" t="s">
        <v>36</v>
      </c>
      <c r="S3255" t="s">
        <v>580</v>
      </c>
      <c r="T3255" t="s">
        <v>377</v>
      </c>
      <c r="U3255" t="s">
        <v>397</v>
      </c>
      <c r="V3255" t="s">
        <v>378</v>
      </c>
      <c r="W3255" t="s">
        <v>40</v>
      </c>
      <c r="X3255" t="s">
        <v>187</v>
      </c>
      <c r="Y3255" t="s">
        <v>41</v>
      </c>
      <c r="Z3255" t="s">
        <v>41</v>
      </c>
      <c r="AA3255" t="s">
        <v>379</v>
      </c>
      <c r="AB3255" t="s">
        <v>577</v>
      </c>
      <c r="AC3255" t="s">
        <v>380</v>
      </c>
    </row>
    <row r="3256" spans="1:29" x14ac:dyDescent="0.25">
      <c r="A3256" t="s">
        <v>167</v>
      </c>
      <c r="B3256" t="s">
        <v>578</v>
      </c>
      <c r="C3256" t="s">
        <v>579</v>
      </c>
      <c r="D3256" t="s">
        <v>90</v>
      </c>
      <c r="E3256">
        <v>511</v>
      </c>
      <c r="F3256" t="str">
        <f t="shared" si="100"/>
        <v>A7910AF511</v>
      </c>
      <c r="G3256">
        <f t="shared" si="101"/>
        <v>158000</v>
      </c>
      <c r="H3256" s="2">
        <v>-157576</v>
      </c>
      <c r="I3256" s="3">
        <v>-158000</v>
      </c>
      <c r="J3256" t="s">
        <v>99</v>
      </c>
      <c r="K3256" t="s">
        <v>168</v>
      </c>
      <c r="L3256" t="s">
        <v>117</v>
      </c>
      <c r="M3256" t="s">
        <v>169</v>
      </c>
      <c r="N3256" t="s">
        <v>170</v>
      </c>
      <c r="O3256" t="s">
        <v>814</v>
      </c>
      <c r="P3256" t="s">
        <v>375</v>
      </c>
      <c r="Q3256" t="s">
        <v>35</v>
      </c>
      <c r="R3256" t="s">
        <v>36</v>
      </c>
      <c r="S3256" t="s">
        <v>580</v>
      </c>
      <c r="T3256" t="s">
        <v>377</v>
      </c>
      <c r="U3256" t="s">
        <v>397</v>
      </c>
      <c r="V3256" t="s">
        <v>378</v>
      </c>
      <c r="W3256" t="s">
        <v>40</v>
      </c>
      <c r="X3256" t="s">
        <v>187</v>
      </c>
      <c r="Y3256" t="s">
        <v>41</v>
      </c>
      <c r="Z3256" t="s">
        <v>41</v>
      </c>
      <c r="AA3256" t="s">
        <v>379</v>
      </c>
      <c r="AB3256" t="s">
        <v>577</v>
      </c>
      <c r="AC3256" t="s">
        <v>380</v>
      </c>
    </row>
    <row r="3257" spans="1:29" x14ac:dyDescent="0.25">
      <c r="A3257" t="s">
        <v>823</v>
      </c>
      <c r="B3257" t="s">
        <v>581</v>
      </c>
      <c r="C3257" t="s">
        <v>582</v>
      </c>
      <c r="D3257" t="s">
        <v>583</v>
      </c>
      <c r="E3257">
        <v>511</v>
      </c>
      <c r="F3257" t="str">
        <f t="shared" si="100"/>
        <v>A0531AF511</v>
      </c>
      <c r="G3257">
        <f t="shared" si="101"/>
        <v>949000</v>
      </c>
      <c r="H3257" s="2">
        <v>949335</v>
      </c>
      <c r="I3257" s="3">
        <v>949000</v>
      </c>
      <c r="J3257" t="s">
        <v>29</v>
      </c>
      <c r="K3257" t="s">
        <v>108</v>
      </c>
      <c r="L3257" t="s">
        <v>109</v>
      </c>
      <c r="M3257" t="s">
        <v>32</v>
      </c>
      <c r="N3257" t="s">
        <v>33</v>
      </c>
      <c r="O3257" t="s">
        <v>814</v>
      </c>
      <c r="P3257" t="s">
        <v>375</v>
      </c>
      <c r="Q3257" t="s">
        <v>48</v>
      </c>
      <c r="R3257" t="s">
        <v>49</v>
      </c>
      <c r="S3257" t="s">
        <v>584</v>
      </c>
      <c r="T3257" t="s">
        <v>377</v>
      </c>
      <c r="U3257" t="s">
        <v>397</v>
      </c>
      <c r="V3257" t="s">
        <v>378</v>
      </c>
      <c r="W3257" t="s">
        <v>40</v>
      </c>
      <c r="X3257" t="s">
        <v>187</v>
      </c>
      <c r="Y3257" t="s">
        <v>41</v>
      </c>
      <c r="Z3257" t="s">
        <v>41</v>
      </c>
      <c r="AA3257" t="s">
        <v>379</v>
      </c>
      <c r="AB3257" t="s">
        <v>577</v>
      </c>
      <c r="AC3257" t="s">
        <v>380</v>
      </c>
    </row>
    <row r="3258" spans="1:29" x14ac:dyDescent="0.25">
      <c r="A3258" t="s">
        <v>825</v>
      </c>
      <c r="B3258" t="s">
        <v>581</v>
      </c>
      <c r="C3258" t="s">
        <v>582</v>
      </c>
      <c r="D3258" t="s">
        <v>583</v>
      </c>
      <c r="E3258">
        <v>511</v>
      </c>
      <c r="F3258" t="str">
        <f t="shared" si="100"/>
        <v>A0531AF511</v>
      </c>
      <c r="G3258">
        <f t="shared" si="101"/>
        <v>13000</v>
      </c>
      <c r="H3258" s="2">
        <v>13045</v>
      </c>
      <c r="I3258" s="3">
        <v>13000</v>
      </c>
      <c r="J3258" t="s">
        <v>29</v>
      </c>
      <c r="K3258" t="s">
        <v>100</v>
      </c>
      <c r="L3258" t="s">
        <v>101</v>
      </c>
      <c r="M3258" t="s">
        <v>102</v>
      </c>
      <c r="N3258" t="s">
        <v>103</v>
      </c>
      <c r="O3258" t="s">
        <v>814</v>
      </c>
      <c r="P3258" t="s">
        <v>375</v>
      </c>
      <c r="Q3258" t="s">
        <v>48</v>
      </c>
      <c r="R3258" t="s">
        <v>49</v>
      </c>
      <c r="S3258" t="s">
        <v>584</v>
      </c>
      <c r="T3258" t="s">
        <v>377</v>
      </c>
      <c r="U3258" t="s">
        <v>397</v>
      </c>
      <c r="V3258" t="s">
        <v>378</v>
      </c>
      <c r="W3258" t="s">
        <v>40</v>
      </c>
      <c r="X3258" t="s">
        <v>187</v>
      </c>
      <c r="Y3258" t="s">
        <v>41</v>
      </c>
      <c r="Z3258" t="s">
        <v>41</v>
      </c>
      <c r="AA3258" t="s">
        <v>379</v>
      </c>
      <c r="AB3258" t="s">
        <v>577</v>
      </c>
      <c r="AC3258" t="s">
        <v>380</v>
      </c>
    </row>
    <row r="3259" spans="1:29" x14ac:dyDescent="0.25">
      <c r="A3259" t="s">
        <v>816</v>
      </c>
      <c r="B3259" t="s">
        <v>581</v>
      </c>
      <c r="C3259" t="s">
        <v>582</v>
      </c>
      <c r="D3259" t="s">
        <v>583</v>
      </c>
      <c r="E3259">
        <v>511</v>
      </c>
      <c r="F3259" t="str">
        <f t="shared" si="100"/>
        <v>A0531AF511</v>
      </c>
      <c r="G3259">
        <f t="shared" si="101"/>
        <v>622000</v>
      </c>
      <c r="H3259" s="2">
        <v>-621994</v>
      </c>
      <c r="I3259" s="3">
        <v>-622000</v>
      </c>
      <c r="J3259" t="s">
        <v>99</v>
      </c>
      <c r="K3259" t="s">
        <v>115</v>
      </c>
      <c r="L3259" t="s">
        <v>111</v>
      </c>
      <c r="M3259" t="s">
        <v>112</v>
      </c>
      <c r="N3259" t="s">
        <v>113</v>
      </c>
      <c r="O3259" t="s">
        <v>814</v>
      </c>
      <c r="P3259" t="s">
        <v>375</v>
      </c>
      <c r="Q3259" t="s">
        <v>48</v>
      </c>
      <c r="R3259" t="s">
        <v>49</v>
      </c>
      <c r="S3259" t="s">
        <v>584</v>
      </c>
      <c r="T3259" t="s">
        <v>377</v>
      </c>
      <c r="U3259" t="s">
        <v>397</v>
      </c>
      <c r="V3259" t="s">
        <v>378</v>
      </c>
      <c r="W3259" t="s">
        <v>40</v>
      </c>
      <c r="X3259" t="s">
        <v>187</v>
      </c>
      <c r="Y3259" t="s">
        <v>41</v>
      </c>
      <c r="Z3259" t="s">
        <v>41</v>
      </c>
      <c r="AA3259" t="s">
        <v>379</v>
      </c>
      <c r="AB3259" t="s">
        <v>577</v>
      </c>
      <c r="AC3259" t="s">
        <v>380</v>
      </c>
    </row>
    <row r="3260" spans="1:29" x14ac:dyDescent="0.25">
      <c r="A3260" t="s">
        <v>817</v>
      </c>
      <c r="B3260" t="s">
        <v>581</v>
      </c>
      <c r="C3260" t="s">
        <v>582</v>
      </c>
      <c r="D3260" t="s">
        <v>583</v>
      </c>
      <c r="E3260">
        <v>511</v>
      </c>
      <c r="F3260" t="str">
        <f t="shared" si="100"/>
        <v>A0531AF511</v>
      </c>
      <c r="G3260">
        <f t="shared" si="101"/>
        <v>340000</v>
      </c>
      <c r="H3260" s="2">
        <v>-340386</v>
      </c>
      <c r="I3260" s="3">
        <v>-340000</v>
      </c>
      <c r="J3260" t="s">
        <v>99</v>
      </c>
      <c r="K3260" t="s">
        <v>116</v>
      </c>
      <c r="L3260" t="s">
        <v>117</v>
      </c>
      <c r="M3260" t="s">
        <v>118</v>
      </c>
      <c r="N3260" t="s">
        <v>117</v>
      </c>
      <c r="O3260" t="s">
        <v>814</v>
      </c>
      <c r="P3260" t="s">
        <v>375</v>
      </c>
      <c r="Q3260" t="s">
        <v>48</v>
      </c>
      <c r="R3260" t="s">
        <v>49</v>
      </c>
      <c r="S3260" t="s">
        <v>584</v>
      </c>
      <c r="T3260" t="s">
        <v>377</v>
      </c>
      <c r="U3260" t="s">
        <v>397</v>
      </c>
      <c r="V3260" t="s">
        <v>378</v>
      </c>
      <c r="W3260" t="s">
        <v>40</v>
      </c>
      <c r="X3260" t="s">
        <v>187</v>
      </c>
      <c r="Y3260" t="s">
        <v>41</v>
      </c>
      <c r="Z3260" t="s">
        <v>41</v>
      </c>
      <c r="AA3260" t="s">
        <v>379</v>
      </c>
      <c r="AB3260" t="s">
        <v>577</v>
      </c>
      <c r="AC3260" t="s">
        <v>380</v>
      </c>
    </row>
    <row r="3261" spans="1:29" x14ac:dyDescent="0.25">
      <c r="A3261" t="s">
        <v>149</v>
      </c>
      <c r="B3261" t="s">
        <v>581</v>
      </c>
      <c r="C3261" t="s">
        <v>582</v>
      </c>
      <c r="D3261" t="s">
        <v>583</v>
      </c>
      <c r="E3261">
        <v>511</v>
      </c>
      <c r="F3261" t="str">
        <f t="shared" si="100"/>
        <v>A0531AF511</v>
      </c>
      <c r="G3261">
        <f t="shared" si="101"/>
        <v>311000</v>
      </c>
      <c r="H3261" s="2">
        <v>310997</v>
      </c>
      <c r="I3261" s="3">
        <v>311000</v>
      </c>
      <c r="J3261" t="s">
        <v>29</v>
      </c>
      <c r="K3261" t="s">
        <v>381</v>
      </c>
      <c r="L3261" t="s">
        <v>382</v>
      </c>
      <c r="M3261" t="s">
        <v>383</v>
      </c>
      <c r="N3261" t="s">
        <v>384</v>
      </c>
      <c r="O3261" t="s">
        <v>814</v>
      </c>
      <c r="P3261" t="s">
        <v>375</v>
      </c>
      <c r="Q3261" t="s">
        <v>48</v>
      </c>
      <c r="R3261" t="s">
        <v>49</v>
      </c>
      <c r="S3261" t="s">
        <v>584</v>
      </c>
      <c r="T3261" t="s">
        <v>377</v>
      </c>
      <c r="U3261" t="s">
        <v>397</v>
      </c>
      <c r="V3261" t="s">
        <v>378</v>
      </c>
      <c r="W3261" t="s">
        <v>40</v>
      </c>
      <c r="X3261" t="s">
        <v>187</v>
      </c>
      <c r="Y3261" t="s">
        <v>41</v>
      </c>
      <c r="Z3261" t="s">
        <v>41</v>
      </c>
      <c r="AA3261" t="s">
        <v>379</v>
      </c>
      <c r="AB3261" t="s">
        <v>577</v>
      </c>
      <c r="AC3261" t="s">
        <v>380</v>
      </c>
    </row>
    <row r="3262" spans="1:29" x14ac:dyDescent="0.25">
      <c r="A3262" t="s">
        <v>152</v>
      </c>
      <c r="B3262" t="s">
        <v>581</v>
      </c>
      <c r="C3262" t="s">
        <v>582</v>
      </c>
      <c r="D3262" t="s">
        <v>583</v>
      </c>
      <c r="E3262">
        <v>511</v>
      </c>
      <c r="F3262" t="str">
        <f t="shared" si="100"/>
        <v>A0531AF511</v>
      </c>
      <c r="G3262">
        <f t="shared" si="101"/>
        <v>311000</v>
      </c>
      <c r="H3262" s="2">
        <v>-310997</v>
      </c>
      <c r="I3262" s="3">
        <v>-311000</v>
      </c>
      <c r="J3262" t="s">
        <v>99</v>
      </c>
      <c r="K3262" t="s">
        <v>115</v>
      </c>
      <c r="L3262" t="s">
        <v>111</v>
      </c>
      <c r="M3262" t="s">
        <v>112</v>
      </c>
      <c r="N3262" t="s">
        <v>113</v>
      </c>
      <c r="O3262" t="s">
        <v>814</v>
      </c>
      <c r="P3262" t="s">
        <v>375</v>
      </c>
      <c r="Q3262" t="s">
        <v>48</v>
      </c>
      <c r="R3262" t="s">
        <v>49</v>
      </c>
      <c r="S3262" t="s">
        <v>584</v>
      </c>
      <c r="T3262" t="s">
        <v>377</v>
      </c>
      <c r="U3262" t="s">
        <v>397</v>
      </c>
      <c r="V3262" t="s">
        <v>378</v>
      </c>
      <c r="W3262" t="s">
        <v>40</v>
      </c>
      <c r="X3262" t="s">
        <v>187</v>
      </c>
      <c r="Y3262" t="s">
        <v>41</v>
      </c>
      <c r="Z3262" t="s">
        <v>41</v>
      </c>
      <c r="AA3262" t="s">
        <v>379</v>
      </c>
      <c r="AB3262" t="s">
        <v>577</v>
      </c>
      <c r="AC3262" t="s">
        <v>380</v>
      </c>
    </row>
    <row r="3263" spans="1:29" x14ac:dyDescent="0.25">
      <c r="A3263" t="s">
        <v>153</v>
      </c>
      <c r="B3263" t="s">
        <v>581</v>
      </c>
      <c r="C3263" t="s">
        <v>582</v>
      </c>
      <c r="D3263" t="s">
        <v>583</v>
      </c>
      <c r="E3263">
        <v>511</v>
      </c>
      <c r="F3263" t="str">
        <f t="shared" si="100"/>
        <v>A0531AF511</v>
      </c>
      <c r="G3263">
        <f t="shared" si="101"/>
        <v>311000</v>
      </c>
      <c r="H3263" s="2">
        <v>310974</v>
      </c>
      <c r="I3263" s="3">
        <v>311000</v>
      </c>
      <c r="J3263" t="s">
        <v>29</v>
      </c>
      <c r="K3263" t="s">
        <v>154</v>
      </c>
      <c r="L3263" t="s">
        <v>155</v>
      </c>
      <c r="M3263" t="s">
        <v>156</v>
      </c>
      <c r="N3263" t="s">
        <v>157</v>
      </c>
      <c r="O3263" t="s">
        <v>814</v>
      </c>
      <c r="P3263" t="s">
        <v>375</v>
      </c>
      <c r="Q3263" t="s">
        <v>48</v>
      </c>
      <c r="R3263" t="s">
        <v>49</v>
      </c>
      <c r="S3263" t="s">
        <v>584</v>
      </c>
      <c r="T3263" t="s">
        <v>377</v>
      </c>
      <c r="U3263" t="s">
        <v>397</v>
      </c>
      <c r="V3263" t="s">
        <v>378</v>
      </c>
      <c r="W3263" t="s">
        <v>40</v>
      </c>
      <c r="X3263" t="s">
        <v>187</v>
      </c>
      <c r="Y3263" t="s">
        <v>41</v>
      </c>
      <c r="Z3263" t="s">
        <v>41</v>
      </c>
      <c r="AA3263" t="s">
        <v>379</v>
      </c>
      <c r="AB3263" t="s">
        <v>577</v>
      </c>
      <c r="AC3263" t="s">
        <v>380</v>
      </c>
    </row>
    <row r="3264" spans="1:29" x14ac:dyDescent="0.25">
      <c r="A3264" t="s">
        <v>163</v>
      </c>
      <c r="B3264" t="s">
        <v>581</v>
      </c>
      <c r="C3264" t="s">
        <v>582</v>
      </c>
      <c r="D3264" t="s">
        <v>583</v>
      </c>
      <c r="E3264">
        <v>511</v>
      </c>
      <c r="F3264" t="str">
        <f t="shared" si="100"/>
        <v>A0531AF511</v>
      </c>
      <c r="G3264">
        <f t="shared" si="101"/>
        <v>311000</v>
      </c>
      <c r="H3264" s="2">
        <v>-311396</v>
      </c>
      <c r="I3264" s="3">
        <v>-311000</v>
      </c>
      <c r="J3264" t="s">
        <v>99</v>
      </c>
      <c r="K3264" t="s">
        <v>55</v>
      </c>
      <c r="L3264" t="s">
        <v>389</v>
      </c>
      <c r="M3264" t="s">
        <v>390</v>
      </c>
      <c r="N3264" t="s">
        <v>391</v>
      </c>
      <c r="O3264" t="s">
        <v>814</v>
      </c>
      <c r="P3264" t="s">
        <v>375</v>
      </c>
      <c r="Q3264" t="s">
        <v>48</v>
      </c>
      <c r="R3264" t="s">
        <v>49</v>
      </c>
      <c r="S3264" t="s">
        <v>584</v>
      </c>
      <c r="T3264" t="s">
        <v>377</v>
      </c>
      <c r="U3264" t="s">
        <v>397</v>
      </c>
      <c r="V3264" t="s">
        <v>378</v>
      </c>
      <c r="W3264" t="s">
        <v>40</v>
      </c>
      <c r="X3264" t="s">
        <v>187</v>
      </c>
      <c r="Y3264" t="s">
        <v>41</v>
      </c>
      <c r="Z3264" t="s">
        <v>41</v>
      </c>
      <c r="AA3264" t="s">
        <v>379</v>
      </c>
      <c r="AB3264" t="s">
        <v>577</v>
      </c>
      <c r="AC3264" t="s">
        <v>380</v>
      </c>
    </row>
    <row r="3265" spans="1:29" x14ac:dyDescent="0.25">
      <c r="A3265" t="s">
        <v>164</v>
      </c>
      <c r="B3265" t="s">
        <v>581</v>
      </c>
      <c r="C3265" t="s">
        <v>582</v>
      </c>
      <c r="D3265" t="s">
        <v>583</v>
      </c>
      <c r="E3265">
        <v>511</v>
      </c>
      <c r="F3265" t="str">
        <f t="shared" si="100"/>
        <v>A0531AF511</v>
      </c>
      <c r="G3265">
        <f t="shared" si="101"/>
        <v>311000</v>
      </c>
      <c r="H3265" s="2">
        <v>310974</v>
      </c>
      <c r="I3265" s="3">
        <v>311000</v>
      </c>
      <c r="J3265" t="s">
        <v>29</v>
      </c>
      <c r="K3265" t="s">
        <v>116</v>
      </c>
      <c r="L3265" t="s">
        <v>117</v>
      </c>
      <c r="M3265" t="s">
        <v>118</v>
      </c>
      <c r="N3265" t="s">
        <v>117</v>
      </c>
      <c r="O3265" t="s">
        <v>814</v>
      </c>
      <c r="P3265" t="s">
        <v>375</v>
      </c>
      <c r="Q3265" t="s">
        <v>48</v>
      </c>
      <c r="R3265" t="s">
        <v>49</v>
      </c>
      <c r="S3265" t="s">
        <v>584</v>
      </c>
      <c r="T3265" t="s">
        <v>377</v>
      </c>
      <c r="U3265" t="s">
        <v>397</v>
      </c>
      <c r="V3265" t="s">
        <v>378</v>
      </c>
      <c r="W3265" t="s">
        <v>40</v>
      </c>
      <c r="X3265" t="s">
        <v>187</v>
      </c>
      <c r="Y3265" t="s">
        <v>41</v>
      </c>
      <c r="Z3265" t="s">
        <v>41</v>
      </c>
      <c r="AA3265" t="s">
        <v>379</v>
      </c>
      <c r="AB3265" t="s">
        <v>577</v>
      </c>
      <c r="AC3265" t="s">
        <v>380</v>
      </c>
    </row>
    <row r="3266" spans="1:29" x14ac:dyDescent="0.25">
      <c r="A3266" t="s">
        <v>165</v>
      </c>
      <c r="B3266" t="s">
        <v>581</v>
      </c>
      <c r="C3266" t="s">
        <v>582</v>
      </c>
      <c r="D3266" t="s">
        <v>583</v>
      </c>
      <c r="E3266">
        <v>511</v>
      </c>
      <c r="F3266" t="str">
        <f t="shared" si="100"/>
        <v>A0531AF511</v>
      </c>
      <c r="G3266">
        <f t="shared" si="101"/>
        <v>311000</v>
      </c>
      <c r="H3266" s="2">
        <v>-310974</v>
      </c>
      <c r="I3266" s="3">
        <v>-311000</v>
      </c>
      <c r="J3266" t="s">
        <v>99</v>
      </c>
      <c r="K3266" t="s">
        <v>154</v>
      </c>
      <c r="L3266" t="s">
        <v>155</v>
      </c>
      <c r="M3266" t="s">
        <v>156</v>
      </c>
      <c r="N3266" t="s">
        <v>157</v>
      </c>
      <c r="O3266" t="s">
        <v>814</v>
      </c>
      <c r="P3266" t="s">
        <v>375</v>
      </c>
      <c r="Q3266" t="s">
        <v>48</v>
      </c>
      <c r="R3266" t="s">
        <v>49</v>
      </c>
      <c r="S3266" t="s">
        <v>584</v>
      </c>
      <c r="T3266" t="s">
        <v>377</v>
      </c>
      <c r="U3266" t="s">
        <v>397</v>
      </c>
      <c r="V3266" t="s">
        <v>378</v>
      </c>
      <c r="W3266" t="s">
        <v>40</v>
      </c>
      <c r="X3266" t="s">
        <v>187</v>
      </c>
      <c r="Y3266" t="s">
        <v>41</v>
      </c>
      <c r="Z3266" t="s">
        <v>41</v>
      </c>
      <c r="AA3266" t="s">
        <v>379</v>
      </c>
      <c r="AB3266" t="s">
        <v>577</v>
      </c>
      <c r="AC3266" t="s">
        <v>380</v>
      </c>
    </row>
    <row r="3267" spans="1:29" x14ac:dyDescent="0.25">
      <c r="A3267" t="s">
        <v>166</v>
      </c>
      <c r="B3267" t="s">
        <v>581</v>
      </c>
      <c r="C3267" t="s">
        <v>582</v>
      </c>
      <c r="D3267" t="s">
        <v>583</v>
      </c>
      <c r="E3267">
        <v>511</v>
      </c>
      <c r="F3267" t="str">
        <f t="shared" si="100"/>
        <v>A0531AF511</v>
      </c>
      <c r="G3267">
        <f t="shared" si="101"/>
        <v>29000</v>
      </c>
      <c r="H3267" s="2">
        <v>29412</v>
      </c>
      <c r="I3267" s="3">
        <v>29000</v>
      </c>
      <c r="J3267" t="s">
        <v>29</v>
      </c>
      <c r="K3267" t="s">
        <v>116</v>
      </c>
      <c r="L3267" t="s">
        <v>117</v>
      </c>
      <c r="M3267" t="s">
        <v>118</v>
      </c>
      <c r="N3267" t="s">
        <v>117</v>
      </c>
      <c r="O3267" t="s">
        <v>814</v>
      </c>
      <c r="P3267" t="s">
        <v>375</v>
      </c>
      <c r="Q3267" t="s">
        <v>48</v>
      </c>
      <c r="R3267" t="s">
        <v>49</v>
      </c>
      <c r="S3267" t="s">
        <v>584</v>
      </c>
      <c r="T3267" t="s">
        <v>377</v>
      </c>
      <c r="U3267" t="s">
        <v>397</v>
      </c>
      <c r="V3267" t="s">
        <v>378</v>
      </c>
      <c r="W3267" t="s">
        <v>40</v>
      </c>
      <c r="X3267" t="s">
        <v>187</v>
      </c>
      <c r="Y3267" t="s">
        <v>41</v>
      </c>
      <c r="Z3267" t="s">
        <v>41</v>
      </c>
      <c r="AA3267" t="s">
        <v>379</v>
      </c>
      <c r="AB3267" t="s">
        <v>577</v>
      </c>
      <c r="AC3267" t="s">
        <v>380</v>
      </c>
    </row>
    <row r="3268" spans="1:29" x14ac:dyDescent="0.25">
      <c r="A3268" t="s">
        <v>167</v>
      </c>
      <c r="B3268" t="s">
        <v>581</v>
      </c>
      <c r="C3268" t="s">
        <v>582</v>
      </c>
      <c r="D3268" t="s">
        <v>583</v>
      </c>
      <c r="E3268">
        <v>511</v>
      </c>
      <c r="F3268" t="str">
        <f t="shared" si="100"/>
        <v>A0531AF511</v>
      </c>
      <c r="G3268">
        <f t="shared" si="101"/>
        <v>29000</v>
      </c>
      <c r="H3268" s="2">
        <v>-29412</v>
      </c>
      <c r="I3268" s="3">
        <v>-29000</v>
      </c>
      <c r="J3268" t="s">
        <v>99</v>
      </c>
      <c r="K3268" t="s">
        <v>168</v>
      </c>
      <c r="L3268" t="s">
        <v>117</v>
      </c>
      <c r="M3268" t="s">
        <v>169</v>
      </c>
      <c r="N3268" t="s">
        <v>170</v>
      </c>
      <c r="O3268" t="s">
        <v>814</v>
      </c>
      <c r="P3268" t="s">
        <v>375</v>
      </c>
      <c r="Q3268" t="s">
        <v>48</v>
      </c>
      <c r="R3268" t="s">
        <v>49</v>
      </c>
      <c r="S3268" t="s">
        <v>584</v>
      </c>
      <c r="T3268" t="s">
        <v>377</v>
      </c>
      <c r="U3268" t="s">
        <v>397</v>
      </c>
      <c r="V3268" t="s">
        <v>378</v>
      </c>
      <c r="W3268" t="s">
        <v>40</v>
      </c>
      <c r="X3268" t="s">
        <v>187</v>
      </c>
      <c r="Y3268" t="s">
        <v>41</v>
      </c>
      <c r="Z3268" t="s">
        <v>41</v>
      </c>
      <c r="AA3268" t="s">
        <v>379</v>
      </c>
      <c r="AB3268" t="s">
        <v>577</v>
      </c>
      <c r="AC3268" t="s">
        <v>380</v>
      </c>
    </row>
    <row r="3269" spans="1:29" x14ac:dyDescent="0.25">
      <c r="A3269" t="s">
        <v>849</v>
      </c>
      <c r="B3269" t="s">
        <v>585</v>
      </c>
      <c r="C3269" t="s">
        <v>586</v>
      </c>
      <c r="D3269" t="s">
        <v>50</v>
      </c>
      <c r="E3269">
        <v>511</v>
      </c>
      <c r="F3269" t="str">
        <f t="shared" si="100"/>
        <v>A0690AF511</v>
      </c>
      <c r="G3269">
        <f t="shared" si="101"/>
        <v>2120000</v>
      </c>
      <c r="H3269" s="2">
        <v>2119584</v>
      </c>
      <c r="I3269" s="3">
        <v>2120000</v>
      </c>
      <c r="J3269" t="s">
        <v>29</v>
      </c>
      <c r="K3269" t="s">
        <v>30</v>
      </c>
      <c r="L3269" t="s">
        <v>31</v>
      </c>
      <c r="M3269" t="s">
        <v>32</v>
      </c>
      <c r="N3269" t="s">
        <v>33</v>
      </c>
      <c r="O3269" t="s">
        <v>814</v>
      </c>
      <c r="P3269" t="s">
        <v>375</v>
      </c>
      <c r="Q3269" t="s">
        <v>35</v>
      </c>
      <c r="R3269" t="s">
        <v>36</v>
      </c>
      <c r="S3269" t="s">
        <v>587</v>
      </c>
      <c r="T3269" t="s">
        <v>377</v>
      </c>
      <c r="U3269" t="s">
        <v>397</v>
      </c>
      <c r="V3269" t="s">
        <v>378</v>
      </c>
      <c r="W3269" t="s">
        <v>40</v>
      </c>
      <c r="X3269" t="s">
        <v>187</v>
      </c>
      <c r="Y3269" t="s">
        <v>41</v>
      </c>
      <c r="Z3269" t="s">
        <v>41</v>
      </c>
      <c r="AA3269" t="s">
        <v>379</v>
      </c>
      <c r="AB3269" t="s">
        <v>577</v>
      </c>
      <c r="AC3269" t="s">
        <v>380</v>
      </c>
    </row>
    <row r="3270" spans="1:29" x14ac:dyDescent="0.25">
      <c r="A3270" t="s">
        <v>823</v>
      </c>
      <c r="B3270" t="s">
        <v>585</v>
      </c>
      <c r="C3270" t="s">
        <v>586</v>
      </c>
      <c r="D3270" t="s">
        <v>50</v>
      </c>
      <c r="E3270">
        <v>511</v>
      </c>
      <c r="F3270" t="str">
        <f t="shared" si="100"/>
        <v>A0690AF511</v>
      </c>
      <c r="G3270">
        <f t="shared" si="101"/>
        <v>58789000</v>
      </c>
      <c r="H3270" s="2">
        <v>58788637</v>
      </c>
      <c r="I3270" s="3">
        <v>58789000</v>
      </c>
      <c r="J3270" t="s">
        <v>29</v>
      </c>
      <c r="K3270" t="s">
        <v>108</v>
      </c>
      <c r="L3270" t="s">
        <v>109</v>
      </c>
      <c r="M3270" t="s">
        <v>32</v>
      </c>
      <c r="N3270" t="s">
        <v>33</v>
      </c>
      <c r="O3270" t="s">
        <v>814</v>
      </c>
      <c r="P3270" t="s">
        <v>375</v>
      </c>
      <c r="Q3270" t="s">
        <v>35</v>
      </c>
      <c r="R3270" t="s">
        <v>36</v>
      </c>
      <c r="S3270" t="s">
        <v>587</v>
      </c>
      <c r="T3270" t="s">
        <v>377</v>
      </c>
      <c r="U3270" t="s">
        <v>397</v>
      </c>
      <c r="V3270" t="s">
        <v>378</v>
      </c>
      <c r="W3270" t="s">
        <v>40</v>
      </c>
      <c r="X3270" t="s">
        <v>187</v>
      </c>
      <c r="Y3270" t="s">
        <v>41</v>
      </c>
      <c r="Z3270" t="s">
        <v>41</v>
      </c>
      <c r="AA3270" t="s">
        <v>379</v>
      </c>
      <c r="AB3270" t="s">
        <v>577</v>
      </c>
      <c r="AC3270" t="s">
        <v>380</v>
      </c>
    </row>
    <row r="3271" spans="1:29" x14ac:dyDescent="0.25">
      <c r="A3271" t="s">
        <v>825</v>
      </c>
      <c r="B3271" t="s">
        <v>585</v>
      </c>
      <c r="C3271" t="s">
        <v>586</v>
      </c>
      <c r="D3271" t="s">
        <v>50</v>
      </c>
      <c r="E3271">
        <v>511</v>
      </c>
      <c r="F3271" t="str">
        <f t="shared" si="100"/>
        <v>A0690AF511</v>
      </c>
      <c r="G3271">
        <f t="shared" si="101"/>
        <v>2027000</v>
      </c>
      <c r="H3271" s="2">
        <v>2028024</v>
      </c>
      <c r="I3271" s="3">
        <v>2027000</v>
      </c>
      <c r="J3271" t="s">
        <v>29</v>
      </c>
      <c r="K3271" t="s">
        <v>100</v>
      </c>
      <c r="L3271" t="s">
        <v>101</v>
      </c>
      <c r="M3271" t="s">
        <v>102</v>
      </c>
      <c r="N3271" t="s">
        <v>103</v>
      </c>
      <c r="O3271" t="s">
        <v>814</v>
      </c>
      <c r="P3271" t="s">
        <v>375</v>
      </c>
      <c r="Q3271" t="s">
        <v>35</v>
      </c>
      <c r="R3271" t="s">
        <v>36</v>
      </c>
      <c r="S3271" t="s">
        <v>587</v>
      </c>
      <c r="T3271" t="s">
        <v>377</v>
      </c>
      <c r="U3271" t="s">
        <v>397</v>
      </c>
      <c r="V3271" t="s">
        <v>378</v>
      </c>
      <c r="W3271" t="s">
        <v>40</v>
      </c>
      <c r="X3271" t="s">
        <v>187</v>
      </c>
      <c r="Y3271" t="s">
        <v>41</v>
      </c>
      <c r="Z3271" t="s">
        <v>41</v>
      </c>
      <c r="AA3271" t="s">
        <v>379</v>
      </c>
      <c r="AB3271" t="s">
        <v>577</v>
      </c>
      <c r="AC3271" t="s">
        <v>380</v>
      </c>
    </row>
    <row r="3272" spans="1:29" x14ac:dyDescent="0.25">
      <c r="A3272" t="s">
        <v>826</v>
      </c>
      <c r="B3272" t="s">
        <v>585</v>
      </c>
      <c r="C3272" t="s">
        <v>586</v>
      </c>
      <c r="D3272" t="s">
        <v>50</v>
      </c>
      <c r="E3272">
        <v>511</v>
      </c>
      <c r="F3272" t="str">
        <f t="shared" ref="F3272:F3301" si="102">_xlfn.CONCAT("A",D3272,"AF",E3272)</f>
        <v>A0690AF511</v>
      </c>
      <c r="G3272">
        <f t="shared" ref="G3272:G3301" si="103">ABS(I3272)</f>
        <v>147000</v>
      </c>
      <c r="H3272" s="2">
        <v>-147275</v>
      </c>
      <c r="I3272" s="3">
        <v>-147000</v>
      </c>
      <c r="J3272" t="s">
        <v>99</v>
      </c>
      <c r="K3272" t="s">
        <v>110</v>
      </c>
      <c r="L3272" t="s">
        <v>111</v>
      </c>
      <c r="M3272" t="s">
        <v>112</v>
      </c>
      <c r="N3272" t="s">
        <v>113</v>
      </c>
      <c r="O3272" t="s">
        <v>814</v>
      </c>
      <c r="P3272" t="s">
        <v>375</v>
      </c>
      <c r="Q3272" t="s">
        <v>35</v>
      </c>
      <c r="R3272" t="s">
        <v>36</v>
      </c>
      <c r="S3272" t="s">
        <v>587</v>
      </c>
      <c r="T3272" t="s">
        <v>377</v>
      </c>
      <c r="U3272" t="s">
        <v>397</v>
      </c>
      <c r="V3272" t="s">
        <v>378</v>
      </c>
      <c r="W3272" t="s">
        <v>40</v>
      </c>
      <c r="X3272" t="s">
        <v>187</v>
      </c>
      <c r="Y3272" t="s">
        <v>41</v>
      </c>
      <c r="Z3272" t="s">
        <v>41</v>
      </c>
      <c r="AA3272" t="s">
        <v>379</v>
      </c>
      <c r="AB3272" t="s">
        <v>577</v>
      </c>
      <c r="AC3272" t="s">
        <v>380</v>
      </c>
    </row>
    <row r="3273" spans="1:29" x14ac:dyDescent="0.25">
      <c r="A3273" t="s">
        <v>816</v>
      </c>
      <c r="B3273" t="s">
        <v>585</v>
      </c>
      <c r="C3273" t="s">
        <v>586</v>
      </c>
      <c r="D3273" t="s">
        <v>50</v>
      </c>
      <c r="E3273">
        <v>511</v>
      </c>
      <c r="F3273" t="str">
        <f t="shared" si="102"/>
        <v>A0690AF511</v>
      </c>
      <c r="G3273">
        <f t="shared" si="103"/>
        <v>13790000</v>
      </c>
      <c r="H3273" s="2">
        <v>-13790702</v>
      </c>
      <c r="I3273" s="3">
        <v>-13790000</v>
      </c>
      <c r="J3273" t="s">
        <v>99</v>
      </c>
      <c r="K3273" t="s">
        <v>115</v>
      </c>
      <c r="L3273" t="s">
        <v>111</v>
      </c>
      <c r="M3273" t="s">
        <v>112</v>
      </c>
      <c r="N3273" t="s">
        <v>113</v>
      </c>
      <c r="O3273" t="s">
        <v>814</v>
      </c>
      <c r="P3273" t="s">
        <v>375</v>
      </c>
      <c r="Q3273" t="s">
        <v>35</v>
      </c>
      <c r="R3273" t="s">
        <v>36</v>
      </c>
      <c r="S3273" t="s">
        <v>587</v>
      </c>
      <c r="T3273" t="s">
        <v>377</v>
      </c>
      <c r="U3273" t="s">
        <v>397</v>
      </c>
      <c r="V3273" t="s">
        <v>378</v>
      </c>
      <c r="W3273" t="s">
        <v>40</v>
      </c>
      <c r="X3273" t="s">
        <v>187</v>
      </c>
      <c r="Y3273" t="s">
        <v>41</v>
      </c>
      <c r="Z3273" t="s">
        <v>41</v>
      </c>
      <c r="AA3273" t="s">
        <v>379</v>
      </c>
      <c r="AB3273" t="s">
        <v>577</v>
      </c>
      <c r="AC3273" t="s">
        <v>380</v>
      </c>
    </row>
    <row r="3274" spans="1:29" x14ac:dyDescent="0.25">
      <c r="A3274" t="s">
        <v>817</v>
      </c>
      <c r="B3274" t="s">
        <v>585</v>
      </c>
      <c r="C3274" t="s">
        <v>586</v>
      </c>
      <c r="D3274" t="s">
        <v>50</v>
      </c>
      <c r="E3274">
        <v>511</v>
      </c>
      <c r="F3274" t="str">
        <f t="shared" si="102"/>
        <v>A0690AF511</v>
      </c>
      <c r="G3274">
        <f t="shared" si="103"/>
        <v>48999000</v>
      </c>
      <c r="H3274" s="2">
        <v>-48998268</v>
      </c>
      <c r="I3274" s="3">
        <v>-48999000</v>
      </c>
      <c r="J3274" t="s">
        <v>99</v>
      </c>
      <c r="K3274" t="s">
        <v>116</v>
      </c>
      <c r="L3274" t="s">
        <v>117</v>
      </c>
      <c r="M3274" t="s">
        <v>118</v>
      </c>
      <c r="N3274" t="s">
        <v>117</v>
      </c>
      <c r="O3274" t="s">
        <v>814</v>
      </c>
      <c r="P3274" t="s">
        <v>375</v>
      </c>
      <c r="Q3274" t="s">
        <v>35</v>
      </c>
      <c r="R3274" t="s">
        <v>36</v>
      </c>
      <c r="S3274" t="s">
        <v>587</v>
      </c>
      <c r="T3274" t="s">
        <v>377</v>
      </c>
      <c r="U3274" t="s">
        <v>397</v>
      </c>
      <c r="V3274" t="s">
        <v>378</v>
      </c>
      <c r="W3274" t="s">
        <v>40</v>
      </c>
      <c r="X3274" t="s">
        <v>187</v>
      </c>
      <c r="Y3274" t="s">
        <v>41</v>
      </c>
      <c r="Z3274" t="s">
        <v>41</v>
      </c>
      <c r="AA3274" t="s">
        <v>379</v>
      </c>
      <c r="AB3274" t="s">
        <v>577</v>
      </c>
      <c r="AC3274" t="s">
        <v>380</v>
      </c>
    </row>
    <row r="3275" spans="1:29" x14ac:dyDescent="0.25">
      <c r="A3275" t="s">
        <v>865</v>
      </c>
      <c r="B3275" t="s">
        <v>585</v>
      </c>
      <c r="C3275" t="s">
        <v>586</v>
      </c>
      <c r="D3275" t="s">
        <v>50</v>
      </c>
      <c r="E3275">
        <v>511</v>
      </c>
      <c r="F3275" t="str">
        <f t="shared" si="102"/>
        <v>A0690AF511</v>
      </c>
      <c r="G3275">
        <f t="shared" si="103"/>
        <v>1597000</v>
      </c>
      <c r="H3275" s="2">
        <v>1597104</v>
      </c>
      <c r="I3275" s="3">
        <v>1597000</v>
      </c>
      <c r="J3275" t="s">
        <v>29</v>
      </c>
      <c r="K3275" t="s">
        <v>30</v>
      </c>
      <c r="L3275" t="s">
        <v>31</v>
      </c>
      <c r="M3275" t="s">
        <v>32</v>
      </c>
      <c r="N3275" t="s">
        <v>33</v>
      </c>
      <c r="O3275" t="s">
        <v>814</v>
      </c>
      <c r="P3275" t="s">
        <v>375</v>
      </c>
      <c r="Q3275" t="s">
        <v>35</v>
      </c>
      <c r="R3275" t="s">
        <v>36</v>
      </c>
      <c r="S3275" t="s">
        <v>587</v>
      </c>
      <c r="T3275" t="s">
        <v>377</v>
      </c>
      <c r="U3275" t="s">
        <v>397</v>
      </c>
      <c r="V3275" t="s">
        <v>378</v>
      </c>
      <c r="W3275" t="s">
        <v>40</v>
      </c>
      <c r="X3275" t="s">
        <v>187</v>
      </c>
      <c r="Y3275" t="s">
        <v>41</v>
      </c>
      <c r="Z3275" t="s">
        <v>41</v>
      </c>
      <c r="AA3275" t="s">
        <v>379</v>
      </c>
      <c r="AB3275" t="s">
        <v>577</v>
      </c>
      <c r="AC3275" t="s">
        <v>380</v>
      </c>
    </row>
    <row r="3276" spans="1:29" x14ac:dyDescent="0.25">
      <c r="A3276" t="s">
        <v>870</v>
      </c>
      <c r="B3276" t="s">
        <v>585</v>
      </c>
      <c r="C3276" t="s">
        <v>586</v>
      </c>
      <c r="D3276" t="s">
        <v>50</v>
      </c>
      <c r="E3276">
        <v>511</v>
      </c>
      <c r="F3276" t="str">
        <f t="shared" si="102"/>
        <v>A0690AF511</v>
      </c>
      <c r="G3276">
        <f t="shared" si="103"/>
        <v>5862000</v>
      </c>
      <c r="H3276" s="2">
        <v>5861799</v>
      </c>
      <c r="I3276" s="3">
        <v>5862000</v>
      </c>
      <c r="J3276" t="s">
        <v>29</v>
      </c>
      <c r="K3276" t="s">
        <v>108</v>
      </c>
      <c r="L3276" t="s">
        <v>109</v>
      </c>
      <c r="M3276" t="s">
        <v>32</v>
      </c>
      <c r="N3276" t="s">
        <v>33</v>
      </c>
      <c r="O3276" t="s">
        <v>814</v>
      </c>
      <c r="P3276" t="s">
        <v>375</v>
      </c>
      <c r="Q3276" t="s">
        <v>35</v>
      </c>
      <c r="R3276" t="s">
        <v>36</v>
      </c>
      <c r="S3276" t="s">
        <v>587</v>
      </c>
      <c r="T3276" t="s">
        <v>377</v>
      </c>
      <c r="U3276" t="s">
        <v>397</v>
      </c>
      <c r="V3276" t="s">
        <v>378</v>
      </c>
      <c r="W3276" t="s">
        <v>40</v>
      </c>
      <c r="X3276" t="s">
        <v>187</v>
      </c>
      <c r="Y3276" t="s">
        <v>41</v>
      </c>
      <c r="Z3276" t="s">
        <v>41</v>
      </c>
      <c r="AA3276" t="s">
        <v>379</v>
      </c>
      <c r="AB3276" t="s">
        <v>577</v>
      </c>
      <c r="AC3276" t="s">
        <v>380</v>
      </c>
    </row>
    <row r="3277" spans="1:29" x14ac:dyDescent="0.25">
      <c r="A3277" t="s">
        <v>820</v>
      </c>
      <c r="B3277" t="s">
        <v>585</v>
      </c>
      <c r="C3277" t="s">
        <v>586</v>
      </c>
      <c r="D3277" t="s">
        <v>50</v>
      </c>
      <c r="E3277">
        <v>511</v>
      </c>
      <c r="F3277" t="str">
        <f t="shared" si="102"/>
        <v>A0690AF511</v>
      </c>
      <c r="G3277">
        <f t="shared" si="103"/>
        <v>279000</v>
      </c>
      <c r="H3277" s="2">
        <v>279072</v>
      </c>
      <c r="I3277" s="3">
        <v>279000</v>
      </c>
      <c r="J3277" t="s">
        <v>29</v>
      </c>
      <c r="K3277" t="s">
        <v>104</v>
      </c>
      <c r="L3277" t="s">
        <v>105</v>
      </c>
      <c r="M3277" t="s">
        <v>102</v>
      </c>
      <c r="N3277" t="s">
        <v>103</v>
      </c>
      <c r="O3277" t="s">
        <v>814</v>
      </c>
      <c r="P3277" t="s">
        <v>375</v>
      </c>
      <c r="Q3277" t="s">
        <v>35</v>
      </c>
      <c r="R3277" t="s">
        <v>36</v>
      </c>
      <c r="S3277" t="s">
        <v>587</v>
      </c>
      <c r="T3277" t="s">
        <v>377</v>
      </c>
      <c r="U3277" t="s">
        <v>397</v>
      </c>
      <c r="V3277" t="s">
        <v>378</v>
      </c>
      <c r="W3277" t="s">
        <v>40</v>
      </c>
      <c r="X3277" t="s">
        <v>187</v>
      </c>
      <c r="Y3277" t="s">
        <v>41</v>
      </c>
      <c r="Z3277" t="s">
        <v>41</v>
      </c>
      <c r="AA3277" t="s">
        <v>379</v>
      </c>
      <c r="AB3277" t="s">
        <v>577</v>
      </c>
      <c r="AC3277" t="s">
        <v>380</v>
      </c>
    </row>
    <row r="3278" spans="1:29" x14ac:dyDescent="0.25">
      <c r="A3278" t="s">
        <v>864</v>
      </c>
      <c r="B3278" t="s">
        <v>585</v>
      </c>
      <c r="C3278" t="s">
        <v>586</v>
      </c>
      <c r="D3278" t="s">
        <v>50</v>
      </c>
      <c r="E3278">
        <v>511</v>
      </c>
      <c r="F3278" t="str">
        <f t="shared" si="102"/>
        <v>A0690AF511</v>
      </c>
      <c r="G3278">
        <f t="shared" si="103"/>
        <v>200000</v>
      </c>
      <c r="H3278" s="2">
        <v>-200085</v>
      </c>
      <c r="I3278" s="3">
        <v>-200000</v>
      </c>
      <c r="J3278" t="s">
        <v>99</v>
      </c>
      <c r="K3278" t="s">
        <v>110</v>
      </c>
      <c r="L3278" t="s">
        <v>111</v>
      </c>
      <c r="M3278" t="s">
        <v>112</v>
      </c>
      <c r="N3278" t="s">
        <v>113</v>
      </c>
      <c r="O3278" t="s">
        <v>814</v>
      </c>
      <c r="P3278" t="s">
        <v>375</v>
      </c>
      <c r="Q3278" t="s">
        <v>35</v>
      </c>
      <c r="R3278" t="s">
        <v>36</v>
      </c>
      <c r="S3278" t="s">
        <v>587</v>
      </c>
      <c r="T3278" t="s">
        <v>377</v>
      </c>
      <c r="U3278" t="s">
        <v>397</v>
      </c>
      <c r="V3278" t="s">
        <v>378</v>
      </c>
      <c r="W3278" t="s">
        <v>40</v>
      </c>
      <c r="X3278" t="s">
        <v>187</v>
      </c>
      <c r="Y3278" t="s">
        <v>41</v>
      </c>
      <c r="Z3278" t="s">
        <v>41</v>
      </c>
      <c r="AA3278" t="s">
        <v>379</v>
      </c>
      <c r="AB3278" t="s">
        <v>577</v>
      </c>
      <c r="AC3278" t="s">
        <v>380</v>
      </c>
    </row>
    <row r="3279" spans="1:29" x14ac:dyDescent="0.25">
      <c r="A3279" t="s">
        <v>822</v>
      </c>
      <c r="B3279" t="s">
        <v>585</v>
      </c>
      <c r="C3279" t="s">
        <v>586</v>
      </c>
      <c r="D3279" t="s">
        <v>50</v>
      </c>
      <c r="E3279">
        <v>511</v>
      </c>
      <c r="F3279" t="str">
        <f t="shared" si="102"/>
        <v>A0690AF511</v>
      </c>
      <c r="G3279">
        <f t="shared" si="103"/>
        <v>969000</v>
      </c>
      <c r="H3279" s="2">
        <v>969357</v>
      </c>
      <c r="I3279" s="3">
        <v>969000</v>
      </c>
      <c r="J3279" t="s">
        <v>29</v>
      </c>
      <c r="K3279" t="s">
        <v>115</v>
      </c>
      <c r="L3279" t="s">
        <v>111</v>
      </c>
      <c r="M3279" t="s">
        <v>112</v>
      </c>
      <c r="N3279" t="s">
        <v>113</v>
      </c>
      <c r="O3279" t="s">
        <v>814</v>
      </c>
      <c r="P3279" t="s">
        <v>375</v>
      </c>
      <c r="Q3279" t="s">
        <v>35</v>
      </c>
      <c r="R3279" t="s">
        <v>36</v>
      </c>
      <c r="S3279" t="s">
        <v>587</v>
      </c>
      <c r="T3279" t="s">
        <v>377</v>
      </c>
      <c r="U3279" t="s">
        <v>397</v>
      </c>
      <c r="V3279" t="s">
        <v>378</v>
      </c>
      <c r="W3279" t="s">
        <v>40</v>
      </c>
      <c r="X3279" t="s">
        <v>187</v>
      </c>
      <c r="Y3279" t="s">
        <v>41</v>
      </c>
      <c r="Z3279" t="s">
        <v>41</v>
      </c>
      <c r="AA3279" t="s">
        <v>379</v>
      </c>
      <c r="AB3279" t="s">
        <v>577</v>
      </c>
      <c r="AC3279" t="s">
        <v>380</v>
      </c>
    </row>
    <row r="3280" spans="1:29" x14ac:dyDescent="0.25">
      <c r="A3280" t="s">
        <v>925</v>
      </c>
      <c r="B3280" t="s">
        <v>585</v>
      </c>
      <c r="C3280" t="s">
        <v>586</v>
      </c>
      <c r="D3280" t="s">
        <v>50</v>
      </c>
      <c r="E3280">
        <v>511</v>
      </c>
      <c r="F3280" t="str">
        <f t="shared" si="102"/>
        <v>A0690AF511</v>
      </c>
      <c r="G3280">
        <f t="shared" si="103"/>
        <v>8507000</v>
      </c>
      <c r="H3280" s="2">
        <v>-8507247</v>
      </c>
      <c r="I3280" s="3">
        <v>-8507000</v>
      </c>
      <c r="J3280" t="s">
        <v>99</v>
      </c>
      <c r="K3280" t="s">
        <v>116</v>
      </c>
      <c r="L3280" t="s">
        <v>117</v>
      </c>
      <c r="M3280" t="s">
        <v>118</v>
      </c>
      <c r="N3280" t="s">
        <v>117</v>
      </c>
      <c r="O3280" t="s">
        <v>814</v>
      </c>
      <c r="P3280" t="s">
        <v>375</v>
      </c>
      <c r="Q3280" t="s">
        <v>35</v>
      </c>
      <c r="R3280" t="s">
        <v>36</v>
      </c>
      <c r="S3280" t="s">
        <v>587</v>
      </c>
      <c r="T3280" t="s">
        <v>377</v>
      </c>
      <c r="U3280" t="s">
        <v>397</v>
      </c>
      <c r="V3280" t="s">
        <v>378</v>
      </c>
      <c r="W3280" t="s">
        <v>40</v>
      </c>
      <c r="X3280" t="s">
        <v>187</v>
      </c>
      <c r="Y3280" t="s">
        <v>41</v>
      </c>
      <c r="Z3280" t="s">
        <v>41</v>
      </c>
      <c r="AA3280" t="s">
        <v>379</v>
      </c>
      <c r="AB3280" t="s">
        <v>577</v>
      </c>
      <c r="AC3280" t="s">
        <v>380</v>
      </c>
    </row>
    <row r="3281" spans="1:29" x14ac:dyDescent="0.25">
      <c r="A3281" t="s">
        <v>119</v>
      </c>
      <c r="B3281" t="s">
        <v>585</v>
      </c>
      <c r="C3281" t="s">
        <v>586</v>
      </c>
      <c r="D3281" t="s">
        <v>50</v>
      </c>
      <c r="E3281">
        <v>511</v>
      </c>
      <c r="F3281" t="str">
        <f t="shared" si="102"/>
        <v>A0690AF511</v>
      </c>
      <c r="G3281">
        <f t="shared" si="103"/>
        <v>5534000</v>
      </c>
      <c r="H3281" s="2">
        <v>5534037</v>
      </c>
      <c r="I3281" s="3">
        <v>5534000</v>
      </c>
      <c r="J3281" t="s">
        <v>29</v>
      </c>
      <c r="K3281" t="s">
        <v>121</v>
      </c>
      <c r="L3281" t="s">
        <v>122</v>
      </c>
      <c r="M3281" t="s">
        <v>123</v>
      </c>
      <c r="N3281" t="s">
        <v>124</v>
      </c>
      <c r="O3281" t="s">
        <v>814</v>
      </c>
      <c r="P3281" t="s">
        <v>375</v>
      </c>
      <c r="Q3281" t="s">
        <v>35</v>
      </c>
      <c r="R3281" t="s">
        <v>36</v>
      </c>
      <c r="S3281" t="s">
        <v>587</v>
      </c>
      <c r="T3281" t="s">
        <v>377</v>
      </c>
      <c r="U3281" t="s">
        <v>397</v>
      </c>
      <c r="V3281" t="s">
        <v>378</v>
      </c>
      <c r="W3281" t="s">
        <v>40</v>
      </c>
      <c r="X3281" t="s">
        <v>187</v>
      </c>
      <c r="Y3281" t="s">
        <v>41</v>
      </c>
      <c r="Z3281" t="s">
        <v>41</v>
      </c>
      <c r="AA3281" t="s">
        <v>379</v>
      </c>
      <c r="AB3281" t="s">
        <v>577</v>
      </c>
      <c r="AC3281" t="s">
        <v>380</v>
      </c>
    </row>
    <row r="3282" spans="1:29" x14ac:dyDescent="0.25">
      <c r="A3282" t="s">
        <v>125</v>
      </c>
      <c r="B3282" t="s">
        <v>585</v>
      </c>
      <c r="C3282" t="s">
        <v>586</v>
      </c>
      <c r="D3282" t="s">
        <v>50</v>
      </c>
      <c r="E3282">
        <v>511</v>
      </c>
      <c r="F3282" t="str">
        <f t="shared" si="102"/>
        <v>A0690AF511</v>
      </c>
      <c r="G3282">
        <f t="shared" si="103"/>
        <v>5534000</v>
      </c>
      <c r="H3282" s="2">
        <v>-5534037</v>
      </c>
      <c r="I3282" s="3">
        <v>-5534000</v>
      </c>
      <c r="J3282" t="s">
        <v>99</v>
      </c>
      <c r="K3282" t="s">
        <v>126</v>
      </c>
      <c r="L3282" t="s">
        <v>927</v>
      </c>
      <c r="M3282" t="s">
        <v>127</v>
      </c>
      <c r="N3282" t="s">
        <v>928</v>
      </c>
      <c r="O3282" t="s">
        <v>814</v>
      </c>
      <c r="P3282" t="s">
        <v>375</v>
      </c>
      <c r="Q3282" t="s">
        <v>35</v>
      </c>
      <c r="R3282" t="s">
        <v>36</v>
      </c>
      <c r="S3282" t="s">
        <v>587</v>
      </c>
      <c r="T3282" t="s">
        <v>377</v>
      </c>
      <c r="U3282" t="s">
        <v>397</v>
      </c>
      <c r="V3282" t="s">
        <v>378</v>
      </c>
      <c r="W3282" t="s">
        <v>40</v>
      </c>
      <c r="X3282" t="s">
        <v>187</v>
      </c>
      <c r="Y3282" t="s">
        <v>41</v>
      </c>
      <c r="Z3282" t="s">
        <v>41</v>
      </c>
      <c r="AA3282" t="s">
        <v>379</v>
      </c>
      <c r="AB3282" t="s">
        <v>577</v>
      </c>
      <c r="AC3282" t="s">
        <v>380</v>
      </c>
    </row>
    <row r="3283" spans="1:29" x14ac:dyDescent="0.25">
      <c r="A3283" t="s">
        <v>145</v>
      </c>
      <c r="B3283" t="s">
        <v>585</v>
      </c>
      <c r="C3283" t="s">
        <v>586</v>
      </c>
      <c r="D3283" t="s">
        <v>50</v>
      </c>
      <c r="E3283">
        <v>511</v>
      </c>
      <c r="F3283" t="str">
        <f t="shared" si="102"/>
        <v>A0690AF511</v>
      </c>
      <c r="G3283">
        <f t="shared" si="103"/>
        <v>5534000</v>
      </c>
      <c r="H3283" s="2">
        <v>5534037</v>
      </c>
      <c r="I3283" s="3">
        <v>5534000</v>
      </c>
      <c r="J3283" t="s">
        <v>29</v>
      </c>
      <c r="K3283" t="s">
        <v>108</v>
      </c>
      <c r="L3283" t="s">
        <v>109</v>
      </c>
      <c r="M3283" t="s">
        <v>32</v>
      </c>
      <c r="N3283" t="s">
        <v>33</v>
      </c>
      <c r="O3283" t="s">
        <v>814</v>
      </c>
      <c r="P3283" t="s">
        <v>375</v>
      </c>
      <c r="Q3283" t="s">
        <v>35</v>
      </c>
      <c r="R3283" t="s">
        <v>36</v>
      </c>
      <c r="S3283" t="s">
        <v>587</v>
      </c>
      <c r="T3283" t="s">
        <v>377</v>
      </c>
      <c r="U3283" t="s">
        <v>397</v>
      </c>
      <c r="V3283" t="s">
        <v>378</v>
      </c>
      <c r="W3283" t="s">
        <v>40</v>
      </c>
      <c r="X3283" t="s">
        <v>187</v>
      </c>
      <c r="Y3283" t="s">
        <v>41</v>
      </c>
      <c r="Z3283" t="s">
        <v>41</v>
      </c>
      <c r="AA3283" t="s">
        <v>379</v>
      </c>
      <c r="AB3283" t="s">
        <v>577</v>
      </c>
      <c r="AC3283" t="s">
        <v>380</v>
      </c>
    </row>
    <row r="3284" spans="1:29" x14ac:dyDescent="0.25">
      <c r="A3284" t="s">
        <v>146</v>
      </c>
      <c r="B3284" t="s">
        <v>585</v>
      </c>
      <c r="C3284" t="s">
        <v>586</v>
      </c>
      <c r="D3284" t="s">
        <v>50</v>
      </c>
      <c r="E3284">
        <v>511</v>
      </c>
      <c r="F3284" t="str">
        <f t="shared" si="102"/>
        <v>A0690AF511</v>
      </c>
      <c r="G3284">
        <f t="shared" si="103"/>
        <v>5534000</v>
      </c>
      <c r="H3284" s="2">
        <v>-5534037</v>
      </c>
      <c r="I3284" s="3">
        <v>-5534000</v>
      </c>
      <c r="J3284" t="s">
        <v>99</v>
      </c>
      <c r="K3284" t="s">
        <v>121</v>
      </c>
      <c r="L3284" t="s">
        <v>122</v>
      </c>
      <c r="M3284" t="s">
        <v>123</v>
      </c>
      <c r="N3284" t="s">
        <v>124</v>
      </c>
      <c r="O3284" t="s">
        <v>814</v>
      </c>
      <c r="P3284" t="s">
        <v>375</v>
      </c>
      <c r="Q3284" t="s">
        <v>35</v>
      </c>
      <c r="R3284" t="s">
        <v>36</v>
      </c>
      <c r="S3284" t="s">
        <v>587</v>
      </c>
      <c r="T3284" t="s">
        <v>377</v>
      </c>
      <c r="U3284" t="s">
        <v>397</v>
      </c>
      <c r="V3284" t="s">
        <v>378</v>
      </c>
      <c r="W3284" t="s">
        <v>40</v>
      </c>
      <c r="X3284" t="s">
        <v>187</v>
      </c>
      <c r="Y3284" t="s">
        <v>41</v>
      </c>
      <c r="Z3284" t="s">
        <v>41</v>
      </c>
      <c r="AA3284" t="s">
        <v>379</v>
      </c>
      <c r="AB3284" t="s">
        <v>577</v>
      </c>
      <c r="AC3284" t="s">
        <v>380</v>
      </c>
    </row>
    <row r="3285" spans="1:29" x14ac:dyDescent="0.25">
      <c r="A3285" t="s">
        <v>147</v>
      </c>
      <c r="B3285" t="s">
        <v>585</v>
      </c>
      <c r="C3285" t="s">
        <v>586</v>
      </c>
      <c r="D3285" t="s">
        <v>50</v>
      </c>
      <c r="E3285">
        <v>511</v>
      </c>
      <c r="F3285" t="str">
        <f t="shared" si="102"/>
        <v>A0690AF511</v>
      </c>
      <c r="G3285">
        <f t="shared" si="103"/>
        <v>5534000</v>
      </c>
      <c r="H3285" s="2">
        <v>5534037</v>
      </c>
      <c r="I3285" s="3">
        <v>5534000</v>
      </c>
      <c r="J3285" t="s">
        <v>29</v>
      </c>
      <c r="K3285" t="s">
        <v>126</v>
      </c>
      <c r="L3285" t="s">
        <v>927</v>
      </c>
      <c r="M3285" t="s">
        <v>127</v>
      </c>
      <c r="N3285" t="s">
        <v>928</v>
      </c>
      <c r="O3285" t="s">
        <v>814</v>
      </c>
      <c r="P3285" t="s">
        <v>375</v>
      </c>
      <c r="Q3285" t="s">
        <v>35</v>
      </c>
      <c r="R3285" t="s">
        <v>36</v>
      </c>
      <c r="S3285" t="s">
        <v>587</v>
      </c>
      <c r="T3285" t="s">
        <v>377</v>
      </c>
      <c r="U3285" t="s">
        <v>397</v>
      </c>
      <c r="V3285" t="s">
        <v>378</v>
      </c>
      <c r="W3285" t="s">
        <v>40</v>
      </c>
      <c r="X3285" t="s">
        <v>187</v>
      </c>
      <c r="Y3285" t="s">
        <v>41</v>
      </c>
      <c r="Z3285" t="s">
        <v>41</v>
      </c>
      <c r="AA3285" t="s">
        <v>379</v>
      </c>
      <c r="AB3285" t="s">
        <v>577</v>
      </c>
      <c r="AC3285" t="s">
        <v>380</v>
      </c>
    </row>
    <row r="3286" spans="1:29" x14ac:dyDescent="0.25">
      <c r="A3286" t="s">
        <v>148</v>
      </c>
      <c r="B3286" t="s">
        <v>585</v>
      </c>
      <c r="C3286" t="s">
        <v>586</v>
      </c>
      <c r="D3286" t="s">
        <v>50</v>
      </c>
      <c r="E3286">
        <v>511</v>
      </c>
      <c r="F3286" t="str">
        <f t="shared" si="102"/>
        <v>A0690AF511</v>
      </c>
      <c r="G3286">
        <f t="shared" si="103"/>
        <v>5534000</v>
      </c>
      <c r="H3286" s="2">
        <v>-5534037</v>
      </c>
      <c r="I3286" s="3">
        <v>-5534000</v>
      </c>
      <c r="J3286" t="s">
        <v>99</v>
      </c>
      <c r="K3286" t="s">
        <v>116</v>
      </c>
      <c r="L3286" t="s">
        <v>117</v>
      </c>
      <c r="M3286" t="s">
        <v>118</v>
      </c>
      <c r="N3286" t="s">
        <v>117</v>
      </c>
      <c r="O3286" t="s">
        <v>814</v>
      </c>
      <c r="P3286" t="s">
        <v>375</v>
      </c>
      <c r="Q3286" t="s">
        <v>35</v>
      </c>
      <c r="R3286" t="s">
        <v>36</v>
      </c>
      <c r="S3286" t="s">
        <v>587</v>
      </c>
      <c r="T3286" t="s">
        <v>377</v>
      </c>
      <c r="U3286" t="s">
        <v>397</v>
      </c>
      <c r="V3286" t="s">
        <v>378</v>
      </c>
      <c r="W3286" t="s">
        <v>40</v>
      </c>
      <c r="X3286" t="s">
        <v>187</v>
      </c>
      <c r="Y3286" t="s">
        <v>41</v>
      </c>
      <c r="Z3286" t="s">
        <v>41</v>
      </c>
      <c r="AA3286" t="s">
        <v>379</v>
      </c>
      <c r="AB3286" t="s">
        <v>577</v>
      </c>
      <c r="AC3286" t="s">
        <v>380</v>
      </c>
    </row>
    <row r="3287" spans="1:29" x14ac:dyDescent="0.25">
      <c r="A3287" t="s">
        <v>149</v>
      </c>
      <c r="B3287" t="s">
        <v>585</v>
      </c>
      <c r="C3287" t="s">
        <v>586</v>
      </c>
      <c r="D3287" t="s">
        <v>50</v>
      </c>
      <c r="E3287">
        <v>511</v>
      </c>
      <c r="F3287" t="str">
        <f t="shared" si="102"/>
        <v>A0690AF511</v>
      </c>
      <c r="G3287">
        <f t="shared" si="103"/>
        <v>6978000</v>
      </c>
      <c r="H3287" s="2">
        <v>6978053</v>
      </c>
      <c r="I3287" s="3">
        <v>6978000</v>
      </c>
      <c r="J3287" t="s">
        <v>29</v>
      </c>
      <c r="K3287" t="s">
        <v>381</v>
      </c>
      <c r="L3287" t="s">
        <v>382</v>
      </c>
      <c r="M3287" t="s">
        <v>383</v>
      </c>
      <c r="N3287" t="s">
        <v>384</v>
      </c>
      <c r="O3287" t="s">
        <v>814</v>
      </c>
      <c r="P3287" t="s">
        <v>375</v>
      </c>
      <c r="Q3287" t="s">
        <v>35</v>
      </c>
      <c r="R3287" t="s">
        <v>36</v>
      </c>
      <c r="S3287" t="s">
        <v>587</v>
      </c>
      <c r="T3287" t="s">
        <v>377</v>
      </c>
      <c r="U3287" t="s">
        <v>397</v>
      </c>
      <c r="V3287" t="s">
        <v>378</v>
      </c>
      <c r="W3287" t="s">
        <v>40</v>
      </c>
      <c r="X3287" t="s">
        <v>187</v>
      </c>
      <c r="Y3287" t="s">
        <v>41</v>
      </c>
      <c r="Z3287" t="s">
        <v>41</v>
      </c>
      <c r="AA3287" t="s">
        <v>379</v>
      </c>
      <c r="AB3287" t="s">
        <v>577</v>
      </c>
      <c r="AC3287" t="s">
        <v>380</v>
      </c>
    </row>
    <row r="3288" spans="1:29" x14ac:dyDescent="0.25">
      <c r="A3288" t="s">
        <v>152</v>
      </c>
      <c r="B3288" t="s">
        <v>585</v>
      </c>
      <c r="C3288" t="s">
        <v>586</v>
      </c>
      <c r="D3288" t="s">
        <v>50</v>
      </c>
      <c r="E3288">
        <v>511</v>
      </c>
      <c r="F3288" t="str">
        <f t="shared" si="102"/>
        <v>A0690AF511</v>
      </c>
      <c r="G3288">
        <f t="shared" si="103"/>
        <v>6978000</v>
      </c>
      <c r="H3288" s="2">
        <v>-6978053</v>
      </c>
      <c r="I3288" s="3">
        <v>-6978000</v>
      </c>
      <c r="J3288" t="s">
        <v>99</v>
      </c>
      <c r="K3288" t="s">
        <v>115</v>
      </c>
      <c r="L3288" t="s">
        <v>111</v>
      </c>
      <c r="M3288" t="s">
        <v>112</v>
      </c>
      <c r="N3288" t="s">
        <v>113</v>
      </c>
      <c r="O3288" t="s">
        <v>814</v>
      </c>
      <c r="P3288" t="s">
        <v>375</v>
      </c>
      <c r="Q3288" t="s">
        <v>35</v>
      </c>
      <c r="R3288" t="s">
        <v>36</v>
      </c>
      <c r="S3288" t="s">
        <v>587</v>
      </c>
      <c r="T3288" t="s">
        <v>377</v>
      </c>
      <c r="U3288" t="s">
        <v>397</v>
      </c>
      <c r="V3288" t="s">
        <v>378</v>
      </c>
      <c r="W3288" t="s">
        <v>40</v>
      </c>
      <c r="X3288" t="s">
        <v>187</v>
      </c>
      <c r="Y3288" t="s">
        <v>41</v>
      </c>
      <c r="Z3288" t="s">
        <v>41</v>
      </c>
      <c r="AA3288" t="s">
        <v>379</v>
      </c>
      <c r="AB3288" t="s">
        <v>577</v>
      </c>
      <c r="AC3288" t="s">
        <v>380</v>
      </c>
    </row>
    <row r="3289" spans="1:29" x14ac:dyDescent="0.25">
      <c r="A3289" t="s">
        <v>153</v>
      </c>
      <c r="B3289" t="s">
        <v>585</v>
      </c>
      <c r="C3289" t="s">
        <v>586</v>
      </c>
      <c r="D3289" t="s">
        <v>50</v>
      </c>
      <c r="E3289">
        <v>511</v>
      </c>
      <c r="F3289" t="str">
        <f t="shared" si="102"/>
        <v>A0690AF511</v>
      </c>
      <c r="G3289">
        <f t="shared" si="103"/>
        <v>6155000</v>
      </c>
      <c r="H3289" s="2">
        <v>6154736</v>
      </c>
      <c r="I3289" s="3">
        <v>6155000</v>
      </c>
      <c r="J3289" t="s">
        <v>29</v>
      </c>
      <c r="K3289" t="s">
        <v>154</v>
      </c>
      <c r="L3289" t="s">
        <v>155</v>
      </c>
      <c r="M3289" t="s">
        <v>156</v>
      </c>
      <c r="N3289" t="s">
        <v>157</v>
      </c>
      <c r="O3289" t="s">
        <v>814</v>
      </c>
      <c r="P3289" t="s">
        <v>375</v>
      </c>
      <c r="Q3289" t="s">
        <v>35</v>
      </c>
      <c r="R3289" t="s">
        <v>36</v>
      </c>
      <c r="S3289" t="s">
        <v>587</v>
      </c>
      <c r="T3289" t="s">
        <v>377</v>
      </c>
      <c r="U3289" t="s">
        <v>397</v>
      </c>
      <c r="V3289" t="s">
        <v>378</v>
      </c>
      <c r="W3289" t="s">
        <v>40</v>
      </c>
      <c r="X3289" t="s">
        <v>187</v>
      </c>
      <c r="Y3289" t="s">
        <v>41</v>
      </c>
      <c r="Z3289" t="s">
        <v>41</v>
      </c>
      <c r="AA3289" t="s">
        <v>379</v>
      </c>
      <c r="AB3289" t="s">
        <v>577</v>
      </c>
      <c r="AC3289" t="s">
        <v>380</v>
      </c>
    </row>
    <row r="3290" spans="1:29" x14ac:dyDescent="0.25">
      <c r="A3290" t="s">
        <v>158</v>
      </c>
      <c r="B3290" t="s">
        <v>585</v>
      </c>
      <c r="C3290" t="s">
        <v>586</v>
      </c>
      <c r="D3290" t="s">
        <v>50</v>
      </c>
      <c r="E3290">
        <v>511</v>
      </c>
      <c r="F3290" t="str">
        <f t="shared" si="102"/>
        <v>A0690AF511</v>
      </c>
      <c r="G3290">
        <f t="shared" si="103"/>
        <v>869000</v>
      </c>
      <c r="H3290" s="2">
        <v>869181</v>
      </c>
      <c r="I3290" s="3">
        <v>869000</v>
      </c>
      <c r="J3290" t="s">
        <v>29</v>
      </c>
      <c r="K3290" t="s">
        <v>385</v>
      </c>
      <c r="L3290" t="s">
        <v>386</v>
      </c>
      <c r="M3290" t="s">
        <v>387</v>
      </c>
      <c r="N3290" t="s">
        <v>388</v>
      </c>
      <c r="O3290" t="s">
        <v>814</v>
      </c>
      <c r="P3290" t="s">
        <v>375</v>
      </c>
      <c r="Q3290" t="s">
        <v>35</v>
      </c>
      <c r="R3290" t="s">
        <v>36</v>
      </c>
      <c r="S3290" t="s">
        <v>587</v>
      </c>
      <c r="T3290" t="s">
        <v>377</v>
      </c>
      <c r="U3290" t="s">
        <v>397</v>
      </c>
      <c r="V3290" t="s">
        <v>378</v>
      </c>
      <c r="W3290" t="s">
        <v>40</v>
      </c>
      <c r="X3290" t="s">
        <v>187</v>
      </c>
      <c r="Y3290" t="s">
        <v>41</v>
      </c>
      <c r="Z3290" t="s">
        <v>41</v>
      </c>
      <c r="AA3290" t="s">
        <v>379</v>
      </c>
      <c r="AB3290" t="s">
        <v>577</v>
      </c>
      <c r="AC3290" t="s">
        <v>380</v>
      </c>
    </row>
    <row r="3291" spans="1:29" x14ac:dyDescent="0.25">
      <c r="A3291" t="s">
        <v>163</v>
      </c>
      <c r="B3291" t="s">
        <v>585</v>
      </c>
      <c r="C3291" t="s">
        <v>586</v>
      </c>
      <c r="D3291" t="s">
        <v>50</v>
      </c>
      <c r="E3291">
        <v>511</v>
      </c>
      <c r="F3291" t="str">
        <f t="shared" si="102"/>
        <v>A0690AF511</v>
      </c>
      <c r="G3291">
        <f t="shared" si="103"/>
        <v>7024000</v>
      </c>
      <c r="H3291" s="2">
        <v>-7023917</v>
      </c>
      <c r="I3291" s="3">
        <v>-7024000</v>
      </c>
      <c r="J3291" t="s">
        <v>99</v>
      </c>
      <c r="K3291" t="s">
        <v>55</v>
      </c>
      <c r="L3291" t="s">
        <v>389</v>
      </c>
      <c r="M3291" t="s">
        <v>390</v>
      </c>
      <c r="N3291" t="s">
        <v>391</v>
      </c>
      <c r="O3291" t="s">
        <v>814</v>
      </c>
      <c r="P3291" t="s">
        <v>375</v>
      </c>
      <c r="Q3291" t="s">
        <v>35</v>
      </c>
      <c r="R3291" t="s">
        <v>36</v>
      </c>
      <c r="S3291" t="s">
        <v>587</v>
      </c>
      <c r="T3291" t="s">
        <v>377</v>
      </c>
      <c r="U3291" t="s">
        <v>397</v>
      </c>
      <c r="V3291" t="s">
        <v>378</v>
      </c>
      <c r="W3291" t="s">
        <v>40</v>
      </c>
      <c r="X3291" t="s">
        <v>187</v>
      </c>
      <c r="Y3291" t="s">
        <v>41</v>
      </c>
      <c r="Z3291" t="s">
        <v>41</v>
      </c>
      <c r="AA3291" t="s">
        <v>379</v>
      </c>
      <c r="AB3291" t="s">
        <v>577</v>
      </c>
      <c r="AC3291" t="s">
        <v>380</v>
      </c>
    </row>
    <row r="3292" spans="1:29" x14ac:dyDescent="0.25">
      <c r="A3292" t="s">
        <v>164</v>
      </c>
      <c r="B3292" t="s">
        <v>585</v>
      </c>
      <c r="C3292" t="s">
        <v>586</v>
      </c>
      <c r="D3292" t="s">
        <v>50</v>
      </c>
      <c r="E3292">
        <v>511</v>
      </c>
      <c r="F3292" t="str">
        <f t="shared" si="102"/>
        <v>A0690AF511</v>
      </c>
      <c r="G3292">
        <f t="shared" si="103"/>
        <v>6155000</v>
      </c>
      <c r="H3292" s="2">
        <v>6154736</v>
      </c>
      <c r="I3292" s="3">
        <v>6155000</v>
      </c>
      <c r="J3292" t="s">
        <v>29</v>
      </c>
      <c r="K3292" t="s">
        <v>116</v>
      </c>
      <c r="L3292" t="s">
        <v>117</v>
      </c>
      <c r="M3292" t="s">
        <v>118</v>
      </c>
      <c r="N3292" t="s">
        <v>117</v>
      </c>
      <c r="O3292" t="s">
        <v>814</v>
      </c>
      <c r="P3292" t="s">
        <v>375</v>
      </c>
      <c r="Q3292" t="s">
        <v>35</v>
      </c>
      <c r="R3292" t="s">
        <v>36</v>
      </c>
      <c r="S3292" t="s">
        <v>587</v>
      </c>
      <c r="T3292" t="s">
        <v>377</v>
      </c>
      <c r="U3292" t="s">
        <v>397</v>
      </c>
      <c r="V3292" t="s">
        <v>378</v>
      </c>
      <c r="W3292" t="s">
        <v>40</v>
      </c>
      <c r="X3292" t="s">
        <v>187</v>
      </c>
      <c r="Y3292" t="s">
        <v>41</v>
      </c>
      <c r="Z3292" t="s">
        <v>41</v>
      </c>
      <c r="AA3292" t="s">
        <v>379</v>
      </c>
      <c r="AB3292" t="s">
        <v>577</v>
      </c>
      <c r="AC3292" t="s">
        <v>380</v>
      </c>
    </row>
    <row r="3293" spans="1:29" x14ac:dyDescent="0.25">
      <c r="A3293" t="s">
        <v>165</v>
      </c>
      <c r="B3293" t="s">
        <v>585</v>
      </c>
      <c r="C3293" t="s">
        <v>586</v>
      </c>
      <c r="D3293" t="s">
        <v>50</v>
      </c>
      <c r="E3293">
        <v>511</v>
      </c>
      <c r="F3293" t="str">
        <f t="shared" si="102"/>
        <v>A0690AF511</v>
      </c>
      <c r="G3293">
        <f t="shared" si="103"/>
        <v>6155000</v>
      </c>
      <c r="H3293" s="2">
        <v>-6154736</v>
      </c>
      <c r="I3293" s="3">
        <v>-6155000</v>
      </c>
      <c r="J3293" t="s">
        <v>99</v>
      </c>
      <c r="K3293" t="s">
        <v>154</v>
      </c>
      <c r="L3293" t="s">
        <v>155</v>
      </c>
      <c r="M3293" t="s">
        <v>156</v>
      </c>
      <c r="N3293" t="s">
        <v>157</v>
      </c>
      <c r="O3293" t="s">
        <v>814</v>
      </c>
      <c r="P3293" t="s">
        <v>375</v>
      </c>
      <c r="Q3293" t="s">
        <v>35</v>
      </c>
      <c r="R3293" t="s">
        <v>36</v>
      </c>
      <c r="S3293" t="s">
        <v>587</v>
      </c>
      <c r="T3293" t="s">
        <v>377</v>
      </c>
      <c r="U3293" t="s">
        <v>397</v>
      </c>
      <c r="V3293" t="s">
        <v>378</v>
      </c>
      <c r="W3293" t="s">
        <v>40</v>
      </c>
      <c r="X3293" t="s">
        <v>187</v>
      </c>
      <c r="Y3293" t="s">
        <v>41</v>
      </c>
      <c r="Z3293" t="s">
        <v>41</v>
      </c>
      <c r="AA3293" t="s">
        <v>379</v>
      </c>
      <c r="AB3293" t="s">
        <v>577</v>
      </c>
      <c r="AC3293" t="s">
        <v>380</v>
      </c>
    </row>
    <row r="3294" spans="1:29" x14ac:dyDescent="0.25">
      <c r="A3294" t="s">
        <v>166</v>
      </c>
      <c r="B3294" t="s">
        <v>585</v>
      </c>
      <c r="C3294" t="s">
        <v>586</v>
      </c>
      <c r="D3294" t="s">
        <v>50</v>
      </c>
      <c r="E3294">
        <v>511</v>
      </c>
      <c r="F3294" t="str">
        <f t="shared" si="102"/>
        <v>A0690AF511</v>
      </c>
      <c r="G3294">
        <f t="shared" si="103"/>
        <v>6288000</v>
      </c>
      <c r="H3294" s="2">
        <v>6288081</v>
      </c>
      <c r="I3294" s="3">
        <v>6288000</v>
      </c>
      <c r="J3294" t="s">
        <v>29</v>
      </c>
      <c r="K3294" t="s">
        <v>116</v>
      </c>
      <c r="L3294" t="s">
        <v>117</v>
      </c>
      <c r="M3294" t="s">
        <v>118</v>
      </c>
      <c r="N3294" t="s">
        <v>117</v>
      </c>
      <c r="O3294" t="s">
        <v>814</v>
      </c>
      <c r="P3294" t="s">
        <v>375</v>
      </c>
      <c r="Q3294" t="s">
        <v>35</v>
      </c>
      <c r="R3294" t="s">
        <v>36</v>
      </c>
      <c r="S3294" t="s">
        <v>587</v>
      </c>
      <c r="T3294" t="s">
        <v>377</v>
      </c>
      <c r="U3294" t="s">
        <v>397</v>
      </c>
      <c r="V3294" t="s">
        <v>378</v>
      </c>
      <c r="W3294" t="s">
        <v>40</v>
      </c>
      <c r="X3294" t="s">
        <v>187</v>
      </c>
      <c r="Y3294" t="s">
        <v>41</v>
      </c>
      <c r="Z3294" t="s">
        <v>41</v>
      </c>
      <c r="AA3294" t="s">
        <v>379</v>
      </c>
      <c r="AB3294" t="s">
        <v>577</v>
      </c>
      <c r="AC3294" t="s">
        <v>380</v>
      </c>
    </row>
    <row r="3295" spans="1:29" x14ac:dyDescent="0.25">
      <c r="A3295" t="s">
        <v>167</v>
      </c>
      <c r="B3295" t="s">
        <v>585</v>
      </c>
      <c r="C3295" t="s">
        <v>586</v>
      </c>
      <c r="D3295" t="s">
        <v>50</v>
      </c>
      <c r="E3295">
        <v>511</v>
      </c>
      <c r="F3295" t="str">
        <f t="shared" si="102"/>
        <v>A0690AF511</v>
      </c>
      <c r="G3295">
        <f t="shared" si="103"/>
        <v>6288000</v>
      </c>
      <c r="H3295" s="2">
        <v>-6288081</v>
      </c>
      <c r="I3295" s="3">
        <v>-6288000</v>
      </c>
      <c r="J3295" t="s">
        <v>99</v>
      </c>
      <c r="K3295" t="s">
        <v>168</v>
      </c>
      <c r="L3295" t="s">
        <v>117</v>
      </c>
      <c r="M3295" t="s">
        <v>169</v>
      </c>
      <c r="N3295" t="s">
        <v>170</v>
      </c>
      <c r="O3295" t="s">
        <v>814</v>
      </c>
      <c r="P3295" t="s">
        <v>375</v>
      </c>
      <c r="Q3295" t="s">
        <v>35</v>
      </c>
      <c r="R3295" t="s">
        <v>36</v>
      </c>
      <c r="S3295" t="s">
        <v>587</v>
      </c>
      <c r="T3295" t="s">
        <v>377</v>
      </c>
      <c r="U3295" t="s">
        <v>397</v>
      </c>
      <c r="V3295" t="s">
        <v>378</v>
      </c>
      <c r="W3295" t="s">
        <v>40</v>
      </c>
      <c r="X3295" t="s">
        <v>187</v>
      </c>
      <c r="Y3295" t="s">
        <v>41</v>
      </c>
      <c r="Z3295" t="s">
        <v>41</v>
      </c>
      <c r="AA3295" t="s">
        <v>379</v>
      </c>
      <c r="AB3295" t="s">
        <v>577</v>
      </c>
      <c r="AC3295" t="s">
        <v>380</v>
      </c>
    </row>
    <row r="3296" spans="1:29" x14ac:dyDescent="0.25">
      <c r="A3296" t="s">
        <v>171</v>
      </c>
      <c r="B3296" t="s">
        <v>585</v>
      </c>
      <c r="C3296" t="s">
        <v>586</v>
      </c>
      <c r="D3296" t="s">
        <v>50</v>
      </c>
      <c r="E3296">
        <v>511</v>
      </c>
      <c r="F3296" t="str">
        <f t="shared" si="102"/>
        <v>A0690AF511</v>
      </c>
      <c r="G3296">
        <f t="shared" si="103"/>
        <v>489000</v>
      </c>
      <c r="H3296" s="2">
        <v>488974</v>
      </c>
      <c r="I3296" s="3">
        <v>489000</v>
      </c>
      <c r="J3296" t="s">
        <v>29</v>
      </c>
      <c r="K3296" t="s">
        <v>115</v>
      </c>
      <c r="L3296" t="s">
        <v>111</v>
      </c>
      <c r="M3296" t="s">
        <v>112</v>
      </c>
      <c r="N3296" t="s">
        <v>113</v>
      </c>
      <c r="O3296" t="s">
        <v>814</v>
      </c>
      <c r="P3296" t="s">
        <v>375</v>
      </c>
      <c r="Q3296" t="s">
        <v>35</v>
      </c>
      <c r="R3296" t="s">
        <v>36</v>
      </c>
      <c r="S3296" t="s">
        <v>587</v>
      </c>
      <c r="T3296" t="s">
        <v>377</v>
      </c>
      <c r="U3296" t="s">
        <v>397</v>
      </c>
      <c r="V3296" t="s">
        <v>378</v>
      </c>
      <c r="W3296" t="s">
        <v>40</v>
      </c>
      <c r="X3296" t="s">
        <v>187</v>
      </c>
      <c r="Y3296" t="s">
        <v>41</v>
      </c>
      <c r="Z3296" t="s">
        <v>41</v>
      </c>
      <c r="AA3296" t="s">
        <v>379</v>
      </c>
      <c r="AB3296" t="s">
        <v>577</v>
      </c>
      <c r="AC3296" t="s">
        <v>380</v>
      </c>
    </row>
    <row r="3297" spans="1:29" x14ac:dyDescent="0.25">
      <c r="A3297" t="s">
        <v>172</v>
      </c>
      <c r="B3297" t="s">
        <v>585</v>
      </c>
      <c r="C3297" t="s">
        <v>586</v>
      </c>
      <c r="D3297" t="s">
        <v>50</v>
      </c>
      <c r="E3297">
        <v>511</v>
      </c>
      <c r="F3297" t="str">
        <f t="shared" si="102"/>
        <v>A0690AF511</v>
      </c>
      <c r="G3297">
        <f t="shared" si="103"/>
        <v>489000</v>
      </c>
      <c r="H3297" s="2">
        <v>-488974</v>
      </c>
      <c r="I3297" s="3">
        <v>-489000</v>
      </c>
      <c r="J3297" t="s">
        <v>99</v>
      </c>
      <c r="K3297" t="s">
        <v>108</v>
      </c>
      <c r="L3297" t="s">
        <v>109</v>
      </c>
      <c r="M3297" t="s">
        <v>32</v>
      </c>
      <c r="N3297" t="s">
        <v>33</v>
      </c>
      <c r="O3297" t="s">
        <v>814</v>
      </c>
      <c r="P3297" t="s">
        <v>375</v>
      </c>
      <c r="Q3297" t="s">
        <v>35</v>
      </c>
      <c r="R3297" t="s">
        <v>36</v>
      </c>
      <c r="S3297" t="s">
        <v>587</v>
      </c>
      <c r="T3297" t="s">
        <v>377</v>
      </c>
      <c r="U3297" t="s">
        <v>397</v>
      </c>
      <c r="V3297" t="s">
        <v>378</v>
      </c>
      <c r="W3297" t="s">
        <v>40</v>
      </c>
      <c r="X3297" t="s">
        <v>187</v>
      </c>
      <c r="Y3297" t="s">
        <v>41</v>
      </c>
      <c r="Z3297" t="s">
        <v>41</v>
      </c>
      <c r="AA3297" t="s">
        <v>379</v>
      </c>
      <c r="AB3297" t="s">
        <v>577</v>
      </c>
      <c r="AC3297" t="s">
        <v>380</v>
      </c>
    </row>
    <row r="3298" spans="1:29" x14ac:dyDescent="0.25">
      <c r="A3298" t="s">
        <v>173</v>
      </c>
      <c r="B3298" t="s">
        <v>585</v>
      </c>
      <c r="C3298" t="s">
        <v>586</v>
      </c>
      <c r="D3298" t="s">
        <v>50</v>
      </c>
      <c r="E3298">
        <v>511</v>
      </c>
      <c r="F3298" t="str">
        <f t="shared" si="102"/>
        <v>A0690AF511</v>
      </c>
      <c r="G3298">
        <f t="shared" si="103"/>
        <v>1176000</v>
      </c>
      <c r="H3298" s="2">
        <v>1176372</v>
      </c>
      <c r="I3298" s="3">
        <v>1176000</v>
      </c>
      <c r="J3298" t="s">
        <v>29</v>
      </c>
      <c r="K3298" t="s">
        <v>116</v>
      </c>
      <c r="L3298" t="s">
        <v>117</v>
      </c>
      <c r="M3298" t="s">
        <v>118</v>
      </c>
      <c r="N3298" t="s">
        <v>117</v>
      </c>
      <c r="O3298" t="s">
        <v>814</v>
      </c>
      <c r="P3298" t="s">
        <v>375</v>
      </c>
      <c r="Q3298" t="s">
        <v>35</v>
      </c>
      <c r="R3298" t="s">
        <v>36</v>
      </c>
      <c r="S3298" t="s">
        <v>587</v>
      </c>
      <c r="T3298" t="s">
        <v>377</v>
      </c>
      <c r="U3298" t="s">
        <v>397</v>
      </c>
      <c r="V3298" t="s">
        <v>378</v>
      </c>
      <c r="W3298" t="s">
        <v>40</v>
      </c>
      <c r="X3298" t="s">
        <v>187</v>
      </c>
      <c r="Y3298" t="s">
        <v>41</v>
      </c>
      <c r="Z3298" t="s">
        <v>41</v>
      </c>
      <c r="AA3298" t="s">
        <v>379</v>
      </c>
      <c r="AB3298" t="s">
        <v>577</v>
      </c>
      <c r="AC3298" t="s">
        <v>380</v>
      </c>
    </row>
    <row r="3299" spans="1:29" x14ac:dyDescent="0.25">
      <c r="A3299" t="s">
        <v>175</v>
      </c>
      <c r="B3299" t="s">
        <v>585</v>
      </c>
      <c r="C3299" t="s">
        <v>586</v>
      </c>
      <c r="D3299" t="s">
        <v>50</v>
      </c>
      <c r="E3299">
        <v>511</v>
      </c>
      <c r="F3299" t="str">
        <f t="shared" si="102"/>
        <v>A0690AF511</v>
      </c>
      <c r="G3299">
        <f t="shared" si="103"/>
        <v>305000</v>
      </c>
      <c r="H3299" s="2">
        <v>305439</v>
      </c>
      <c r="I3299" s="3">
        <v>305000</v>
      </c>
      <c r="J3299" t="s">
        <v>29</v>
      </c>
      <c r="K3299" t="s">
        <v>115</v>
      </c>
      <c r="L3299" t="s">
        <v>111</v>
      </c>
      <c r="M3299" t="s">
        <v>112</v>
      </c>
      <c r="N3299" t="s">
        <v>113</v>
      </c>
      <c r="O3299" t="s">
        <v>814</v>
      </c>
      <c r="P3299" t="s">
        <v>375</v>
      </c>
      <c r="Q3299" t="s">
        <v>35</v>
      </c>
      <c r="R3299" t="s">
        <v>36</v>
      </c>
      <c r="S3299" t="s">
        <v>587</v>
      </c>
      <c r="T3299" t="s">
        <v>377</v>
      </c>
      <c r="U3299" t="s">
        <v>397</v>
      </c>
      <c r="V3299" t="s">
        <v>378</v>
      </c>
      <c r="W3299" t="s">
        <v>40</v>
      </c>
      <c r="X3299" t="s">
        <v>187</v>
      </c>
      <c r="Y3299" t="s">
        <v>41</v>
      </c>
      <c r="Z3299" t="s">
        <v>41</v>
      </c>
      <c r="AA3299" t="s">
        <v>379</v>
      </c>
      <c r="AB3299" t="s">
        <v>577</v>
      </c>
      <c r="AC3299" t="s">
        <v>380</v>
      </c>
    </row>
    <row r="3300" spans="1:29" x14ac:dyDescent="0.25">
      <c r="A3300" t="s">
        <v>178</v>
      </c>
      <c r="B3300" t="s">
        <v>585</v>
      </c>
      <c r="C3300" t="s">
        <v>586</v>
      </c>
      <c r="D3300" t="s">
        <v>50</v>
      </c>
      <c r="E3300">
        <v>511</v>
      </c>
      <c r="F3300" t="str">
        <f t="shared" si="102"/>
        <v>A0690AF511</v>
      </c>
      <c r="G3300">
        <f t="shared" si="103"/>
        <v>1438000</v>
      </c>
      <c r="H3300" s="2">
        <v>-1438106</v>
      </c>
      <c r="I3300" s="3">
        <v>-1438000</v>
      </c>
      <c r="J3300" t="s">
        <v>99</v>
      </c>
      <c r="K3300" t="s">
        <v>108</v>
      </c>
      <c r="L3300" t="s">
        <v>109</v>
      </c>
      <c r="M3300" t="s">
        <v>32</v>
      </c>
      <c r="N3300" t="s">
        <v>33</v>
      </c>
      <c r="O3300" t="s">
        <v>814</v>
      </c>
      <c r="P3300" t="s">
        <v>375</v>
      </c>
      <c r="Q3300" t="s">
        <v>35</v>
      </c>
      <c r="R3300" t="s">
        <v>36</v>
      </c>
      <c r="S3300" t="s">
        <v>587</v>
      </c>
      <c r="T3300" t="s">
        <v>377</v>
      </c>
      <c r="U3300" t="s">
        <v>397</v>
      </c>
      <c r="V3300" t="s">
        <v>378</v>
      </c>
      <c r="W3300" t="s">
        <v>40</v>
      </c>
      <c r="X3300" t="s">
        <v>187</v>
      </c>
      <c r="Y3300" t="s">
        <v>41</v>
      </c>
      <c r="Z3300" t="s">
        <v>41</v>
      </c>
      <c r="AA3300" t="s">
        <v>379</v>
      </c>
      <c r="AB3300" t="s">
        <v>577</v>
      </c>
      <c r="AC3300" t="s">
        <v>380</v>
      </c>
    </row>
    <row r="3301" spans="1:29" x14ac:dyDescent="0.25">
      <c r="A3301" t="s">
        <v>179</v>
      </c>
      <c r="B3301" t="s">
        <v>585</v>
      </c>
      <c r="C3301" t="s">
        <v>586</v>
      </c>
      <c r="D3301" t="s">
        <v>50</v>
      </c>
      <c r="E3301">
        <v>511</v>
      </c>
      <c r="F3301" t="str">
        <f t="shared" si="102"/>
        <v>A0690AF511</v>
      </c>
      <c r="G3301">
        <f t="shared" si="103"/>
        <v>43000</v>
      </c>
      <c r="H3301" s="2">
        <v>-43705</v>
      </c>
      <c r="I3301" s="3">
        <v>-43000</v>
      </c>
      <c r="J3301" t="s">
        <v>99</v>
      </c>
      <c r="K3301" t="s">
        <v>55</v>
      </c>
      <c r="L3301" t="s">
        <v>389</v>
      </c>
      <c r="M3301" t="s">
        <v>390</v>
      </c>
      <c r="N3301" t="s">
        <v>391</v>
      </c>
      <c r="O3301" t="s">
        <v>814</v>
      </c>
      <c r="P3301" t="s">
        <v>375</v>
      </c>
      <c r="Q3301" t="s">
        <v>35</v>
      </c>
      <c r="R3301" t="s">
        <v>36</v>
      </c>
      <c r="S3301" t="s">
        <v>587</v>
      </c>
      <c r="T3301" t="s">
        <v>377</v>
      </c>
      <c r="U3301" t="s">
        <v>397</v>
      </c>
      <c r="V3301" t="s">
        <v>378</v>
      </c>
      <c r="W3301" t="s">
        <v>40</v>
      </c>
      <c r="X3301" t="s">
        <v>187</v>
      </c>
      <c r="Y3301" t="s">
        <v>41</v>
      </c>
      <c r="Z3301" t="s">
        <v>41</v>
      </c>
      <c r="AA3301" t="s">
        <v>379</v>
      </c>
      <c r="AB3301" t="s">
        <v>577</v>
      </c>
      <c r="AC3301" t="s">
        <v>380</v>
      </c>
    </row>
  </sheetData>
  <autoFilter ref="A7:AC3301" xr:uid="{14FD5341-6DC9-4EF1-A967-1581DAE675AE}"/>
  <mergeCells count="2">
    <mergeCell ref="B3:M3"/>
    <mergeCell ref="B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DAEA-401B-4BD1-81B0-AA918D86F238}">
  <sheetPr>
    <tabColor theme="4" tint="0.79998168889431442"/>
  </sheetPr>
  <dimension ref="A1:X107"/>
  <sheetViews>
    <sheetView topLeftCell="C1" workbookViewId="0">
      <selection activeCell="U19" sqref="U19"/>
    </sheetView>
  </sheetViews>
  <sheetFormatPr defaultRowHeight="15" x14ac:dyDescent="0.25"/>
  <cols>
    <col min="1" max="1" width="13.85546875" customWidth="1"/>
    <col min="2" max="2" width="4" bestFit="1" customWidth="1"/>
    <col min="3" max="3" width="6" bestFit="1" customWidth="1"/>
    <col min="4" max="4" width="8.5703125" customWidth="1"/>
    <col min="5" max="5" width="6" bestFit="1" customWidth="1"/>
    <col min="6" max="6" width="15.5703125" customWidth="1"/>
    <col min="7" max="7" width="14.42578125" customWidth="1"/>
    <col min="8" max="9" width="8" bestFit="1" customWidth="1"/>
    <col min="10" max="11" width="14" customWidth="1"/>
    <col min="12" max="12" width="9" bestFit="1" customWidth="1"/>
    <col min="13" max="13" width="36.7109375" customWidth="1"/>
    <col min="14" max="14" width="13.7109375" style="5" bestFit="1" customWidth="1"/>
    <col min="15" max="15" width="14.7109375" style="5" bestFit="1" customWidth="1"/>
    <col min="16" max="16" width="3.42578125" bestFit="1" customWidth="1"/>
    <col min="17" max="17" width="5.85546875" bestFit="1" customWidth="1"/>
    <col min="18" max="19" width="5.42578125" customWidth="1"/>
    <col min="20" max="20" width="13.42578125" bestFit="1" customWidth="1"/>
    <col min="21" max="22" width="16.7109375" bestFit="1" customWidth="1"/>
    <col min="23" max="23" width="16" bestFit="1" customWidth="1"/>
    <col min="24" max="24" width="11.42578125" customWidth="1"/>
  </cols>
  <sheetData>
    <row r="1" spans="1:24" ht="34.5" x14ac:dyDescent="0.45">
      <c r="A1" s="4" t="s">
        <v>588</v>
      </c>
      <c r="B1" s="18"/>
      <c r="C1" s="18"/>
      <c r="D1" s="18"/>
      <c r="E1" s="18"/>
      <c r="F1" s="18"/>
      <c r="G1" s="26"/>
      <c r="N1"/>
      <c r="O1"/>
    </row>
    <row r="2" spans="1:24" x14ac:dyDescent="0.25">
      <c r="A2" s="18"/>
      <c r="B2" s="18"/>
      <c r="C2" s="18"/>
      <c r="D2" s="18"/>
      <c r="E2" s="18"/>
      <c r="F2" s="18"/>
      <c r="G2" s="26"/>
      <c r="N2"/>
      <c r="O2"/>
    </row>
    <row r="3" spans="1:24" x14ac:dyDescent="0.25">
      <c r="A3" s="18" t="s">
        <v>1002</v>
      </c>
      <c r="B3" s="18"/>
      <c r="C3" s="18"/>
      <c r="E3" s="18"/>
      <c r="F3" s="18"/>
      <c r="G3" s="106"/>
      <c r="N3"/>
      <c r="O3"/>
    </row>
    <row r="4" spans="1:24" x14ac:dyDescent="0.25">
      <c r="A4" s="18" t="s">
        <v>970</v>
      </c>
      <c r="B4" s="18"/>
      <c r="C4" s="18"/>
      <c r="E4" s="18"/>
      <c r="F4" s="18"/>
      <c r="G4" s="106"/>
      <c r="N4"/>
      <c r="O4"/>
    </row>
    <row r="6" spans="1:24" x14ac:dyDescent="0.25">
      <c r="A6" s="55" t="s">
        <v>750</v>
      </c>
      <c r="B6" s="55" t="s">
        <v>751</v>
      </c>
      <c r="C6" s="55" t="s">
        <v>752</v>
      </c>
      <c r="D6" s="55" t="s">
        <v>753</v>
      </c>
      <c r="E6" s="55" t="s">
        <v>754</v>
      </c>
      <c r="F6" s="55" t="s">
        <v>20</v>
      </c>
      <c r="G6" s="55" t="s">
        <v>21</v>
      </c>
      <c r="H6" s="55" t="s">
        <v>613</v>
      </c>
      <c r="I6" s="55" t="s">
        <v>755</v>
      </c>
      <c r="J6" s="55" t="s">
        <v>756</v>
      </c>
      <c r="K6" s="55" t="s">
        <v>617</v>
      </c>
      <c r="L6" s="55" t="s">
        <v>757</v>
      </c>
      <c r="M6" s="55" t="s">
        <v>758</v>
      </c>
      <c r="N6" s="55" t="s">
        <v>759</v>
      </c>
      <c r="O6" s="55" t="s">
        <v>760</v>
      </c>
      <c r="P6" s="55" t="s">
        <v>761</v>
      </c>
      <c r="Q6" s="55" t="s">
        <v>762</v>
      </c>
      <c r="R6" s="104" t="s">
        <v>763</v>
      </c>
      <c r="T6" s="105" t="s">
        <v>1022</v>
      </c>
      <c r="U6" s="14" t="s">
        <v>767</v>
      </c>
    </row>
    <row r="7" spans="1:24" x14ac:dyDescent="0.25">
      <c r="A7" s="56" t="s">
        <v>908</v>
      </c>
      <c r="B7" s="56" t="s">
        <v>40</v>
      </c>
      <c r="C7" s="56" t="s">
        <v>185</v>
      </c>
      <c r="D7" s="56" t="s">
        <v>187</v>
      </c>
      <c r="E7" s="56" t="s">
        <v>254</v>
      </c>
      <c r="F7" s="56" t="s">
        <v>41</v>
      </c>
      <c r="G7" s="56" t="s">
        <v>41</v>
      </c>
      <c r="H7" s="56" t="s">
        <v>483</v>
      </c>
      <c r="I7" s="56" t="s">
        <v>483</v>
      </c>
      <c r="J7" s="56" t="s">
        <v>850</v>
      </c>
      <c r="K7" s="56" t="s">
        <v>749</v>
      </c>
      <c r="L7" s="56" t="s">
        <v>690</v>
      </c>
      <c r="M7" s="56" t="s">
        <v>909</v>
      </c>
      <c r="N7" s="57">
        <v>2298000</v>
      </c>
      <c r="O7" s="57">
        <v>-874000</v>
      </c>
      <c r="P7" s="56" t="s">
        <v>29</v>
      </c>
      <c r="Q7" s="56" t="s">
        <v>378</v>
      </c>
      <c r="R7" s="56" t="s">
        <v>593</v>
      </c>
      <c r="S7" s="109"/>
      <c r="T7" s="68" t="s">
        <v>758</v>
      </c>
      <c r="U7" t="s">
        <v>602</v>
      </c>
    </row>
    <row r="8" spans="1:24" x14ac:dyDescent="0.25">
      <c r="A8" s="56" t="s">
        <v>908</v>
      </c>
      <c r="B8" s="56" t="s">
        <v>40</v>
      </c>
      <c r="C8" s="56" t="s">
        <v>185</v>
      </c>
      <c r="D8" s="56" t="s">
        <v>187</v>
      </c>
      <c r="E8" s="56" t="s">
        <v>254</v>
      </c>
      <c r="F8" s="56" t="s">
        <v>41</v>
      </c>
      <c r="G8" s="56" t="s">
        <v>41</v>
      </c>
      <c r="H8" s="56" t="s">
        <v>483</v>
      </c>
      <c r="I8" s="56" t="s">
        <v>483</v>
      </c>
      <c r="J8" s="56" t="s">
        <v>850</v>
      </c>
      <c r="K8" s="56" t="s">
        <v>728</v>
      </c>
      <c r="L8" s="56" t="s">
        <v>680</v>
      </c>
      <c r="M8" s="56" t="s">
        <v>909</v>
      </c>
      <c r="N8" s="57">
        <v>516000</v>
      </c>
      <c r="O8" s="57">
        <v>-1898000</v>
      </c>
      <c r="P8" s="56" t="s">
        <v>29</v>
      </c>
      <c r="Q8" s="56" t="s">
        <v>378</v>
      </c>
      <c r="R8" s="56" t="s">
        <v>593</v>
      </c>
      <c r="S8" s="109"/>
      <c r="T8" s="68" t="s">
        <v>752</v>
      </c>
      <c r="U8" t="s">
        <v>602</v>
      </c>
    </row>
    <row r="9" spans="1:24" x14ac:dyDescent="0.25">
      <c r="A9" s="56" t="s">
        <v>908</v>
      </c>
      <c r="B9" s="56" t="s">
        <v>40</v>
      </c>
      <c r="C9" s="56" t="s">
        <v>185</v>
      </c>
      <c r="D9" s="56" t="s">
        <v>187</v>
      </c>
      <c r="E9" s="56" t="s">
        <v>254</v>
      </c>
      <c r="F9" s="56" t="s">
        <v>41</v>
      </c>
      <c r="G9" s="56" t="s">
        <v>41</v>
      </c>
      <c r="H9" s="56" t="s">
        <v>483</v>
      </c>
      <c r="I9" s="56" t="s">
        <v>483</v>
      </c>
      <c r="J9" s="56" t="s">
        <v>850</v>
      </c>
      <c r="K9" s="56" t="s">
        <v>910</v>
      </c>
      <c r="L9" s="56" t="s">
        <v>683</v>
      </c>
      <c r="M9" s="56" t="s">
        <v>909</v>
      </c>
      <c r="N9" s="57">
        <v>535000</v>
      </c>
      <c r="O9" s="57">
        <v>-516000</v>
      </c>
      <c r="P9" s="56" t="s">
        <v>29</v>
      </c>
      <c r="Q9" s="56" t="s">
        <v>378</v>
      </c>
      <c r="R9" s="56" t="s">
        <v>593</v>
      </c>
      <c r="S9" s="109"/>
    </row>
    <row r="10" spans="1:24" x14ac:dyDescent="0.25">
      <c r="A10" s="56" t="s">
        <v>908</v>
      </c>
      <c r="B10" s="56" t="s">
        <v>40</v>
      </c>
      <c r="C10" s="56" t="s">
        <v>185</v>
      </c>
      <c r="D10" s="56" t="s">
        <v>187</v>
      </c>
      <c r="E10" s="56" t="s">
        <v>254</v>
      </c>
      <c r="F10" s="56" t="s">
        <v>41</v>
      </c>
      <c r="G10" s="56" t="s">
        <v>41</v>
      </c>
      <c r="H10" s="56" t="s">
        <v>483</v>
      </c>
      <c r="I10" s="56" t="s">
        <v>483</v>
      </c>
      <c r="J10" s="56" t="s">
        <v>850</v>
      </c>
      <c r="K10" s="56" t="s">
        <v>911</v>
      </c>
      <c r="L10" s="56" t="s">
        <v>686</v>
      </c>
      <c r="M10" s="56" t="s">
        <v>909</v>
      </c>
      <c r="N10"/>
      <c r="O10" s="57">
        <v>-13000</v>
      </c>
      <c r="P10" s="56" t="s">
        <v>99</v>
      </c>
      <c r="Q10" s="56" t="s">
        <v>378</v>
      </c>
      <c r="R10" s="56" t="s">
        <v>593</v>
      </c>
      <c r="S10" s="109"/>
      <c r="T10" s="68" t="s">
        <v>597</v>
      </c>
      <c r="U10" t="s">
        <v>764</v>
      </c>
      <c r="V10" t="s">
        <v>765</v>
      </c>
      <c r="W10" t="s">
        <v>919</v>
      </c>
      <c r="X10" s="14" t="s">
        <v>839</v>
      </c>
    </row>
    <row r="11" spans="1:24" x14ac:dyDescent="0.25">
      <c r="A11" s="56" t="s">
        <v>908</v>
      </c>
      <c r="B11" s="56" t="s">
        <v>40</v>
      </c>
      <c r="C11" s="56" t="s">
        <v>185</v>
      </c>
      <c r="D11" s="56" t="s">
        <v>187</v>
      </c>
      <c r="E11" s="56" t="s">
        <v>254</v>
      </c>
      <c r="F11" s="56" t="s">
        <v>41</v>
      </c>
      <c r="G11" s="56" t="s">
        <v>41</v>
      </c>
      <c r="H11" s="56" t="s">
        <v>483</v>
      </c>
      <c r="I11" s="56" t="s">
        <v>483</v>
      </c>
      <c r="J11" s="56" t="s">
        <v>850</v>
      </c>
      <c r="K11" s="56" t="s">
        <v>782</v>
      </c>
      <c r="L11" s="56" t="s">
        <v>102</v>
      </c>
      <c r="M11" s="56" t="s">
        <v>909</v>
      </c>
      <c r="N11"/>
      <c r="O11" s="57">
        <v>-48000</v>
      </c>
      <c r="P11" s="56" t="s">
        <v>99</v>
      </c>
      <c r="Q11" s="56" t="s">
        <v>378</v>
      </c>
      <c r="R11" s="56" t="s">
        <v>593</v>
      </c>
      <c r="S11" s="109"/>
      <c r="T11" s="15" t="s">
        <v>728</v>
      </c>
      <c r="U11" s="13">
        <v>15337000</v>
      </c>
      <c r="V11" s="13">
        <v>-190492000</v>
      </c>
      <c r="W11" s="13">
        <v>-175155000</v>
      </c>
      <c r="X11" s="14"/>
    </row>
    <row r="12" spans="1:24" x14ac:dyDescent="0.25">
      <c r="A12" s="56" t="s">
        <v>908</v>
      </c>
      <c r="B12" s="56" t="s">
        <v>40</v>
      </c>
      <c r="C12" s="56" t="s">
        <v>377</v>
      </c>
      <c r="D12" s="56" t="s">
        <v>187</v>
      </c>
      <c r="E12" s="56" t="s">
        <v>397</v>
      </c>
      <c r="F12" s="56" t="s">
        <v>41</v>
      </c>
      <c r="G12" s="56" t="s">
        <v>41</v>
      </c>
      <c r="H12" s="56" t="s">
        <v>585</v>
      </c>
      <c r="I12" s="56" t="s">
        <v>585</v>
      </c>
      <c r="J12" s="56" t="s">
        <v>912</v>
      </c>
      <c r="K12" s="56" t="s">
        <v>749</v>
      </c>
      <c r="L12" s="56" t="s">
        <v>690</v>
      </c>
      <c r="M12" s="56" t="s">
        <v>909</v>
      </c>
      <c r="N12" s="57">
        <v>165000</v>
      </c>
      <c r="O12"/>
      <c r="P12" s="56" t="s">
        <v>29</v>
      </c>
      <c r="Q12" s="56" t="s">
        <v>378</v>
      </c>
      <c r="R12" s="56" t="s">
        <v>593</v>
      </c>
      <c r="S12" s="109"/>
      <c r="T12" s="15" t="s">
        <v>598</v>
      </c>
      <c r="U12" s="13">
        <v>15337000</v>
      </c>
      <c r="V12" s="13">
        <v>-190492000</v>
      </c>
      <c r="W12" s="13">
        <v>-175155000</v>
      </c>
      <c r="X12" s="14" t="s">
        <v>1031</v>
      </c>
    </row>
    <row r="13" spans="1:24" x14ac:dyDescent="0.25">
      <c r="A13" s="56" t="s">
        <v>908</v>
      </c>
      <c r="B13" s="56" t="s">
        <v>40</v>
      </c>
      <c r="C13" s="56" t="s">
        <v>377</v>
      </c>
      <c r="D13" s="56" t="s">
        <v>187</v>
      </c>
      <c r="E13" s="56" t="s">
        <v>397</v>
      </c>
      <c r="F13" s="56" t="s">
        <v>41</v>
      </c>
      <c r="G13" s="56" t="s">
        <v>41</v>
      </c>
      <c r="H13" s="56" t="s">
        <v>585</v>
      </c>
      <c r="I13" s="56" t="s">
        <v>585</v>
      </c>
      <c r="J13" s="56" t="s">
        <v>912</v>
      </c>
      <c r="K13" s="56" t="s">
        <v>725</v>
      </c>
      <c r="L13" s="56" t="s">
        <v>677</v>
      </c>
      <c r="M13" s="56" t="s">
        <v>909</v>
      </c>
      <c r="N13" s="57">
        <v>4952000</v>
      </c>
      <c r="O13" s="57">
        <v>-320000</v>
      </c>
      <c r="P13" s="56" t="s">
        <v>29</v>
      </c>
      <c r="Q13" s="56" t="s">
        <v>378</v>
      </c>
      <c r="R13" s="56" t="s">
        <v>593</v>
      </c>
      <c r="S13" s="109"/>
    </row>
    <row r="14" spans="1:24" x14ac:dyDescent="0.25">
      <c r="A14" s="56" t="s">
        <v>908</v>
      </c>
      <c r="B14" s="56" t="s">
        <v>40</v>
      </c>
      <c r="C14" s="56" t="s">
        <v>377</v>
      </c>
      <c r="D14" s="56" t="s">
        <v>187</v>
      </c>
      <c r="E14" s="56" t="s">
        <v>397</v>
      </c>
      <c r="F14" s="56" t="s">
        <v>41</v>
      </c>
      <c r="G14" s="56" t="s">
        <v>41</v>
      </c>
      <c r="H14" s="56" t="s">
        <v>585</v>
      </c>
      <c r="I14" s="56" t="s">
        <v>585</v>
      </c>
      <c r="J14" s="56" t="s">
        <v>912</v>
      </c>
      <c r="K14" s="56" t="s">
        <v>728</v>
      </c>
      <c r="L14" s="56" t="s">
        <v>680</v>
      </c>
      <c r="M14" s="56" t="s">
        <v>909</v>
      </c>
      <c r="N14" s="57">
        <v>255000</v>
      </c>
      <c r="O14" s="57">
        <v>-4770000</v>
      </c>
      <c r="P14" s="56" t="s">
        <v>29</v>
      </c>
      <c r="Q14" s="56" t="s">
        <v>378</v>
      </c>
      <c r="R14" s="56" t="s">
        <v>593</v>
      </c>
      <c r="S14" s="109"/>
    </row>
    <row r="15" spans="1:24" x14ac:dyDescent="0.25">
      <c r="A15" s="56" t="s">
        <v>908</v>
      </c>
      <c r="B15" s="56" t="s">
        <v>40</v>
      </c>
      <c r="C15" s="56" t="s">
        <v>377</v>
      </c>
      <c r="D15" s="56" t="s">
        <v>187</v>
      </c>
      <c r="E15" s="56" t="s">
        <v>397</v>
      </c>
      <c r="F15" s="56" t="s">
        <v>41</v>
      </c>
      <c r="G15" s="56" t="s">
        <v>41</v>
      </c>
      <c r="H15" s="56" t="s">
        <v>585</v>
      </c>
      <c r="I15" s="56" t="s">
        <v>585</v>
      </c>
      <c r="J15" s="56" t="s">
        <v>912</v>
      </c>
      <c r="K15" s="56" t="s">
        <v>913</v>
      </c>
      <c r="L15" s="56" t="s">
        <v>704</v>
      </c>
      <c r="M15" s="56" t="s">
        <v>909</v>
      </c>
      <c r="N15" s="57">
        <v>228000</v>
      </c>
      <c r="O15"/>
      <c r="P15" s="56" t="s">
        <v>29</v>
      </c>
      <c r="Q15" s="56" t="s">
        <v>378</v>
      </c>
      <c r="R15" s="56" t="s">
        <v>593</v>
      </c>
      <c r="S15" s="109"/>
    </row>
    <row r="16" spans="1:24" x14ac:dyDescent="0.25">
      <c r="A16" s="56" t="s">
        <v>908</v>
      </c>
      <c r="B16" s="56" t="s">
        <v>40</v>
      </c>
      <c r="C16" s="56" t="s">
        <v>377</v>
      </c>
      <c r="D16" s="56" t="s">
        <v>187</v>
      </c>
      <c r="E16" s="56" t="s">
        <v>397</v>
      </c>
      <c r="F16" s="56" t="s">
        <v>41</v>
      </c>
      <c r="G16" s="56" t="s">
        <v>41</v>
      </c>
      <c r="H16" s="56" t="s">
        <v>585</v>
      </c>
      <c r="I16" s="56" t="s">
        <v>585</v>
      </c>
      <c r="J16" s="56" t="s">
        <v>912</v>
      </c>
      <c r="K16" s="56" t="s">
        <v>914</v>
      </c>
      <c r="L16" s="56" t="s">
        <v>705</v>
      </c>
      <c r="M16" s="56" t="s">
        <v>909</v>
      </c>
      <c r="N16"/>
      <c r="O16" s="57">
        <v>-73000</v>
      </c>
      <c r="P16" s="56" t="s">
        <v>99</v>
      </c>
      <c r="Q16" s="56" t="s">
        <v>378</v>
      </c>
      <c r="R16" s="56" t="s">
        <v>593</v>
      </c>
      <c r="S16" s="109"/>
      <c r="X16" s="14" t="s">
        <v>1001</v>
      </c>
    </row>
    <row r="17" spans="1:19" x14ac:dyDescent="0.25">
      <c r="A17" s="56" t="s">
        <v>908</v>
      </c>
      <c r="B17" s="56" t="s">
        <v>40</v>
      </c>
      <c r="C17" s="56" t="s">
        <v>377</v>
      </c>
      <c r="D17" s="56" t="s">
        <v>187</v>
      </c>
      <c r="E17" s="56" t="s">
        <v>397</v>
      </c>
      <c r="F17" s="56" t="s">
        <v>41</v>
      </c>
      <c r="G17" s="56" t="s">
        <v>41</v>
      </c>
      <c r="H17" s="56" t="s">
        <v>585</v>
      </c>
      <c r="I17" s="56" t="s">
        <v>585</v>
      </c>
      <c r="J17" s="56" t="s">
        <v>912</v>
      </c>
      <c r="K17" s="56" t="s">
        <v>915</v>
      </c>
      <c r="L17" s="56" t="s">
        <v>693</v>
      </c>
      <c r="M17" s="56" t="s">
        <v>909</v>
      </c>
      <c r="N17"/>
      <c r="O17" s="57">
        <v>-220000</v>
      </c>
      <c r="P17" s="56" t="s">
        <v>99</v>
      </c>
      <c r="Q17" s="56" t="s">
        <v>378</v>
      </c>
      <c r="R17" s="56" t="s">
        <v>593</v>
      </c>
      <c r="S17" s="109"/>
    </row>
    <row r="18" spans="1:19" x14ac:dyDescent="0.25">
      <c r="A18" s="56" t="s">
        <v>908</v>
      </c>
      <c r="B18" s="56" t="s">
        <v>40</v>
      </c>
      <c r="C18" s="56" t="s">
        <v>377</v>
      </c>
      <c r="D18" s="56" t="s">
        <v>187</v>
      </c>
      <c r="E18" s="56" t="s">
        <v>397</v>
      </c>
      <c r="F18" s="56" t="s">
        <v>41</v>
      </c>
      <c r="G18" s="56" t="s">
        <v>41</v>
      </c>
      <c r="H18" s="56" t="s">
        <v>585</v>
      </c>
      <c r="I18" s="56" t="s">
        <v>585</v>
      </c>
      <c r="J18" s="56" t="s">
        <v>912</v>
      </c>
      <c r="K18" s="56" t="s">
        <v>782</v>
      </c>
      <c r="L18" s="56" t="s">
        <v>102</v>
      </c>
      <c r="M18" s="56" t="s">
        <v>909</v>
      </c>
      <c r="N18"/>
      <c r="O18" s="57">
        <v>-182000</v>
      </c>
      <c r="P18" s="56" t="s">
        <v>99</v>
      </c>
      <c r="Q18" s="56" t="s">
        <v>378</v>
      </c>
      <c r="R18" s="56" t="s">
        <v>593</v>
      </c>
      <c r="S18" s="109"/>
    </row>
    <row r="19" spans="1:19" x14ac:dyDescent="0.25">
      <c r="A19" s="56" t="s">
        <v>908</v>
      </c>
      <c r="B19" s="56" t="s">
        <v>40</v>
      </c>
      <c r="C19" s="56" t="s">
        <v>377</v>
      </c>
      <c r="D19" s="56" t="s">
        <v>187</v>
      </c>
      <c r="E19" s="56" t="s">
        <v>397</v>
      </c>
      <c r="F19" s="56" t="s">
        <v>41</v>
      </c>
      <c r="G19" s="56" t="s">
        <v>41</v>
      </c>
      <c r="H19" s="56" t="s">
        <v>585</v>
      </c>
      <c r="I19" s="56" t="s">
        <v>585</v>
      </c>
      <c r="J19" s="56" t="s">
        <v>912</v>
      </c>
      <c r="K19" s="56" t="s">
        <v>831</v>
      </c>
      <c r="L19" s="56" t="s">
        <v>102</v>
      </c>
      <c r="M19" s="56" t="s">
        <v>909</v>
      </c>
      <c r="N19"/>
      <c r="O19" s="57">
        <v>-35000</v>
      </c>
      <c r="P19" s="56" t="s">
        <v>99</v>
      </c>
      <c r="Q19" s="56" t="s">
        <v>378</v>
      </c>
      <c r="R19" s="56" t="s">
        <v>593</v>
      </c>
      <c r="S19" s="109"/>
    </row>
    <row r="20" spans="1:19" x14ac:dyDescent="0.25">
      <c r="A20" s="56" t="s">
        <v>908</v>
      </c>
      <c r="B20" s="56" t="s">
        <v>40</v>
      </c>
      <c r="C20" s="56" t="s">
        <v>185</v>
      </c>
      <c r="D20" s="56" t="s">
        <v>187</v>
      </c>
      <c r="E20" s="56" t="s">
        <v>207</v>
      </c>
      <c r="F20" s="56" t="s">
        <v>41</v>
      </c>
      <c r="G20" s="56" t="s">
        <v>41</v>
      </c>
      <c r="H20" s="56" t="s">
        <v>211</v>
      </c>
      <c r="I20" s="56" t="s">
        <v>211</v>
      </c>
      <c r="J20" s="56" t="s">
        <v>852</v>
      </c>
      <c r="K20" s="56" t="s">
        <v>749</v>
      </c>
      <c r="L20" s="56" t="s">
        <v>690</v>
      </c>
      <c r="M20" s="56" t="s">
        <v>909</v>
      </c>
      <c r="N20" s="57">
        <v>19894000</v>
      </c>
      <c r="O20" s="57">
        <v>-5240000</v>
      </c>
      <c r="P20" s="56" t="s">
        <v>29</v>
      </c>
      <c r="Q20" s="56" t="s">
        <v>378</v>
      </c>
      <c r="R20" s="56" t="s">
        <v>593</v>
      </c>
      <c r="S20" s="109"/>
    </row>
    <row r="21" spans="1:19" x14ac:dyDescent="0.25">
      <c r="A21" s="56" t="s">
        <v>908</v>
      </c>
      <c r="B21" s="56" t="s">
        <v>40</v>
      </c>
      <c r="C21" s="56" t="s">
        <v>185</v>
      </c>
      <c r="D21" s="56" t="s">
        <v>187</v>
      </c>
      <c r="E21" s="56" t="s">
        <v>207</v>
      </c>
      <c r="F21" s="56" t="s">
        <v>41</v>
      </c>
      <c r="G21" s="56" t="s">
        <v>41</v>
      </c>
      <c r="H21" s="56" t="s">
        <v>211</v>
      </c>
      <c r="I21" s="56" t="s">
        <v>211</v>
      </c>
      <c r="J21" s="56" t="s">
        <v>852</v>
      </c>
      <c r="K21" s="56" t="s">
        <v>728</v>
      </c>
      <c r="L21" s="56" t="s">
        <v>680</v>
      </c>
      <c r="M21" s="56" t="s">
        <v>909</v>
      </c>
      <c r="N21" s="57">
        <v>2682000</v>
      </c>
      <c r="O21" s="57">
        <v>-17138000</v>
      </c>
      <c r="P21" s="56" t="s">
        <v>29</v>
      </c>
      <c r="Q21" s="56" t="s">
        <v>378</v>
      </c>
      <c r="R21" s="56" t="s">
        <v>593</v>
      </c>
      <c r="S21" s="109"/>
    </row>
    <row r="22" spans="1:19" x14ac:dyDescent="0.25">
      <c r="A22" s="56" t="s">
        <v>908</v>
      </c>
      <c r="B22" s="56" t="s">
        <v>40</v>
      </c>
      <c r="C22" s="56" t="s">
        <v>185</v>
      </c>
      <c r="D22" s="56" t="s">
        <v>187</v>
      </c>
      <c r="E22" s="56" t="s">
        <v>207</v>
      </c>
      <c r="F22" s="56" t="s">
        <v>41</v>
      </c>
      <c r="G22" s="56" t="s">
        <v>41</v>
      </c>
      <c r="H22" s="56" t="s">
        <v>211</v>
      </c>
      <c r="I22" s="56" t="s">
        <v>211</v>
      </c>
      <c r="J22" s="56" t="s">
        <v>852</v>
      </c>
      <c r="K22" s="56" t="s">
        <v>910</v>
      </c>
      <c r="L22" s="56" t="s">
        <v>683</v>
      </c>
      <c r="M22" s="56" t="s">
        <v>909</v>
      </c>
      <c r="N22" s="57">
        <v>2786000</v>
      </c>
      <c r="O22" s="57">
        <v>-2682000</v>
      </c>
      <c r="P22" s="56" t="s">
        <v>29</v>
      </c>
      <c r="Q22" s="56" t="s">
        <v>378</v>
      </c>
      <c r="R22" s="56" t="s">
        <v>593</v>
      </c>
      <c r="S22" s="109"/>
    </row>
    <row r="23" spans="1:19" x14ac:dyDescent="0.25">
      <c r="A23" s="56" t="s">
        <v>908</v>
      </c>
      <c r="B23" s="56" t="s">
        <v>40</v>
      </c>
      <c r="C23" s="56" t="s">
        <v>185</v>
      </c>
      <c r="D23" s="56" t="s">
        <v>187</v>
      </c>
      <c r="E23" s="56" t="s">
        <v>207</v>
      </c>
      <c r="F23" s="56" t="s">
        <v>41</v>
      </c>
      <c r="G23" s="56" t="s">
        <v>41</v>
      </c>
      <c r="H23" s="56" t="s">
        <v>211</v>
      </c>
      <c r="I23" s="56" t="s">
        <v>211</v>
      </c>
      <c r="J23" s="56" t="s">
        <v>852</v>
      </c>
      <c r="K23" s="56" t="s">
        <v>911</v>
      </c>
      <c r="L23" s="56" t="s">
        <v>686</v>
      </c>
      <c r="M23" s="56" t="s">
        <v>909</v>
      </c>
      <c r="N23"/>
      <c r="O23" s="57">
        <v>-144000</v>
      </c>
      <c r="P23" s="56" t="s">
        <v>99</v>
      </c>
      <c r="Q23" s="56" t="s">
        <v>378</v>
      </c>
      <c r="R23" s="56" t="s">
        <v>593</v>
      </c>
      <c r="S23" s="109"/>
    </row>
    <row r="24" spans="1:19" x14ac:dyDescent="0.25">
      <c r="A24" s="56" t="s">
        <v>908</v>
      </c>
      <c r="B24" s="56" t="s">
        <v>40</v>
      </c>
      <c r="C24" s="56" t="s">
        <v>185</v>
      </c>
      <c r="D24" s="56" t="s">
        <v>187</v>
      </c>
      <c r="E24" s="56" t="s">
        <v>207</v>
      </c>
      <c r="F24" s="56" t="s">
        <v>41</v>
      </c>
      <c r="G24" s="56" t="s">
        <v>41</v>
      </c>
      <c r="H24" s="56" t="s">
        <v>211</v>
      </c>
      <c r="I24" s="56" t="s">
        <v>211</v>
      </c>
      <c r="J24" s="56" t="s">
        <v>852</v>
      </c>
      <c r="K24" s="56" t="s">
        <v>782</v>
      </c>
      <c r="L24" s="56" t="s">
        <v>102</v>
      </c>
      <c r="M24" s="56" t="s">
        <v>909</v>
      </c>
      <c r="N24"/>
      <c r="O24" s="57">
        <v>-158000</v>
      </c>
      <c r="P24" s="56" t="s">
        <v>99</v>
      </c>
      <c r="Q24" s="56" t="s">
        <v>378</v>
      </c>
      <c r="R24" s="56" t="s">
        <v>593</v>
      </c>
      <c r="S24" s="109"/>
    </row>
    <row r="25" spans="1:19" x14ac:dyDescent="0.25">
      <c r="A25" s="56" t="s">
        <v>908</v>
      </c>
      <c r="B25" s="56" t="s">
        <v>40</v>
      </c>
      <c r="C25" s="56" t="s">
        <v>185</v>
      </c>
      <c r="D25" s="56" t="s">
        <v>187</v>
      </c>
      <c r="E25" s="56" t="s">
        <v>207</v>
      </c>
      <c r="F25" s="56" t="s">
        <v>41</v>
      </c>
      <c r="G25" s="56" t="s">
        <v>41</v>
      </c>
      <c r="H25" s="56" t="s">
        <v>719</v>
      </c>
      <c r="I25" s="56" t="s">
        <v>719</v>
      </c>
      <c r="J25" s="56" t="s">
        <v>853</v>
      </c>
      <c r="K25" s="56" t="s">
        <v>749</v>
      </c>
      <c r="L25" s="56" t="s">
        <v>690</v>
      </c>
      <c r="M25" s="56" t="s">
        <v>909</v>
      </c>
      <c r="N25" s="57">
        <v>13088000</v>
      </c>
      <c r="O25" s="57">
        <v>-3520000</v>
      </c>
      <c r="P25" s="56" t="s">
        <v>29</v>
      </c>
      <c r="Q25" s="56" t="s">
        <v>378</v>
      </c>
      <c r="R25" s="56" t="s">
        <v>593</v>
      </c>
      <c r="S25" s="109"/>
    </row>
    <row r="26" spans="1:19" x14ac:dyDescent="0.25">
      <c r="A26" s="56" t="s">
        <v>908</v>
      </c>
      <c r="B26" s="56" t="s">
        <v>40</v>
      </c>
      <c r="C26" s="56" t="s">
        <v>185</v>
      </c>
      <c r="D26" s="56" t="s">
        <v>187</v>
      </c>
      <c r="E26" s="56" t="s">
        <v>207</v>
      </c>
      <c r="F26" s="56" t="s">
        <v>41</v>
      </c>
      <c r="G26" s="56" t="s">
        <v>41</v>
      </c>
      <c r="H26" s="56" t="s">
        <v>719</v>
      </c>
      <c r="I26" s="56" t="s">
        <v>719</v>
      </c>
      <c r="J26" s="56" t="s">
        <v>853</v>
      </c>
      <c r="K26" s="56" t="s">
        <v>728</v>
      </c>
      <c r="L26" s="56" t="s">
        <v>680</v>
      </c>
      <c r="M26" s="56" t="s">
        <v>909</v>
      </c>
      <c r="N26" s="57">
        <v>2259000</v>
      </c>
      <c r="O26" s="57">
        <v>-11277000</v>
      </c>
      <c r="P26" s="56" t="s">
        <v>29</v>
      </c>
      <c r="Q26" s="56" t="s">
        <v>378</v>
      </c>
      <c r="R26" s="56" t="s">
        <v>593</v>
      </c>
      <c r="S26" s="109"/>
    </row>
    <row r="27" spans="1:19" x14ac:dyDescent="0.25">
      <c r="A27" s="56" t="s">
        <v>908</v>
      </c>
      <c r="B27" s="56" t="s">
        <v>40</v>
      </c>
      <c r="C27" s="56" t="s">
        <v>185</v>
      </c>
      <c r="D27" s="56" t="s">
        <v>187</v>
      </c>
      <c r="E27" s="56" t="s">
        <v>207</v>
      </c>
      <c r="F27" s="56" t="s">
        <v>41</v>
      </c>
      <c r="G27" s="56" t="s">
        <v>41</v>
      </c>
      <c r="H27" s="56" t="s">
        <v>719</v>
      </c>
      <c r="I27" s="56" t="s">
        <v>719</v>
      </c>
      <c r="J27" s="56" t="s">
        <v>853</v>
      </c>
      <c r="K27" s="56" t="s">
        <v>910</v>
      </c>
      <c r="L27" s="56" t="s">
        <v>683</v>
      </c>
      <c r="M27" s="56" t="s">
        <v>909</v>
      </c>
      <c r="N27" s="57">
        <v>1824000</v>
      </c>
      <c r="O27" s="57">
        <v>-1861000</v>
      </c>
      <c r="P27" s="56" t="s">
        <v>29</v>
      </c>
      <c r="Q27" s="56" t="s">
        <v>378</v>
      </c>
      <c r="R27" s="56" t="s">
        <v>593</v>
      </c>
      <c r="S27" s="109"/>
    </row>
    <row r="28" spans="1:19" x14ac:dyDescent="0.25">
      <c r="A28" s="56" t="s">
        <v>908</v>
      </c>
      <c r="B28" s="56" t="s">
        <v>40</v>
      </c>
      <c r="C28" s="56" t="s">
        <v>185</v>
      </c>
      <c r="D28" s="56" t="s">
        <v>187</v>
      </c>
      <c r="E28" s="56" t="s">
        <v>207</v>
      </c>
      <c r="F28" s="56" t="s">
        <v>41</v>
      </c>
      <c r="G28" s="56" t="s">
        <v>41</v>
      </c>
      <c r="H28" s="56" t="s">
        <v>719</v>
      </c>
      <c r="I28" s="56" t="s">
        <v>719</v>
      </c>
      <c r="J28" s="56" t="s">
        <v>853</v>
      </c>
      <c r="K28" s="56" t="s">
        <v>911</v>
      </c>
      <c r="L28" s="56" t="s">
        <v>686</v>
      </c>
      <c r="M28" s="56" t="s">
        <v>909</v>
      </c>
      <c r="N28"/>
      <c r="O28" s="57">
        <v>-195000</v>
      </c>
      <c r="P28" s="56" t="s">
        <v>99</v>
      </c>
      <c r="Q28" s="56" t="s">
        <v>378</v>
      </c>
      <c r="R28" s="56" t="s">
        <v>593</v>
      </c>
      <c r="S28" s="109"/>
    </row>
    <row r="29" spans="1:19" x14ac:dyDescent="0.25">
      <c r="A29" s="56" t="s">
        <v>908</v>
      </c>
      <c r="B29" s="56" t="s">
        <v>40</v>
      </c>
      <c r="C29" s="56" t="s">
        <v>185</v>
      </c>
      <c r="D29" s="56" t="s">
        <v>187</v>
      </c>
      <c r="E29" s="56" t="s">
        <v>207</v>
      </c>
      <c r="F29" s="56" t="s">
        <v>41</v>
      </c>
      <c r="G29" s="56" t="s">
        <v>41</v>
      </c>
      <c r="H29" s="56" t="s">
        <v>719</v>
      </c>
      <c r="I29" s="56" t="s">
        <v>719</v>
      </c>
      <c r="J29" s="56" t="s">
        <v>853</v>
      </c>
      <c r="K29" s="56" t="s">
        <v>782</v>
      </c>
      <c r="L29" s="56" t="s">
        <v>102</v>
      </c>
      <c r="M29" s="56" t="s">
        <v>909</v>
      </c>
      <c r="N29"/>
      <c r="O29" s="57">
        <v>-223000</v>
      </c>
      <c r="P29" s="56" t="s">
        <v>99</v>
      </c>
      <c r="Q29" s="56" t="s">
        <v>378</v>
      </c>
      <c r="R29" s="56" t="s">
        <v>593</v>
      </c>
      <c r="S29" s="109"/>
    </row>
    <row r="30" spans="1:19" x14ac:dyDescent="0.25">
      <c r="A30" s="56" t="s">
        <v>908</v>
      </c>
      <c r="B30" s="56" t="s">
        <v>40</v>
      </c>
      <c r="C30" s="56" t="s">
        <v>185</v>
      </c>
      <c r="D30" s="56" t="s">
        <v>187</v>
      </c>
      <c r="E30" s="56" t="s">
        <v>207</v>
      </c>
      <c r="F30" s="56" t="s">
        <v>41</v>
      </c>
      <c r="G30" s="56" t="s">
        <v>41</v>
      </c>
      <c r="H30" s="56" t="s">
        <v>719</v>
      </c>
      <c r="I30" s="56" t="s">
        <v>719</v>
      </c>
      <c r="J30" s="56" t="s">
        <v>853</v>
      </c>
      <c r="K30" s="56" t="s">
        <v>831</v>
      </c>
      <c r="L30" s="56" t="s">
        <v>102</v>
      </c>
      <c r="M30" s="56" t="s">
        <v>909</v>
      </c>
      <c r="N30"/>
      <c r="O30" s="57">
        <v>-95000</v>
      </c>
      <c r="P30" s="56" t="s">
        <v>99</v>
      </c>
      <c r="Q30" s="56" t="s">
        <v>378</v>
      </c>
      <c r="R30" s="56" t="s">
        <v>593</v>
      </c>
      <c r="S30" s="109"/>
    </row>
    <row r="31" spans="1:19" x14ac:dyDescent="0.25">
      <c r="A31" s="56" t="s">
        <v>908</v>
      </c>
      <c r="B31" s="56" t="s">
        <v>40</v>
      </c>
      <c r="C31" s="56" t="s">
        <v>185</v>
      </c>
      <c r="D31" s="56" t="s">
        <v>187</v>
      </c>
      <c r="E31" s="56" t="s">
        <v>207</v>
      </c>
      <c r="F31" s="56" t="s">
        <v>41</v>
      </c>
      <c r="G31" s="56" t="s">
        <v>41</v>
      </c>
      <c r="H31" s="56" t="s">
        <v>219</v>
      </c>
      <c r="I31" s="56" t="s">
        <v>219</v>
      </c>
      <c r="J31" s="56" t="s">
        <v>854</v>
      </c>
      <c r="K31" s="56" t="s">
        <v>749</v>
      </c>
      <c r="L31" s="56" t="s">
        <v>690</v>
      </c>
      <c r="M31" s="56" t="s">
        <v>909</v>
      </c>
      <c r="N31" s="57">
        <v>5522000</v>
      </c>
      <c r="O31" s="57">
        <v>-299000</v>
      </c>
      <c r="P31" s="56" t="s">
        <v>29</v>
      </c>
      <c r="Q31" s="56" t="s">
        <v>378</v>
      </c>
      <c r="R31" s="56" t="s">
        <v>593</v>
      </c>
      <c r="S31" s="109"/>
    </row>
    <row r="32" spans="1:19" x14ac:dyDescent="0.25">
      <c r="A32" s="56" t="s">
        <v>908</v>
      </c>
      <c r="B32" s="56" t="s">
        <v>40</v>
      </c>
      <c r="C32" s="56" t="s">
        <v>185</v>
      </c>
      <c r="D32" s="56" t="s">
        <v>187</v>
      </c>
      <c r="E32" s="56" t="s">
        <v>207</v>
      </c>
      <c r="F32" s="56" t="s">
        <v>41</v>
      </c>
      <c r="G32" s="56" t="s">
        <v>41</v>
      </c>
      <c r="H32" s="56" t="s">
        <v>219</v>
      </c>
      <c r="I32" s="56" t="s">
        <v>219</v>
      </c>
      <c r="J32" s="56" t="s">
        <v>854</v>
      </c>
      <c r="K32" s="56" t="s">
        <v>728</v>
      </c>
      <c r="L32" s="56" t="s">
        <v>680</v>
      </c>
      <c r="M32" s="56" t="s">
        <v>909</v>
      </c>
      <c r="N32" s="57">
        <v>206000</v>
      </c>
      <c r="O32" s="57">
        <v>-5209000</v>
      </c>
      <c r="P32" s="56" t="s">
        <v>29</v>
      </c>
      <c r="Q32" s="56" t="s">
        <v>378</v>
      </c>
      <c r="R32" s="56" t="s">
        <v>593</v>
      </c>
      <c r="S32" s="109"/>
    </row>
    <row r="33" spans="1:19" x14ac:dyDescent="0.25">
      <c r="A33" s="56" t="s">
        <v>908</v>
      </c>
      <c r="B33" s="56" t="s">
        <v>40</v>
      </c>
      <c r="C33" s="56" t="s">
        <v>185</v>
      </c>
      <c r="D33" s="56" t="s">
        <v>187</v>
      </c>
      <c r="E33" s="56" t="s">
        <v>207</v>
      </c>
      <c r="F33" s="56" t="s">
        <v>41</v>
      </c>
      <c r="G33" s="56" t="s">
        <v>41</v>
      </c>
      <c r="H33" s="56" t="s">
        <v>219</v>
      </c>
      <c r="I33" s="56" t="s">
        <v>219</v>
      </c>
      <c r="J33" s="56" t="s">
        <v>854</v>
      </c>
      <c r="K33" s="56" t="s">
        <v>910</v>
      </c>
      <c r="L33" s="56" t="s">
        <v>683</v>
      </c>
      <c r="M33" s="56" t="s">
        <v>909</v>
      </c>
      <c r="N33" s="57">
        <v>290000</v>
      </c>
      <c r="O33" s="57">
        <v>-206000</v>
      </c>
      <c r="P33" s="56" t="s">
        <v>29</v>
      </c>
      <c r="Q33" s="56" t="s">
        <v>378</v>
      </c>
      <c r="R33" s="56" t="s">
        <v>593</v>
      </c>
      <c r="S33" s="109"/>
    </row>
    <row r="34" spans="1:19" x14ac:dyDescent="0.25">
      <c r="A34" s="56" t="s">
        <v>908</v>
      </c>
      <c r="B34" s="56" t="s">
        <v>40</v>
      </c>
      <c r="C34" s="56" t="s">
        <v>185</v>
      </c>
      <c r="D34" s="56" t="s">
        <v>187</v>
      </c>
      <c r="E34" s="56" t="s">
        <v>207</v>
      </c>
      <c r="F34" s="56" t="s">
        <v>41</v>
      </c>
      <c r="G34" s="56" t="s">
        <v>41</v>
      </c>
      <c r="H34" s="56" t="s">
        <v>219</v>
      </c>
      <c r="I34" s="56" t="s">
        <v>219</v>
      </c>
      <c r="J34" s="56" t="s">
        <v>854</v>
      </c>
      <c r="K34" s="56" t="s">
        <v>911</v>
      </c>
      <c r="L34" s="56" t="s">
        <v>686</v>
      </c>
      <c r="M34" s="56" t="s">
        <v>909</v>
      </c>
      <c r="N34"/>
      <c r="O34" s="57">
        <v>-139000</v>
      </c>
      <c r="P34" s="56" t="s">
        <v>99</v>
      </c>
      <c r="Q34" s="56" t="s">
        <v>378</v>
      </c>
      <c r="R34" s="56" t="s">
        <v>593</v>
      </c>
      <c r="S34" s="109"/>
    </row>
    <row r="35" spans="1:19" x14ac:dyDescent="0.25">
      <c r="A35" s="56" t="s">
        <v>908</v>
      </c>
      <c r="B35" s="56" t="s">
        <v>40</v>
      </c>
      <c r="C35" s="56" t="s">
        <v>185</v>
      </c>
      <c r="D35" s="56" t="s">
        <v>187</v>
      </c>
      <c r="E35" s="56" t="s">
        <v>207</v>
      </c>
      <c r="F35" s="56" t="s">
        <v>41</v>
      </c>
      <c r="G35" s="56" t="s">
        <v>41</v>
      </c>
      <c r="H35" s="56" t="s">
        <v>219</v>
      </c>
      <c r="I35" s="56" t="s">
        <v>219</v>
      </c>
      <c r="J35" s="56" t="s">
        <v>854</v>
      </c>
      <c r="K35" s="56" t="s">
        <v>782</v>
      </c>
      <c r="L35" s="56" t="s">
        <v>102</v>
      </c>
      <c r="M35" s="56" t="s">
        <v>909</v>
      </c>
      <c r="N35"/>
      <c r="O35" s="57">
        <v>-94000</v>
      </c>
      <c r="P35" s="56" t="s">
        <v>99</v>
      </c>
      <c r="Q35" s="56" t="s">
        <v>378</v>
      </c>
      <c r="R35" s="56" t="s">
        <v>593</v>
      </c>
      <c r="S35" s="109"/>
    </row>
    <row r="36" spans="1:19" x14ac:dyDescent="0.25">
      <c r="A36" s="56" t="s">
        <v>908</v>
      </c>
      <c r="B36" s="56" t="s">
        <v>40</v>
      </c>
      <c r="C36" s="56" t="s">
        <v>185</v>
      </c>
      <c r="D36" s="56" t="s">
        <v>187</v>
      </c>
      <c r="E36" s="56" t="s">
        <v>207</v>
      </c>
      <c r="F36" s="56" t="s">
        <v>41</v>
      </c>
      <c r="G36" s="56" t="s">
        <v>41</v>
      </c>
      <c r="H36" s="56" t="s">
        <v>219</v>
      </c>
      <c r="I36" s="56" t="s">
        <v>219</v>
      </c>
      <c r="J36" s="56" t="s">
        <v>854</v>
      </c>
      <c r="K36" s="56" t="s">
        <v>831</v>
      </c>
      <c r="L36" s="56" t="s">
        <v>102</v>
      </c>
      <c r="M36" s="56" t="s">
        <v>909</v>
      </c>
      <c r="N36"/>
      <c r="O36" s="57">
        <v>-71000</v>
      </c>
      <c r="P36" s="56" t="s">
        <v>99</v>
      </c>
      <c r="Q36" s="56" t="s">
        <v>378</v>
      </c>
      <c r="R36" s="56" t="s">
        <v>593</v>
      </c>
      <c r="S36" s="109"/>
    </row>
    <row r="37" spans="1:19" x14ac:dyDescent="0.25">
      <c r="A37" s="56" t="s">
        <v>908</v>
      </c>
      <c r="B37" s="56" t="s">
        <v>40</v>
      </c>
      <c r="C37" s="56" t="s">
        <v>185</v>
      </c>
      <c r="D37" s="56" t="s">
        <v>187</v>
      </c>
      <c r="E37" s="56" t="s">
        <v>186</v>
      </c>
      <c r="F37" s="56" t="s">
        <v>41</v>
      </c>
      <c r="G37" s="56" t="s">
        <v>41</v>
      </c>
      <c r="H37" s="56" t="s">
        <v>722</v>
      </c>
      <c r="I37" s="56" t="s">
        <v>722</v>
      </c>
      <c r="J37" s="56" t="s">
        <v>855</v>
      </c>
      <c r="K37" s="56" t="s">
        <v>749</v>
      </c>
      <c r="L37" s="56" t="s">
        <v>690</v>
      </c>
      <c r="M37" s="56" t="s">
        <v>909</v>
      </c>
      <c r="N37" s="57">
        <v>33686000</v>
      </c>
      <c r="O37" s="57">
        <v>-1866000</v>
      </c>
      <c r="P37" s="56" t="s">
        <v>29</v>
      </c>
      <c r="Q37" s="56" t="s">
        <v>378</v>
      </c>
      <c r="R37" s="56" t="s">
        <v>593</v>
      </c>
      <c r="S37" s="109"/>
    </row>
    <row r="38" spans="1:19" x14ac:dyDescent="0.25">
      <c r="A38" s="56" t="s">
        <v>908</v>
      </c>
      <c r="B38" s="56" t="s">
        <v>40</v>
      </c>
      <c r="C38" s="56" t="s">
        <v>185</v>
      </c>
      <c r="D38" s="56" t="s">
        <v>187</v>
      </c>
      <c r="E38" s="56" t="s">
        <v>186</v>
      </c>
      <c r="F38" s="56" t="s">
        <v>41</v>
      </c>
      <c r="G38" s="56" t="s">
        <v>41</v>
      </c>
      <c r="H38" s="56" t="s">
        <v>722</v>
      </c>
      <c r="I38" s="56" t="s">
        <v>722</v>
      </c>
      <c r="J38" s="56" t="s">
        <v>855</v>
      </c>
      <c r="K38" s="56" t="s">
        <v>728</v>
      </c>
      <c r="L38" s="56" t="s">
        <v>680</v>
      </c>
      <c r="M38" s="56" t="s">
        <v>909</v>
      </c>
      <c r="N38" s="57">
        <v>2074000</v>
      </c>
      <c r="O38" s="57">
        <v>-33236000</v>
      </c>
      <c r="P38" s="56" t="s">
        <v>29</v>
      </c>
      <c r="Q38" s="56" t="s">
        <v>378</v>
      </c>
      <c r="R38" s="56" t="s">
        <v>593</v>
      </c>
      <c r="S38" s="109"/>
    </row>
    <row r="39" spans="1:19" x14ac:dyDescent="0.25">
      <c r="A39" s="56" t="s">
        <v>908</v>
      </c>
      <c r="B39" s="56" t="s">
        <v>40</v>
      </c>
      <c r="C39" s="56" t="s">
        <v>185</v>
      </c>
      <c r="D39" s="56" t="s">
        <v>187</v>
      </c>
      <c r="E39" s="56" t="s">
        <v>186</v>
      </c>
      <c r="F39" s="56" t="s">
        <v>41</v>
      </c>
      <c r="G39" s="56" t="s">
        <v>41</v>
      </c>
      <c r="H39" s="56" t="s">
        <v>722</v>
      </c>
      <c r="I39" s="56" t="s">
        <v>722</v>
      </c>
      <c r="J39" s="56" t="s">
        <v>855</v>
      </c>
      <c r="K39" s="56" t="s">
        <v>910</v>
      </c>
      <c r="L39" s="56" t="s">
        <v>683</v>
      </c>
      <c r="M39" s="56" t="s">
        <v>909</v>
      </c>
      <c r="N39" s="57">
        <v>1414000</v>
      </c>
      <c r="O39" s="57">
        <v>-1126000</v>
      </c>
      <c r="P39" s="56" t="s">
        <v>29</v>
      </c>
      <c r="Q39" s="56" t="s">
        <v>378</v>
      </c>
      <c r="R39" s="56" t="s">
        <v>593</v>
      </c>
      <c r="S39" s="109"/>
    </row>
    <row r="40" spans="1:19" x14ac:dyDescent="0.25">
      <c r="A40" s="56" t="s">
        <v>908</v>
      </c>
      <c r="B40" s="56" t="s">
        <v>40</v>
      </c>
      <c r="C40" s="56" t="s">
        <v>185</v>
      </c>
      <c r="D40" s="56" t="s">
        <v>187</v>
      </c>
      <c r="E40" s="56" t="s">
        <v>186</v>
      </c>
      <c r="F40" s="56" t="s">
        <v>41</v>
      </c>
      <c r="G40" s="56" t="s">
        <v>41</v>
      </c>
      <c r="H40" s="56" t="s">
        <v>722</v>
      </c>
      <c r="I40" s="56" t="s">
        <v>722</v>
      </c>
      <c r="J40" s="56" t="s">
        <v>855</v>
      </c>
      <c r="K40" s="56" t="s">
        <v>782</v>
      </c>
      <c r="L40" s="56" t="s">
        <v>102</v>
      </c>
      <c r="M40" s="56" t="s">
        <v>909</v>
      </c>
      <c r="N40" s="57">
        <v>492000</v>
      </c>
      <c r="O40"/>
      <c r="P40" s="56" t="s">
        <v>29</v>
      </c>
      <c r="Q40" s="56" t="s">
        <v>378</v>
      </c>
      <c r="R40" s="56" t="s">
        <v>593</v>
      </c>
      <c r="S40" s="109"/>
    </row>
    <row r="41" spans="1:19" x14ac:dyDescent="0.25">
      <c r="A41" s="56" t="s">
        <v>908</v>
      </c>
      <c r="B41" s="56" t="s">
        <v>40</v>
      </c>
      <c r="C41" s="56" t="s">
        <v>185</v>
      </c>
      <c r="D41" s="56" t="s">
        <v>187</v>
      </c>
      <c r="E41" s="56" t="s">
        <v>186</v>
      </c>
      <c r="F41" s="56" t="s">
        <v>41</v>
      </c>
      <c r="G41" s="56" t="s">
        <v>41</v>
      </c>
      <c r="H41" s="56" t="s">
        <v>722</v>
      </c>
      <c r="I41" s="56" t="s">
        <v>722</v>
      </c>
      <c r="J41" s="56" t="s">
        <v>855</v>
      </c>
      <c r="K41" s="56" t="s">
        <v>911</v>
      </c>
      <c r="L41" s="56" t="s">
        <v>686</v>
      </c>
      <c r="M41" s="56" t="s">
        <v>909</v>
      </c>
      <c r="N41"/>
      <c r="O41" s="57">
        <v>-490000</v>
      </c>
      <c r="P41" s="56" t="s">
        <v>99</v>
      </c>
      <c r="Q41" s="56" t="s">
        <v>378</v>
      </c>
      <c r="R41" s="56" t="s">
        <v>593</v>
      </c>
      <c r="S41" s="109"/>
    </row>
    <row r="42" spans="1:19" x14ac:dyDescent="0.25">
      <c r="A42" s="56" t="s">
        <v>908</v>
      </c>
      <c r="B42" s="56" t="s">
        <v>40</v>
      </c>
      <c r="C42" s="56" t="s">
        <v>185</v>
      </c>
      <c r="D42" s="56" t="s">
        <v>187</v>
      </c>
      <c r="E42" s="56" t="s">
        <v>186</v>
      </c>
      <c r="F42" s="56" t="s">
        <v>41</v>
      </c>
      <c r="G42" s="56" t="s">
        <v>41</v>
      </c>
      <c r="H42" s="56" t="s">
        <v>722</v>
      </c>
      <c r="I42" s="56" t="s">
        <v>722</v>
      </c>
      <c r="J42" s="56" t="s">
        <v>855</v>
      </c>
      <c r="K42" s="56" t="s">
        <v>831</v>
      </c>
      <c r="L42" s="56" t="s">
        <v>102</v>
      </c>
      <c r="M42" s="56" t="s">
        <v>909</v>
      </c>
      <c r="N42"/>
      <c r="O42" s="57">
        <v>-948000</v>
      </c>
      <c r="P42" s="56" t="s">
        <v>99</v>
      </c>
      <c r="Q42" s="56" t="s">
        <v>378</v>
      </c>
      <c r="R42" s="56" t="s">
        <v>593</v>
      </c>
      <c r="S42" s="109"/>
    </row>
    <row r="43" spans="1:19" x14ac:dyDescent="0.25">
      <c r="A43" s="56" t="s">
        <v>908</v>
      </c>
      <c r="B43" s="56" t="s">
        <v>40</v>
      </c>
      <c r="C43" s="56" t="s">
        <v>38</v>
      </c>
      <c r="D43" s="56" t="s">
        <v>40</v>
      </c>
      <c r="E43" s="56" t="s">
        <v>38</v>
      </c>
      <c r="F43" s="56" t="s">
        <v>41</v>
      </c>
      <c r="G43" s="56" t="s">
        <v>41</v>
      </c>
      <c r="H43" s="56" t="s">
        <v>120</v>
      </c>
      <c r="I43" s="56" t="s">
        <v>120</v>
      </c>
      <c r="J43" s="56" t="s">
        <v>856</v>
      </c>
      <c r="K43" s="56" t="s">
        <v>749</v>
      </c>
      <c r="L43" s="56" t="s">
        <v>690</v>
      </c>
      <c r="M43" s="56" t="s">
        <v>909</v>
      </c>
      <c r="N43" s="57">
        <v>2278000</v>
      </c>
      <c r="O43" s="57">
        <v>-264000</v>
      </c>
      <c r="P43" s="56" t="s">
        <v>29</v>
      </c>
      <c r="Q43" s="56" t="s">
        <v>378</v>
      </c>
      <c r="R43" s="56" t="s">
        <v>593</v>
      </c>
      <c r="S43" s="109"/>
    </row>
    <row r="44" spans="1:19" x14ac:dyDescent="0.25">
      <c r="A44" s="56" t="s">
        <v>908</v>
      </c>
      <c r="B44" s="56" t="s">
        <v>40</v>
      </c>
      <c r="C44" s="56" t="s">
        <v>38</v>
      </c>
      <c r="D44" s="56" t="s">
        <v>40</v>
      </c>
      <c r="E44" s="56" t="s">
        <v>38</v>
      </c>
      <c r="F44" s="56" t="s">
        <v>41</v>
      </c>
      <c r="G44" s="56" t="s">
        <v>41</v>
      </c>
      <c r="H44" s="56" t="s">
        <v>120</v>
      </c>
      <c r="I44" s="56" t="s">
        <v>120</v>
      </c>
      <c r="J44" s="56" t="s">
        <v>856</v>
      </c>
      <c r="K44" s="56" t="s">
        <v>728</v>
      </c>
      <c r="L44" s="56" t="s">
        <v>680</v>
      </c>
      <c r="M44" s="56" t="s">
        <v>909</v>
      </c>
      <c r="N44" s="57">
        <v>184000</v>
      </c>
      <c r="O44" s="57">
        <v>-2191000</v>
      </c>
      <c r="P44" s="56" t="s">
        <v>29</v>
      </c>
      <c r="Q44" s="56" t="s">
        <v>378</v>
      </c>
      <c r="R44" s="56" t="s">
        <v>593</v>
      </c>
      <c r="S44" s="109"/>
    </row>
    <row r="45" spans="1:19" x14ac:dyDescent="0.25">
      <c r="A45" s="56" t="s">
        <v>908</v>
      </c>
      <c r="B45" s="56" t="s">
        <v>40</v>
      </c>
      <c r="C45" s="56" t="s">
        <v>38</v>
      </c>
      <c r="D45" s="56" t="s">
        <v>40</v>
      </c>
      <c r="E45" s="56" t="s">
        <v>38</v>
      </c>
      <c r="F45" s="56" t="s">
        <v>41</v>
      </c>
      <c r="G45" s="56" t="s">
        <v>41</v>
      </c>
      <c r="H45" s="56" t="s">
        <v>120</v>
      </c>
      <c r="I45" s="56" t="s">
        <v>120</v>
      </c>
      <c r="J45" s="56" t="s">
        <v>856</v>
      </c>
      <c r="K45" s="56" t="s">
        <v>910</v>
      </c>
      <c r="L45" s="56" t="s">
        <v>683</v>
      </c>
      <c r="M45" s="56" t="s">
        <v>909</v>
      </c>
      <c r="N45" s="57">
        <v>158000</v>
      </c>
      <c r="O45" s="57">
        <v>-184000</v>
      </c>
      <c r="P45" s="56" t="s">
        <v>29</v>
      </c>
      <c r="Q45" s="56" t="s">
        <v>378</v>
      </c>
      <c r="R45" s="56" t="s">
        <v>593</v>
      </c>
      <c r="S45" s="109"/>
    </row>
    <row r="46" spans="1:19" x14ac:dyDescent="0.25">
      <c r="A46" s="56" t="s">
        <v>908</v>
      </c>
      <c r="B46" s="56" t="s">
        <v>40</v>
      </c>
      <c r="C46" s="56" t="s">
        <v>38</v>
      </c>
      <c r="D46" s="56" t="s">
        <v>40</v>
      </c>
      <c r="E46" s="56" t="s">
        <v>38</v>
      </c>
      <c r="F46" s="56" t="s">
        <v>41</v>
      </c>
      <c r="G46" s="56" t="s">
        <v>41</v>
      </c>
      <c r="H46" s="56" t="s">
        <v>120</v>
      </c>
      <c r="I46" s="56" t="s">
        <v>120</v>
      </c>
      <c r="J46" s="56" t="s">
        <v>856</v>
      </c>
      <c r="K46" s="56" t="s">
        <v>782</v>
      </c>
      <c r="L46" s="56" t="s">
        <v>102</v>
      </c>
      <c r="M46" s="56" t="s">
        <v>909</v>
      </c>
      <c r="N46" s="57">
        <v>49000</v>
      </c>
      <c r="O46"/>
      <c r="P46" s="56" t="s">
        <v>29</v>
      </c>
      <c r="Q46" s="56" t="s">
        <v>378</v>
      </c>
      <c r="R46" s="56" t="s">
        <v>593</v>
      </c>
      <c r="S46" s="109"/>
    </row>
    <row r="47" spans="1:19" x14ac:dyDescent="0.25">
      <c r="A47" s="56" t="s">
        <v>908</v>
      </c>
      <c r="B47" s="56" t="s">
        <v>40</v>
      </c>
      <c r="C47" s="56" t="s">
        <v>38</v>
      </c>
      <c r="D47" s="56" t="s">
        <v>40</v>
      </c>
      <c r="E47" s="56" t="s">
        <v>38</v>
      </c>
      <c r="F47" s="56" t="s">
        <v>41</v>
      </c>
      <c r="G47" s="56" t="s">
        <v>41</v>
      </c>
      <c r="H47" s="56" t="s">
        <v>120</v>
      </c>
      <c r="I47" s="56" t="s">
        <v>120</v>
      </c>
      <c r="J47" s="56" t="s">
        <v>856</v>
      </c>
      <c r="K47" s="56" t="s">
        <v>911</v>
      </c>
      <c r="L47" s="56" t="s">
        <v>686</v>
      </c>
      <c r="M47" s="56" t="s">
        <v>909</v>
      </c>
      <c r="N47"/>
      <c r="O47" s="57">
        <v>-30000</v>
      </c>
      <c r="P47" s="56" t="s">
        <v>99</v>
      </c>
      <c r="Q47" s="56" t="s">
        <v>378</v>
      </c>
      <c r="R47" s="56" t="s">
        <v>593</v>
      </c>
      <c r="S47" s="109"/>
    </row>
    <row r="48" spans="1:19" x14ac:dyDescent="0.25">
      <c r="A48" s="56" t="s">
        <v>908</v>
      </c>
      <c r="B48" s="56" t="s">
        <v>40</v>
      </c>
      <c r="C48" s="56" t="s">
        <v>38</v>
      </c>
      <c r="D48" s="56" t="s">
        <v>40</v>
      </c>
      <c r="E48" s="56" t="s">
        <v>38</v>
      </c>
      <c r="F48" s="56" t="s">
        <v>41</v>
      </c>
      <c r="G48" s="56" t="s">
        <v>41</v>
      </c>
      <c r="H48" s="56" t="s">
        <v>120</v>
      </c>
      <c r="I48" s="56" t="s">
        <v>120</v>
      </c>
      <c r="J48" s="56" t="s">
        <v>857</v>
      </c>
      <c r="K48" s="56" t="s">
        <v>749</v>
      </c>
      <c r="L48" s="56" t="s">
        <v>690</v>
      </c>
      <c r="M48" s="56" t="s">
        <v>909</v>
      </c>
      <c r="N48" s="57">
        <v>91058000</v>
      </c>
      <c r="O48" s="57">
        <v>-10794000</v>
      </c>
      <c r="P48" s="56" t="s">
        <v>29</v>
      </c>
      <c r="Q48" s="56" t="s">
        <v>378</v>
      </c>
      <c r="R48" s="56" t="s">
        <v>593</v>
      </c>
      <c r="S48" s="109"/>
    </row>
    <row r="49" spans="1:19" x14ac:dyDescent="0.25">
      <c r="A49" s="56" t="s">
        <v>908</v>
      </c>
      <c r="B49" s="56" t="s">
        <v>40</v>
      </c>
      <c r="C49" s="56" t="s">
        <v>38</v>
      </c>
      <c r="D49" s="56" t="s">
        <v>40</v>
      </c>
      <c r="E49" s="56" t="s">
        <v>38</v>
      </c>
      <c r="F49" s="56" t="s">
        <v>41</v>
      </c>
      <c r="G49" s="56" t="s">
        <v>41</v>
      </c>
      <c r="H49" s="56" t="s">
        <v>120</v>
      </c>
      <c r="I49" s="56" t="s">
        <v>120</v>
      </c>
      <c r="J49" s="56" t="s">
        <v>857</v>
      </c>
      <c r="K49" s="56" t="s">
        <v>728</v>
      </c>
      <c r="L49" s="56" t="s">
        <v>680</v>
      </c>
      <c r="M49" s="56" t="s">
        <v>909</v>
      </c>
      <c r="N49" s="57">
        <v>500000</v>
      </c>
      <c r="O49" s="57">
        <v>-83617000</v>
      </c>
      <c r="P49" s="56" t="s">
        <v>29</v>
      </c>
      <c r="Q49" s="56" t="s">
        <v>378</v>
      </c>
      <c r="R49" s="56" t="s">
        <v>593</v>
      </c>
      <c r="S49" s="109"/>
    </row>
    <row r="50" spans="1:19" x14ac:dyDescent="0.25">
      <c r="A50" s="56" t="s">
        <v>908</v>
      </c>
      <c r="B50" s="56" t="s">
        <v>40</v>
      </c>
      <c r="C50" s="56" t="s">
        <v>38</v>
      </c>
      <c r="D50" s="56" t="s">
        <v>40</v>
      </c>
      <c r="E50" s="56" t="s">
        <v>38</v>
      </c>
      <c r="F50" s="56" t="s">
        <v>41</v>
      </c>
      <c r="G50" s="56" t="s">
        <v>41</v>
      </c>
      <c r="H50" s="56" t="s">
        <v>120</v>
      </c>
      <c r="I50" s="56" t="s">
        <v>120</v>
      </c>
      <c r="J50" s="56" t="s">
        <v>857</v>
      </c>
      <c r="K50" s="56" t="s">
        <v>910</v>
      </c>
      <c r="L50" s="56" t="s">
        <v>683</v>
      </c>
      <c r="M50" s="56" t="s">
        <v>909</v>
      </c>
      <c r="N50" s="57">
        <v>7156000</v>
      </c>
      <c r="O50" s="57">
        <v>-500000</v>
      </c>
      <c r="P50" s="56" t="s">
        <v>29</v>
      </c>
      <c r="Q50" s="56" t="s">
        <v>378</v>
      </c>
      <c r="R50" s="56" t="s">
        <v>593</v>
      </c>
      <c r="S50" s="109"/>
    </row>
    <row r="51" spans="1:19" x14ac:dyDescent="0.25">
      <c r="A51" s="56" t="s">
        <v>908</v>
      </c>
      <c r="B51" s="56" t="s">
        <v>40</v>
      </c>
      <c r="C51" s="56" t="s">
        <v>38</v>
      </c>
      <c r="D51" s="56" t="s">
        <v>40</v>
      </c>
      <c r="E51" s="56" t="s">
        <v>38</v>
      </c>
      <c r="F51" s="56" t="s">
        <v>41</v>
      </c>
      <c r="G51" s="56" t="s">
        <v>41</v>
      </c>
      <c r="H51" s="56" t="s">
        <v>120</v>
      </c>
      <c r="I51" s="56" t="s">
        <v>120</v>
      </c>
      <c r="J51" s="56" t="s">
        <v>857</v>
      </c>
      <c r="K51" s="56" t="s">
        <v>782</v>
      </c>
      <c r="L51" s="56" t="s">
        <v>102</v>
      </c>
      <c r="M51" s="56" t="s">
        <v>909</v>
      </c>
      <c r="N51" s="57">
        <v>3728000</v>
      </c>
      <c r="O51"/>
      <c r="P51" s="56" t="s">
        <v>29</v>
      </c>
      <c r="Q51" s="56" t="s">
        <v>378</v>
      </c>
      <c r="R51" s="56" t="s">
        <v>593</v>
      </c>
      <c r="S51" s="109"/>
    </row>
    <row r="52" spans="1:19" x14ac:dyDescent="0.25">
      <c r="A52" s="56" t="s">
        <v>908</v>
      </c>
      <c r="B52" s="56" t="s">
        <v>40</v>
      </c>
      <c r="C52" s="56" t="s">
        <v>38</v>
      </c>
      <c r="D52" s="56" t="s">
        <v>40</v>
      </c>
      <c r="E52" s="56" t="s">
        <v>38</v>
      </c>
      <c r="F52" s="56" t="s">
        <v>41</v>
      </c>
      <c r="G52" s="56" t="s">
        <v>41</v>
      </c>
      <c r="H52" s="56" t="s">
        <v>120</v>
      </c>
      <c r="I52" s="56" t="s">
        <v>120</v>
      </c>
      <c r="J52" s="56" t="s">
        <v>857</v>
      </c>
      <c r="K52" s="56" t="s">
        <v>911</v>
      </c>
      <c r="L52" s="56" t="s">
        <v>686</v>
      </c>
      <c r="M52" s="56" t="s">
        <v>909</v>
      </c>
      <c r="N52"/>
      <c r="O52" s="57">
        <v>-1503000</v>
      </c>
      <c r="P52" s="56" t="s">
        <v>99</v>
      </c>
      <c r="Q52" s="56" t="s">
        <v>378</v>
      </c>
      <c r="R52" s="56" t="s">
        <v>593</v>
      </c>
      <c r="S52" s="109"/>
    </row>
    <row r="53" spans="1:19" x14ac:dyDescent="0.25">
      <c r="A53" s="56" t="s">
        <v>908</v>
      </c>
      <c r="B53" s="56" t="s">
        <v>40</v>
      </c>
      <c r="C53" s="56" t="s">
        <v>38</v>
      </c>
      <c r="D53" s="56" t="s">
        <v>40</v>
      </c>
      <c r="E53" s="56" t="s">
        <v>38</v>
      </c>
      <c r="F53" s="56" t="s">
        <v>41</v>
      </c>
      <c r="G53" s="56" t="s">
        <v>41</v>
      </c>
      <c r="H53" s="56" t="s">
        <v>120</v>
      </c>
      <c r="I53" s="56" t="s">
        <v>120</v>
      </c>
      <c r="J53" s="56" t="s">
        <v>857</v>
      </c>
      <c r="K53" s="56" t="s">
        <v>831</v>
      </c>
      <c r="L53" s="56" t="s">
        <v>102</v>
      </c>
      <c r="M53" s="56" t="s">
        <v>909</v>
      </c>
      <c r="N53"/>
      <c r="O53" s="57">
        <v>-6028000</v>
      </c>
      <c r="P53" s="56" t="s">
        <v>99</v>
      </c>
      <c r="Q53" s="56" t="s">
        <v>378</v>
      </c>
      <c r="R53" s="56" t="s">
        <v>593</v>
      </c>
      <c r="S53" s="109"/>
    </row>
    <row r="54" spans="1:19" x14ac:dyDescent="0.25">
      <c r="A54" s="56" t="s">
        <v>908</v>
      </c>
      <c r="B54" s="56" t="s">
        <v>40</v>
      </c>
      <c r="C54" s="56" t="s">
        <v>185</v>
      </c>
      <c r="D54" s="56" t="s">
        <v>187</v>
      </c>
      <c r="E54" s="56" t="s">
        <v>186</v>
      </c>
      <c r="F54" s="56" t="s">
        <v>41</v>
      </c>
      <c r="G54" s="56" t="s">
        <v>41</v>
      </c>
      <c r="H54" s="56" t="s">
        <v>706</v>
      </c>
      <c r="I54" s="56" t="s">
        <v>706</v>
      </c>
      <c r="J54" s="56" t="s">
        <v>857</v>
      </c>
      <c r="K54" s="56" t="s">
        <v>749</v>
      </c>
      <c r="L54" s="56" t="s">
        <v>690</v>
      </c>
      <c r="M54" s="56" t="s">
        <v>909</v>
      </c>
      <c r="N54" s="57">
        <v>1443000</v>
      </c>
      <c r="O54" s="57">
        <v>-58000</v>
      </c>
      <c r="P54" s="56" t="s">
        <v>29</v>
      </c>
      <c r="Q54" s="56" t="s">
        <v>378</v>
      </c>
      <c r="R54" s="56" t="s">
        <v>593</v>
      </c>
      <c r="S54" s="109"/>
    </row>
    <row r="55" spans="1:19" x14ac:dyDescent="0.25">
      <c r="A55" s="56" t="s">
        <v>908</v>
      </c>
      <c r="B55" s="56" t="s">
        <v>40</v>
      </c>
      <c r="C55" s="56" t="s">
        <v>185</v>
      </c>
      <c r="D55" s="56" t="s">
        <v>187</v>
      </c>
      <c r="E55" s="56" t="s">
        <v>186</v>
      </c>
      <c r="F55" s="56" t="s">
        <v>41</v>
      </c>
      <c r="G55" s="56" t="s">
        <v>41</v>
      </c>
      <c r="H55" s="56" t="s">
        <v>706</v>
      </c>
      <c r="I55" s="56" t="s">
        <v>706</v>
      </c>
      <c r="J55" s="56" t="s">
        <v>857</v>
      </c>
      <c r="K55" s="56" t="s">
        <v>728</v>
      </c>
      <c r="L55" s="56" t="s">
        <v>680</v>
      </c>
      <c r="M55" s="56" t="s">
        <v>909</v>
      </c>
      <c r="N55" s="57">
        <v>3000</v>
      </c>
      <c r="O55" s="57">
        <v>-1391000</v>
      </c>
      <c r="P55" s="56" t="s">
        <v>29</v>
      </c>
      <c r="Q55" s="56" t="s">
        <v>378</v>
      </c>
      <c r="R55" s="56" t="s">
        <v>593</v>
      </c>
      <c r="S55" s="109"/>
    </row>
    <row r="56" spans="1:19" x14ac:dyDescent="0.25">
      <c r="A56" s="56" t="s">
        <v>908</v>
      </c>
      <c r="B56" s="56" t="s">
        <v>40</v>
      </c>
      <c r="C56" s="56" t="s">
        <v>185</v>
      </c>
      <c r="D56" s="56" t="s">
        <v>187</v>
      </c>
      <c r="E56" s="56" t="s">
        <v>186</v>
      </c>
      <c r="F56" s="56" t="s">
        <v>41</v>
      </c>
      <c r="G56" s="56" t="s">
        <v>41</v>
      </c>
      <c r="H56" s="56" t="s">
        <v>706</v>
      </c>
      <c r="I56" s="56" t="s">
        <v>706</v>
      </c>
      <c r="J56" s="56" t="s">
        <v>857</v>
      </c>
      <c r="K56" s="56" t="s">
        <v>910</v>
      </c>
      <c r="L56" s="56" t="s">
        <v>683</v>
      </c>
      <c r="M56" s="56" t="s">
        <v>909</v>
      </c>
      <c r="N56" s="57">
        <v>50000</v>
      </c>
      <c r="O56" s="57">
        <v>-3000</v>
      </c>
      <c r="P56" s="56" t="s">
        <v>29</v>
      </c>
      <c r="Q56" s="56" t="s">
        <v>378</v>
      </c>
      <c r="R56" s="56" t="s">
        <v>593</v>
      </c>
      <c r="S56" s="109"/>
    </row>
    <row r="57" spans="1:19" x14ac:dyDescent="0.25">
      <c r="A57" s="56" t="s">
        <v>908</v>
      </c>
      <c r="B57" s="56" t="s">
        <v>40</v>
      </c>
      <c r="C57" s="56" t="s">
        <v>185</v>
      </c>
      <c r="D57" s="56" t="s">
        <v>187</v>
      </c>
      <c r="E57" s="56" t="s">
        <v>186</v>
      </c>
      <c r="F57" s="56" t="s">
        <v>41</v>
      </c>
      <c r="G57" s="56" t="s">
        <v>41</v>
      </c>
      <c r="H57" s="56" t="s">
        <v>706</v>
      </c>
      <c r="I57" s="56" t="s">
        <v>706</v>
      </c>
      <c r="J57" s="56" t="s">
        <v>857</v>
      </c>
      <c r="K57" s="56" t="s">
        <v>782</v>
      </c>
      <c r="L57" s="56" t="s">
        <v>102</v>
      </c>
      <c r="M57" s="56" t="s">
        <v>909</v>
      </c>
      <c r="N57" s="57">
        <v>14000</v>
      </c>
      <c r="O57"/>
      <c r="P57" s="56" t="s">
        <v>29</v>
      </c>
      <c r="Q57" s="56" t="s">
        <v>378</v>
      </c>
      <c r="R57" s="56" t="s">
        <v>593</v>
      </c>
      <c r="S57" s="109"/>
    </row>
    <row r="58" spans="1:19" x14ac:dyDescent="0.25">
      <c r="A58" s="56" t="s">
        <v>908</v>
      </c>
      <c r="B58" s="56" t="s">
        <v>40</v>
      </c>
      <c r="C58" s="56" t="s">
        <v>185</v>
      </c>
      <c r="D58" s="56" t="s">
        <v>187</v>
      </c>
      <c r="E58" s="56" t="s">
        <v>186</v>
      </c>
      <c r="F58" s="56" t="s">
        <v>41</v>
      </c>
      <c r="G58" s="56" t="s">
        <v>41</v>
      </c>
      <c r="H58" s="56" t="s">
        <v>706</v>
      </c>
      <c r="I58" s="56" t="s">
        <v>706</v>
      </c>
      <c r="J58" s="56" t="s">
        <v>857</v>
      </c>
      <c r="K58" s="56" t="s">
        <v>911</v>
      </c>
      <c r="L58" s="56" t="s">
        <v>686</v>
      </c>
      <c r="M58" s="56" t="s">
        <v>909</v>
      </c>
      <c r="N58"/>
      <c r="O58" s="57">
        <v>-21000</v>
      </c>
      <c r="P58" s="56" t="s">
        <v>99</v>
      </c>
      <c r="Q58" s="56" t="s">
        <v>378</v>
      </c>
      <c r="R58" s="56" t="s">
        <v>593</v>
      </c>
      <c r="S58" s="109"/>
    </row>
    <row r="59" spans="1:19" x14ac:dyDescent="0.25">
      <c r="A59" s="56" t="s">
        <v>908</v>
      </c>
      <c r="B59" s="56" t="s">
        <v>40</v>
      </c>
      <c r="C59" s="56" t="s">
        <v>185</v>
      </c>
      <c r="D59" s="56" t="s">
        <v>187</v>
      </c>
      <c r="E59" s="56" t="s">
        <v>186</v>
      </c>
      <c r="F59" s="56" t="s">
        <v>41</v>
      </c>
      <c r="G59" s="56" t="s">
        <v>41</v>
      </c>
      <c r="H59" s="56" t="s">
        <v>706</v>
      </c>
      <c r="I59" s="56" t="s">
        <v>706</v>
      </c>
      <c r="J59" s="56" t="s">
        <v>857</v>
      </c>
      <c r="K59" s="56" t="s">
        <v>831</v>
      </c>
      <c r="L59" s="56" t="s">
        <v>102</v>
      </c>
      <c r="M59" s="56" t="s">
        <v>909</v>
      </c>
      <c r="N59"/>
      <c r="O59" s="57">
        <v>-37000</v>
      </c>
      <c r="P59" s="56" t="s">
        <v>99</v>
      </c>
      <c r="Q59" s="56" t="s">
        <v>378</v>
      </c>
      <c r="R59" s="56" t="s">
        <v>593</v>
      </c>
      <c r="S59" s="109"/>
    </row>
    <row r="60" spans="1:19" x14ac:dyDescent="0.25">
      <c r="A60" s="56" t="s">
        <v>908</v>
      </c>
      <c r="B60" s="56" t="s">
        <v>40</v>
      </c>
      <c r="C60" s="56" t="s">
        <v>194</v>
      </c>
      <c r="D60" s="56" t="s">
        <v>187</v>
      </c>
      <c r="E60" s="56" t="s">
        <v>397</v>
      </c>
      <c r="F60" s="56" t="s">
        <v>41</v>
      </c>
      <c r="G60" s="56" t="s">
        <v>41</v>
      </c>
      <c r="H60" s="56" t="s">
        <v>710</v>
      </c>
      <c r="I60" s="56" t="s">
        <v>710</v>
      </c>
      <c r="J60" s="56" t="s">
        <v>858</v>
      </c>
      <c r="K60" s="56" t="s">
        <v>749</v>
      </c>
      <c r="L60" s="56" t="s">
        <v>690</v>
      </c>
      <c r="M60" s="56" t="s">
        <v>909</v>
      </c>
      <c r="N60" s="57">
        <v>1886000</v>
      </c>
      <c r="O60" s="57">
        <v>-1887000</v>
      </c>
      <c r="P60" s="56" t="s">
        <v>29</v>
      </c>
      <c r="Q60" s="56" t="s">
        <v>378</v>
      </c>
      <c r="R60" s="56" t="s">
        <v>593</v>
      </c>
      <c r="S60" s="109"/>
    </row>
    <row r="61" spans="1:19" x14ac:dyDescent="0.25">
      <c r="A61" s="56" t="s">
        <v>908</v>
      </c>
      <c r="B61" s="56" t="s">
        <v>40</v>
      </c>
      <c r="C61" s="56" t="s">
        <v>194</v>
      </c>
      <c r="D61" s="56" t="s">
        <v>187</v>
      </c>
      <c r="E61" s="56" t="s">
        <v>397</v>
      </c>
      <c r="F61" s="56" t="s">
        <v>41</v>
      </c>
      <c r="G61" s="56" t="s">
        <v>41</v>
      </c>
      <c r="H61" s="56" t="s">
        <v>710</v>
      </c>
      <c r="I61" s="56" t="s">
        <v>710</v>
      </c>
      <c r="J61" s="56" t="s">
        <v>858</v>
      </c>
      <c r="K61" s="56" t="s">
        <v>728</v>
      </c>
      <c r="L61" s="56" t="s">
        <v>680</v>
      </c>
      <c r="M61" s="56" t="s">
        <v>909</v>
      </c>
      <c r="N61" s="57">
        <v>3449000</v>
      </c>
      <c r="O61" s="57">
        <v>-3449000</v>
      </c>
      <c r="P61" s="56" t="s">
        <v>29</v>
      </c>
      <c r="Q61" s="56" t="s">
        <v>378</v>
      </c>
      <c r="R61" s="56" t="s">
        <v>593</v>
      </c>
      <c r="S61" s="109"/>
    </row>
    <row r="62" spans="1:19" x14ac:dyDescent="0.25">
      <c r="A62" s="56" t="s">
        <v>908</v>
      </c>
      <c r="B62" s="56" t="s">
        <v>40</v>
      </c>
      <c r="C62" s="56" t="s">
        <v>194</v>
      </c>
      <c r="D62" s="56" t="s">
        <v>187</v>
      </c>
      <c r="E62" s="56" t="s">
        <v>397</v>
      </c>
      <c r="F62" s="56" t="s">
        <v>41</v>
      </c>
      <c r="G62" s="56" t="s">
        <v>41</v>
      </c>
      <c r="H62" s="56" t="s">
        <v>710</v>
      </c>
      <c r="I62" s="56" t="s">
        <v>710</v>
      </c>
      <c r="J62" s="56" t="s">
        <v>858</v>
      </c>
      <c r="K62" s="56" t="s">
        <v>782</v>
      </c>
      <c r="L62" s="56" t="s">
        <v>102</v>
      </c>
      <c r="M62" s="56" t="s">
        <v>909</v>
      </c>
      <c r="N62" s="57">
        <v>1563000</v>
      </c>
      <c r="O62"/>
      <c r="P62" s="56" t="s">
        <v>29</v>
      </c>
      <c r="Q62" s="56" t="s">
        <v>378</v>
      </c>
      <c r="R62" s="56" t="s">
        <v>593</v>
      </c>
      <c r="S62" s="109"/>
    </row>
    <row r="63" spans="1:19" x14ac:dyDescent="0.25">
      <c r="A63" s="56" t="s">
        <v>908</v>
      </c>
      <c r="B63" s="56" t="s">
        <v>40</v>
      </c>
      <c r="C63" s="56" t="s">
        <v>194</v>
      </c>
      <c r="D63" s="56" t="s">
        <v>187</v>
      </c>
      <c r="E63" s="56" t="s">
        <v>397</v>
      </c>
      <c r="F63" s="56" t="s">
        <v>41</v>
      </c>
      <c r="G63" s="56" t="s">
        <v>41</v>
      </c>
      <c r="H63" s="56" t="s">
        <v>710</v>
      </c>
      <c r="I63" s="56" t="s">
        <v>710</v>
      </c>
      <c r="J63" s="56" t="s">
        <v>858</v>
      </c>
      <c r="K63" s="56" t="s">
        <v>910</v>
      </c>
      <c r="L63" s="56" t="s">
        <v>683</v>
      </c>
      <c r="M63" s="56" t="s">
        <v>909</v>
      </c>
      <c r="N63"/>
      <c r="O63" s="57">
        <v>-1562000</v>
      </c>
      <c r="P63" s="56" t="s">
        <v>99</v>
      </c>
      <c r="Q63" s="56" t="s">
        <v>378</v>
      </c>
      <c r="R63" s="56" t="s">
        <v>593</v>
      </c>
      <c r="S63" s="109"/>
    </row>
    <row r="64" spans="1:19" x14ac:dyDescent="0.25">
      <c r="A64" s="56" t="s">
        <v>908</v>
      </c>
      <c r="B64" s="56" t="s">
        <v>40</v>
      </c>
      <c r="C64" s="56" t="s">
        <v>185</v>
      </c>
      <c r="D64" s="56" t="s">
        <v>40</v>
      </c>
      <c r="E64" s="56" t="s">
        <v>194</v>
      </c>
      <c r="F64" s="56" t="s">
        <v>41</v>
      </c>
      <c r="G64" s="56" t="s">
        <v>41</v>
      </c>
      <c r="H64" s="56" t="s">
        <v>866</v>
      </c>
      <c r="I64" s="56" t="s">
        <v>866</v>
      </c>
      <c r="J64" s="56" t="s">
        <v>916</v>
      </c>
      <c r="K64" s="56" t="s">
        <v>749</v>
      </c>
      <c r="L64" s="56" t="s">
        <v>690</v>
      </c>
      <c r="M64" s="56" t="s">
        <v>909</v>
      </c>
      <c r="N64" s="57">
        <v>5338000</v>
      </c>
      <c r="O64" s="57">
        <v>-816000</v>
      </c>
      <c r="P64" s="56" t="s">
        <v>29</v>
      </c>
      <c r="Q64" s="56" t="s">
        <v>378</v>
      </c>
      <c r="R64" s="56" t="s">
        <v>593</v>
      </c>
      <c r="S64" s="109"/>
    </row>
    <row r="65" spans="1:19" x14ac:dyDescent="0.25">
      <c r="A65" s="56" t="s">
        <v>908</v>
      </c>
      <c r="B65" s="56" t="s">
        <v>40</v>
      </c>
      <c r="C65" s="56" t="s">
        <v>185</v>
      </c>
      <c r="D65" s="56" t="s">
        <v>40</v>
      </c>
      <c r="E65" s="56" t="s">
        <v>194</v>
      </c>
      <c r="F65" s="56" t="s">
        <v>41</v>
      </c>
      <c r="G65" s="56" t="s">
        <v>41</v>
      </c>
      <c r="H65" s="56" t="s">
        <v>866</v>
      </c>
      <c r="I65" s="56" t="s">
        <v>866</v>
      </c>
      <c r="J65" s="56" t="s">
        <v>916</v>
      </c>
      <c r="K65" s="56" t="s">
        <v>728</v>
      </c>
      <c r="L65" s="56" t="s">
        <v>680</v>
      </c>
      <c r="M65" s="56" t="s">
        <v>909</v>
      </c>
      <c r="N65" s="57">
        <v>79000</v>
      </c>
      <c r="O65" s="57">
        <v>-5084000</v>
      </c>
      <c r="P65" s="56" t="s">
        <v>29</v>
      </c>
      <c r="Q65" s="56" t="s">
        <v>378</v>
      </c>
      <c r="R65" s="56" t="s">
        <v>593</v>
      </c>
      <c r="S65" s="109"/>
    </row>
    <row r="66" spans="1:19" x14ac:dyDescent="0.25">
      <c r="A66" s="56" t="s">
        <v>908</v>
      </c>
      <c r="B66" s="56" t="s">
        <v>40</v>
      </c>
      <c r="C66" s="56" t="s">
        <v>185</v>
      </c>
      <c r="D66" s="56" t="s">
        <v>40</v>
      </c>
      <c r="E66" s="56" t="s">
        <v>194</v>
      </c>
      <c r="F66" s="56" t="s">
        <v>41</v>
      </c>
      <c r="G66" s="56" t="s">
        <v>41</v>
      </c>
      <c r="H66" s="56" t="s">
        <v>866</v>
      </c>
      <c r="I66" s="56" t="s">
        <v>866</v>
      </c>
      <c r="J66" s="56" t="s">
        <v>916</v>
      </c>
      <c r="K66" s="56" t="s">
        <v>910</v>
      </c>
      <c r="L66" s="56" t="s">
        <v>683</v>
      </c>
      <c r="M66" s="56" t="s">
        <v>909</v>
      </c>
      <c r="N66" s="57">
        <v>533000</v>
      </c>
      <c r="O66" s="57">
        <v>-79000</v>
      </c>
      <c r="P66" s="56" t="s">
        <v>29</v>
      </c>
      <c r="Q66" s="56" t="s">
        <v>378</v>
      </c>
      <c r="R66" s="56" t="s">
        <v>593</v>
      </c>
      <c r="S66" s="109"/>
    </row>
    <row r="67" spans="1:19" x14ac:dyDescent="0.25">
      <c r="A67" s="56" t="s">
        <v>908</v>
      </c>
      <c r="B67" s="56" t="s">
        <v>40</v>
      </c>
      <c r="C67" s="56" t="s">
        <v>185</v>
      </c>
      <c r="D67" s="56" t="s">
        <v>40</v>
      </c>
      <c r="E67" s="56" t="s">
        <v>194</v>
      </c>
      <c r="F67" s="56" t="s">
        <v>41</v>
      </c>
      <c r="G67" s="56" t="s">
        <v>41</v>
      </c>
      <c r="H67" s="56" t="s">
        <v>866</v>
      </c>
      <c r="I67" s="56" t="s">
        <v>866</v>
      </c>
      <c r="J67" s="56" t="s">
        <v>916</v>
      </c>
      <c r="K67" s="56" t="s">
        <v>831</v>
      </c>
      <c r="L67" s="56" t="s">
        <v>102</v>
      </c>
      <c r="M67" s="56" t="s">
        <v>909</v>
      </c>
      <c r="N67" s="57">
        <v>94000</v>
      </c>
      <c r="O67"/>
      <c r="P67" s="56" t="s">
        <v>29</v>
      </c>
      <c r="Q67" s="56" t="s">
        <v>378</v>
      </c>
      <c r="R67" s="56" t="s">
        <v>593</v>
      </c>
      <c r="S67" s="109"/>
    </row>
    <row r="68" spans="1:19" x14ac:dyDescent="0.25">
      <c r="A68" s="56" t="s">
        <v>908</v>
      </c>
      <c r="B68" s="56" t="s">
        <v>40</v>
      </c>
      <c r="C68" s="56" t="s">
        <v>185</v>
      </c>
      <c r="D68" s="56" t="s">
        <v>40</v>
      </c>
      <c r="E68" s="56" t="s">
        <v>194</v>
      </c>
      <c r="F68" s="56" t="s">
        <v>41</v>
      </c>
      <c r="G68" s="56" t="s">
        <v>41</v>
      </c>
      <c r="H68" s="56" t="s">
        <v>866</v>
      </c>
      <c r="I68" s="56" t="s">
        <v>866</v>
      </c>
      <c r="J68" s="56" t="s">
        <v>916</v>
      </c>
      <c r="K68" s="56" t="s">
        <v>911</v>
      </c>
      <c r="L68" s="56" t="s">
        <v>686</v>
      </c>
      <c r="M68" s="56" t="s">
        <v>909</v>
      </c>
      <c r="N68"/>
      <c r="O68" s="57">
        <v>-65000</v>
      </c>
      <c r="P68" s="56" t="s">
        <v>99</v>
      </c>
      <c r="Q68" s="56" t="s">
        <v>378</v>
      </c>
      <c r="R68" s="56" t="s">
        <v>593</v>
      </c>
      <c r="S68" s="109"/>
    </row>
    <row r="69" spans="1:19" x14ac:dyDescent="0.25">
      <c r="A69" s="56" t="s">
        <v>908</v>
      </c>
      <c r="B69" s="56" t="s">
        <v>40</v>
      </c>
      <c r="C69" s="56" t="s">
        <v>185</v>
      </c>
      <c r="D69" s="56" t="s">
        <v>187</v>
      </c>
      <c r="E69" s="56" t="s">
        <v>186</v>
      </c>
      <c r="F69" s="56" t="s">
        <v>41</v>
      </c>
      <c r="G69" s="56" t="s">
        <v>41</v>
      </c>
      <c r="H69" s="56" t="s">
        <v>697</v>
      </c>
      <c r="I69" s="56" t="s">
        <v>697</v>
      </c>
      <c r="J69" s="56" t="s">
        <v>859</v>
      </c>
      <c r="K69" s="56" t="s">
        <v>749</v>
      </c>
      <c r="L69" s="56" t="s">
        <v>690</v>
      </c>
      <c r="M69" s="56" t="s">
        <v>909</v>
      </c>
      <c r="N69" s="57">
        <v>13734000</v>
      </c>
      <c r="O69" s="57">
        <v>-2628000</v>
      </c>
      <c r="P69" s="56" t="s">
        <v>29</v>
      </c>
      <c r="Q69" s="56" t="s">
        <v>378</v>
      </c>
      <c r="R69" s="56" t="s">
        <v>593</v>
      </c>
      <c r="S69" s="109"/>
    </row>
    <row r="70" spans="1:19" x14ac:dyDescent="0.25">
      <c r="A70" s="56" t="s">
        <v>908</v>
      </c>
      <c r="B70" s="56" t="s">
        <v>40</v>
      </c>
      <c r="C70" s="56" t="s">
        <v>185</v>
      </c>
      <c r="D70" s="56" t="s">
        <v>187</v>
      </c>
      <c r="E70" s="56" t="s">
        <v>186</v>
      </c>
      <c r="F70" s="56" t="s">
        <v>41</v>
      </c>
      <c r="G70" s="56" t="s">
        <v>41</v>
      </c>
      <c r="H70" s="56" t="s">
        <v>697</v>
      </c>
      <c r="I70" s="56" t="s">
        <v>697</v>
      </c>
      <c r="J70" s="56" t="s">
        <v>859</v>
      </c>
      <c r="K70" s="56" t="s">
        <v>728</v>
      </c>
      <c r="L70" s="56" t="s">
        <v>680</v>
      </c>
      <c r="M70" s="56" t="s">
        <v>909</v>
      </c>
      <c r="N70" s="57">
        <v>1411000</v>
      </c>
      <c r="O70" s="57">
        <v>-12739000</v>
      </c>
      <c r="P70" s="56" t="s">
        <v>29</v>
      </c>
      <c r="Q70" s="56" t="s">
        <v>378</v>
      </c>
      <c r="R70" s="56" t="s">
        <v>593</v>
      </c>
      <c r="S70" s="109"/>
    </row>
    <row r="71" spans="1:19" x14ac:dyDescent="0.25">
      <c r="A71" s="56" t="s">
        <v>908</v>
      </c>
      <c r="B71" s="56" t="s">
        <v>40</v>
      </c>
      <c r="C71" s="56" t="s">
        <v>185</v>
      </c>
      <c r="D71" s="56" t="s">
        <v>187</v>
      </c>
      <c r="E71" s="56" t="s">
        <v>186</v>
      </c>
      <c r="F71" s="56" t="s">
        <v>41</v>
      </c>
      <c r="G71" s="56" t="s">
        <v>41</v>
      </c>
      <c r="H71" s="56" t="s">
        <v>697</v>
      </c>
      <c r="I71" s="56" t="s">
        <v>697</v>
      </c>
      <c r="J71" s="56" t="s">
        <v>859</v>
      </c>
      <c r="K71" s="56" t="s">
        <v>910</v>
      </c>
      <c r="L71" s="56" t="s">
        <v>683</v>
      </c>
      <c r="M71" s="56" t="s">
        <v>909</v>
      </c>
      <c r="N71" s="57">
        <v>1268000</v>
      </c>
      <c r="O71" s="57">
        <v>-593000</v>
      </c>
      <c r="P71" s="56" t="s">
        <v>29</v>
      </c>
      <c r="Q71" s="56" t="s">
        <v>378</v>
      </c>
      <c r="R71" s="56" t="s">
        <v>593</v>
      </c>
      <c r="S71" s="109"/>
    </row>
    <row r="72" spans="1:19" x14ac:dyDescent="0.25">
      <c r="A72" s="56" t="s">
        <v>908</v>
      </c>
      <c r="B72" s="56" t="s">
        <v>40</v>
      </c>
      <c r="C72" s="56" t="s">
        <v>185</v>
      </c>
      <c r="D72" s="56" t="s">
        <v>187</v>
      </c>
      <c r="E72" s="56" t="s">
        <v>186</v>
      </c>
      <c r="F72" s="56" t="s">
        <v>41</v>
      </c>
      <c r="G72" s="56" t="s">
        <v>41</v>
      </c>
      <c r="H72" s="56" t="s">
        <v>697</v>
      </c>
      <c r="I72" s="56" t="s">
        <v>697</v>
      </c>
      <c r="J72" s="56" t="s">
        <v>859</v>
      </c>
      <c r="K72" s="56" t="s">
        <v>782</v>
      </c>
      <c r="L72" s="56" t="s">
        <v>102</v>
      </c>
      <c r="M72" s="56" t="s">
        <v>909</v>
      </c>
      <c r="N72" s="57">
        <v>62000</v>
      </c>
      <c r="O72"/>
      <c r="P72" s="56" t="s">
        <v>29</v>
      </c>
      <c r="Q72" s="56" t="s">
        <v>378</v>
      </c>
      <c r="R72" s="56" t="s">
        <v>593</v>
      </c>
      <c r="S72" s="109"/>
    </row>
    <row r="73" spans="1:19" x14ac:dyDescent="0.25">
      <c r="A73" s="56" t="s">
        <v>908</v>
      </c>
      <c r="B73" s="56" t="s">
        <v>40</v>
      </c>
      <c r="C73" s="56" t="s">
        <v>185</v>
      </c>
      <c r="D73" s="56" t="s">
        <v>187</v>
      </c>
      <c r="E73" s="56" t="s">
        <v>186</v>
      </c>
      <c r="F73" s="56" t="s">
        <v>41</v>
      </c>
      <c r="G73" s="56" t="s">
        <v>41</v>
      </c>
      <c r="H73" s="56" t="s">
        <v>697</v>
      </c>
      <c r="I73" s="56" t="s">
        <v>697</v>
      </c>
      <c r="J73" s="56" t="s">
        <v>859</v>
      </c>
      <c r="K73" s="56" t="s">
        <v>911</v>
      </c>
      <c r="L73" s="56" t="s">
        <v>686</v>
      </c>
      <c r="M73" s="56" t="s">
        <v>909</v>
      </c>
      <c r="N73"/>
      <c r="O73" s="57">
        <v>-148000</v>
      </c>
      <c r="P73" s="56" t="s">
        <v>99</v>
      </c>
      <c r="Q73" s="56" t="s">
        <v>378</v>
      </c>
      <c r="R73" s="56" t="s">
        <v>593</v>
      </c>
      <c r="S73" s="109"/>
    </row>
    <row r="74" spans="1:19" x14ac:dyDescent="0.25">
      <c r="A74" s="56" t="s">
        <v>908</v>
      </c>
      <c r="B74" s="56" t="s">
        <v>40</v>
      </c>
      <c r="C74" s="56" t="s">
        <v>185</v>
      </c>
      <c r="D74" s="56" t="s">
        <v>187</v>
      </c>
      <c r="E74" s="56" t="s">
        <v>186</v>
      </c>
      <c r="F74" s="56" t="s">
        <v>41</v>
      </c>
      <c r="G74" s="56" t="s">
        <v>41</v>
      </c>
      <c r="H74" s="56" t="s">
        <v>697</v>
      </c>
      <c r="I74" s="56" t="s">
        <v>697</v>
      </c>
      <c r="J74" s="56" t="s">
        <v>859</v>
      </c>
      <c r="K74" s="56" t="s">
        <v>831</v>
      </c>
      <c r="L74" s="56" t="s">
        <v>102</v>
      </c>
      <c r="M74" s="56" t="s">
        <v>909</v>
      </c>
      <c r="N74"/>
      <c r="O74" s="57">
        <v>-367000</v>
      </c>
      <c r="P74" s="56" t="s">
        <v>99</v>
      </c>
      <c r="Q74" s="56" t="s">
        <v>378</v>
      </c>
      <c r="R74" s="56" t="s">
        <v>593</v>
      </c>
      <c r="S74" s="109"/>
    </row>
    <row r="75" spans="1:19" x14ac:dyDescent="0.25">
      <c r="A75" s="56" t="s">
        <v>908</v>
      </c>
      <c r="B75" s="56" t="s">
        <v>40</v>
      </c>
      <c r="C75" s="56" t="s">
        <v>185</v>
      </c>
      <c r="D75" s="56" t="s">
        <v>187</v>
      </c>
      <c r="E75" s="56" t="s">
        <v>186</v>
      </c>
      <c r="F75" s="56" t="s">
        <v>41</v>
      </c>
      <c r="G75" s="56" t="s">
        <v>41</v>
      </c>
      <c r="H75" s="56" t="s">
        <v>701</v>
      </c>
      <c r="I75" s="56" t="s">
        <v>701</v>
      </c>
      <c r="J75" s="56" t="s">
        <v>859</v>
      </c>
      <c r="K75" s="56" t="s">
        <v>749</v>
      </c>
      <c r="L75" s="56" t="s">
        <v>690</v>
      </c>
      <c r="M75" s="56" t="s">
        <v>909</v>
      </c>
      <c r="N75" s="57">
        <v>380000</v>
      </c>
      <c r="O75" s="57">
        <v>-177000</v>
      </c>
      <c r="P75" s="56" t="s">
        <v>29</v>
      </c>
      <c r="Q75" s="56" t="s">
        <v>378</v>
      </c>
      <c r="R75" s="56" t="s">
        <v>593</v>
      </c>
      <c r="S75" s="109"/>
    </row>
    <row r="76" spans="1:19" x14ac:dyDescent="0.25">
      <c r="A76" s="56" t="s">
        <v>908</v>
      </c>
      <c r="B76" s="56" t="s">
        <v>40</v>
      </c>
      <c r="C76" s="56" t="s">
        <v>185</v>
      </c>
      <c r="D76" s="56" t="s">
        <v>187</v>
      </c>
      <c r="E76" s="56" t="s">
        <v>186</v>
      </c>
      <c r="F76" s="56" t="s">
        <v>41</v>
      </c>
      <c r="G76" s="56" t="s">
        <v>41</v>
      </c>
      <c r="H76" s="56" t="s">
        <v>701</v>
      </c>
      <c r="I76" s="56" t="s">
        <v>701</v>
      </c>
      <c r="J76" s="56" t="s">
        <v>859</v>
      </c>
      <c r="K76" s="56" t="s">
        <v>728</v>
      </c>
      <c r="L76" s="56" t="s">
        <v>680</v>
      </c>
      <c r="M76" s="56" t="s">
        <v>909</v>
      </c>
      <c r="N76" s="57">
        <v>87000</v>
      </c>
      <c r="O76" s="57">
        <v>-279000</v>
      </c>
      <c r="P76" s="56" t="s">
        <v>29</v>
      </c>
      <c r="Q76" s="56" t="s">
        <v>378</v>
      </c>
      <c r="R76" s="56" t="s">
        <v>593</v>
      </c>
      <c r="S76" s="109"/>
    </row>
    <row r="77" spans="1:19" x14ac:dyDescent="0.25">
      <c r="A77" s="56" t="s">
        <v>908</v>
      </c>
      <c r="B77" s="56" t="s">
        <v>40</v>
      </c>
      <c r="C77" s="56" t="s">
        <v>185</v>
      </c>
      <c r="D77" s="56" t="s">
        <v>187</v>
      </c>
      <c r="E77" s="56" t="s">
        <v>186</v>
      </c>
      <c r="F77" s="56" t="s">
        <v>41</v>
      </c>
      <c r="G77" s="56" t="s">
        <v>41</v>
      </c>
      <c r="H77" s="56" t="s">
        <v>701</v>
      </c>
      <c r="I77" s="56" t="s">
        <v>701</v>
      </c>
      <c r="J77" s="56" t="s">
        <v>859</v>
      </c>
      <c r="K77" s="56" t="s">
        <v>910</v>
      </c>
      <c r="L77" s="56" t="s">
        <v>683</v>
      </c>
      <c r="M77" s="56" t="s">
        <v>909</v>
      </c>
      <c r="N77" s="57">
        <v>89000</v>
      </c>
      <c r="O77" s="57">
        <v>-87000</v>
      </c>
      <c r="P77" s="56" t="s">
        <v>29</v>
      </c>
      <c r="Q77" s="56" t="s">
        <v>378</v>
      </c>
      <c r="R77" s="56" t="s">
        <v>593</v>
      </c>
      <c r="S77" s="109"/>
    </row>
    <row r="78" spans="1:19" x14ac:dyDescent="0.25">
      <c r="A78" s="56" t="s">
        <v>908</v>
      </c>
      <c r="B78" s="56" t="s">
        <v>40</v>
      </c>
      <c r="C78" s="56" t="s">
        <v>185</v>
      </c>
      <c r="D78" s="56" t="s">
        <v>187</v>
      </c>
      <c r="E78" s="56" t="s">
        <v>186</v>
      </c>
      <c r="F78" s="56" t="s">
        <v>41</v>
      </c>
      <c r="G78" s="56" t="s">
        <v>41</v>
      </c>
      <c r="H78" s="56" t="s">
        <v>701</v>
      </c>
      <c r="I78" s="56" t="s">
        <v>701</v>
      </c>
      <c r="J78" s="56" t="s">
        <v>859</v>
      </c>
      <c r="K78" s="56" t="s">
        <v>911</v>
      </c>
      <c r="L78" s="56" t="s">
        <v>686</v>
      </c>
      <c r="M78" s="56" t="s">
        <v>909</v>
      </c>
      <c r="N78"/>
      <c r="O78" s="57">
        <v>-2000</v>
      </c>
      <c r="P78" s="56" t="s">
        <v>99</v>
      </c>
      <c r="Q78" s="56" t="s">
        <v>378</v>
      </c>
      <c r="R78" s="56" t="s">
        <v>593</v>
      </c>
      <c r="S78" s="109"/>
    </row>
    <row r="79" spans="1:19" x14ac:dyDescent="0.25">
      <c r="A79" s="56" t="s">
        <v>908</v>
      </c>
      <c r="B79" s="56" t="s">
        <v>40</v>
      </c>
      <c r="C79" s="56" t="s">
        <v>185</v>
      </c>
      <c r="D79" s="56" t="s">
        <v>187</v>
      </c>
      <c r="E79" s="56" t="s">
        <v>186</v>
      </c>
      <c r="F79" s="56" t="s">
        <v>41</v>
      </c>
      <c r="G79" s="56" t="s">
        <v>41</v>
      </c>
      <c r="H79" s="56" t="s">
        <v>701</v>
      </c>
      <c r="I79" s="56" t="s">
        <v>701</v>
      </c>
      <c r="J79" s="56" t="s">
        <v>859</v>
      </c>
      <c r="K79" s="56" t="s">
        <v>782</v>
      </c>
      <c r="L79" s="56" t="s">
        <v>102</v>
      </c>
      <c r="M79" s="56" t="s">
        <v>909</v>
      </c>
      <c r="N79"/>
      <c r="O79" s="57">
        <v>-11000</v>
      </c>
      <c r="P79" s="56" t="s">
        <v>99</v>
      </c>
      <c r="Q79" s="56" t="s">
        <v>378</v>
      </c>
      <c r="R79" s="56" t="s">
        <v>593</v>
      </c>
      <c r="S79" s="109"/>
    </row>
    <row r="80" spans="1:19" x14ac:dyDescent="0.25">
      <c r="A80" s="56" t="s">
        <v>908</v>
      </c>
      <c r="B80" s="56" t="s">
        <v>40</v>
      </c>
      <c r="C80" s="56" t="s">
        <v>377</v>
      </c>
      <c r="D80" s="56" t="s">
        <v>187</v>
      </c>
      <c r="E80" s="56" t="s">
        <v>38</v>
      </c>
      <c r="F80" s="56" t="s">
        <v>41</v>
      </c>
      <c r="G80" s="56" t="s">
        <v>41</v>
      </c>
      <c r="H80" s="56" t="s">
        <v>649</v>
      </c>
      <c r="I80" s="56" t="s">
        <v>649</v>
      </c>
      <c r="J80" s="56" t="s">
        <v>859</v>
      </c>
      <c r="K80" s="56" t="s">
        <v>749</v>
      </c>
      <c r="L80" s="56" t="s">
        <v>690</v>
      </c>
      <c r="M80" s="56" t="s">
        <v>909</v>
      </c>
      <c r="N80" s="57">
        <v>1035000</v>
      </c>
      <c r="O80"/>
      <c r="P80" s="56" t="s">
        <v>29</v>
      </c>
      <c r="Q80" s="56" t="s">
        <v>378</v>
      </c>
      <c r="R80" s="56" t="s">
        <v>593</v>
      </c>
      <c r="S80" s="109"/>
    </row>
    <row r="81" spans="1:19" x14ac:dyDescent="0.25">
      <c r="A81" s="56" t="s">
        <v>908</v>
      </c>
      <c r="B81" s="56" t="s">
        <v>40</v>
      </c>
      <c r="C81" s="56" t="s">
        <v>377</v>
      </c>
      <c r="D81" s="56" t="s">
        <v>187</v>
      </c>
      <c r="E81" s="56" t="s">
        <v>38</v>
      </c>
      <c r="F81" s="56" t="s">
        <v>41</v>
      </c>
      <c r="G81" s="56" t="s">
        <v>41</v>
      </c>
      <c r="H81" s="56" t="s">
        <v>649</v>
      </c>
      <c r="I81" s="56" t="s">
        <v>649</v>
      </c>
      <c r="J81" s="56" t="s">
        <v>859</v>
      </c>
      <c r="K81" s="56" t="s">
        <v>725</v>
      </c>
      <c r="L81" s="56" t="s">
        <v>677</v>
      </c>
      <c r="M81" s="56" t="s">
        <v>909</v>
      </c>
      <c r="N81" s="57">
        <v>4925000</v>
      </c>
      <c r="O81" s="57">
        <v>-2636000</v>
      </c>
      <c r="P81" s="56" t="s">
        <v>29</v>
      </c>
      <c r="Q81" s="56" t="s">
        <v>378</v>
      </c>
      <c r="R81" s="56" t="s">
        <v>593</v>
      </c>
      <c r="S81" s="109"/>
    </row>
    <row r="82" spans="1:19" x14ac:dyDescent="0.25">
      <c r="A82" s="56" t="s">
        <v>908</v>
      </c>
      <c r="B82" s="56" t="s">
        <v>40</v>
      </c>
      <c r="C82" s="56" t="s">
        <v>377</v>
      </c>
      <c r="D82" s="56" t="s">
        <v>187</v>
      </c>
      <c r="E82" s="56" t="s">
        <v>38</v>
      </c>
      <c r="F82" s="56" t="s">
        <v>41</v>
      </c>
      <c r="G82" s="56" t="s">
        <v>41</v>
      </c>
      <c r="H82" s="56" t="s">
        <v>649</v>
      </c>
      <c r="I82" s="56" t="s">
        <v>649</v>
      </c>
      <c r="J82" s="56" t="s">
        <v>859</v>
      </c>
      <c r="K82" s="56" t="s">
        <v>728</v>
      </c>
      <c r="L82" s="56" t="s">
        <v>680</v>
      </c>
      <c r="M82" s="56" t="s">
        <v>909</v>
      </c>
      <c r="N82" s="57">
        <v>1322000</v>
      </c>
      <c r="O82" s="57">
        <v>-4553000</v>
      </c>
      <c r="P82" s="56" t="s">
        <v>29</v>
      </c>
      <c r="Q82" s="56" t="s">
        <v>378</v>
      </c>
      <c r="R82" s="56" t="s">
        <v>593</v>
      </c>
      <c r="S82" s="109"/>
    </row>
    <row r="83" spans="1:19" x14ac:dyDescent="0.25">
      <c r="A83" s="56" t="s">
        <v>908</v>
      </c>
      <c r="B83" s="56" t="s">
        <v>40</v>
      </c>
      <c r="C83" s="56" t="s">
        <v>377</v>
      </c>
      <c r="D83" s="56" t="s">
        <v>187</v>
      </c>
      <c r="E83" s="56" t="s">
        <v>38</v>
      </c>
      <c r="F83" s="56" t="s">
        <v>41</v>
      </c>
      <c r="G83" s="56" t="s">
        <v>41</v>
      </c>
      <c r="H83" s="56" t="s">
        <v>649</v>
      </c>
      <c r="I83" s="56" t="s">
        <v>649</v>
      </c>
      <c r="J83" s="56" t="s">
        <v>859</v>
      </c>
      <c r="K83" s="56" t="s">
        <v>913</v>
      </c>
      <c r="L83" s="56" t="s">
        <v>704</v>
      </c>
      <c r="M83" s="56" t="s">
        <v>909</v>
      </c>
      <c r="N83" s="57">
        <v>1138000</v>
      </c>
      <c r="O83"/>
      <c r="P83" s="56" t="s">
        <v>29</v>
      </c>
      <c r="Q83" s="56" t="s">
        <v>378</v>
      </c>
      <c r="R83" s="56" t="s">
        <v>593</v>
      </c>
      <c r="S83" s="109"/>
    </row>
    <row r="84" spans="1:19" x14ac:dyDescent="0.25">
      <c r="A84" s="56" t="s">
        <v>908</v>
      </c>
      <c r="B84" s="56" t="s">
        <v>40</v>
      </c>
      <c r="C84" s="56" t="s">
        <v>377</v>
      </c>
      <c r="D84" s="56" t="s">
        <v>187</v>
      </c>
      <c r="E84" s="56" t="s">
        <v>38</v>
      </c>
      <c r="F84" s="56" t="s">
        <v>41</v>
      </c>
      <c r="G84" s="56" t="s">
        <v>41</v>
      </c>
      <c r="H84" s="56" t="s">
        <v>649</v>
      </c>
      <c r="I84" s="56" t="s">
        <v>649</v>
      </c>
      <c r="J84" s="56" t="s">
        <v>859</v>
      </c>
      <c r="K84" s="56" t="s">
        <v>915</v>
      </c>
      <c r="L84" s="56" t="s">
        <v>693</v>
      </c>
      <c r="M84" s="56" t="s">
        <v>909</v>
      </c>
      <c r="N84" s="57">
        <v>4000</v>
      </c>
      <c r="O84" s="57">
        <v>-1112000</v>
      </c>
      <c r="P84" s="56" t="s">
        <v>29</v>
      </c>
      <c r="Q84" s="56" t="s">
        <v>378</v>
      </c>
      <c r="R84" s="56" t="s">
        <v>593</v>
      </c>
      <c r="S84" s="109"/>
    </row>
    <row r="85" spans="1:19" x14ac:dyDescent="0.25">
      <c r="A85" s="56" t="s">
        <v>908</v>
      </c>
      <c r="B85" s="56" t="s">
        <v>40</v>
      </c>
      <c r="C85" s="56" t="s">
        <v>377</v>
      </c>
      <c r="D85" s="56" t="s">
        <v>187</v>
      </c>
      <c r="E85" s="56" t="s">
        <v>38</v>
      </c>
      <c r="F85" s="56" t="s">
        <v>41</v>
      </c>
      <c r="G85" s="56" t="s">
        <v>41</v>
      </c>
      <c r="H85" s="56" t="s">
        <v>649</v>
      </c>
      <c r="I85" s="56" t="s">
        <v>649</v>
      </c>
      <c r="J85" s="56" t="s">
        <v>859</v>
      </c>
      <c r="K85" s="56" t="s">
        <v>831</v>
      </c>
      <c r="L85" s="56" t="s">
        <v>102</v>
      </c>
      <c r="M85" s="56" t="s">
        <v>909</v>
      </c>
      <c r="N85" s="57">
        <v>294000</v>
      </c>
      <c r="O85"/>
      <c r="P85" s="56" t="s">
        <v>29</v>
      </c>
      <c r="Q85" s="56" t="s">
        <v>378</v>
      </c>
      <c r="R85" s="56" t="s">
        <v>593</v>
      </c>
      <c r="S85" s="109"/>
    </row>
    <row r="86" spans="1:19" x14ac:dyDescent="0.25">
      <c r="A86" s="56" t="s">
        <v>908</v>
      </c>
      <c r="B86" s="56" t="s">
        <v>40</v>
      </c>
      <c r="C86" s="56" t="s">
        <v>377</v>
      </c>
      <c r="D86" s="56" t="s">
        <v>187</v>
      </c>
      <c r="E86" s="56" t="s">
        <v>38</v>
      </c>
      <c r="F86" s="56" t="s">
        <v>41</v>
      </c>
      <c r="G86" s="56" t="s">
        <v>41</v>
      </c>
      <c r="H86" s="56" t="s">
        <v>649</v>
      </c>
      <c r="I86" s="56" t="s">
        <v>649</v>
      </c>
      <c r="J86" s="56" t="s">
        <v>859</v>
      </c>
      <c r="K86" s="56" t="s">
        <v>914</v>
      </c>
      <c r="L86" s="56" t="s">
        <v>705</v>
      </c>
      <c r="M86" s="56" t="s">
        <v>909</v>
      </c>
      <c r="N86"/>
      <c r="O86" s="57">
        <v>-45000</v>
      </c>
      <c r="P86" s="56" t="s">
        <v>99</v>
      </c>
      <c r="Q86" s="56" t="s">
        <v>378</v>
      </c>
      <c r="R86" s="56" t="s">
        <v>593</v>
      </c>
      <c r="S86" s="109"/>
    </row>
    <row r="87" spans="1:19" x14ac:dyDescent="0.25">
      <c r="A87" s="56" t="s">
        <v>908</v>
      </c>
      <c r="B87" s="56" t="s">
        <v>40</v>
      </c>
      <c r="C87" s="56" t="s">
        <v>377</v>
      </c>
      <c r="D87" s="56" t="s">
        <v>187</v>
      </c>
      <c r="E87" s="56" t="s">
        <v>38</v>
      </c>
      <c r="F87" s="56" t="s">
        <v>41</v>
      </c>
      <c r="G87" s="56" t="s">
        <v>41</v>
      </c>
      <c r="H87" s="56" t="s">
        <v>649</v>
      </c>
      <c r="I87" s="56" t="s">
        <v>649</v>
      </c>
      <c r="J87" s="56" t="s">
        <v>859</v>
      </c>
      <c r="K87" s="56" t="s">
        <v>782</v>
      </c>
      <c r="L87" s="56" t="s">
        <v>102</v>
      </c>
      <c r="M87" s="56" t="s">
        <v>909</v>
      </c>
      <c r="N87"/>
      <c r="O87" s="57">
        <v>-372000</v>
      </c>
      <c r="P87" s="56" t="s">
        <v>99</v>
      </c>
      <c r="Q87" s="56" t="s">
        <v>378</v>
      </c>
      <c r="R87" s="56" t="s">
        <v>593</v>
      </c>
      <c r="S87" s="109"/>
    </row>
    <row r="88" spans="1:19" x14ac:dyDescent="0.25">
      <c r="A88" s="56" t="s">
        <v>908</v>
      </c>
      <c r="B88" s="56" t="s">
        <v>40</v>
      </c>
      <c r="C88" s="56" t="s">
        <v>38</v>
      </c>
      <c r="D88" s="56" t="s">
        <v>40</v>
      </c>
      <c r="E88" s="56" t="s">
        <v>38</v>
      </c>
      <c r="F88" s="56" t="s">
        <v>41</v>
      </c>
      <c r="G88" s="56" t="s">
        <v>41</v>
      </c>
      <c r="H88" s="56" t="s">
        <v>120</v>
      </c>
      <c r="I88" s="56" t="s">
        <v>120</v>
      </c>
      <c r="J88" s="56" t="s">
        <v>860</v>
      </c>
      <c r="K88" s="56" t="s">
        <v>749</v>
      </c>
      <c r="L88" s="56" t="s">
        <v>690</v>
      </c>
      <c r="M88" s="56" t="s">
        <v>909</v>
      </c>
      <c r="N88" s="57">
        <v>785003</v>
      </c>
      <c r="O88" s="57">
        <v>-239000</v>
      </c>
      <c r="P88" s="56" t="s">
        <v>29</v>
      </c>
      <c r="Q88" s="56" t="s">
        <v>378</v>
      </c>
      <c r="R88" s="56" t="s">
        <v>593</v>
      </c>
      <c r="S88" s="109"/>
    </row>
    <row r="89" spans="1:19" x14ac:dyDescent="0.25">
      <c r="A89" s="56" t="s">
        <v>908</v>
      </c>
      <c r="B89" s="56" t="s">
        <v>40</v>
      </c>
      <c r="C89" s="56" t="s">
        <v>38</v>
      </c>
      <c r="D89" s="56" t="s">
        <v>40</v>
      </c>
      <c r="E89" s="56" t="s">
        <v>38</v>
      </c>
      <c r="F89" s="56" t="s">
        <v>41</v>
      </c>
      <c r="G89" s="56" t="s">
        <v>41</v>
      </c>
      <c r="H89" s="56" t="s">
        <v>120</v>
      </c>
      <c r="I89" s="56" t="s">
        <v>120</v>
      </c>
      <c r="J89" s="56" t="s">
        <v>860</v>
      </c>
      <c r="K89" s="56" t="s">
        <v>728</v>
      </c>
      <c r="L89" s="56" t="s">
        <v>680</v>
      </c>
      <c r="M89" s="56" t="s">
        <v>909</v>
      </c>
      <c r="N89" s="57">
        <v>128000</v>
      </c>
      <c r="O89" s="57">
        <v>-635996</v>
      </c>
      <c r="P89" s="56" t="s">
        <v>29</v>
      </c>
      <c r="Q89" s="56" t="s">
        <v>378</v>
      </c>
      <c r="R89" s="56" t="s">
        <v>593</v>
      </c>
      <c r="S89" s="109"/>
    </row>
    <row r="90" spans="1:19" x14ac:dyDescent="0.25">
      <c r="A90" s="56" t="s">
        <v>908</v>
      </c>
      <c r="B90" s="56" t="s">
        <v>40</v>
      </c>
      <c r="C90" s="56" t="s">
        <v>38</v>
      </c>
      <c r="D90" s="56" t="s">
        <v>40</v>
      </c>
      <c r="E90" s="56" t="s">
        <v>38</v>
      </c>
      <c r="F90" s="56" t="s">
        <v>41</v>
      </c>
      <c r="G90" s="56" t="s">
        <v>41</v>
      </c>
      <c r="H90" s="56" t="s">
        <v>120</v>
      </c>
      <c r="I90" s="56" t="s">
        <v>120</v>
      </c>
      <c r="J90" s="56" t="s">
        <v>860</v>
      </c>
      <c r="K90" s="56" t="s">
        <v>910</v>
      </c>
      <c r="L90" s="56" t="s">
        <v>683</v>
      </c>
      <c r="M90" s="56" t="s">
        <v>909</v>
      </c>
      <c r="N90" s="57">
        <v>126000</v>
      </c>
      <c r="O90" s="57">
        <v>-128000</v>
      </c>
      <c r="P90" s="56" t="s">
        <v>29</v>
      </c>
      <c r="Q90" s="56" t="s">
        <v>378</v>
      </c>
      <c r="R90" s="56" t="s">
        <v>593</v>
      </c>
      <c r="S90" s="109"/>
    </row>
    <row r="91" spans="1:19" x14ac:dyDescent="0.25">
      <c r="A91" s="56" t="s">
        <v>908</v>
      </c>
      <c r="B91" s="56" t="s">
        <v>40</v>
      </c>
      <c r="C91" s="56" t="s">
        <v>38</v>
      </c>
      <c r="D91" s="56" t="s">
        <v>40</v>
      </c>
      <c r="E91" s="56" t="s">
        <v>38</v>
      </c>
      <c r="F91" s="56" t="s">
        <v>41</v>
      </c>
      <c r="G91" s="56" t="s">
        <v>41</v>
      </c>
      <c r="H91" s="56" t="s">
        <v>120</v>
      </c>
      <c r="I91" s="56" t="s">
        <v>120</v>
      </c>
      <c r="J91" s="56" t="s">
        <v>860</v>
      </c>
      <c r="K91" s="56" t="s">
        <v>782</v>
      </c>
      <c r="L91" s="56" t="s">
        <v>102</v>
      </c>
      <c r="M91" s="56" t="s">
        <v>909</v>
      </c>
      <c r="N91" s="57">
        <v>50993</v>
      </c>
      <c r="O91"/>
      <c r="P91" s="56" t="s">
        <v>29</v>
      </c>
      <c r="Q91" s="56" t="s">
        <v>378</v>
      </c>
      <c r="R91" s="56" t="s">
        <v>593</v>
      </c>
      <c r="S91" s="109"/>
    </row>
    <row r="92" spans="1:19" x14ac:dyDescent="0.25">
      <c r="A92" s="56" t="s">
        <v>908</v>
      </c>
      <c r="B92" s="56" t="s">
        <v>40</v>
      </c>
      <c r="C92" s="56" t="s">
        <v>38</v>
      </c>
      <c r="D92" s="56" t="s">
        <v>40</v>
      </c>
      <c r="E92" s="56" t="s">
        <v>38</v>
      </c>
      <c r="F92" s="56" t="s">
        <v>41</v>
      </c>
      <c r="G92" s="56" t="s">
        <v>41</v>
      </c>
      <c r="H92" s="56" t="s">
        <v>120</v>
      </c>
      <c r="I92" s="56" t="s">
        <v>120</v>
      </c>
      <c r="J92" s="56" t="s">
        <v>860</v>
      </c>
      <c r="K92" s="56" t="s">
        <v>911</v>
      </c>
      <c r="L92" s="56" t="s">
        <v>686</v>
      </c>
      <c r="M92" s="56" t="s">
        <v>909</v>
      </c>
      <c r="N92"/>
      <c r="O92" s="57">
        <v>-9000</v>
      </c>
      <c r="P92" s="56" t="s">
        <v>99</v>
      </c>
      <c r="Q92" s="56" t="s">
        <v>378</v>
      </c>
      <c r="R92" s="56" t="s">
        <v>593</v>
      </c>
      <c r="S92" s="109"/>
    </row>
    <row r="93" spans="1:19" x14ac:dyDescent="0.25">
      <c r="A93" s="56" t="s">
        <v>908</v>
      </c>
      <c r="B93" s="56" t="s">
        <v>40</v>
      </c>
      <c r="C93" s="56" t="s">
        <v>38</v>
      </c>
      <c r="D93" s="56" t="s">
        <v>40</v>
      </c>
      <c r="E93" s="56" t="s">
        <v>38</v>
      </c>
      <c r="F93" s="56" t="s">
        <v>41</v>
      </c>
      <c r="G93" s="56" t="s">
        <v>41</v>
      </c>
      <c r="H93" s="56" t="s">
        <v>120</v>
      </c>
      <c r="I93" s="56" t="s">
        <v>120</v>
      </c>
      <c r="J93" s="56" t="s">
        <v>860</v>
      </c>
      <c r="K93" s="56" t="s">
        <v>831</v>
      </c>
      <c r="L93" s="56" t="s">
        <v>102</v>
      </c>
      <c r="M93" s="56" t="s">
        <v>909</v>
      </c>
      <c r="N93"/>
      <c r="O93" s="57">
        <v>-78000</v>
      </c>
      <c r="P93" s="56" t="s">
        <v>99</v>
      </c>
      <c r="Q93" s="56" t="s">
        <v>378</v>
      </c>
      <c r="R93" s="56" t="s">
        <v>593</v>
      </c>
      <c r="S93" s="109"/>
    </row>
    <row r="94" spans="1:19" x14ac:dyDescent="0.25">
      <c r="A94" s="56" t="s">
        <v>908</v>
      </c>
      <c r="B94" s="56" t="s">
        <v>40</v>
      </c>
      <c r="C94" s="56" t="s">
        <v>194</v>
      </c>
      <c r="D94" s="56" t="s">
        <v>187</v>
      </c>
      <c r="E94" s="56" t="s">
        <v>397</v>
      </c>
      <c r="F94" s="56" t="s">
        <v>41</v>
      </c>
      <c r="G94" s="56" t="s">
        <v>41</v>
      </c>
      <c r="H94" s="56" t="s">
        <v>871</v>
      </c>
      <c r="I94" s="56" t="s">
        <v>871</v>
      </c>
      <c r="J94" s="56" t="s">
        <v>860</v>
      </c>
      <c r="K94" s="56" t="s">
        <v>749</v>
      </c>
      <c r="L94" s="56" t="s">
        <v>690</v>
      </c>
      <c r="M94" s="56" t="s">
        <v>909</v>
      </c>
      <c r="N94" s="57">
        <v>1689000</v>
      </c>
      <c r="O94" s="57">
        <v>-28000</v>
      </c>
      <c r="P94" s="56" t="s">
        <v>29</v>
      </c>
      <c r="Q94" s="56" t="s">
        <v>378</v>
      </c>
      <c r="R94" s="56" t="s">
        <v>593</v>
      </c>
      <c r="S94" s="109"/>
    </row>
    <row r="95" spans="1:19" x14ac:dyDescent="0.25">
      <c r="A95" s="56" t="s">
        <v>908</v>
      </c>
      <c r="B95" s="56" t="s">
        <v>40</v>
      </c>
      <c r="C95" s="56" t="s">
        <v>194</v>
      </c>
      <c r="D95" s="56" t="s">
        <v>187</v>
      </c>
      <c r="E95" s="56" t="s">
        <v>397</v>
      </c>
      <c r="F95" s="56" t="s">
        <v>41</v>
      </c>
      <c r="G95" s="56" t="s">
        <v>41</v>
      </c>
      <c r="H95" s="56" t="s">
        <v>871</v>
      </c>
      <c r="I95" s="56" t="s">
        <v>871</v>
      </c>
      <c r="J95" s="56" t="s">
        <v>860</v>
      </c>
      <c r="K95" s="56" t="s">
        <v>728</v>
      </c>
      <c r="L95" s="56" t="s">
        <v>680</v>
      </c>
      <c r="M95" s="56" t="s">
        <v>909</v>
      </c>
      <c r="N95" s="57">
        <v>28000</v>
      </c>
      <c r="O95" s="57">
        <v>-1672000</v>
      </c>
      <c r="P95" s="56" t="s">
        <v>29</v>
      </c>
      <c r="Q95" s="56" t="s">
        <v>378</v>
      </c>
      <c r="R95" s="56" t="s">
        <v>593</v>
      </c>
      <c r="S95" s="109"/>
    </row>
    <row r="96" spans="1:19" x14ac:dyDescent="0.25">
      <c r="A96" s="56" t="s">
        <v>908</v>
      </c>
      <c r="B96" s="56" t="s">
        <v>40</v>
      </c>
      <c r="C96" s="56" t="s">
        <v>194</v>
      </c>
      <c r="D96" s="56" t="s">
        <v>187</v>
      </c>
      <c r="E96" s="56" t="s">
        <v>397</v>
      </c>
      <c r="F96" s="56" t="s">
        <v>41</v>
      </c>
      <c r="G96" s="56" t="s">
        <v>41</v>
      </c>
      <c r="H96" s="56" t="s">
        <v>871</v>
      </c>
      <c r="I96" s="56" t="s">
        <v>871</v>
      </c>
      <c r="J96" s="56" t="s">
        <v>860</v>
      </c>
      <c r="K96" s="56" t="s">
        <v>910</v>
      </c>
      <c r="L96" s="56" t="s">
        <v>683</v>
      </c>
      <c r="M96" s="56" t="s">
        <v>909</v>
      </c>
      <c r="N96" s="57">
        <v>29000</v>
      </c>
      <c r="O96" s="57">
        <v>-28000</v>
      </c>
      <c r="P96" s="56" t="s">
        <v>29</v>
      </c>
      <c r="Q96" s="56" t="s">
        <v>378</v>
      </c>
      <c r="R96" s="56" t="s">
        <v>593</v>
      </c>
      <c r="S96" s="109"/>
    </row>
    <row r="97" spans="1:19" x14ac:dyDescent="0.25">
      <c r="A97" s="56" t="s">
        <v>908</v>
      </c>
      <c r="B97" s="56" t="s">
        <v>40</v>
      </c>
      <c r="C97" s="56" t="s">
        <v>194</v>
      </c>
      <c r="D97" s="56" t="s">
        <v>187</v>
      </c>
      <c r="E97" s="56" t="s">
        <v>397</v>
      </c>
      <c r="F97" s="56" t="s">
        <v>41</v>
      </c>
      <c r="G97" s="56" t="s">
        <v>41</v>
      </c>
      <c r="H97" s="56" t="s">
        <v>871</v>
      </c>
      <c r="I97" s="56" t="s">
        <v>871</v>
      </c>
      <c r="J97" s="56" t="s">
        <v>860</v>
      </c>
      <c r="K97" s="56" t="s">
        <v>911</v>
      </c>
      <c r="L97" s="56" t="s">
        <v>686</v>
      </c>
      <c r="M97" s="56" t="s">
        <v>909</v>
      </c>
      <c r="N97"/>
      <c r="O97" s="57">
        <v>-18000</v>
      </c>
      <c r="P97" s="56" t="s">
        <v>99</v>
      </c>
      <c r="Q97" s="56" t="s">
        <v>378</v>
      </c>
      <c r="R97" s="56" t="s">
        <v>593</v>
      </c>
      <c r="S97" s="109"/>
    </row>
    <row r="98" spans="1:19" x14ac:dyDescent="0.25">
      <c r="A98" s="56" t="s">
        <v>908</v>
      </c>
      <c r="B98" s="56" t="s">
        <v>40</v>
      </c>
      <c r="C98" s="56" t="s">
        <v>38</v>
      </c>
      <c r="D98" s="56" t="s">
        <v>40</v>
      </c>
      <c r="E98" s="56" t="s">
        <v>38</v>
      </c>
      <c r="F98" s="56" t="s">
        <v>41</v>
      </c>
      <c r="G98" s="56" t="s">
        <v>41</v>
      </c>
      <c r="H98" s="56" t="s">
        <v>120</v>
      </c>
      <c r="I98" s="56" t="s">
        <v>120</v>
      </c>
      <c r="J98" s="56" t="s">
        <v>861</v>
      </c>
      <c r="K98" s="56" t="s">
        <v>749</v>
      </c>
      <c r="L98" s="56" t="s">
        <v>690</v>
      </c>
      <c r="M98" s="56" t="s">
        <v>909</v>
      </c>
      <c r="N98" s="57">
        <v>1468000</v>
      </c>
      <c r="O98" s="57">
        <v>-281000</v>
      </c>
      <c r="P98" s="56" t="s">
        <v>29</v>
      </c>
      <c r="Q98" s="56" t="s">
        <v>378</v>
      </c>
      <c r="R98" s="56" t="s">
        <v>593</v>
      </c>
      <c r="S98" s="109"/>
    </row>
    <row r="99" spans="1:19" x14ac:dyDescent="0.25">
      <c r="A99" s="56" t="s">
        <v>908</v>
      </c>
      <c r="B99" s="56" t="s">
        <v>40</v>
      </c>
      <c r="C99" s="56" t="s">
        <v>38</v>
      </c>
      <c r="D99" s="56" t="s">
        <v>40</v>
      </c>
      <c r="E99" s="56" t="s">
        <v>38</v>
      </c>
      <c r="F99" s="56" t="s">
        <v>41</v>
      </c>
      <c r="G99" s="56" t="s">
        <v>41</v>
      </c>
      <c r="H99" s="56" t="s">
        <v>120</v>
      </c>
      <c r="I99" s="56" t="s">
        <v>120</v>
      </c>
      <c r="J99" s="56" t="s">
        <v>861</v>
      </c>
      <c r="K99" s="56" t="s">
        <v>728</v>
      </c>
      <c r="L99" s="56" t="s">
        <v>680</v>
      </c>
      <c r="M99" s="56" t="s">
        <v>909</v>
      </c>
      <c r="N99" s="57">
        <v>154000</v>
      </c>
      <c r="O99" s="57">
        <v>-1353000</v>
      </c>
      <c r="P99" s="56" t="s">
        <v>29</v>
      </c>
      <c r="Q99" s="56" t="s">
        <v>378</v>
      </c>
      <c r="R99" s="56" t="s">
        <v>593</v>
      </c>
      <c r="S99" s="109"/>
    </row>
    <row r="100" spans="1:19" x14ac:dyDescent="0.25">
      <c r="A100" s="56" t="s">
        <v>908</v>
      </c>
      <c r="B100" s="56" t="s">
        <v>40</v>
      </c>
      <c r="C100" s="56" t="s">
        <v>38</v>
      </c>
      <c r="D100" s="56" t="s">
        <v>40</v>
      </c>
      <c r="E100" s="56" t="s">
        <v>38</v>
      </c>
      <c r="F100" s="56" t="s">
        <v>41</v>
      </c>
      <c r="G100" s="56" t="s">
        <v>41</v>
      </c>
      <c r="H100" s="56" t="s">
        <v>120</v>
      </c>
      <c r="I100" s="56" t="s">
        <v>120</v>
      </c>
      <c r="J100" s="56" t="s">
        <v>861</v>
      </c>
      <c r="K100" s="56" t="s">
        <v>910</v>
      </c>
      <c r="L100" s="56" t="s">
        <v>683</v>
      </c>
      <c r="M100" s="56" t="s">
        <v>909</v>
      </c>
      <c r="N100" s="57">
        <v>154000</v>
      </c>
      <c r="O100" s="57">
        <v>-154000</v>
      </c>
      <c r="P100" s="56" t="s">
        <v>29</v>
      </c>
      <c r="Q100" s="56" t="s">
        <v>378</v>
      </c>
      <c r="R100" s="56" t="s">
        <v>593</v>
      </c>
      <c r="S100" s="109"/>
    </row>
    <row r="101" spans="1:19" x14ac:dyDescent="0.25">
      <c r="A101" s="56" t="s">
        <v>908</v>
      </c>
      <c r="B101" s="56" t="s">
        <v>40</v>
      </c>
      <c r="C101" s="56" t="s">
        <v>38</v>
      </c>
      <c r="D101" s="56" t="s">
        <v>40</v>
      </c>
      <c r="E101" s="56" t="s">
        <v>38</v>
      </c>
      <c r="F101" s="56" t="s">
        <v>41</v>
      </c>
      <c r="G101" s="56" t="s">
        <v>41</v>
      </c>
      <c r="H101" s="56" t="s">
        <v>120</v>
      </c>
      <c r="I101" s="56" t="s">
        <v>120</v>
      </c>
      <c r="J101" s="56" t="s">
        <v>861</v>
      </c>
      <c r="K101" s="56" t="s">
        <v>782</v>
      </c>
      <c r="L101" s="56" t="s">
        <v>102</v>
      </c>
      <c r="M101" s="56" t="s">
        <v>909</v>
      </c>
      <c r="N101" s="57">
        <v>28000</v>
      </c>
      <c r="O101"/>
      <c r="P101" s="56" t="s">
        <v>29</v>
      </c>
      <c r="Q101" s="56" t="s">
        <v>378</v>
      </c>
      <c r="R101" s="56" t="s">
        <v>593</v>
      </c>
      <c r="S101" s="109"/>
    </row>
    <row r="102" spans="1:19" x14ac:dyDescent="0.25">
      <c r="A102" s="56" t="s">
        <v>908</v>
      </c>
      <c r="B102" s="56" t="s">
        <v>40</v>
      </c>
      <c r="C102" s="56" t="s">
        <v>38</v>
      </c>
      <c r="D102" s="56" t="s">
        <v>40</v>
      </c>
      <c r="E102" s="56" t="s">
        <v>38</v>
      </c>
      <c r="F102" s="56" t="s">
        <v>41</v>
      </c>
      <c r="G102" s="56" t="s">
        <v>41</v>
      </c>
      <c r="H102" s="56" t="s">
        <v>120</v>
      </c>
      <c r="I102" s="56" t="s">
        <v>120</v>
      </c>
      <c r="J102" s="56" t="s">
        <v>861</v>
      </c>
      <c r="K102" s="56" t="s">
        <v>911</v>
      </c>
      <c r="L102" s="56" t="s">
        <v>686</v>
      </c>
      <c r="M102" s="56" t="s">
        <v>909</v>
      </c>
      <c r="N102"/>
      <c r="O102" s="57">
        <v>-16000</v>
      </c>
      <c r="P102" s="56" t="s">
        <v>99</v>
      </c>
      <c r="Q102" s="56" t="s">
        <v>378</v>
      </c>
      <c r="R102" s="56" t="s">
        <v>593</v>
      </c>
      <c r="S102" s="109"/>
    </row>
    <row r="103" spans="1:19" x14ac:dyDescent="0.25">
      <c r="A103" s="56" t="s">
        <v>908</v>
      </c>
      <c r="B103" s="56" t="s">
        <v>40</v>
      </c>
      <c r="C103" s="56" t="s">
        <v>38</v>
      </c>
      <c r="D103" s="56" t="s">
        <v>40</v>
      </c>
      <c r="E103" s="56" t="s">
        <v>38</v>
      </c>
      <c r="F103" s="56" t="s">
        <v>41</v>
      </c>
      <c r="G103" s="56" t="s">
        <v>41</v>
      </c>
      <c r="H103" s="56" t="s">
        <v>120</v>
      </c>
      <c r="I103" s="56" t="s">
        <v>120</v>
      </c>
      <c r="J103" s="56" t="s">
        <v>917</v>
      </c>
      <c r="K103" s="56" t="s">
        <v>918</v>
      </c>
      <c r="L103" s="56" t="s">
        <v>130</v>
      </c>
      <c r="M103" s="56" t="s">
        <v>909</v>
      </c>
      <c r="N103" s="57">
        <v>7</v>
      </c>
      <c r="O103"/>
      <c r="P103" s="56" t="s">
        <v>29</v>
      </c>
      <c r="Q103" s="56" t="s">
        <v>378</v>
      </c>
      <c r="R103" s="56" t="s">
        <v>593</v>
      </c>
      <c r="S103" s="109"/>
    </row>
    <row r="104" spans="1:19" x14ac:dyDescent="0.25">
      <c r="A104" s="56" t="s">
        <v>908</v>
      </c>
      <c r="B104" s="56" t="s">
        <v>40</v>
      </c>
      <c r="C104" s="56" t="s">
        <v>38</v>
      </c>
      <c r="D104" s="56" t="s">
        <v>40</v>
      </c>
      <c r="E104" s="56" t="s">
        <v>38</v>
      </c>
      <c r="F104" s="56" t="s">
        <v>41</v>
      </c>
      <c r="G104" s="56" t="s">
        <v>41</v>
      </c>
      <c r="H104" s="56" t="s">
        <v>120</v>
      </c>
      <c r="I104" s="56" t="s">
        <v>120</v>
      </c>
      <c r="J104" s="56" t="s">
        <v>917</v>
      </c>
      <c r="K104" s="56" t="s">
        <v>725</v>
      </c>
      <c r="L104" s="56" t="s">
        <v>677</v>
      </c>
      <c r="M104" s="56" t="s">
        <v>909</v>
      </c>
      <c r="N104"/>
      <c r="O104" s="57">
        <v>-3</v>
      </c>
      <c r="P104" s="56" t="s">
        <v>99</v>
      </c>
      <c r="Q104" s="56" t="s">
        <v>378</v>
      </c>
      <c r="R104" s="56" t="s">
        <v>593</v>
      </c>
      <c r="S104" s="109"/>
    </row>
    <row r="105" spans="1:19" x14ac:dyDescent="0.25">
      <c r="A105" s="56" t="s">
        <v>908</v>
      </c>
      <c r="B105" s="56" t="s">
        <v>40</v>
      </c>
      <c r="C105" s="56" t="s">
        <v>38</v>
      </c>
      <c r="D105" s="56" t="s">
        <v>40</v>
      </c>
      <c r="E105" s="56" t="s">
        <v>38</v>
      </c>
      <c r="F105" s="56" t="s">
        <v>41</v>
      </c>
      <c r="G105" s="56" t="s">
        <v>41</v>
      </c>
      <c r="H105" s="56" t="s">
        <v>120</v>
      </c>
      <c r="I105" s="56" t="s">
        <v>120</v>
      </c>
      <c r="J105" s="56" t="s">
        <v>917</v>
      </c>
      <c r="K105" s="56" t="s">
        <v>728</v>
      </c>
      <c r="L105" s="56" t="s">
        <v>680</v>
      </c>
      <c r="M105" s="56" t="s">
        <v>909</v>
      </c>
      <c r="N105"/>
      <c r="O105" s="57">
        <v>-4</v>
      </c>
      <c r="P105" s="56" t="s">
        <v>99</v>
      </c>
      <c r="Q105" s="56" t="s">
        <v>378</v>
      </c>
      <c r="R105" s="56" t="s">
        <v>593</v>
      </c>
      <c r="S105" s="109"/>
    </row>
    <row r="106" spans="1:19" x14ac:dyDescent="0.25">
      <c r="A106" s="56" t="s">
        <v>908</v>
      </c>
      <c r="B106" s="56" t="s">
        <v>40</v>
      </c>
      <c r="C106" s="56" t="s">
        <v>41</v>
      </c>
      <c r="D106" s="56" t="s">
        <v>41</v>
      </c>
      <c r="E106" s="56" t="s">
        <v>41</v>
      </c>
      <c r="F106" s="56" t="s">
        <v>41</v>
      </c>
      <c r="G106" s="56" t="s">
        <v>41</v>
      </c>
      <c r="H106" s="56" t="s">
        <v>26</v>
      </c>
      <c r="I106" s="56" t="s">
        <v>26</v>
      </c>
      <c r="J106" s="56" t="s">
        <v>917</v>
      </c>
      <c r="K106" s="56" t="s">
        <v>725</v>
      </c>
      <c r="L106" s="56" t="s">
        <v>677</v>
      </c>
      <c r="M106" s="56" t="s">
        <v>909</v>
      </c>
      <c r="N106" s="57">
        <v>152960000</v>
      </c>
      <c r="O106"/>
      <c r="P106" s="56" t="s">
        <v>29</v>
      </c>
      <c r="Q106" s="56" t="s">
        <v>378</v>
      </c>
      <c r="R106" s="56" t="s">
        <v>593</v>
      </c>
      <c r="S106" s="109"/>
    </row>
    <row r="107" spans="1:19" x14ac:dyDescent="0.25">
      <c r="A107" s="56" t="s">
        <v>908</v>
      </c>
      <c r="B107" s="56" t="s">
        <v>40</v>
      </c>
      <c r="C107" s="56" t="s">
        <v>41</v>
      </c>
      <c r="D107" s="56" t="s">
        <v>41</v>
      </c>
      <c r="E107" s="56" t="s">
        <v>41</v>
      </c>
      <c r="F107" s="56" t="s">
        <v>41</v>
      </c>
      <c r="G107" s="56" t="s">
        <v>41</v>
      </c>
      <c r="H107" s="56" t="s">
        <v>26</v>
      </c>
      <c r="I107" s="56" t="s">
        <v>26</v>
      </c>
      <c r="J107" s="56" t="s">
        <v>917</v>
      </c>
      <c r="K107" s="56" t="s">
        <v>749</v>
      </c>
      <c r="L107" s="56" t="s">
        <v>690</v>
      </c>
      <c r="M107" s="56" t="s">
        <v>909</v>
      </c>
      <c r="N107"/>
      <c r="O107" s="57">
        <v>-152960000</v>
      </c>
      <c r="P107" s="56" t="s">
        <v>99</v>
      </c>
      <c r="Q107" s="56" t="s">
        <v>378</v>
      </c>
      <c r="R107" s="56" t="s">
        <v>593</v>
      </c>
      <c r="S107" s="109"/>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2300-115E-4613-BCD4-16B56C9F0518}">
  <sheetPr>
    <tabColor theme="4" tint="0.79998168889431442"/>
  </sheetPr>
  <dimension ref="A1:Q74"/>
  <sheetViews>
    <sheetView workbookViewId="0">
      <selection activeCell="C19" sqref="C19"/>
    </sheetView>
  </sheetViews>
  <sheetFormatPr defaultRowHeight="15" x14ac:dyDescent="0.25"/>
  <cols>
    <col min="1" max="1" width="14.42578125" customWidth="1"/>
    <col min="3" max="3" width="39.85546875" customWidth="1"/>
    <col min="4" max="4" width="44.140625" customWidth="1"/>
    <col min="6" max="6" width="20.7109375" customWidth="1"/>
    <col min="7" max="7" width="17.42578125" style="5" bestFit="1" customWidth="1"/>
    <col min="12" max="12" width="42.42578125" customWidth="1"/>
    <col min="14" max="14" width="6.28515625" customWidth="1"/>
    <col min="15" max="15" width="13.42578125" bestFit="1" customWidth="1"/>
    <col min="16" max="16" width="17.28515625" bestFit="1" customWidth="1"/>
    <col min="17" max="17" width="17.7109375" bestFit="1" customWidth="1"/>
  </cols>
  <sheetData>
    <row r="1" spans="1:17" ht="34.5" x14ac:dyDescent="0.45">
      <c r="A1" s="4" t="s">
        <v>588</v>
      </c>
      <c r="B1" s="18"/>
      <c r="C1" s="18"/>
      <c r="D1" s="18"/>
      <c r="E1" s="18"/>
      <c r="F1" s="18"/>
      <c r="G1" s="26"/>
    </row>
    <row r="2" spans="1:17" x14ac:dyDescent="0.25">
      <c r="A2" s="18"/>
      <c r="B2" s="18"/>
      <c r="C2" s="18"/>
      <c r="D2" s="18"/>
      <c r="E2" s="18"/>
      <c r="F2" s="18"/>
      <c r="G2" s="26"/>
    </row>
    <row r="3" spans="1:17" x14ac:dyDescent="0.25">
      <c r="A3" s="27"/>
      <c r="B3" s="18"/>
      <c r="C3" s="18"/>
      <c r="E3" s="18"/>
      <c r="F3" s="18"/>
      <c r="G3" s="26"/>
    </row>
    <row r="4" spans="1:17" x14ac:dyDescent="0.25">
      <c r="A4" s="18" t="s">
        <v>1027</v>
      </c>
      <c r="B4" s="18"/>
      <c r="C4" s="18"/>
      <c r="E4" s="18"/>
      <c r="F4" s="18"/>
      <c r="G4" s="26"/>
    </row>
    <row r="5" spans="1:17" x14ac:dyDescent="0.25">
      <c r="A5" s="18" t="s">
        <v>905</v>
      </c>
      <c r="B5" s="18"/>
      <c r="C5" s="18"/>
      <c r="E5" s="18"/>
      <c r="F5" s="18"/>
      <c r="G5" s="26"/>
    </row>
    <row r="6" spans="1:17" x14ac:dyDescent="0.25">
      <c r="A6" s="65" t="s">
        <v>906</v>
      </c>
      <c r="B6" s="18"/>
      <c r="C6" s="18"/>
      <c r="E6" s="18"/>
      <c r="F6" s="18"/>
      <c r="G6" s="26"/>
    </row>
    <row r="7" spans="1:17" x14ac:dyDescent="0.25">
      <c r="A7" s="27" t="s">
        <v>1028</v>
      </c>
      <c r="O7" s="14" t="s">
        <v>923</v>
      </c>
    </row>
    <row r="8" spans="1:17" x14ac:dyDescent="0.25">
      <c r="A8" s="36" t="s">
        <v>613</v>
      </c>
      <c r="B8" s="36" t="s">
        <v>614</v>
      </c>
      <c r="C8" s="36" t="s">
        <v>615</v>
      </c>
      <c r="D8" s="36" t="s">
        <v>616</v>
      </c>
      <c r="E8" s="36" t="s">
        <v>8</v>
      </c>
      <c r="F8" s="36" t="s">
        <v>617</v>
      </c>
      <c r="G8" s="37" t="s">
        <v>4</v>
      </c>
      <c r="H8" s="36" t="s">
        <v>618</v>
      </c>
      <c r="I8" s="36" t="s">
        <v>12</v>
      </c>
      <c r="J8" s="36" t="s">
        <v>19</v>
      </c>
      <c r="K8" s="36" t="s">
        <v>619</v>
      </c>
      <c r="L8" s="36" t="s">
        <v>620</v>
      </c>
      <c r="M8" s="36" t="s">
        <v>621</v>
      </c>
      <c r="O8" s="62" t="s">
        <v>1030</v>
      </c>
      <c r="Q8" s="14"/>
    </row>
    <row r="9" spans="1:17" x14ac:dyDescent="0.25">
      <c r="A9" s="38" t="s">
        <v>26</v>
      </c>
      <c r="B9" s="38" t="s">
        <v>622</v>
      </c>
      <c r="C9" s="38" t="s">
        <v>748</v>
      </c>
      <c r="D9" s="38" t="s">
        <v>691</v>
      </c>
      <c r="E9" s="38" t="s">
        <v>690</v>
      </c>
      <c r="F9" s="38" t="s">
        <v>749</v>
      </c>
      <c r="G9" s="41">
        <v>-152960000</v>
      </c>
      <c r="H9" s="38" t="s">
        <v>40</v>
      </c>
      <c r="I9" s="38" t="s">
        <v>41</v>
      </c>
      <c r="J9" s="38" t="s">
        <v>41</v>
      </c>
      <c r="K9" s="38" t="s">
        <v>41</v>
      </c>
      <c r="L9" s="38" t="s">
        <v>880</v>
      </c>
      <c r="M9" s="38" t="s">
        <v>593</v>
      </c>
      <c r="O9" s="68" t="s">
        <v>12</v>
      </c>
      <c r="P9" t="s">
        <v>603</v>
      </c>
      <c r="Q9" s="14" t="s">
        <v>665</v>
      </c>
    </row>
    <row r="10" spans="1:17" x14ac:dyDescent="0.25">
      <c r="A10" s="38" t="s">
        <v>26</v>
      </c>
      <c r="B10" s="38" t="s">
        <v>622</v>
      </c>
      <c r="C10" s="38" t="s">
        <v>623</v>
      </c>
      <c r="D10" s="38" t="s">
        <v>678</v>
      </c>
      <c r="E10" s="38" t="s">
        <v>677</v>
      </c>
      <c r="F10" s="38" t="s">
        <v>725</v>
      </c>
      <c r="G10" s="41">
        <v>152960000</v>
      </c>
      <c r="H10" s="38" t="s">
        <v>40</v>
      </c>
      <c r="I10" s="38" t="s">
        <v>41</v>
      </c>
      <c r="J10" s="38" t="s">
        <v>41</v>
      </c>
      <c r="K10" s="38" t="s">
        <v>41</v>
      </c>
      <c r="L10" s="38" t="s">
        <v>880</v>
      </c>
      <c r="M10" s="38" t="s">
        <v>593</v>
      </c>
      <c r="O10" s="68" t="s">
        <v>613</v>
      </c>
      <c r="P10" t="s">
        <v>603</v>
      </c>
      <c r="Q10" s="14" t="s">
        <v>666</v>
      </c>
    </row>
    <row r="11" spans="1:17" x14ac:dyDescent="0.25">
      <c r="A11" s="38" t="s">
        <v>881</v>
      </c>
      <c r="B11" s="38" t="s">
        <v>726</v>
      </c>
      <c r="C11" s="38" t="s">
        <v>727</v>
      </c>
      <c r="D11" s="38" t="s">
        <v>681</v>
      </c>
      <c r="E11" s="38" t="s">
        <v>680</v>
      </c>
      <c r="F11" s="38" t="s">
        <v>728</v>
      </c>
      <c r="G11" s="41">
        <v>2440437000</v>
      </c>
      <c r="H11" s="38" t="s">
        <v>40</v>
      </c>
      <c r="I11" s="38" t="s">
        <v>41</v>
      </c>
      <c r="J11" s="38" t="s">
        <v>41</v>
      </c>
      <c r="K11" s="38" t="s">
        <v>41</v>
      </c>
      <c r="L11" s="38" t="s">
        <v>882</v>
      </c>
      <c r="M11" s="38" t="s">
        <v>593</v>
      </c>
    </row>
    <row r="12" spans="1:17" x14ac:dyDescent="0.25">
      <c r="A12" s="38" t="s">
        <v>120</v>
      </c>
      <c r="B12" s="38" t="s">
        <v>622</v>
      </c>
      <c r="C12" s="38" t="s">
        <v>748</v>
      </c>
      <c r="D12" s="38" t="s">
        <v>691</v>
      </c>
      <c r="E12" s="38" t="s">
        <v>690</v>
      </c>
      <c r="F12" s="38" t="s">
        <v>749</v>
      </c>
      <c r="G12" s="41">
        <v>84011003</v>
      </c>
      <c r="H12" s="38" t="s">
        <v>40</v>
      </c>
      <c r="I12" s="38" t="s">
        <v>38</v>
      </c>
      <c r="J12" s="38" t="s">
        <v>40</v>
      </c>
      <c r="K12" s="38" t="s">
        <v>38</v>
      </c>
      <c r="L12" s="38" t="s">
        <v>37</v>
      </c>
      <c r="M12" s="38" t="s">
        <v>593</v>
      </c>
      <c r="O12" s="68" t="s">
        <v>597</v>
      </c>
      <c r="P12" t="s">
        <v>599</v>
      </c>
    </row>
    <row r="13" spans="1:17" x14ac:dyDescent="0.25">
      <c r="A13" s="38" t="s">
        <v>120</v>
      </c>
      <c r="B13" s="38" t="s">
        <v>622</v>
      </c>
      <c r="C13" s="38" t="s">
        <v>623</v>
      </c>
      <c r="D13" s="38" t="s">
        <v>678</v>
      </c>
      <c r="E13" s="38" t="s">
        <v>677</v>
      </c>
      <c r="F13" s="38" t="s">
        <v>725</v>
      </c>
      <c r="G13" s="41">
        <v>-3</v>
      </c>
      <c r="H13" s="38" t="s">
        <v>40</v>
      </c>
      <c r="I13" s="38" t="s">
        <v>38</v>
      </c>
      <c r="J13" s="38" t="s">
        <v>40</v>
      </c>
      <c r="K13" s="38" t="s">
        <v>38</v>
      </c>
      <c r="L13" s="38" t="s">
        <v>37</v>
      </c>
      <c r="M13" s="38" t="s">
        <v>593</v>
      </c>
      <c r="O13" s="15" t="s">
        <v>725</v>
      </c>
      <c r="P13" s="17">
        <v>159880997</v>
      </c>
    </row>
    <row r="14" spans="1:17" x14ac:dyDescent="0.25">
      <c r="A14" s="38" t="s">
        <v>120</v>
      </c>
      <c r="B14" s="38" t="s">
        <v>726</v>
      </c>
      <c r="C14" s="38" t="s">
        <v>727</v>
      </c>
      <c r="D14" s="38" t="s">
        <v>681</v>
      </c>
      <c r="E14" s="38" t="s">
        <v>680</v>
      </c>
      <c r="F14" s="38" t="s">
        <v>728</v>
      </c>
      <c r="G14" s="41">
        <v>-262358000</v>
      </c>
      <c r="H14" s="38" t="s">
        <v>40</v>
      </c>
      <c r="I14" s="38" t="s">
        <v>38</v>
      </c>
      <c r="J14" s="38" t="s">
        <v>40</v>
      </c>
      <c r="K14" s="38" t="s">
        <v>38</v>
      </c>
      <c r="L14" s="38" t="s">
        <v>37</v>
      </c>
      <c r="M14" s="38" t="s">
        <v>593</v>
      </c>
      <c r="O14" s="15" t="s">
        <v>749</v>
      </c>
      <c r="P14" s="17">
        <v>13816003</v>
      </c>
    </row>
    <row r="15" spans="1:17" x14ac:dyDescent="0.25">
      <c r="A15" s="38" t="s">
        <v>883</v>
      </c>
      <c r="B15" s="38" t="s">
        <v>726</v>
      </c>
      <c r="C15" s="38" t="s">
        <v>727</v>
      </c>
      <c r="D15" s="38" t="s">
        <v>681</v>
      </c>
      <c r="E15" s="38" t="s">
        <v>680</v>
      </c>
      <c r="F15" s="38" t="s">
        <v>728</v>
      </c>
      <c r="G15" s="41">
        <v>-1627000</v>
      </c>
      <c r="H15" s="38" t="s">
        <v>41</v>
      </c>
      <c r="I15" s="38" t="s">
        <v>38</v>
      </c>
      <c r="J15" s="38" t="s">
        <v>41</v>
      </c>
      <c r="K15" s="38" t="s">
        <v>38</v>
      </c>
      <c r="L15" s="38" t="s">
        <v>884</v>
      </c>
      <c r="M15" s="38" t="s">
        <v>593</v>
      </c>
      <c r="O15" s="15" t="s">
        <v>598</v>
      </c>
      <c r="P15" s="17">
        <v>173697000</v>
      </c>
      <c r="Q15" s="14" t="s">
        <v>1029</v>
      </c>
    </row>
    <row r="16" spans="1:17" x14ac:dyDescent="0.25">
      <c r="A16" s="38" t="s">
        <v>729</v>
      </c>
      <c r="B16" s="38" t="s">
        <v>726</v>
      </c>
      <c r="C16" s="38" t="s">
        <v>727</v>
      </c>
      <c r="D16" s="38" t="s">
        <v>681</v>
      </c>
      <c r="E16" s="38" t="s">
        <v>680</v>
      </c>
      <c r="F16" s="38" t="s">
        <v>728</v>
      </c>
      <c r="G16" s="41">
        <v>-290755000</v>
      </c>
      <c r="H16" s="38" t="s">
        <v>41</v>
      </c>
      <c r="I16" s="38" t="s">
        <v>38</v>
      </c>
      <c r="J16" s="38" t="s">
        <v>41</v>
      </c>
      <c r="K16" s="38" t="s">
        <v>38</v>
      </c>
      <c r="L16" s="38" t="s">
        <v>730</v>
      </c>
      <c r="M16" s="38" t="s">
        <v>593</v>
      </c>
    </row>
    <row r="17" spans="1:17" x14ac:dyDescent="0.25">
      <c r="A17" s="38" t="s">
        <v>731</v>
      </c>
      <c r="B17" s="38" t="s">
        <v>726</v>
      </c>
      <c r="C17" s="38" t="s">
        <v>727</v>
      </c>
      <c r="D17" s="38" t="s">
        <v>681</v>
      </c>
      <c r="E17" s="38" t="s">
        <v>680</v>
      </c>
      <c r="F17" s="38" t="s">
        <v>728</v>
      </c>
      <c r="G17" s="41">
        <v>-1521779000</v>
      </c>
      <c r="H17" s="38" t="s">
        <v>41</v>
      </c>
      <c r="I17" s="38" t="s">
        <v>38</v>
      </c>
      <c r="J17" s="38" t="s">
        <v>41</v>
      </c>
      <c r="K17" s="38" t="s">
        <v>38</v>
      </c>
      <c r="L17" s="38" t="s">
        <v>732</v>
      </c>
      <c r="M17" s="38" t="s">
        <v>593</v>
      </c>
    </row>
    <row r="18" spans="1:17" x14ac:dyDescent="0.25">
      <c r="A18" s="38" t="s">
        <v>733</v>
      </c>
      <c r="B18" s="38" t="s">
        <v>726</v>
      </c>
      <c r="C18" s="38" t="s">
        <v>727</v>
      </c>
      <c r="D18" s="38" t="s">
        <v>681</v>
      </c>
      <c r="E18" s="38" t="s">
        <v>680</v>
      </c>
      <c r="F18" s="38" t="s">
        <v>728</v>
      </c>
      <c r="G18" s="41">
        <v>-25791000</v>
      </c>
      <c r="H18" s="38" t="s">
        <v>40</v>
      </c>
      <c r="I18" s="38" t="s">
        <v>38</v>
      </c>
      <c r="J18" s="38" t="s">
        <v>40</v>
      </c>
      <c r="K18" s="38" t="s">
        <v>38</v>
      </c>
      <c r="L18" s="38" t="s">
        <v>734</v>
      </c>
      <c r="M18" s="38" t="s">
        <v>593</v>
      </c>
    </row>
    <row r="19" spans="1:17" x14ac:dyDescent="0.25">
      <c r="A19" s="38" t="s">
        <v>735</v>
      </c>
      <c r="B19" s="38" t="s">
        <v>726</v>
      </c>
      <c r="C19" s="38" t="s">
        <v>727</v>
      </c>
      <c r="D19" s="38" t="s">
        <v>681</v>
      </c>
      <c r="E19" s="38" t="s">
        <v>680</v>
      </c>
      <c r="F19" s="38" t="s">
        <v>728</v>
      </c>
      <c r="G19" s="41">
        <v>-124715000</v>
      </c>
      <c r="H19" s="38" t="s">
        <v>40</v>
      </c>
      <c r="I19" s="38" t="s">
        <v>38</v>
      </c>
      <c r="J19" s="38" t="s">
        <v>40</v>
      </c>
      <c r="K19" s="38" t="s">
        <v>38</v>
      </c>
      <c r="L19" s="38" t="s">
        <v>736</v>
      </c>
      <c r="M19" s="38" t="s">
        <v>593</v>
      </c>
      <c r="Q19" s="14" t="s">
        <v>1001</v>
      </c>
    </row>
    <row r="20" spans="1:17" x14ac:dyDescent="0.25">
      <c r="A20" s="38" t="s">
        <v>885</v>
      </c>
      <c r="B20" s="38" t="s">
        <v>726</v>
      </c>
      <c r="C20" s="38" t="s">
        <v>727</v>
      </c>
      <c r="D20" s="38" t="s">
        <v>681</v>
      </c>
      <c r="E20" s="38" t="s">
        <v>680</v>
      </c>
      <c r="F20" s="38" t="s">
        <v>728</v>
      </c>
      <c r="G20" s="41">
        <v>-10258000</v>
      </c>
      <c r="H20" s="38" t="s">
        <v>40</v>
      </c>
      <c r="I20" s="38" t="s">
        <v>38</v>
      </c>
      <c r="J20" s="38" t="s">
        <v>40</v>
      </c>
      <c r="K20" s="38" t="s">
        <v>38</v>
      </c>
      <c r="L20" s="38" t="s">
        <v>886</v>
      </c>
      <c r="M20" s="38" t="s">
        <v>593</v>
      </c>
      <c r="P20" s="17"/>
    </row>
    <row r="21" spans="1:17" x14ac:dyDescent="0.25">
      <c r="A21" s="38" t="s">
        <v>436</v>
      </c>
      <c r="B21" s="38" t="s">
        <v>726</v>
      </c>
      <c r="C21" s="38" t="s">
        <v>727</v>
      </c>
      <c r="D21" s="38" t="s">
        <v>681</v>
      </c>
      <c r="E21" s="38" t="s">
        <v>680</v>
      </c>
      <c r="F21" s="38" t="s">
        <v>728</v>
      </c>
      <c r="G21" s="41">
        <v>-19530000</v>
      </c>
      <c r="H21" s="38" t="s">
        <v>40</v>
      </c>
      <c r="I21" s="38" t="s">
        <v>185</v>
      </c>
      <c r="J21" s="38" t="s">
        <v>40</v>
      </c>
      <c r="K21" s="38" t="s">
        <v>38</v>
      </c>
      <c r="L21" s="38" t="s">
        <v>434</v>
      </c>
      <c r="M21" s="38" t="s">
        <v>593</v>
      </c>
    </row>
    <row r="22" spans="1:17" x14ac:dyDescent="0.25">
      <c r="A22" s="38" t="s">
        <v>211</v>
      </c>
      <c r="B22" s="38" t="s">
        <v>622</v>
      </c>
      <c r="C22" s="38" t="s">
        <v>748</v>
      </c>
      <c r="D22" s="38" t="s">
        <v>691</v>
      </c>
      <c r="E22" s="38" t="s">
        <v>690</v>
      </c>
      <c r="F22" s="38" t="s">
        <v>749</v>
      </c>
      <c r="G22" s="41">
        <v>14654000</v>
      </c>
      <c r="H22" s="38" t="s">
        <v>40</v>
      </c>
      <c r="I22" s="38" t="s">
        <v>185</v>
      </c>
      <c r="J22" s="38" t="s">
        <v>187</v>
      </c>
      <c r="K22" s="38" t="s">
        <v>207</v>
      </c>
      <c r="L22" s="38" t="s">
        <v>206</v>
      </c>
      <c r="M22" s="38" t="s">
        <v>593</v>
      </c>
    </row>
    <row r="23" spans="1:17" x14ac:dyDescent="0.25">
      <c r="A23" s="38" t="s">
        <v>211</v>
      </c>
      <c r="B23" s="38" t="s">
        <v>726</v>
      </c>
      <c r="C23" s="38" t="s">
        <v>727</v>
      </c>
      <c r="D23" s="38" t="s">
        <v>681</v>
      </c>
      <c r="E23" s="38" t="s">
        <v>680</v>
      </c>
      <c r="F23" s="38" t="s">
        <v>728</v>
      </c>
      <c r="G23" s="41">
        <v>-14456000</v>
      </c>
      <c r="H23" s="38" t="s">
        <v>40</v>
      </c>
      <c r="I23" s="38" t="s">
        <v>185</v>
      </c>
      <c r="J23" s="38" t="s">
        <v>187</v>
      </c>
      <c r="K23" s="38" t="s">
        <v>207</v>
      </c>
      <c r="L23" s="38" t="s">
        <v>206</v>
      </c>
      <c r="M23" s="38" t="s">
        <v>593</v>
      </c>
    </row>
    <row r="24" spans="1:17" x14ac:dyDescent="0.25">
      <c r="A24" s="38" t="s">
        <v>219</v>
      </c>
      <c r="B24" s="38" t="s">
        <v>622</v>
      </c>
      <c r="C24" s="38" t="s">
        <v>748</v>
      </c>
      <c r="D24" s="38" t="s">
        <v>691</v>
      </c>
      <c r="E24" s="38" t="s">
        <v>690</v>
      </c>
      <c r="F24" s="38" t="s">
        <v>749</v>
      </c>
      <c r="G24" s="41">
        <v>5223000</v>
      </c>
      <c r="H24" s="38" t="s">
        <v>40</v>
      </c>
      <c r="I24" s="38" t="s">
        <v>185</v>
      </c>
      <c r="J24" s="38" t="s">
        <v>187</v>
      </c>
      <c r="K24" s="38" t="s">
        <v>207</v>
      </c>
      <c r="L24" s="38" t="s">
        <v>215</v>
      </c>
      <c r="M24" s="38" t="s">
        <v>593</v>
      </c>
    </row>
    <row r="25" spans="1:17" x14ac:dyDescent="0.25">
      <c r="A25" s="38" t="s">
        <v>219</v>
      </c>
      <c r="B25" s="38" t="s">
        <v>726</v>
      </c>
      <c r="C25" s="38" t="s">
        <v>727</v>
      </c>
      <c r="D25" s="38" t="s">
        <v>681</v>
      </c>
      <c r="E25" s="38" t="s">
        <v>680</v>
      </c>
      <c r="F25" s="38" t="s">
        <v>728</v>
      </c>
      <c r="G25" s="41">
        <v>-13140000</v>
      </c>
      <c r="H25" s="38" t="s">
        <v>40</v>
      </c>
      <c r="I25" s="38" t="s">
        <v>185</v>
      </c>
      <c r="J25" s="38" t="s">
        <v>187</v>
      </c>
      <c r="K25" s="38" t="s">
        <v>207</v>
      </c>
      <c r="L25" s="38" t="s">
        <v>215</v>
      </c>
      <c r="M25" s="38" t="s">
        <v>593</v>
      </c>
    </row>
    <row r="26" spans="1:17" x14ac:dyDescent="0.25">
      <c r="A26" s="38" t="s">
        <v>887</v>
      </c>
      <c r="B26" s="38" t="s">
        <v>726</v>
      </c>
      <c r="C26" s="38" t="s">
        <v>727</v>
      </c>
      <c r="D26" s="38" t="s">
        <v>681</v>
      </c>
      <c r="E26" s="38" t="s">
        <v>680</v>
      </c>
      <c r="F26" s="38" t="s">
        <v>728</v>
      </c>
      <c r="G26" s="41">
        <v>-25883000</v>
      </c>
      <c r="H26" s="38" t="s">
        <v>41</v>
      </c>
      <c r="I26" s="38" t="s">
        <v>185</v>
      </c>
      <c r="J26" s="38" t="s">
        <v>41</v>
      </c>
      <c r="K26" s="38" t="s">
        <v>207</v>
      </c>
      <c r="L26" s="38" t="s">
        <v>888</v>
      </c>
      <c r="M26" s="38" t="s">
        <v>593</v>
      </c>
    </row>
    <row r="27" spans="1:17" x14ac:dyDescent="0.25">
      <c r="A27" s="39" t="s">
        <v>719</v>
      </c>
      <c r="B27" s="39" t="s">
        <v>622</v>
      </c>
      <c r="C27" s="39" t="s">
        <v>748</v>
      </c>
      <c r="D27" s="39" t="s">
        <v>691</v>
      </c>
      <c r="E27" s="39" t="s">
        <v>690</v>
      </c>
      <c r="F27" s="39" t="s">
        <v>749</v>
      </c>
      <c r="G27" s="42">
        <v>9568000</v>
      </c>
      <c r="H27" s="39" t="s">
        <v>40</v>
      </c>
      <c r="I27" s="39" t="s">
        <v>185</v>
      </c>
      <c r="J27" s="39" t="s">
        <v>187</v>
      </c>
      <c r="K27" s="39" t="s">
        <v>207</v>
      </c>
      <c r="L27" s="39" t="s">
        <v>737</v>
      </c>
      <c r="M27" s="39" t="s">
        <v>593</v>
      </c>
    </row>
    <row r="28" spans="1:17" x14ac:dyDescent="0.25">
      <c r="A28" s="38" t="s">
        <v>719</v>
      </c>
      <c r="B28" s="38" t="s">
        <v>726</v>
      </c>
      <c r="C28" s="38" t="s">
        <v>727</v>
      </c>
      <c r="D28" s="38" t="s">
        <v>681</v>
      </c>
      <c r="E28" s="38" t="s">
        <v>680</v>
      </c>
      <c r="F28" s="38" t="s">
        <v>728</v>
      </c>
      <c r="G28" s="41">
        <v>-9018000</v>
      </c>
      <c r="H28" s="38" t="s">
        <v>40</v>
      </c>
      <c r="I28" s="38" t="s">
        <v>185</v>
      </c>
      <c r="J28" s="38" t="s">
        <v>187</v>
      </c>
      <c r="K28" s="38" t="s">
        <v>207</v>
      </c>
      <c r="L28" s="38" t="s">
        <v>737</v>
      </c>
      <c r="M28" s="38" t="s">
        <v>593</v>
      </c>
    </row>
    <row r="29" spans="1:17" x14ac:dyDescent="0.25">
      <c r="A29" s="38" t="s">
        <v>889</v>
      </c>
      <c r="B29" s="38" t="s">
        <v>726</v>
      </c>
      <c r="C29" s="38" t="s">
        <v>727</v>
      </c>
      <c r="D29" s="38" t="s">
        <v>681</v>
      </c>
      <c r="E29" s="38" t="s">
        <v>680</v>
      </c>
      <c r="F29" s="38" t="s">
        <v>728</v>
      </c>
      <c r="G29" s="41">
        <v>-4298000</v>
      </c>
      <c r="H29" s="38" t="s">
        <v>40</v>
      </c>
      <c r="I29" s="38" t="s">
        <v>185</v>
      </c>
      <c r="J29" s="38" t="s">
        <v>40</v>
      </c>
      <c r="K29" s="38" t="s">
        <v>194</v>
      </c>
      <c r="L29" s="38" t="s">
        <v>890</v>
      </c>
      <c r="M29" s="38" t="s">
        <v>593</v>
      </c>
    </row>
    <row r="30" spans="1:17" x14ac:dyDescent="0.25">
      <c r="A30" s="38" t="s">
        <v>891</v>
      </c>
      <c r="B30" s="38" t="s">
        <v>726</v>
      </c>
      <c r="C30" s="38" t="s">
        <v>727</v>
      </c>
      <c r="D30" s="38" t="s">
        <v>681</v>
      </c>
      <c r="E30" s="38" t="s">
        <v>680</v>
      </c>
      <c r="F30" s="38" t="s">
        <v>728</v>
      </c>
      <c r="G30" s="41">
        <v>-1358000</v>
      </c>
      <c r="H30" s="38" t="s">
        <v>40</v>
      </c>
      <c r="I30" s="38" t="s">
        <v>185</v>
      </c>
      <c r="J30" s="38" t="s">
        <v>40</v>
      </c>
      <c r="K30" s="38" t="s">
        <v>194</v>
      </c>
      <c r="L30" s="38" t="s">
        <v>892</v>
      </c>
      <c r="M30" s="38" t="s">
        <v>593</v>
      </c>
    </row>
    <row r="31" spans="1:17" x14ac:dyDescent="0.25">
      <c r="A31" s="38" t="s">
        <v>866</v>
      </c>
      <c r="B31" s="38" t="s">
        <v>622</v>
      </c>
      <c r="C31" s="38" t="s">
        <v>748</v>
      </c>
      <c r="D31" s="38" t="s">
        <v>691</v>
      </c>
      <c r="E31" s="38" t="s">
        <v>690</v>
      </c>
      <c r="F31" s="38" t="s">
        <v>749</v>
      </c>
      <c r="G31" s="41">
        <v>4522000</v>
      </c>
      <c r="H31" s="38" t="s">
        <v>40</v>
      </c>
      <c r="I31" s="38" t="s">
        <v>185</v>
      </c>
      <c r="J31" s="38" t="s">
        <v>40</v>
      </c>
      <c r="K31" s="38" t="s">
        <v>194</v>
      </c>
      <c r="L31" s="38" t="s">
        <v>893</v>
      </c>
      <c r="M31" s="38" t="s">
        <v>593</v>
      </c>
    </row>
    <row r="32" spans="1:17" x14ac:dyDescent="0.25">
      <c r="A32" s="38" t="s">
        <v>866</v>
      </c>
      <c r="B32" s="38" t="s">
        <v>726</v>
      </c>
      <c r="C32" s="38" t="s">
        <v>727</v>
      </c>
      <c r="D32" s="38" t="s">
        <v>681</v>
      </c>
      <c r="E32" s="38" t="s">
        <v>680</v>
      </c>
      <c r="F32" s="38" t="s">
        <v>728</v>
      </c>
      <c r="G32" s="41">
        <v>-5005000</v>
      </c>
      <c r="H32" s="38" t="s">
        <v>40</v>
      </c>
      <c r="I32" s="38" t="s">
        <v>185</v>
      </c>
      <c r="J32" s="38" t="s">
        <v>40</v>
      </c>
      <c r="K32" s="38" t="s">
        <v>194</v>
      </c>
      <c r="L32" s="38" t="s">
        <v>893</v>
      </c>
      <c r="M32" s="38" t="s">
        <v>593</v>
      </c>
    </row>
    <row r="33" spans="1:13" x14ac:dyDescent="0.25">
      <c r="A33" s="39" t="s">
        <v>341</v>
      </c>
      <c r="B33" s="39" t="s">
        <v>726</v>
      </c>
      <c r="C33" s="39" t="s">
        <v>727</v>
      </c>
      <c r="D33" s="39" t="s">
        <v>681</v>
      </c>
      <c r="E33" s="39" t="s">
        <v>680</v>
      </c>
      <c r="F33" s="39" t="s">
        <v>728</v>
      </c>
      <c r="G33" s="42">
        <v>-3907000</v>
      </c>
      <c r="H33" s="39" t="s">
        <v>40</v>
      </c>
      <c r="I33" s="39" t="s">
        <v>185</v>
      </c>
      <c r="J33" s="39" t="s">
        <v>40</v>
      </c>
      <c r="K33" s="39" t="s">
        <v>194</v>
      </c>
      <c r="L33" s="39" t="s">
        <v>894</v>
      </c>
      <c r="M33" s="39" t="s">
        <v>593</v>
      </c>
    </row>
    <row r="34" spans="1:13" x14ac:dyDescent="0.25">
      <c r="A34" s="38" t="s">
        <v>476</v>
      </c>
      <c r="B34" s="38" t="s">
        <v>726</v>
      </c>
      <c r="C34" s="38" t="s">
        <v>727</v>
      </c>
      <c r="D34" s="38" t="s">
        <v>681</v>
      </c>
      <c r="E34" s="38" t="s">
        <v>680</v>
      </c>
      <c r="F34" s="38" t="s">
        <v>728</v>
      </c>
      <c r="G34" s="41">
        <v>-1476000</v>
      </c>
      <c r="H34" s="38" t="s">
        <v>40</v>
      </c>
      <c r="I34" s="38" t="s">
        <v>185</v>
      </c>
      <c r="J34" s="38" t="s">
        <v>40</v>
      </c>
      <c r="K34" s="38" t="s">
        <v>194</v>
      </c>
      <c r="L34" s="38" t="s">
        <v>475</v>
      </c>
      <c r="M34" s="38" t="s">
        <v>593</v>
      </c>
    </row>
    <row r="35" spans="1:13" x14ac:dyDescent="0.25">
      <c r="A35" s="38" t="s">
        <v>895</v>
      </c>
      <c r="B35" s="38" t="s">
        <v>726</v>
      </c>
      <c r="C35" s="38" t="s">
        <v>727</v>
      </c>
      <c r="D35" s="38" t="s">
        <v>681</v>
      </c>
      <c r="E35" s="38" t="s">
        <v>680</v>
      </c>
      <c r="F35" s="38" t="s">
        <v>728</v>
      </c>
      <c r="G35" s="41">
        <v>-10370000</v>
      </c>
      <c r="H35" s="38" t="s">
        <v>41</v>
      </c>
      <c r="I35" s="38" t="s">
        <v>185</v>
      </c>
      <c r="J35" s="38" t="s">
        <v>41</v>
      </c>
      <c r="K35" s="38" t="s">
        <v>369</v>
      </c>
      <c r="L35" s="38" t="s">
        <v>896</v>
      </c>
      <c r="M35" s="38" t="s">
        <v>593</v>
      </c>
    </row>
    <row r="36" spans="1:13" x14ac:dyDescent="0.25">
      <c r="A36" s="38" t="s">
        <v>897</v>
      </c>
      <c r="B36" s="38" t="s">
        <v>726</v>
      </c>
      <c r="C36" s="38" t="s">
        <v>727</v>
      </c>
      <c r="D36" s="38" t="s">
        <v>681</v>
      </c>
      <c r="E36" s="38" t="s">
        <v>680</v>
      </c>
      <c r="F36" s="38" t="s">
        <v>728</v>
      </c>
      <c r="G36" s="41">
        <v>-7417000</v>
      </c>
      <c r="H36" s="38" t="s">
        <v>40</v>
      </c>
      <c r="I36" s="38" t="s">
        <v>185</v>
      </c>
      <c r="J36" s="38" t="s">
        <v>187</v>
      </c>
      <c r="K36" s="38" t="s">
        <v>369</v>
      </c>
      <c r="L36" s="38" t="s">
        <v>898</v>
      </c>
      <c r="M36" s="38" t="s">
        <v>593</v>
      </c>
    </row>
    <row r="37" spans="1:13" x14ac:dyDescent="0.25">
      <c r="A37" s="38" t="s">
        <v>899</v>
      </c>
      <c r="B37" s="38" t="s">
        <v>726</v>
      </c>
      <c r="C37" s="38" t="s">
        <v>727</v>
      </c>
      <c r="D37" s="38" t="s">
        <v>681</v>
      </c>
      <c r="E37" s="38" t="s">
        <v>680</v>
      </c>
      <c r="F37" s="38" t="s">
        <v>728</v>
      </c>
      <c r="G37" s="41">
        <v>-30468000</v>
      </c>
      <c r="H37" s="38" t="s">
        <v>41</v>
      </c>
      <c r="I37" s="38" t="s">
        <v>185</v>
      </c>
      <c r="J37" s="38" t="s">
        <v>41</v>
      </c>
      <c r="K37" s="38" t="s">
        <v>369</v>
      </c>
      <c r="L37" s="38" t="s">
        <v>900</v>
      </c>
      <c r="M37" s="38" t="s">
        <v>593</v>
      </c>
    </row>
    <row r="38" spans="1:13" x14ac:dyDescent="0.25">
      <c r="A38" s="39" t="s">
        <v>901</v>
      </c>
      <c r="B38" s="39" t="s">
        <v>726</v>
      </c>
      <c r="C38" s="39" t="s">
        <v>727</v>
      </c>
      <c r="D38" s="39" t="s">
        <v>681</v>
      </c>
      <c r="E38" s="39" t="s">
        <v>680</v>
      </c>
      <c r="F38" s="39" t="s">
        <v>728</v>
      </c>
      <c r="G38" s="42">
        <v>-174643000</v>
      </c>
      <c r="H38" s="39" t="s">
        <v>40</v>
      </c>
      <c r="I38" s="39" t="s">
        <v>185</v>
      </c>
      <c r="J38" s="39" t="s">
        <v>187</v>
      </c>
      <c r="K38" s="39" t="s">
        <v>369</v>
      </c>
      <c r="L38" s="39" t="s">
        <v>902</v>
      </c>
      <c r="M38" s="39" t="s">
        <v>593</v>
      </c>
    </row>
    <row r="39" spans="1:13" x14ac:dyDescent="0.25">
      <c r="A39" s="38" t="s">
        <v>483</v>
      </c>
      <c r="B39" s="38" t="s">
        <v>622</v>
      </c>
      <c r="C39" s="38" t="s">
        <v>748</v>
      </c>
      <c r="D39" s="38" t="s">
        <v>691</v>
      </c>
      <c r="E39" s="38" t="s">
        <v>690</v>
      </c>
      <c r="F39" s="38" t="s">
        <v>749</v>
      </c>
      <c r="G39" s="41">
        <v>1424000</v>
      </c>
      <c r="H39" s="38" t="s">
        <v>40</v>
      </c>
      <c r="I39" s="38" t="s">
        <v>185</v>
      </c>
      <c r="J39" s="38" t="s">
        <v>187</v>
      </c>
      <c r="K39" s="38" t="s">
        <v>254</v>
      </c>
      <c r="L39" s="38" t="s">
        <v>738</v>
      </c>
      <c r="M39" s="38" t="s">
        <v>593</v>
      </c>
    </row>
    <row r="40" spans="1:13" x14ac:dyDescent="0.25">
      <c r="A40" s="40" t="s">
        <v>483</v>
      </c>
      <c r="B40" s="40" t="s">
        <v>726</v>
      </c>
      <c r="C40" s="40" t="s">
        <v>727</v>
      </c>
      <c r="D40" s="40" t="s">
        <v>681</v>
      </c>
      <c r="E40" s="40" t="s">
        <v>680</v>
      </c>
      <c r="F40" s="40" t="s">
        <v>728</v>
      </c>
      <c r="G40" s="43">
        <v>-1382000</v>
      </c>
      <c r="H40" s="40" t="s">
        <v>40</v>
      </c>
      <c r="I40" s="40" t="s">
        <v>185</v>
      </c>
      <c r="J40" s="40" t="s">
        <v>187</v>
      </c>
      <c r="K40" s="40" t="s">
        <v>254</v>
      </c>
      <c r="L40" s="40" t="s">
        <v>738</v>
      </c>
      <c r="M40" s="40" t="s">
        <v>593</v>
      </c>
    </row>
    <row r="41" spans="1:13" x14ac:dyDescent="0.25">
      <c r="A41" s="40" t="s">
        <v>739</v>
      </c>
      <c r="B41" s="40" t="s">
        <v>726</v>
      </c>
      <c r="C41" s="40" t="s">
        <v>727</v>
      </c>
      <c r="D41" s="40" t="s">
        <v>681</v>
      </c>
      <c r="E41" s="40" t="s">
        <v>680</v>
      </c>
      <c r="F41" s="40" t="s">
        <v>728</v>
      </c>
      <c r="G41" s="43">
        <v>-155254000</v>
      </c>
      <c r="H41" s="40" t="s">
        <v>40</v>
      </c>
      <c r="I41" s="40" t="s">
        <v>185</v>
      </c>
      <c r="J41" s="40" t="s">
        <v>187</v>
      </c>
      <c r="K41" s="40" t="s">
        <v>558</v>
      </c>
      <c r="L41" s="40" t="s">
        <v>740</v>
      </c>
      <c r="M41" s="40" t="s">
        <v>593</v>
      </c>
    </row>
    <row r="42" spans="1:13" x14ac:dyDescent="0.25">
      <c r="A42" t="s">
        <v>697</v>
      </c>
      <c r="B42" t="s">
        <v>622</v>
      </c>
      <c r="C42" t="s">
        <v>748</v>
      </c>
      <c r="D42" t="s">
        <v>691</v>
      </c>
      <c r="E42" t="s">
        <v>690</v>
      </c>
      <c r="F42" t="s">
        <v>749</v>
      </c>
      <c r="G42" s="44">
        <v>11106000</v>
      </c>
      <c r="H42" t="s">
        <v>40</v>
      </c>
      <c r="I42" t="s">
        <v>185</v>
      </c>
      <c r="J42" t="s">
        <v>187</v>
      </c>
      <c r="K42" t="s">
        <v>186</v>
      </c>
      <c r="L42" t="s">
        <v>741</v>
      </c>
      <c r="M42" t="s">
        <v>593</v>
      </c>
    </row>
    <row r="43" spans="1:13" x14ac:dyDescent="0.25">
      <c r="A43" t="s">
        <v>697</v>
      </c>
      <c r="B43" t="s">
        <v>726</v>
      </c>
      <c r="C43" t="s">
        <v>727</v>
      </c>
      <c r="D43" t="s">
        <v>681</v>
      </c>
      <c r="E43" t="s">
        <v>680</v>
      </c>
      <c r="F43" t="s">
        <v>728</v>
      </c>
      <c r="G43" s="44">
        <v>-11328000</v>
      </c>
      <c r="H43" t="s">
        <v>40</v>
      </c>
      <c r="I43" t="s">
        <v>185</v>
      </c>
      <c r="J43" t="s">
        <v>187</v>
      </c>
      <c r="K43" t="s">
        <v>186</v>
      </c>
      <c r="L43" t="s">
        <v>741</v>
      </c>
      <c r="M43" t="s">
        <v>593</v>
      </c>
    </row>
    <row r="44" spans="1:13" x14ac:dyDescent="0.25">
      <c r="A44" t="s">
        <v>701</v>
      </c>
      <c r="B44" t="s">
        <v>622</v>
      </c>
      <c r="C44" t="s">
        <v>748</v>
      </c>
      <c r="D44" t="s">
        <v>691</v>
      </c>
      <c r="E44" t="s">
        <v>690</v>
      </c>
      <c r="F44" t="s">
        <v>749</v>
      </c>
      <c r="G44" s="44">
        <v>203000</v>
      </c>
      <c r="H44" t="s">
        <v>40</v>
      </c>
      <c r="I44" t="s">
        <v>185</v>
      </c>
      <c r="J44" t="s">
        <v>187</v>
      </c>
      <c r="K44" t="s">
        <v>186</v>
      </c>
      <c r="L44" t="s">
        <v>742</v>
      </c>
      <c r="M44" t="s">
        <v>593</v>
      </c>
    </row>
    <row r="45" spans="1:13" x14ac:dyDescent="0.25">
      <c r="A45" t="s">
        <v>701</v>
      </c>
      <c r="B45" t="s">
        <v>726</v>
      </c>
      <c r="C45" t="s">
        <v>727</v>
      </c>
      <c r="D45" t="s">
        <v>681</v>
      </c>
      <c r="E45" t="s">
        <v>680</v>
      </c>
      <c r="F45" t="s">
        <v>728</v>
      </c>
      <c r="G45" s="44">
        <v>-192000</v>
      </c>
      <c r="H45" t="s">
        <v>40</v>
      </c>
      <c r="I45" t="s">
        <v>185</v>
      </c>
      <c r="J45" t="s">
        <v>187</v>
      </c>
      <c r="K45" t="s">
        <v>186</v>
      </c>
      <c r="L45" t="s">
        <v>742</v>
      </c>
      <c r="M45" t="s">
        <v>593</v>
      </c>
    </row>
    <row r="46" spans="1:13" x14ac:dyDescent="0.25">
      <c r="A46" t="s">
        <v>722</v>
      </c>
      <c r="B46" t="s">
        <v>622</v>
      </c>
      <c r="C46" t="s">
        <v>748</v>
      </c>
      <c r="D46" t="s">
        <v>691</v>
      </c>
      <c r="E46" t="s">
        <v>690</v>
      </c>
      <c r="F46" t="s">
        <v>749</v>
      </c>
      <c r="G46" s="44">
        <v>31820000</v>
      </c>
      <c r="H46" t="s">
        <v>40</v>
      </c>
      <c r="I46" t="s">
        <v>185</v>
      </c>
      <c r="J46" t="s">
        <v>187</v>
      </c>
      <c r="K46" t="s">
        <v>186</v>
      </c>
      <c r="L46" t="s">
        <v>743</v>
      </c>
      <c r="M46" t="s">
        <v>593</v>
      </c>
    </row>
    <row r="47" spans="1:13" x14ac:dyDescent="0.25">
      <c r="A47" t="s">
        <v>722</v>
      </c>
      <c r="B47" t="s">
        <v>726</v>
      </c>
      <c r="C47" t="s">
        <v>727</v>
      </c>
      <c r="D47" t="s">
        <v>681</v>
      </c>
      <c r="E47" t="s">
        <v>680</v>
      </c>
      <c r="F47" t="s">
        <v>728</v>
      </c>
      <c r="G47" s="44">
        <v>-31162000</v>
      </c>
      <c r="H47" t="s">
        <v>40</v>
      </c>
      <c r="I47" t="s">
        <v>185</v>
      </c>
      <c r="J47" t="s">
        <v>187</v>
      </c>
      <c r="K47" t="s">
        <v>186</v>
      </c>
      <c r="L47" t="s">
        <v>743</v>
      </c>
      <c r="M47" t="s">
        <v>593</v>
      </c>
    </row>
    <row r="48" spans="1:13" x14ac:dyDescent="0.25">
      <c r="A48" t="s">
        <v>706</v>
      </c>
      <c r="B48" t="s">
        <v>622</v>
      </c>
      <c r="C48" t="s">
        <v>748</v>
      </c>
      <c r="D48" t="s">
        <v>691</v>
      </c>
      <c r="E48" t="s">
        <v>690</v>
      </c>
      <c r="F48" t="s">
        <v>749</v>
      </c>
      <c r="G48" s="44">
        <v>1385000</v>
      </c>
      <c r="H48" t="s">
        <v>40</v>
      </c>
      <c r="I48" t="s">
        <v>185</v>
      </c>
      <c r="J48" t="s">
        <v>187</v>
      </c>
      <c r="K48" t="s">
        <v>186</v>
      </c>
      <c r="L48" t="s">
        <v>708</v>
      </c>
      <c r="M48" t="s">
        <v>593</v>
      </c>
    </row>
    <row r="49" spans="1:13" x14ac:dyDescent="0.25">
      <c r="A49" t="s">
        <v>706</v>
      </c>
      <c r="B49" t="s">
        <v>726</v>
      </c>
      <c r="C49" t="s">
        <v>727</v>
      </c>
      <c r="D49" t="s">
        <v>681</v>
      </c>
      <c r="E49" t="s">
        <v>680</v>
      </c>
      <c r="F49" t="s">
        <v>728</v>
      </c>
      <c r="G49" s="44">
        <v>-1388000</v>
      </c>
      <c r="H49" t="s">
        <v>40</v>
      </c>
      <c r="I49" t="s">
        <v>185</v>
      </c>
      <c r="J49" t="s">
        <v>187</v>
      </c>
      <c r="K49" t="s">
        <v>186</v>
      </c>
      <c r="L49" t="s">
        <v>708</v>
      </c>
      <c r="M49" t="s">
        <v>593</v>
      </c>
    </row>
    <row r="50" spans="1:13" x14ac:dyDescent="0.25">
      <c r="A50" s="40" t="s">
        <v>903</v>
      </c>
      <c r="B50" s="40" t="s">
        <v>726</v>
      </c>
      <c r="C50" s="40" t="s">
        <v>727</v>
      </c>
      <c r="D50" s="40" t="s">
        <v>681</v>
      </c>
      <c r="E50" s="40" t="s">
        <v>680</v>
      </c>
      <c r="F50" s="40" t="s">
        <v>728</v>
      </c>
      <c r="G50" s="43">
        <v>-2498000</v>
      </c>
      <c r="H50" s="40" t="s">
        <v>40</v>
      </c>
      <c r="I50" s="40" t="s">
        <v>185</v>
      </c>
      <c r="J50" s="40" t="s">
        <v>187</v>
      </c>
      <c r="K50" s="40" t="s">
        <v>186</v>
      </c>
      <c r="L50" s="40" t="s">
        <v>904</v>
      </c>
      <c r="M50" s="40" t="s">
        <v>593</v>
      </c>
    </row>
    <row r="51" spans="1:13" x14ac:dyDescent="0.25">
      <c r="A51" t="s">
        <v>710</v>
      </c>
      <c r="B51" t="s">
        <v>622</v>
      </c>
      <c r="C51" t="s">
        <v>748</v>
      </c>
      <c r="D51" t="s">
        <v>691</v>
      </c>
      <c r="E51" t="s">
        <v>690</v>
      </c>
      <c r="F51" t="s">
        <v>749</v>
      </c>
      <c r="G51" s="44">
        <v>-1000</v>
      </c>
      <c r="H51" t="s">
        <v>40</v>
      </c>
      <c r="I51" t="s">
        <v>194</v>
      </c>
      <c r="J51" t="s">
        <v>187</v>
      </c>
      <c r="K51" t="s">
        <v>397</v>
      </c>
      <c r="L51" t="s">
        <v>744</v>
      </c>
      <c r="M51" t="s">
        <v>593</v>
      </c>
    </row>
    <row r="52" spans="1:13" x14ac:dyDescent="0.25">
      <c r="A52" t="s">
        <v>871</v>
      </c>
      <c r="B52" t="s">
        <v>622</v>
      </c>
      <c r="C52" t="s">
        <v>748</v>
      </c>
      <c r="D52" t="s">
        <v>691</v>
      </c>
      <c r="E52" t="s">
        <v>690</v>
      </c>
      <c r="F52" t="s">
        <v>749</v>
      </c>
      <c r="G52" s="44">
        <v>1661000</v>
      </c>
      <c r="H52" t="s">
        <v>40</v>
      </c>
      <c r="I52" t="s">
        <v>194</v>
      </c>
      <c r="J52" t="s">
        <v>187</v>
      </c>
      <c r="K52" t="s">
        <v>397</v>
      </c>
      <c r="L52" t="s">
        <v>873</v>
      </c>
      <c r="M52" t="s">
        <v>593</v>
      </c>
    </row>
    <row r="53" spans="1:13" x14ac:dyDescent="0.25">
      <c r="A53" t="s">
        <v>871</v>
      </c>
      <c r="B53" t="s">
        <v>726</v>
      </c>
      <c r="C53" t="s">
        <v>727</v>
      </c>
      <c r="D53" t="s">
        <v>681</v>
      </c>
      <c r="E53" t="s">
        <v>680</v>
      </c>
      <c r="F53" t="s">
        <v>728</v>
      </c>
      <c r="G53" s="5">
        <v>-1644000</v>
      </c>
      <c r="H53" t="s">
        <v>40</v>
      </c>
      <c r="I53" t="s">
        <v>194</v>
      </c>
      <c r="J53" t="s">
        <v>187</v>
      </c>
      <c r="K53" t="s">
        <v>397</v>
      </c>
      <c r="L53" t="s">
        <v>873</v>
      </c>
      <c r="M53" t="s">
        <v>593</v>
      </c>
    </row>
    <row r="54" spans="1:13" x14ac:dyDescent="0.25">
      <c r="A54" t="s">
        <v>640</v>
      </c>
      <c r="B54" t="s">
        <v>726</v>
      </c>
      <c r="C54" t="s">
        <v>727</v>
      </c>
      <c r="D54" t="s">
        <v>681</v>
      </c>
      <c r="E54" t="s">
        <v>680</v>
      </c>
      <c r="F54" t="s">
        <v>728</v>
      </c>
      <c r="G54" s="5">
        <v>-2187583000</v>
      </c>
      <c r="H54" t="s">
        <v>187</v>
      </c>
      <c r="I54" t="s">
        <v>396</v>
      </c>
      <c r="J54" t="s">
        <v>40</v>
      </c>
      <c r="K54" t="s">
        <v>185</v>
      </c>
      <c r="L54" t="s">
        <v>641</v>
      </c>
      <c r="M54" t="s">
        <v>593</v>
      </c>
    </row>
    <row r="55" spans="1:13" x14ac:dyDescent="0.25">
      <c r="A55" t="s">
        <v>642</v>
      </c>
      <c r="B55" t="s">
        <v>726</v>
      </c>
      <c r="C55" t="s">
        <v>727</v>
      </c>
      <c r="D55" t="s">
        <v>681</v>
      </c>
      <c r="E55" t="s">
        <v>680</v>
      </c>
      <c r="F55" t="s">
        <v>728</v>
      </c>
      <c r="G55" s="5">
        <v>-21000000</v>
      </c>
      <c r="H55" t="s">
        <v>187</v>
      </c>
      <c r="I55" t="s">
        <v>396</v>
      </c>
      <c r="J55" t="s">
        <v>187</v>
      </c>
      <c r="K55" t="s">
        <v>369</v>
      </c>
      <c r="L55" t="s">
        <v>643</v>
      </c>
      <c r="M55" t="s">
        <v>593</v>
      </c>
    </row>
    <row r="56" spans="1:13" x14ac:dyDescent="0.25">
      <c r="A56" t="s">
        <v>625</v>
      </c>
      <c r="B56" t="s">
        <v>622</v>
      </c>
      <c r="C56" t="s">
        <v>748</v>
      </c>
      <c r="D56" t="s">
        <v>691</v>
      </c>
      <c r="E56" t="s">
        <v>690</v>
      </c>
      <c r="F56" t="s">
        <v>749</v>
      </c>
      <c r="G56" s="5">
        <v>23398000</v>
      </c>
      <c r="H56" t="s">
        <v>187</v>
      </c>
      <c r="I56" t="s">
        <v>396</v>
      </c>
      <c r="J56" t="s">
        <v>40</v>
      </c>
      <c r="K56" t="s">
        <v>626</v>
      </c>
      <c r="L56" t="s">
        <v>627</v>
      </c>
      <c r="M56" t="s">
        <v>593</v>
      </c>
    </row>
    <row r="57" spans="1:13" x14ac:dyDescent="0.25">
      <c r="A57" t="s">
        <v>625</v>
      </c>
      <c r="B57" t="s">
        <v>622</v>
      </c>
      <c r="C57" t="s">
        <v>623</v>
      </c>
      <c r="D57" t="s">
        <v>678</v>
      </c>
      <c r="E57" t="s">
        <v>677</v>
      </c>
      <c r="F57" t="s">
        <v>725</v>
      </c>
      <c r="G57" s="5">
        <v>184004000</v>
      </c>
      <c r="H57" t="s">
        <v>187</v>
      </c>
      <c r="I57" t="s">
        <v>396</v>
      </c>
      <c r="J57" t="s">
        <v>40</v>
      </c>
      <c r="K57" t="s">
        <v>626</v>
      </c>
      <c r="L57" t="s">
        <v>627</v>
      </c>
      <c r="M57" t="s">
        <v>593</v>
      </c>
    </row>
    <row r="58" spans="1:13" x14ac:dyDescent="0.25">
      <c r="A58" t="s">
        <v>625</v>
      </c>
      <c r="B58" t="s">
        <v>726</v>
      </c>
      <c r="C58" t="s">
        <v>727</v>
      </c>
      <c r="D58" t="s">
        <v>681</v>
      </c>
      <c r="E58" t="s">
        <v>680</v>
      </c>
      <c r="F58" t="s">
        <v>728</v>
      </c>
      <c r="G58" s="5">
        <v>-201706000</v>
      </c>
      <c r="H58" t="s">
        <v>187</v>
      </c>
      <c r="I58" t="s">
        <v>396</v>
      </c>
      <c r="J58" t="s">
        <v>40</v>
      </c>
      <c r="K58" t="s">
        <v>626</v>
      </c>
      <c r="L58" t="s">
        <v>627</v>
      </c>
      <c r="M58" t="s">
        <v>593</v>
      </c>
    </row>
    <row r="59" spans="1:13" x14ac:dyDescent="0.25">
      <c r="A59" t="s">
        <v>649</v>
      </c>
      <c r="B59" t="s">
        <v>622</v>
      </c>
      <c r="C59" t="s">
        <v>748</v>
      </c>
      <c r="D59" t="s">
        <v>691</v>
      </c>
      <c r="E59" t="s">
        <v>690</v>
      </c>
      <c r="F59" t="s">
        <v>749</v>
      </c>
      <c r="G59" s="5">
        <v>1035000</v>
      </c>
      <c r="H59" t="s">
        <v>40</v>
      </c>
      <c r="I59" t="s">
        <v>377</v>
      </c>
      <c r="J59" t="s">
        <v>187</v>
      </c>
      <c r="K59" t="s">
        <v>38</v>
      </c>
      <c r="L59" t="s">
        <v>376</v>
      </c>
      <c r="M59" t="s">
        <v>593</v>
      </c>
    </row>
    <row r="60" spans="1:13" x14ac:dyDescent="0.25">
      <c r="A60" t="s">
        <v>649</v>
      </c>
      <c r="B60" t="s">
        <v>622</v>
      </c>
      <c r="C60" t="s">
        <v>623</v>
      </c>
      <c r="D60" t="s">
        <v>678</v>
      </c>
      <c r="E60" t="s">
        <v>677</v>
      </c>
      <c r="F60" t="s">
        <v>725</v>
      </c>
      <c r="G60" s="5">
        <v>2289000</v>
      </c>
      <c r="H60" t="s">
        <v>40</v>
      </c>
      <c r="I60" t="s">
        <v>377</v>
      </c>
      <c r="J60" t="s">
        <v>187</v>
      </c>
      <c r="K60" t="s">
        <v>38</v>
      </c>
      <c r="L60" t="s">
        <v>376</v>
      </c>
      <c r="M60" t="s">
        <v>593</v>
      </c>
    </row>
    <row r="61" spans="1:13" x14ac:dyDescent="0.25">
      <c r="A61" t="s">
        <v>649</v>
      </c>
      <c r="B61" t="s">
        <v>726</v>
      </c>
      <c r="C61" t="s">
        <v>727</v>
      </c>
      <c r="D61" t="s">
        <v>681</v>
      </c>
      <c r="E61" t="s">
        <v>680</v>
      </c>
      <c r="F61" t="s">
        <v>728</v>
      </c>
      <c r="G61" s="5">
        <v>-3231000</v>
      </c>
      <c r="H61" t="s">
        <v>40</v>
      </c>
      <c r="I61" t="s">
        <v>377</v>
      </c>
      <c r="J61" t="s">
        <v>187</v>
      </c>
      <c r="K61" t="s">
        <v>38</v>
      </c>
      <c r="L61" t="s">
        <v>376</v>
      </c>
      <c r="M61" t="s">
        <v>593</v>
      </c>
    </row>
    <row r="62" spans="1:13" x14ac:dyDescent="0.25">
      <c r="A62" t="s">
        <v>585</v>
      </c>
      <c r="B62" t="s">
        <v>622</v>
      </c>
      <c r="C62" t="s">
        <v>748</v>
      </c>
      <c r="D62" t="s">
        <v>691</v>
      </c>
      <c r="E62" t="s">
        <v>690</v>
      </c>
      <c r="F62" t="s">
        <v>749</v>
      </c>
      <c r="G62" s="5">
        <v>165000</v>
      </c>
      <c r="H62" t="s">
        <v>40</v>
      </c>
      <c r="I62" t="s">
        <v>377</v>
      </c>
      <c r="J62" t="s">
        <v>187</v>
      </c>
      <c r="K62" t="s">
        <v>397</v>
      </c>
      <c r="L62" t="s">
        <v>628</v>
      </c>
      <c r="M62" t="s">
        <v>593</v>
      </c>
    </row>
    <row r="63" spans="1:13" x14ac:dyDescent="0.25">
      <c r="A63" t="s">
        <v>585</v>
      </c>
      <c r="B63" t="s">
        <v>622</v>
      </c>
      <c r="C63" t="s">
        <v>623</v>
      </c>
      <c r="D63" t="s">
        <v>678</v>
      </c>
      <c r="E63" t="s">
        <v>677</v>
      </c>
      <c r="F63" t="s">
        <v>725</v>
      </c>
      <c r="G63" s="5">
        <v>4632000</v>
      </c>
      <c r="H63" t="s">
        <v>40</v>
      </c>
      <c r="I63" t="s">
        <v>377</v>
      </c>
      <c r="J63" t="s">
        <v>187</v>
      </c>
      <c r="K63" t="s">
        <v>397</v>
      </c>
      <c r="L63" t="s">
        <v>628</v>
      </c>
      <c r="M63" t="s">
        <v>593</v>
      </c>
    </row>
    <row r="64" spans="1:13" x14ac:dyDescent="0.25">
      <c r="A64" t="s">
        <v>585</v>
      </c>
      <c r="B64" t="s">
        <v>726</v>
      </c>
      <c r="C64" t="s">
        <v>727</v>
      </c>
      <c r="D64" t="s">
        <v>681</v>
      </c>
      <c r="E64" t="s">
        <v>680</v>
      </c>
      <c r="F64" t="s">
        <v>728</v>
      </c>
      <c r="G64" s="5">
        <v>-4515000</v>
      </c>
      <c r="H64" t="s">
        <v>40</v>
      </c>
      <c r="I64" t="s">
        <v>377</v>
      </c>
      <c r="J64" t="s">
        <v>187</v>
      </c>
      <c r="K64" t="s">
        <v>397</v>
      </c>
      <c r="L64" t="s">
        <v>628</v>
      </c>
      <c r="M64" t="s">
        <v>593</v>
      </c>
    </row>
    <row r="65" spans="1:13" x14ac:dyDescent="0.25">
      <c r="A65" t="s">
        <v>629</v>
      </c>
      <c r="B65" t="s">
        <v>622</v>
      </c>
      <c r="C65" t="s">
        <v>748</v>
      </c>
      <c r="D65" t="s">
        <v>691</v>
      </c>
      <c r="E65" t="s">
        <v>690</v>
      </c>
      <c r="F65" t="s">
        <v>749</v>
      </c>
      <c r="G65" s="5">
        <v>25477000</v>
      </c>
      <c r="H65" t="s">
        <v>630</v>
      </c>
      <c r="I65" t="s">
        <v>397</v>
      </c>
      <c r="J65" t="s">
        <v>187</v>
      </c>
      <c r="K65" t="s">
        <v>185</v>
      </c>
      <c r="L65" t="s">
        <v>631</v>
      </c>
      <c r="M65" t="s">
        <v>593</v>
      </c>
    </row>
    <row r="66" spans="1:13" x14ac:dyDescent="0.25">
      <c r="A66" t="s">
        <v>629</v>
      </c>
      <c r="B66" t="s">
        <v>622</v>
      </c>
      <c r="C66" t="s">
        <v>623</v>
      </c>
      <c r="D66" t="s">
        <v>678</v>
      </c>
      <c r="E66" t="s">
        <v>677</v>
      </c>
      <c r="F66" t="s">
        <v>725</v>
      </c>
      <c r="G66" s="5">
        <v>476280000</v>
      </c>
      <c r="H66" t="s">
        <v>630</v>
      </c>
      <c r="I66" t="s">
        <v>397</v>
      </c>
      <c r="J66" t="s">
        <v>187</v>
      </c>
      <c r="K66" t="s">
        <v>185</v>
      </c>
      <c r="L66" t="s">
        <v>631</v>
      </c>
      <c r="M66" t="s">
        <v>593</v>
      </c>
    </row>
    <row r="67" spans="1:13" x14ac:dyDescent="0.25">
      <c r="A67" t="s">
        <v>629</v>
      </c>
      <c r="B67" t="s">
        <v>726</v>
      </c>
      <c r="C67" t="s">
        <v>727</v>
      </c>
      <c r="D67" t="s">
        <v>681</v>
      </c>
      <c r="E67" t="s">
        <v>680</v>
      </c>
      <c r="F67" t="s">
        <v>728</v>
      </c>
      <c r="G67" s="5">
        <v>-372934000</v>
      </c>
      <c r="H67" t="s">
        <v>630</v>
      </c>
      <c r="I67" t="s">
        <v>397</v>
      </c>
      <c r="J67" t="s">
        <v>187</v>
      </c>
      <c r="K67" t="s">
        <v>185</v>
      </c>
      <c r="L67" t="s">
        <v>631</v>
      </c>
      <c r="M67" t="s">
        <v>593</v>
      </c>
    </row>
    <row r="68" spans="1:13" x14ac:dyDescent="0.25">
      <c r="A68" t="s">
        <v>632</v>
      </c>
      <c r="B68" t="s">
        <v>622</v>
      </c>
      <c r="C68" t="s">
        <v>748</v>
      </c>
      <c r="D68" t="s">
        <v>691</v>
      </c>
      <c r="E68" t="s">
        <v>690</v>
      </c>
      <c r="F68" t="s">
        <v>749</v>
      </c>
      <c r="G68" s="5">
        <v>47538000</v>
      </c>
      <c r="H68" t="s">
        <v>630</v>
      </c>
      <c r="I68" t="s">
        <v>397</v>
      </c>
      <c r="J68" t="s">
        <v>40</v>
      </c>
      <c r="K68" t="s">
        <v>633</v>
      </c>
      <c r="L68" t="s">
        <v>634</v>
      </c>
      <c r="M68" t="s">
        <v>593</v>
      </c>
    </row>
    <row r="69" spans="1:13" x14ac:dyDescent="0.25">
      <c r="A69" t="s">
        <v>632</v>
      </c>
      <c r="B69" t="s">
        <v>622</v>
      </c>
      <c r="C69" t="s">
        <v>623</v>
      </c>
      <c r="D69" t="s">
        <v>678</v>
      </c>
      <c r="E69" t="s">
        <v>677</v>
      </c>
      <c r="F69" t="s">
        <v>725</v>
      </c>
      <c r="G69" s="5">
        <v>625451000</v>
      </c>
      <c r="H69" t="s">
        <v>630</v>
      </c>
      <c r="I69" t="s">
        <v>397</v>
      </c>
      <c r="J69" t="s">
        <v>40</v>
      </c>
      <c r="K69" t="s">
        <v>633</v>
      </c>
      <c r="L69" t="s">
        <v>634</v>
      </c>
      <c r="M69" t="s">
        <v>593</v>
      </c>
    </row>
    <row r="70" spans="1:13" x14ac:dyDescent="0.25">
      <c r="A70" t="s">
        <v>632</v>
      </c>
      <c r="B70" t="s">
        <v>726</v>
      </c>
      <c r="C70" t="s">
        <v>727</v>
      </c>
      <c r="D70" t="s">
        <v>681</v>
      </c>
      <c r="E70" t="s">
        <v>680</v>
      </c>
      <c r="F70" t="s">
        <v>728</v>
      </c>
      <c r="G70" s="5">
        <v>-746295000</v>
      </c>
      <c r="H70" t="s">
        <v>630</v>
      </c>
      <c r="I70" t="s">
        <v>397</v>
      </c>
      <c r="J70" t="s">
        <v>40</v>
      </c>
      <c r="K70" t="s">
        <v>633</v>
      </c>
      <c r="L70" t="s">
        <v>634</v>
      </c>
      <c r="M70" t="s">
        <v>593</v>
      </c>
    </row>
    <row r="71" spans="1:13" x14ac:dyDescent="0.25">
      <c r="A71" t="s">
        <v>745</v>
      </c>
      <c r="B71" t="s">
        <v>726</v>
      </c>
      <c r="C71" t="s">
        <v>727</v>
      </c>
      <c r="D71" t="s">
        <v>681</v>
      </c>
      <c r="E71" t="s">
        <v>680</v>
      </c>
      <c r="F71" t="s">
        <v>728</v>
      </c>
      <c r="G71" s="5">
        <v>-98000</v>
      </c>
      <c r="H71" t="s">
        <v>630</v>
      </c>
      <c r="I71" t="s">
        <v>397</v>
      </c>
      <c r="J71" t="s">
        <v>187</v>
      </c>
      <c r="K71" t="s">
        <v>746</v>
      </c>
      <c r="L71" t="s">
        <v>747</v>
      </c>
      <c r="M71" t="s">
        <v>593</v>
      </c>
    </row>
    <row r="72" spans="1:13" x14ac:dyDescent="0.25">
      <c r="A72" t="s">
        <v>656</v>
      </c>
      <c r="B72" t="s">
        <v>622</v>
      </c>
      <c r="C72" t="s">
        <v>748</v>
      </c>
      <c r="D72" t="s">
        <v>691</v>
      </c>
      <c r="E72" t="s">
        <v>690</v>
      </c>
      <c r="F72" t="s">
        <v>749</v>
      </c>
      <c r="G72" s="5">
        <v>1027099</v>
      </c>
      <c r="H72" t="s">
        <v>630</v>
      </c>
      <c r="I72" t="s">
        <v>397</v>
      </c>
      <c r="J72" t="s">
        <v>187</v>
      </c>
      <c r="K72" t="s">
        <v>397</v>
      </c>
      <c r="L72" t="s">
        <v>657</v>
      </c>
      <c r="M72" t="s">
        <v>593</v>
      </c>
    </row>
    <row r="73" spans="1:13" x14ac:dyDescent="0.25">
      <c r="A73" t="s">
        <v>656</v>
      </c>
      <c r="B73" t="s">
        <v>622</v>
      </c>
      <c r="C73" t="s">
        <v>623</v>
      </c>
      <c r="D73" t="s">
        <v>678</v>
      </c>
      <c r="E73" t="s">
        <v>677</v>
      </c>
      <c r="F73" t="s">
        <v>725</v>
      </c>
      <c r="G73" s="5">
        <v>6313173</v>
      </c>
      <c r="H73" t="s">
        <v>630</v>
      </c>
      <c r="I73" t="s">
        <v>397</v>
      </c>
      <c r="J73" t="s">
        <v>187</v>
      </c>
      <c r="K73" t="s">
        <v>397</v>
      </c>
      <c r="L73" t="s">
        <v>657</v>
      </c>
      <c r="M73" t="s">
        <v>593</v>
      </c>
    </row>
    <row r="74" spans="1:13" x14ac:dyDescent="0.25">
      <c r="A74" t="s">
        <v>656</v>
      </c>
      <c r="B74" t="s">
        <v>726</v>
      </c>
      <c r="C74" t="s">
        <v>727</v>
      </c>
      <c r="D74" t="s">
        <v>681</v>
      </c>
      <c r="E74" t="s">
        <v>680</v>
      </c>
      <c r="F74" t="s">
        <v>728</v>
      </c>
      <c r="G74" s="5">
        <v>-7071544</v>
      </c>
      <c r="H74" t="s">
        <v>630</v>
      </c>
      <c r="I74" t="s">
        <v>397</v>
      </c>
      <c r="J74" t="s">
        <v>187</v>
      </c>
      <c r="K74" t="s">
        <v>397</v>
      </c>
      <c r="L74" t="s">
        <v>657</v>
      </c>
      <c r="M74" t="s">
        <v>593</v>
      </c>
    </row>
  </sheetData>
  <autoFilter ref="A8:M74" xr:uid="{1E772300-115E-4613-BCD4-16B56C9F0518}"/>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C3EEA-7AFF-4259-A1F7-D5ED210FBF16}">
  <sheetPr>
    <tabColor theme="4" tint="0.79998168889431442"/>
  </sheetPr>
  <dimension ref="A1:Q47"/>
  <sheetViews>
    <sheetView workbookViewId="0">
      <selection activeCell="L5" sqref="L5"/>
    </sheetView>
  </sheetViews>
  <sheetFormatPr defaultRowHeight="15" x14ac:dyDescent="0.25"/>
  <cols>
    <col min="1" max="1" width="14.28515625" customWidth="1"/>
    <col min="2" max="2" width="13.140625" bestFit="1" customWidth="1"/>
    <col min="3" max="3" width="18.5703125" bestFit="1" customWidth="1"/>
    <col min="4" max="4" width="32.28515625" bestFit="1" customWidth="1"/>
    <col min="5" max="5" width="5.5703125" bestFit="1" customWidth="1"/>
    <col min="6" max="6" width="12.5703125" bestFit="1" customWidth="1"/>
    <col min="7" max="7" width="31.28515625" bestFit="1" customWidth="1"/>
    <col min="8" max="8" width="24" style="2" bestFit="1" customWidth="1"/>
    <col min="9" max="9" width="37.42578125" style="2" bestFit="1" customWidth="1"/>
    <col min="10" max="10" width="1.140625" style="2" customWidth="1"/>
    <col min="12" max="12" width="35.7109375" bestFit="1" customWidth="1"/>
    <col min="13" max="13" width="14.85546875" bestFit="1" customWidth="1"/>
    <col min="14" max="14" width="27.5703125" bestFit="1" customWidth="1"/>
    <col min="16" max="16" width="18.5703125" customWidth="1"/>
  </cols>
  <sheetData>
    <row r="1" spans="1:17" ht="34.5" x14ac:dyDescent="0.45">
      <c r="A1" s="4" t="s">
        <v>588</v>
      </c>
      <c r="H1"/>
      <c r="I1"/>
      <c r="J1"/>
      <c r="M1" s="5"/>
    </row>
    <row r="2" spans="1:17" x14ac:dyDescent="0.25">
      <c r="H2"/>
      <c r="I2"/>
      <c r="J2"/>
      <c r="M2" s="5"/>
    </row>
    <row r="3" spans="1:17" x14ac:dyDescent="0.25">
      <c r="A3" s="20" t="s">
        <v>589</v>
      </c>
      <c r="B3" s="124" t="s">
        <v>1047</v>
      </c>
      <c r="C3" s="124"/>
      <c r="D3" s="124"/>
      <c r="E3" s="124"/>
      <c r="F3" s="124"/>
      <c r="G3" s="124"/>
      <c r="H3" s="124"/>
      <c r="I3" s="124"/>
      <c r="J3"/>
      <c r="M3" s="5"/>
    </row>
    <row r="4" spans="1:17" x14ac:dyDescent="0.25">
      <c r="A4" s="20" t="s">
        <v>591</v>
      </c>
      <c r="B4" s="124" t="s">
        <v>799</v>
      </c>
      <c r="C4" s="124"/>
      <c r="D4" s="124"/>
      <c r="E4" s="124"/>
      <c r="F4" s="124"/>
      <c r="G4" s="124"/>
      <c r="H4" s="124"/>
      <c r="I4" s="124"/>
      <c r="J4"/>
      <c r="M4" s="5"/>
    </row>
    <row r="5" spans="1:17" ht="60.75" customHeight="1" x14ac:dyDescent="0.25">
      <c r="A5" s="128" t="s">
        <v>604</v>
      </c>
      <c r="B5" s="129" t="s">
        <v>1049</v>
      </c>
      <c r="C5" s="129"/>
      <c r="D5" s="129"/>
      <c r="E5" s="129"/>
      <c r="F5" s="129"/>
      <c r="G5" s="129"/>
      <c r="H5" s="129"/>
      <c r="I5" s="129"/>
      <c r="J5"/>
      <c r="M5" s="5"/>
    </row>
    <row r="6" spans="1:17" x14ac:dyDescent="0.25">
      <c r="A6" s="128"/>
      <c r="B6" s="129"/>
      <c r="C6" s="129"/>
      <c r="D6" s="129"/>
      <c r="E6" s="129"/>
      <c r="F6" s="129"/>
      <c r="G6" s="129"/>
      <c r="H6" s="129"/>
      <c r="I6" s="129"/>
      <c r="J6"/>
      <c r="M6" s="5"/>
    </row>
    <row r="7" spans="1:17" x14ac:dyDescent="0.25">
      <c r="A7" s="118" t="s">
        <v>1043</v>
      </c>
      <c r="B7" s="124" t="s">
        <v>1050</v>
      </c>
      <c r="C7" s="124"/>
      <c r="D7" s="124"/>
      <c r="E7" s="124"/>
      <c r="F7" s="124"/>
      <c r="G7" s="124"/>
      <c r="H7" s="124"/>
      <c r="I7" s="124"/>
      <c r="J7"/>
      <c r="M7" s="5"/>
    </row>
    <row r="8" spans="1:17" x14ac:dyDescent="0.25">
      <c r="H8"/>
      <c r="I8"/>
      <c r="J8"/>
      <c r="M8" s="5"/>
      <c r="P8" s="14" t="s">
        <v>1001</v>
      </c>
    </row>
    <row r="9" spans="1:17" x14ac:dyDescent="0.25">
      <c r="A9" s="14" t="s">
        <v>921</v>
      </c>
      <c r="B9" s="14" t="s">
        <v>1033</v>
      </c>
      <c r="H9"/>
      <c r="I9"/>
      <c r="J9"/>
      <c r="L9" s="14" t="s">
        <v>1025</v>
      </c>
    </row>
    <row r="10" spans="1:17" x14ac:dyDescent="0.25">
      <c r="L10" s="62" t="s">
        <v>1000</v>
      </c>
    </row>
    <row r="11" spans="1:17" x14ac:dyDescent="0.25">
      <c r="A11" s="22" t="s">
        <v>672</v>
      </c>
      <c r="B11" s="22" t="s">
        <v>2</v>
      </c>
      <c r="C11" s="22" t="s">
        <v>6</v>
      </c>
      <c r="D11" s="22" t="s">
        <v>7</v>
      </c>
      <c r="E11" s="22" t="s">
        <v>12</v>
      </c>
      <c r="F11" s="22" t="s">
        <v>15</v>
      </c>
      <c r="G11" s="22" t="s">
        <v>11</v>
      </c>
      <c r="H11" s="22" t="s">
        <v>4</v>
      </c>
      <c r="I11" s="22" t="s">
        <v>25</v>
      </c>
      <c r="J11" s="114"/>
      <c r="L11" s="68" t="s">
        <v>15</v>
      </c>
      <c r="M11" t="s">
        <v>602</v>
      </c>
      <c r="P11" s="62" t="s">
        <v>1034</v>
      </c>
    </row>
    <row r="12" spans="1:17" x14ac:dyDescent="0.25">
      <c r="A12" s="29" t="s">
        <v>28</v>
      </c>
      <c r="B12" s="29" t="s">
        <v>481</v>
      </c>
      <c r="C12" s="29" t="s">
        <v>675</v>
      </c>
      <c r="D12" s="29" t="s">
        <v>676</v>
      </c>
      <c r="E12" s="71" t="s">
        <v>35</v>
      </c>
      <c r="F12" s="71" t="s">
        <v>185</v>
      </c>
      <c r="G12" s="29" t="s">
        <v>34</v>
      </c>
      <c r="H12" s="30">
        <v>1424587</v>
      </c>
      <c r="I12" s="30">
        <v>1424000</v>
      </c>
      <c r="J12" s="76"/>
    </row>
    <row r="13" spans="1:17" x14ac:dyDescent="0.25">
      <c r="A13" s="29" t="s">
        <v>28</v>
      </c>
      <c r="B13" s="29" t="s">
        <v>481</v>
      </c>
      <c r="C13" s="29" t="s">
        <v>606</v>
      </c>
      <c r="D13" s="29" t="s">
        <v>679</v>
      </c>
      <c r="E13" s="71" t="s">
        <v>35</v>
      </c>
      <c r="F13" s="71" t="s">
        <v>185</v>
      </c>
      <c r="G13" s="29" t="s">
        <v>34</v>
      </c>
      <c r="H13" s="30">
        <v>-1381842</v>
      </c>
      <c r="I13" s="30">
        <v>-1382000</v>
      </c>
      <c r="J13" s="76"/>
      <c r="L13" s="68" t="s">
        <v>597</v>
      </c>
      <c r="M13" t="s">
        <v>599</v>
      </c>
      <c r="N13" t="s">
        <v>862</v>
      </c>
      <c r="O13" s="14" t="s">
        <v>922</v>
      </c>
      <c r="P13" s="16" t="s">
        <v>612</v>
      </c>
      <c r="Q13" s="64" t="s">
        <v>802</v>
      </c>
    </row>
    <row r="14" spans="1:17" x14ac:dyDescent="0.25">
      <c r="A14" s="29" t="s">
        <v>50</v>
      </c>
      <c r="B14" s="29" t="s">
        <v>586</v>
      </c>
      <c r="C14" s="29" t="s">
        <v>675</v>
      </c>
      <c r="D14" s="29" t="s">
        <v>676</v>
      </c>
      <c r="E14" s="71" t="s">
        <v>35</v>
      </c>
      <c r="F14" s="71" t="s">
        <v>377</v>
      </c>
      <c r="G14" s="29" t="s">
        <v>375</v>
      </c>
      <c r="H14" s="30">
        <v>4797163</v>
      </c>
      <c r="I14" s="30">
        <v>4797000</v>
      </c>
      <c r="J14" s="76"/>
      <c r="L14" s="15" t="s">
        <v>675</v>
      </c>
      <c r="M14" s="76">
        <v>173697940</v>
      </c>
      <c r="N14" s="76">
        <v>173697000</v>
      </c>
    </row>
    <row r="15" spans="1:17" x14ac:dyDescent="0.25">
      <c r="A15" s="29" t="s">
        <v>50</v>
      </c>
      <c r="B15" s="29" t="s">
        <v>586</v>
      </c>
      <c r="C15" s="29" t="s">
        <v>606</v>
      </c>
      <c r="D15" s="29" t="s">
        <v>679</v>
      </c>
      <c r="E15" s="71" t="s">
        <v>35</v>
      </c>
      <c r="F15" s="71" t="s">
        <v>377</v>
      </c>
      <c r="G15" s="29" t="s">
        <v>375</v>
      </c>
      <c r="H15" s="30">
        <v>-4515313</v>
      </c>
      <c r="I15" s="30">
        <v>-4515000</v>
      </c>
      <c r="J15" s="76"/>
      <c r="L15" s="75" t="s">
        <v>676</v>
      </c>
      <c r="M15" s="76">
        <v>173697940</v>
      </c>
      <c r="N15" s="76">
        <v>173697000</v>
      </c>
    </row>
    <row r="16" spans="1:17" x14ac:dyDescent="0.25">
      <c r="A16" s="29" t="s">
        <v>210</v>
      </c>
      <c r="B16" s="29" t="s">
        <v>202</v>
      </c>
      <c r="C16" s="29" t="s">
        <v>675</v>
      </c>
      <c r="D16" s="29" t="s">
        <v>676</v>
      </c>
      <c r="E16" s="71" t="s">
        <v>204</v>
      </c>
      <c r="F16" s="71" t="s">
        <v>185</v>
      </c>
      <c r="G16" s="29" t="s">
        <v>34</v>
      </c>
      <c r="H16" s="30">
        <v>14654973</v>
      </c>
      <c r="I16" s="30">
        <v>14654000</v>
      </c>
      <c r="J16" s="76"/>
      <c r="L16" s="15" t="s">
        <v>598</v>
      </c>
      <c r="M16" s="76">
        <v>173697940</v>
      </c>
      <c r="N16" s="76">
        <v>173697000</v>
      </c>
      <c r="O16" s="14" t="s">
        <v>544</v>
      </c>
      <c r="P16" s="5">
        <f>GETPIVOTDATA("Amount",'8. qryDGW'!$O$12)</f>
        <v>173697000</v>
      </c>
      <c r="Q16" s="17">
        <f>GETPIVOTDATA("Sum of Amount in Thousands",$L$11)-P16</f>
        <v>0</v>
      </c>
    </row>
    <row r="17" spans="1:17" x14ac:dyDescent="0.25">
      <c r="A17" s="29" t="s">
        <v>210</v>
      </c>
      <c r="B17" s="29" t="s">
        <v>202</v>
      </c>
      <c r="C17" s="29" t="s">
        <v>606</v>
      </c>
      <c r="D17" s="29" t="s">
        <v>679</v>
      </c>
      <c r="E17" s="71" t="s">
        <v>204</v>
      </c>
      <c r="F17" s="71" t="s">
        <v>185</v>
      </c>
      <c r="G17" s="29" t="s">
        <v>34</v>
      </c>
      <c r="H17" s="30">
        <v>-14454828</v>
      </c>
      <c r="I17" s="30">
        <v>-14456000</v>
      </c>
      <c r="J17" s="76"/>
    </row>
    <row r="18" spans="1:17" x14ac:dyDescent="0.25">
      <c r="A18" s="29" t="s">
        <v>510</v>
      </c>
      <c r="B18" s="29" t="s">
        <v>720</v>
      </c>
      <c r="C18" s="29" t="s">
        <v>675</v>
      </c>
      <c r="D18" s="29" t="s">
        <v>676</v>
      </c>
      <c r="E18" s="71" t="s">
        <v>204</v>
      </c>
      <c r="F18" s="71" t="s">
        <v>185</v>
      </c>
      <c r="G18" s="29" t="s">
        <v>34</v>
      </c>
      <c r="H18" s="30">
        <v>9568244</v>
      </c>
      <c r="I18" s="30">
        <v>9568000</v>
      </c>
      <c r="J18" s="76"/>
    </row>
    <row r="19" spans="1:17" x14ac:dyDescent="0.25">
      <c r="A19" s="29" t="s">
        <v>510</v>
      </c>
      <c r="B19" s="29" t="s">
        <v>720</v>
      </c>
      <c r="C19" s="29" t="s">
        <v>606</v>
      </c>
      <c r="D19" s="29" t="s">
        <v>679</v>
      </c>
      <c r="E19" s="71" t="s">
        <v>204</v>
      </c>
      <c r="F19" s="71" t="s">
        <v>185</v>
      </c>
      <c r="G19" s="29" t="s">
        <v>34</v>
      </c>
      <c r="H19" s="30">
        <v>-9017236</v>
      </c>
      <c r="I19" s="30">
        <v>-9018000</v>
      </c>
      <c r="J19" s="76"/>
      <c r="L19" s="14" t="s">
        <v>1026</v>
      </c>
    </row>
    <row r="20" spans="1:17" x14ac:dyDescent="0.25">
      <c r="A20" s="29" t="s">
        <v>216</v>
      </c>
      <c r="B20" s="29" t="s">
        <v>214</v>
      </c>
      <c r="C20" s="29" t="s">
        <v>675</v>
      </c>
      <c r="D20" s="29" t="s">
        <v>676</v>
      </c>
      <c r="E20" s="71" t="s">
        <v>204</v>
      </c>
      <c r="F20" s="71" t="s">
        <v>185</v>
      </c>
      <c r="G20" s="29" t="s">
        <v>34</v>
      </c>
      <c r="H20" s="30">
        <v>5223036</v>
      </c>
      <c r="I20" s="30">
        <v>5223000</v>
      </c>
      <c r="J20" s="76"/>
      <c r="L20" s="62" t="s">
        <v>1000</v>
      </c>
    </row>
    <row r="21" spans="1:17" x14ac:dyDescent="0.25">
      <c r="A21" s="29" t="s">
        <v>216</v>
      </c>
      <c r="B21" s="29" t="s">
        <v>214</v>
      </c>
      <c r="C21" s="29" t="s">
        <v>606</v>
      </c>
      <c r="D21" s="29" t="s">
        <v>679</v>
      </c>
      <c r="E21" s="71" t="s">
        <v>204</v>
      </c>
      <c r="F21" s="71" t="s">
        <v>185</v>
      </c>
      <c r="G21" s="29" t="s">
        <v>34</v>
      </c>
      <c r="H21" s="30">
        <v>-5002942</v>
      </c>
      <c r="I21" s="30">
        <v>-5003000</v>
      </c>
      <c r="J21" s="76"/>
      <c r="L21" s="68" t="s">
        <v>15</v>
      </c>
      <c r="M21" t="s">
        <v>602</v>
      </c>
      <c r="P21" t="s">
        <v>1035</v>
      </c>
    </row>
    <row r="22" spans="1:17" x14ac:dyDescent="0.25">
      <c r="A22" s="29" t="s">
        <v>501</v>
      </c>
      <c r="B22" s="29" t="s">
        <v>723</v>
      </c>
      <c r="C22" s="29" t="s">
        <v>675</v>
      </c>
      <c r="D22" s="29" t="s">
        <v>676</v>
      </c>
      <c r="E22" s="71" t="s">
        <v>51</v>
      </c>
      <c r="F22" s="71" t="s">
        <v>185</v>
      </c>
      <c r="G22" s="29" t="s">
        <v>34</v>
      </c>
      <c r="H22" s="30">
        <v>31819240</v>
      </c>
      <c r="I22" s="30">
        <v>31820000</v>
      </c>
      <c r="J22" s="76"/>
    </row>
    <row r="23" spans="1:17" x14ac:dyDescent="0.25">
      <c r="A23" s="29" t="s">
        <v>501</v>
      </c>
      <c r="B23" s="29" t="s">
        <v>723</v>
      </c>
      <c r="C23" s="29" t="s">
        <v>606</v>
      </c>
      <c r="D23" s="29" t="s">
        <v>679</v>
      </c>
      <c r="E23" s="71" t="s">
        <v>51</v>
      </c>
      <c r="F23" s="71" t="s">
        <v>185</v>
      </c>
      <c r="G23" s="29" t="s">
        <v>34</v>
      </c>
      <c r="H23" s="30">
        <v>-31162411</v>
      </c>
      <c r="I23" s="30">
        <v>-31162000</v>
      </c>
      <c r="J23" s="76"/>
      <c r="L23" s="68" t="s">
        <v>597</v>
      </c>
      <c r="M23" t="s">
        <v>599</v>
      </c>
      <c r="N23" t="s">
        <v>862</v>
      </c>
      <c r="O23" s="14" t="s">
        <v>922</v>
      </c>
      <c r="P23" s="16" t="s">
        <v>766</v>
      </c>
      <c r="Q23" s="64" t="s">
        <v>802</v>
      </c>
    </row>
    <row r="24" spans="1:17" x14ac:dyDescent="0.25">
      <c r="A24" s="29" t="s">
        <v>60</v>
      </c>
      <c r="B24" s="29" t="s">
        <v>27</v>
      </c>
      <c r="C24" s="29" t="s">
        <v>675</v>
      </c>
      <c r="D24" s="29" t="s">
        <v>676</v>
      </c>
      <c r="E24" s="71" t="s">
        <v>51</v>
      </c>
      <c r="F24" s="71" t="s">
        <v>38</v>
      </c>
      <c r="G24" s="29" t="s">
        <v>34</v>
      </c>
      <c r="H24" s="30">
        <v>2013714</v>
      </c>
      <c r="I24" s="30">
        <v>2014000</v>
      </c>
      <c r="J24" s="76"/>
      <c r="L24" s="15" t="s">
        <v>606</v>
      </c>
      <c r="M24" s="76">
        <v>-175152174</v>
      </c>
      <c r="N24" s="76">
        <v>-175155000</v>
      </c>
    </row>
    <row r="25" spans="1:17" x14ac:dyDescent="0.25">
      <c r="A25" s="29" t="s">
        <v>60</v>
      </c>
      <c r="B25" s="29" t="s">
        <v>27</v>
      </c>
      <c r="C25" s="29" t="s">
        <v>606</v>
      </c>
      <c r="D25" s="29" t="s">
        <v>679</v>
      </c>
      <c r="E25" s="71" t="s">
        <v>51</v>
      </c>
      <c r="F25" s="71" t="s">
        <v>38</v>
      </c>
      <c r="G25" s="29" t="s">
        <v>34</v>
      </c>
      <c r="H25" s="30">
        <v>-2005791</v>
      </c>
      <c r="I25" s="30">
        <v>-2007000</v>
      </c>
      <c r="J25" s="76"/>
      <c r="L25" s="75" t="s">
        <v>679</v>
      </c>
      <c r="M25" s="76">
        <v>-175152174</v>
      </c>
      <c r="N25" s="76">
        <v>-175155000</v>
      </c>
    </row>
    <row r="26" spans="1:17" x14ac:dyDescent="0.25">
      <c r="A26" s="29" t="s">
        <v>61</v>
      </c>
      <c r="B26" s="29" t="s">
        <v>27</v>
      </c>
      <c r="C26" s="29" t="s">
        <v>675</v>
      </c>
      <c r="D26" s="29" t="s">
        <v>676</v>
      </c>
      <c r="E26" s="71" t="s">
        <v>51</v>
      </c>
      <c r="F26" s="71" t="s">
        <v>38</v>
      </c>
      <c r="G26" s="29" t="s">
        <v>34</v>
      </c>
      <c r="H26" s="30">
        <v>80264318</v>
      </c>
      <c r="I26" s="30">
        <v>80264000</v>
      </c>
      <c r="J26" s="76"/>
      <c r="L26" s="15" t="s">
        <v>598</v>
      </c>
      <c r="M26" s="76">
        <v>-175152174</v>
      </c>
      <c r="N26" s="76">
        <v>-175155000</v>
      </c>
      <c r="O26" s="14" t="s">
        <v>841</v>
      </c>
      <c r="P26" s="5">
        <f>GETPIVOTDATA("Sum of Total Net",'7. qryTransactions'!$T$10)</f>
        <v>-175155000</v>
      </c>
      <c r="Q26" s="17">
        <f>GETPIVOTDATA("Sum of Amount in Thousands",$L$23)-P26</f>
        <v>0</v>
      </c>
    </row>
    <row r="27" spans="1:17" x14ac:dyDescent="0.25">
      <c r="A27" s="29" t="s">
        <v>61</v>
      </c>
      <c r="B27" s="29" t="s">
        <v>27</v>
      </c>
      <c r="C27" s="29" t="s">
        <v>606</v>
      </c>
      <c r="D27" s="29" t="s">
        <v>679</v>
      </c>
      <c r="E27" s="71" t="s">
        <v>51</v>
      </c>
      <c r="F27" s="71" t="s">
        <v>38</v>
      </c>
      <c r="G27" s="29" t="s">
        <v>34</v>
      </c>
      <c r="H27" s="30">
        <v>-83117777</v>
      </c>
      <c r="I27" s="30">
        <v>-83117000</v>
      </c>
      <c r="J27" s="76"/>
    </row>
    <row r="28" spans="1:17" x14ac:dyDescent="0.25">
      <c r="A28" s="29" t="s">
        <v>61</v>
      </c>
      <c r="B28" s="29" t="s">
        <v>707</v>
      </c>
      <c r="C28" s="29" t="s">
        <v>675</v>
      </c>
      <c r="D28" s="29" t="s">
        <v>676</v>
      </c>
      <c r="E28" s="71" t="s">
        <v>51</v>
      </c>
      <c r="F28" s="71" t="s">
        <v>185</v>
      </c>
      <c r="G28" s="29" t="s">
        <v>34</v>
      </c>
      <c r="H28" s="30">
        <v>1384095</v>
      </c>
      <c r="I28" s="30">
        <v>1385000</v>
      </c>
      <c r="J28" s="76"/>
    </row>
    <row r="29" spans="1:17" x14ac:dyDescent="0.25">
      <c r="A29" s="29" t="s">
        <v>61</v>
      </c>
      <c r="B29" s="29" t="s">
        <v>707</v>
      </c>
      <c r="C29" s="29" t="s">
        <v>606</v>
      </c>
      <c r="D29" s="29" t="s">
        <v>679</v>
      </c>
      <c r="E29" s="71" t="s">
        <v>51</v>
      </c>
      <c r="F29" s="71" t="s">
        <v>185</v>
      </c>
      <c r="G29" s="29" t="s">
        <v>34</v>
      </c>
      <c r="H29" s="30">
        <v>-1387863</v>
      </c>
      <c r="I29" s="30">
        <v>-1388000</v>
      </c>
      <c r="J29" s="76"/>
    </row>
    <row r="30" spans="1:17" x14ac:dyDescent="0.25">
      <c r="A30" s="110" t="s">
        <v>265</v>
      </c>
      <c r="B30" s="110" t="s">
        <v>711</v>
      </c>
      <c r="C30" s="110" t="s">
        <v>675</v>
      </c>
      <c r="D30" s="110" t="s">
        <v>676</v>
      </c>
      <c r="E30" s="111" t="s">
        <v>51</v>
      </c>
      <c r="F30" s="111" t="s">
        <v>194</v>
      </c>
      <c r="G30" s="110" t="s">
        <v>34</v>
      </c>
      <c r="H30" s="112">
        <v>0</v>
      </c>
      <c r="I30" s="112">
        <v>-1000</v>
      </c>
      <c r="J30" s="115"/>
      <c r="K30" s="113" t="s">
        <v>1032</v>
      </c>
    </row>
    <row r="31" spans="1:17" x14ac:dyDescent="0.25">
      <c r="A31" s="110" t="s">
        <v>265</v>
      </c>
      <c r="B31" s="110" t="s">
        <v>711</v>
      </c>
      <c r="C31" s="110" t="s">
        <v>606</v>
      </c>
      <c r="D31" s="110" t="s">
        <v>679</v>
      </c>
      <c r="E31" s="111" t="s">
        <v>51</v>
      </c>
      <c r="F31" s="111" t="s">
        <v>194</v>
      </c>
      <c r="G31" s="110" t="s">
        <v>34</v>
      </c>
      <c r="H31" s="112">
        <v>0</v>
      </c>
      <c r="I31" s="112">
        <v>0</v>
      </c>
      <c r="J31" s="115"/>
    </row>
    <row r="32" spans="1:17" x14ac:dyDescent="0.25">
      <c r="A32" s="29" t="s">
        <v>868</v>
      </c>
      <c r="B32" s="29" t="s">
        <v>867</v>
      </c>
      <c r="C32" s="29" t="s">
        <v>675</v>
      </c>
      <c r="D32" s="29" t="s">
        <v>676</v>
      </c>
      <c r="E32" s="71" t="s">
        <v>51</v>
      </c>
      <c r="F32" s="71" t="s">
        <v>185</v>
      </c>
      <c r="G32" s="29" t="s">
        <v>34</v>
      </c>
      <c r="H32" s="30">
        <v>4521754</v>
      </c>
      <c r="I32" s="30">
        <v>4522000</v>
      </c>
      <c r="J32" s="76"/>
    </row>
    <row r="33" spans="1:11" x14ac:dyDescent="0.25">
      <c r="A33" s="29" t="s">
        <v>868</v>
      </c>
      <c r="B33" s="29" t="s">
        <v>867</v>
      </c>
      <c r="C33" s="29" t="s">
        <v>606</v>
      </c>
      <c r="D33" s="29" t="s">
        <v>679</v>
      </c>
      <c r="E33" s="71" t="s">
        <v>51</v>
      </c>
      <c r="F33" s="71" t="s">
        <v>185</v>
      </c>
      <c r="G33" s="29" t="s">
        <v>34</v>
      </c>
      <c r="H33" s="30">
        <v>-5004509</v>
      </c>
      <c r="I33" s="30">
        <v>-5005000</v>
      </c>
      <c r="J33" s="76"/>
    </row>
    <row r="34" spans="1:11" x14ac:dyDescent="0.25">
      <c r="A34" s="29" t="s">
        <v>374</v>
      </c>
      <c r="B34" s="29" t="s">
        <v>698</v>
      </c>
      <c r="C34" s="29" t="s">
        <v>675</v>
      </c>
      <c r="D34" s="29" t="s">
        <v>676</v>
      </c>
      <c r="E34" s="71" t="s">
        <v>35</v>
      </c>
      <c r="F34" s="71" t="s">
        <v>185</v>
      </c>
      <c r="G34" s="29" t="s">
        <v>34</v>
      </c>
      <c r="H34" s="30">
        <v>11105482</v>
      </c>
      <c r="I34" s="30">
        <v>11106000</v>
      </c>
      <c r="J34" s="76"/>
    </row>
    <row r="35" spans="1:11" x14ac:dyDescent="0.25">
      <c r="A35" s="29" t="s">
        <v>374</v>
      </c>
      <c r="B35" s="29" t="s">
        <v>698</v>
      </c>
      <c r="C35" s="29" t="s">
        <v>606</v>
      </c>
      <c r="D35" s="29" t="s">
        <v>679</v>
      </c>
      <c r="E35" s="71" t="s">
        <v>35</v>
      </c>
      <c r="F35" s="71" t="s">
        <v>185</v>
      </c>
      <c r="G35" s="29" t="s">
        <v>34</v>
      </c>
      <c r="H35" s="30">
        <v>-11327884</v>
      </c>
      <c r="I35" s="30">
        <v>-11328000</v>
      </c>
      <c r="J35" s="76"/>
    </row>
    <row r="36" spans="1:11" x14ac:dyDescent="0.25">
      <c r="A36" s="29" t="s">
        <v>374</v>
      </c>
      <c r="B36" s="29" t="s">
        <v>702</v>
      </c>
      <c r="C36" s="29" t="s">
        <v>675</v>
      </c>
      <c r="D36" s="29" t="s">
        <v>676</v>
      </c>
      <c r="E36" s="71" t="s">
        <v>35</v>
      </c>
      <c r="F36" s="71" t="s">
        <v>185</v>
      </c>
      <c r="G36" s="29" t="s">
        <v>34</v>
      </c>
      <c r="H36" s="30">
        <v>203350</v>
      </c>
      <c r="I36" s="30">
        <v>203000</v>
      </c>
      <c r="J36" s="76"/>
    </row>
    <row r="37" spans="1:11" x14ac:dyDescent="0.25">
      <c r="A37" s="29" t="s">
        <v>374</v>
      </c>
      <c r="B37" s="29" t="s">
        <v>702</v>
      </c>
      <c r="C37" s="29" t="s">
        <v>606</v>
      </c>
      <c r="D37" s="29" t="s">
        <v>679</v>
      </c>
      <c r="E37" s="71" t="s">
        <v>35</v>
      </c>
      <c r="F37" s="71" t="s">
        <v>185</v>
      </c>
      <c r="G37" s="29" t="s">
        <v>34</v>
      </c>
      <c r="H37" s="30">
        <v>-192262</v>
      </c>
      <c r="I37" s="30">
        <v>-192000</v>
      </c>
      <c r="J37" s="76"/>
    </row>
    <row r="38" spans="1:11" x14ac:dyDescent="0.25">
      <c r="A38" s="29" t="s">
        <v>374</v>
      </c>
      <c r="B38" s="29" t="s">
        <v>373</v>
      </c>
      <c r="C38" s="29" t="s">
        <v>675</v>
      </c>
      <c r="D38" s="29" t="s">
        <v>676</v>
      </c>
      <c r="E38" s="71" t="s">
        <v>35</v>
      </c>
      <c r="F38" s="71" t="s">
        <v>377</v>
      </c>
      <c r="G38" s="29" t="s">
        <v>375</v>
      </c>
      <c r="H38" s="30">
        <v>3324304</v>
      </c>
      <c r="I38" s="30">
        <v>3324000</v>
      </c>
      <c r="J38" s="76"/>
    </row>
    <row r="39" spans="1:11" x14ac:dyDescent="0.25">
      <c r="A39" s="29" t="s">
        <v>374</v>
      </c>
      <c r="B39" s="29" t="s">
        <v>373</v>
      </c>
      <c r="C39" s="29" t="s">
        <v>606</v>
      </c>
      <c r="D39" s="29" t="s">
        <v>679</v>
      </c>
      <c r="E39" s="71" t="s">
        <v>35</v>
      </c>
      <c r="F39" s="71" t="s">
        <v>377</v>
      </c>
      <c r="G39" s="29" t="s">
        <v>375</v>
      </c>
      <c r="H39" s="30">
        <v>-3230961</v>
      </c>
      <c r="I39" s="30">
        <v>-3231000</v>
      </c>
      <c r="J39" s="76"/>
    </row>
    <row r="40" spans="1:11" x14ac:dyDescent="0.25">
      <c r="A40" s="29" t="s">
        <v>594</v>
      </c>
      <c r="B40" s="29" t="s">
        <v>27</v>
      </c>
      <c r="C40" s="29" t="s">
        <v>675</v>
      </c>
      <c r="D40" s="29" t="s">
        <v>676</v>
      </c>
      <c r="E40" s="71" t="s">
        <v>35</v>
      </c>
      <c r="F40" s="71" t="s">
        <v>38</v>
      </c>
      <c r="G40" s="29" t="s">
        <v>34</v>
      </c>
      <c r="H40" s="30">
        <v>545551</v>
      </c>
      <c r="I40" s="30">
        <v>546003</v>
      </c>
      <c r="J40" s="76"/>
    </row>
    <row r="41" spans="1:11" x14ac:dyDescent="0.25">
      <c r="A41" s="29" t="s">
        <v>594</v>
      </c>
      <c r="B41" s="29" t="s">
        <v>27</v>
      </c>
      <c r="C41" s="29" t="s">
        <v>606</v>
      </c>
      <c r="D41" s="29" t="s">
        <v>679</v>
      </c>
      <c r="E41" s="71" t="s">
        <v>35</v>
      </c>
      <c r="F41" s="71" t="s">
        <v>38</v>
      </c>
      <c r="G41" s="29" t="s">
        <v>34</v>
      </c>
      <c r="H41" s="30">
        <v>-507949</v>
      </c>
      <c r="I41" s="30">
        <v>-507996</v>
      </c>
      <c r="J41" s="76"/>
    </row>
    <row r="42" spans="1:11" x14ac:dyDescent="0.25">
      <c r="A42" s="29" t="s">
        <v>594</v>
      </c>
      <c r="B42" s="29" t="s">
        <v>872</v>
      </c>
      <c r="C42" s="29" t="s">
        <v>675</v>
      </c>
      <c r="D42" s="29" t="s">
        <v>676</v>
      </c>
      <c r="E42" s="71" t="s">
        <v>35</v>
      </c>
      <c r="F42" s="71" t="s">
        <v>194</v>
      </c>
      <c r="G42" s="29" t="s">
        <v>34</v>
      </c>
      <c r="H42" s="30">
        <v>1660503</v>
      </c>
      <c r="I42" s="30">
        <v>1661000</v>
      </c>
      <c r="J42" s="76"/>
    </row>
    <row r="43" spans="1:11" x14ac:dyDescent="0.25">
      <c r="A43" s="29" t="s">
        <v>594</v>
      </c>
      <c r="B43" s="29" t="s">
        <v>872</v>
      </c>
      <c r="C43" s="29" t="s">
        <v>606</v>
      </c>
      <c r="D43" s="29" t="s">
        <v>679</v>
      </c>
      <c r="E43" s="71" t="s">
        <v>35</v>
      </c>
      <c r="F43" s="71" t="s">
        <v>194</v>
      </c>
      <c r="G43" s="29" t="s">
        <v>34</v>
      </c>
      <c r="H43" s="30">
        <v>-1643870</v>
      </c>
      <c r="I43" s="30">
        <v>-1644000</v>
      </c>
      <c r="J43" s="76"/>
    </row>
    <row r="44" spans="1:11" x14ac:dyDescent="0.25">
      <c r="A44" s="29" t="s">
        <v>674</v>
      </c>
      <c r="B44" s="29" t="s">
        <v>27</v>
      </c>
      <c r="C44" s="29" t="s">
        <v>675</v>
      </c>
      <c r="D44" s="29" t="s">
        <v>676</v>
      </c>
      <c r="E44" s="71" t="s">
        <v>35</v>
      </c>
      <c r="F44" s="71" t="s">
        <v>38</v>
      </c>
      <c r="G44" s="29" t="s">
        <v>34</v>
      </c>
      <c r="H44" s="30">
        <v>1187629</v>
      </c>
      <c r="I44" s="30">
        <v>1187000</v>
      </c>
      <c r="J44" s="76"/>
    </row>
    <row r="45" spans="1:11" x14ac:dyDescent="0.25">
      <c r="A45" s="29" t="s">
        <v>674</v>
      </c>
      <c r="B45" s="29" t="s">
        <v>27</v>
      </c>
      <c r="C45" s="29" t="s">
        <v>606</v>
      </c>
      <c r="D45" s="29" t="s">
        <v>679</v>
      </c>
      <c r="E45" s="71" t="s">
        <v>35</v>
      </c>
      <c r="F45" s="71" t="s">
        <v>38</v>
      </c>
      <c r="G45" s="29" t="s">
        <v>34</v>
      </c>
      <c r="H45" s="30">
        <v>-1198732</v>
      </c>
      <c r="I45" s="30">
        <v>-1199000</v>
      </c>
      <c r="J45" s="76"/>
    </row>
    <row r="46" spans="1:11" x14ac:dyDescent="0.25">
      <c r="A46" s="110" t="s">
        <v>876</v>
      </c>
      <c r="B46" s="110" t="s">
        <v>27</v>
      </c>
      <c r="C46" s="110" t="s">
        <v>675</v>
      </c>
      <c r="D46" s="110" t="s">
        <v>676</v>
      </c>
      <c r="E46" s="111" t="s">
        <v>35</v>
      </c>
      <c r="F46" s="111" t="s">
        <v>38</v>
      </c>
      <c r="G46" s="110" t="s">
        <v>34</v>
      </c>
      <c r="H46" s="112">
        <v>-3</v>
      </c>
      <c r="I46" s="112">
        <v>-3</v>
      </c>
      <c r="J46" s="115"/>
      <c r="K46" s="113" t="s">
        <v>1032</v>
      </c>
    </row>
    <row r="47" spans="1:11" x14ac:dyDescent="0.25">
      <c r="A47" s="110" t="s">
        <v>876</v>
      </c>
      <c r="B47" s="110" t="s">
        <v>27</v>
      </c>
      <c r="C47" s="110" t="s">
        <v>606</v>
      </c>
      <c r="D47" s="110" t="s">
        <v>679</v>
      </c>
      <c r="E47" s="111" t="s">
        <v>35</v>
      </c>
      <c r="F47" s="111" t="s">
        <v>38</v>
      </c>
      <c r="G47" s="110" t="s">
        <v>34</v>
      </c>
      <c r="H47" s="112">
        <v>-4</v>
      </c>
      <c r="I47" s="112">
        <v>-4</v>
      </c>
      <c r="J47" s="115"/>
      <c r="K47" s="113" t="s">
        <v>1032</v>
      </c>
    </row>
  </sheetData>
  <mergeCells count="5">
    <mergeCell ref="A5:A6"/>
    <mergeCell ref="B4:I4"/>
    <mergeCell ref="B3:I3"/>
    <mergeCell ref="B7:I7"/>
    <mergeCell ref="B5:I6"/>
  </mergeCell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B49E-EDEC-4235-8F1A-153653DBB169}">
  <sheetPr>
    <tabColor theme="4" tint="0.79998168889431442"/>
  </sheetPr>
  <dimension ref="A1:I62"/>
  <sheetViews>
    <sheetView workbookViewId="0">
      <selection activeCell="H2" sqref="H2"/>
    </sheetView>
  </sheetViews>
  <sheetFormatPr defaultRowHeight="15" x14ac:dyDescent="0.25"/>
  <cols>
    <col min="1" max="1" width="39.140625" customWidth="1"/>
    <col min="2" max="2" width="14.85546875" bestFit="1" customWidth="1"/>
    <col min="3" max="3" width="18.42578125" bestFit="1" customWidth="1"/>
    <col min="4" max="4" width="36.7109375" bestFit="1" customWidth="1"/>
    <col min="7" max="7" width="31.28515625" bestFit="1" customWidth="1"/>
    <col min="8" max="8" width="15.28515625" style="5" bestFit="1" customWidth="1"/>
    <col min="9" max="9" width="27.5703125" style="5" bestFit="1" customWidth="1"/>
  </cols>
  <sheetData>
    <row r="1" spans="1:9" ht="34.5" x14ac:dyDescent="0.45">
      <c r="A1" s="4" t="s">
        <v>588</v>
      </c>
      <c r="G1" s="5"/>
    </row>
    <row r="2" spans="1:9" x14ac:dyDescent="0.25">
      <c r="A2" t="s">
        <v>999</v>
      </c>
      <c r="G2" s="5"/>
    </row>
    <row r="3" spans="1:9" x14ac:dyDescent="0.25">
      <c r="A3" t="s">
        <v>1040</v>
      </c>
      <c r="G3" s="5"/>
    </row>
    <row r="4" spans="1:9" x14ac:dyDescent="0.25">
      <c r="A4" t="s">
        <v>1021</v>
      </c>
      <c r="G4" s="5"/>
    </row>
    <row r="5" spans="1:9" x14ac:dyDescent="0.25">
      <c r="G5" s="5"/>
    </row>
    <row r="6" spans="1:9" x14ac:dyDescent="0.25">
      <c r="A6" s="14" t="s">
        <v>1023</v>
      </c>
    </row>
    <row r="7" spans="1:9" x14ac:dyDescent="0.25">
      <c r="A7" s="68" t="s">
        <v>672</v>
      </c>
      <c r="B7" s="68" t="s">
        <v>2</v>
      </c>
      <c r="C7" s="68" t="s">
        <v>6</v>
      </c>
      <c r="D7" s="68" t="s">
        <v>7</v>
      </c>
      <c r="E7" s="68" t="s">
        <v>12</v>
      </c>
      <c r="F7" s="68" t="s">
        <v>15</v>
      </c>
      <c r="G7" s="68" t="s">
        <v>11</v>
      </c>
      <c r="H7" t="s">
        <v>599</v>
      </c>
      <c r="I7" t="s">
        <v>862</v>
      </c>
    </row>
    <row r="8" spans="1:9" x14ac:dyDescent="0.25">
      <c r="A8" t="s">
        <v>28</v>
      </c>
      <c r="B8" t="s">
        <v>481</v>
      </c>
      <c r="C8" t="s">
        <v>675</v>
      </c>
      <c r="D8" t="s">
        <v>676</v>
      </c>
      <c r="E8" t="s">
        <v>35</v>
      </c>
      <c r="F8" t="s">
        <v>185</v>
      </c>
      <c r="G8" t="s">
        <v>34</v>
      </c>
      <c r="H8" s="13">
        <v>1072123</v>
      </c>
      <c r="I8" s="13">
        <v>1072000</v>
      </c>
    </row>
    <row r="9" spans="1:9" x14ac:dyDescent="0.25">
      <c r="A9" t="s">
        <v>28</v>
      </c>
      <c r="B9" t="s">
        <v>481</v>
      </c>
      <c r="C9" t="s">
        <v>606</v>
      </c>
      <c r="D9" t="s">
        <v>679</v>
      </c>
      <c r="E9" t="s">
        <v>35</v>
      </c>
      <c r="F9" t="s">
        <v>185</v>
      </c>
      <c r="G9" t="s">
        <v>34</v>
      </c>
      <c r="H9" s="13">
        <v>-1381842</v>
      </c>
      <c r="I9" s="13">
        <v>-1382000</v>
      </c>
    </row>
    <row r="10" spans="1:9" x14ac:dyDescent="0.25">
      <c r="A10" t="s">
        <v>28</v>
      </c>
      <c r="B10" t="s">
        <v>481</v>
      </c>
      <c r="C10" t="s">
        <v>688</v>
      </c>
      <c r="D10" t="s">
        <v>689</v>
      </c>
      <c r="E10" t="s">
        <v>35</v>
      </c>
      <c r="F10" t="s">
        <v>185</v>
      </c>
      <c r="G10" t="s">
        <v>34</v>
      </c>
      <c r="H10" s="13">
        <v>352464</v>
      </c>
      <c r="I10">
        <v>352000</v>
      </c>
    </row>
    <row r="11" spans="1:9" x14ac:dyDescent="0.25">
      <c r="A11" t="s">
        <v>210</v>
      </c>
      <c r="B11" t="s">
        <v>202</v>
      </c>
      <c r="C11" t="s">
        <v>675</v>
      </c>
      <c r="D11" t="s">
        <v>676</v>
      </c>
      <c r="E11" t="s">
        <v>204</v>
      </c>
      <c r="F11" t="s">
        <v>185</v>
      </c>
      <c r="G11" t="s">
        <v>34</v>
      </c>
      <c r="H11" s="13">
        <v>12056638</v>
      </c>
      <c r="I11" s="13">
        <v>12056000</v>
      </c>
    </row>
    <row r="12" spans="1:9" x14ac:dyDescent="0.25">
      <c r="A12" t="s">
        <v>210</v>
      </c>
      <c r="B12" t="s">
        <v>202</v>
      </c>
      <c r="C12" t="s">
        <v>606</v>
      </c>
      <c r="D12" t="s">
        <v>679</v>
      </c>
      <c r="E12" t="s">
        <v>204</v>
      </c>
      <c r="F12" t="s">
        <v>185</v>
      </c>
      <c r="G12" t="s">
        <v>34</v>
      </c>
      <c r="H12" s="13">
        <v>-14454828</v>
      </c>
      <c r="I12" s="13">
        <v>-14456000</v>
      </c>
    </row>
    <row r="13" spans="1:9" x14ac:dyDescent="0.25">
      <c r="A13" t="s">
        <v>210</v>
      </c>
      <c r="B13" t="s">
        <v>202</v>
      </c>
      <c r="C13" t="s">
        <v>688</v>
      </c>
      <c r="D13" t="s">
        <v>689</v>
      </c>
      <c r="E13" t="s">
        <v>204</v>
      </c>
      <c r="F13" t="s">
        <v>185</v>
      </c>
      <c r="G13" t="s">
        <v>34</v>
      </c>
      <c r="H13" s="13">
        <v>2598335</v>
      </c>
      <c r="I13">
        <v>2598000</v>
      </c>
    </row>
    <row r="14" spans="1:9" x14ac:dyDescent="0.25">
      <c r="A14" t="s">
        <v>510</v>
      </c>
      <c r="B14" t="s">
        <v>720</v>
      </c>
      <c r="C14" t="s">
        <v>675</v>
      </c>
      <c r="D14" t="s">
        <v>676</v>
      </c>
      <c r="E14" t="s">
        <v>204</v>
      </c>
      <c r="F14" t="s">
        <v>185</v>
      </c>
      <c r="G14" t="s">
        <v>34</v>
      </c>
      <c r="H14" s="13">
        <v>8075418</v>
      </c>
      <c r="I14" s="13">
        <v>8075000</v>
      </c>
    </row>
    <row r="15" spans="1:9" x14ac:dyDescent="0.25">
      <c r="A15" t="s">
        <v>510</v>
      </c>
      <c r="B15" t="s">
        <v>720</v>
      </c>
      <c r="C15" t="s">
        <v>606</v>
      </c>
      <c r="D15" t="s">
        <v>679</v>
      </c>
      <c r="E15" t="s">
        <v>204</v>
      </c>
      <c r="F15" t="s">
        <v>185</v>
      </c>
      <c r="G15" t="s">
        <v>34</v>
      </c>
      <c r="H15" s="13">
        <v>-9017236</v>
      </c>
      <c r="I15" s="13">
        <v>-9018000</v>
      </c>
    </row>
    <row r="16" spans="1:9" x14ac:dyDescent="0.25">
      <c r="A16" t="s">
        <v>510</v>
      </c>
      <c r="B16" t="s">
        <v>720</v>
      </c>
      <c r="C16" t="s">
        <v>688</v>
      </c>
      <c r="D16" t="s">
        <v>689</v>
      </c>
      <c r="E16" t="s">
        <v>204</v>
      </c>
      <c r="F16" t="s">
        <v>185</v>
      </c>
      <c r="G16" t="s">
        <v>34</v>
      </c>
      <c r="H16" s="13">
        <v>1492826</v>
      </c>
      <c r="I16">
        <v>1493000</v>
      </c>
    </row>
    <row r="17" spans="1:9" x14ac:dyDescent="0.25">
      <c r="A17" t="s">
        <v>216</v>
      </c>
      <c r="B17" t="s">
        <v>214</v>
      </c>
      <c r="C17" t="s">
        <v>675</v>
      </c>
      <c r="D17" t="s">
        <v>676</v>
      </c>
      <c r="E17" t="s">
        <v>204</v>
      </c>
      <c r="F17" t="s">
        <v>185</v>
      </c>
      <c r="G17" t="s">
        <v>34</v>
      </c>
      <c r="H17" s="13">
        <v>5075522</v>
      </c>
      <c r="I17" s="13">
        <v>5075000</v>
      </c>
    </row>
    <row r="18" spans="1:9" x14ac:dyDescent="0.25">
      <c r="A18" t="s">
        <v>216</v>
      </c>
      <c r="B18" t="s">
        <v>214</v>
      </c>
      <c r="C18" t="s">
        <v>606</v>
      </c>
      <c r="D18" t="s">
        <v>679</v>
      </c>
      <c r="E18" t="s">
        <v>204</v>
      </c>
      <c r="F18" t="s">
        <v>185</v>
      </c>
      <c r="G18" t="s">
        <v>34</v>
      </c>
      <c r="H18" s="13">
        <v>-5002942</v>
      </c>
      <c r="I18" s="13">
        <v>-5003000</v>
      </c>
    </row>
    <row r="19" spans="1:9" x14ac:dyDescent="0.25">
      <c r="A19" t="s">
        <v>216</v>
      </c>
      <c r="B19" t="s">
        <v>214</v>
      </c>
      <c r="C19" t="s">
        <v>688</v>
      </c>
      <c r="D19" t="s">
        <v>689</v>
      </c>
      <c r="E19" t="s">
        <v>204</v>
      </c>
      <c r="F19" t="s">
        <v>185</v>
      </c>
      <c r="G19" t="s">
        <v>34</v>
      </c>
      <c r="H19" s="13">
        <v>147514</v>
      </c>
      <c r="I19">
        <v>148000</v>
      </c>
    </row>
    <row r="20" spans="1:9" x14ac:dyDescent="0.25">
      <c r="A20" t="s">
        <v>501</v>
      </c>
      <c r="B20" t="s">
        <v>723</v>
      </c>
      <c r="C20" t="s">
        <v>675</v>
      </c>
      <c r="D20" t="s">
        <v>676</v>
      </c>
      <c r="E20" t="s">
        <v>51</v>
      </c>
      <c r="F20" t="s">
        <v>185</v>
      </c>
      <c r="G20" t="s">
        <v>34</v>
      </c>
      <c r="H20" s="13">
        <v>30877504</v>
      </c>
      <c r="I20" s="13">
        <v>30878000</v>
      </c>
    </row>
    <row r="21" spans="1:9" x14ac:dyDescent="0.25">
      <c r="A21" t="s">
        <v>501</v>
      </c>
      <c r="B21" t="s">
        <v>723</v>
      </c>
      <c r="C21" t="s">
        <v>606</v>
      </c>
      <c r="D21" t="s">
        <v>679</v>
      </c>
      <c r="E21" t="s">
        <v>51</v>
      </c>
      <c r="F21" t="s">
        <v>185</v>
      </c>
      <c r="G21" t="s">
        <v>34</v>
      </c>
      <c r="H21" s="13">
        <v>-31162411</v>
      </c>
      <c r="I21" s="13">
        <v>-31162000</v>
      </c>
    </row>
    <row r="22" spans="1:9" x14ac:dyDescent="0.25">
      <c r="A22" t="s">
        <v>501</v>
      </c>
      <c r="B22" t="s">
        <v>723</v>
      </c>
      <c r="C22" t="s">
        <v>688</v>
      </c>
      <c r="D22" t="s">
        <v>689</v>
      </c>
      <c r="E22" t="s">
        <v>51</v>
      </c>
      <c r="F22" t="s">
        <v>185</v>
      </c>
      <c r="G22" t="s">
        <v>34</v>
      </c>
      <c r="H22" s="13">
        <v>941736</v>
      </c>
      <c r="I22">
        <v>942000</v>
      </c>
    </row>
    <row r="23" spans="1:9" x14ac:dyDescent="0.25">
      <c r="A23" t="s">
        <v>60</v>
      </c>
      <c r="B23" t="s">
        <v>27</v>
      </c>
      <c r="C23" t="s">
        <v>675</v>
      </c>
      <c r="D23" t="s">
        <v>676</v>
      </c>
      <c r="E23" t="s">
        <v>51</v>
      </c>
      <c r="F23" t="s">
        <v>38</v>
      </c>
      <c r="G23" t="s">
        <v>34</v>
      </c>
      <c r="H23" s="13">
        <v>1877460</v>
      </c>
      <c r="I23" s="13">
        <v>1878000</v>
      </c>
    </row>
    <row r="24" spans="1:9" x14ac:dyDescent="0.25">
      <c r="A24" t="s">
        <v>60</v>
      </c>
      <c r="B24" t="s">
        <v>27</v>
      </c>
      <c r="C24" t="s">
        <v>606</v>
      </c>
      <c r="D24" t="s">
        <v>679</v>
      </c>
      <c r="E24" t="s">
        <v>51</v>
      </c>
      <c r="F24" t="s">
        <v>38</v>
      </c>
      <c r="G24" t="s">
        <v>34</v>
      </c>
      <c r="H24" s="13">
        <v>-2005791</v>
      </c>
      <c r="I24" s="13">
        <v>-2007000</v>
      </c>
    </row>
    <row r="25" spans="1:9" x14ac:dyDescent="0.25">
      <c r="A25" t="s">
        <v>60</v>
      </c>
      <c r="B25" t="s">
        <v>27</v>
      </c>
      <c r="C25" t="s">
        <v>688</v>
      </c>
      <c r="D25" t="s">
        <v>689</v>
      </c>
      <c r="E25" t="s">
        <v>51</v>
      </c>
      <c r="F25" t="s">
        <v>38</v>
      </c>
      <c r="G25" t="s">
        <v>34</v>
      </c>
      <c r="H25" s="13">
        <v>136254</v>
      </c>
      <c r="I25">
        <v>136000</v>
      </c>
    </row>
    <row r="26" spans="1:9" x14ac:dyDescent="0.25">
      <c r="A26" t="s">
        <v>61</v>
      </c>
      <c r="B26" t="s">
        <v>27</v>
      </c>
      <c r="C26" t="s">
        <v>675</v>
      </c>
      <c r="D26" t="s">
        <v>676</v>
      </c>
      <c r="E26" t="s">
        <v>51</v>
      </c>
      <c r="F26" t="s">
        <v>38</v>
      </c>
      <c r="G26" t="s">
        <v>34</v>
      </c>
      <c r="H26" s="13">
        <v>75123394</v>
      </c>
      <c r="I26" s="13">
        <v>75123000</v>
      </c>
    </row>
    <row r="27" spans="1:9" x14ac:dyDescent="0.25">
      <c r="A27" t="s">
        <v>61</v>
      </c>
      <c r="B27" t="s">
        <v>27</v>
      </c>
      <c r="C27" t="s">
        <v>606</v>
      </c>
      <c r="D27" t="s">
        <v>679</v>
      </c>
      <c r="E27" t="s">
        <v>51</v>
      </c>
      <c r="F27" t="s">
        <v>38</v>
      </c>
      <c r="G27" t="s">
        <v>34</v>
      </c>
      <c r="H27" s="13">
        <v>-83117777</v>
      </c>
      <c r="I27" s="13">
        <v>-83117000</v>
      </c>
    </row>
    <row r="28" spans="1:9" x14ac:dyDescent="0.25">
      <c r="A28" t="s">
        <v>61</v>
      </c>
      <c r="B28" t="s">
        <v>27</v>
      </c>
      <c r="C28" t="s">
        <v>688</v>
      </c>
      <c r="D28" t="s">
        <v>689</v>
      </c>
      <c r="E28" t="s">
        <v>51</v>
      </c>
      <c r="F28" t="s">
        <v>38</v>
      </c>
      <c r="G28" t="s">
        <v>34</v>
      </c>
      <c r="H28" s="13">
        <v>5140924</v>
      </c>
      <c r="I28">
        <v>5141000</v>
      </c>
    </row>
    <row r="29" spans="1:9" x14ac:dyDescent="0.25">
      <c r="A29" t="s">
        <v>61</v>
      </c>
      <c r="B29" t="s">
        <v>707</v>
      </c>
      <c r="C29" t="s">
        <v>675</v>
      </c>
      <c r="D29" t="s">
        <v>676</v>
      </c>
      <c r="E29" t="s">
        <v>51</v>
      </c>
      <c r="F29" t="s">
        <v>185</v>
      </c>
      <c r="G29" t="s">
        <v>34</v>
      </c>
      <c r="H29" s="13">
        <v>1354875</v>
      </c>
      <c r="I29" s="13">
        <v>1356000</v>
      </c>
    </row>
    <row r="30" spans="1:9" x14ac:dyDescent="0.25">
      <c r="A30" t="s">
        <v>61</v>
      </c>
      <c r="B30" t="s">
        <v>707</v>
      </c>
      <c r="C30" t="s">
        <v>606</v>
      </c>
      <c r="D30" t="s">
        <v>679</v>
      </c>
      <c r="E30" t="s">
        <v>51</v>
      </c>
      <c r="F30" t="s">
        <v>185</v>
      </c>
      <c r="G30" t="s">
        <v>34</v>
      </c>
      <c r="H30" s="13">
        <v>-1387863</v>
      </c>
      <c r="I30" s="13">
        <v>-1388000</v>
      </c>
    </row>
    <row r="31" spans="1:9" x14ac:dyDescent="0.25">
      <c r="A31" t="s">
        <v>61</v>
      </c>
      <c r="B31" t="s">
        <v>707</v>
      </c>
      <c r="C31" t="s">
        <v>688</v>
      </c>
      <c r="D31" t="s">
        <v>689</v>
      </c>
      <c r="E31" t="s">
        <v>51</v>
      </c>
      <c r="F31" t="s">
        <v>185</v>
      </c>
      <c r="G31" t="s">
        <v>34</v>
      </c>
      <c r="H31" s="13">
        <v>29220</v>
      </c>
      <c r="I31">
        <v>29000</v>
      </c>
    </row>
    <row r="32" spans="1:9" x14ac:dyDescent="0.25">
      <c r="A32" t="s">
        <v>265</v>
      </c>
      <c r="B32" t="s">
        <v>711</v>
      </c>
      <c r="C32" t="s">
        <v>675</v>
      </c>
      <c r="D32" t="s">
        <v>676</v>
      </c>
      <c r="E32" t="s">
        <v>51</v>
      </c>
      <c r="F32" t="s">
        <v>194</v>
      </c>
      <c r="G32" t="s">
        <v>34</v>
      </c>
      <c r="H32" s="13">
        <v>0</v>
      </c>
      <c r="I32" s="13">
        <v>-1000</v>
      </c>
    </row>
    <row r="33" spans="1:9" x14ac:dyDescent="0.25">
      <c r="A33" t="s">
        <v>265</v>
      </c>
      <c r="B33" t="s">
        <v>711</v>
      </c>
      <c r="C33" t="s">
        <v>606</v>
      </c>
      <c r="D33" t="s">
        <v>679</v>
      </c>
      <c r="E33" t="s">
        <v>51</v>
      </c>
      <c r="F33" t="s">
        <v>194</v>
      </c>
      <c r="G33" t="s">
        <v>34</v>
      </c>
      <c r="H33" s="13">
        <v>0</v>
      </c>
      <c r="I33" s="13">
        <v>0</v>
      </c>
    </row>
    <row r="34" spans="1:9" x14ac:dyDescent="0.25">
      <c r="A34" t="s">
        <v>374</v>
      </c>
      <c r="B34" t="s">
        <v>698</v>
      </c>
      <c r="C34" t="s">
        <v>675</v>
      </c>
      <c r="D34" t="s">
        <v>676</v>
      </c>
      <c r="E34" t="s">
        <v>35</v>
      </c>
      <c r="F34" t="s">
        <v>185</v>
      </c>
      <c r="G34" t="s">
        <v>34</v>
      </c>
      <c r="H34" s="13">
        <v>10048688</v>
      </c>
      <c r="I34" s="13">
        <v>10049000</v>
      </c>
    </row>
    <row r="35" spans="1:9" x14ac:dyDescent="0.25">
      <c r="A35" t="s">
        <v>374</v>
      </c>
      <c r="B35" t="s">
        <v>698</v>
      </c>
      <c r="C35" t="s">
        <v>606</v>
      </c>
      <c r="D35" t="s">
        <v>679</v>
      </c>
      <c r="E35" t="s">
        <v>35</v>
      </c>
      <c r="F35" t="s">
        <v>185</v>
      </c>
      <c r="G35" t="s">
        <v>34</v>
      </c>
      <c r="H35" s="13">
        <v>-11327884</v>
      </c>
      <c r="I35" s="13">
        <v>-11328000</v>
      </c>
    </row>
    <row r="36" spans="1:9" x14ac:dyDescent="0.25">
      <c r="A36" t="s">
        <v>374</v>
      </c>
      <c r="B36" t="s">
        <v>698</v>
      </c>
      <c r="C36" t="s">
        <v>688</v>
      </c>
      <c r="D36" t="s">
        <v>689</v>
      </c>
      <c r="E36" t="s">
        <v>35</v>
      </c>
      <c r="F36" t="s">
        <v>185</v>
      </c>
      <c r="G36" t="s">
        <v>34</v>
      </c>
      <c r="H36" s="13">
        <v>1056794</v>
      </c>
      <c r="I36">
        <v>1057000</v>
      </c>
    </row>
    <row r="37" spans="1:9" x14ac:dyDescent="0.25">
      <c r="A37" t="s">
        <v>374</v>
      </c>
      <c r="B37" t="s">
        <v>702</v>
      </c>
      <c r="C37" t="s">
        <v>675</v>
      </c>
      <c r="D37" t="s">
        <v>676</v>
      </c>
      <c r="E37" t="s">
        <v>35</v>
      </c>
      <c r="F37" t="s">
        <v>185</v>
      </c>
      <c r="G37" t="s">
        <v>34</v>
      </c>
      <c r="H37" s="13">
        <v>113522</v>
      </c>
      <c r="I37" s="13">
        <v>113000</v>
      </c>
    </row>
    <row r="38" spans="1:9" x14ac:dyDescent="0.25">
      <c r="A38" t="s">
        <v>374</v>
      </c>
      <c r="B38" t="s">
        <v>702</v>
      </c>
      <c r="C38" t="s">
        <v>606</v>
      </c>
      <c r="D38" t="s">
        <v>679</v>
      </c>
      <c r="E38" t="s">
        <v>35</v>
      </c>
      <c r="F38" t="s">
        <v>185</v>
      </c>
      <c r="G38" t="s">
        <v>34</v>
      </c>
      <c r="H38" s="13">
        <v>-192262</v>
      </c>
      <c r="I38" s="13">
        <v>-192000</v>
      </c>
    </row>
    <row r="39" spans="1:9" x14ac:dyDescent="0.25">
      <c r="A39" t="s">
        <v>374</v>
      </c>
      <c r="B39" t="s">
        <v>702</v>
      </c>
      <c r="C39" t="s">
        <v>688</v>
      </c>
      <c r="D39" t="s">
        <v>689</v>
      </c>
      <c r="E39" t="s">
        <v>35</v>
      </c>
      <c r="F39" t="s">
        <v>185</v>
      </c>
      <c r="G39" t="s">
        <v>34</v>
      </c>
      <c r="H39" s="13">
        <v>89828</v>
      </c>
      <c r="I39">
        <v>90000</v>
      </c>
    </row>
    <row r="40" spans="1:9" x14ac:dyDescent="0.25">
      <c r="A40" t="s">
        <v>374</v>
      </c>
      <c r="B40" t="s">
        <v>373</v>
      </c>
      <c r="C40" t="s">
        <v>675</v>
      </c>
      <c r="D40" t="s">
        <v>676</v>
      </c>
      <c r="E40" t="s">
        <v>35</v>
      </c>
      <c r="F40" t="s">
        <v>377</v>
      </c>
      <c r="G40" t="s">
        <v>375</v>
      </c>
      <c r="H40" s="13">
        <v>2289377</v>
      </c>
      <c r="I40" s="13">
        <v>2289000</v>
      </c>
    </row>
    <row r="41" spans="1:9" x14ac:dyDescent="0.25">
      <c r="A41" t="s">
        <v>374</v>
      </c>
      <c r="B41" t="s">
        <v>373</v>
      </c>
      <c r="C41" t="s">
        <v>606</v>
      </c>
      <c r="D41" t="s">
        <v>679</v>
      </c>
      <c r="E41" t="s">
        <v>35</v>
      </c>
      <c r="F41" t="s">
        <v>377</v>
      </c>
      <c r="G41" t="s">
        <v>375</v>
      </c>
      <c r="H41" s="13">
        <v>-3230961</v>
      </c>
      <c r="I41" s="13">
        <v>-3231000</v>
      </c>
    </row>
    <row r="42" spans="1:9" x14ac:dyDescent="0.25">
      <c r="A42" t="s">
        <v>374</v>
      </c>
      <c r="B42" t="s">
        <v>373</v>
      </c>
      <c r="C42" t="s">
        <v>688</v>
      </c>
      <c r="D42" t="s">
        <v>689</v>
      </c>
      <c r="E42" t="s">
        <v>35</v>
      </c>
      <c r="F42" t="s">
        <v>377</v>
      </c>
      <c r="G42" t="s">
        <v>375</v>
      </c>
      <c r="H42" s="13">
        <v>1034927</v>
      </c>
      <c r="I42">
        <v>1035000</v>
      </c>
    </row>
    <row r="43" spans="1:9" x14ac:dyDescent="0.25">
      <c r="A43" t="s">
        <v>674</v>
      </c>
      <c r="B43" t="s">
        <v>27</v>
      </c>
      <c r="C43" t="s">
        <v>675</v>
      </c>
      <c r="D43" t="s">
        <v>676</v>
      </c>
      <c r="E43" t="s">
        <v>35</v>
      </c>
      <c r="F43" t="s">
        <v>38</v>
      </c>
      <c r="G43" t="s">
        <v>34</v>
      </c>
      <c r="H43" s="13">
        <v>1044567</v>
      </c>
      <c r="I43" s="13">
        <v>1044000</v>
      </c>
    </row>
    <row r="44" spans="1:9" x14ac:dyDescent="0.25">
      <c r="A44" t="s">
        <v>674</v>
      </c>
      <c r="B44" t="s">
        <v>27</v>
      </c>
      <c r="C44" t="s">
        <v>606</v>
      </c>
      <c r="D44" t="s">
        <v>679</v>
      </c>
      <c r="E44" t="s">
        <v>35</v>
      </c>
      <c r="F44" t="s">
        <v>38</v>
      </c>
      <c r="G44" t="s">
        <v>34</v>
      </c>
      <c r="H44" s="13">
        <v>-1198732</v>
      </c>
      <c r="I44" s="13">
        <v>-1199000</v>
      </c>
    </row>
    <row r="45" spans="1:9" x14ac:dyDescent="0.25">
      <c r="A45" t="s">
        <v>674</v>
      </c>
      <c r="B45" t="s">
        <v>27</v>
      </c>
      <c r="C45" t="s">
        <v>688</v>
      </c>
      <c r="D45" t="s">
        <v>689</v>
      </c>
      <c r="E45" t="s">
        <v>35</v>
      </c>
      <c r="F45" t="s">
        <v>38</v>
      </c>
      <c r="G45" t="s">
        <v>34</v>
      </c>
      <c r="H45" s="13">
        <v>143062</v>
      </c>
      <c r="I45">
        <v>143000</v>
      </c>
    </row>
    <row r="46" spans="1:9" x14ac:dyDescent="0.25">
      <c r="A46" t="s">
        <v>594</v>
      </c>
      <c r="B46" t="s">
        <v>27</v>
      </c>
      <c r="C46" t="s">
        <v>675</v>
      </c>
      <c r="D46" t="s">
        <v>676</v>
      </c>
      <c r="E46" t="s">
        <v>35</v>
      </c>
      <c r="F46" t="s">
        <v>38</v>
      </c>
      <c r="G46" t="s">
        <v>34</v>
      </c>
      <c r="H46" s="13">
        <v>423804</v>
      </c>
      <c r="I46" s="13">
        <v>424003</v>
      </c>
    </row>
    <row r="47" spans="1:9" x14ac:dyDescent="0.25">
      <c r="A47" t="s">
        <v>594</v>
      </c>
      <c r="B47" t="s">
        <v>27</v>
      </c>
      <c r="C47" t="s">
        <v>606</v>
      </c>
      <c r="D47" t="s">
        <v>679</v>
      </c>
      <c r="E47" t="s">
        <v>35</v>
      </c>
      <c r="F47" t="s">
        <v>38</v>
      </c>
      <c r="G47" t="s">
        <v>34</v>
      </c>
      <c r="H47" s="13">
        <v>-507949</v>
      </c>
      <c r="I47" s="13">
        <v>-507996</v>
      </c>
    </row>
    <row r="48" spans="1:9" x14ac:dyDescent="0.25">
      <c r="A48" t="s">
        <v>594</v>
      </c>
      <c r="B48" t="s">
        <v>27</v>
      </c>
      <c r="C48" t="s">
        <v>688</v>
      </c>
      <c r="D48" t="s">
        <v>689</v>
      </c>
      <c r="E48" t="s">
        <v>35</v>
      </c>
      <c r="F48" t="s">
        <v>38</v>
      </c>
      <c r="G48" t="s">
        <v>34</v>
      </c>
      <c r="H48" s="13">
        <v>121747</v>
      </c>
      <c r="I48">
        <v>122000</v>
      </c>
    </row>
    <row r="49" spans="1:9" x14ac:dyDescent="0.25">
      <c r="A49" t="s">
        <v>594</v>
      </c>
      <c r="B49" t="s">
        <v>872</v>
      </c>
      <c r="C49" t="s">
        <v>675</v>
      </c>
      <c r="D49" t="s">
        <v>676</v>
      </c>
      <c r="E49" t="s">
        <v>35</v>
      </c>
      <c r="F49" t="s">
        <v>194</v>
      </c>
      <c r="G49" t="s">
        <v>34</v>
      </c>
      <c r="H49" s="13">
        <v>1643162</v>
      </c>
      <c r="I49" s="13">
        <v>1644000</v>
      </c>
    </row>
    <row r="50" spans="1:9" x14ac:dyDescent="0.25">
      <c r="A50" t="s">
        <v>594</v>
      </c>
      <c r="B50" t="s">
        <v>872</v>
      </c>
      <c r="C50" t="s">
        <v>606</v>
      </c>
      <c r="D50" t="s">
        <v>679</v>
      </c>
      <c r="E50" t="s">
        <v>35</v>
      </c>
      <c r="F50" t="s">
        <v>194</v>
      </c>
      <c r="G50" t="s">
        <v>34</v>
      </c>
      <c r="H50" s="13">
        <v>-1643870</v>
      </c>
      <c r="I50" s="13">
        <v>-1644000</v>
      </c>
    </row>
    <row r="51" spans="1:9" x14ac:dyDescent="0.25">
      <c r="A51" t="s">
        <v>594</v>
      </c>
      <c r="B51" t="s">
        <v>872</v>
      </c>
      <c r="C51" t="s">
        <v>688</v>
      </c>
      <c r="D51" t="s">
        <v>689</v>
      </c>
      <c r="E51" t="s">
        <v>35</v>
      </c>
      <c r="F51" t="s">
        <v>194</v>
      </c>
      <c r="G51" t="s">
        <v>34</v>
      </c>
      <c r="H51" s="13">
        <v>17341</v>
      </c>
      <c r="I51">
        <v>17000</v>
      </c>
    </row>
    <row r="52" spans="1:9" x14ac:dyDescent="0.25">
      <c r="A52" t="s">
        <v>50</v>
      </c>
      <c r="B52" t="s">
        <v>586</v>
      </c>
      <c r="C52" t="s">
        <v>675</v>
      </c>
      <c r="D52" t="s">
        <v>676</v>
      </c>
      <c r="E52" t="s">
        <v>35</v>
      </c>
      <c r="F52" t="s">
        <v>377</v>
      </c>
      <c r="G52" t="s">
        <v>375</v>
      </c>
      <c r="H52" s="13">
        <v>4632466</v>
      </c>
      <c r="I52" s="13">
        <v>4632000</v>
      </c>
    </row>
    <row r="53" spans="1:9" x14ac:dyDescent="0.25">
      <c r="A53" t="s">
        <v>50</v>
      </c>
      <c r="B53" t="s">
        <v>586</v>
      </c>
      <c r="C53" t="s">
        <v>606</v>
      </c>
      <c r="D53" t="s">
        <v>679</v>
      </c>
      <c r="E53" t="s">
        <v>35</v>
      </c>
      <c r="F53" t="s">
        <v>377</v>
      </c>
      <c r="G53" t="s">
        <v>375</v>
      </c>
      <c r="H53" s="13">
        <v>-4515313</v>
      </c>
      <c r="I53" s="13">
        <v>-4515000</v>
      </c>
    </row>
    <row r="54" spans="1:9" x14ac:dyDescent="0.25">
      <c r="A54" t="s">
        <v>50</v>
      </c>
      <c r="B54" t="s">
        <v>586</v>
      </c>
      <c r="C54" t="s">
        <v>688</v>
      </c>
      <c r="D54" t="s">
        <v>689</v>
      </c>
      <c r="E54" t="s">
        <v>35</v>
      </c>
      <c r="F54" t="s">
        <v>377</v>
      </c>
      <c r="G54" t="s">
        <v>375</v>
      </c>
      <c r="H54" s="13">
        <v>164697</v>
      </c>
      <c r="I54">
        <v>165000</v>
      </c>
    </row>
    <row r="55" spans="1:9" x14ac:dyDescent="0.25">
      <c r="A55" t="s">
        <v>868</v>
      </c>
      <c r="B55" t="s">
        <v>867</v>
      </c>
      <c r="C55" t="s">
        <v>675</v>
      </c>
      <c r="D55" t="s">
        <v>676</v>
      </c>
      <c r="E55" t="s">
        <v>51</v>
      </c>
      <c r="F55" t="s">
        <v>185</v>
      </c>
      <c r="G55" t="s">
        <v>34</v>
      </c>
      <c r="H55" s="13">
        <v>4174023</v>
      </c>
      <c r="I55" s="13">
        <v>4174000</v>
      </c>
    </row>
    <row r="56" spans="1:9" x14ac:dyDescent="0.25">
      <c r="A56" t="s">
        <v>868</v>
      </c>
      <c r="B56" t="s">
        <v>867</v>
      </c>
      <c r="C56" t="s">
        <v>606</v>
      </c>
      <c r="D56" t="s">
        <v>679</v>
      </c>
      <c r="E56" t="s">
        <v>51</v>
      </c>
      <c r="F56" t="s">
        <v>185</v>
      </c>
      <c r="G56" t="s">
        <v>34</v>
      </c>
      <c r="H56" s="13">
        <v>-5004509</v>
      </c>
      <c r="I56" s="13">
        <v>-5005000</v>
      </c>
    </row>
    <row r="57" spans="1:9" x14ac:dyDescent="0.25">
      <c r="A57" t="s">
        <v>868</v>
      </c>
      <c r="B57" t="s">
        <v>867</v>
      </c>
      <c r="C57" t="s">
        <v>688</v>
      </c>
      <c r="D57" t="s">
        <v>689</v>
      </c>
      <c r="E57" t="s">
        <v>51</v>
      </c>
      <c r="F57" t="s">
        <v>185</v>
      </c>
      <c r="G57" t="s">
        <v>34</v>
      </c>
      <c r="H57" s="13">
        <v>347731</v>
      </c>
      <c r="I57">
        <v>348000</v>
      </c>
    </row>
    <row r="58" spans="1:9" x14ac:dyDescent="0.25">
      <c r="A58" t="s">
        <v>876</v>
      </c>
      <c r="B58" t="s">
        <v>27</v>
      </c>
      <c r="C58" t="s">
        <v>675</v>
      </c>
      <c r="D58" t="s">
        <v>676</v>
      </c>
      <c r="E58" t="s">
        <v>35</v>
      </c>
      <c r="F58" t="s">
        <v>38</v>
      </c>
      <c r="G58" t="s">
        <v>34</v>
      </c>
      <c r="H58" s="13">
        <v>-3</v>
      </c>
      <c r="I58" s="13">
        <v>-3</v>
      </c>
    </row>
    <row r="59" spans="1:9" x14ac:dyDescent="0.25">
      <c r="A59" t="s">
        <v>876</v>
      </c>
      <c r="B59" t="s">
        <v>27</v>
      </c>
      <c r="C59" t="s">
        <v>606</v>
      </c>
      <c r="D59" t="s">
        <v>679</v>
      </c>
      <c r="E59" t="s">
        <v>35</v>
      </c>
      <c r="F59" t="s">
        <v>38</v>
      </c>
      <c r="G59" t="s">
        <v>34</v>
      </c>
      <c r="H59" s="13">
        <v>-4</v>
      </c>
      <c r="I59" s="13">
        <v>-4</v>
      </c>
    </row>
    <row r="60" spans="1:9" x14ac:dyDescent="0.25">
      <c r="A60" t="s">
        <v>876</v>
      </c>
      <c r="B60" t="s">
        <v>875</v>
      </c>
      <c r="C60" t="s">
        <v>675</v>
      </c>
      <c r="D60" t="s">
        <v>676</v>
      </c>
      <c r="E60" t="s">
        <v>879</v>
      </c>
      <c r="F60" t="s">
        <v>41</v>
      </c>
      <c r="G60" t="s">
        <v>34</v>
      </c>
      <c r="H60" s="13">
        <v>152960000</v>
      </c>
      <c r="I60" s="13">
        <v>152960000</v>
      </c>
    </row>
    <row r="61" spans="1:9" x14ac:dyDescent="0.25">
      <c r="A61" t="s">
        <v>876</v>
      </c>
      <c r="B61" t="s">
        <v>875</v>
      </c>
      <c r="C61" t="s">
        <v>675</v>
      </c>
      <c r="D61" t="s">
        <v>689</v>
      </c>
      <c r="E61" t="s">
        <v>879</v>
      </c>
      <c r="F61" t="s">
        <v>41</v>
      </c>
      <c r="G61" t="s">
        <v>34</v>
      </c>
      <c r="H61" s="13">
        <v>-152960000</v>
      </c>
      <c r="I61">
        <v>-152960000</v>
      </c>
    </row>
    <row r="62" spans="1:9" x14ac:dyDescent="0.25">
      <c r="A62" t="s">
        <v>598</v>
      </c>
      <c r="H62" s="13">
        <v>-1454234</v>
      </c>
      <c r="I62" s="70">
        <v>-1458000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8E8A-9ED6-409F-8467-1BB32B1DBF7D}">
  <sheetPr>
    <tabColor theme="4" tint="0.79998168889431442"/>
  </sheetPr>
  <dimension ref="A1:AD343"/>
  <sheetViews>
    <sheetView workbookViewId="0">
      <selection activeCell="H24" sqref="H24"/>
    </sheetView>
  </sheetViews>
  <sheetFormatPr defaultRowHeight="15" x14ac:dyDescent="0.25"/>
  <cols>
    <col min="1" max="1" width="15.7109375" bestFit="1" customWidth="1"/>
    <col min="2" max="2" width="20" bestFit="1" customWidth="1"/>
    <col min="3" max="3" width="15.5703125" bestFit="1" customWidth="1"/>
    <col min="4" max="4" width="11.140625" bestFit="1" customWidth="1"/>
    <col min="5" max="5" width="15.28515625" style="5" customWidth="1"/>
    <col min="6" max="6" width="20.5703125" style="5" bestFit="1" customWidth="1"/>
    <col min="7" max="7" width="18" style="5" customWidth="1"/>
    <col min="8" max="8" width="18.42578125" style="5" bestFit="1" customWidth="1"/>
    <col min="9" max="9" width="32.7109375" style="5" bestFit="1" customWidth="1"/>
    <col min="10" max="10" width="11.42578125" bestFit="1" customWidth="1"/>
    <col min="11" max="11" width="32.5703125" bestFit="1" customWidth="1"/>
    <col min="12" max="12" width="12.42578125" bestFit="1" customWidth="1"/>
    <col min="13" max="13" width="32" bestFit="1" customWidth="1"/>
    <col min="14" max="14" width="8" bestFit="1" customWidth="1"/>
    <col min="15" max="15" width="22.5703125" bestFit="1" customWidth="1"/>
    <col min="16" max="16" width="34.7109375" bestFit="1" customWidth="1"/>
    <col min="17" max="18" width="12.42578125" bestFit="1" customWidth="1"/>
    <col min="19" max="19" width="28.85546875" customWidth="1"/>
    <col min="20" max="20" width="34.42578125" customWidth="1"/>
    <col min="21" max="21" width="13.7109375" bestFit="1" customWidth="1"/>
    <col min="22" max="23" width="22.42578125" bestFit="1" customWidth="1"/>
    <col min="24" max="24" width="23.140625" bestFit="1" customWidth="1"/>
    <col min="25" max="25" width="30.42578125" bestFit="1" customWidth="1"/>
    <col min="26" max="26" width="9.28515625" bestFit="1" customWidth="1"/>
    <col min="27" max="27" width="22.7109375" bestFit="1" customWidth="1"/>
  </cols>
  <sheetData>
    <row r="1" spans="1:30" ht="34.5" x14ac:dyDescent="0.45">
      <c r="A1" s="4" t="s">
        <v>588</v>
      </c>
      <c r="J1" s="5"/>
      <c r="K1" s="5"/>
    </row>
    <row r="2" spans="1:30" x14ac:dyDescent="0.25">
      <c r="J2" s="5"/>
      <c r="K2" s="5"/>
    </row>
    <row r="3" spans="1:30" ht="31.5" customHeight="1" x14ac:dyDescent="0.25">
      <c r="A3" s="6" t="s">
        <v>589</v>
      </c>
      <c r="B3" s="126" t="s">
        <v>1020</v>
      </c>
      <c r="C3" s="126"/>
      <c r="D3" s="126"/>
      <c r="E3" s="126"/>
      <c r="F3" s="126"/>
      <c r="G3" s="126"/>
      <c r="H3" s="126"/>
      <c r="I3" s="126"/>
      <c r="J3" s="126"/>
      <c r="K3" s="126"/>
      <c r="L3" s="126"/>
      <c r="M3" s="126"/>
      <c r="N3" s="126"/>
    </row>
    <row r="4" spans="1:30" x14ac:dyDescent="0.25">
      <c r="A4" s="6" t="s">
        <v>590</v>
      </c>
      <c r="B4" s="85" t="s">
        <v>997</v>
      </c>
      <c r="C4" s="85"/>
      <c r="D4" s="85"/>
      <c r="E4" s="85"/>
      <c r="F4" s="85"/>
      <c r="G4" s="85"/>
      <c r="H4" s="85"/>
      <c r="I4" s="85"/>
      <c r="J4" s="85"/>
      <c r="K4" s="85"/>
      <c r="L4" s="85"/>
      <c r="M4" s="85"/>
      <c r="N4" s="85"/>
    </row>
    <row r="5" spans="1:30" x14ac:dyDescent="0.25">
      <c r="A5" s="6" t="s">
        <v>591</v>
      </c>
      <c r="B5" s="127" t="s">
        <v>907</v>
      </c>
      <c r="C5" s="127"/>
      <c r="D5" s="127"/>
      <c r="E5" s="127"/>
      <c r="F5" s="127"/>
      <c r="G5" s="127"/>
      <c r="H5" s="127"/>
      <c r="I5" s="127"/>
      <c r="J5" s="127"/>
      <c r="K5" s="127"/>
      <c r="L5" s="127"/>
      <c r="M5" s="127"/>
      <c r="N5" s="127"/>
    </row>
    <row r="7" spans="1:30" x14ac:dyDescent="0.25">
      <c r="A7" s="69" t="s">
        <v>0</v>
      </c>
      <c r="B7" s="69" t="s">
        <v>1</v>
      </c>
      <c r="C7" s="69" t="s">
        <v>2</v>
      </c>
      <c r="D7" s="69" t="s">
        <v>672</v>
      </c>
      <c r="E7" s="69" t="s">
        <v>808</v>
      </c>
      <c r="F7" s="69" t="s">
        <v>809</v>
      </c>
      <c r="G7" s="73" t="s">
        <v>810</v>
      </c>
      <c r="H7" s="69" t="s">
        <v>4</v>
      </c>
      <c r="I7" s="73" t="s">
        <v>25</v>
      </c>
      <c r="J7" s="69" t="s">
        <v>5</v>
      </c>
      <c r="K7" s="69" t="s">
        <v>848</v>
      </c>
      <c r="L7" s="69" t="s">
        <v>6</v>
      </c>
      <c r="M7" s="69" t="s">
        <v>7</v>
      </c>
      <c r="N7" s="69" t="s">
        <v>8</v>
      </c>
      <c r="O7" s="69" t="s">
        <v>9</v>
      </c>
      <c r="P7" s="74" t="s">
        <v>673</v>
      </c>
      <c r="Q7" s="74" t="s">
        <v>11</v>
      </c>
      <c r="R7" s="74" t="s">
        <v>12</v>
      </c>
      <c r="S7" s="74" t="s">
        <v>13</v>
      </c>
      <c r="T7" s="74" t="s">
        <v>14</v>
      </c>
      <c r="U7" s="74" t="s">
        <v>15</v>
      </c>
      <c r="V7" s="74" t="s">
        <v>16</v>
      </c>
      <c r="W7" s="74" t="s">
        <v>17</v>
      </c>
      <c r="X7" s="74" t="s">
        <v>18</v>
      </c>
      <c r="Y7" s="74" t="s">
        <v>19</v>
      </c>
      <c r="Z7" s="74" t="s">
        <v>20</v>
      </c>
      <c r="AA7" s="74" t="s">
        <v>21</v>
      </c>
      <c r="AB7" s="74" t="s">
        <v>22</v>
      </c>
      <c r="AC7" s="74" t="s">
        <v>23</v>
      </c>
      <c r="AD7" s="74" t="s">
        <v>24</v>
      </c>
    </row>
    <row r="8" spans="1:30" x14ac:dyDescent="0.25">
      <c r="A8" t="s">
        <v>849</v>
      </c>
      <c r="B8" t="s">
        <v>483</v>
      </c>
      <c r="C8" t="s">
        <v>481</v>
      </c>
      <c r="D8" t="s">
        <v>28</v>
      </c>
      <c r="E8">
        <v>513</v>
      </c>
      <c r="F8" t="str">
        <f t="shared" ref="F8:F71" si="0">_xlfn.CONCAT("A",D8,"MX",E8)</f>
        <v>A0250MX513</v>
      </c>
      <c r="G8" s="5">
        <f t="shared" ref="G8:G71" si="1">ABS(I8)</f>
        <v>1946000</v>
      </c>
      <c r="H8" s="34">
        <v>1946145</v>
      </c>
      <c r="I8" s="5">
        <v>1946000</v>
      </c>
      <c r="J8" t="s">
        <v>29</v>
      </c>
      <c r="K8" t="str">
        <f t="shared" ref="K8:K71" si="2">IF(AND(L8="0417",Q8="Governmental Fund"),"0036",L8)</f>
        <v>0036</v>
      </c>
      <c r="L8" t="s">
        <v>675</v>
      </c>
      <c r="M8" t="s">
        <v>676</v>
      </c>
      <c r="N8" t="s">
        <v>677</v>
      </c>
      <c r="O8" t="s">
        <v>678</v>
      </c>
      <c r="P8" t="s">
        <v>814</v>
      </c>
      <c r="Q8" t="s">
        <v>34</v>
      </c>
      <c r="R8" t="s">
        <v>35</v>
      </c>
      <c r="S8" t="s">
        <v>36</v>
      </c>
      <c r="T8" t="s">
        <v>482</v>
      </c>
      <c r="U8" t="s">
        <v>185</v>
      </c>
      <c r="V8" t="s">
        <v>254</v>
      </c>
      <c r="W8" t="s">
        <v>39</v>
      </c>
      <c r="X8" t="s">
        <v>40</v>
      </c>
      <c r="Y8" t="s">
        <v>187</v>
      </c>
      <c r="Z8" t="s">
        <v>41</v>
      </c>
      <c r="AA8" t="s">
        <v>41</v>
      </c>
      <c r="AB8" t="s">
        <v>188</v>
      </c>
      <c r="AC8" t="s">
        <v>255</v>
      </c>
    </row>
    <row r="9" spans="1:30" x14ac:dyDescent="0.25">
      <c r="A9" t="s">
        <v>825</v>
      </c>
      <c r="B9" t="s">
        <v>483</v>
      </c>
      <c r="C9" t="s">
        <v>481</v>
      </c>
      <c r="D9" t="s">
        <v>28</v>
      </c>
      <c r="E9">
        <v>513</v>
      </c>
      <c r="F9" t="str">
        <f t="shared" si="0"/>
        <v>A0250MX513</v>
      </c>
      <c r="G9" s="5">
        <f t="shared" si="1"/>
        <v>1898000</v>
      </c>
      <c r="H9" s="34">
        <v>-1898205</v>
      </c>
      <c r="I9" s="5">
        <v>-1898000</v>
      </c>
      <c r="J9" t="s">
        <v>99</v>
      </c>
      <c r="K9" t="str">
        <f t="shared" si="2"/>
        <v>0698</v>
      </c>
      <c r="L9" t="s">
        <v>606</v>
      </c>
      <c r="M9" t="s">
        <v>679</v>
      </c>
      <c r="N9" t="s">
        <v>680</v>
      </c>
      <c r="O9" t="s">
        <v>681</v>
      </c>
      <c r="P9" t="s">
        <v>814</v>
      </c>
      <c r="Q9" t="s">
        <v>34</v>
      </c>
      <c r="R9" t="s">
        <v>35</v>
      </c>
      <c r="S9" t="s">
        <v>36</v>
      </c>
      <c r="T9" t="s">
        <v>482</v>
      </c>
      <c r="U9" t="s">
        <v>185</v>
      </c>
      <c r="V9" t="s">
        <v>254</v>
      </c>
      <c r="W9" t="s">
        <v>39</v>
      </c>
      <c r="X9" t="s">
        <v>40</v>
      </c>
      <c r="Y9" t="s">
        <v>187</v>
      </c>
      <c r="Z9" t="s">
        <v>41</v>
      </c>
      <c r="AA9" t="s">
        <v>41</v>
      </c>
      <c r="AB9" t="s">
        <v>188</v>
      </c>
      <c r="AC9" t="s">
        <v>255</v>
      </c>
    </row>
    <row r="10" spans="1:30" x14ac:dyDescent="0.25">
      <c r="A10" t="s">
        <v>851</v>
      </c>
      <c r="B10" t="s">
        <v>483</v>
      </c>
      <c r="C10" t="s">
        <v>481</v>
      </c>
      <c r="D10" t="s">
        <v>28</v>
      </c>
      <c r="E10">
        <v>513</v>
      </c>
      <c r="F10" t="str">
        <f t="shared" si="0"/>
        <v>A0250MX513</v>
      </c>
      <c r="G10" s="5">
        <f t="shared" si="1"/>
        <v>48000</v>
      </c>
      <c r="H10" s="34">
        <v>-47940</v>
      </c>
      <c r="I10" s="5">
        <v>-48000</v>
      </c>
      <c r="J10" t="s">
        <v>99</v>
      </c>
      <c r="K10" t="str">
        <f t="shared" si="2"/>
        <v>0950</v>
      </c>
      <c r="L10" t="s">
        <v>100</v>
      </c>
      <c r="M10" t="s">
        <v>101</v>
      </c>
      <c r="N10" t="s">
        <v>102</v>
      </c>
      <c r="O10" t="s">
        <v>103</v>
      </c>
      <c r="P10" t="s">
        <v>814</v>
      </c>
      <c r="Q10" t="s">
        <v>34</v>
      </c>
      <c r="R10" t="s">
        <v>35</v>
      </c>
      <c r="S10" t="s">
        <v>36</v>
      </c>
      <c r="T10" t="s">
        <v>482</v>
      </c>
      <c r="U10" t="s">
        <v>185</v>
      </c>
      <c r="V10" t="s">
        <v>254</v>
      </c>
      <c r="W10" t="s">
        <v>39</v>
      </c>
      <c r="X10" t="s">
        <v>40</v>
      </c>
      <c r="Y10" t="s">
        <v>187</v>
      </c>
      <c r="Z10" t="s">
        <v>41</v>
      </c>
      <c r="AA10" t="s">
        <v>41</v>
      </c>
      <c r="AB10" t="s">
        <v>188</v>
      </c>
      <c r="AC10" t="s">
        <v>255</v>
      </c>
    </row>
    <row r="11" spans="1:30" x14ac:dyDescent="0.25">
      <c r="A11" t="s">
        <v>143</v>
      </c>
      <c r="B11" t="s">
        <v>483</v>
      </c>
      <c r="C11" t="s">
        <v>481</v>
      </c>
      <c r="D11" t="s">
        <v>28</v>
      </c>
      <c r="E11">
        <v>513</v>
      </c>
      <c r="F11" t="str">
        <f t="shared" si="0"/>
        <v>A0250MX513</v>
      </c>
      <c r="G11" s="5">
        <f t="shared" si="1"/>
        <v>535000</v>
      </c>
      <c r="H11" s="34">
        <v>534729</v>
      </c>
      <c r="I11" s="5">
        <v>535000</v>
      </c>
      <c r="J11" t="s">
        <v>29</v>
      </c>
      <c r="K11" t="str">
        <f t="shared" si="2"/>
        <v>0775</v>
      </c>
      <c r="L11" t="s">
        <v>610</v>
      </c>
      <c r="M11" t="s">
        <v>682</v>
      </c>
      <c r="N11" t="s">
        <v>683</v>
      </c>
      <c r="O11" t="s">
        <v>684</v>
      </c>
      <c r="P11" t="s">
        <v>814</v>
      </c>
      <c r="Q11" t="s">
        <v>34</v>
      </c>
      <c r="R11" t="s">
        <v>35</v>
      </c>
      <c r="S11" t="s">
        <v>36</v>
      </c>
      <c r="T11" t="s">
        <v>482</v>
      </c>
      <c r="U11" t="s">
        <v>185</v>
      </c>
      <c r="V11" t="s">
        <v>254</v>
      </c>
      <c r="W11" t="s">
        <v>39</v>
      </c>
      <c r="X11" t="s">
        <v>40</v>
      </c>
      <c r="Y11" t="s">
        <v>187</v>
      </c>
      <c r="Z11" t="s">
        <v>41</v>
      </c>
      <c r="AA11" t="s">
        <v>41</v>
      </c>
      <c r="AB11" t="s">
        <v>188</v>
      </c>
      <c r="AC11" t="s">
        <v>255</v>
      </c>
    </row>
    <row r="12" spans="1:30" x14ac:dyDescent="0.25">
      <c r="A12" t="s">
        <v>144</v>
      </c>
      <c r="B12" t="s">
        <v>483</v>
      </c>
      <c r="C12" t="s">
        <v>481</v>
      </c>
      <c r="D12" t="s">
        <v>28</v>
      </c>
      <c r="E12">
        <v>513</v>
      </c>
      <c r="F12" t="str">
        <f t="shared" si="0"/>
        <v>A0250MX513</v>
      </c>
      <c r="G12" s="5">
        <f t="shared" si="1"/>
        <v>522000</v>
      </c>
      <c r="H12" s="34">
        <v>-521558</v>
      </c>
      <c r="I12" s="5">
        <v>-522000</v>
      </c>
      <c r="J12" t="s">
        <v>99</v>
      </c>
      <c r="K12" t="str">
        <f t="shared" si="2"/>
        <v>0036</v>
      </c>
      <c r="L12" t="s">
        <v>675</v>
      </c>
      <c r="M12" t="s">
        <v>676</v>
      </c>
      <c r="N12" t="s">
        <v>677</v>
      </c>
      <c r="O12" t="s">
        <v>678</v>
      </c>
      <c r="P12" t="s">
        <v>814</v>
      </c>
      <c r="Q12" t="s">
        <v>34</v>
      </c>
      <c r="R12" t="s">
        <v>35</v>
      </c>
      <c r="S12" t="s">
        <v>36</v>
      </c>
      <c r="T12" t="s">
        <v>482</v>
      </c>
      <c r="U12" t="s">
        <v>185</v>
      </c>
      <c r="V12" t="s">
        <v>254</v>
      </c>
      <c r="W12" t="s">
        <v>39</v>
      </c>
      <c r="X12" t="s">
        <v>40</v>
      </c>
      <c r="Y12" t="s">
        <v>187</v>
      </c>
      <c r="Z12" t="s">
        <v>41</v>
      </c>
      <c r="AA12" t="s">
        <v>41</v>
      </c>
      <c r="AB12" t="s">
        <v>188</v>
      </c>
      <c r="AC12" t="s">
        <v>255</v>
      </c>
    </row>
    <row r="13" spans="1:30" x14ac:dyDescent="0.25">
      <c r="A13" t="s">
        <v>145</v>
      </c>
      <c r="B13" t="s">
        <v>483</v>
      </c>
      <c r="C13" t="s">
        <v>481</v>
      </c>
      <c r="D13" t="s">
        <v>28</v>
      </c>
      <c r="E13">
        <v>513</v>
      </c>
      <c r="F13" t="str">
        <f t="shared" si="0"/>
        <v>A0250MX513</v>
      </c>
      <c r="G13" s="5">
        <f t="shared" si="1"/>
        <v>13000</v>
      </c>
      <c r="H13" s="34">
        <v>-13171</v>
      </c>
      <c r="I13" s="5">
        <v>-13000</v>
      </c>
      <c r="J13" t="s">
        <v>99</v>
      </c>
      <c r="K13" t="str">
        <f t="shared" si="2"/>
        <v>0740</v>
      </c>
      <c r="L13" t="s">
        <v>607</v>
      </c>
      <c r="M13" t="s">
        <v>685</v>
      </c>
      <c r="N13" t="s">
        <v>686</v>
      </c>
      <c r="O13" t="s">
        <v>687</v>
      </c>
      <c r="P13" t="s">
        <v>814</v>
      </c>
      <c r="Q13" t="s">
        <v>34</v>
      </c>
      <c r="R13" t="s">
        <v>35</v>
      </c>
      <c r="S13" t="s">
        <v>36</v>
      </c>
      <c r="T13" t="s">
        <v>482</v>
      </c>
      <c r="U13" t="s">
        <v>185</v>
      </c>
      <c r="V13" t="s">
        <v>254</v>
      </c>
      <c r="W13" t="s">
        <v>39</v>
      </c>
      <c r="X13" t="s">
        <v>40</v>
      </c>
      <c r="Y13" t="s">
        <v>187</v>
      </c>
      <c r="Z13" t="s">
        <v>41</v>
      </c>
      <c r="AA13" t="s">
        <v>41</v>
      </c>
      <c r="AB13" t="s">
        <v>188</v>
      </c>
      <c r="AC13" t="s">
        <v>255</v>
      </c>
    </row>
    <row r="14" spans="1:30" x14ac:dyDescent="0.25">
      <c r="A14" t="s">
        <v>147</v>
      </c>
      <c r="B14" t="s">
        <v>483</v>
      </c>
      <c r="C14" t="s">
        <v>481</v>
      </c>
      <c r="D14" t="s">
        <v>28</v>
      </c>
      <c r="E14">
        <v>513</v>
      </c>
      <c r="F14" t="str">
        <f t="shared" si="0"/>
        <v>A0250MX513</v>
      </c>
      <c r="G14" s="5">
        <f t="shared" si="1"/>
        <v>516000</v>
      </c>
      <c r="H14" s="34">
        <v>516363</v>
      </c>
      <c r="I14" s="5">
        <v>516000</v>
      </c>
      <c r="J14" t="s">
        <v>29</v>
      </c>
      <c r="K14" t="str">
        <f t="shared" si="2"/>
        <v>0698</v>
      </c>
      <c r="L14" t="s">
        <v>606</v>
      </c>
      <c r="M14" t="s">
        <v>679</v>
      </c>
      <c r="N14" t="s">
        <v>680</v>
      </c>
      <c r="O14" t="s">
        <v>681</v>
      </c>
      <c r="P14" t="s">
        <v>814</v>
      </c>
      <c r="Q14" t="s">
        <v>34</v>
      </c>
      <c r="R14" t="s">
        <v>35</v>
      </c>
      <c r="S14" t="s">
        <v>36</v>
      </c>
      <c r="T14" t="s">
        <v>482</v>
      </c>
      <c r="U14" t="s">
        <v>185</v>
      </c>
      <c r="V14" t="s">
        <v>254</v>
      </c>
      <c r="W14" t="s">
        <v>39</v>
      </c>
      <c r="X14" t="s">
        <v>40</v>
      </c>
      <c r="Y14" t="s">
        <v>187</v>
      </c>
      <c r="Z14" t="s">
        <v>41</v>
      </c>
      <c r="AA14" t="s">
        <v>41</v>
      </c>
      <c r="AB14" t="s">
        <v>188</v>
      </c>
      <c r="AC14" t="s">
        <v>255</v>
      </c>
    </row>
    <row r="15" spans="1:30" x14ac:dyDescent="0.25">
      <c r="A15" t="s">
        <v>148</v>
      </c>
      <c r="B15" t="s">
        <v>483</v>
      </c>
      <c r="C15" t="s">
        <v>481</v>
      </c>
      <c r="D15" t="s">
        <v>28</v>
      </c>
      <c r="E15">
        <v>513</v>
      </c>
      <c r="F15" t="str">
        <f t="shared" si="0"/>
        <v>A0250MX513</v>
      </c>
      <c r="G15" s="5">
        <f t="shared" si="1"/>
        <v>516000</v>
      </c>
      <c r="H15" s="34">
        <v>-516363</v>
      </c>
      <c r="I15" s="5">
        <v>-516000</v>
      </c>
      <c r="J15" t="s">
        <v>99</v>
      </c>
      <c r="K15" t="str">
        <f t="shared" si="2"/>
        <v>0775</v>
      </c>
      <c r="L15" t="s">
        <v>610</v>
      </c>
      <c r="M15" t="s">
        <v>682</v>
      </c>
      <c r="N15" t="s">
        <v>683</v>
      </c>
      <c r="O15" t="s">
        <v>684</v>
      </c>
      <c r="P15" t="s">
        <v>814</v>
      </c>
      <c r="Q15" t="s">
        <v>34</v>
      </c>
      <c r="R15" t="s">
        <v>35</v>
      </c>
      <c r="S15" t="s">
        <v>36</v>
      </c>
      <c r="T15" t="s">
        <v>482</v>
      </c>
      <c r="U15" t="s">
        <v>185</v>
      </c>
      <c r="V15" t="s">
        <v>254</v>
      </c>
      <c r="W15" t="s">
        <v>39</v>
      </c>
      <c r="X15" t="s">
        <v>40</v>
      </c>
      <c r="Y15" t="s">
        <v>187</v>
      </c>
      <c r="Z15" t="s">
        <v>41</v>
      </c>
      <c r="AA15" t="s">
        <v>41</v>
      </c>
      <c r="AB15" t="s">
        <v>188</v>
      </c>
      <c r="AC15" t="s">
        <v>255</v>
      </c>
    </row>
    <row r="16" spans="1:30" x14ac:dyDescent="0.25">
      <c r="A16" t="s">
        <v>149</v>
      </c>
      <c r="B16" t="s">
        <v>483</v>
      </c>
      <c r="C16" t="s">
        <v>481</v>
      </c>
      <c r="D16" t="s">
        <v>28</v>
      </c>
      <c r="E16">
        <v>513</v>
      </c>
      <c r="F16" t="str">
        <f t="shared" si="0"/>
        <v>A0250MX513</v>
      </c>
      <c r="G16" s="5">
        <f t="shared" si="1"/>
        <v>352000</v>
      </c>
      <c r="H16" s="34">
        <v>352464</v>
      </c>
      <c r="I16" s="5">
        <v>352000</v>
      </c>
      <c r="J16" t="s">
        <v>29</v>
      </c>
      <c r="K16" t="str">
        <f t="shared" si="2"/>
        <v>0036</v>
      </c>
      <c r="L16" t="s">
        <v>688</v>
      </c>
      <c r="M16" t="s">
        <v>689</v>
      </c>
      <c r="N16" t="s">
        <v>690</v>
      </c>
      <c r="O16" t="s">
        <v>691</v>
      </c>
      <c r="P16" t="s">
        <v>814</v>
      </c>
      <c r="Q16" t="s">
        <v>34</v>
      </c>
      <c r="R16" t="s">
        <v>35</v>
      </c>
      <c r="S16" t="s">
        <v>36</v>
      </c>
      <c r="T16" t="s">
        <v>482</v>
      </c>
      <c r="U16" t="s">
        <v>185</v>
      </c>
      <c r="V16" t="s">
        <v>254</v>
      </c>
      <c r="W16" t="s">
        <v>39</v>
      </c>
      <c r="X16" t="s">
        <v>40</v>
      </c>
      <c r="Y16" t="s">
        <v>187</v>
      </c>
      <c r="Z16" t="s">
        <v>41</v>
      </c>
      <c r="AA16" t="s">
        <v>41</v>
      </c>
      <c r="AB16" t="s">
        <v>188</v>
      </c>
      <c r="AC16" t="s">
        <v>255</v>
      </c>
    </row>
    <row r="17" spans="1:30" x14ac:dyDescent="0.25">
      <c r="A17" t="s">
        <v>150</v>
      </c>
      <c r="B17" t="s">
        <v>483</v>
      </c>
      <c r="C17" t="s">
        <v>481</v>
      </c>
      <c r="D17" t="s">
        <v>28</v>
      </c>
      <c r="E17">
        <v>513</v>
      </c>
      <c r="F17" t="str">
        <f t="shared" si="0"/>
        <v>A0250MX513</v>
      </c>
      <c r="G17" s="5">
        <f t="shared" si="1"/>
        <v>352000</v>
      </c>
      <c r="H17" s="34">
        <v>-352464</v>
      </c>
      <c r="I17" s="5">
        <v>-352000</v>
      </c>
      <c r="J17" t="s">
        <v>99</v>
      </c>
      <c r="K17" t="str">
        <f t="shared" si="2"/>
        <v>0036</v>
      </c>
      <c r="L17" t="s">
        <v>675</v>
      </c>
      <c r="M17" t="s">
        <v>676</v>
      </c>
      <c r="N17" t="s">
        <v>677</v>
      </c>
      <c r="O17" t="s">
        <v>678</v>
      </c>
      <c r="P17" t="s">
        <v>814</v>
      </c>
      <c r="Q17" t="s">
        <v>34</v>
      </c>
      <c r="R17" t="s">
        <v>35</v>
      </c>
      <c r="S17" t="s">
        <v>36</v>
      </c>
      <c r="T17" t="s">
        <v>482</v>
      </c>
      <c r="U17" t="s">
        <v>185</v>
      </c>
      <c r="V17" t="s">
        <v>254</v>
      </c>
      <c r="W17" t="s">
        <v>39</v>
      </c>
      <c r="X17" t="s">
        <v>40</v>
      </c>
      <c r="Y17" t="s">
        <v>187</v>
      </c>
      <c r="Z17" t="s">
        <v>41</v>
      </c>
      <c r="AA17" t="s">
        <v>41</v>
      </c>
      <c r="AB17" t="s">
        <v>188</v>
      </c>
      <c r="AC17" t="s">
        <v>255</v>
      </c>
    </row>
    <row r="18" spans="1:30" x14ac:dyDescent="0.25">
      <c r="A18" t="s">
        <v>849</v>
      </c>
      <c r="B18" t="s">
        <v>585</v>
      </c>
      <c r="C18" t="s">
        <v>586</v>
      </c>
      <c r="D18" t="s">
        <v>50</v>
      </c>
      <c r="E18">
        <v>513</v>
      </c>
      <c r="F18" t="str">
        <f t="shared" si="0"/>
        <v>A0690MX513</v>
      </c>
      <c r="G18" s="5">
        <f t="shared" si="1"/>
        <v>4952000</v>
      </c>
      <c r="H18" s="34">
        <v>4952055</v>
      </c>
      <c r="I18" s="5">
        <v>4952000</v>
      </c>
      <c r="J18" t="s">
        <v>29</v>
      </c>
      <c r="K18" t="str">
        <f t="shared" si="2"/>
        <v>0417</v>
      </c>
      <c r="L18" t="s">
        <v>675</v>
      </c>
      <c r="M18" t="s">
        <v>676</v>
      </c>
      <c r="N18" t="s">
        <v>677</v>
      </c>
      <c r="O18" t="s">
        <v>678</v>
      </c>
      <c r="P18" t="s">
        <v>814</v>
      </c>
      <c r="Q18" t="s">
        <v>375</v>
      </c>
      <c r="R18" t="s">
        <v>35</v>
      </c>
      <c r="S18" t="s">
        <v>36</v>
      </c>
      <c r="T18" t="s">
        <v>587</v>
      </c>
      <c r="U18" t="s">
        <v>377</v>
      </c>
      <c r="V18" t="s">
        <v>397</v>
      </c>
      <c r="W18" t="s">
        <v>378</v>
      </c>
      <c r="X18" t="s">
        <v>40</v>
      </c>
      <c r="Y18" t="s">
        <v>187</v>
      </c>
      <c r="Z18" t="s">
        <v>41</v>
      </c>
      <c r="AA18" t="s">
        <v>41</v>
      </c>
      <c r="AB18" t="s">
        <v>379</v>
      </c>
      <c r="AC18" t="s">
        <v>577</v>
      </c>
      <c r="AD18" t="s">
        <v>380</v>
      </c>
    </row>
    <row r="19" spans="1:30" x14ac:dyDescent="0.25">
      <c r="A19" t="s">
        <v>825</v>
      </c>
      <c r="B19" t="s">
        <v>585</v>
      </c>
      <c r="C19" t="s">
        <v>586</v>
      </c>
      <c r="D19" t="s">
        <v>50</v>
      </c>
      <c r="E19">
        <v>513</v>
      </c>
      <c r="F19" t="str">
        <f t="shared" si="0"/>
        <v>A0690MX513</v>
      </c>
      <c r="G19" s="5">
        <f t="shared" si="1"/>
        <v>4770000</v>
      </c>
      <c r="H19" s="34">
        <v>-4770496</v>
      </c>
      <c r="I19" s="5">
        <v>-4770000</v>
      </c>
      <c r="J19" t="s">
        <v>99</v>
      </c>
      <c r="K19" t="str">
        <f t="shared" si="2"/>
        <v>0698</v>
      </c>
      <c r="L19" t="s">
        <v>606</v>
      </c>
      <c r="M19" t="s">
        <v>679</v>
      </c>
      <c r="N19" t="s">
        <v>680</v>
      </c>
      <c r="O19" t="s">
        <v>681</v>
      </c>
      <c r="P19" t="s">
        <v>814</v>
      </c>
      <c r="Q19" t="s">
        <v>375</v>
      </c>
      <c r="R19" t="s">
        <v>35</v>
      </c>
      <c r="S19" t="s">
        <v>36</v>
      </c>
      <c r="T19" t="s">
        <v>587</v>
      </c>
      <c r="U19" t="s">
        <v>377</v>
      </c>
      <c r="V19" t="s">
        <v>397</v>
      </c>
      <c r="W19" t="s">
        <v>378</v>
      </c>
      <c r="X19" t="s">
        <v>40</v>
      </c>
      <c r="Y19" t="s">
        <v>187</v>
      </c>
      <c r="Z19" t="s">
        <v>41</v>
      </c>
      <c r="AA19" t="s">
        <v>41</v>
      </c>
      <c r="AB19" t="s">
        <v>379</v>
      </c>
      <c r="AC19" t="s">
        <v>577</v>
      </c>
      <c r="AD19" t="s">
        <v>380</v>
      </c>
    </row>
    <row r="20" spans="1:30" x14ac:dyDescent="0.25">
      <c r="A20" t="s">
        <v>851</v>
      </c>
      <c r="B20" t="s">
        <v>585</v>
      </c>
      <c r="C20" t="s">
        <v>586</v>
      </c>
      <c r="D20" t="s">
        <v>50</v>
      </c>
      <c r="E20">
        <v>513</v>
      </c>
      <c r="F20" t="str">
        <f t="shared" si="0"/>
        <v>A0690MX513</v>
      </c>
      <c r="G20" s="5">
        <f t="shared" si="1"/>
        <v>182000</v>
      </c>
      <c r="H20" s="34">
        <v>-181559</v>
      </c>
      <c r="I20" s="5">
        <v>-182000</v>
      </c>
      <c r="J20" t="s">
        <v>99</v>
      </c>
      <c r="K20" t="str">
        <f t="shared" si="2"/>
        <v>0950</v>
      </c>
      <c r="L20" t="s">
        <v>100</v>
      </c>
      <c r="M20" t="s">
        <v>101</v>
      </c>
      <c r="N20" t="s">
        <v>102</v>
      </c>
      <c r="O20" t="s">
        <v>103</v>
      </c>
      <c r="P20" t="s">
        <v>814</v>
      </c>
      <c r="Q20" t="s">
        <v>375</v>
      </c>
      <c r="R20" t="s">
        <v>35</v>
      </c>
      <c r="S20" t="s">
        <v>36</v>
      </c>
      <c r="T20" t="s">
        <v>587</v>
      </c>
      <c r="U20" t="s">
        <v>377</v>
      </c>
      <c r="V20" t="s">
        <v>397</v>
      </c>
      <c r="W20" t="s">
        <v>378</v>
      </c>
      <c r="X20" t="s">
        <v>40</v>
      </c>
      <c r="Y20" t="s">
        <v>187</v>
      </c>
      <c r="Z20" t="s">
        <v>41</v>
      </c>
      <c r="AA20" t="s">
        <v>41</v>
      </c>
      <c r="AB20" t="s">
        <v>379</v>
      </c>
      <c r="AC20" t="s">
        <v>577</v>
      </c>
      <c r="AD20" t="s">
        <v>380</v>
      </c>
    </row>
    <row r="21" spans="1:30" x14ac:dyDescent="0.25">
      <c r="A21" t="s">
        <v>863</v>
      </c>
      <c r="B21" t="s">
        <v>585</v>
      </c>
      <c r="C21" t="s">
        <v>586</v>
      </c>
      <c r="D21" t="s">
        <v>50</v>
      </c>
      <c r="E21">
        <v>513</v>
      </c>
      <c r="F21" t="str">
        <f t="shared" si="0"/>
        <v>A0690MX513</v>
      </c>
      <c r="G21" s="5">
        <f t="shared" si="1"/>
        <v>35000</v>
      </c>
      <c r="H21" s="34">
        <v>35378</v>
      </c>
      <c r="I21" s="5">
        <v>35000</v>
      </c>
      <c r="J21" t="s">
        <v>29</v>
      </c>
      <c r="K21" t="str">
        <f t="shared" si="2"/>
        <v>0698</v>
      </c>
      <c r="L21" t="s">
        <v>606</v>
      </c>
      <c r="M21" t="s">
        <v>679</v>
      </c>
      <c r="N21" t="s">
        <v>680</v>
      </c>
      <c r="O21" t="s">
        <v>681</v>
      </c>
      <c r="P21" t="s">
        <v>814</v>
      </c>
      <c r="Q21" t="s">
        <v>375</v>
      </c>
      <c r="R21" t="s">
        <v>35</v>
      </c>
      <c r="S21" t="s">
        <v>36</v>
      </c>
      <c r="T21" t="s">
        <v>587</v>
      </c>
      <c r="U21" t="s">
        <v>377</v>
      </c>
      <c r="V21" t="s">
        <v>397</v>
      </c>
      <c r="W21" t="s">
        <v>378</v>
      </c>
      <c r="X21" t="s">
        <v>40</v>
      </c>
      <c r="Y21" t="s">
        <v>187</v>
      </c>
      <c r="Z21" t="s">
        <v>41</v>
      </c>
      <c r="AA21" t="s">
        <v>41</v>
      </c>
      <c r="AB21" t="s">
        <v>379</v>
      </c>
      <c r="AC21" t="s">
        <v>577</v>
      </c>
      <c r="AD21" t="s">
        <v>380</v>
      </c>
    </row>
    <row r="22" spans="1:30" x14ac:dyDescent="0.25">
      <c r="A22" t="s">
        <v>864</v>
      </c>
      <c r="B22" t="s">
        <v>585</v>
      </c>
      <c r="C22" t="s">
        <v>586</v>
      </c>
      <c r="D22" t="s">
        <v>50</v>
      </c>
      <c r="E22">
        <v>513</v>
      </c>
      <c r="F22" t="str">
        <f t="shared" si="0"/>
        <v>A0690MX513</v>
      </c>
      <c r="G22" s="5">
        <f t="shared" si="1"/>
        <v>35000</v>
      </c>
      <c r="H22" s="34">
        <v>-35375</v>
      </c>
      <c r="I22" s="5">
        <v>-35000</v>
      </c>
      <c r="J22" t="s">
        <v>99</v>
      </c>
      <c r="K22" t="str">
        <f t="shared" si="2"/>
        <v>0952</v>
      </c>
      <c r="L22" t="s">
        <v>104</v>
      </c>
      <c r="M22" t="s">
        <v>105</v>
      </c>
      <c r="N22" t="s">
        <v>102</v>
      </c>
      <c r="O22" t="s">
        <v>103</v>
      </c>
      <c r="P22" t="s">
        <v>814</v>
      </c>
      <c r="Q22" t="s">
        <v>375</v>
      </c>
      <c r="R22" t="s">
        <v>35</v>
      </c>
      <c r="S22" t="s">
        <v>36</v>
      </c>
      <c r="T22" t="s">
        <v>587</v>
      </c>
      <c r="U22" t="s">
        <v>377</v>
      </c>
      <c r="V22" t="s">
        <v>397</v>
      </c>
      <c r="W22" t="s">
        <v>378</v>
      </c>
      <c r="X22" t="s">
        <v>40</v>
      </c>
      <c r="Y22" t="s">
        <v>187</v>
      </c>
      <c r="Z22" t="s">
        <v>41</v>
      </c>
      <c r="AA22" t="s">
        <v>41</v>
      </c>
      <c r="AB22" t="s">
        <v>379</v>
      </c>
      <c r="AC22" t="s">
        <v>577</v>
      </c>
      <c r="AD22" t="s">
        <v>380</v>
      </c>
    </row>
    <row r="23" spans="1:30" x14ac:dyDescent="0.25">
      <c r="A23" t="s">
        <v>143</v>
      </c>
      <c r="B23" t="s">
        <v>585</v>
      </c>
      <c r="C23" t="s">
        <v>586</v>
      </c>
      <c r="D23" t="s">
        <v>50</v>
      </c>
      <c r="E23">
        <v>513</v>
      </c>
      <c r="F23" t="str">
        <f t="shared" si="0"/>
        <v>A0690MX513</v>
      </c>
      <c r="G23" s="5">
        <f t="shared" si="1"/>
        <v>228000</v>
      </c>
      <c r="H23" s="34">
        <v>228013</v>
      </c>
      <c r="I23" s="5">
        <v>228000</v>
      </c>
      <c r="J23" t="s">
        <v>29</v>
      </c>
      <c r="K23" t="str">
        <f t="shared" si="2"/>
        <v>0755</v>
      </c>
      <c r="L23" t="s">
        <v>608</v>
      </c>
      <c r="M23" t="s">
        <v>715</v>
      </c>
      <c r="N23" t="s">
        <v>704</v>
      </c>
      <c r="O23" t="s">
        <v>716</v>
      </c>
      <c r="P23" t="s">
        <v>814</v>
      </c>
      <c r="Q23" t="s">
        <v>375</v>
      </c>
      <c r="R23" t="s">
        <v>35</v>
      </c>
      <c r="S23" t="s">
        <v>36</v>
      </c>
      <c r="T23" t="s">
        <v>587</v>
      </c>
      <c r="U23" t="s">
        <v>377</v>
      </c>
      <c r="V23" t="s">
        <v>397</v>
      </c>
      <c r="W23" t="s">
        <v>378</v>
      </c>
      <c r="X23" t="s">
        <v>40</v>
      </c>
      <c r="Y23" t="s">
        <v>187</v>
      </c>
      <c r="Z23" t="s">
        <v>41</v>
      </c>
      <c r="AA23" t="s">
        <v>41</v>
      </c>
      <c r="AB23" t="s">
        <v>379</v>
      </c>
      <c r="AC23" t="s">
        <v>577</v>
      </c>
      <c r="AD23" t="s">
        <v>380</v>
      </c>
    </row>
    <row r="24" spans="1:30" x14ac:dyDescent="0.25">
      <c r="A24" t="s">
        <v>144</v>
      </c>
      <c r="B24" t="s">
        <v>585</v>
      </c>
      <c r="C24" t="s">
        <v>586</v>
      </c>
      <c r="D24" t="s">
        <v>50</v>
      </c>
      <c r="E24">
        <v>513</v>
      </c>
      <c r="F24" t="str">
        <f t="shared" si="0"/>
        <v>A0690MX513</v>
      </c>
      <c r="G24" s="5">
        <f t="shared" si="1"/>
        <v>155000</v>
      </c>
      <c r="H24" s="34">
        <v>-154892</v>
      </c>
      <c r="I24" s="5">
        <v>-155000</v>
      </c>
      <c r="J24" t="s">
        <v>99</v>
      </c>
      <c r="K24" t="str">
        <f t="shared" si="2"/>
        <v>0417</v>
      </c>
      <c r="L24" t="s">
        <v>675</v>
      </c>
      <c r="M24" t="s">
        <v>676</v>
      </c>
      <c r="N24" t="s">
        <v>677</v>
      </c>
      <c r="O24" t="s">
        <v>678</v>
      </c>
      <c r="P24" t="s">
        <v>814</v>
      </c>
      <c r="Q24" t="s">
        <v>375</v>
      </c>
      <c r="R24" t="s">
        <v>35</v>
      </c>
      <c r="S24" t="s">
        <v>36</v>
      </c>
      <c r="T24" t="s">
        <v>587</v>
      </c>
      <c r="U24" t="s">
        <v>377</v>
      </c>
      <c r="V24" t="s">
        <v>397</v>
      </c>
      <c r="W24" t="s">
        <v>378</v>
      </c>
      <c r="X24" t="s">
        <v>40</v>
      </c>
      <c r="Y24" t="s">
        <v>187</v>
      </c>
      <c r="Z24" t="s">
        <v>41</v>
      </c>
      <c r="AA24" t="s">
        <v>41</v>
      </c>
      <c r="AB24" t="s">
        <v>379</v>
      </c>
      <c r="AC24" t="s">
        <v>577</v>
      </c>
      <c r="AD24" t="s">
        <v>380</v>
      </c>
    </row>
    <row r="25" spans="1:30" x14ac:dyDescent="0.25">
      <c r="A25" t="s">
        <v>145</v>
      </c>
      <c r="B25" t="s">
        <v>585</v>
      </c>
      <c r="C25" t="s">
        <v>586</v>
      </c>
      <c r="D25" t="s">
        <v>50</v>
      </c>
      <c r="E25">
        <v>513</v>
      </c>
      <c r="F25" t="str">
        <f t="shared" si="0"/>
        <v>A0690MX513</v>
      </c>
      <c r="G25" s="5">
        <f t="shared" si="1"/>
        <v>73000</v>
      </c>
      <c r="H25" s="34">
        <v>-73121</v>
      </c>
      <c r="I25" s="5">
        <v>-73000</v>
      </c>
      <c r="J25" t="s">
        <v>99</v>
      </c>
      <c r="K25" t="str">
        <f t="shared" si="2"/>
        <v>0765</v>
      </c>
      <c r="L25" t="s">
        <v>609</v>
      </c>
      <c r="M25" t="s">
        <v>717</v>
      </c>
      <c r="N25" t="s">
        <v>705</v>
      </c>
      <c r="O25" t="s">
        <v>718</v>
      </c>
      <c r="P25" t="s">
        <v>814</v>
      </c>
      <c r="Q25" t="s">
        <v>375</v>
      </c>
      <c r="R25" t="s">
        <v>35</v>
      </c>
      <c r="S25" t="s">
        <v>36</v>
      </c>
      <c r="T25" t="s">
        <v>587</v>
      </c>
      <c r="U25" t="s">
        <v>377</v>
      </c>
      <c r="V25" t="s">
        <v>397</v>
      </c>
      <c r="W25" t="s">
        <v>378</v>
      </c>
      <c r="X25" t="s">
        <v>40</v>
      </c>
      <c r="Y25" t="s">
        <v>187</v>
      </c>
      <c r="Z25" t="s">
        <v>41</v>
      </c>
      <c r="AA25" t="s">
        <v>41</v>
      </c>
      <c r="AB25" t="s">
        <v>379</v>
      </c>
      <c r="AC25" t="s">
        <v>577</v>
      </c>
      <c r="AD25" t="s">
        <v>380</v>
      </c>
    </row>
    <row r="26" spans="1:30" x14ac:dyDescent="0.25">
      <c r="A26" t="s">
        <v>147</v>
      </c>
      <c r="B26" t="s">
        <v>585</v>
      </c>
      <c r="C26" t="s">
        <v>586</v>
      </c>
      <c r="D26" t="s">
        <v>50</v>
      </c>
      <c r="E26">
        <v>513</v>
      </c>
      <c r="F26" t="str">
        <f t="shared" si="0"/>
        <v>A0690MX513</v>
      </c>
      <c r="G26" s="5">
        <f t="shared" si="1"/>
        <v>220000</v>
      </c>
      <c r="H26" s="34">
        <v>219805</v>
      </c>
      <c r="I26" s="5">
        <v>220000</v>
      </c>
      <c r="J26" t="s">
        <v>29</v>
      </c>
      <c r="K26" t="str">
        <f t="shared" si="2"/>
        <v>0698</v>
      </c>
      <c r="L26" t="s">
        <v>606</v>
      </c>
      <c r="M26" t="s">
        <v>679</v>
      </c>
      <c r="N26" t="s">
        <v>680</v>
      </c>
      <c r="O26" t="s">
        <v>681</v>
      </c>
      <c r="P26" t="s">
        <v>814</v>
      </c>
      <c r="Q26" t="s">
        <v>375</v>
      </c>
      <c r="R26" t="s">
        <v>35</v>
      </c>
      <c r="S26" t="s">
        <v>36</v>
      </c>
      <c r="T26" t="s">
        <v>587</v>
      </c>
      <c r="U26" t="s">
        <v>377</v>
      </c>
      <c r="V26" t="s">
        <v>397</v>
      </c>
      <c r="W26" t="s">
        <v>378</v>
      </c>
      <c r="X26" t="s">
        <v>40</v>
      </c>
      <c r="Y26" t="s">
        <v>187</v>
      </c>
      <c r="Z26" t="s">
        <v>41</v>
      </c>
      <c r="AA26" t="s">
        <v>41</v>
      </c>
      <c r="AB26" t="s">
        <v>379</v>
      </c>
      <c r="AC26" t="s">
        <v>577</v>
      </c>
      <c r="AD26" t="s">
        <v>380</v>
      </c>
    </row>
    <row r="27" spans="1:30" x14ac:dyDescent="0.25">
      <c r="A27" t="s">
        <v>148</v>
      </c>
      <c r="B27" t="s">
        <v>585</v>
      </c>
      <c r="C27" t="s">
        <v>586</v>
      </c>
      <c r="D27" t="s">
        <v>50</v>
      </c>
      <c r="E27">
        <v>513</v>
      </c>
      <c r="F27" t="str">
        <f t="shared" si="0"/>
        <v>A0690MX513</v>
      </c>
      <c r="G27" s="5">
        <f t="shared" si="1"/>
        <v>220000</v>
      </c>
      <c r="H27" s="34">
        <v>-219805</v>
      </c>
      <c r="I27" s="5">
        <v>-220000</v>
      </c>
      <c r="J27" t="s">
        <v>99</v>
      </c>
      <c r="K27" t="str">
        <f t="shared" si="2"/>
        <v>0778</v>
      </c>
      <c r="L27" t="s">
        <v>611</v>
      </c>
      <c r="M27" t="s">
        <v>692</v>
      </c>
      <c r="N27" t="s">
        <v>693</v>
      </c>
      <c r="O27" t="s">
        <v>694</v>
      </c>
      <c r="P27" t="s">
        <v>814</v>
      </c>
      <c r="Q27" t="s">
        <v>375</v>
      </c>
      <c r="R27" t="s">
        <v>35</v>
      </c>
      <c r="S27" t="s">
        <v>36</v>
      </c>
      <c r="T27" t="s">
        <v>587</v>
      </c>
      <c r="U27" t="s">
        <v>377</v>
      </c>
      <c r="V27" t="s">
        <v>397</v>
      </c>
      <c r="W27" t="s">
        <v>378</v>
      </c>
      <c r="X27" t="s">
        <v>40</v>
      </c>
      <c r="Y27" t="s">
        <v>187</v>
      </c>
      <c r="Z27" t="s">
        <v>41</v>
      </c>
      <c r="AA27" t="s">
        <v>41</v>
      </c>
      <c r="AB27" t="s">
        <v>379</v>
      </c>
      <c r="AC27" t="s">
        <v>577</v>
      </c>
      <c r="AD27" t="s">
        <v>380</v>
      </c>
    </row>
    <row r="28" spans="1:30" x14ac:dyDescent="0.25">
      <c r="A28" t="s">
        <v>149</v>
      </c>
      <c r="B28" t="s">
        <v>585</v>
      </c>
      <c r="C28" t="s">
        <v>586</v>
      </c>
      <c r="D28" t="s">
        <v>50</v>
      </c>
      <c r="E28">
        <v>513</v>
      </c>
      <c r="F28" t="str">
        <f t="shared" si="0"/>
        <v>A0690MX513</v>
      </c>
      <c r="G28" s="5">
        <f t="shared" si="1"/>
        <v>165000</v>
      </c>
      <c r="H28" s="34">
        <v>164697</v>
      </c>
      <c r="I28" s="5">
        <v>165000</v>
      </c>
      <c r="J28" t="s">
        <v>29</v>
      </c>
      <c r="K28" t="str">
        <f t="shared" si="2"/>
        <v>0036</v>
      </c>
      <c r="L28" t="s">
        <v>688</v>
      </c>
      <c r="M28" t="s">
        <v>689</v>
      </c>
      <c r="N28" t="s">
        <v>690</v>
      </c>
      <c r="O28" t="s">
        <v>691</v>
      </c>
      <c r="P28" t="s">
        <v>814</v>
      </c>
      <c r="Q28" t="s">
        <v>375</v>
      </c>
      <c r="R28" t="s">
        <v>35</v>
      </c>
      <c r="S28" t="s">
        <v>36</v>
      </c>
      <c r="T28" t="s">
        <v>587</v>
      </c>
      <c r="U28" t="s">
        <v>377</v>
      </c>
      <c r="V28" t="s">
        <v>397</v>
      </c>
      <c r="W28" t="s">
        <v>378</v>
      </c>
      <c r="X28" t="s">
        <v>40</v>
      </c>
      <c r="Y28" t="s">
        <v>187</v>
      </c>
      <c r="Z28" t="s">
        <v>41</v>
      </c>
      <c r="AA28" t="s">
        <v>41</v>
      </c>
      <c r="AB28" t="s">
        <v>379</v>
      </c>
      <c r="AC28" t="s">
        <v>577</v>
      </c>
      <c r="AD28" t="s">
        <v>380</v>
      </c>
    </row>
    <row r="29" spans="1:30" x14ac:dyDescent="0.25">
      <c r="A29" t="s">
        <v>150</v>
      </c>
      <c r="B29" t="s">
        <v>585</v>
      </c>
      <c r="C29" t="s">
        <v>586</v>
      </c>
      <c r="D29" t="s">
        <v>50</v>
      </c>
      <c r="E29">
        <v>513</v>
      </c>
      <c r="F29" t="str">
        <f t="shared" si="0"/>
        <v>A0690MX513</v>
      </c>
      <c r="G29" s="5">
        <f t="shared" si="1"/>
        <v>165000</v>
      </c>
      <c r="H29" s="34">
        <v>-164697</v>
      </c>
      <c r="I29" s="5">
        <v>-165000</v>
      </c>
      <c r="J29" t="s">
        <v>99</v>
      </c>
      <c r="K29" t="str">
        <f t="shared" si="2"/>
        <v>0417</v>
      </c>
      <c r="L29" t="s">
        <v>675</v>
      </c>
      <c r="M29" t="s">
        <v>676</v>
      </c>
      <c r="N29" t="s">
        <v>677</v>
      </c>
      <c r="O29" t="s">
        <v>678</v>
      </c>
      <c r="P29" t="s">
        <v>814</v>
      </c>
      <c r="Q29" t="s">
        <v>375</v>
      </c>
      <c r="R29" t="s">
        <v>35</v>
      </c>
      <c r="S29" t="s">
        <v>36</v>
      </c>
      <c r="T29" t="s">
        <v>587</v>
      </c>
      <c r="U29" t="s">
        <v>377</v>
      </c>
      <c r="V29" t="s">
        <v>397</v>
      </c>
      <c r="W29" t="s">
        <v>378</v>
      </c>
      <c r="X29" t="s">
        <v>40</v>
      </c>
      <c r="Y29" t="s">
        <v>187</v>
      </c>
      <c r="Z29" t="s">
        <v>41</v>
      </c>
      <c r="AA29" t="s">
        <v>41</v>
      </c>
      <c r="AB29" t="s">
        <v>379</v>
      </c>
      <c r="AC29" t="s">
        <v>577</v>
      </c>
      <c r="AD29" t="s">
        <v>380</v>
      </c>
    </row>
    <row r="30" spans="1:30" x14ac:dyDescent="0.25">
      <c r="A30" t="s">
        <v>849</v>
      </c>
      <c r="B30" t="s">
        <v>211</v>
      </c>
      <c r="C30" t="s">
        <v>202</v>
      </c>
      <c r="D30" t="s">
        <v>210</v>
      </c>
      <c r="E30">
        <v>513</v>
      </c>
      <c r="F30" t="str">
        <f t="shared" si="0"/>
        <v>A2660MX513</v>
      </c>
      <c r="G30" s="5">
        <f t="shared" si="1"/>
        <v>17296000</v>
      </c>
      <c r="H30" s="34">
        <v>17296630</v>
      </c>
      <c r="I30" s="5">
        <v>17296000</v>
      </c>
      <c r="J30" t="s">
        <v>29</v>
      </c>
      <c r="K30" t="str">
        <f t="shared" si="2"/>
        <v>0036</v>
      </c>
      <c r="L30" t="s">
        <v>675</v>
      </c>
      <c r="M30" t="s">
        <v>676</v>
      </c>
      <c r="N30" t="s">
        <v>677</v>
      </c>
      <c r="O30" t="s">
        <v>678</v>
      </c>
      <c r="P30" t="s">
        <v>814</v>
      </c>
      <c r="Q30" t="s">
        <v>34</v>
      </c>
      <c r="R30" t="s">
        <v>204</v>
      </c>
      <c r="S30" t="s">
        <v>205</v>
      </c>
      <c r="T30" t="s">
        <v>206</v>
      </c>
      <c r="U30" t="s">
        <v>185</v>
      </c>
      <c r="V30" t="s">
        <v>207</v>
      </c>
      <c r="W30" t="s">
        <v>39</v>
      </c>
      <c r="X30" t="s">
        <v>40</v>
      </c>
      <c r="Y30" t="s">
        <v>40</v>
      </c>
      <c r="Z30" t="s">
        <v>41</v>
      </c>
      <c r="AA30" t="s">
        <v>41</v>
      </c>
      <c r="AB30" t="s">
        <v>208</v>
      </c>
      <c r="AC30" t="s">
        <v>209</v>
      </c>
    </row>
    <row r="31" spans="1:30" x14ac:dyDescent="0.25">
      <c r="A31" t="s">
        <v>825</v>
      </c>
      <c r="B31" t="s">
        <v>211</v>
      </c>
      <c r="C31" t="s">
        <v>202</v>
      </c>
      <c r="D31" t="s">
        <v>210</v>
      </c>
      <c r="E31">
        <v>513</v>
      </c>
      <c r="F31" t="str">
        <f t="shared" si="0"/>
        <v>A2660MX513</v>
      </c>
      <c r="G31" s="5">
        <f t="shared" si="1"/>
        <v>17138000</v>
      </c>
      <c r="H31" s="34">
        <v>-17137181</v>
      </c>
      <c r="I31" s="5">
        <v>-17138000</v>
      </c>
      <c r="J31" t="s">
        <v>99</v>
      </c>
      <c r="K31" t="str">
        <f t="shared" si="2"/>
        <v>0698</v>
      </c>
      <c r="L31" t="s">
        <v>606</v>
      </c>
      <c r="M31" t="s">
        <v>679</v>
      </c>
      <c r="N31" t="s">
        <v>680</v>
      </c>
      <c r="O31" t="s">
        <v>681</v>
      </c>
      <c r="P31" t="s">
        <v>814</v>
      </c>
      <c r="Q31" t="s">
        <v>34</v>
      </c>
      <c r="R31" t="s">
        <v>204</v>
      </c>
      <c r="S31" t="s">
        <v>205</v>
      </c>
      <c r="T31" t="s">
        <v>206</v>
      </c>
      <c r="U31" t="s">
        <v>185</v>
      </c>
      <c r="V31" t="s">
        <v>207</v>
      </c>
      <c r="W31" t="s">
        <v>39</v>
      </c>
      <c r="X31" t="s">
        <v>40</v>
      </c>
      <c r="Y31" t="s">
        <v>40</v>
      </c>
      <c r="Z31" t="s">
        <v>41</v>
      </c>
      <c r="AA31" t="s">
        <v>41</v>
      </c>
      <c r="AB31" t="s">
        <v>208</v>
      </c>
      <c r="AC31" t="s">
        <v>209</v>
      </c>
    </row>
    <row r="32" spans="1:30" x14ac:dyDescent="0.25">
      <c r="A32" t="s">
        <v>851</v>
      </c>
      <c r="B32" t="s">
        <v>211</v>
      </c>
      <c r="C32" t="s">
        <v>202</v>
      </c>
      <c r="D32" t="s">
        <v>210</v>
      </c>
      <c r="E32">
        <v>513</v>
      </c>
      <c r="F32" t="str">
        <f t="shared" si="0"/>
        <v>A2660MX513</v>
      </c>
      <c r="G32" s="5">
        <f t="shared" si="1"/>
        <v>158000</v>
      </c>
      <c r="H32" s="34">
        <v>-159449</v>
      </c>
      <c r="I32" s="5">
        <v>-158000</v>
      </c>
      <c r="J32" t="s">
        <v>99</v>
      </c>
      <c r="K32" t="str">
        <f t="shared" si="2"/>
        <v>0950</v>
      </c>
      <c r="L32" t="s">
        <v>100</v>
      </c>
      <c r="M32" t="s">
        <v>101</v>
      </c>
      <c r="N32" t="s">
        <v>102</v>
      </c>
      <c r="O32" t="s">
        <v>103</v>
      </c>
      <c r="P32" t="s">
        <v>814</v>
      </c>
      <c r="Q32" t="s">
        <v>34</v>
      </c>
      <c r="R32" t="s">
        <v>204</v>
      </c>
      <c r="S32" t="s">
        <v>205</v>
      </c>
      <c r="T32" t="s">
        <v>206</v>
      </c>
      <c r="U32" t="s">
        <v>185</v>
      </c>
      <c r="V32" t="s">
        <v>207</v>
      </c>
      <c r="W32" t="s">
        <v>39</v>
      </c>
      <c r="X32" t="s">
        <v>40</v>
      </c>
      <c r="Y32" t="s">
        <v>40</v>
      </c>
      <c r="Z32" t="s">
        <v>41</v>
      </c>
      <c r="AA32" t="s">
        <v>41</v>
      </c>
      <c r="AB32" t="s">
        <v>208</v>
      </c>
      <c r="AC32" t="s">
        <v>209</v>
      </c>
    </row>
    <row r="33" spans="1:30" x14ac:dyDescent="0.25">
      <c r="A33" t="s">
        <v>143</v>
      </c>
      <c r="B33" t="s">
        <v>211</v>
      </c>
      <c r="C33" t="s">
        <v>202</v>
      </c>
      <c r="D33" t="s">
        <v>210</v>
      </c>
      <c r="E33">
        <v>513</v>
      </c>
      <c r="F33" t="str">
        <f t="shared" si="0"/>
        <v>A2660MX513</v>
      </c>
      <c r="G33" s="5">
        <f t="shared" si="1"/>
        <v>2786000</v>
      </c>
      <c r="H33" s="34">
        <v>2785837</v>
      </c>
      <c r="I33" s="5">
        <v>2786000</v>
      </c>
      <c r="J33" t="s">
        <v>29</v>
      </c>
      <c r="K33" t="str">
        <f t="shared" si="2"/>
        <v>0775</v>
      </c>
      <c r="L33" t="s">
        <v>610</v>
      </c>
      <c r="M33" t="s">
        <v>682</v>
      </c>
      <c r="N33" t="s">
        <v>683</v>
      </c>
      <c r="O33" t="s">
        <v>684</v>
      </c>
      <c r="P33" t="s">
        <v>814</v>
      </c>
      <c r="Q33" t="s">
        <v>34</v>
      </c>
      <c r="R33" t="s">
        <v>204</v>
      </c>
      <c r="S33" t="s">
        <v>205</v>
      </c>
      <c r="T33" t="s">
        <v>206</v>
      </c>
      <c r="U33" t="s">
        <v>185</v>
      </c>
      <c r="V33" t="s">
        <v>207</v>
      </c>
      <c r="W33" t="s">
        <v>39</v>
      </c>
      <c r="X33" t="s">
        <v>40</v>
      </c>
      <c r="Y33" t="s">
        <v>40</v>
      </c>
      <c r="Z33" t="s">
        <v>41</v>
      </c>
      <c r="AA33" t="s">
        <v>41</v>
      </c>
      <c r="AB33" t="s">
        <v>208</v>
      </c>
      <c r="AC33" t="s">
        <v>209</v>
      </c>
    </row>
    <row r="34" spans="1:30" x14ac:dyDescent="0.25">
      <c r="A34" t="s">
        <v>144</v>
      </c>
      <c r="B34" t="s">
        <v>211</v>
      </c>
      <c r="C34" t="s">
        <v>202</v>
      </c>
      <c r="D34" t="s">
        <v>210</v>
      </c>
      <c r="E34">
        <v>513</v>
      </c>
      <c r="F34" t="str">
        <f t="shared" si="0"/>
        <v>A2660MX513</v>
      </c>
      <c r="G34" s="5">
        <f t="shared" si="1"/>
        <v>2642000</v>
      </c>
      <c r="H34" s="34">
        <v>-2641657</v>
      </c>
      <c r="I34" s="5">
        <v>-2642000</v>
      </c>
      <c r="J34" t="s">
        <v>99</v>
      </c>
      <c r="K34" t="str">
        <f t="shared" si="2"/>
        <v>0036</v>
      </c>
      <c r="L34" t="s">
        <v>675</v>
      </c>
      <c r="M34" t="s">
        <v>676</v>
      </c>
      <c r="N34" t="s">
        <v>677</v>
      </c>
      <c r="O34" t="s">
        <v>678</v>
      </c>
      <c r="P34" t="s">
        <v>814</v>
      </c>
      <c r="Q34" t="s">
        <v>34</v>
      </c>
      <c r="R34" t="s">
        <v>204</v>
      </c>
      <c r="S34" t="s">
        <v>205</v>
      </c>
      <c r="T34" t="s">
        <v>206</v>
      </c>
      <c r="U34" t="s">
        <v>185</v>
      </c>
      <c r="V34" t="s">
        <v>207</v>
      </c>
      <c r="W34" t="s">
        <v>39</v>
      </c>
      <c r="X34" t="s">
        <v>40</v>
      </c>
      <c r="Y34" t="s">
        <v>40</v>
      </c>
      <c r="Z34" t="s">
        <v>41</v>
      </c>
      <c r="AA34" t="s">
        <v>41</v>
      </c>
      <c r="AB34" t="s">
        <v>208</v>
      </c>
      <c r="AC34" t="s">
        <v>209</v>
      </c>
    </row>
    <row r="35" spans="1:30" x14ac:dyDescent="0.25">
      <c r="A35" t="s">
        <v>145</v>
      </c>
      <c r="B35" t="s">
        <v>211</v>
      </c>
      <c r="C35" t="s">
        <v>202</v>
      </c>
      <c r="D35" t="s">
        <v>210</v>
      </c>
      <c r="E35">
        <v>513</v>
      </c>
      <c r="F35" t="str">
        <f t="shared" si="0"/>
        <v>A2660MX513</v>
      </c>
      <c r="G35" s="5">
        <f t="shared" si="1"/>
        <v>144000</v>
      </c>
      <c r="H35" s="34">
        <v>-144180</v>
      </c>
      <c r="I35" s="5">
        <v>-144000</v>
      </c>
      <c r="J35" t="s">
        <v>99</v>
      </c>
      <c r="K35" t="str">
        <f t="shared" si="2"/>
        <v>0740</v>
      </c>
      <c r="L35" t="s">
        <v>607</v>
      </c>
      <c r="M35" t="s">
        <v>685</v>
      </c>
      <c r="N35" t="s">
        <v>686</v>
      </c>
      <c r="O35" t="s">
        <v>687</v>
      </c>
      <c r="P35" t="s">
        <v>814</v>
      </c>
      <c r="Q35" t="s">
        <v>34</v>
      </c>
      <c r="R35" t="s">
        <v>204</v>
      </c>
      <c r="S35" t="s">
        <v>205</v>
      </c>
      <c r="T35" t="s">
        <v>206</v>
      </c>
      <c r="U35" t="s">
        <v>185</v>
      </c>
      <c r="V35" t="s">
        <v>207</v>
      </c>
      <c r="W35" t="s">
        <v>39</v>
      </c>
      <c r="X35" t="s">
        <v>40</v>
      </c>
      <c r="Y35" t="s">
        <v>40</v>
      </c>
      <c r="Z35" t="s">
        <v>41</v>
      </c>
      <c r="AA35" t="s">
        <v>41</v>
      </c>
      <c r="AB35" t="s">
        <v>208</v>
      </c>
      <c r="AC35" t="s">
        <v>209</v>
      </c>
    </row>
    <row r="36" spans="1:30" x14ac:dyDescent="0.25">
      <c r="A36" t="s">
        <v>147</v>
      </c>
      <c r="B36" t="s">
        <v>211</v>
      </c>
      <c r="C36" t="s">
        <v>202</v>
      </c>
      <c r="D36" t="s">
        <v>210</v>
      </c>
      <c r="E36">
        <v>513</v>
      </c>
      <c r="F36" t="str">
        <f t="shared" si="0"/>
        <v>A2660MX513</v>
      </c>
      <c r="G36" s="5">
        <f t="shared" si="1"/>
        <v>2682000</v>
      </c>
      <c r="H36" s="34">
        <v>2682353</v>
      </c>
      <c r="I36" s="5">
        <v>2682000</v>
      </c>
      <c r="J36" t="s">
        <v>29</v>
      </c>
      <c r="K36" t="str">
        <f t="shared" si="2"/>
        <v>0698</v>
      </c>
      <c r="L36" t="s">
        <v>606</v>
      </c>
      <c r="M36" t="s">
        <v>679</v>
      </c>
      <c r="N36" t="s">
        <v>680</v>
      </c>
      <c r="O36" t="s">
        <v>681</v>
      </c>
      <c r="P36" t="s">
        <v>814</v>
      </c>
      <c r="Q36" t="s">
        <v>34</v>
      </c>
      <c r="R36" t="s">
        <v>204</v>
      </c>
      <c r="S36" t="s">
        <v>205</v>
      </c>
      <c r="T36" t="s">
        <v>206</v>
      </c>
      <c r="U36" t="s">
        <v>185</v>
      </c>
      <c r="V36" t="s">
        <v>207</v>
      </c>
      <c r="W36" t="s">
        <v>39</v>
      </c>
      <c r="X36" t="s">
        <v>40</v>
      </c>
      <c r="Y36" t="s">
        <v>40</v>
      </c>
      <c r="Z36" t="s">
        <v>41</v>
      </c>
      <c r="AA36" t="s">
        <v>41</v>
      </c>
      <c r="AB36" t="s">
        <v>208</v>
      </c>
      <c r="AC36" t="s">
        <v>209</v>
      </c>
    </row>
    <row r="37" spans="1:30" x14ac:dyDescent="0.25">
      <c r="A37" t="s">
        <v>148</v>
      </c>
      <c r="B37" t="s">
        <v>211</v>
      </c>
      <c r="C37" t="s">
        <v>202</v>
      </c>
      <c r="D37" t="s">
        <v>210</v>
      </c>
      <c r="E37">
        <v>513</v>
      </c>
      <c r="F37" t="str">
        <f t="shared" si="0"/>
        <v>A2660MX513</v>
      </c>
      <c r="G37" s="5">
        <f t="shared" si="1"/>
        <v>2682000</v>
      </c>
      <c r="H37" s="34">
        <v>-2682353</v>
      </c>
      <c r="I37" s="5">
        <v>-2682000</v>
      </c>
      <c r="J37" t="s">
        <v>99</v>
      </c>
      <c r="K37" t="str">
        <f t="shared" si="2"/>
        <v>0775</v>
      </c>
      <c r="L37" t="s">
        <v>610</v>
      </c>
      <c r="M37" t="s">
        <v>682</v>
      </c>
      <c r="N37" t="s">
        <v>683</v>
      </c>
      <c r="O37" t="s">
        <v>684</v>
      </c>
      <c r="P37" t="s">
        <v>814</v>
      </c>
      <c r="Q37" t="s">
        <v>34</v>
      </c>
      <c r="R37" t="s">
        <v>204</v>
      </c>
      <c r="S37" t="s">
        <v>205</v>
      </c>
      <c r="T37" t="s">
        <v>206</v>
      </c>
      <c r="U37" t="s">
        <v>185</v>
      </c>
      <c r="V37" t="s">
        <v>207</v>
      </c>
      <c r="W37" t="s">
        <v>39</v>
      </c>
      <c r="X37" t="s">
        <v>40</v>
      </c>
      <c r="Y37" t="s">
        <v>40</v>
      </c>
      <c r="Z37" t="s">
        <v>41</v>
      </c>
      <c r="AA37" t="s">
        <v>41</v>
      </c>
      <c r="AB37" t="s">
        <v>208</v>
      </c>
      <c r="AC37" t="s">
        <v>209</v>
      </c>
    </row>
    <row r="38" spans="1:30" x14ac:dyDescent="0.25">
      <c r="A38" t="s">
        <v>149</v>
      </c>
      <c r="B38" t="s">
        <v>211</v>
      </c>
      <c r="C38" t="s">
        <v>202</v>
      </c>
      <c r="D38" t="s">
        <v>210</v>
      </c>
      <c r="E38">
        <v>513</v>
      </c>
      <c r="F38" t="str">
        <f t="shared" si="0"/>
        <v>A2660MX513</v>
      </c>
      <c r="G38" s="5">
        <f t="shared" si="1"/>
        <v>2598000</v>
      </c>
      <c r="H38" s="34">
        <v>2598335</v>
      </c>
      <c r="I38" s="5">
        <v>2598000</v>
      </c>
      <c r="J38" t="s">
        <v>29</v>
      </c>
      <c r="K38" t="str">
        <f t="shared" si="2"/>
        <v>0036</v>
      </c>
      <c r="L38" t="s">
        <v>688</v>
      </c>
      <c r="M38" t="s">
        <v>689</v>
      </c>
      <c r="N38" t="s">
        <v>690</v>
      </c>
      <c r="O38" t="s">
        <v>691</v>
      </c>
      <c r="P38" t="s">
        <v>814</v>
      </c>
      <c r="Q38" t="s">
        <v>34</v>
      </c>
      <c r="R38" t="s">
        <v>204</v>
      </c>
      <c r="S38" t="s">
        <v>205</v>
      </c>
      <c r="T38" t="s">
        <v>206</v>
      </c>
      <c r="U38" t="s">
        <v>185</v>
      </c>
      <c r="V38" t="s">
        <v>207</v>
      </c>
      <c r="W38" t="s">
        <v>39</v>
      </c>
      <c r="X38" t="s">
        <v>40</v>
      </c>
      <c r="Y38" t="s">
        <v>40</v>
      </c>
      <c r="Z38" t="s">
        <v>41</v>
      </c>
      <c r="AA38" t="s">
        <v>41</v>
      </c>
      <c r="AB38" t="s">
        <v>208</v>
      </c>
      <c r="AC38" t="s">
        <v>209</v>
      </c>
    </row>
    <row r="39" spans="1:30" x14ac:dyDescent="0.25">
      <c r="A39" t="s">
        <v>150</v>
      </c>
      <c r="B39" t="s">
        <v>211</v>
      </c>
      <c r="C39" t="s">
        <v>202</v>
      </c>
      <c r="D39" t="s">
        <v>210</v>
      </c>
      <c r="E39">
        <v>513</v>
      </c>
      <c r="F39" t="str">
        <f t="shared" si="0"/>
        <v>A2660MX513</v>
      </c>
      <c r="G39" s="5">
        <f t="shared" si="1"/>
        <v>2598000</v>
      </c>
      <c r="H39" s="34">
        <v>-2598335</v>
      </c>
      <c r="I39" s="5">
        <v>-2598000</v>
      </c>
      <c r="J39" t="s">
        <v>99</v>
      </c>
      <c r="K39" t="str">
        <f t="shared" si="2"/>
        <v>0036</v>
      </c>
      <c r="L39" t="s">
        <v>675</v>
      </c>
      <c r="M39" t="s">
        <v>676</v>
      </c>
      <c r="N39" t="s">
        <v>677</v>
      </c>
      <c r="O39" t="s">
        <v>678</v>
      </c>
      <c r="P39" t="s">
        <v>814</v>
      </c>
      <c r="Q39" t="s">
        <v>34</v>
      </c>
      <c r="R39" t="s">
        <v>204</v>
      </c>
      <c r="S39" t="s">
        <v>205</v>
      </c>
      <c r="T39" t="s">
        <v>206</v>
      </c>
      <c r="U39" t="s">
        <v>185</v>
      </c>
      <c r="V39" t="s">
        <v>207</v>
      </c>
      <c r="W39" t="s">
        <v>39</v>
      </c>
      <c r="X39" t="s">
        <v>40</v>
      </c>
      <c r="Y39" t="s">
        <v>40</v>
      </c>
      <c r="Z39" t="s">
        <v>41</v>
      </c>
      <c r="AA39" t="s">
        <v>41</v>
      </c>
      <c r="AB39" t="s">
        <v>208</v>
      </c>
      <c r="AC39" t="s">
        <v>209</v>
      </c>
    </row>
    <row r="40" spans="1:30" x14ac:dyDescent="0.25">
      <c r="A40" t="s">
        <v>849</v>
      </c>
      <c r="B40" t="s">
        <v>719</v>
      </c>
      <c r="C40" t="s">
        <v>720</v>
      </c>
      <c r="D40" t="s">
        <v>510</v>
      </c>
      <c r="E40">
        <v>513</v>
      </c>
      <c r="F40" t="str">
        <f t="shared" si="0"/>
        <v>A2665MX513</v>
      </c>
      <c r="G40" s="5">
        <f t="shared" si="1"/>
        <v>7116000</v>
      </c>
      <c r="H40" s="34">
        <v>7116061</v>
      </c>
      <c r="I40" s="5">
        <v>7116000</v>
      </c>
      <c r="J40" t="s">
        <v>29</v>
      </c>
      <c r="K40" t="str">
        <f t="shared" si="2"/>
        <v>0036</v>
      </c>
      <c r="L40" t="s">
        <v>675</v>
      </c>
      <c r="M40" t="s">
        <v>676</v>
      </c>
      <c r="N40" t="s">
        <v>677</v>
      </c>
      <c r="O40" t="s">
        <v>678</v>
      </c>
      <c r="P40" t="s">
        <v>814</v>
      </c>
      <c r="Q40" t="s">
        <v>34</v>
      </c>
      <c r="R40" t="s">
        <v>204</v>
      </c>
      <c r="S40" t="s">
        <v>205</v>
      </c>
      <c r="T40" t="s">
        <v>721</v>
      </c>
      <c r="U40" t="s">
        <v>185</v>
      </c>
      <c r="V40" t="s">
        <v>207</v>
      </c>
      <c r="W40" t="s">
        <v>378</v>
      </c>
      <c r="X40" t="s">
        <v>40</v>
      </c>
      <c r="Y40" t="s">
        <v>40</v>
      </c>
      <c r="Z40" t="s">
        <v>41</v>
      </c>
      <c r="AA40" t="s">
        <v>41</v>
      </c>
      <c r="AB40" t="s">
        <v>188</v>
      </c>
      <c r="AC40" t="s">
        <v>209</v>
      </c>
      <c r="AD40" t="s">
        <v>380</v>
      </c>
    </row>
    <row r="41" spans="1:30" x14ac:dyDescent="0.25">
      <c r="A41" t="s">
        <v>825</v>
      </c>
      <c r="B41" t="s">
        <v>719</v>
      </c>
      <c r="C41" t="s">
        <v>720</v>
      </c>
      <c r="D41" t="s">
        <v>510</v>
      </c>
      <c r="E41">
        <v>513</v>
      </c>
      <c r="F41" t="str">
        <f t="shared" si="0"/>
        <v>A2665MX513</v>
      </c>
      <c r="G41" s="5">
        <f t="shared" si="1"/>
        <v>6893000</v>
      </c>
      <c r="H41" s="34">
        <v>-6892869</v>
      </c>
      <c r="I41" s="5">
        <v>-6893000</v>
      </c>
      <c r="J41" t="s">
        <v>99</v>
      </c>
      <c r="K41" t="str">
        <f t="shared" si="2"/>
        <v>0698</v>
      </c>
      <c r="L41" t="s">
        <v>606</v>
      </c>
      <c r="M41" t="s">
        <v>679</v>
      </c>
      <c r="N41" t="s">
        <v>680</v>
      </c>
      <c r="O41" t="s">
        <v>681</v>
      </c>
      <c r="P41" t="s">
        <v>814</v>
      </c>
      <c r="Q41" t="s">
        <v>34</v>
      </c>
      <c r="R41" t="s">
        <v>204</v>
      </c>
      <c r="S41" t="s">
        <v>205</v>
      </c>
      <c r="T41" t="s">
        <v>721</v>
      </c>
      <c r="U41" t="s">
        <v>185</v>
      </c>
      <c r="V41" t="s">
        <v>207</v>
      </c>
      <c r="W41" t="s">
        <v>378</v>
      </c>
      <c r="X41" t="s">
        <v>40</v>
      </c>
      <c r="Y41" t="s">
        <v>40</v>
      </c>
      <c r="Z41" t="s">
        <v>41</v>
      </c>
      <c r="AA41" t="s">
        <v>41</v>
      </c>
      <c r="AB41" t="s">
        <v>188</v>
      </c>
      <c r="AC41" t="s">
        <v>209</v>
      </c>
      <c r="AD41" t="s">
        <v>380</v>
      </c>
    </row>
    <row r="42" spans="1:30" x14ac:dyDescent="0.25">
      <c r="A42" t="s">
        <v>851</v>
      </c>
      <c r="B42" t="s">
        <v>719</v>
      </c>
      <c r="C42" t="s">
        <v>720</v>
      </c>
      <c r="D42" t="s">
        <v>510</v>
      </c>
      <c r="E42">
        <v>513</v>
      </c>
      <c r="F42" t="str">
        <f t="shared" si="0"/>
        <v>A2665MX513</v>
      </c>
      <c r="G42" s="5">
        <f t="shared" si="1"/>
        <v>223000</v>
      </c>
      <c r="H42" s="34">
        <v>-223192</v>
      </c>
      <c r="I42" s="5">
        <v>-223000</v>
      </c>
      <c r="J42" t="s">
        <v>99</v>
      </c>
      <c r="K42" t="str">
        <f t="shared" si="2"/>
        <v>0950</v>
      </c>
      <c r="L42" t="s">
        <v>100</v>
      </c>
      <c r="M42" t="s">
        <v>101</v>
      </c>
      <c r="N42" t="s">
        <v>102</v>
      </c>
      <c r="O42" t="s">
        <v>103</v>
      </c>
      <c r="P42" t="s">
        <v>814</v>
      </c>
      <c r="Q42" t="s">
        <v>34</v>
      </c>
      <c r="R42" t="s">
        <v>204</v>
      </c>
      <c r="S42" t="s">
        <v>205</v>
      </c>
      <c r="T42" t="s">
        <v>721</v>
      </c>
      <c r="U42" t="s">
        <v>185</v>
      </c>
      <c r="V42" t="s">
        <v>207</v>
      </c>
      <c r="W42" t="s">
        <v>378</v>
      </c>
      <c r="X42" t="s">
        <v>40</v>
      </c>
      <c r="Y42" t="s">
        <v>40</v>
      </c>
      <c r="Z42" t="s">
        <v>41</v>
      </c>
      <c r="AA42" t="s">
        <v>41</v>
      </c>
      <c r="AB42" t="s">
        <v>188</v>
      </c>
      <c r="AC42" t="s">
        <v>209</v>
      </c>
      <c r="AD42" t="s">
        <v>380</v>
      </c>
    </row>
    <row r="43" spans="1:30" x14ac:dyDescent="0.25">
      <c r="A43" t="s">
        <v>865</v>
      </c>
      <c r="B43" t="s">
        <v>719</v>
      </c>
      <c r="C43" t="s">
        <v>720</v>
      </c>
      <c r="D43" t="s">
        <v>510</v>
      </c>
      <c r="E43">
        <v>513</v>
      </c>
      <c r="F43" t="str">
        <f t="shared" si="0"/>
        <v>A2665MX513</v>
      </c>
      <c r="G43" s="5">
        <f t="shared" si="1"/>
        <v>3065000</v>
      </c>
      <c r="H43" s="34">
        <v>3064906</v>
      </c>
      <c r="I43" s="5">
        <v>3065000</v>
      </c>
      <c r="J43" t="s">
        <v>29</v>
      </c>
      <c r="K43" t="str">
        <f t="shared" si="2"/>
        <v>0036</v>
      </c>
      <c r="L43" t="s">
        <v>675</v>
      </c>
      <c r="M43" t="s">
        <v>676</v>
      </c>
      <c r="N43" t="s">
        <v>677</v>
      </c>
      <c r="O43" t="s">
        <v>678</v>
      </c>
      <c r="P43" t="s">
        <v>814</v>
      </c>
      <c r="Q43" t="s">
        <v>34</v>
      </c>
      <c r="R43" t="s">
        <v>204</v>
      </c>
      <c r="S43" t="s">
        <v>205</v>
      </c>
      <c r="T43" t="s">
        <v>721</v>
      </c>
      <c r="U43" t="s">
        <v>185</v>
      </c>
      <c r="V43" t="s">
        <v>207</v>
      </c>
      <c r="W43" t="s">
        <v>378</v>
      </c>
      <c r="X43" t="s">
        <v>40</v>
      </c>
      <c r="Y43" t="s">
        <v>40</v>
      </c>
      <c r="Z43" t="s">
        <v>41</v>
      </c>
      <c r="AA43" t="s">
        <v>41</v>
      </c>
      <c r="AB43" t="s">
        <v>188</v>
      </c>
      <c r="AC43" t="s">
        <v>209</v>
      </c>
      <c r="AD43" t="s">
        <v>380</v>
      </c>
    </row>
    <row r="44" spans="1:30" x14ac:dyDescent="0.25">
      <c r="A44" t="s">
        <v>863</v>
      </c>
      <c r="B44" t="s">
        <v>719</v>
      </c>
      <c r="C44" t="s">
        <v>720</v>
      </c>
      <c r="D44" t="s">
        <v>510</v>
      </c>
      <c r="E44">
        <v>513</v>
      </c>
      <c r="F44" t="str">
        <f t="shared" si="0"/>
        <v>A2665MX513</v>
      </c>
      <c r="G44" s="5">
        <f t="shared" si="1"/>
        <v>2970000</v>
      </c>
      <c r="H44" s="34">
        <v>-2969450</v>
      </c>
      <c r="I44" s="5">
        <v>-2970000</v>
      </c>
      <c r="J44" t="s">
        <v>99</v>
      </c>
      <c r="K44" t="str">
        <f t="shared" si="2"/>
        <v>0698</v>
      </c>
      <c r="L44" t="s">
        <v>606</v>
      </c>
      <c r="M44" t="s">
        <v>679</v>
      </c>
      <c r="N44" t="s">
        <v>680</v>
      </c>
      <c r="O44" t="s">
        <v>681</v>
      </c>
      <c r="P44" t="s">
        <v>814</v>
      </c>
      <c r="Q44" t="s">
        <v>34</v>
      </c>
      <c r="R44" t="s">
        <v>204</v>
      </c>
      <c r="S44" t="s">
        <v>205</v>
      </c>
      <c r="T44" t="s">
        <v>721</v>
      </c>
      <c r="U44" t="s">
        <v>185</v>
      </c>
      <c r="V44" t="s">
        <v>207</v>
      </c>
      <c r="W44" t="s">
        <v>378</v>
      </c>
      <c r="X44" t="s">
        <v>40</v>
      </c>
      <c r="Y44" t="s">
        <v>40</v>
      </c>
      <c r="Z44" t="s">
        <v>41</v>
      </c>
      <c r="AA44" t="s">
        <v>41</v>
      </c>
      <c r="AB44" t="s">
        <v>188</v>
      </c>
      <c r="AC44" t="s">
        <v>209</v>
      </c>
      <c r="AD44" t="s">
        <v>380</v>
      </c>
    </row>
    <row r="45" spans="1:30" x14ac:dyDescent="0.25">
      <c r="A45" t="s">
        <v>864</v>
      </c>
      <c r="B45" t="s">
        <v>719</v>
      </c>
      <c r="C45" t="s">
        <v>720</v>
      </c>
      <c r="D45" t="s">
        <v>510</v>
      </c>
      <c r="E45">
        <v>513</v>
      </c>
      <c r="F45" t="str">
        <f t="shared" si="0"/>
        <v>A2665MX513</v>
      </c>
      <c r="G45" s="5">
        <f t="shared" si="1"/>
        <v>95000</v>
      </c>
      <c r="H45" s="34">
        <v>-95456</v>
      </c>
      <c r="I45" s="5">
        <v>-95000</v>
      </c>
      <c r="J45" t="s">
        <v>99</v>
      </c>
      <c r="K45" t="str">
        <f t="shared" si="2"/>
        <v>0952</v>
      </c>
      <c r="L45" t="s">
        <v>104</v>
      </c>
      <c r="M45" t="s">
        <v>105</v>
      </c>
      <c r="N45" t="s">
        <v>102</v>
      </c>
      <c r="O45" t="s">
        <v>103</v>
      </c>
      <c r="P45" t="s">
        <v>814</v>
      </c>
      <c r="Q45" t="s">
        <v>34</v>
      </c>
      <c r="R45" t="s">
        <v>204</v>
      </c>
      <c r="S45" t="s">
        <v>205</v>
      </c>
      <c r="T45" t="s">
        <v>721</v>
      </c>
      <c r="U45" t="s">
        <v>185</v>
      </c>
      <c r="V45" t="s">
        <v>207</v>
      </c>
      <c r="W45" t="s">
        <v>378</v>
      </c>
      <c r="X45" t="s">
        <v>40</v>
      </c>
      <c r="Y45" t="s">
        <v>40</v>
      </c>
      <c r="Z45" t="s">
        <v>41</v>
      </c>
      <c r="AA45" t="s">
        <v>41</v>
      </c>
      <c r="AB45" t="s">
        <v>188</v>
      </c>
      <c r="AC45" t="s">
        <v>209</v>
      </c>
      <c r="AD45" t="s">
        <v>380</v>
      </c>
    </row>
    <row r="46" spans="1:30" x14ac:dyDescent="0.25">
      <c r="A46" t="s">
        <v>119</v>
      </c>
      <c r="B46" t="s">
        <v>719</v>
      </c>
      <c r="C46" t="s">
        <v>720</v>
      </c>
      <c r="D46" t="s">
        <v>510</v>
      </c>
      <c r="E46">
        <v>513</v>
      </c>
      <c r="F46" t="str">
        <f t="shared" si="0"/>
        <v>A2665MX513</v>
      </c>
      <c r="G46" s="5">
        <f t="shared" si="1"/>
        <v>1414000</v>
      </c>
      <c r="H46" s="34">
        <v>1413531</v>
      </c>
      <c r="I46" s="5">
        <v>1414000</v>
      </c>
      <c r="J46" t="s">
        <v>29</v>
      </c>
      <c r="K46" t="str">
        <f t="shared" si="2"/>
        <v>0036</v>
      </c>
      <c r="L46" t="s">
        <v>675</v>
      </c>
      <c r="M46" t="s">
        <v>676</v>
      </c>
      <c r="N46" t="s">
        <v>677</v>
      </c>
      <c r="O46" t="s">
        <v>678</v>
      </c>
      <c r="P46" t="s">
        <v>814</v>
      </c>
      <c r="Q46" t="s">
        <v>34</v>
      </c>
      <c r="R46" t="s">
        <v>204</v>
      </c>
      <c r="S46" t="s">
        <v>205</v>
      </c>
      <c r="T46" t="s">
        <v>721</v>
      </c>
      <c r="U46" t="s">
        <v>185</v>
      </c>
      <c r="V46" t="s">
        <v>207</v>
      </c>
      <c r="W46" t="s">
        <v>378</v>
      </c>
      <c r="X46" t="s">
        <v>40</v>
      </c>
      <c r="Y46" t="s">
        <v>40</v>
      </c>
      <c r="Z46" t="s">
        <v>41</v>
      </c>
      <c r="AA46" t="s">
        <v>41</v>
      </c>
      <c r="AB46" t="s">
        <v>188</v>
      </c>
      <c r="AC46" t="s">
        <v>209</v>
      </c>
      <c r="AD46" t="s">
        <v>380</v>
      </c>
    </row>
    <row r="47" spans="1:30" x14ac:dyDescent="0.25">
      <c r="A47" t="s">
        <v>125</v>
      </c>
      <c r="B47" t="s">
        <v>719</v>
      </c>
      <c r="C47" t="s">
        <v>720</v>
      </c>
      <c r="D47" t="s">
        <v>510</v>
      </c>
      <c r="E47">
        <v>513</v>
      </c>
      <c r="F47" t="str">
        <f t="shared" si="0"/>
        <v>A2665MX513</v>
      </c>
      <c r="G47" s="5">
        <f t="shared" si="1"/>
        <v>1414000</v>
      </c>
      <c r="H47" s="34">
        <v>-1413531</v>
      </c>
      <c r="I47" s="5">
        <v>-1414000</v>
      </c>
      <c r="J47" t="s">
        <v>99</v>
      </c>
      <c r="K47" t="str">
        <f t="shared" si="2"/>
        <v>0698</v>
      </c>
      <c r="L47" t="s">
        <v>606</v>
      </c>
      <c r="M47" t="s">
        <v>679</v>
      </c>
      <c r="N47" t="s">
        <v>680</v>
      </c>
      <c r="O47" t="s">
        <v>681</v>
      </c>
      <c r="P47" t="s">
        <v>814</v>
      </c>
      <c r="Q47" t="s">
        <v>34</v>
      </c>
      <c r="R47" t="s">
        <v>204</v>
      </c>
      <c r="S47" t="s">
        <v>205</v>
      </c>
      <c r="T47" t="s">
        <v>721</v>
      </c>
      <c r="U47" t="s">
        <v>185</v>
      </c>
      <c r="V47" t="s">
        <v>207</v>
      </c>
      <c r="W47" t="s">
        <v>378</v>
      </c>
      <c r="X47" t="s">
        <v>40</v>
      </c>
      <c r="Y47" t="s">
        <v>40</v>
      </c>
      <c r="Z47" t="s">
        <v>41</v>
      </c>
      <c r="AA47" t="s">
        <v>41</v>
      </c>
      <c r="AB47" t="s">
        <v>188</v>
      </c>
      <c r="AC47" t="s">
        <v>209</v>
      </c>
      <c r="AD47" t="s">
        <v>380</v>
      </c>
    </row>
    <row r="48" spans="1:30" x14ac:dyDescent="0.25">
      <c r="A48" t="s">
        <v>143</v>
      </c>
      <c r="B48" t="s">
        <v>719</v>
      </c>
      <c r="C48" t="s">
        <v>720</v>
      </c>
      <c r="D48" t="s">
        <v>510</v>
      </c>
      <c r="E48">
        <v>513</v>
      </c>
      <c r="F48" t="str">
        <f t="shared" si="0"/>
        <v>A2665MX513</v>
      </c>
      <c r="G48" s="5">
        <f t="shared" si="1"/>
        <v>1811000</v>
      </c>
      <c r="H48" s="34">
        <v>1810843</v>
      </c>
      <c r="I48" s="5">
        <v>1811000</v>
      </c>
      <c r="J48" t="s">
        <v>29</v>
      </c>
      <c r="K48" t="str">
        <f t="shared" si="2"/>
        <v>0775</v>
      </c>
      <c r="L48" t="s">
        <v>610</v>
      </c>
      <c r="M48" t="s">
        <v>682</v>
      </c>
      <c r="N48" t="s">
        <v>683</v>
      </c>
      <c r="O48" t="s">
        <v>684</v>
      </c>
      <c r="P48" t="s">
        <v>814</v>
      </c>
      <c r="Q48" t="s">
        <v>34</v>
      </c>
      <c r="R48" t="s">
        <v>204</v>
      </c>
      <c r="S48" t="s">
        <v>205</v>
      </c>
      <c r="T48" t="s">
        <v>721</v>
      </c>
      <c r="U48" t="s">
        <v>185</v>
      </c>
      <c r="V48" t="s">
        <v>207</v>
      </c>
      <c r="W48" t="s">
        <v>378</v>
      </c>
      <c r="X48" t="s">
        <v>40</v>
      </c>
      <c r="Y48" t="s">
        <v>40</v>
      </c>
      <c r="Z48" t="s">
        <v>41</v>
      </c>
      <c r="AA48" t="s">
        <v>41</v>
      </c>
      <c r="AB48" t="s">
        <v>188</v>
      </c>
      <c r="AC48" t="s">
        <v>209</v>
      </c>
      <c r="AD48" t="s">
        <v>380</v>
      </c>
    </row>
    <row r="49" spans="1:30" x14ac:dyDescent="0.25">
      <c r="A49" t="s">
        <v>144</v>
      </c>
      <c r="B49" t="s">
        <v>719</v>
      </c>
      <c r="C49" t="s">
        <v>720</v>
      </c>
      <c r="D49" t="s">
        <v>510</v>
      </c>
      <c r="E49">
        <v>513</v>
      </c>
      <c r="F49" t="str">
        <f t="shared" si="0"/>
        <v>A2665MX513</v>
      </c>
      <c r="G49" s="5">
        <f t="shared" si="1"/>
        <v>1616000</v>
      </c>
      <c r="H49" s="34">
        <v>-1615527</v>
      </c>
      <c r="I49" s="5">
        <v>-1616000</v>
      </c>
      <c r="J49" t="s">
        <v>99</v>
      </c>
      <c r="K49" t="str">
        <f t="shared" si="2"/>
        <v>0036</v>
      </c>
      <c r="L49" t="s">
        <v>675</v>
      </c>
      <c r="M49" t="s">
        <v>676</v>
      </c>
      <c r="N49" t="s">
        <v>677</v>
      </c>
      <c r="O49" t="s">
        <v>678</v>
      </c>
      <c r="P49" t="s">
        <v>814</v>
      </c>
      <c r="Q49" t="s">
        <v>34</v>
      </c>
      <c r="R49" t="s">
        <v>204</v>
      </c>
      <c r="S49" t="s">
        <v>205</v>
      </c>
      <c r="T49" t="s">
        <v>721</v>
      </c>
      <c r="U49" t="s">
        <v>185</v>
      </c>
      <c r="V49" t="s">
        <v>207</v>
      </c>
      <c r="W49" t="s">
        <v>378</v>
      </c>
      <c r="X49" t="s">
        <v>40</v>
      </c>
      <c r="Y49" t="s">
        <v>40</v>
      </c>
      <c r="Z49" t="s">
        <v>41</v>
      </c>
      <c r="AA49" t="s">
        <v>41</v>
      </c>
      <c r="AB49" t="s">
        <v>188</v>
      </c>
      <c r="AC49" t="s">
        <v>209</v>
      </c>
      <c r="AD49" t="s">
        <v>380</v>
      </c>
    </row>
    <row r="50" spans="1:30" x14ac:dyDescent="0.25">
      <c r="A50" t="s">
        <v>145</v>
      </c>
      <c r="B50" t="s">
        <v>719</v>
      </c>
      <c r="C50" t="s">
        <v>720</v>
      </c>
      <c r="D50" t="s">
        <v>510</v>
      </c>
      <c r="E50">
        <v>513</v>
      </c>
      <c r="F50" t="str">
        <f t="shared" si="0"/>
        <v>A2665MX513</v>
      </c>
      <c r="G50" s="5">
        <f t="shared" si="1"/>
        <v>195000</v>
      </c>
      <c r="H50" s="34">
        <v>-195316</v>
      </c>
      <c r="I50" s="5">
        <v>-195000</v>
      </c>
      <c r="J50" t="s">
        <v>99</v>
      </c>
      <c r="K50" t="str">
        <f t="shared" si="2"/>
        <v>0740</v>
      </c>
      <c r="L50" t="s">
        <v>607</v>
      </c>
      <c r="M50" t="s">
        <v>685</v>
      </c>
      <c r="N50" t="s">
        <v>686</v>
      </c>
      <c r="O50" t="s">
        <v>687</v>
      </c>
      <c r="P50" t="s">
        <v>814</v>
      </c>
      <c r="Q50" t="s">
        <v>34</v>
      </c>
      <c r="R50" t="s">
        <v>204</v>
      </c>
      <c r="S50" t="s">
        <v>205</v>
      </c>
      <c r="T50" t="s">
        <v>721</v>
      </c>
      <c r="U50" t="s">
        <v>185</v>
      </c>
      <c r="V50" t="s">
        <v>207</v>
      </c>
      <c r="W50" t="s">
        <v>378</v>
      </c>
      <c r="X50" t="s">
        <v>40</v>
      </c>
      <c r="Y50" t="s">
        <v>40</v>
      </c>
      <c r="Z50" t="s">
        <v>41</v>
      </c>
      <c r="AA50" t="s">
        <v>41</v>
      </c>
      <c r="AB50" t="s">
        <v>188</v>
      </c>
      <c r="AC50" t="s">
        <v>209</v>
      </c>
      <c r="AD50" t="s">
        <v>380</v>
      </c>
    </row>
    <row r="51" spans="1:30" x14ac:dyDescent="0.25">
      <c r="A51" t="s">
        <v>147</v>
      </c>
      <c r="B51" t="s">
        <v>719</v>
      </c>
      <c r="C51" t="s">
        <v>720</v>
      </c>
      <c r="D51" t="s">
        <v>510</v>
      </c>
      <c r="E51">
        <v>513</v>
      </c>
      <c r="F51" t="str">
        <f t="shared" si="0"/>
        <v>A2665MX513</v>
      </c>
      <c r="G51" s="5">
        <f t="shared" si="1"/>
        <v>1861000</v>
      </c>
      <c r="H51" s="34">
        <v>1861007</v>
      </c>
      <c r="I51" s="5">
        <v>1861000</v>
      </c>
      <c r="J51" t="s">
        <v>29</v>
      </c>
      <c r="K51" t="str">
        <f t="shared" si="2"/>
        <v>0698</v>
      </c>
      <c r="L51" t="s">
        <v>606</v>
      </c>
      <c r="M51" t="s">
        <v>679</v>
      </c>
      <c r="N51" t="s">
        <v>680</v>
      </c>
      <c r="O51" t="s">
        <v>681</v>
      </c>
      <c r="P51" t="s">
        <v>814</v>
      </c>
      <c r="Q51" t="s">
        <v>34</v>
      </c>
      <c r="R51" t="s">
        <v>204</v>
      </c>
      <c r="S51" t="s">
        <v>205</v>
      </c>
      <c r="T51" t="s">
        <v>721</v>
      </c>
      <c r="U51" t="s">
        <v>185</v>
      </c>
      <c r="V51" t="s">
        <v>207</v>
      </c>
      <c r="W51" t="s">
        <v>378</v>
      </c>
      <c r="X51" t="s">
        <v>40</v>
      </c>
      <c r="Y51" t="s">
        <v>40</v>
      </c>
      <c r="Z51" t="s">
        <v>41</v>
      </c>
      <c r="AA51" t="s">
        <v>41</v>
      </c>
      <c r="AB51" t="s">
        <v>188</v>
      </c>
      <c r="AC51" t="s">
        <v>209</v>
      </c>
      <c r="AD51" t="s">
        <v>380</v>
      </c>
    </row>
    <row r="52" spans="1:30" x14ac:dyDescent="0.25">
      <c r="A52" t="s">
        <v>148</v>
      </c>
      <c r="B52" t="s">
        <v>719</v>
      </c>
      <c r="C52" t="s">
        <v>720</v>
      </c>
      <c r="D52" t="s">
        <v>510</v>
      </c>
      <c r="E52">
        <v>513</v>
      </c>
      <c r="F52" t="str">
        <f t="shared" si="0"/>
        <v>A2665MX513</v>
      </c>
      <c r="G52" s="5">
        <f t="shared" si="1"/>
        <v>1861000</v>
      </c>
      <c r="H52" s="34">
        <v>-1861007</v>
      </c>
      <c r="I52" s="5">
        <v>-1861000</v>
      </c>
      <c r="J52" t="s">
        <v>99</v>
      </c>
      <c r="K52" t="str">
        <f t="shared" si="2"/>
        <v>0775</v>
      </c>
      <c r="L52" t="s">
        <v>610</v>
      </c>
      <c r="M52" t="s">
        <v>682</v>
      </c>
      <c r="N52" t="s">
        <v>683</v>
      </c>
      <c r="O52" t="s">
        <v>684</v>
      </c>
      <c r="P52" t="s">
        <v>814</v>
      </c>
      <c r="Q52" t="s">
        <v>34</v>
      </c>
      <c r="R52" t="s">
        <v>204</v>
      </c>
      <c r="S52" t="s">
        <v>205</v>
      </c>
      <c r="T52" t="s">
        <v>721</v>
      </c>
      <c r="U52" t="s">
        <v>185</v>
      </c>
      <c r="V52" t="s">
        <v>207</v>
      </c>
      <c r="W52" t="s">
        <v>378</v>
      </c>
      <c r="X52" t="s">
        <v>40</v>
      </c>
      <c r="Y52" t="s">
        <v>40</v>
      </c>
      <c r="Z52" t="s">
        <v>41</v>
      </c>
      <c r="AA52" t="s">
        <v>41</v>
      </c>
      <c r="AB52" t="s">
        <v>188</v>
      </c>
      <c r="AC52" t="s">
        <v>209</v>
      </c>
      <c r="AD52" t="s">
        <v>380</v>
      </c>
    </row>
    <row r="53" spans="1:30" x14ac:dyDescent="0.25">
      <c r="A53" t="s">
        <v>149</v>
      </c>
      <c r="B53" t="s">
        <v>719</v>
      </c>
      <c r="C53" t="s">
        <v>720</v>
      </c>
      <c r="D53" t="s">
        <v>510</v>
      </c>
      <c r="E53">
        <v>513</v>
      </c>
      <c r="F53" t="str">
        <f t="shared" si="0"/>
        <v>A2665MX513</v>
      </c>
      <c r="G53" s="5">
        <f t="shared" si="1"/>
        <v>1493000</v>
      </c>
      <c r="H53" s="34">
        <v>1492826</v>
      </c>
      <c r="I53" s="5">
        <v>1493000</v>
      </c>
      <c r="J53" t="s">
        <v>29</v>
      </c>
      <c r="K53" t="str">
        <f t="shared" si="2"/>
        <v>0036</v>
      </c>
      <c r="L53" t="s">
        <v>688</v>
      </c>
      <c r="M53" t="s">
        <v>689</v>
      </c>
      <c r="N53" t="s">
        <v>690</v>
      </c>
      <c r="O53" t="s">
        <v>691</v>
      </c>
      <c r="P53" t="s">
        <v>814</v>
      </c>
      <c r="Q53" t="s">
        <v>34</v>
      </c>
      <c r="R53" t="s">
        <v>204</v>
      </c>
      <c r="S53" t="s">
        <v>205</v>
      </c>
      <c r="T53" t="s">
        <v>721</v>
      </c>
      <c r="U53" t="s">
        <v>185</v>
      </c>
      <c r="V53" t="s">
        <v>207</v>
      </c>
      <c r="W53" t="s">
        <v>378</v>
      </c>
      <c r="X53" t="s">
        <v>40</v>
      </c>
      <c r="Y53" t="s">
        <v>40</v>
      </c>
      <c r="Z53" t="s">
        <v>41</v>
      </c>
      <c r="AA53" t="s">
        <v>41</v>
      </c>
      <c r="AB53" t="s">
        <v>188</v>
      </c>
      <c r="AC53" t="s">
        <v>209</v>
      </c>
      <c r="AD53" t="s">
        <v>380</v>
      </c>
    </row>
    <row r="54" spans="1:30" x14ac:dyDescent="0.25">
      <c r="A54" t="s">
        <v>150</v>
      </c>
      <c r="B54" t="s">
        <v>719</v>
      </c>
      <c r="C54" t="s">
        <v>720</v>
      </c>
      <c r="D54" t="s">
        <v>510</v>
      </c>
      <c r="E54">
        <v>513</v>
      </c>
      <c r="F54" t="str">
        <f t="shared" si="0"/>
        <v>A2665MX513</v>
      </c>
      <c r="G54" s="5">
        <f t="shared" si="1"/>
        <v>1493000</v>
      </c>
      <c r="H54" s="34">
        <v>-1492826</v>
      </c>
      <c r="I54" s="5">
        <v>-1493000</v>
      </c>
      <c r="J54" t="s">
        <v>99</v>
      </c>
      <c r="K54" t="str">
        <f t="shared" si="2"/>
        <v>0036</v>
      </c>
      <c r="L54" t="s">
        <v>675</v>
      </c>
      <c r="M54" t="s">
        <v>676</v>
      </c>
      <c r="N54" t="s">
        <v>677</v>
      </c>
      <c r="O54" t="s">
        <v>678</v>
      </c>
      <c r="P54" t="s">
        <v>814</v>
      </c>
      <c r="Q54" t="s">
        <v>34</v>
      </c>
      <c r="R54" t="s">
        <v>204</v>
      </c>
      <c r="S54" t="s">
        <v>205</v>
      </c>
      <c r="T54" t="s">
        <v>721</v>
      </c>
      <c r="U54" t="s">
        <v>185</v>
      </c>
      <c r="V54" t="s">
        <v>207</v>
      </c>
      <c r="W54" t="s">
        <v>378</v>
      </c>
      <c r="X54" t="s">
        <v>40</v>
      </c>
      <c r="Y54" t="s">
        <v>40</v>
      </c>
      <c r="Z54" t="s">
        <v>41</v>
      </c>
      <c r="AA54" t="s">
        <v>41</v>
      </c>
      <c r="AB54" t="s">
        <v>188</v>
      </c>
      <c r="AC54" t="s">
        <v>209</v>
      </c>
      <c r="AD54" t="s">
        <v>380</v>
      </c>
    </row>
    <row r="55" spans="1:30" x14ac:dyDescent="0.25">
      <c r="A55" t="s">
        <v>153</v>
      </c>
      <c r="B55" t="s">
        <v>719</v>
      </c>
      <c r="C55" t="s">
        <v>720</v>
      </c>
      <c r="D55" t="s">
        <v>510</v>
      </c>
      <c r="E55">
        <v>513</v>
      </c>
      <c r="F55" t="str">
        <f t="shared" si="0"/>
        <v>A2665MX513</v>
      </c>
      <c r="G55" s="5">
        <f t="shared" si="1"/>
        <v>398000</v>
      </c>
      <c r="H55" s="34">
        <v>397607</v>
      </c>
      <c r="I55" s="5">
        <v>398000</v>
      </c>
      <c r="J55" t="s">
        <v>29</v>
      </c>
      <c r="K55" t="str">
        <f t="shared" si="2"/>
        <v>0698</v>
      </c>
      <c r="L55" t="s">
        <v>606</v>
      </c>
      <c r="M55" t="s">
        <v>679</v>
      </c>
      <c r="N55" t="s">
        <v>680</v>
      </c>
      <c r="O55" t="s">
        <v>681</v>
      </c>
      <c r="P55" t="s">
        <v>814</v>
      </c>
      <c r="Q55" t="s">
        <v>34</v>
      </c>
      <c r="R55" t="s">
        <v>204</v>
      </c>
      <c r="S55" t="s">
        <v>205</v>
      </c>
      <c r="T55" t="s">
        <v>721</v>
      </c>
      <c r="U55" t="s">
        <v>185</v>
      </c>
      <c r="V55" t="s">
        <v>207</v>
      </c>
      <c r="W55" t="s">
        <v>378</v>
      </c>
      <c r="X55" t="s">
        <v>40</v>
      </c>
      <c r="Y55" t="s">
        <v>40</v>
      </c>
      <c r="Z55" t="s">
        <v>41</v>
      </c>
      <c r="AA55" t="s">
        <v>41</v>
      </c>
      <c r="AB55" t="s">
        <v>188</v>
      </c>
      <c r="AC55" t="s">
        <v>209</v>
      </c>
      <c r="AD55" t="s">
        <v>380</v>
      </c>
    </row>
    <row r="56" spans="1:30" x14ac:dyDescent="0.25">
      <c r="A56" t="s">
        <v>158</v>
      </c>
      <c r="B56" t="s">
        <v>719</v>
      </c>
      <c r="C56" t="s">
        <v>720</v>
      </c>
      <c r="D56" t="s">
        <v>510</v>
      </c>
      <c r="E56">
        <v>513</v>
      </c>
      <c r="F56" t="str">
        <f t="shared" si="0"/>
        <v>A2665MX513</v>
      </c>
      <c r="G56" s="5">
        <f t="shared" si="1"/>
        <v>13000</v>
      </c>
      <c r="H56" s="34">
        <v>13120</v>
      </c>
      <c r="I56" s="5">
        <v>13000</v>
      </c>
      <c r="J56" t="s">
        <v>29</v>
      </c>
      <c r="K56" t="str">
        <f t="shared" si="2"/>
        <v>0775</v>
      </c>
      <c r="L56" t="s">
        <v>610</v>
      </c>
      <c r="M56" t="s">
        <v>682</v>
      </c>
      <c r="N56" t="s">
        <v>683</v>
      </c>
      <c r="O56" t="s">
        <v>684</v>
      </c>
      <c r="P56" t="s">
        <v>814</v>
      </c>
      <c r="Q56" t="s">
        <v>34</v>
      </c>
      <c r="R56" t="s">
        <v>204</v>
      </c>
      <c r="S56" t="s">
        <v>205</v>
      </c>
      <c r="T56" t="s">
        <v>721</v>
      </c>
      <c r="U56" t="s">
        <v>185</v>
      </c>
      <c r="V56" t="s">
        <v>207</v>
      </c>
      <c r="W56" t="s">
        <v>378</v>
      </c>
      <c r="X56" t="s">
        <v>40</v>
      </c>
      <c r="Y56" t="s">
        <v>40</v>
      </c>
      <c r="Z56" t="s">
        <v>41</v>
      </c>
      <c r="AA56" t="s">
        <v>41</v>
      </c>
      <c r="AB56" t="s">
        <v>188</v>
      </c>
      <c r="AC56" t="s">
        <v>209</v>
      </c>
      <c r="AD56" t="s">
        <v>380</v>
      </c>
    </row>
    <row r="57" spans="1:30" x14ac:dyDescent="0.25">
      <c r="A57" t="s">
        <v>695</v>
      </c>
      <c r="B57" t="s">
        <v>719</v>
      </c>
      <c r="C57" t="s">
        <v>720</v>
      </c>
      <c r="D57" t="s">
        <v>510</v>
      </c>
      <c r="E57">
        <v>513</v>
      </c>
      <c r="F57" t="str">
        <f t="shared" si="0"/>
        <v>A2665MX513</v>
      </c>
      <c r="G57" s="5">
        <f t="shared" si="1"/>
        <v>411000</v>
      </c>
      <c r="H57" s="34">
        <v>-410727</v>
      </c>
      <c r="I57" s="5">
        <v>-411000</v>
      </c>
      <c r="J57" t="s">
        <v>99</v>
      </c>
      <c r="K57" t="str">
        <f t="shared" si="2"/>
        <v>0036</v>
      </c>
      <c r="L57" t="s">
        <v>675</v>
      </c>
      <c r="M57" t="s">
        <v>676</v>
      </c>
      <c r="N57" t="s">
        <v>677</v>
      </c>
      <c r="O57" t="s">
        <v>678</v>
      </c>
      <c r="P57" t="s">
        <v>814</v>
      </c>
      <c r="Q57" t="s">
        <v>34</v>
      </c>
      <c r="R57" t="s">
        <v>204</v>
      </c>
      <c r="S57" t="s">
        <v>205</v>
      </c>
      <c r="T57" t="s">
        <v>721</v>
      </c>
      <c r="U57" t="s">
        <v>185</v>
      </c>
      <c r="V57" t="s">
        <v>207</v>
      </c>
      <c r="W57" t="s">
        <v>378</v>
      </c>
      <c r="X57" t="s">
        <v>40</v>
      </c>
      <c r="Y57" t="s">
        <v>40</v>
      </c>
      <c r="Z57" t="s">
        <v>41</v>
      </c>
      <c r="AA57" t="s">
        <v>41</v>
      </c>
      <c r="AB57" t="s">
        <v>188</v>
      </c>
      <c r="AC57" t="s">
        <v>209</v>
      </c>
      <c r="AD57" t="s">
        <v>380</v>
      </c>
    </row>
    <row r="58" spans="1:30" x14ac:dyDescent="0.25">
      <c r="A58" t="s">
        <v>849</v>
      </c>
      <c r="B58" t="s">
        <v>219</v>
      </c>
      <c r="C58" t="s">
        <v>214</v>
      </c>
      <c r="D58" t="s">
        <v>216</v>
      </c>
      <c r="E58">
        <v>513</v>
      </c>
      <c r="F58" t="str">
        <f t="shared" si="0"/>
        <v>A2720MX513</v>
      </c>
      <c r="G58" s="5">
        <f t="shared" si="1"/>
        <v>2200000</v>
      </c>
      <c r="H58" s="34">
        <v>2199269</v>
      </c>
      <c r="I58" s="5">
        <v>2200000</v>
      </c>
      <c r="J58" t="s">
        <v>29</v>
      </c>
      <c r="K58" t="str">
        <f t="shared" si="2"/>
        <v>0036</v>
      </c>
      <c r="L58" t="s">
        <v>675</v>
      </c>
      <c r="M58" t="s">
        <v>676</v>
      </c>
      <c r="N58" t="s">
        <v>677</v>
      </c>
      <c r="O58" t="s">
        <v>678</v>
      </c>
      <c r="P58" t="s">
        <v>814</v>
      </c>
      <c r="Q58" t="s">
        <v>34</v>
      </c>
      <c r="R58" t="s">
        <v>204</v>
      </c>
      <c r="S58" t="s">
        <v>205</v>
      </c>
      <c r="T58" t="s">
        <v>215</v>
      </c>
      <c r="U58" t="s">
        <v>185</v>
      </c>
      <c r="V58" t="s">
        <v>207</v>
      </c>
      <c r="W58" t="s">
        <v>39</v>
      </c>
      <c r="X58" t="s">
        <v>40</v>
      </c>
      <c r="Y58" t="s">
        <v>40</v>
      </c>
      <c r="Z58" t="s">
        <v>41</v>
      </c>
      <c r="AA58" t="s">
        <v>41</v>
      </c>
      <c r="AB58" t="s">
        <v>188</v>
      </c>
      <c r="AC58" t="s">
        <v>209</v>
      </c>
    </row>
    <row r="59" spans="1:30" x14ac:dyDescent="0.25">
      <c r="A59" t="s">
        <v>825</v>
      </c>
      <c r="B59" t="s">
        <v>219</v>
      </c>
      <c r="C59" t="s">
        <v>214</v>
      </c>
      <c r="D59" t="s">
        <v>216</v>
      </c>
      <c r="E59">
        <v>513</v>
      </c>
      <c r="F59" t="str">
        <f t="shared" si="0"/>
        <v>A2720MX513</v>
      </c>
      <c r="G59" s="5">
        <f t="shared" si="1"/>
        <v>2106000</v>
      </c>
      <c r="H59" s="34">
        <v>-2105715</v>
      </c>
      <c r="I59" s="5">
        <v>-2106000</v>
      </c>
      <c r="J59" t="s">
        <v>99</v>
      </c>
      <c r="K59" t="str">
        <f t="shared" si="2"/>
        <v>0698</v>
      </c>
      <c r="L59" t="s">
        <v>606</v>
      </c>
      <c r="M59" t="s">
        <v>679</v>
      </c>
      <c r="N59" t="s">
        <v>680</v>
      </c>
      <c r="O59" t="s">
        <v>681</v>
      </c>
      <c r="P59" t="s">
        <v>814</v>
      </c>
      <c r="Q59" t="s">
        <v>34</v>
      </c>
      <c r="R59" t="s">
        <v>204</v>
      </c>
      <c r="S59" t="s">
        <v>205</v>
      </c>
      <c r="T59" t="s">
        <v>215</v>
      </c>
      <c r="U59" t="s">
        <v>185</v>
      </c>
      <c r="V59" t="s">
        <v>207</v>
      </c>
      <c r="W59" t="s">
        <v>39</v>
      </c>
      <c r="X59" t="s">
        <v>40</v>
      </c>
      <c r="Y59" t="s">
        <v>40</v>
      </c>
      <c r="Z59" t="s">
        <v>41</v>
      </c>
      <c r="AA59" t="s">
        <v>41</v>
      </c>
      <c r="AB59" t="s">
        <v>188</v>
      </c>
      <c r="AC59" t="s">
        <v>209</v>
      </c>
    </row>
    <row r="60" spans="1:30" x14ac:dyDescent="0.25">
      <c r="A60" t="s">
        <v>851</v>
      </c>
      <c r="B60" t="s">
        <v>219</v>
      </c>
      <c r="C60" t="s">
        <v>214</v>
      </c>
      <c r="D60" t="s">
        <v>216</v>
      </c>
      <c r="E60">
        <v>513</v>
      </c>
      <c r="F60" t="str">
        <f t="shared" si="0"/>
        <v>A2720MX513</v>
      </c>
      <c r="G60" s="5">
        <f t="shared" si="1"/>
        <v>94000</v>
      </c>
      <c r="H60" s="34">
        <v>-93554</v>
      </c>
      <c r="I60" s="5">
        <v>-94000</v>
      </c>
      <c r="J60" t="s">
        <v>99</v>
      </c>
      <c r="K60" t="str">
        <f t="shared" si="2"/>
        <v>0950</v>
      </c>
      <c r="L60" t="s">
        <v>100</v>
      </c>
      <c r="M60" t="s">
        <v>101</v>
      </c>
      <c r="N60" t="s">
        <v>102</v>
      </c>
      <c r="O60" t="s">
        <v>103</v>
      </c>
      <c r="P60" t="s">
        <v>814</v>
      </c>
      <c r="Q60" t="s">
        <v>34</v>
      </c>
      <c r="R60" t="s">
        <v>204</v>
      </c>
      <c r="S60" t="s">
        <v>205</v>
      </c>
      <c r="T60" t="s">
        <v>215</v>
      </c>
      <c r="U60" t="s">
        <v>185</v>
      </c>
      <c r="V60" t="s">
        <v>207</v>
      </c>
      <c r="W60" t="s">
        <v>39</v>
      </c>
      <c r="X60" t="s">
        <v>40</v>
      </c>
      <c r="Y60" t="s">
        <v>40</v>
      </c>
      <c r="Z60" t="s">
        <v>41</v>
      </c>
      <c r="AA60" t="s">
        <v>41</v>
      </c>
      <c r="AB60" t="s">
        <v>188</v>
      </c>
      <c r="AC60" t="s">
        <v>209</v>
      </c>
    </row>
    <row r="61" spans="1:30" x14ac:dyDescent="0.25">
      <c r="A61" t="s">
        <v>865</v>
      </c>
      <c r="B61" t="s">
        <v>219</v>
      </c>
      <c r="C61" t="s">
        <v>214</v>
      </c>
      <c r="D61" t="s">
        <v>216</v>
      </c>
      <c r="E61">
        <v>513</v>
      </c>
      <c r="F61" t="str">
        <f t="shared" si="0"/>
        <v>A2720MX513</v>
      </c>
      <c r="G61" s="5">
        <f t="shared" si="1"/>
        <v>801000</v>
      </c>
      <c r="H61" s="34">
        <v>800907</v>
      </c>
      <c r="I61" s="5">
        <v>801000</v>
      </c>
      <c r="J61" t="s">
        <v>29</v>
      </c>
      <c r="K61" t="str">
        <f t="shared" si="2"/>
        <v>0036</v>
      </c>
      <c r="L61" t="s">
        <v>675</v>
      </c>
      <c r="M61" t="s">
        <v>676</v>
      </c>
      <c r="N61" t="s">
        <v>677</v>
      </c>
      <c r="O61" t="s">
        <v>678</v>
      </c>
      <c r="P61" t="s">
        <v>814</v>
      </c>
      <c r="Q61" t="s">
        <v>34</v>
      </c>
      <c r="R61" t="s">
        <v>204</v>
      </c>
      <c r="S61" t="s">
        <v>205</v>
      </c>
      <c r="T61" t="s">
        <v>215</v>
      </c>
      <c r="U61" t="s">
        <v>185</v>
      </c>
      <c r="V61" t="s">
        <v>207</v>
      </c>
      <c r="W61" t="s">
        <v>39</v>
      </c>
      <c r="X61" t="s">
        <v>40</v>
      </c>
      <c r="Y61" t="s">
        <v>40</v>
      </c>
      <c r="Z61" t="s">
        <v>41</v>
      </c>
      <c r="AA61" t="s">
        <v>41</v>
      </c>
      <c r="AB61" t="s">
        <v>188</v>
      </c>
      <c r="AC61" t="s">
        <v>209</v>
      </c>
    </row>
    <row r="62" spans="1:30" x14ac:dyDescent="0.25">
      <c r="A62" t="s">
        <v>863</v>
      </c>
      <c r="B62" t="s">
        <v>219</v>
      </c>
      <c r="C62" t="s">
        <v>214</v>
      </c>
      <c r="D62" t="s">
        <v>216</v>
      </c>
      <c r="E62">
        <v>513</v>
      </c>
      <c r="F62" t="str">
        <f t="shared" si="0"/>
        <v>A2720MX513</v>
      </c>
      <c r="G62" s="5">
        <f t="shared" si="1"/>
        <v>730000</v>
      </c>
      <c r="H62" s="34">
        <v>-729856</v>
      </c>
      <c r="I62" s="5">
        <v>-730000</v>
      </c>
      <c r="J62" t="s">
        <v>99</v>
      </c>
      <c r="K62" t="str">
        <f t="shared" si="2"/>
        <v>0698</v>
      </c>
      <c r="L62" t="s">
        <v>606</v>
      </c>
      <c r="M62" t="s">
        <v>679</v>
      </c>
      <c r="N62" t="s">
        <v>680</v>
      </c>
      <c r="O62" t="s">
        <v>681</v>
      </c>
      <c r="P62" t="s">
        <v>814</v>
      </c>
      <c r="Q62" t="s">
        <v>34</v>
      </c>
      <c r="R62" t="s">
        <v>204</v>
      </c>
      <c r="S62" t="s">
        <v>205</v>
      </c>
      <c r="T62" t="s">
        <v>215</v>
      </c>
      <c r="U62" t="s">
        <v>185</v>
      </c>
      <c r="V62" t="s">
        <v>207</v>
      </c>
      <c r="W62" t="s">
        <v>39</v>
      </c>
      <c r="X62" t="s">
        <v>40</v>
      </c>
      <c r="Y62" t="s">
        <v>40</v>
      </c>
      <c r="Z62" t="s">
        <v>41</v>
      </c>
      <c r="AA62" t="s">
        <v>41</v>
      </c>
      <c r="AB62" t="s">
        <v>188</v>
      </c>
      <c r="AC62" t="s">
        <v>209</v>
      </c>
    </row>
    <row r="63" spans="1:30" x14ac:dyDescent="0.25">
      <c r="A63" t="s">
        <v>864</v>
      </c>
      <c r="B63" t="s">
        <v>219</v>
      </c>
      <c r="C63" t="s">
        <v>214</v>
      </c>
      <c r="D63" t="s">
        <v>216</v>
      </c>
      <c r="E63">
        <v>513</v>
      </c>
      <c r="F63" t="str">
        <f t="shared" si="0"/>
        <v>A2720MX513</v>
      </c>
      <c r="G63" s="5">
        <f t="shared" si="1"/>
        <v>71000</v>
      </c>
      <c r="H63" s="34">
        <v>-71051</v>
      </c>
      <c r="I63" s="5">
        <v>-71000</v>
      </c>
      <c r="J63" t="s">
        <v>99</v>
      </c>
      <c r="K63" t="str">
        <f t="shared" si="2"/>
        <v>0952</v>
      </c>
      <c r="L63" t="s">
        <v>104</v>
      </c>
      <c r="M63" t="s">
        <v>105</v>
      </c>
      <c r="N63" t="s">
        <v>102</v>
      </c>
      <c r="O63" t="s">
        <v>103</v>
      </c>
      <c r="P63" t="s">
        <v>814</v>
      </c>
      <c r="Q63" t="s">
        <v>34</v>
      </c>
      <c r="R63" t="s">
        <v>204</v>
      </c>
      <c r="S63" t="s">
        <v>205</v>
      </c>
      <c r="T63" t="s">
        <v>215</v>
      </c>
      <c r="U63" t="s">
        <v>185</v>
      </c>
      <c r="V63" t="s">
        <v>207</v>
      </c>
      <c r="W63" t="s">
        <v>39</v>
      </c>
      <c r="X63" t="s">
        <v>40</v>
      </c>
      <c r="Y63" t="s">
        <v>40</v>
      </c>
      <c r="Z63" t="s">
        <v>41</v>
      </c>
      <c r="AA63" t="s">
        <v>41</v>
      </c>
      <c r="AB63" t="s">
        <v>188</v>
      </c>
      <c r="AC63" t="s">
        <v>209</v>
      </c>
    </row>
    <row r="64" spans="1:30" x14ac:dyDescent="0.25">
      <c r="A64" t="s">
        <v>119</v>
      </c>
      <c r="B64" t="s">
        <v>219</v>
      </c>
      <c r="C64" t="s">
        <v>214</v>
      </c>
      <c r="D64" t="s">
        <v>216</v>
      </c>
      <c r="E64">
        <v>513</v>
      </c>
      <c r="F64" t="str">
        <f t="shared" si="0"/>
        <v>A2720MX513</v>
      </c>
      <c r="G64" s="5">
        <f t="shared" si="1"/>
        <v>1161000</v>
      </c>
      <c r="H64" s="34">
        <v>1160974</v>
      </c>
      <c r="I64" s="5">
        <v>1161000</v>
      </c>
      <c r="J64" t="s">
        <v>29</v>
      </c>
      <c r="K64" t="str">
        <f t="shared" si="2"/>
        <v>0036</v>
      </c>
      <c r="L64" t="s">
        <v>675</v>
      </c>
      <c r="M64" t="s">
        <v>676</v>
      </c>
      <c r="N64" t="s">
        <v>677</v>
      </c>
      <c r="O64" t="s">
        <v>678</v>
      </c>
      <c r="P64" t="s">
        <v>814</v>
      </c>
      <c r="Q64" t="s">
        <v>34</v>
      </c>
      <c r="R64" t="s">
        <v>204</v>
      </c>
      <c r="S64" t="s">
        <v>205</v>
      </c>
      <c r="T64" t="s">
        <v>215</v>
      </c>
      <c r="U64" t="s">
        <v>185</v>
      </c>
      <c r="V64" t="s">
        <v>207</v>
      </c>
      <c r="W64" t="s">
        <v>39</v>
      </c>
      <c r="X64" t="s">
        <v>40</v>
      </c>
      <c r="Y64" t="s">
        <v>40</v>
      </c>
      <c r="Z64" t="s">
        <v>41</v>
      </c>
      <c r="AA64" t="s">
        <v>41</v>
      </c>
      <c r="AB64" t="s">
        <v>188</v>
      </c>
      <c r="AC64" t="s">
        <v>209</v>
      </c>
    </row>
    <row r="65" spans="1:29" x14ac:dyDescent="0.25">
      <c r="A65" t="s">
        <v>125</v>
      </c>
      <c r="B65" t="s">
        <v>219</v>
      </c>
      <c r="C65" t="s">
        <v>214</v>
      </c>
      <c r="D65" t="s">
        <v>216</v>
      </c>
      <c r="E65">
        <v>513</v>
      </c>
      <c r="F65" t="str">
        <f t="shared" si="0"/>
        <v>A2720MX513</v>
      </c>
      <c r="G65" s="5">
        <f t="shared" si="1"/>
        <v>1161000</v>
      </c>
      <c r="H65" s="34">
        <v>-1160974</v>
      </c>
      <c r="I65" s="5">
        <v>-1161000</v>
      </c>
      <c r="J65" t="s">
        <v>99</v>
      </c>
      <c r="K65" t="str">
        <f t="shared" si="2"/>
        <v>0698</v>
      </c>
      <c r="L65" t="s">
        <v>606</v>
      </c>
      <c r="M65" t="s">
        <v>679</v>
      </c>
      <c r="N65" t="s">
        <v>680</v>
      </c>
      <c r="O65" t="s">
        <v>681</v>
      </c>
      <c r="P65" t="s">
        <v>814</v>
      </c>
      <c r="Q65" t="s">
        <v>34</v>
      </c>
      <c r="R65" t="s">
        <v>204</v>
      </c>
      <c r="S65" t="s">
        <v>205</v>
      </c>
      <c r="T65" t="s">
        <v>215</v>
      </c>
      <c r="U65" t="s">
        <v>185</v>
      </c>
      <c r="V65" t="s">
        <v>207</v>
      </c>
      <c r="W65" t="s">
        <v>39</v>
      </c>
      <c r="X65" t="s">
        <v>40</v>
      </c>
      <c r="Y65" t="s">
        <v>40</v>
      </c>
      <c r="Z65" t="s">
        <v>41</v>
      </c>
      <c r="AA65" t="s">
        <v>41</v>
      </c>
      <c r="AB65" t="s">
        <v>188</v>
      </c>
      <c r="AC65" t="s">
        <v>209</v>
      </c>
    </row>
    <row r="66" spans="1:29" x14ac:dyDescent="0.25">
      <c r="A66" t="s">
        <v>143</v>
      </c>
      <c r="B66" t="s">
        <v>219</v>
      </c>
      <c r="C66" t="s">
        <v>214</v>
      </c>
      <c r="D66" t="s">
        <v>216</v>
      </c>
      <c r="E66">
        <v>513</v>
      </c>
      <c r="F66" t="str">
        <f t="shared" si="0"/>
        <v>A2720MX513</v>
      </c>
      <c r="G66" s="5">
        <f t="shared" si="1"/>
        <v>290000</v>
      </c>
      <c r="H66" s="34">
        <v>289937</v>
      </c>
      <c r="I66" s="5">
        <v>290000</v>
      </c>
      <c r="J66" t="s">
        <v>29</v>
      </c>
      <c r="K66" t="str">
        <f t="shared" si="2"/>
        <v>0775</v>
      </c>
      <c r="L66" t="s">
        <v>610</v>
      </c>
      <c r="M66" t="s">
        <v>682</v>
      </c>
      <c r="N66" t="s">
        <v>683</v>
      </c>
      <c r="O66" t="s">
        <v>684</v>
      </c>
      <c r="P66" t="s">
        <v>814</v>
      </c>
      <c r="Q66" t="s">
        <v>34</v>
      </c>
      <c r="R66" t="s">
        <v>204</v>
      </c>
      <c r="S66" t="s">
        <v>205</v>
      </c>
      <c r="T66" t="s">
        <v>215</v>
      </c>
      <c r="U66" t="s">
        <v>185</v>
      </c>
      <c r="V66" t="s">
        <v>207</v>
      </c>
      <c r="W66" t="s">
        <v>39</v>
      </c>
      <c r="X66" t="s">
        <v>40</v>
      </c>
      <c r="Y66" t="s">
        <v>40</v>
      </c>
      <c r="Z66" t="s">
        <v>41</v>
      </c>
      <c r="AA66" t="s">
        <v>41</v>
      </c>
      <c r="AB66" t="s">
        <v>188</v>
      </c>
      <c r="AC66" t="s">
        <v>209</v>
      </c>
    </row>
    <row r="67" spans="1:29" x14ac:dyDescent="0.25">
      <c r="A67" t="s">
        <v>144</v>
      </c>
      <c r="B67" t="s">
        <v>219</v>
      </c>
      <c r="C67" t="s">
        <v>214</v>
      </c>
      <c r="D67" t="s">
        <v>216</v>
      </c>
      <c r="E67">
        <v>513</v>
      </c>
      <c r="F67" t="str">
        <f t="shared" si="0"/>
        <v>A2720MX513</v>
      </c>
      <c r="G67" s="5">
        <f t="shared" si="1"/>
        <v>151000</v>
      </c>
      <c r="H67" s="34">
        <v>-150556</v>
      </c>
      <c r="I67" s="5">
        <v>-151000</v>
      </c>
      <c r="J67" t="s">
        <v>99</v>
      </c>
      <c r="K67" t="str">
        <f t="shared" si="2"/>
        <v>0036</v>
      </c>
      <c r="L67" t="s">
        <v>675</v>
      </c>
      <c r="M67" t="s">
        <v>676</v>
      </c>
      <c r="N67" t="s">
        <v>677</v>
      </c>
      <c r="O67" t="s">
        <v>678</v>
      </c>
      <c r="P67" t="s">
        <v>814</v>
      </c>
      <c r="Q67" t="s">
        <v>34</v>
      </c>
      <c r="R67" t="s">
        <v>204</v>
      </c>
      <c r="S67" t="s">
        <v>205</v>
      </c>
      <c r="T67" t="s">
        <v>215</v>
      </c>
      <c r="U67" t="s">
        <v>185</v>
      </c>
      <c r="V67" t="s">
        <v>207</v>
      </c>
      <c r="W67" t="s">
        <v>39</v>
      </c>
      <c r="X67" t="s">
        <v>40</v>
      </c>
      <c r="Y67" t="s">
        <v>40</v>
      </c>
      <c r="Z67" t="s">
        <v>41</v>
      </c>
      <c r="AA67" t="s">
        <v>41</v>
      </c>
      <c r="AB67" t="s">
        <v>188</v>
      </c>
      <c r="AC67" t="s">
        <v>209</v>
      </c>
    </row>
    <row r="68" spans="1:29" x14ac:dyDescent="0.25">
      <c r="A68" t="s">
        <v>145</v>
      </c>
      <c r="B68" t="s">
        <v>219</v>
      </c>
      <c r="C68" t="s">
        <v>214</v>
      </c>
      <c r="D68" t="s">
        <v>216</v>
      </c>
      <c r="E68">
        <v>513</v>
      </c>
      <c r="F68" t="str">
        <f t="shared" si="0"/>
        <v>A2720MX513</v>
      </c>
      <c r="G68" s="5">
        <f t="shared" si="1"/>
        <v>139000</v>
      </c>
      <c r="H68" s="34">
        <v>-139381</v>
      </c>
      <c r="I68" s="5">
        <v>-139000</v>
      </c>
      <c r="J68" t="s">
        <v>99</v>
      </c>
      <c r="K68" t="str">
        <f t="shared" si="2"/>
        <v>0740</v>
      </c>
      <c r="L68" t="s">
        <v>607</v>
      </c>
      <c r="M68" t="s">
        <v>685</v>
      </c>
      <c r="N68" t="s">
        <v>686</v>
      </c>
      <c r="O68" t="s">
        <v>687</v>
      </c>
      <c r="P68" t="s">
        <v>814</v>
      </c>
      <c r="Q68" t="s">
        <v>34</v>
      </c>
      <c r="R68" t="s">
        <v>204</v>
      </c>
      <c r="S68" t="s">
        <v>205</v>
      </c>
      <c r="T68" t="s">
        <v>215</v>
      </c>
      <c r="U68" t="s">
        <v>185</v>
      </c>
      <c r="V68" t="s">
        <v>207</v>
      </c>
      <c r="W68" t="s">
        <v>39</v>
      </c>
      <c r="X68" t="s">
        <v>40</v>
      </c>
      <c r="Y68" t="s">
        <v>40</v>
      </c>
      <c r="Z68" t="s">
        <v>41</v>
      </c>
      <c r="AA68" t="s">
        <v>41</v>
      </c>
      <c r="AB68" t="s">
        <v>188</v>
      </c>
      <c r="AC68" t="s">
        <v>209</v>
      </c>
    </row>
    <row r="69" spans="1:29" x14ac:dyDescent="0.25">
      <c r="A69" t="s">
        <v>147</v>
      </c>
      <c r="B69" t="s">
        <v>219</v>
      </c>
      <c r="C69" t="s">
        <v>214</v>
      </c>
      <c r="D69" t="s">
        <v>216</v>
      </c>
      <c r="E69">
        <v>513</v>
      </c>
      <c r="F69" t="str">
        <f t="shared" si="0"/>
        <v>A2720MX513</v>
      </c>
      <c r="G69" s="5">
        <f t="shared" si="1"/>
        <v>206000</v>
      </c>
      <c r="H69" s="34">
        <v>206045</v>
      </c>
      <c r="I69" s="5">
        <v>206000</v>
      </c>
      <c r="J69" t="s">
        <v>29</v>
      </c>
      <c r="K69" t="str">
        <f t="shared" si="2"/>
        <v>0698</v>
      </c>
      <c r="L69" t="s">
        <v>606</v>
      </c>
      <c r="M69" t="s">
        <v>679</v>
      </c>
      <c r="N69" t="s">
        <v>680</v>
      </c>
      <c r="O69" t="s">
        <v>681</v>
      </c>
      <c r="P69" t="s">
        <v>814</v>
      </c>
      <c r="Q69" t="s">
        <v>34</v>
      </c>
      <c r="R69" t="s">
        <v>204</v>
      </c>
      <c r="S69" t="s">
        <v>205</v>
      </c>
      <c r="T69" t="s">
        <v>215</v>
      </c>
      <c r="U69" t="s">
        <v>185</v>
      </c>
      <c r="V69" t="s">
        <v>207</v>
      </c>
      <c r="W69" t="s">
        <v>39</v>
      </c>
      <c r="X69" t="s">
        <v>40</v>
      </c>
      <c r="Y69" t="s">
        <v>40</v>
      </c>
      <c r="Z69" t="s">
        <v>41</v>
      </c>
      <c r="AA69" t="s">
        <v>41</v>
      </c>
      <c r="AB69" t="s">
        <v>188</v>
      </c>
      <c r="AC69" t="s">
        <v>209</v>
      </c>
    </row>
    <row r="70" spans="1:29" x14ac:dyDescent="0.25">
      <c r="A70" t="s">
        <v>148</v>
      </c>
      <c r="B70" t="s">
        <v>219</v>
      </c>
      <c r="C70" t="s">
        <v>214</v>
      </c>
      <c r="D70" t="s">
        <v>216</v>
      </c>
      <c r="E70">
        <v>513</v>
      </c>
      <c r="F70" t="str">
        <f t="shared" si="0"/>
        <v>A2720MX513</v>
      </c>
      <c r="G70" s="5">
        <f t="shared" si="1"/>
        <v>206000</v>
      </c>
      <c r="H70" s="34">
        <v>-206045</v>
      </c>
      <c r="I70" s="5">
        <v>-206000</v>
      </c>
      <c r="J70" t="s">
        <v>99</v>
      </c>
      <c r="K70" t="str">
        <f t="shared" si="2"/>
        <v>0775</v>
      </c>
      <c r="L70" t="s">
        <v>610</v>
      </c>
      <c r="M70" t="s">
        <v>682</v>
      </c>
      <c r="N70" t="s">
        <v>683</v>
      </c>
      <c r="O70" t="s">
        <v>684</v>
      </c>
      <c r="P70" t="s">
        <v>814</v>
      </c>
      <c r="Q70" t="s">
        <v>34</v>
      </c>
      <c r="R70" t="s">
        <v>204</v>
      </c>
      <c r="S70" t="s">
        <v>205</v>
      </c>
      <c r="T70" t="s">
        <v>215</v>
      </c>
      <c r="U70" t="s">
        <v>185</v>
      </c>
      <c r="V70" t="s">
        <v>207</v>
      </c>
      <c r="W70" t="s">
        <v>39</v>
      </c>
      <c r="X70" t="s">
        <v>40</v>
      </c>
      <c r="Y70" t="s">
        <v>40</v>
      </c>
      <c r="Z70" t="s">
        <v>41</v>
      </c>
      <c r="AA70" t="s">
        <v>41</v>
      </c>
      <c r="AB70" t="s">
        <v>188</v>
      </c>
      <c r="AC70" t="s">
        <v>209</v>
      </c>
    </row>
    <row r="71" spans="1:29" x14ac:dyDescent="0.25">
      <c r="A71" t="s">
        <v>149</v>
      </c>
      <c r="B71" t="s">
        <v>219</v>
      </c>
      <c r="C71" t="s">
        <v>214</v>
      </c>
      <c r="D71" t="s">
        <v>216</v>
      </c>
      <c r="E71">
        <v>513</v>
      </c>
      <c r="F71" t="str">
        <f t="shared" si="0"/>
        <v>A2720MX513</v>
      </c>
      <c r="G71" s="5">
        <f t="shared" si="1"/>
        <v>148000</v>
      </c>
      <c r="H71" s="34">
        <v>147514</v>
      </c>
      <c r="I71" s="5">
        <v>148000</v>
      </c>
      <c r="J71" t="s">
        <v>29</v>
      </c>
      <c r="K71" t="str">
        <f t="shared" si="2"/>
        <v>0036</v>
      </c>
      <c r="L71" t="s">
        <v>688</v>
      </c>
      <c r="M71" t="s">
        <v>689</v>
      </c>
      <c r="N71" t="s">
        <v>690</v>
      </c>
      <c r="O71" t="s">
        <v>691</v>
      </c>
      <c r="P71" t="s">
        <v>814</v>
      </c>
      <c r="Q71" t="s">
        <v>34</v>
      </c>
      <c r="R71" t="s">
        <v>204</v>
      </c>
      <c r="S71" t="s">
        <v>205</v>
      </c>
      <c r="T71" t="s">
        <v>215</v>
      </c>
      <c r="U71" t="s">
        <v>185</v>
      </c>
      <c r="V71" t="s">
        <v>207</v>
      </c>
      <c r="W71" t="s">
        <v>39</v>
      </c>
      <c r="X71" t="s">
        <v>40</v>
      </c>
      <c r="Y71" t="s">
        <v>40</v>
      </c>
      <c r="Z71" t="s">
        <v>41</v>
      </c>
      <c r="AA71" t="s">
        <v>41</v>
      </c>
      <c r="AB71" t="s">
        <v>188</v>
      </c>
      <c r="AC71" t="s">
        <v>209</v>
      </c>
    </row>
    <row r="72" spans="1:29" x14ac:dyDescent="0.25">
      <c r="A72" t="s">
        <v>150</v>
      </c>
      <c r="B72" t="s">
        <v>219</v>
      </c>
      <c r="C72" t="s">
        <v>214</v>
      </c>
      <c r="D72" t="s">
        <v>216</v>
      </c>
      <c r="E72">
        <v>513</v>
      </c>
      <c r="F72" t="str">
        <f t="shared" ref="F72:F135" si="3">_xlfn.CONCAT("A",D72,"MX",E72)</f>
        <v>A2720MX513</v>
      </c>
      <c r="G72" s="5">
        <f t="shared" ref="G72:G135" si="4">ABS(I72)</f>
        <v>148000</v>
      </c>
      <c r="H72" s="34">
        <v>-147514</v>
      </c>
      <c r="I72" s="5">
        <v>-148000</v>
      </c>
      <c r="J72" t="s">
        <v>99</v>
      </c>
      <c r="K72" t="str">
        <f t="shared" ref="K72:K135" si="5">IF(AND(L72="0417",Q72="Governmental Fund"),"0036",L72)</f>
        <v>0036</v>
      </c>
      <c r="L72" t="s">
        <v>675</v>
      </c>
      <c r="M72" t="s">
        <v>676</v>
      </c>
      <c r="N72" t="s">
        <v>677</v>
      </c>
      <c r="O72" t="s">
        <v>678</v>
      </c>
      <c r="P72" t="s">
        <v>814</v>
      </c>
      <c r="Q72" t="s">
        <v>34</v>
      </c>
      <c r="R72" t="s">
        <v>204</v>
      </c>
      <c r="S72" t="s">
        <v>205</v>
      </c>
      <c r="T72" t="s">
        <v>215</v>
      </c>
      <c r="U72" t="s">
        <v>185</v>
      </c>
      <c r="V72" t="s">
        <v>207</v>
      </c>
      <c r="W72" t="s">
        <v>39</v>
      </c>
      <c r="X72" t="s">
        <v>40</v>
      </c>
      <c r="Y72" t="s">
        <v>40</v>
      </c>
      <c r="Z72" t="s">
        <v>41</v>
      </c>
      <c r="AA72" t="s">
        <v>41</v>
      </c>
      <c r="AB72" t="s">
        <v>188</v>
      </c>
      <c r="AC72" t="s">
        <v>209</v>
      </c>
    </row>
    <row r="73" spans="1:29" x14ac:dyDescent="0.25">
      <c r="A73" t="s">
        <v>164</v>
      </c>
      <c r="B73" t="s">
        <v>219</v>
      </c>
      <c r="C73" t="s">
        <v>214</v>
      </c>
      <c r="D73" t="s">
        <v>216</v>
      </c>
      <c r="E73">
        <v>513</v>
      </c>
      <c r="F73" t="str">
        <f t="shared" si="3"/>
        <v>A2720MX513</v>
      </c>
      <c r="G73" s="5">
        <f t="shared" si="4"/>
        <v>1212000</v>
      </c>
      <c r="H73" s="34">
        <v>1212442</v>
      </c>
      <c r="I73" s="5">
        <v>1212000</v>
      </c>
      <c r="J73" t="s">
        <v>29</v>
      </c>
      <c r="K73" t="str">
        <f t="shared" si="5"/>
        <v>0036</v>
      </c>
      <c r="L73" t="s">
        <v>675</v>
      </c>
      <c r="M73" t="s">
        <v>676</v>
      </c>
      <c r="N73" t="s">
        <v>677</v>
      </c>
      <c r="O73" t="s">
        <v>678</v>
      </c>
      <c r="P73" t="s">
        <v>814</v>
      </c>
      <c r="Q73" t="s">
        <v>34</v>
      </c>
      <c r="R73" t="s">
        <v>204</v>
      </c>
      <c r="S73" t="s">
        <v>205</v>
      </c>
      <c r="T73" t="s">
        <v>215</v>
      </c>
      <c r="U73" t="s">
        <v>185</v>
      </c>
      <c r="V73" t="s">
        <v>207</v>
      </c>
      <c r="W73" t="s">
        <v>39</v>
      </c>
      <c r="X73" t="s">
        <v>40</v>
      </c>
      <c r="Y73" t="s">
        <v>40</v>
      </c>
      <c r="Z73" t="s">
        <v>41</v>
      </c>
      <c r="AA73" t="s">
        <v>41</v>
      </c>
      <c r="AB73" t="s">
        <v>188</v>
      </c>
      <c r="AC73" t="s">
        <v>209</v>
      </c>
    </row>
    <row r="74" spans="1:29" x14ac:dyDescent="0.25">
      <c r="A74" t="s">
        <v>165</v>
      </c>
      <c r="B74" t="s">
        <v>219</v>
      </c>
      <c r="C74" t="s">
        <v>214</v>
      </c>
      <c r="D74" t="s">
        <v>216</v>
      </c>
      <c r="E74">
        <v>513</v>
      </c>
      <c r="F74" t="str">
        <f t="shared" si="3"/>
        <v>A2720MX513</v>
      </c>
      <c r="G74" s="5">
        <f t="shared" si="4"/>
        <v>1212000</v>
      </c>
      <c r="H74" s="34">
        <v>-1212442</v>
      </c>
      <c r="I74" s="5">
        <v>-1212000</v>
      </c>
      <c r="J74" t="s">
        <v>99</v>
      </c>
      <c r="K74" t="str">
        <f t="shared" si="5"/>
        <v>0698</v>
      </c>
      <c r="L74" t="s">
        <v>606</v>
      </c>
      <c r="M74" t="s">
        <v>679</v>
      </c>
      <c r="N74" t="s">
        <v>680</v>
      </c>
      <c r="O74" t="s">
        <v>681</v>
      </c>
      <c r="P74" t="s">
        <v>814</v>
      </c>
      <c r="Q74" t="s">
        <v>34</v>
      </c>
      <c r="R74" t="s">
        <v>204</v>
      </c>
      <c r="S74" t="s">
        <v>205</v>
      </c>
      <c r="T74" t="s">
        <v>215</v>
      </c>
      <c r="U74" t="s">
        <v>185</v>
      </c>
      <c r="V74" t="s">
        <v>207</v>
      </c>
      <c r="W74" t="s">
        <v>39</v>
      </c>
      <c r="X74" t="s">
        <v>40</v>
      </c>
      <c r="Y74" t="s">
        <v>40</v>
      </c>
      <c r="Z74" t="s">
        <v>41</v>
      </c>
      <c r="AA74" t="s">
        <v>41</v>
      </c>
      <c r="AB74" t="s">
        <v>188</v>
      </c>
      <c r="AC74" t="s">
        <v>209</v>
      </c>
    </row>
    <row r="75" spans="1:29" x14ac:dyDescent="0.25">
      <c r="A75" t="s">
        <v>849</v>
      </c>
      <c r="B75" t="s">
        <v>722</v>
      </c>
      <c r="C75" t="s">
        <v>723</v>
      </c>
      <c r="D75" t="s">
        <v>501</v>
      </c>
      <c r="E75">
        <v>513</v>
      </c>
      <c r="F75" t="str">
        <f t="shared" si="3"/>
        <v>A3100MX513</v>
      </c>
      <c r="G75" s="5">
        <f t="shared" si="4"/>
        <v>32744000</v>
      </c>
      <c r="H75" s="34">
        <v>32743594</v>
      </c>
      <c r="I75" s="5">
        <v>32744000</v>
      </c>
      <c r="J75" t="s">
        <v>29</v>
      </c>
      <c r="K75" t="str">
        <f t="shared" si="5"/>
        <v>0036</v>
      </c>
      <c r="L75" t="s">
        <v>675</v>
      </c>
      <c r="M75" t="s">
        <v>676</v>
      </c>
      <c r="N75" t="s">
        <v>677</v>
      </c>
      <c r="O75" t="s">
        <v>678</v>
      </c>
      <c r="P75" t="s">
        <v>814</v>
      </c>
      <c r="Q75" t="s">
        <v>34</v>
      </c>
      <c r="R75" t="s">
        <v>51</v>
      </c>
      <c r="S75" t="s">
        <v>58</v>
      </c>
      <c r="T75" t="s">
        <v>724</v>
      </c>
      <c r="U75" t="s">
        <v>185</v>
      </c>
      <c r="V75" t="s">
        <v>186</v>
      </c>
      <c r="W75" t="s">
        <v>39</v>
      </c>
      <c r="X75" t="s">
        <v>40</v>
      </c>
      <c r="Y75" t="s">
        <v>187</v>
      </c>
      <c r="Z75" t="s">
        <v>41</v>
      </c>
      <c r="AA75" t="s">
        <v>41</v>
      </c>
      <c r="AB75" t="s">
        <v>188</v>
      </c>
      <c r="AC75" t="s">
        <v>700</v>
      </c>
    </row>
    <row r="76" spans="1:29" x14ac:dyDescent="0.25">
      <c r="A76" t="s">
        <v>812</v>
      </c>
      <c r="B76" t="s">
        <v>722</v>
      </c>
      <c r="C76" t="s">
        <v>723</v>
      </c>
      <c r="D76" t="s">
        <v>501</v>
      </c>
      <c r="E76">
        <v>513</v>
      </c>
      <c r="F76" t="str">
        <f t="shared" si="3"/>
        <v>A3100MX513</v>
      </c>
      <c r="G76" s="5">
        <f t="shared" si="4"/>
        <v>492000</v>
      </c>
      <c r="H76" s="34">
        <v>492883</v>
      </c>
      <c r="I76" s="5">
        <v>492000</v>
      </c>
      <c r="J76" t="s">
        <v>29</v>
      </c>
      <c r="K76" t="str">
        <f t="shared" si="5"/>
        <v>0950</v>
      </c>
      <c r="L76" t="s">
        <v>100</v>
      </c>
      <c r="M76" t="s">
        <v>101</v>
      </c>
      <c r="N76" t="s">
        <v>102</v>
      </c>
      <c r="O76" t="s">
        <v>103</v>
      </c>
      <c r="P76" t="s">
        <v>814</v>
      </c>
      <c r="Q76" t="s">
        <v>34</v>
      </c>
      <c r="R76" t="s">
        <v>51</v>
      </c>
      <c r="S76" t="s">
        <v>58</v>
      </c>
      <c r="T76" t="s">
        <v>724</v>
      </c>
      <c r="U76" t="s">
        <v>185</v>
      </c>
      <c r="V76" t="s">
        <v>186</v>
      </c>
      <c r="W76" t="s">
        <v>39</v>
      </c>
      <c r="X76" t="s">
        <v>40</v>
      </c>
      <c r="Y76" t="s">
        <v>187</v>
      </c>
      <c r="Z76" t="s">
        <v>41</v>
      </c>
      <c r="AA76" t="s">
        <v>41</v>
      </c>
      <c r="AB76" t="s">
        <v>188</v>
      </c>
      <c r="AC76" t="s">
        <v>700</v>
      </c>
    </row>
    <row r="77" spans="1:29" x14ac:dyDescent="0.25">
      <c r="A77" t="s">
        <v>825</v>
      </c>
      <c r="B77" t="s">
        <v>722</v>
      </c>
      <c r="C77" t="s">
        <v>723</v>
      </c>
      <c r="D77" t="s">
        <v>501</v>
      </c>
      <c r="E77">
        <v>513</v>
      </c>
      <c r="F77" t="str">
        <f t="shared" si="3"/>
        <v>A3100MX513</v>
      </c>
      <c r="G77" s="5">
        <f t="shared" si="4"/>
        <v>33236000</v>
      </c>
      <c r="H77" s="34">
        <v>-33236477</v>
      </c>
      <c r="I77" s="5">
        <v>-33236000</v>
      </c>
      <c r="J77" t="s">
        <v>99</v>
      </c>
      <c r="K77" t="str">
        <f t="shared" si="5"/>
        <v>0698</v>
      </c>
      <c r="L77" t="s">
        <v>606</v>
      </c>
      <c r="M77" t="s">
        <v>679</v>
      </c>
      <c r="N77" t="s">
        <v>680</v>
      </c>
      <c r="O77" t="s">
        <v>681</v>
      </c>
      <c r="P77" t="s">
        <v>814</v>
      </c>
      <c r="Q77" t="s">
        <v>34</v>
      </c>
      <c r="R77" t="s">
        <v>51</v>
      </c>
      <c r="S77" t="s">
        <v>58</v>
      </c>
      <c r="T77" t="s">
        <v>724</v>
      </c>
      <c r="U77" t="s">
        <v>185</v>
      </c>
      <c r="V77" t="s">
        <v>186</v>
      </c>
      <c r="W77" t="s">
        <v>39</v>
      </c>
      <c r="X77" t="s">
        <v>40</v>
      </c>
      <c r="Y77" t="s">
        <v>187</v>
      </c>
      <c r="Z77" t="s">
        <v>41</v>
      </c>
      <c r="AA77" t="s">
        <v>41</v>
      </c>
      <c r="AB77" t="s">
        <v>188</v>
      </c>
      <c r="AC77" t="s">
        <v>700</v>
      </c>
    </row>
    <row r="78" spans="1:29" x14ac:dyDescent="0.25">
      <c r="A78" t="s">
        <v>863</v>
      </c>
      <c r="B78" t="s">
        <v>722</v>
      </c>
      <c r="C78" t="s">
        <v>723</v>
      </c>
      <c r="D78" t="s">
        <v>501</v>
      </c>
      <c r="E78">
        <v>513</v>
      </c>
      <c r="F78" t="str">
        <f t="shared" si="3"/>
        <v>A3100MX513</v>
      </c>
      <c r="G78" s="5">
        <f t="shared" si="4"/>
        <v>948000</v>
      </c>
      <c r="H78" s="34">
        <v>947677</v>
      </c>
      <c r="I78" s="5">
        <v>948000</v>
      </c>
      <c r="J78" t="s">
        <v>29</v>
      </c>
      <c r="K78" t="str">
        <f t="shared" si="5"/>
        <v>0698</v>
      </c>
      <c r="L78" t="s">
        <v>606</v>
      </c>
      <c r="M78" t="s">
        <v>679</v>
      </c>
      <c r="N78" t="s">
        <v>680</v>
      </c>
      <c r="O78" t="s">
        <v>681</v>
      </c>
      <c r="P78" t="s">
        <v>814</v>
      </c>
      <c r="Q78" t="s">
        <v>34</v>
      </c>
      <c r="R78" t="s">
        <v>51</v>
      </c>
      <c r="S78" t="s">
        <v>58</v>
      </c>
      <c r="T78" t="s">
        <v>724</v>
      </c>
      <c r="U78" t="s">
        <v>185</v>
      </c>
      <c r="V78" t="s">
        <v>186</v>
      </c>
      <c r="W78" t="s">
        <v>39</v>
      </c>
      <c r="X78" t="s">
        <v>40</v>
      </c>
      <c r="Y78" t="s">
        <v>187</v>
      </c>
      <c r="Z78" t="s">
        <v>41</v>
      </c>
      <c r="AA78" t="s">
        <v>41</v>
      </c>
      <c r="AB78" t="s">
        <v>188</v>
      </c>
      <c r="AC78" t="s">
        <v>700</v>
      </c>
    </row>
    <row r="79" spans="1:29" x14ac:dyDescent="0.25">
      <c r="A79" t="s">
        <v>864</v>
      </c>
      <c r="B79" t="s">
        <v>722</v>
      </c>
      <c r="C79" t="s">
        <v>723</v>
      </c>
      <c r="D79" t="s">
        <v>501</v>
      </c>
      <c r="E79">
        <v>513</v>
      </c>
      <c r="F79" t="str">
        <f t="shared" si="3"/>
        <v>A3100MX513</v>
      </c>
      <c r="G79" s="5">
        <f t="shared" si="4"/>
        <v>948000</v>
      </c>
      <c r="H79" s="34">
        <v>-947677</v>
      </c>
      <c r="I79" s="5">
        <v>-948000</v>
      </c>
      <c r="J79" t="s">
        <v>99</v>
      </c>
      <c r="K79" t="str">
        <f t="shared" si="5"/>
        <v>0952</v>
      </c>
      <c r="L79" t="s">
        <v>104</v>
      </c>
      <c r="M79" t="s">
        <v>105</v>
      </c>
      <c r="N79" t="s">
        <v>102</v>
      </c>
      <c r="O79" t="s">
        <v>103</v>
      </c>
      <c r="P79" t="s">
        <v>814</v>
      </c>
      <c r="Q79" t="s">
        <v>34</v>
      </c>
      <c r="R79" t="s">
        <v>51</v>
      </c>
      <c r="S79" t="s">
        <v>58</v>
      </c>
      <c r="T79" t="s">
        <v>724</v>
      </c>
      <c r="U79" t="s">
        <v>185</v>
      </c>
      <c r="V79" t="s">
        <v>186</v>
      </c>
      <c r="W79" t="s">
        <v>39</v>
      </c>
      <c r="X79" t="s">
        <v>40</v>
      </c>
      <c r="Y79" t="s">
        <v>187</v>
      </c>
      <c r="Z79" t="s">
        <v>41</v>
      </c>
      <c r="AA79" t="s">
        <v>41</v>
      </c>
      <c r="AB79" t="s">
        <v>188</v>
      </c>
      <c r="AC79" t="s">
        <v>700</v>
      </c>
    </row>
    <row r="80" spans="1:29" x14ac:dyDescent="0.25">
      <c r="A80" t="s">
        <v>143</v>
      </c>
      <c r="B80" t="s">
        <v>722</v>
      </c>
      <c r="C80" t="s">
        <v>723</v>
      </c>
      <c r="D80" t="s">
        <v>501</v>
      </c>
      <c r="E80">
        <v>513</v>
      </c>
      <c r="F80" t="str">
        <f t="shared" si="3"/>
        <v>A3100MX513</v>
      </c>
      <c r="G80" s="5">
        <f t="shared" si="4"/>
        <v>1414000</v>
      </c>
      <c r="H80" s="34">
        <v>1414009</v>
      </c>
      <c r="I80" s="5">
        <v>1414000</v>
      </c>
      <c r="J80" t="s">
        <v>29</v>
      </c>
      <c r="K80" t="str">
        <f t="shared" si="5"/>
        <v>0775</v>
      </c>
      <c r="L80" t="s">
        <v>610</v>
      </c>
      <c r="M80" t="s">
        <v>682</v>
      </c>
      <c r="N80" t="s">
        <v>683</v>
      </c>
      <c r="O80" t="s">
        <v>684</v>
      </c>
      <c r="P80" t="s">
        <v>814</v>
      </c>
      <c r="Q80" t="s">
        <v>34</v>
      </c>
      <c r="R80" t="s">
        <v>51</v>
      </c>
      <c r="S80" t="s">
        <v>58</v>
      </c>
      <c r="T80" t="s">
        <v>724</v>
      </c>
      <c r="U80" t="s">
        <v>185</v>
      </c>
      <c r="V80" t="s">
        <v>186</v>
      </c>
      <c r="W80" t="s">
        <v>39</v>
      </c>
      <c r="X80" t="s">
        <v>40</v>
      </c>
      <c r="Y80" t="s">
        <v>187</v>
      </c>
      <c r="Z80" t="s">
        <v>41</v>
      </c>
      <c r="AA80" t="s">
        <v>41</v>
      </c>
      <c r="AB80" t="s">
        <v>188</v>
      </c>
      <c r="AC80" t="s">
        <v>700</v>
      </c>
    </row>
    <row r="81" spans="1:29" x14ac:dyDescent="0.25">
      <c r="A81" t="s">
        <v>144</v>
      </c>
      <c r="B81" t="s">
        <v>722</v>
      </c>
      <c r="C81" t="s">
        <v>723</v>
      </c>
      <c r="D81" t="s">
        <v>501</v>
      </c>
      <c r="E81">
        <v>513</v>
      </c>
      <c r="F81" t="str">
        <f t="shared" si="3"/>
        <v>A3100MX513</v>
      </c>
      <c r="G81" s="5">
        <f t="shared" si="4"/>
        <v>924000</v>
      </c>
      <c r="H81" s="34">
        <v>-924354</v>
      </c>
      <c r="I81" s="5">
        <v>-924000</v>
      </c>
      <c r="J81" t="s">
        <v>99</v>
      </c>
      <c r="K81" t="str">
        <f t="shared" si="5"/>
        <v>0036</v>
      </c>
      <c r="L81" t="s">
        <v>675</v>
      </c>
      <c r="M81" t="s">
        <v>676</v>
      </c>
      <c r="N81" t="s">
        <v>677</v>
      </c>
      <c r="O81" t="s">
        <v>678</v>
      </c>
      <c r="P81" t="s">
        <v>814</v>
      </c>
      <c r="Q81" t="s">
        <v>34</v>
      </c>
      <c r="R81" t="s">
        <v>51</v>
      </c>
      <c r="S81" t="s">
        <v>58</v>
      </c>
      <c r="T81" t="s">
        <v>724</v>
      </c>
      <c r="U81" t="s">
        <v>185</v>
      </c>
      <c r="V81" t="s">
        <v>186</v>
      </c>
      <c r="W81" t="s">
        <v>39</v>
      </c>
      <c r="X81" t="s">
        <v>40</v>
      </c>
      <c r="Y81" t="s">
        <v>187</v>
      </c>
      <c r="Z81" t="s">
        <v>41</v>
      </c>
      <c r="AA81" t="s">
        <v>41</v>
      </c>
      <c r="AB81" t="s">
        <v>188</v>
      </c>
      <c r="AC81" t="s">
        <v>700</v>
      </c>
    </row>
    <row r="82" spans="1:29" x14ac:dyDescent="0.25">
      <c r="A82" t="s">
        <v>145</v>
      </c>
      <c r="B82" t="s">
        <v>722</v>
      </c>
      <c r="C82" t="s">
        <v>723</v>
      </c>
      <c r="D82" t="s">
        <v>501</v>
      </c>
      <c r="E82">
        <v>513</v>
      </c>
      <c r="F82" t="str">
        <f t="shared" si="3"/>
        <v>A3100MX513</v>
      </c>
      <c r="G82" s="5">
        <f t="shared" si="4"/>
        <v>490000</v>
      </c>
      <c r="H82" s="34">
        <v>-489655</v>
      </c>
      <c r="I82" s="5">
        <v>-490000</v>
      </c>
      <c r="J82" t="s">
        <v>99</v>
      </c>
      <c r="K82" t="str">
        <f t="shared" si="5"/>
        <v>0740</v>
      </c>
      <c r="L82" t="s">
        <v>607</v>
      </c>
      <c r="M82" t="s">
        <v>685</v>
      </c>
      <c r="N82" t="s">
        <v>686</v>
      </c>
      <c r="O82" t="s">
        <v>687</v>
      </c>
      <c r="P82" t="s">
        <v>814</v>
      </c>
      <c r="Q82" t="s">
        <v>34</v>
      </c>
      <c r="R82" t="s">
        <v>51</v>
      </c>
      <c r="S82" t="s">
        <v>58</v>
      </c>
      <c r="T82" t="s">
        <v>724</v>
      </c>
      <c r="U82" t="s">
        <v>185</v>
      </c>
      <c r="V82" t="s">
        <v>186</v>
      </c>
      <c r="W82" t="s">
        <v>39</v>
      </c>
      <c r="X82" t="s">
        <v>40</v>
      </c>
      <c r="Y82" t="s">
        <v>187</v>
      </c>
      <c r="Z82" t="s">
        <v>41</v>
      </c>
      <c r="AA82" t="s">
        <v>41</v>
      </c>
      <c r="AB82" t="s">
        <v>188</v>
      </c>
      <c r="AC82" t="s">
        <v>700</v>
      </c>
    </row>
    <row r="83" spans="1:29" x14ac:dyDescent="0.25">
      <c r="A83" t="s">
        <v>147</v>
      </c>
      <c r="B83" t="s">
        <v>722</v>
      </c>
      <c r="C83" t="s">
        <v>723</v>
      </c>
      <c r="D83" t="s">
        <v>501</v>
      </c>
      <c r="E83">
        <v>513</v>
      </c>
      <c r="F83" t="str">
        <f t="shared" si="3"/>
        <v>A3100MX513</v>
      </c>
      <c r="G83" s="5">
        <f t="shared" si="4"/>
        <v>1126000</v>
      </c>
      <c r="H83" s="34">
        <v>1126389</v>
      </c>
      <c r="I83" s="5">
        <v>1126000</v>
      </c>
      <c r="J83" t="s">
        <v>29</v>
      </c>
      <c r="K83" t="str">
        <f t="shared" si="5"/>
        <v>0698</v>
      </c>
      <c r="L83" t="s">
        <v>606</v>
      </c>
      <c r="M83" t="s">
        <v>679</v>
      </c>
      <c r="N83" t="s">
        <v>680</v>
      </c>
      <c r="O83" t="s">
        <v>681</v>
      </c>
      <c r="P83" t="s">
        <v>814</v>
      </c>
      <c r="Q83" t="s">
        <v>34</v>
      </c>
      <c r="R83" t="s">
        <v>51</v>
      </c>
      <c r="S83" t="s">
        <v>58</v>
      </c>
      <c r="T83" t="s">
        <v>724</v>
      </c>
      <c r="U83" t="s">
        <v>185</v>
      </c>
      <c r="V83" t="s">
        <v>186</v>
      </c>
      <c r="W83" t="s">
        <v>39</v>
      </c>
      <c r="X83" t="s">
        <v>40</v>
      </c>
      <c r="Y83" t="s">
        <v>187</v>
      </c>
      <c r="Z83" t="s">
        <v>41</v>
      </c>
      <c r="AA83" t="s">
        <v>41</v>
      </c>
      <c r="AB83" t="s">
        <v>188</v>
      </c>
      <c r="AC83" t="s">
        <v>700</v>
      </c>
    </row>
    <row r="84" spans="1:29" x14ac:dyDescent="0.25">
      <c r="A84" t="s">
        <v>148</v>
      </c>
      <c r="B84" t="s">
        <v>722</v>
      </c>
      <c r="C84" t="s">
        <v>723</v>
      </c>
      <c r="D84" t="s">
        <v>501</v>
      </c>
      <c r="E84">
        <v>513</v>
      </c>
      <c r="F84" t="str">
        <f t="shared" si="3"/>
        <v>A3100MX513</v>
      </c>
      <c r="G84" s="5">
        <f t="shared" si="4"/>
        <v>1126000</v>
      </c>
      <c r="H84" s="34">
        <v>-1126389</v>
      </c>
      <c r="I84" s="5">
        <v>-1126000</v>
      </c>
      <c r="J84" t="s">
        <v>99</v>
      </c>
      <c r="K84" t="str">
        <f t="shared" si="5"/>
        <v>0775</v>
      </c>
      <c r="L84" t="s">
        <v>610</v>
      </c>
      <c r="M84" t="s">
        <v>682</v>
      </c>
      <c r="N84" t="s">
        <v>683</v>
      </c>
      <c r="O84" t="s">
        <v>684</v>
      </c>
      <c r="P84" t="s">
        <v>814</v>
      </c>
      <c r="Q84" t="s">
        <v>34</v>
      </c>
      <c r="R84" t="s">
        <v>51</v>
      </c>
      <c r="S84" t="s">
        <v>58</v>
      </c>
      <c r="T84" t="s">
        <v>724</v>
      </c>
      <c r="U84" t="s">
        <v>185</v>
      </c>
      <c r="V84" t="s">
        <v>186</v>
      </c>
      <c r="W84" t="s">
        <v>39</v>
      </c>
      <c r="X84" t="s">
        <v>40</v>
      </c>
      <c r="Y84" t="s">
        <v>187</v>
      </c>
      <c r="Z84" t="s">
        <v>41</v>
      </c>
      <c r="AA84" t="s">
        <v>41</v>
      </c>
      <c r="AB84" t="s">
        <v>188</v>
      </c>
      <c r="AC84" t="s">
        <v>700</v>
      </c>
    </row>
    <row r="85" spans="1:29" x14ac:dyDescent="0.25">
      <c r="A85" t="s">
        <v>149</v>
      </c>
      <c r="B85" t="s">
        <v>722</v>
      </c>
      <c r="C85" t="s">
        <v>723</v>
      </c>
      <c r="D85" t="s">
        <v>501</v>
      </c>
      <c r="E85">
        <v>513</v>
      </c>
      <c r="F85" t="str">
        <f t="shared" si="3"/>
        <v>A3100MX513</v>
      </c>
      <c r="G85" s="5">
        <f t="shared" si="4"/>
        <v>942000</v>
      </c>
      <c r="H85" s="34">
        <v>941736</v>
      </c>
      <c r="I85" s="5">
        <v>942000</v>
      </c>
      <c r="J85" t="s">
        <v>29</v>
      </c>
      <c r="K85" t="str">
        <f t="shared" si="5"/>
        <v>0036</v>
      </c>
      <c r="L85" t="s">
        <v>688</v>
      </c>
      <c r="M85" t="s">
        <v>689</v>
      </c>
      <c r="N85" t="s">
        <v>690</v>
      </c>
      <c r="O85" t="s">
        <v>691</v>
      </c>
      <c r="P85" t="s">
        <v>814</v>
      </c>
      <c r="Q85" t="s">
        <v>34</v>
      </c>
      <c r="R85" t="s">
        <v>51</v>
      </c>
      <c r="S85" t="s">
        <v>58</v>
      </c>
      <c r="T85" t="s">
        <v>724</v>
      </c>
      <c r="U85" t="s">
        <v>185</v>
      </c>
      <c r="V85" t="s">
        <v>186</v>
      </c>
      <c r="W85" t="s">
        <v>39</v>
      </c>
      <c r="X85" t="s">
        <v>40</v>
      </c>
      <c r="Y85" t="s">
        <v>187</v>
      </c>
      <c r="Z85" t="s">
        <v>41</v>
      </c>
      <c r="AA85" t="s">
        <v>41</v>
      </c>
      <c r="AB85" t="s">
        <v>188</v>
      </c>
      <c r="AC85" t="s">
        <v>700</v>
      </c>
    </row>
    <row r="86" spans="1:29" x14ac:dyDescent="0.25">
      <c r="A86" t="s">
        <v>150</v>
      </c>
      <c r="B86" t="s">
        <v>722</v>
      </c>
      <c r="C86" t="s">
        <v>723</v>
      </c>
      <c r="D86" t="s">
        <v>501</v>
      </c>
      <c r="E86">
        <v>513</v>
      </c>
      <c r="F86" t="str">
        <f t="shared" si="3"/>
        <v>A3100MX513</v>
      </c>
      <c r="G86" s="5">
        <f t="shared" si="4"/>
        <v>942000</v>
      </c>
      <c r="H86" s="34">
        <v>-941736</v>
      </c>
      <c r="I86" s="5">
        <v>-942000</v>
      </c>
      <c r="J86" t="s">
        <v>99</v>
      </c>
      <c r="K86" t="str">
        <f t="shared" si="5"/>
        <v>0036</v>
      </c>
      <c r="L86" t="s">
        <v>675</v>
      </c>
      <c r="M86" t="s">
        <v>676</v>
      </c>
      <c r="N86" t="s">
        <v>677</v>
      </c>
      <c r="O86" t="s">
        <v>678</v>
      </c>
      <c r="P86" t="s">
        <v>814</v>
      </c>
      <c r="Q86" t="s">
        <v>34</v>
      </c>
      <c r="R86" t="s">
        <v>51</v>
      </c>
      <c r="S86" t="s">
        <v>58</v>
      </c>
      <c r="T86" t="s">
        <v>724</v>
      </c>
      <c r="U86" t="s">
        <v>185</v>
      </c>
      <c r="V86" t="s">
        <v>186</v>
      </c>
      <c r="W86" t="s">
        <v>39</v>
      </c>
      <c r="X86" t="s">
        <v>40</v>
      </c>
      <c r="Y86" t="s">
        <v>187</v>
      </c>
      <c r="Z86" t="s">
        <v>41</v>
      </c>
      <c r="AA86" t="s">
        <v>41</v>
      </c>
      <c r="AB86" t="s">
        <v>188</v>
      </c>
      <c r="AC86" t="s">
        <v>700</v>
      </c>
    </row>
    <row r="87" spans="1:29" x14ac:dyDescent="0.25">
      <c r="A87" t="s">
        <v>849</v>
      </c>
      <c r="B87" t="s">
        <v>120</v>
      </c>
      <c r="C87" t="s">
        <v>27</v>
      </c>
      <c r="D87" t="s">
        <v>60</v>
      </c>
      <c r="E87">
        <v>513</v>
      </c>
      <c r="F87" t="str">
        <f t="shared" si="3"/>
        <v>A3540MX513</v>
      </c>
      <c r="G87" s="5">
        <f t="shared" si="4"/>
        <v>2142000</v>
      </c>
      <c r="H87" s="34">
        <v>2141676</v>
      </c>
      <c r="I87" s="5">
        <v>2142000</v>
      </c>
      <c r="J87" t="s">
        <v>29</v>
      </c>
      <c r="K87" t="str">
        <f t="shared" si="5"/>
        <v>0036</v>
      </c>
      <c r="L87" t="s">
        <v>675</v>
      </c>
      <c r="M87" t="s">
        <v>676</v>
      </c>
      <c r="N87" t="s">
        <v>677</v>
      </c>
      <c r="O87" t="s">
        <v>678</v>
      </c>
      <c r="P87" t="s">
        <v>814</v>
      </c>
      <c r="Q87" t="s">
        <v>34</v>
      </c>
      <c r="R87" t="s">
        <v>51</v>
      </c>
      <c r="S87" t="s">
        <v>58</v>
      </c>
      <c r="T87" t="s">
        <v>37</v>
      </c>
      <c r="U87" t="s">
        <v>38</v>
      </c>
      <c r="V87" t="s">
        <v>38</v>
      </c>
      <c r="W87" t="s">
        <v>39</v>
      </c>
      <c r="X87" t="s">
        <v>40</v>
      </c>
      <c r="Y87" t="s">
        <v>40</v>
      </c>
      <c r="Z87" t="s">
        <v>41</v>
      </c>
      <c r="AA87" t="s">
        <v>41</v>
      </c>
      <c r="AB87" t="s">
        <v>37</v>
      </c>
    </row>
    <row r="88" spans="1:29" x14ac:dyDescent="0.25">
      <c r="A88" t="s">
        <v>812</v>
      </c>
      <c r="B88" t="s">
        <v>120</v>
      </c>
      <c r="C88" t="s">
        <v>27</v>
      </c>
      <c r="D88" t="s">
        <v>60</v>
      </c>
      <c r="E88">
        <v>513</v>
      </c>
      <c r="F88" t="str">
        <f t="shared" si="3"/>
        <v>A3540MX513</v>
      </c>
      <c r="G88" s="5">
        <f t="shared" si="4"/>
        <v>49000</v>
      </c>
      <c r="H88" s="34">
        <v>48481</v>
      </c>
      <c r="I88" s="5">
        <v>49000</v>
      </c>
      <c r="J88" t="s">
        <v>29</v>
      </c>
      <c r="K88" t="str">
        <f t="shared" si="5"/>
        <v>0950</v>
      </c>
      <c r="L88" t="s">
        <v>100</v>
      </c>
      <c r="M88" t="s">
        <v>101</v>
      </c>
      <c r="N88" t="s">
        <v>102</v>
      </c>
      <c r="O88" t="s">
        <v>103</v>
      </c>
      <c r="P88" t="s">
        <v>814</v>
      </c>
      <c r="Q88" t="s">
        <v>34</v>
      </c>
      <c r="R88" t="s">
        <v>51</v>
      </c>
      <c r="S88" t="s">
        <v>58</v>
      </c>
      <c r="T88" t="s">
        <v>37</v>
      </c>
      <c r="U88" t="s">
        <v>38</v>
      </c>
      <c r="V88" t="s">
        <v>38</v>
      </c>
      <c r="W88" t="s">
        <v>39</v>
      </c>
      <c r="X88" t="s">
        <v>40</v>
      </c>
      <c r="Y88" t="s">
        <v>40</v>
      </c>
      <c r="Z88" t="s">
        <v>41</v>
      </c>
      <c r="AA88" t="s">
        <v>41</v>
      </c>
      <c r="AB88" t="s">
        <v>37</v>
      </c>
    </row>
    <row r="89" spans="1:29" x14ac:dyDescent="0.25">
      <c r="A89" t="s">
        <v>825</v>
      </c>
      <c r="B89" t="s">
        <v>120</v>
      </c>
      <c r="C89" t="s">
        <v>27</v>
      </c>
      <c r="D89" t="s">
        <v>60</v>
      </c>
      <c r="E89">
        <v>513</v>
      </c>
      <c r="F89" t="str">
        <f t="shared" si="3"/>
        <v>A3540MX513</v>
      </c>
      <c r="G89" s="5">
        <f t="shared" si="4"/>
        <v>2191000</v>
      </c>
      <c r="H89" s="34">
        <v>-2190157</v>
      </c>
      <c r="I89" s="5">
        <v>-2191000</v>
      </c>
      <c r="J89" t="s">
        <v>99</v>
      </c>
      <c r="K89" t="str">
        <f t="shared" si="5"/>
        <v>0698</v>
      </c>
      <c r="L89" t="s">
        <v>606</v>
      </c>
      <c r="M89" t="s">
        <v>679</v>
      </c>
      <c r="N89" t="s">
        <v>680</v>
      </c>
      <c r="O89" t="s">
        <v>681</v>
      </c>
      <c r="P89" t="s">
        <v>814</v>
      </c>
      <c r="Q89" t="s">
        <v>34</v>
      </c>
      <c r="R89" t="s">
        <v>51</v>
      </c>
      <c r="S89" t="s">
        <v>58</v>
      </c>
      <c r="T89" t="s">
        <v>37</v>
      </c>
      <c r="U89" t="s">
        <v>38</v>
      </c>
      <c r="V89" t="s">
        <v>38</v>
      </c>
      <c r="W89" t="s">
        <v>39</v>
      </c>
      <c r="X89" t="s">
        <v>40</v>
      </c>
      <c r="Y89" t="s">
        <v>40</v>
      </c>
      <c r="Z89" t="s">
        <v>41</v>
      </c>
      <c r="AA89" t="s">
        <v>41</v>
      </c>
      <c r="AB89" t="s">
        <v>37</v>
      </c>
    </row>
    <row r="90" spans="1:29" x14ac:dyDescent="0.25">
      <c r="A90" t="s">
        <v>143</v>
      </c>
      <c r="B90" t="s">
        <v>120</v>
      </c>
      <c r="C90" t="s">
        <v>27</v>
      </c>
      <c r="D90" t="s">
        <v>60</v>
      </c>
      <c r="E90">
        <v>513</v>
      </c>
      <c r="F90" t="str">
        <f t="shared" si="3"/>
        <v>A3540MX513</v>
      </c>
      <c r="G90" s="5">
        <f t="shared" si="4"/>
        <v>158000</v>
      </c>
      <c r="H90" s="34">
        <v>157649</v>
      </c>
      <c r="I90" s="5">
        <v>158000</v>
      </c>
      <c r="J90" t="s">
        <v>29</v>
      </c>
      <c r="K90" t="str">
        <f t="shared" si="5"/>
        <v>0775</v>
      </c>
      <c r="L90" t="s">
        <v>610</v>
      </c>
      <c r="M90" t="s">
        <v>682</v>
      </c>
      <c r="N90" t="s">
        <v>683</v>
      </c>
      <c r="O90" t="s">
        <v>684</v>
      </c>
      <c r="P90" t="s">
        <v>814</v>
      </c>
      <c r="Q90" t="s">
        <v>34</v>
      </c>
      <c r="R90" t="s">
        <v>51</v>
      </c>
      <c r="S90" t="s">
        <v>58</v>
      </c>
      <c r="T90" t="s">
        <v>37</v>
      </c>
      <c r="U90" t="s">
        <v>38</v>
      </c>
      <c r="V90" t="s">
        <v>38</v>
      </c>
      <c r="W90" t="s">
        <v>39</v>
      </c>
      <c r="X90" t="s">
        <v>40</v>
      </c>
      <c r="Y90" t="s">
        <v>40</v>
      </c>
      <c r="Z90" t="s">
        <v>41</v>
      </c>
      <c r="AA90" t="s">
        <v>41</v>
      </c>
      <c r="AB90" t="s">
        <v>37</v>
      </c>
    </row>
    <row r="91" spans="1:29" x14ac:dyDescent="0.25">
      <c r="A91" t="s">
        <v>144</v>
      </c>
      <c r="B91" t="s">
        <v>120</v>
      </c>
      <c r="C91" t="s">
        <v>27</v>
      </c>
      <c r="D91" t="s">
        <v>60</v>
      </c>
      <c r="E91">
        <v>513</v>
      </c>
      <c r="F91" t="str">
        <f t="shared" si="3"/>
        <v>A3540MX513</v>
      </c>
      <c r="G91" s="5">
        <f t="shared" si="4"/>
        <v>128000</v>
      </c>
      <c r="H91" s="34">
        <v>-127962</v>
      </c>
      <c r="I91" s="5">
        <v>-128000</v>
      </c>
      <c r="J91" t="s">
        <v>99</v>
      </c>
      <c r="K91" t="str">
        <f t="shared" si="5"/>
        <v>0036</v>
      </c>
      <c r="L91" t="s">
        <v>675</v>
      </c>
      <c r="M91" t="s">
        <v>676</v>
      </c>
      <c r="N91" t="s">
        <v>677</v>
      </c>
      <c r="O91" t="s">
        <v>678</v>
      </c>
      <c r="P91" t="s">
        <v>814</v>
      </c>
      <c r="Q91" t="s">
        <v>34</v>
      </c>
      <c r="R91" t="s">
        <v>51</v>
      </c>
      <c r="S91" t="s">
        <v>58</v>
      </c>
      <c r="T91" t="s">
        <v>37</v>
      </c>
      <c r="U91" t="s">
        <v>38</v>
      </c>
      <c r="V91" t="s">
        <v>38</v>
      </c>
      <c r="W91" t="s">
        <v>39</v>
      </c>
      <c r="X91" t="s">
        <v>40</v>
      </c>
      <c r="Y91" t="s">
        <v>40</v>
      </c>
      <c r="Z91" t="s">
        <v>41</v>
      </c>
      <c r="AA91" t="s">
        <v>41</v>
      </c>
      <c r="AB91" t="s">
        <v>37</v>
      </c>
    </row>
    <row r="92" spans="1:29" x14ac:dyDescent="0.25">
      <c r="A92" t="s">
        <v>145</v>
      </c>
      <c r="B92" t="s">
        <v>120</v>
      </c>
      <c r="C92" t="s">
        <v>27</v>
      </c>
      <c r="D92" t="s">
        <v>60</v>
      </c>
      <c r="E92">
        <v>513</v>
      </c>
      <c r="F92" t="str">
        <f t="shared" si="3"/>
        <v>A3540MX513</v>
      </c>
      <c r="G92" s="5">
        <f t="shared" si="4"/>
        <v>30000</v>
      </c>
      <c r="H92" s="34">
        <v>-29687</v>
      </c>
      <c r="I92" s="5">
        <v>-30000</v>
      </c>
      <c r="J92" t="s">
        <v>99</v>
      </c>
      <c r="K92" t="str">
        <f t="shared" si="5"/>
        <v>0740</v>
      </c>
      <c r="L92" t="s">
        <v>607</v>
      </c>
      <c r="M92" t="s">
        <v>685</v>
      </c>
      <c r="N92" t="s">
        <v>686</v>
      </c>
      <c r="O92" t="s">
        <v>687</v>
      </c>
      <c r="P92" t="s">
        <v>814</v>
      </c>
      <c r="Q92" t="s">
        <v>34</v>
      </c>
      <c r="R92" t="s">
        <v>51</v>
      </c>
      <c r="S92" t="s">
        <v>58</v>
      </c>
      <c r="T92" t="s">
        <v>37</v>
      </c>
      <c r="U92" t="s">
        <v>38</v>
      </c>
      <c r="V92" t="s">
        <v>38</v>
      </c>
      <c r="W92" t="s">
        <v>39</v>
      </c>
      <c r="X92" t="s">
        <v>40</v>
      </c>
      <c r="Y92" t="s">
        <v>40</v>
      </c>
      <c r="Z92" t="s">
        <v>41</v>
      </c>
      <c r="AA92" t="s">
        <v>41</v>
      </c>
      <c r="AB92" t="s">
        <v>37</v>
      </c>
    </row>
    <row r="93" spans="1:29" x14ac:dyDescent="0.25">
      <c r="A93" t="s">
        <v>147</v>
      </c>
      <c r="B93" t="s">
        <v>120</v>
      </c>
      <c r="C93" t="s">
        <v>27</v>
      </c>
      <c r="D93" t="s">
        <v>60</v>
      </c>
      <c r="E93">
        <v>513</v>
      </c>
      <c r="F93" t="str">
        <f t="shared" si="3"/>
        <v>A3540MX513</v>
      </c>
      <c r="G93" s="5">
        <f t="shared" si="4"/>
        <v>184000</v>
      </c>
      <c r="H93" s="34">
        <v>184366</v>
      </c>
      <c r="I93" s="5">
        <v>184000</v>
      </c>
      <c r="J93" t="s">
        <v>29</v>
      </c>
      <c r="K93" t="str">
        <f t="shared" si="5"/>
        <v>0698</v>
      </c>
      <c r="L93" t="s">
        <v>606</v>
      </c>
      <c r="M93" t="s">
        <v>679</v>
      </c>
      <c r="N93" t="s">
        <v>680</v>
      </c>
      <c r="O93" t="s">
        <v>681</v>
      </c>
      <c r="P93" t="s">
        <v>814</v>
      </c>
      <c r="Q93" t="s">
        <v>34</v>
      </c>
      <c r="R93" t="s">
        <v>51</v>
      </c>
      <c r="S93" t="s">
        <v>58</v>
      </c>
      <c r="T93" t="s">
        <v>37</v>
      </c>
      <c r="U93" t="s">
        <v>38</v>
      </c>
      <c r="V93" t="s">
        <v>38</v>
      </c>
      <c r="W93" t="s">
        <v>39</v>
      </c>
      <c r="X93" t="s">
        <v>40</v>
      </c>
      <c r="Y93" t="s">
        <v>40</v>
      </c>
      <c r="Z93" t="s">
        <v>41</v>
      </c>
      <c r="AA93" t="s">
        <v>41</v>
      </c>
      <c r="AB93" t="s">
        <v>37</v>
      </c>
    </row>
    <row r="94" spans="1:29" x14ac:dyDescent="0.25">
      <c r="A94" t="s">
        <v>148</v>
      </c>
      <c r="B94" t="s">
        <v>120</v>
      </c>
      <c r="C94" t="s">
        <v>27</v>
      </c>
      <c r="D94" t="s">
        <v>60</v>
      </c>
      <c r="E94">
        <v>513</v>
      </c>
      <c r="F94" t="str">
        <f t="shared" si="3"/>
        <v>A3540MX513</v>
      </c>
      <c r="G94" s="5">
        <f t="shared" si="4"/>
        <v>184000</v>
      </c>
      <c r="H94" s="34">
        <v>-184366</v>
      </c>
      <c r="I94" s="5">
        <v>-184000</v>
      </c>
      <c r="J94" t="s">
        <v>99</v>
      </c>
      <c r="K94" t="str">
        <f t="shared" si="5"/>
        <v>0775</v>
      </c>
      <c r="L94" t="s">
        <v>610</v>
      </c>
      <c r="M94" t="s">
        <v>682</v>
      </c>
      <c r="N94" t="s">
        <v>683</v>
      </c>
      <c r="O94" t="s">
        <v>684</v>
      </c>
      <c r="P94" t="s">
        <v>814</v>
      </c>
      <c r="Q94" t="s">
        <v>34</v>
      </c>
      <c r="R94" t="s">
        <v>51</v>
      </c>
      <c r="S94" t="s">
        <v>58</v>
      </c>
      <c r="T94" t="s">
        <v>37</v>
      </c>
      <c r="U94" t="s">
        <v>38</v>
      </c>
      <c r="V94" t="s">
        <v>38</v>
      </c>
      <c r="W94" t="s">
        <v>39</v>
      </c>
      <c r="X94" t="s">
        <v>40</v>
      </c>
      <c r="Y94" t="s">
        <v>40</v>
      </c>
      <c r="Z94" t="s">
        <v>41</v>
      </c>
      <c r="AA94" t="s">
        <v>41</v>
      </c>
      <c r="AB94" t="s">
        <v>37</v>
      </c>
    </row>
    <row r="95" spans="1:29" x14ac:dyDescent="0.25">
      <c r="A95" t="s">
        <v>149</v>
      </c>
      <c r="B95" t="s">
        <v>120</v>
      </c>
      <c r="C95" t="s">
        <v>27</v>
      </c>
      <c r="D95" t="s">
        <v>60</v>
      </c>
      <c r="E95">
        <v>513</v>
      </c>
      <c r="F95" t="str">
        <f t="shared" si="3"/>
        <v>A3540MX513</v>
      </c>
      <c r="G95" s="5">
        <f t="shared" si="4"/>
        <v>136000</v>
      </c>
      <c r="H95" s="34">
        <v>136254</v>
      </c>
      <c r="I95" s="5">
        <v>136000</v>
      </c>
      <c r="J95" t="s">
        <v>29</v>
      </c>
      <c r="K95" t="str">
        <f t="shared" si="5"/>
        <v>0036</v>
      </c>
      <c r="L95" t="s">
        <v>688</v>
      </c>
      <c r="M95" t="s">
        <v>689</v>
      </c>
      <c r="N95" t="s">
        <v>690</v>
      </c>
      <c r="O95" t="s">
        <v>691</v>
      </c>
      <c r="P95" t="s">
        <v>814</v>
      </c>
      <c r="Q95" t="s">
        <v>34</v>
      </c>
      <c r="R95" t="s">
        <v>51</v>
      </c>
      <c r="S95" t="s">
        <v>58</v>
      </c>
      <c r="T95" t="s">
        <v>37</v>
      </c>
      <c r="U95" t="s">
        <v>38</v>
      </c>
      <c r="V95" t="s">
        <v>38</v>
      </c>
      <c r="W95" t="s">
        <v>39</v>
      </c>
      <c r="X95" t="s">
        <v>40</v>
      </c>
      <c r="Y95" t="s">
        <v>40</v>
      </c>
      <c r="Z95" t="s">
        <v>41</v>
      </c>
      <c r="AA95" t="s">
        <v>41</v>
      </c>
      <c r="AB95" t="s">
        <v>37</v>
      </c>
    </row>
    <row r="96" spans="1:29" x14ac:dyDescent="0.25">
      <c r="A96" t="s">
        <v>150</v>
      </c>
      <c r="B96" t="s">
        <v>120</v>
      </c>
      <c r="C96" t="s">
        <v>27</v>
      </c>
      <c r="D96" t="s">
        <v>60</v>
      </c>
      <c r="E96">
        <v>513</v>
      </c>
      <c r="F96" t="str">
        <f t="shared" si="3"/>
        <v>A3540MX513</v>
      </c>
      <c r="G96" s="5">
        <f t="shared" si="4"/>
        <v>136000</v>
      </c>
      <c r="H96" s="34">
        <v>-136254</v>
      </c>
      <c r="I96" s="5">
        <v>-136000</v>
      </c>
      <c r="J96" t="s">
        <v>99</v>
      </c>
      <c r="K96" t="str">
        <f t="shared" si="5"/>
        <v>0036</v>
      </c>
      <c r="L96" t="s">
        <v>675</v>
      </c>
      <c r="M96" t="s">
        <v>676</v>
      </c>
      <c r="N96" t="s">
        <v>677</v>
      </c>
      <c r="O96" t="s">
        <v>678</v>
      </c>
      <c r="P96" t="s">
        <v>814</v>
      </c>
      <c r="Q96" t="s">
        <v>34</v>
      </c>
      <c r="R96" t="s">
        <v>51</v>
      </c>
      <c r="S96" t="s">
        <v>58</v>
      </c>
      <c r="T96" t="s">
        <v>37</v>
      </c>
      <c r="U96" t="s">
        <v>38</v>
      </c>
      <c r="V96" t="s">
        <v>38</v>
      </c>
      <c r="W96" t="s">
        <v>39</v>
      </c>
      <c r="X96" t="s">
        <v>40</v>
      </c>
      <c r="Y96" t="s">
        <v>40</v>
      </c>
      <c r="Z96" t="s">
        <v>41</v>
      </c>
      <c r="AA96" t="s">
        <v>41</v>
      </c>
      <c r="AB96" t="s">
        <v>37</v>
      </c>
    </row>
    <row r="97" spans="1:29" x14ac:dyDescent="0.25">
      <c r="A97" t="s">
        <v>849</v>
      </c>
      <c r="B97" t="s">
        <v>120</v>
      </c>
      <c r="C97" t="s">
        <v>27</v>
      </c>
      <c r="D97" t="s">
        <v>61</v>
      </c>
      <c r="E97">
        <v>513</v>
      </c>
      <c r="F97" t="str">
        <f t="shared" si="3"/>
        <v>A3560MX513</v>
      </c>
      <c r="G97" s="5">
        <f t="shared" si="4"/>
        <v>74528000</v>
      </c>
      <c r="H97" s="34">
        <v>74528662</v>
      </c>
      <c r="I97" s="5">
        <v>74528000</v>
      </c>
      <c r="J97" t="s">
        <v>29</v>
      </c>
      <c r="K97" t="str">
        <f t="shared" si="5"/>
        <v>0036</v>
      </c>
      <c r="L97" t="s">
        <v>675</v>
      </c>
      <c r="M97" t="s">
        <v>676</v>
      </c>
      <c r="N97" t="s">
        <v>677</v>
      </c>
      <c r="O97" t="s">
        <v>678</v>
      </c>
      <c r="P97" t="s">
        <v>814</v>
      </c>
      <c r="Q97" t="s">
        <v>34</v>
      </c>
      <c r="R97" t="s">
        <v>51</v>
      </c>
      <c r="S97" t="s">
        <v>58</v>
      </c>
      <c r="T97" t="s">
        <v>37</v>
      </c>
      <c r="U97" t="s">
        <v>38</v>
      </c>
      <c r="V97" t="s">
        <v>38</v>
      </c>
      <c r="W97" t="s">
        <v>39</v>
      </c>
      <c r="X97" t="s">
        <v>40</v>
      </c>
      <c r="Y97" t="s">
        <v>40</v>
      </c>
      <c r="Z97" t="s">
        <v>41</v>
      </c>
      <c r="AA97" t="s">
        <v>41</v>
      </c>
      <c r="AB97" t="s">
        <v>37</v>
      </c>
    </row>
    <row r="98" spans="1:29" x14ac:dyDescent="0.25">
      <c r="A98" t="s">
        <v>812</v>
      </c>
      <c r="B98" t="s">
        <v>120</v>
      </c>
      <c r="C98" t="s">
        <v>27</v>
      </c>
      <c r="D98" t="s">
        <v>61</v>
      </c>
      <c r="E98">
        <v>513</v>
      </c>
      <c r="F98" t="str">
        <f t="shared" si="3"/>
        <v>A3560MX513</v>
      </c>
      <c r="G98" s="5">
        <f t="shared" si="4"/>
        <v>3728000</v>
      </c>
      <c r="H98" s="34">
        <v>3727549</v>
      </c>
      <c r="I98" s="5">
        <v>3728000</v>
      </c>
      <c r="J98" t="s">
        <v>29</v>
      </c>
      <c r="K98" t="str">
        <f t="shared" si="5"/>
        <v>0950</v>
      </c>
      <c r="L98" t="s">
        <v>100</v>
      </c>
      <c r="M98" t="s">
        <v>101</v>
      </c>
      <c r="N98" t="s">
        <v>102</v>
      </c>
      <c r="O98" t="s">
        <v>103</v>
      </c>
      <c r="P98" t="s">
        <v>814</v>
      </c>
      <c r="Q98" t="s">
        <v>34</v>
      </c>
      <c r="R98" t="s">
        <v>51</v>
      </c>
      <c r="S98" t="s">
        <v>58</v>
      </c>
      <c r="T98" t="s">
        <v>37</v>
      </c>
      <c r="U98" t="s">
        <v>38</v>
      </c>
      <c r="V98" t="s">
        <v>38</v>
      </c>
      <c r="W98" t="s">
        <v>39</v>
      </c>
      <c r="X98" t="s">
        <v>40</v>
      </c>
      <c r="Y98" t="s">
        <v>40</v>
      </c>
      <c r="Z98" t="s">
        <v>41</v>
      </c>
      <c r="AA98" t="s">
        <v>41</v>
      </c>
      <c r="AB98" t="s">
        <v>37</v>
      </c>
    </row>
    <row r="99" spans="1:29" x14ac:dyDescent="0.25">
      <c r="A99" t="s">
        <v>825</v>
      </c>
      <c r="B99" t="s">
        <v>120</v>
      </c>
      <c r="C99" t="s">
        <v>27</v>
      </c>
      <c r="D99" t="s">
        <v>61</v>
      </c>
      <c r="E99">
        <v>513</v>
      </c>
      <c r="F99" t="str">
        <f t="shared" si="3"/>
        <v>A3560MX513</v>
      </c>
      <c r="G99" s="5">
        <f t="shared" si="4"/>
        <v>78256000</v>
      </c>
      <c r="H99" s="34">
        <v>-78256211</v>
      </c>
      <c r="I99" s="5">
        <v>-78256000</v>
      </c>
      <c r="J99" t="s">
        <v>99</v>
      </c>
      <c r="K99" t="str">
        <f t="shared" si="5"/>
        <v>0698</v>
      </c>
      <c r="L99" t="s">
        <v>606</v>
      </c>
      <c r="M99" t="s">
        <v>679</v>
      </c>
      <c r="N99" t="s">
        <v>680</v>
      </c>
      <c r="O99" t="s">
        <v>681</v>
      </c>
      <c r="P99" t="s">
        <v>814</v>
      </c>
      <c r="Q99" t="s">
        <v>34</v>
      </c>
      <c r="R99" t="s">
        <v>51</v>
      </c>
      <c r="S99" t="s">
        <v>58</v>
      </c>
      <c r="T99" t="s">
        <v>37</v>
      </c>
      <c r="U99" t="s">
        <v>38</v>
      </c>
      <c r="V99" t="s">
        <v>38</v>
      </c>
      <c r="W99" t="s">
        <v>39</v>
      </c>
      <c r="X99" t="s">
        <v>40</v>
      </c>
      <c r="Y99" t="s">
        <v>40</v>
      </c>
      <c r="Z99" t="s">
        <v>41</v>
      </c>
      <c r="AA99" t="s">
        <v>41</v>
      </c>
      <c r="AB99" t="s">
        <v>37</v>
      </c>
    </row>
    <row r="100" spans="1:29" x14ac:dyDescent="0.25">
      <c r="A100" t="s">
        <v>865</v>
      </c>
      <c r="B100" t="s">
        <v>120</v>
      </c>
      <c r="C100" t="s">
        <v>27</v>
      </c>
      <c r="D100" t="s">
        <v>61</v>
      </c>
      <c r="E100">
        <v>513</v>
      </c>
      <c r="F100" t="str">
        <f t="shared" si="3"/>
        <v>A3560MX513</v>
      </c>
      <c r="G100" s="5">
        <f t="shared" si="4"/>
        <v>11389000</v>
      </c>
      <c r="H100" s="34">
        <v>11389153</v>
      </c>
      <c r="I100" s="5">
        <v>11389000</v>
      </c>
      <c r="J100" t="s">
        <v>29</v>
      </c>
      <c r="K100" t="str">
        <f t="shared" si="5"/>
        <v>0036</v>
      </c>
      <c r="L100" t="s">
        <v>675</v>
      </c>
      <c r="M100" t="s">
        <v>676</v>
      </c>
      <c r="N100" t="s">
        <v>677</v>
      </c>
      <c r="O100" t="s">
        <v>678</v>
      </c>
      <c r="P100" t="s">
        <v>814</v>
      </c>
      <c r="Q100" t="s">
        <v>34</v>
      </c>
      <c r="R100" t="s">
        <v>51</v>
      </c>
      <c r="S100" t="s">
        <v>58</v>
      </c>
      <c r="T100" t="s">
        <v>37</v>
      </c>
      <c r="U100" t="s">
        <v>38</v>
      </c>
      <c r="V100" t="s">
        <v>38</v>
      </c>
      <c r="W100" t="s">
        <v>39</v>
      </c>
      <c r="X100" t="s">
        <v>40</v>
      </c>
      <c r="Y100" t="s">
        <v>40</v>
      </c>
      <c r="Z100" t="s">
        <v>41</v>
      </c>
      <c r="AA100" t="s">
        <v>41</v>
      </c>
      <c r="AB100" t="s">
        <v>37</v>
      </c>
    </row>
    <row r="101" spans="1:29" x14ac:dyDescent="0.25">
      <c r="A101" t="s">
        <v>863</v>
      </c>
      <c r="B101" t="s">
        <v>120</v>
      </c>
      <c r="C101" t="s">
        <v>27</v>
      </c>
      <c r="D101" t="s">
        <v>61</v>
      </c>
      <c r="E101">
        <v>513</v>
      </c>
      <c r="F101" t="str">
        <f t="shared" si="3"/>
        <v>A3560MX513</v>
      </c>
      <c r="G101" s="5">
        <f t="shared" si="4"/>
        <v>5361000</v>
      </c>
      <c r="H101" s="34">
        <v>-5361405</v>
      </c>
      <c r="I101" s="5">
        <v>-5361000</v>
      </c>
      <c r="J101" t="s">
        <v>99</v>
      </c>
      <c r="K101" t="str">
        <f t="shared" si="5"/>
        <v>0698</v>
      </c>
      <c r="L101" t="s">
        <v>606</v>
      </c>
      <c r="M101" t="s">
        <v>679</v>
      </c>
      <c r="N101" t="s">
        <v>680</v>
      </c>
      <c r="O101" t="s">
        <v>681</v>
      </c>
      <c r="P101" t="s">
        <v>814</v>
      </c>
      <c r="Q101" t="s">
        <v>34</v>
      </c>
      <c r="R101" t="s">
        <v>51</v>
      </c>
      <c r="S101" t="s">
        <v>58</v>
      </c>
      <c r="T101" t="s">
        <v>37</v>
      </c>
      <c r="U101" t="s">
        <v>38</v>
      </c>
      <c r="V101" t="s">
        <v>38</v>
      </c>
      <c r="W101" t="s">
        <v>39</v>
      </c>
      <c r="X101" t="s">
        <v>40</v>
      </c>
      <c r="Y101" t="s">
        <v>40</v>
      </c>
      <c r="Z101" t="s">
        <v>41</v>
      </c>
      <c r="AA101" t="s">
        <v>41</v>
      </c>
      <c r="AB101" t="s">
        <v>37</v>
      </c>
    </row>
    <row r="102" spans="1:29" x14ac:dyDescent="0.25">
      <c r="A102" t="s">
        <v>864</v>
      </c>
      <c r="B102" t="s">
        <v>120</v>
      </c>
      <c r="C102" t="s">
        <v>27</v>
      </c>
      <c r="D102" t="s">
        <v>61</v>
      </c>
      <c r="E102">
        <v>513</v>
      </c>
      <c r="F102" t="str">
        <f t="shared" si="3"/>
        <v>A3560MX513</v>
      </c>
      <c r="G102" s="5">
        <f t="shared" si="4"/>
        <v>6028000</v>
      </c>
      <c r="H102" s="34">
        <v>-6027748</v>
      </c>
      <c r="I102" s="5">
        <v>-6028000</v>
      </c>
      <c r="J102" t="s">
        <v>99</v>
      </c>
      <c r="K102" t="str">
        <f t="shared" si="5"/>
        <v>0952</v>
      </c>
      <c r="L102" t="s">
        <v>104</v>
      </c>
      <c r="M102" t="s">
        <v>105</v>
      </c>
      <c r="N102" t="s">
        <v>102</v>
      </c>
      <c r="O102" t="s">
        <v>103</v>
      </c>
      <c r="P102" t="s">
        <v>814</v>
      </c>
      <c r="Q102" t="s">
        <v>34</v>
      </c>
      <c r="R102" t="s">
        <v>51</v>
      </c>
      <c r="S102" t="s">
        <v>58</v>
      </c>
      <c r="T102" t="s">
        <v>37</v>
      </c>
      <c r="U102" t="s">
        <v>38</v>
      </c>
      <c r="V102" t="s">
        <v>38</v>
      </c>
      <c r="W102" t="s">
        <v>39</v>
      </c>
      <c r="X102" t="s">
        <v>40</v>
      </c>
      <c r="Y102" t="s">
        <v>40</v>
      </c>
      <c r="Z102" t="s">
        <v>41</v>
      </c>
      <c r="AA102" t="s">
        <v>41</v>
      </c>
      <c r="AB102" t="s">
        <v>37</v>
      </c>
    </row>
    <row r="103" spans="1:29" x14ac:dyDescent="0.25">
      <c r="A103" t="s">
        <v>143</v>
      </c>
      <c r="B103" t="s">
        <v>120</v>
      </c>
      <c r="C103" t="s">
        <v>27</v>
      </c>
      <c r="D103" t="s">
        <v>61</v>
      </c>
      <c r="E103">
        <v>513</v>
      </c>
      <c r="F103" t="str">
        <f t="shared" si="3"/>
        <v>A3560MX513</v>
      </c>
      <c r="G103" s="5">
        <f t="shared" si="4"/>
        <v>7156000</v>
      </c>
      <c r="H103" s="34">
        <v>7156392</v>
      </c>
      <c r="I103" s="5">
        <v>7156000</v>
      </c>
      <c r="J103" t="s">
        <v>29</v>
      </c>
      <c r="K103" t="str">
        <f t="shared" si="5"/>
        <v>0775</v>
      </c>
      <c r="L103" t="s">
        <v>610</v>
      </c>
      <c r="M103" t="s">
        <v>682</v>
      </c>
      <c r="N103" t="s">
        <v>683</v>
      </c>
      <c r="O103" t="s">
        <v>684</v>
      </c>
      <c r="P103" t="s">
        <v>814</v>
      </c>
      <c r="Q103" t="s">
        <v>34</v>
      </c>
      <c r="R103" t="s">
        <v>51</v>
      </c>
      <c r="S103" t="s">
        <v>58</v>
      </c>
      <c r="T103" t="s">
        <v>37</v>
      </c>
      <c r="U103" t="s">
        <v>38</v>
      </c>
      <c r="V103" t="s">
        <v>38</v>
      </c>
      <c r="W103" t="s">
        <v>39</v>
      </c>
      <c r="X103" t="s">
        <v>40</v>
      </c>
      <c r="Y103" t="s">
        <v>40</v>
      </c>
      <c r="Z103" t="s">
        <v>41</v>
      </c>
      <c r="AA103" t="s">
        <v>41</v>
      </c>
      <c r="AB103" t="s">
        <v>37</v>
      </c>
    </row>
    <row r="104" spans="1:29" x14ac:dyDescent="0.25">
      <c r="A104" t="s">
        <v>144</v>
      </c>
      <c r="B104" t="s">
        <v>120</v>
      </c>
      <c r="C104" t="s">
        <v>27</v>
      </c>
      <c r="D104" t="s">
        <v>61</v>
      </c>
      <c r="E104">
        <v>513</v>
      </c>
      <c r="F104" t="str">
        <f t="shared" si="3"/>
        <v>A3560MX513</v>
      </c>
      <c r="G104" s="5">
        <f t="shared" si="4"/>
        <v>5653000</v>
      </c>
      <c r="H104" s="34">
        <v>-5653497</v>
      </c>
      <c r="I104" s="5">
        <v>-5653000</v>
      </c>
      <c r="J104" t="s">
        <v>99</v>
      </c>
      <c r="K104" t="str">
        <f t="shared" si="5"/>
        <v>0036</v>
      </c>
      <c r="L104" t="s">
        <v>675</v>
      </c>
      <c r="M104" t="s">
        <v>676</v>
      </c>
      <c r="N104" t="s">
        <v>677</v>
      </c>
      <c r="O104" t="s">
        <v>678</v>
      </c>
      <c r="P104" t="s">
        <v>814</v>
      </c>
      <c r="Q104" t="s">
        <v>34</v>
      </c>
      <c r="R104" t="s">
        <v>51</v>
      </c>
      <c r="S104" t="s">
        <v>58</v>
      </c>
      <c r="T104" t="s">
        <v>37</v>
      </c>
      <c r="U104" t="s">
        <v>38</v>
      </c>
      <c r="V104" t="s">
        <v>38</v>
      </c>
      <c r="W104" t="s">
        <v>39</v>
      </c>
      <c r="X104" t="s">
        <v>40</v>
      </c>
      <c r="Y104" t="s">
        <v>40</v>
      </c>
      <c r="Z104" t="s">
        <v>41</v>
      </c>
      <c r="AA104" t="s">
        <v>41</v>
      </c>
      <c r="AB104" t="s">
        <v>37</v>
      </c>
    </row>
    <row r="105" spans="1:29" x14ac:dyDescent="0.25">
      <c r="A105" t="s">
        <v>145</v>
      </c>
      <c r="B105" t="s">
        <v>120</v>
      </c>
      <c r="C105" t="s">
        <v>27</v>
      </c>
      <c r="D105" t="s">
        <v>61</v>
      </c>
      <c r="E105">
        <v>513</v>
      </c>
      <c r="F105" t="str">
        <f t="shared" si="3"/>
        <v>A3560MX513</v>
      </c>
      <c r="G105" s="5">
        <f t="shared" si="4"/>
        <v>1503000</v>
      </c>
      <c r="H105" s="34">
        <v>-1502895</v>
      </c>
      <c r="I105" s="5">
        <v>-1503000</v>
      </c>
      <c r="J105" t="s">
        <v>99</v>
      </c>
      <c r="K105" t="str">
        <f t="shared" si="5"/>
        <v>0740</v>
      </c>
      <c r="L105" t="s">
        <v>607</v>
      </c>
      <c r="M105" t="s">
        <v>685</v>
      </c>
      <c r="N105" t="s">
        <v>686</v>
      </c>
      <c r="O105" t="s">
        <v>687</v>
      </c>
      <c r="P105" t="s">
        <v>814</v>
      </c>
      <c r="Q105" t="s">
        <v>34</v>
      </c>
      <c r="R105" t="s">
        <v>51</v>
      </c>
      <c r="S105" t="s">
        <v>58</v>
      </c>
      <c r="T105" t="s">
        <v>37</v>
      </c>
      <c r="U105" t="s">
        <v>38</v>
      </c>
      <c r="V105" t="s">
        <v>38</v>
      </c>
      <c r="W105" t="s">
        <v>39</v>
      </c>
      <c r="X105" t="s">
        <v>40</v>
      </c>
      <c r="Y105" t="s">
        <v>40</v>
      </c>
      <c r="Z105" t="s">
        <v>41</v>
      </c>
      <c r="AA105" t="s">
        <v>41</v>
      </c>
      <c r="AB105" t="s">
        <v>37</v>
      </c>
    </row>
    <row r="106" spans="1:29" x14ac:dyDescent="0.25">
      <c r="A106" t="s">
        <v>147</v>
      </c>
      <c r="B106" t="s">
        <v>120</v>
      </c>
      <c r="C106" t="s">
        <v>27</v>
      </c>
      <c r="D106" t="s">
        <v>61</v>
      </c>
      <c r="E106">
        <v>513</v>
      </c>
      <c r="F106" t="str">
        <f t="shared" si="3"/>
        <v>A3560MX513</v>
      </c>
      <c r="G106" s="5">
        <f t="shared" si="4"/>
        <v>500000</v>
      </c>
      <c r="H106" s="34">
        <v>499839</v>
      </c>
      <c r="I106" s="5">
        <v>500000</v>
      </c>
      <c r="J106" t="s">
        <v>29</v>
      </c>
      <c r="K106" t="str">
        <f t="shared" si="5"/>
        <v>0698</v>
      </c>
      <c r="L106" t="s">
        <v>606</v>
      </c>
      <c r="M106" t="s">
        <v>679</v>
      </c>
      <c r="N106" t="s">
        <v>680</v>
      </c>
      <c r="O106" t="s">
        <v>681</v>
      </c>
      <c r="P106" t="s">
        <v>814</v>
      </c>
      <c r="Q106" t="s">
        <v>34</v>
      </c>
      <c r="R106" t="s">
        <v>51</v>
      </c>
      <c r="S106" t="s">
        <v>58</v>
      </c>
      <c r="T106" t="s">
        <v>37</v>
      </c>
      <c r="U106" t="s">
        <v>38</v>
      </c>
      <c r="V106" t="s">
        <v>38</v>
      </c>
      <c r="W106" t="s">
        <v>39</v>
      </c>
      <c r="X106" t="s">
        <v>40</v>
      </c>
      <c r="Y106" t="s">
        <v>40</v>
      </c>
      <c r="Z106" t="s">
        <v>41</v>
      </c>
      <c r="AA106" t="s">
        <v>41</v>
      </c>
      <c r="AB106" t="s">
        <v>37</v>
      </c>
    </row>
    <row r="107" spans="1:29" x14ac:dyDescent="0.25">
      <c r="A107" t="s">
        <v>148</v>
      </c>
      <c r="B107" t="s">
        <v>120</v>
      </c>
      <c r="C107" t="s">
        <v>27</v>
      </c>
      <c r="D107" t="s">
        <v>61</v>
      </c>
      <c r="E107">
        <v>513</v>
      </c>
      <c r="F107" t="str">
        <f t="shared" si="3"/>
        <v>A3560MX513</v>
      </c>
      <c r="G107" s="5">
        <f t="shared" si="4"/>
        <v>500000</v>
      </c>
      <c r="H107" s="34">
        <v>-499839</v>
      </c>
      <c r="I107" s="5">
        <v>-500000</v>
      </c>
      <c r="J107" t="s">
        <v>99</v>
      </c>
      <c r="K107" t="str">
        <f t="shared" si="5"/>
        <v>0775</v>
      </c>
      <c r="L107" t="s">
        <v>610</v>
      </c>
      <c r="M107" t="s">
        <v>682</v>
      </c>
      <c r="N107" t="s">
        <v>683</v>
      </c>
      <c r="O107" t="s">
        <v>684</v>
      </c>
      <c r="P107" t="s">
        <v>814</v>
      </c>
      <c r="Q107" t="s">
        <v>34</v>
      </c>
      <c r="R107" t="s">
        <v>51</v>
      </c>
      <c r="S107" t="s">
        <v>58</v>
      </c>
      <c r="T107" t="s">
        <v>37</v>
      </c>
      <c r="U107" t="s">
        <v>38</v>
      </c>
      <c r="V107" t="s">
        <v>38</v>
      </c>
      <c r="W107" t="s">
        <v>39</v>
      </c>
      <c r="X107" t="s">
        <v>40</v>
      </c>
      <c r="Y107" t="s">
        <v>40</v>
      </c>
      <c r="Z107" t="s">
        <v>41</v>
      </c>
      <c r="AA107" t="s">
        <v>41</v>
      </c>
      <c r="AB107" t="s">
        <v>37</v>
      </c>
    </row>
    <row r="108" spans="1:29" x14ac:dyDescent="0.25">
      <c r="A108" t="s">
        <v>149</v>
      </c>
      <c r="B108" t="s">
        <v>120</v>
      </c>
      <c r="C108" t="s">
        <v>27</v>
      </c>
      <c r="D108" t="s">
        <v>61</v>
      </c>
      <c r="E108">
        <v>513</v>
      </c>
      <c r="F108" t="str">
        <f t="shared" si="3"/>
        <v>A3560MX513</v>
      </c>
      <c r="G108" s="5">
        <f t="shared" si="4"/>
        <v>5141000</v>
      </c>
      <c r="H108" s="34">
        <v>5140924</v>
      </c>
      <c r="I108" s="5">
        <v>5141000</v>
      </c>
      <c r="J108" t="s">
        <v>29</v>
      </c>
      <c r="K108" t="str">
        <f t="shared" si="5"/>
        <v>0036</v>
      </c>
      <c r="L108" t="s">
        <v>688</v>
      </c>
      <c r="M108" t="s">
        <v>689</v>
      </c>
      <c r="N108" t="s">
        <v>690</v>
      </c>
      <c r="O108" t="s">
        <v>691</v>
      </c>
      <c r="P108" t="s">
        <v>814</v>
      </c>
      <c r="Q108" t="s">
        <v>34</v>
      </c>
      <c r="R108" t="s">
        <v>51</v>
      </c>
      <c r="S108" t="s">
        <v>58</v>
      </c>
      <c r="T108" t="s">
        <v>37</v>
      </c>
      <c r="U108" t="s">
        <v>38</v>
      </c>
      <c r="V108" t="s">
        <v>38</v>
      </c>
      <c r="W108" t="s">
        <v>39</v>
      </c>
      <c r="X108" t="s">
        <v>40</v>
      </c>
      <c r="Y108" t="s">
        <v>40</v>
      </c>
      <c r="Z108" t="s">
        <v>41</v>
      </c>
      <c r="AA108" t="s">
        <v>41</v>
      </c>
      <c r="AB108" t="s">
        <v>37</v>
      </c>
    </row>
    <row r="109" spans="1:29" x14ac:dyDescent="0.25">
      <c r="A109" t="s">
        <v>150</v>
      </c>
      <c r="B109" t="s">
        <v>120</v>
      </c>
      <c r="C109" t="s">
        <v>27</v>
      </c>
      <c r="D109" t="s">
        <v>61</v>
      </c>
      <c r="E109">
        <v>513</v>
      </c>
      <c r="F109" t="str">
        <f t="shared" si="3"/>
        <v>A3560MX513</v>
      </c>
      <c r="G109" s="5">
        <f t="shared" si="4"/>
        <v>5141000</v>
      </c>
      <c r="H109" s="34">
        <v>-5140924</v>
      </c>
      <c r="I109" s="5">
        <v>-5141000</v>
      </c>
      <c r="J109" t="s">
        <v>99</v>
      </c>
      <c r="K109" t="str">
        <f t="shared" si="5"/>
        <v>0036</v>
      </c>
      <c r="L109" t="s">
        <v>675</v>
      </c>
      <c r="M109" t="s">
        <v>676</v>
      </c>
      <c r="N109" t="s">
        <v>677</v>
      </c>
      <c r="O109" t="s">
        <v>678</v>
      </c>
      <c r="P109" t="s">
        <v>814</v>
      </c>
      <c r="Q109" t="s">
        <v>34</v>
      </c>
      <c r="R109" t="s">
        <v>51</v>
      </c>
      <c r="S109" t="s">
        <v>58</v>
      </c>
      <c r="T109" t="s">
        <v>37</v>
      </c>
      <c r="U109" t="s">
        <v>38</v>
      </c>
      <c r="V109" t="s">
        <v>38</v>
      </c>
      <c r="W109" t="s">
        <v>39</v>
      </c>
      <c r="X109" t="s">
        <v>40</v>
      </c>
      <c r="Y109" t="s">
        <v>40</v>
      </c>
      <c r="Z109" t="s">
        <v>41</v>
      </c>
      <c r="AA109" t="s">
        <v>41</v>
      </c>
      <c r="AB109" t="s">
        <v>37</v>
      </c>
    </row>
    <row r="110" spans="1:29" x14ac:dyDescent="0.25">
      <c r="A110" t="s">
        <v>849</v>
      </c>
      <c r="B110" t="s">
        <v>706</v>
      </c>
      <c r="C110" t="s">
        <v>707</v>
      </c>
      <c r="D110" t="s">
        <v>61</v>
      </c>
      <c r="E110">
        <v>513</v>
      </c>
      <c r="F110" t="str">
        <f t="shared" si="3"/>
        <v>A3560MX513</v>
      </c>
      <c r="G110" s="5">
        <f t="shared" si="4"/>
        <v>1366000</v>
      </c>
      <c r="H110" s="34">
        <v>1365243</v>
      </c>
      <c r="I110" s="5">
        <v>1366000</v>
      </c>
      <c r="J110" t="s">
        <v>29</v>
      </c>
      <c r="K110" t="str">
        <f t="shared" si="5"/>
        <v>0036</v>
      </c>
      <c r="L110" t="s">
        <v>675</v>
      </c>
      <c r="M110" t="s">
        <v>676</v>
      </c>
      <c r="N110" t="s">
        <v>677</v>
      </c>
      <c r="O110" t="s">
        <v>678</v>
      </c>
      <c r="P110" t="s">
        <v>814</v>
      </c>
      <c r="Q110" t="s">
        <v>34</v>
      </c>
      <c r="R110" t="s">
        <v>51</v>
      </c>
      <c r="S110" t="s">
        <v>58</v>
      </c>
      <c r="T110" t="s">
        <v>708</v>
      </c>
      <c r="U110" t="s">
        <v>185</v>
      </c>
      <c r="V110" t="s">
        <v>186</v>
      </c>
      <c r="W110" t="s">
        <v>39</v>
      </c>
      <c r="X110" t="s">
        <v>40</v>
      </c>
      <c r="Y110" t="s">
        <v>187</v>
      </c>
      <c r="Z110" t="s">
        <v>41</v>
      </c>
      <c r="AA110" t="s">
        <v>41</v>
      </c>
      <c r="AB110" t="s">
        <v>188</v>
      </c>
      <c r="AC110" t="s">
        <v>709</v>
      </c>
    </row>
    <row r="111" spans="1:29" x14ac:dyDescent="0.25">
      <c r="A111" t="s">
        <v>812</v>
      </c>
      <c r="B111" t="s">
        <v>706</v>
      </c>
      <c r="C111" t="s">
        <v>707</v>
      </c>
      <c r="D111" t="s">
        <v>61</v>
      </c>
      <c r="E111">
        <v>513</v>
      </c>
      <c r="F111" t="str">
        <f t="shared" si="3"/>
        <v>A3560MX513</v>
      </c>
      <c r="G111" s="5">
        <f t="shared" si="4"/>
        <v>14000</v>
      </c>
      <c r="H111" s="34">
        <v>15039</v>
      </c>
      <c r="I111" s="5">
        <v>14000</v>
      </c>
      <c r="J111" t="s">
        <v>29</v>
      </c>
      <c r="K111" t="str">
        <f t="shared" si="5"/>
        <v>0950</v>
      </c>
      <c r="L111" t="s">
        <v>100</v>
      </c>
      <c r="M111" t="s">
        <v>101</v>
      </c>
      <c r="N111" t="s">
        <v>102</v>
      </c>
      <c r="O111" t="s">
        <v>103</v>
      </c>
      <c r="P111" t="s">
        <v>814</v>
      </c>
      <c r="Q111" t="s">
        <v>34</v>
      </c>
      <c r="R111" t="s">
        <v>51</v>
      </c>
      <c r="S111" t="s">
        <v>58</v>
      </c>
      <c r="T111" t="s">
        <v>708</v>
      </c>
      <c r="U111" t="s">
        <v>185</v>
      </c>
      <c r="V111" t="s">
        <v>186</v>
      </c>
      <c r="W111" t="s">
        <v>39</v>
      </c>
      <c r="X111" t="s">
        <v>40</v>
      </c>
      <c r="Y111" t="s">
        <v>187</v>
      </c>
      <c r="Z111" t="s">
        <v>41</v>
      </c>
      <c r="AA111" t="s">
        <v>41</v>
      </c>
      <c r="AB111" t="s">
        <v>188</v>
      </c>
      <c r="AC111" t="s">
        <v>709</v>
      </c>
    </row>
    <row r="112" spans="1:29" x14ac:dyDescent="0.25">
      <c r="A112" t="s">
        <v>825</v>
      </c>
      <c r="B112" t="s">
        <v>706</v>
      </c>
      <c r="C112" t="s">
        <v>707</v>
      </c>
      <c r="D112" t="s">
        <v>61</v>
      </c>
      <c r="E112">
        <v>513</v>
      </c>
      <c r="F112" t="str">
        <f t="shared" si="3"/>
        <v>A3560MX513</v>
      </c>
      <c r="G112" s="5">
        <f t="shared" si="4"/>
        <v>1380000</v>
      </c>
      <c r="H112" s="34">
        <v>-1380282</v>
      </c>
      <c r="I112" s="5">
        <v>-1380000</v>
      </c>
      <c r="J112" t="s">
        <v>99</v>
      </c>
      <c r="K112" t="str">
        <f t="shared" si="5"/>
        <v>0698</v>
      </c>
      <c r="L112" t="s">
        <v>606</v>
      </c>
      <c r="M112" t="s">
        <v>679</v>
      </c>
      <c r="N112" t="s">
        <v>680</v>
      </c>
      <c r="O112" t="s">
        <v>681</v>
      </c>
      <c r="P112" t="s">
        <v>814</v>
      </c>
      <c r="Q112" t="s">
        <v>34</v>
      </c>
      <c r="R112" t="s">
        <v>51</v>
      </c>
      <c r="S112" t="s">
        <v>58</v>
      </c>
      <c r="T112" t="s">
        <v>708</v>
      </c>
      <c r="U112" t="s">
        <v>185</v>
      </c>
      <c r="V112" t="s">
        <v>186</v>
      </c>
      <c r="W112" t="s">
        <v>39</v>
      </c>
      <c r="X112" t="s">
        <v>40</v>
      </c>
      <c r="Y112" t="s">
        <v>187</v>
      </c>
      <c r="Z112" t="s">
        <v>41</v>
      </c>
      <c r="AA112" t="s">
        <v>41</v>
      </c>
      <c r="AB112" t="s">
        <v>188</v>
      </c>
      <c r="AC112" t="s">
        <v>709</v>
      </c>
    </row>
    <row r="113" spans="1:29" x14ac:dyDescent="0.25">
      <c r="A113" t="s">
        <v>865</v>
      </c>
      <c r="B113" t="s">
        <v>706</v>
      </c>
      <c r="C113" t="s">
        <v>707</v>
      </c>
      <c r="D113" t="s">
        <v>61</v>
      </c>
      <c r="E113">
        <v>513</v>
      </c>
      <c r="F113" t="str">
        <f t="shared" si="3"/>
        <v>A3560MX513</v>
      </c>
      <c r="G113" s="5">
        <f t="shared" si="4"/>
        <v>48000</v>
      </c>
      <c r="H113" s="34">
        <v>47637</v>
      </c>
      <c r="I113" s="5">
        <v>48000</v>
      </c>
      <c r="J113" t="s">
        <v>29</v>
      </c>
      <c r="K113" t="str">
        <f t="shared" si="5"/>
        <v>0036</v>
      </c>
      <c r="L113" t="s">
        <v>675</v>
      </c>
      <c r="M113" t="s">
        <v>676</v>
      </c>
      <c r="N113" t="s">
        <v>677</v>
      </c>
      <c r="O113" t="s">
        <v>678</v>
      </c>
      <c r="P113" t="s">
        <v>814</v>
      </c>
      <c r="Q113" t="s">
        <v>34</v>
      </c>
      <c r="R113" t="s">
        <v>51</v>
      </c>
      <c r="S113" t="s">
        <v>58</v>
      </c>
      <c r="T113" t="s">
        <v>708</v>
      </c>
      <c r="U113" t="s">
        <v>185</v>
      </c>
      <c r="V113" t="s">
        <v>186</v>
      </c>
      <c r="W113" t="s">
        <v>39</v>
      </c>
      <c r="X113" t="s">
        <v>40</v>
      </c>
      <c r="Y113" t="s">
        <v>187</v>
      </c>
      <c r="Z113" t="s">
        <v>41</v>
      </c>
      <c r="AA113" t="s">
        <v>41</v>
      </c>
      <c r="AB113" t="s">
        <v>188</v>
      </c>
      <c r="AC113" t="s">
        <v>709</v>
      </c>
    </row>
    <row r="114" spans="1:29" x14ac:dyDescent="0.25">
      <c r="A114" t="s">
        <v>863</v>
      </c>
      <c r="B114" t="s">
        <v>706</v>
      </c>
      <c r="C114" t="s">
        <v>707</v>
      </c>
      <c r="D114" t="s">
        <v>61</v>
      </c>
      <c r="E114">
        <v>513</v>
      </c>
      <c r="F114" t="str">
        <f t="shared" si="3"/>
        <v>A3560MX513</v>
      </c>
      <c r="G114" s="5">
        <f t="shared" si="4"/>
        <v>11000</v>
      </c>
      <c r="H114" s="34">
        <v>-10700</v>
      </c>
      <c r="I114" s="5">
        <v>-11000</v>
      </c>
      <c r="J114" t="s">
        <v>99</v>
      </c>
      <c r="K114" t="str">
        <f t="shared" si="5"/>
        <v>0698</v>
      </c>
      <c r="L114" t="s">
        <v>606</v>
      </c>
      <c r="M114" t="s">
        <v>679</v>
      </c>
      <c r="N114" t="s">
        <v>680</v>
      </c>
      <c r="O114" t="s">
        <v>681</v>
      </c>
      <c r="P114" t="s">
        <v>814</v>
      </c>
      <c r="Q114" t="s">
        <v>34</v>
      </c>
      <c r="R114" t="s">
        <v>51</v>
      </c>
      <c r="S114" t="s">
        <v>58</v>
      </c>
      <c r="T114" t="s">
        <v>708</v>
      </c>
      <c r="U114" t="s">
        <v>185</v>
      </c>
      <c r="V114" t="s">
        <v>186</v>
      </c>
      <c r="W114" t="s">
        <v>39</v>
      </c>
      <c r="X114" t="s">
        <v>40</v>
      </c>
      <c r="Y114" t="s">
        <v>187</v>
      </c>
      <c r="Z114" t="s">
        <v>41</v>
      </c>
      <c r="AA114" t="s">
        <v>41</v>
      </c>
      <c r="AB114" t="s">
        <v>188</v>
      </c>
      <c r="AC114" t="s">
        <v>709</v>
      </c>
    </row>
    <row r="115" spans="1:29" x14ac:dyDescent="0.25">
      <c r="A115" t="s">
        <v>864</v>
      </c>
      <c r="B115" t="s">
        <v>706</v>
      </c>
      <c r="C115" t="s">
        <v>707</v>
      </c>
      <c r="D115" t="s">
        <v>61</v>
      </c>
      <c r="E115">
        <v>513</v>
      </c>
      <c r="F115" t="str">
        <f t="shared" si="3"/>
        <v>A3560MX513</v>
      </c>
      <c r="G115" s="5">
        <f t="shared" si="4"/>
        <v>37000</v>
      </c>
      <c r="H115" s="34">
        <v>-36937</v>
      </c>
      <c r="I115" s="5">
        <v>-37000</v>
      </c>
      <c r="J115" t="s">
        <v>99</v>
      </c>
      <c r="K115" t="str">
        <f t="shared" si="5"/>
        <v>0952</v>
      </c>
      <c r="L115" t="s">
        <v>104</v>
      </c>
      <c r="M115" t="s">
        <v>105</v>
      </c>
      <c r="N115" t="s">
        <v>102</v>
      </c>
      <c r="O115" t="s">
        <v>103</v>
      </c>
      <c r="P115" t="s">
        <v>814</v>
      </c>
      <c r="Q115" t="s">
        <v>34</v>
      </c>
      <c r="R115" t="s">
        <v>51</v>
      </c>
      <c r="S115" t="s">
        <v>58</v>
      </c>
      <c r="T115" t="s">
        <v>708</v>
      </c>
      <c r="U115" t="s">
        <v>185</v>
      </c>
      <c r="V115" t="s">
        <v>186</v>
      </c>
      <c r="W115" t="s">
        <v>39</v>
      </c>
      <c r="X115" t="s">
        <v>40</v>
      </c>
      <c r="Y115" t="s">
        <v>187</v>
      </c>
      <c r="Z115" t="s">
        <v>41</v>
      </c>
      <c r="AA115" t="s">
        <v>41</v>
      </c>
      <c r="AB115" t="s">
        <v>188</v>
      </c>
      <c r="AC115" t="s">
        <v>709</v>
      </c>
    </row>
    <row r="116" spans="1:29" x14ac:dyDescent="0.25">
      <c r="A116" t="s">
        <v>143</v>
      </c>
      <c r="B116" t="s">
        <v>706</v>
      </c>
      <c r="C116" t="s">
        <v>707</v>
      </c>
      <c r="D116" t="s">
        <v>61</v>
      </c>
      <c r="E116">
        <v>513</v>
      </c>
      <c r="F116" t="str">
        <f t="shared" si="3"/>
        <v>A3560MX513</v>
      </c>
      <c r="G116" s="5">
        <f t="shared" si="4"/>
        <v>50000</v>
      </c>
      <c r="H116" s="34">
        <v>49502</v>
      </c>
      <c r="I116" s="5">
        <v>50000</v>
      </c>
      <c r="J116" t="s">
        <v>29</v>
      </c>
      <c r="K116" t="str">
        <f t="shared" si="5"/>
        <v>0775</v>
      </c>
      <c r="L116" t="s">
        <v>610</v>
      </c>
      <c r="M116" t="s">
        <v>682</v>
      </c>
      <c r="N116" t="s">
        <v>683</v>
      </c>
      <c r="O116" t="s">
        <v>684</v>
      </c>
      <c r="P116" t="s">
        <v>814</v>
      </c>
      <c r="Q116" t="s">
        <v>34</v>
      </c>
      <c r="R116" t="s">
        <v>51</v>
      </c>
      <c r="S116" t="s">
        <v>58</v>
      </c>
      <c r="T116" t="s">
        <v>708</v>
      </c>
      <c r="U116" t="s">
        <v>185</v>
      </c>
      <c r="V116" t="s">
        <v>186</v>
      </c>
      <c r="W116" t="s">
        <v>39</v>
      </c>
      <c r="X116" t="s">
        <v>40</v>
      </c>
      <c r="Y116" t="s">
        <v>187</v>
      </c>
      <c r="Z116" t="s">
        <v>41</v>
      </c>
      <c r="AA116" t="s">
        <v>41</v>
      </c>
      <c r="AB116" t="s">
        <v>188</v>
      </c>
      <c r="AC116" t="s">
        <v>709</v>
      </c>
    </row>
    <row r="117" spans="1:29" x14ac:dyDescent="0.25">
      <c r="A117" t="s">
        <v>144</v>
      </c>
      <c r="B117" t="s">
        <v>706</v>
      </c>
      <c r="C117" t="s">
        <v>707</v>
      </c>
      <c r="D117" t="s">
        <v>61</v>
      </c>
      <c r="E117">
        <v>513</v>
      </c>
      <c r="F117" t="str">
        <f t="shared" si="3"/>
        <v>A3560MX513</v>
      </c>
      <c r="G117" s="5">
        <f t="shared" si="4"/>
        <v>29000</v>
      </c>
      <c r="H117" s="34">
        <v>-28785</v>
      </c>
      <c r="I117" s="5">
        <v>-29000</v>
      </c>
      <c r="J117" t="s">
        <v>99</v>
      </c>
      <c r="K117" t="str">
        <f t="shared" si="5"/>
        <v>0036</v>
      </c>
      <c r="L117" t="s">
        <v>675</v>
      </c>
      <c r="M117" t="s">
        <v>676</v>
      </c>
      <c r="N117" t="s">
        <v>677</v>
      </c>
      <c r="O117" t="s">
        <v>678</v>
      </c>
      <c r="P117" t="s">
        <v>814</v>
      </c>
      <c r="Q117" t="s">
        <v>34</v>
      </c>
      <c r="R117" t="s">
        <v>51</v>
      </c>
      <c r="S117" t="s">
        <v>58</v>
      </c>
      <c r="T117" t="s">
        <v>708</v>
      </c>
      <c r="U117" t="s">
        <v>185</v>
      </c>
      <c r="V117" t="s">
        <v>186</v>
      </c>
      <c r="W117" t="s">
        <v>39</v>
      </c>
      <c r="X117" t="s">
        <v>40</v>
      </c>
      <c r="Y117" t="s">
        <v>187</v>
      </c>
      <c r="Z117" t="s">
        <v>41</v>
      </c>
      <c r="AA117" t="s">
        <v>41</v>
      </c>
      <c r="AB117" t="s">
        <v>188</v>
      </c>
      <c r="AC117" t="s">
        <v>709</v>
      </c>
    </row>
    <row r="118" spans="1:29" x14ac:dyDescent="0.25">
      <c r="A118" t="s">
        <v>145</v>
      </c>
      <c r="B118" t="s">
        <v>706</v>
      </c>
      <c r="C118" t="s">
        <v>707</v>
      </c>
      <c r="D118" t="s">
        <v>61</v>
      </c>
      <c r="E118">
        <v>513</v>
      </c>
      <c r="F118" t="str">
        <f t="shared" si="3"/>
        <v>A3560MX513</v>
      </c>
      <c r="G118" s="5">
        <f t="shared" si="4"/>
        <v>21000</v>
      </c>
      <c r="H118" s="34">
        <v>-20717</v>
      </c>
      <c r="I118" s="5">
        <v>-21000</v>
      </c>
      <c r="J118" t="s">
        <v>99</v>
      </c>
      <c r="K118" t="str">
        <f t="shared" si="5"/>
        <v>0740</v>
      </c>
      <c r="L118" t="s">
        <v>607</v>
      </c>
      <c r="M118" t="s">
        <v>685</v>
      </c>
      <c r="N118" t="s">
        <v>686</v>
      </c>
      <c r="O118" t="s">
        <v>687</v>
      </c>
      <c r="P118" t="s">
        <v>814</v>
      </c>
      <c r="Q118" t="s">
        <v>34</v>
      </c>
      <c r="R118" t="s">
        <v>51</v>
      </c>
      <c r="S118" t="s">
        <v>58</v>
      </c>
      <c r="T118" t="s">
        <v>708</v>
      </c>
      <c r="U118" t="s">
        <v>185</v>
      </c>
      <c r="V118" t="s">
        <v>186</v>
      </c>
      <c r="W118" t="s">
        <v>39</v>
      </c>
      <c r="X118" t="s">
        <v>40</v>
      </c>
      <c r="Y118" t="s">
        <v>187</v>
      </c>
      <c r="Z118" t="s">
        <v>41</v>
      </c>
      <c r="AA118" t="s">
        <v>41</v>
      </c>
      <c r="AB118" t="s">
        <v>188</v>
      </c>
      <c r="AC118" t="s">
        <v>709</v>
      </c>
    </row>
    <row r="119" spans="1:29" x14ac:dyDescent="0.25">
      <c r="A119" t="s">
        <v>147</v>
      </c>
      <c r="B119" t="s">
        <v>706</v>
      </c>
      <c r="C119" t="s">
        <v>707</v>
      </c>
      <c r="D119" t="s">
        <v>61</v>
      </c>
      <c r="E119">
        <v>513</v>
      </c>
      <c r="F119" t="str">
        <f t="shared" si="3"/>
        <v>A3560MX513</v>
      </c>
      <c r="G119" s="5">
        <f t="shared" si="4"/>
        <v>3000</v>
      </c>
      <c r="H119" s="34">
        <v>3119</v>
      </c>
      <c r="I119" s="5">
        <v>3000</v>
      </c>
      <c r="J119" t="s">
        <v>29</v>
      </c>
      <c r="K119" t="str">
        <f t="shared" si="5"/>
        <v>0698</v>
      </c>
      <c r="L119" t="s">
        <v>606</v>
      </c>
      <c r="M119" t="s">
        <v>679</v>
      </c>
      <c r="N119" t="s">
        <v>680</v>
      </c>
      <c r="O119" t="s">
        <v>681</v>
      </c>
      <c r="P119" t="s">
        <v>814</v>
      </c>
      <c r="Q119" t="s">
        <v>34</v>
      </c>
      <c r="R119" t="s">
        <v>51</v>
      </c>
      <c r="S119" t="s">
        <v>58</v>
      </c>
      <c r="T119" t="s">
        <v>708</v>
      </c>
      <c r="U119" t="s">
        <v>185</v>
      </c>
      <c r="V119" t="s">
        <v>186</v>
      </c>
      <c r="W119" t="s">
        <v>39</v>
      </c>
      <c r="X119" t="s">
        <v>40</v>
      </c>
      <c r="Y119" t="s">
        <v>187</v>
      </c>
      <c r="Z119" t="s">
        <v>41</v>
      </c>
      <c r="AA119" t="s">
        <v>41</v>
      </c>
      <c r="AB119" t="s">
        <v>188</v>
      </c>
      <c r="AC119" t="s">
        <v>709</v>
      </c>
    </row>
    <row r="120" spans="1:29" x14ac:dyDescent="0.25">
      <c r="A120" t="s">
        <v>148</v>
      </c>
      <c r="B120" t="s">
        <v>706</v>
      </c>
      <c r="C120" t="s">
        <v>707</v>
      </c>
      <c r="D120" t="s">
        <v>61</v>
      </c>
      <c r="E120">
        <v>513</v>
      </c>
      <c r="F120" t="str">
        <f t="shared" si="3"/>
        <v>A3560MX513</v>
      </c>
      <c r="G120" s="5">
        <f t="shared" si="4"/>
        <v>3000</v>
      </c>
      <c r="H120" s="34">
        <v>-3119</v>
      </c>
      <c r="I120" s="5">
        <v>-3000</v>
      </c>
      <c r="J120" t="s">
        <v>99</v>
      </c>
      <c r="K120" t="str">
        <f t="shared" si="5"/>
        <v>0775</v>
      </c>
      <c r="L120" t="s">
        <v>610</v>
      </c>
      <c r="M120" t="s">
        <v>682</v>
      </c>
      <c r="N120" t="s">
        <v>683</v>
      </c>
      <c r="O120" t="s">
        <v>684</v>
      </c>
      <c r="P120" t="s">
        <v>814</v>
      </c>
      <c r="Q120" t="s">
        <v>34</v>
      </c>
      <c r="R120" t="s">
        <v>51</v>
      </c>
      <c r="S120" t="s">
        <v>58</v>
      </c>
      <c r="T120" t="s">
        <v>708</v>
      </c>
      <c r="U120" t="s">
        <v>185</v>
      </c>
      <c r="V120" t="s">
        <v>186</v>
      </c>
      <c r="W120" t="s">
        <v>39</v>
      </c>
      <c r="X120" t="s">
        <v>40</v>
      </c>
      <c r="Y120" t="s">
        <v>187</v>
      </c>
      <c r="Z120" t="s">
        <v>41</v>
      </c>
      <c r="AA120" t="s">
        <v>41</v>
      </c>
      <c r="AB120" t="s">
        <v>188</v>
      </c>
      <c r="AC120" t="s">
        <v>709</v>
      </c>
    </row>
    <row r="121" spans="1:29" x14ac:dyDescent="0.25">
      <c r="A121" t="s">
        <v>149</v>
      </c>
      <c r="B121" t="s">
        <v>706</v>
      </c>
      <c r="C121" t="s">
        <v>707</v>
      </c>
      <c r="D121" t="s">
        <v>61</v>
      </c>
      <c r="E121">
        <v>513</v>
      </c>
      <c r="F121" t="str">
        <f t="shared" si="3"/>
        <v>A3560MX513</v>
      </c>
      <c r="G121" s="5">
        <f t="shared" si="4"/>
        <v>29000</v>
      </c>
      <c r="H121" s="34">
        <v>29220</v>
      </c>
      <c r="I121" s="5">
        <v>29000</v>
      </c>
      <c r="J121" t="s">
        <v>29</v>
      </c>
      <c r="K121" t="str">
        <f t="shared" si="5"/>
        <v>0036</v>
      </c>
      <c r="L121" t="s">
        <v>688</v>
      </c>
      <c r="M121" t="s">
        <v>689</v>
      </c>
      <c r="N121" t="s">
        <v>690</v>
      </c>
      <c r="O121" t="s">
        <v>691</v>
      </c>
      <c r="P121" t="s">
        <v>814</v>
      </c>
      <c r="Q121" t="s">
        <v>34</v>
      </c>
      <c r="R121" t="s">
        <v>51</v>
      </c>
      <c r="S121" t="s">
        <v>58</v>
      </c>
      <c r="T121" t="s">
        <v>708</v>
      </c>
      <c r="U121" t="s">
        <v>185</v>
      </c>
      <c r="V121" t="s">
        <v>186</v>
      </c>
      <c r="W121" t="s">
        <v>39</v>
      </c>
      <c r="X121" t="s">
        <v>40</v>
      </c>
      <c r="Y121" t="s">
        <v>187</v>
      </c>
      <c r="Z121" t="s">
        <v>41</v>
      </c>
      <c r="AA121" t="s">
        <v>41</v>
      </c>
      <c r="AB121" t="s">
        <v>188</v>
      </c>
      <c r="AC121" t="s">
        <v>709</v>
      </c>
    </row>
    <row r="122" spans="1:29" x14ac:dyDescent="0.25">
      <c r="A122" t="s">
        <v>150</v>
      </c>
      <c r="B122" t="s">
        <v>706</v>
      </c>
      <c r="C122" t="s">
        <v>707</v>
      </c>
      <c r="D122" t="s">
        <v>61</v>
      </c>
      <c r="E122">
        <v>513</v>
      </c>
      <c r="F122" t="str">
        <f t="shared" si="3"/>
        <v>A3560MX513</v>
      </c>
      <c r="G122" s="5">
        <f t="shared" si="4"/>
        <v>29000</v>
      </c>
      <c r="H122" s="34">
        <v>-29220</v>
      </c>
      <c r="I122" s="5">
        <v>-29000</v>
      </c>
      <c r="J122" t="s">
        <v>99</v>
      </c>
      <c r="K122" t="str">
        <f t="shared" si="5"/>
        <v>0036</v>
      </c>
      <c r="L122" t="s">
        <v>675</v>
      </c>
      <c r="M122" t="s">
        <v>676</v>
      </c>
      <c r="N122" t="s">
        <v>677</v>
      </c>
      <c r="O122" t="s">
        <v>678</v>
      </c>
      <c r="P122" t="s">
        <v>814</v>
      </c>
      <c r="Q122" t="s">
        <v>34</v>
      </c>
      <c r="R122" t="s">
        <v>51</v>
      </c>
      <c r="S122" t="s">
        <v>58</v>
      </c>
      <c r="T122" t="s">
        <v>708</v>
      </c>
      <c r="U122" t="s">
        <v>185</v>
      </c>
      <c r="V122" t="s">
        <v>186</v>
      </c>
      <c r="W122" t="s">
        <v>39</v>
      </c>
      <c r="X122" t="s">
        <v>40</v>
      </c>
      <c r="Y122" t="s">
        <v>187</v>
      </c>
      <c r="Z122" t="s">
        <v>41</v>
      </c>
      <c r="AA122" t="s">
        <v>41</v>
      </c>
      <c r="AB122" t="s">
        <v>188</v>
      </c>
      <c r="AC122" t="s">
        <v>709</v>
      </c>
    </row>
    <row r="123" spans="1:29" x14ac:dyDescent="0.25">
      <c r="A123" t="s">
        <v>849</v>
      </c>
      <c r="B123" t="s">
        <v>710</v>
      </c>
      <c r="C123" t="s">
        <v>711</v>
      </c>
      <c r="D123" t="s">
        <v>265</v>
      </c>
      <c r="E123">
        <v>513</v>
      </c>
      <c r="F123" t="str">
        <f t="shared" si="3"/>
        <v>A3600MX513</v>
      </c>
      <c r="G123" s="5">
        <f t="shared" si="4"/>
        <v>1886000</v>
      </c>
      <c r="H123" s="34">
        <v>1886666</v>
      </c>
      <c r="I123" s="5">
        <v>1886000</v>
      </c>
      <c r="J123" t="s">
        <v>29</v>
      </c>
      <c r="K123" t="str">
        <f t="shared" si="5"/>
        <v>0036</v>
      </c>
      <c r="L123" t="s">
        <v>675</v>
      </c>
      <c r="M123" t="s">
        <v>676</v>
      </c>
      <c r="N123" t="s">
        <v>677</v>
      </c>
      <c r="O123" t="s">
        <v>678</v>
      </c>
      <c r="P123" t="s">
        <v>814</v>
      </c>
      <c r="Q123" t="s">
        <v>34</v>
      </c>
      <c r="R123" t="s">
        <v>51</v>
      </c>
      <c r="S123" t="s">
        <v>58</v>
      </c>
      <c r="T123" t="s">
        <v>712</v>
      </c>
      <c r="U123" t="s">
        <v>194</v>
      </c>
      <c r="V123" t="s">
        <v>397</v>
      </c>
      <c r="W123" t="s">
        <v>39</v>
      </c>
      <c r="X123" t="s">
        <v>40</v>
      </c>
      <c r="Y123" t="s">
        <v>187</v>
      </c>
      <c r="Z123" t="s">
        <v>41</v>
      </c>
      <c r="AA123" t="s">
        <v>41</v>
      </c>
      <c r="AB123" t="s">
        <v>713</v>
      </c>
      <c r="AC123" t="s">
        <v>714</v>
      </c>
    </row>
    <row r="124" spans="1:29" x14ac:dyDescent="0.25">
      <c r="A124" t="s">
        <v>812</v>
      </c>
      <c r="B124" t="s">
        <v>710</v>
      </c>
      <c r="C124" t="s">
        <v>711</v>
      </c>
      <c r="D124" t="s">
        <v>265</v>
      </c>
      <c r="E124">
        <v>513</v>
      </c>
      <c r="F124" t="str">
        <f t="shared" si="3"/>
        <v>A3600MX513</v>
      </c>
      <c r="G124" s="5">
        <f t="shared" si="4"/>
        <v>1563000</v>
      </c>
      <c r="H124" s="34">
        <v>1562071</v>
      </c>
      <c r="I124" s="5">
        <v>1563000</v>
      </c>
      <c r="J124" t="s">
        <v>29</v>
      </c>
      <c r="K124" t="str">
        <f t="shared" si="5"/>
        <v>0950</v>
      </c>
      <c r="L124" t="s">
        <v>100</v>
      </c>
      <c r="M124" t="s">
        <v>101</v>
      </c>
      <c r="N124" t="s">
        <v>102</v>
      </c>
      <c r="O124" t="s">
        <v>103</v>
      </c>
      <c r="P124" t="s">
        <v>814</v>
      </c>
      <c r="Q124" t="s">
        <v>34</v>
      </c>
      <c r="R124" t="s">
        <v>51</v>
      </c>
      <c r="S124" t="s">
        <v>58</v>
      </c>
      <c r="T124" t="s">
        <v>712</v>
      </c>
      <c r="U124" t="s">
        <v>194</v>
      </c>
      <c r="V124" t="s">
        <v>397</v>
      </c>
      <c r="W124" t="s">
        <v>39</v>
      </c>
      <c r="X124" t="s">
        <v>40</v>
      </c>
      <c r="Y124" t="s">
        <v>187</v>
      </c>
      <c r="Z124" t="s">
        <v>41</v>
      </c>
      <c r="AA124" t="s">
        <v>41</v>
      </c>
      <c r="AB124" t="s">
        <v>713</v>
      </c>
      <c r="AC124" t="s">
        <v>714</v>
      </c>
    </row>
    <row r="125" spans="1:29" x14ac:dyDescent="0.25">
      <c r="A125" t="s">
        <v>825</v>
      </c>
      <c r="B125" t="s">
        <v>710</v>
      </c>
      <c r="C125" t="s">
        <v>711</v>
      </c>
      <c r="D125" t="s">
        <v>265</v>
      </c>
      <c r="E125">
        <v>513</v>
      </c>
      <c r="F125" t="str">
        <f t="shared" si="3"/>
        <v>A3600MX513</v>
      </c>
      <c r="G125" s="5">
        <f t="shared" si="4"/>
        <v>3449000</v>
      </c>
      <c r="H125" s="34">
        <v>-3448737</v>
      </c>
      <c r="I125" s="5">
        <v>-3449000</v>
      </c>
      <c r="J125" t="s">
        <v>99</v>
      </c>
      <c r="K125" t="str">
        <f t="shared" si="5"/>
        <v>0698</v>
      </c>
      <c r="L125" t="s">
        <v>606</v>
      </c>
      <c r="M125" t="s">
        <v>679</v>
      </c>
      <c r="N125" t="s">
        <v>680</v>
      </c>
      <c r="O125" t="s">
        <v>681</v>
      </c>
      <c r="P125" t="s">
        <v>814</v>
      </c>
      <c r="Q125" t="s">
        <v>34</v>
      </c>
      <c r="R125" t="s">
        <v>51</v>
      </c>
      <c r="S125" t="s">
        <v>58</v>
      </c>
      <c r="T125" t="s">
        <v>712</v>
      </c>
      <c r="U125" t="s">
        <v>194</v>
      </c>
      <c r="V125" t="s">
        <v>397</v>
      </c>
      <c r="W125" t="s">
        <v>39</v>
      </c>
      <c r="X125" t="s">
        <v>40</v>
      </c>
      <c r="Y125" t="s">
        <v>187</v>
      </c>
      <c r="Z125" t="s">
        <v>41</v>
      </c>
      <c r="AA125" t="s">
        <v>41</v>
      </c>
      <c r="AB125" t="s">
        <v>713</v>
      </c>
      <c r="AC125" t="s">
        <v>714</v>
      </c>
    </row>
    <row r="126" spans="1:29" x14ac:dyDescent="0.25">
      <c r="A126" t="s">
        <v>153</v>
      </c>
      <c r="B126" t="s">
        <v>710</v>
      </c>
      <c r="C126" t="s">
        <v>711</v>
      </c>
      <c r="D126" t="s">
        <v>265</v>
      </c>
      <c r="E126">
        <v>513</v>
      </c>
      <c r="F126" t="str">
        <f t="shared" si="3"/>
        <v>A3600MX513</v>
      </c>
      <c r="G126" s="5">
        <f t="shared" si="4"/>
        <v>3449000</v>
      </c>
      <c r="H126" s="34">
        <v>3448737</v>
      </c>
      <c r="I126" s="5">
        <v>3449000</v>
      </c>
      <c r="J126" t="s">
        <v>29</v>
      </c>
      <c r="K126" t="str">
        <f t="shared" si="5"/>
        <v>0698</v>
      </c>
      <c r="L126" t="s">
        <v>606</v>
      </c>
      <c r="M126" t="s">
        <v>679</v>
      </c>
      <c r="N126" t="s">
        <v>680</v>
      </c>
      <c r="O126" t="s">
        <v>681</v>
      </c>
      <c r="P126" t="s">
        <v>814</v>
      </c>
      <c r="Q126" t="s">
        <v>34</v>
      </c>
      <c r="R126" t="s">
        <v>51</v>
      </c>
      <c r="S126" t="s">
        <v>58</v>
      </c>
      <c r="T126" t="s">
        <v>712</v>
      </c>
      <c r="U126" t="s">
        <v>194</v>
      </c>
      <c r="V126" t="s">
        <v>397</v>
      </c>
      <c r="W126" t="s">
        <v>39</v>
      </c>
      <c r="X126" t="s">
        <v>40</v>
      </c>
      <c r="Y126" t="s">
        <v>187</v>
      </c>
      <c r="Z126" t="s">
        <v>41</v>
      </c>
      <c r="AA126" t="s">
        <v>41</v>
      </c>
      <c r="AB126" t="s">
        <v>713</v>
      </c>
      <c r="AC126" t="s">
        <v>714</v>
      </c>
    </row>
    <row r="127" spans="1:29" x14ac:dyDescent="0.25">
      <c r="A127" t="s">
        <v>695</v>
      </c>
      <c r="B127" t="s">
        <v>710</v>
      </c>
      <c r="C127" t="s">
        <v>711</v>
      </c>
      <c r="D127" t="s">
        <v>265</v>
      </c>
      <c r="E127">
        <v>513</v>
      </c>
      <c r="F127" t="str">
        <f t="shared" si="3"/>
        <v>A3600MX513</v>
      </c>
      <c r="G127" s="5">
        <f t="shared" si="4"/>
        <v>1887000</v>
      </c>
      <c r="H127" s="34">
        <v>-1886666</v>
      </c>
      <c r="I127" s="5">
        <v>-1887000</v>
      </c>
      <c r="J127" t="s">
        <v>99</v>
      </c>
      <c r="K127" t="str">
        <f t="shared" si="5"/>
        <v>0036</v>
      </c>
      <c r="L127" t="s">
        <v>675</v>
      </c>
      <c r="M127" t="s">
        <v>676</v>
      </c>
      <c r="N127" t="s">
        <v>677</v>
      </c>
      <c r="O127" t="s">
        <v>678</v>
      </c>
      <c r="P127" t="s">
        <v>814</v>
      </c>
      <c r="Q127" t="s">
        <v>34</v>
      </c>
      <c r="R127" t="s">
        <v>51</v>
      </c>
      <c r="S127" t="s">
        <v>58</v>
      </c>
      <c r="T127" t="s">
        <v>712</v>
      </c>
      <c r="U127" t="s">
        <v>194</v>
      </c>
      <c r="V127" t="s">
        <v>397</v>
      </c>
      <c r="W127" t="s">
        <v>39</v>
      </c>
      <c r="X127" t="s">
        <v>40</v>
      </c>
      <c r="Y127" t="s">
        <v>187</v>
      </c>
      <c r="Z127" t="s">
        <v>41</v>
      </c>
      <c r="AA127" t="s">
        <v>41</v>
      </c>
      <c r="AB127" t="s">
        <v>713</v>
      </c>
      <c r="AC127" t="s">
        <v>714</v>
      </c>
    </row>
    <row r="128" spans="1:29" x14ac:dyDescent="0.25">
      <c r="A128" t="s">
        <v>696</v>
      </c>
      <c r="B128" t="s">
        <v>710</v>
      </c>
      <c r="C128" t="s">
        <v>711</v>
      </c>
      <c r="D128" t="s">
        <v>265</v>
      </c>
      <c r="E128">
        <v>513</v>
      </c>
      <c r="F128" t="str">
        <f t="shared" si="3"/>
        <v>A3600MX513</v>
      </c>
      <c r="G128" s="5">
        <f t="shared" si="4"/>
        <v>1562000</v>
      </c>
      <c r="H128" s="34">
        <v>-1562071</v>
      </c>
      <c r="I128" s="5">
        <v>-1562000</v>
      </c>
      <c r="J128" t="s">
        <v>99</v>
      </c>
      <c r="K128" t="str">
        <f t="shared" si="5"/>
        <v>0775</v>
      </c>
      <c r="L128" t="s">
        <v>610</v>
      </c>
      <c r="M128" t="s">
        <v>682</v>
      </c>
      <c r="N128" t="s">
        <v>683</v>
      </c>
      <c r="O128" t="s">
        <v>684</v>
      </c>
      <c r="P128" t="s">
        <v>814</v>
      </c>
      <c r="Q128" t="s">
        <v>34</v>
      </c>
      <c r="R128" t="s">
        <v>51</v>
      </c>
      <c r="S128" t="s">
        <v>58</v>
      </c>
      <c r="T128" t="s">
        <v>712</v>
      </c>
      <c r="U128" t="s">
        <v>194</v>
      </c>
      <c r="V128" t="s">
        <v>397</v>
      </c>
      <c r="W128" t="s">
        <v>39</v>
      </c>
      <c r="X128" t="s">
        <v>40</v>
      </c>
      <c r="Y128" t="s">
        <v>187</v>
      </c>
      <c r="Z128" t="s">
        <v>41</v>
      </c>
      <c r="AA128" t="s">
        <v>41</v>
      </c>
      <c r="AB128" t="s">
        <v>713</v>
      </c>
      <c r="AC128" t="s">
        <v>714</v>
      </c>
    </row>
    <row r="129" spans="1:29" x14ac:dyDescent="0.25">
      <c r="A129" t="s">
        <v>865</v>
      </c>
      <c r="B129" t="s">
        <v>866</v>
      </c>
      <c r="C129" t="s">
        <v>867</v>
      </c>
      <c r="D129" t="s">
        <v>868</v>
      </c>
      <c r="E129">
        <v>513</v>
      </c>
      <c r="F129" t="str">
        <f t="shared" si="3"/>
        <v>A3790MX513</v>
      </c>
      <c r="G129" s="5">
        <f t="shared" si="4"/>
        <v>1489000</v>
      </c>
      <c r="H129" s="34">
        <v>1488709</v>
      </c>
      <c r="I129" s="5">
        <v>1489000</v>
      </c>
      <c r="J129" t="s">
        <v>29</v>
      </c>
      <c r="K129" t="str">
        <f t="shared" si="5"/>
        <v>0036</v>
      </c>
      <c r="L129" t="s">
        <v>675</v>
      </c>
      <c r="M129" t="s">
        <v>676</v>
      </c>
      <c r="N129" t="s">
        <v>677</v>
      </c>
      <c r="O129" t="s">
        <v>678</v>
      </c>
      <c r="P129" t="s">
        <v>814</v>
      </c>
      <c r="Q129" t="s">
        <v>34</v>
      </c>
      <c r="R129" t="s">
        <v>51</v>
      </c>
      <c r="S129" t="s">
        <v>58</v>
      </c>
      <c r="T129" t="s">
        <v>869</v>
      </c>
      <c r="U129" t="s">
        <v>185</v>
      </c>
      <c r="V129" t="s">
        <v>194</v>
      </c>
      <c r="W129" t="s">
        <v>39</v>
      </c>
      <c r="X129" t="s">
        <v>40</v>
      </c>
      <c r="Y129" t="s">
        <v>40</v>
      </c>
      <c r="Z129" t="s">
        <v>41</v>
      </c>
      <c r="AA129" t="s">
        <v>41</v>
      </c>
      <c r="AB129" t="s">
        <v>188</v>
      </c>
      <c r="AC129" t="s">
        <v>195</v>
      </c>
    </row>
    <row r="130" spans="1:29" x14ac:dyDescent="0.25">
      <c r="A130" t="s">
        <v>870</v>
      </c>
      <c r="B130" t="s">
        <v>866</v>
      </c>
      <c r="C130" t="s">
        <v>867</v>
      </c>
      <c r="D130" t="s">
        <v>868</v>
      </c>
      <c r="E130">
        <v>513</v>
      </c>
      <c r="F130" t="str">
        <f t="shared" si="3"/>
        <v>A3790MX513</v>
      </c>
      <c r="G130" s="5">
        <f t="shared" si="4"/>
        <v>94000</v>
      </c>
      <c r="H130" s="34">
        <v>93551</v>
      </c>
      <c r="I130" s="5">
        <v>94000</v>
      </c>
      <c r="J130" t="s">
        <v>29</v>
      </c>
      <c r="K130" t="str">
        <f t="shared" si="5"/>
        <v>0952</v>
      </c>
      <c r="L130" t="s">
        <v>104</v>
      </c>
      <c r="M130" t="s">
        <v>105</v>
      </c>
      <c r="N130" t="s">
        <v>102</v>
      </c>
      <c r="O130" t="s">
        <v>103</v>
      </c>
      <c r="P130" t="s">
        <v>814</v>
      </c>
      <c r="Q130" t="s">
        <v>34</v>
      </c>
      <c r="R130" t="s">
        <v>51</v>
      </c>
      <c r="S130" t="s">
        <v>58</v>
      </c>
      <c r="T130" t="s">
        <v>869</v>
      </c>
      <c r="U130" t="s">
        <v>185</v>
      </c>
      <c r="V130" t="s">
        <v>194</v>
      </c>
      <c r="W130" t="s">
        <v>39</v>
      </c>
      <c r="X130" t="s">
        <v>40</v>
      </c>
      <c r="Y130" t="s">
        <v>40</v>
      </c>
      <c r="Z130" t="s">
        <v>41</v>
      </c>
      <c r="AA130" t="s">
        <v>41</v>
      </c>
      <c r="AB130" t="s">
        <v>188</v>
      </c>
      <c r="AC130" t="s">
        <v>195</v>
      </c>
    </row>
    <row r="131" spans="1:29" x14ac:dyDescent="0.25">
      <c r="A131" t="s">
        <v>863</v>
      </c>
      <c r="B131" t="s">
        <v>866</v>
      </c>
      <c r="C131" t="s">
        <v>867</v>
      </c>
      <c r="D131" t="s">
        <v>868</v>
      </c>
      <c r="E131">
        <v>513</v>
      </c>
      <c r="F131" t="str">
        <f t="shared" si="3"/>
        <v>A3790MX513</v>
      </c>
      <c r="G131" s="5">
        <f t="shared" si="4"/>
        <v>1583000</v>
      </c>
      <c r="H131" s="34">
        <v>-1582260</v>
      </c>
      <c r="I131" s="5">
        <f>-1582000-1000</f>
        <v>-1583000</v>
      </c>
      <c r="J131" t="s">
        <v>99</v>
      </c>
      <c r="K131" t="str">
        <f t="shared" si="5"/>
        <v>0698</v>
      </c>
      <c r="L131" t="s">
        <v>606</v>
      </c>
      <c r="M131" t="s">
        <v>679</v>
      </c>
      <c r="N131" t="s">
        <v>680</v>
      </c>
      <c r="O131" t="s">
        <v>681</v>
      </c>
      <c r="P131" t="s">
        <v>814</v>
      </c>
      <c r="Q131" t="s">
        <v>34</v>
      </c>
      <c r="R131" t="s">
        <v>51</v>
      </c>
      <c r="S131" t="s">
        <v>58</v>
      </c>
      <c r="T131" t="s">
        <v>869</v>
      </c>
      <c r="U131" t="s">
        <v>185</v>
      </c>
      <c r="V131" t="s">
        <v>194</v>
      </c>
      <c r="W131" t="s">
        <v>39</v>
      </c>
      <c r="X131" t="s">
        <v>40</v>
      </c>
      <c r="Y131" t="s">
        <v>40</v>
      </c>
      <c r="Z131" t="s">
        <v>41</v>
      </c>
      <c r="AA131" t="s">
        <v>41</v>
      </c>
      <c r="AB131" t="s">
        <v>188</v>
      </c>
      <c r="AC131" t="s">
        <v>195</v>
      </c>
    </row>
    <row r="132" spans="1:29" x14ac:dyDescent="0.25">
      <c r="A132" t="s">
        <v>119</v>
      </c>
      <c r="B132" t="s">
        <v>866</v>
      </c>
      <c r="C132" t="s">
        <v>867</v>
      </c>
      <c r="D132" t="s">
        <v>868</v>
      </c>
      <c r="E132">
        <v>513</v>
      </c>
      <c r="F132" t="str">
        <f t="shared" si="3"/>
        <v>A3790MX513</v>
      </c>
      <c r="G132" s="5">
        <f t="shared" si="4"/>
        <v>3501000</v>
      </c>
      <c r="H132" s="34">
        <v>3501291</v>
      </c>
      <c r="I132" s="5">
        <v>3501000</v>
      </c>
      <c r="J132" t="s">
        <v>29</v>
      </c>
      <c r="K132" t="str">
        <f t="shared" si="5"/>
        <v>0036</v>
      </c>
      <c r="L132" t="s">
        <v>675</v>
      </c>
      <c r="M132" t="s">
        <v>676</v>
      </c>
      <c r="N132" t="s">
        <v>677</v>
      </c>
      <c r="O132" t="s">
        <v>678</v>
      </c>
      <c r="P132" t="s">
        <v>814</v>
      </c>
      <c r="Q132" t="s">
        <v>34</v>
      </c>
      <c r="R132" t="s">
        <v>51</v>
      </c>
      <c r="S132" t="s">
        <v>58</v>
      </c>
      <c r="T132" t="s">
        <v>869</v>
      </c>
      <c r="U132" t="s">
        <v>185</v>
      </c>
      <c r="V132" t="s">
        <v>194</v>
      </c>
      <c r="W132" t="s">
        <v>39</v>
      </c>
      <c r="X132" t="s">
        <v>40</v>
      </c>
      <c r="Y132" t="s">
        <v>40</v>
      </c>
      <c r="Z132" t="s">
        <v>41</v>
      </c>
      <c r="AA132" t="s">
        <v>41</v>
      </c>
      <c r="AB132" t="s">
        <v>188</v>
      </c>
      <c r="AC132" t="s">
        <v>195</v>
      </c>
    </row>
    <row r="133" spans="1:29" x14ac:dyDescent="0.25">
      <c r="A133" t="s">
        <v>125</v>
      </c>
      <c r="B133" t="s">
        <v>866</v>
      </c>
      <c r="C133" t="s">
        <v>867</v>
      </c>
      <c r="D133" t="s">
        <v>868</v>
      </c>
      <c r="E133">
        <v>513</v>
      </c>
      <c r="F133" t="str">
        <f t="shared" si="3"/>
        <v>A3790MX513</v>
      </c>
      <c r="G133" s="5">
        <f t="shared" si="4"/>
        <v>3501000</v>
      </c>
      <c r="H133" s="34">
        <v>-3501291</v>
      </c>
      <c r="I133" s="5">
        <v>-3501000</v>
      </c>
      <c r="J133" t="s">
        <v>99</v>
      </c>
      <c r="K133" t="str">
        <f t="shared" si="5"/>
        <v>0698</v>
      </c>
      <c r="L133" t="s">
        <v>606</v>
      </c>
      <c r="M133" t="s">
        <v>679</v>
      </c>
      <c r="N133" t="s">
        <v>680</v>
      </c>
      <c r="O133" t="s">
        <v>681</v>
      </c>
      <c r="P133" t="s">
        <v>814</v>
      </c>
      <c r="Q133" t="s">
        <v>34</v>
      </c>
      <c r="R133" t="s">
        <v>51</v>
      </c>
      <c r="S133" t="s">
        <v>58</v>
      </c>
      <c r="T133" t="s">
        <v>869</v>
      </c>
      <c r="U133" t="s">
        <v>185</v>
      </c>
      <c r="V133" t="s">
        <v>194</v>
      </c>
      <c r="W133" t="s">
        <v>39</v>
      </c>
      <c r="X133" t="s">
        <v>40</v>
      </c>
      <c r="Y133" t="s">
        <v>40</v>
      </c>
      <c r="Z133" t="s">
        <v>41</v>
      </c>
      <c r="AA133" t="s">
        <v>41</v>
      </c>
      <c r="AB133" t="s">
        <v>188</v>
      </c>
      <c r="AC133" t="s">
        <v>195</v>
      </c>
    </row>
    <row r="134" spans="1:29" x14ac:dyDescent="0.25">
      <c r="A134" t="s">
        <v>143</v>
      </c>
      <c r="B134" t="s">
        <v>866</v>
      </c>
      <c r="C134" t="s">
        <v>867</v>
      </c>
      <c r="D134" t="s">
        <v>868</v>
      </c>
      <c r="E134">
        <v>513</v>
      </c>
      <c r="F134" t="str">
        <f t="shared" si="3"/>
        <v>A3790MX513</v>
      </c>
      <c r="G134" s="5">
        <f t="shared" si="4"/>
        <v>533000</v>
      </c>
      <c r="H134" s="34">
        <v>533319</v>
      </c>
      <c r="I134" s="5">
        <v>533000</v>
      </c>
      <c r="J134" t="s">
        <v>29</v>
      </c>
      <c r="K134" t="str">
        <f t="shared" si="5"/>
        <v>0775</v>
      </c>
      <c r="L134" t="s">
        <v>610</v>
      </c>
      <c r="M134" t="s">
        <v>682</v>
      </c>
      <c r="N134" t="s">
        <v>683</v>
      </c>
      <c r="O134" t="s">
        <v>684</v>
      </c>
      <c r="P134" t="s">
        <v>814</v>
      </c>
      <c r="Q134" t="s">
        <v>34</v>
      </c>
      <c r="R134" t="s">
        <v>51</v>
      </c>
      <c r="S134" t="s">
        <v>58</v>
      </c>
      <c r="T134" t="s">
        <v>869</v>
      </c>
      <c r="U134" t="s">
        <v>185</v>
      </c>
      <c r="V134" t="s">
        <v>194</v>
      </c>
      <c r="W134" t="s">
        <v>39</v>
      </c>
      <c r="X134" t="s">
        <v>40</v>
      </c>
      <c r="Y134" t="s">
        <v>40</v>
      </c>
      <c r="Z134" t="s">
        <v>41</v>
      </c>
      <c r="AA134" t="s">
        <v>41</v>
      </c>
      <c r="AB134" t="s">
        <v>188</v>
      </c>
      <c r="AC134" t="s">
        <v>195</v>
      </c>
    </row>
    <row r="135" spans="1:29" x14ac:dyDescent="0.25">
      <c r="A135" t="s">
        <v>144</v>
      </c>
      <c r="B135" t="s">
        <v>866</v>
      </c>
      <c r="C135" t="s">
        <v>867</v>
      </c>
      <c r="D135" t="s">
        <v>868</v>
      </c>
      <c r="E135">
        <v>513</v>
      </c>
      <c r="F135" t="str">
        <f t="shared" si="3"/>
        <v>A3790MX513</v>
      </c>
      <c r="G135" s="5">
        <f t="shared" si="4"/>
        <v>468000</v>
      </c>
      <c r="H135" s="34">
        <v>-468246</v>
      </c>
      <c r="I135" s="5">
        <v>-468000</v>
      </c>
      <c r="J135" t="s">
        <v>99</v>
      </c>
      <c r="K135" t="str">
        <f t="shared" si="5"/>
        <v>0036</v>
      </c>
      <c r="L135" t="s">
        <v>675</v>
      </c>
      <c r="M135" t="s">
        <v>676</v>
      </c>
      <c r="N135" t="s">
        <v>677</v>
      </c>
      <c r="O135" t="s">
        <v>678</v>
      </c>
      <c r="P135" t="s">
        <v>814</v>
      </c>
      <c r="Q135" t="s">
        <v>34</v>
      </c>
      <c r="R135" t="s">
        <v>51</v>
      </c>
      <c r="S135" t="s">
        <v>58</v>
      </c>
      <c r="T135" t="s">
        <v>869</v>
      </c>
      <c r="U135" t="s">
        <v>185</v>
      </c>
      <c r="V135" t="s">
        <v>194</v>
      </c>
      <c r="W135" t="s">
        <v>39</v>
      </c>
      <c r="X135" t="s">
        <v>40</v>
      </c>
      <c r="Y135" t="s">
        <v>40</v>
      </c>
      <c r="Z135" t="s">
        <v>41</v>
      </c>
      <c r="AA135" t="s">
        <v>41</v>
      </c>
      <c r="AB135" t="s">
        <v>188</v>
      </c>
      <c r="AC135" t="s">
        <v>195</v>
      </c>
    </row>
    <row r="136" spans="1:29" x14ac:dyDescent="0.25">
      <c r="A136" t="s">
        <v>145</v>
      </c>
      <c r="B136" t="s">
        <v>866</v>
      </c>
      <c r="C136" t="s">
        <v>867</v>
      </c>
      <c r="D136" t="s">
        <v>868</v>
      </c>
      <c r="E136">
        <v>513</v>
      </c>
      <c r="F136" t="str">
        <f t="shared" ref="F136:F199" si="6">_xlfn.CONCAT("A",D136,"MX",E136)</f>
        <v>A3790MX513</v>
      </c>
      <c r="G136" s="5">
        <f t="shared" ref="G136:G199" si="7">ABS(I136)</f>
        <v>65000</v>
      </c>
      <c r="H136" s="34">
        <v>-65073</v>
      </c>
      <c r="I136" s="5">
        <v>-65000</v>
      </c>
      <c r="J136" t="s">
        <v>99</v>
      </c>
      <c r="K136" t="str">
        <f t="shared" ref="K136:K199" si="8">IF(AND(L136="0417",Q136="Governmental Fund"),"0036",L136)</f>
        <v>0740</v>
      </c>
      <c r="L136" t="s">
        <v>607</v>
      </c>
      <c r="M136" t="s">
        <v>685</v>
      </c>
      <c r="N136" t="s">
        <v>686</v>
      </c>
      <c r="O136" t="s">
        <v>687</v>
      </c>
      <c r="P136" t="s">
        <v>814</v>
      </c>
      <c r="Q136" t="s">
        <v>34</v>
      </c>
      <c r="R136" t="s">
        <v>51</v>
      </c>
      <c r="S136" t="s">
        <v>58</v>
      </c>
      <c r="T136" t="s">
        <v>869</v>
      </c>
      <c r="U136" t="s">
        <v>185</v>
      </c>
      <c r="V136" t="s">
        <v>194</v>
      </c>
      <c r="W136" t="s">
        <v>39</v>
      </c>
      <c r="X136" t="s">
        <v>40</v>
      </c>
      <c r="Y136" t="s">
        <v>40</v>
      </c>
      <c r="Z136" t="s">
        <v>41</v>
      </c>
      <c r="AA136" t="s">
        <v>41</v>
      </c>
      <c r="AB136" t="s">
        <v>188</v>
      </c>
      <c r="AC136" t="s">
        <v>195</v>
      </c>
    </row>
    <row r="137" spans="1:29" x14ac:dyDescent="0.25">
      <c r="A137" t="s">
        <v>147</v>
      </c>
      <c r="B137" t="s">
        <v>866</v>
      </c>
      <c r="C137" t="s">
        <v>867</v>
      </c>
      <c r="D137" t="s">
        <v>868</v>
      </c>
      <c r="E137">
        <v>513</v>
      </c>
      <c r="F137" t="str">
        <f t="shared" si="6"/>
        <v>A3790MX513</v>
      </c>
      <c r="G137" s="5">
        <f t="shared" si="7"/>
        <v>79000</v>
      </c>
      <c r="H137" s="34">
        <v>79042</v>
      </c>
      <c r="I137" s="5">
        <v>79000</v>
      </c>
      <c r="J137" t="s">
        <v>29</v>
      </c>
      <c r="K137" t="str">
        <f t="shared" si="8"/>
        <v>0698</v>
      </c>
      <c r="L137" t="s">
        <v>606</v>
      </c>
      <c r="M137" t="s">
        <v>679</v>
      </c>
      <c r="N137" t="s">
        <v>680</v>
      </c>
      <c r="O137" t="s">
        <v>681</v>
      </c>
      <c r="P137" t="s">
        <v>814</v>
      </c>
      <c r="Q137" t="s">
        <v>34</v>
      </c>
      <c r="R137" t="s">
        <v>51</v>
      </c>
      <c r="S137" t="s">
        <v>58</v>
      </c>
      <c r="T137" t="s">
        <v>869</v>
      </c>
      <c r="U137" t="s">
        <v>185</v>
      </c>
      <c r="V137" t="s">
        <v>194</v>
      </c>
      <c r="W137" t="s">
        <v>39</v>
      </c>
      <c r="X137" t="s">
        <v>40</v>
      </c>
      <c r="Y137" t="s">
        <v>40</v>
      </c>
      <c r="Z137" t="s">
        <v>41</v>
      </c>
      <c r="AA137" t="s">
        <v>41</v>
      </c>
      <c r="AB137" t="s">
        <v>188</v>
      </c>
      <c r="AC137" t="s">
        <v>195</v>
      </c>
    </row>
    <row r="138" spans="1:29" x14ac:dyDescent="0.25">
      <c r="A138" t="s">
        <v>148</v>
      </c>
      <c r="B138" t="s">
        <v>866</v>
      </c>
      <c r="C138" t="s">
        <v>867</v>
      </c>
      <c r="D138" t="s">
        <v>868</v>
      </c>
      <c r="E138">
        <v>513</v>
      </c>
      <c r="F138" t="str">
        <f t="shared" si="6"/>
        <v>A3790MX513</v>
      </c>
      <c r="G138" s="5">
        <f t="shared" si="7"/>
        <v>79000</v>
      </c>
      <c r="H138" s="34">
        <v>-79042</v>
      </c>
      <c r="I138" s="5">
        <v>-79000</v>
      </c>
      <c r="J138" t="s">
        <v>99</v>
      </c>
      <c r="K138" t="str">
        <f t="shared" si="8"/>
        <v>0775</v>
      </c>
      <c r="L138" t="s">
        <v>610</v>
      </c>
      <c r="M138" t="s">
        <v>682</v>
      </c>
      <c r="N138" t="s">
        <v>683</v>
      </c>
      <c r="O138" t="s">
        <v>684</v>
      </c>
      <c r="P138" t="s">
        <v>814</v>
      </c>
      <c r="Q138" t="s">
        <v>34</v>
      </c>
      <c r="R138" t="s">
        <v>51</v>
      </c>
      <c r="S138" t="s">
        <v>58</v>
      </c>
      <c r="T138" t="s">
        <v>869</v>
      </c>
      <c r="U138" t="s">
        <v>185</v>
      </c>
      <c r="V138" t="s">
        <v>194</v>
      </c>
      <c r="W138" t="s">
        <v>39</v>
      </c>
      <c r="X138" t="s">
        <v>40</v>
      </c>
      <c r="Y138" t="s">
        <v>40</v>
      </c>
      <c r="Z138" t="s">
        <v>41</v>
      </c>
      <c r="AA138" t="s">
        <v>41</v>
      </c>
      <c r="AB138" t="s">
        <v>188</v>
      </c>
      <c r="AC138" t="s">
        <v>195</v>
      </c>
    </row>
    <row r="139" spans="1:29" x14ac:dyDescent="0.25">
      <c r="A139" t="s">
        <v>149</v>
      </c>
      <c r="B139" t="s">
        <v>866</v>
      </c>
      <c r="C139" t="s">
        <v>867</v>
      </c>
      <c r="D139" t="s">
        <v>868</v>
      </c>
      <c r="E139">
        <v>513</v>
      </c>
      <c r="F139" t="str">
        <f t="shared" si="6"/>
        <v>A3790MX513</v>
      </c>
      <c r="G139" s="5">
        <f t="shared" si="7"/>
        <v>348000</v>
      </c>
      <c r="H139" s="34">
        <v>347731</v>
      </c>
      <c r="I139" s="5">
        <v>348000</v>
      </c>
      <c r="J139" t="s">
        <v>29</v>
      </c>
      <c r="K139" t="str">
        <f t="shared" si="8"/>
        <v>0036</v>
      </c>
      <c r="L139" t="s">
        <v>688</v>
      </c>
      <c r="M139" t="s">
        <v>689</v>
      </c>
      <c r="N139" t="s">
        <v>690</v>
      </c>
      <c r="O139" t="s">
        <v>691</v>
      </c>
      <c r="P139" t="s">
        <v>814</v>
      </c>
      <c r="Q139" t="s">
        <v>34</v>
      </c>
      <c r="R139" t="s">
        <v>51</v>
      </c>
      <c r="S139" t="s">
        <v>58</v>
      </c>
      <c r="T139" t="s">
        <v>869</v>
      </c>
      <c r="U139" t="s">
        <v>185</v>
      </c>
      <c r="V139" t="s">
        <v>194</v>
      </c>
      <c r="W139" t="s">
        <v>39</v>
      </c>
      <c r="X139" t="s">
        <v>40</v>
      </c>
      <c r="Y139" t="s">
        <v>40</v>
      </c>
      <c r="Z139" t="s">
        <v>41</v>
      </c>
      <c r="AA139" t="s">
        <v>41</v>
      </c>
      <c r="AB139" t="s">
        <v>188</v>
      </c>
      <c r="AC139" t="s">
        <v>195</v>
      </c>
    </row>
    <row r="140" spans="1:29" x14ac:dyDescent="0.25">
      <c r="A140" t="s">
        <v>150</v>
      </c>
      <c r="B140" t="s">
        <v>866</v>
      </c>
      <c r="C140" t="s">
        <v>867</v>
      </c>
      <c r="D140" t="s">
        <v>868</v>
      </c>
      <c r="E140">
        <v>513</v>
      </c>
      <c r="F140" t="str">
        <f t="shared" si="6"/>
        <v>A3790MX513</v>
      </c>
      <c r="G140" s="5">
        <f t="shared" si="7"/>
        <v>348000</v>
      </c>
      <c r="H140" s="34">
        <v>-347731</v>
      </c>
      <c r="I140" s="5">
        <v>-348000</v>
      </c>
      <c r="J140" t="s">
        <v>99</v>
      </c>
      <c r="K140" t="str">
        <f t="shared" si="8"/>
        <v>0036</v>
      </c>
      <c r="L140" t="s">
        <v>675</v>
      </c>
      <c r="M140" t="s">
        <v>676</v>
      </c>
      <c r="N140" t="s">
        <v>677</v>
      </c>
      <c r="O140" t="s">
        <v>678</v>
      </c>
      <c r="P140" t="s">
        <v>814</v>
      </c>
      <c r="Q140" t="s">
        <v>34</v>
      </c>
      <c r="R140" t="s">
        <v>51</v>
      </c>
      <c r="S140" t="s">
        <v>58</v>
      </c>
      <c r="T140" t="s">
        <v>869</v>
      </c>
      <c r="U140" t="s">
        <v>185</v>
      </c>
      <c r="V140" t="s">
        <v>194</v>
      </c>
      <c r="W140" t="s">
        <v>39</v>
      </c>
      <c r="X140" t="s">
        <v>40</v>
      </c>
      <c r="Y140" t="s">
        <v>40</v>
      </c>
      <c r="Z140" t="s">
        <v>41</v>
      </c>
      <c r="AA140" t="s">
        <v>41</v>
      </c>
      <c r="AB140" t="s">
        <v>188</v>
      </c>
      <c r="AC140" t="s">
        <v>195</v>
      </c>
    </row>
    <row r="141" spans="1:29" x14ac:dyDescent="0.25">
      <c r="A141" t="s">
        <v>849</v>
      </c>
      <c r="B141" t="s">
        <v>697</v>
      </c>
      <c r="C141" t="s">
        <v>698</v>
      </c>
      <c r="D141" t="s">
        <v>374</v>
      </c>
      <c r="E141">
        <v>513</v>
      </c>
      <c r="F141" t="str">
        <f t="shared" si="6"/>
        <v>A7760MX513</v>
      </c>
      <c r="G141" s="5">
        <f t="shared" si="7"/>
        <v>8241000</v>
      </c>
      <c r="H141" s="5">
        <v>8240319</v>
      </c>
      <c r="I141" s="5">
        <v>8241000</v>
      </c>
      <c r="J141" t="s">
        <v>29</v>
      </c>
      <c r="K141" t="str">
        <f t="shared" si="8"/>
        <v>0036</v>
      </c>
      <c r="L141" t="s">
        <v>675</v>
      </c>
      <c r="M141" t="s">
        <v>676</v>
      </c>
      <c r="N141" t="s">
        <v>677</v>
      </c>
      <c r="O141" t="s">
        <v>678</v>
      </c>
      <c r="P141" t="s">
        <v>814</v>
      </c>
      <c r="Q141" t="s">
        <v>34</v>
      </c>
      <c r="R141" t="s">
        <v>35</v>
      </c>
      <c r="S141" t="s">
        <v>36</v>
      </c>
      <c r="T141" t="s">
        <v>699</v>
      </c>
      <c r="U141" t="s">
        <v>185</v>
      </c>
      <c r="V141" t="s">
        <v>186</v>
      </c>
      <c r="W141" t="s">
        <v>39</v>
      </c>
      <c r="X141" t="s">
        <v>40</v>
      </c>
      <c r="Y141" t="s">
        <v>187</v>
      </c>
      <c r="Z141" t="s">
        <v>41</v>
      </c>
      <c r="AA141" t="s">
        <v>41</v>
      </c>
      <c r="AB141" t="s">
        <v>188</v>
      </c>
      <c r="AC141" t="s">
        <v>700</v>
      </c>
    </row>
    <row r="142" spans="1:29" x14ac:dyDescent="0.25">
      <c r="A142" t="s">
        <v>812</v>
      </c>
      <c r="B142" t="s">
        <v>697</v>
      </c>
      <c r="C142" t="s">
        <v>698</v>
      </c>
      <c r="D142" t="s">
        <v>374</v>
      </c>
      <c r="E142">
        <v>513</v>
      </c>
      <c r="F142" t="str">
        <f t="shared" si="6"/>
        <v>A7760MX513</v>
      </c>
      <c r="G142" s="5">
        <f t="shared" si="7"/>
        <v>62000</v>
      </c>
      <c r="H142" s="34">
        <v>62157</v>
      </c>
      <c r="I142" s="5">
        <v>62000</v>
      </c>
      <c r="J142" t="s">
        <v>29</v>
      </c>
      <c r="K142" t="str">
        <f t="shared" si="8"/>
        <v>0950</v>
      </c>
      <c r="L142" t="s">
        <v>100</v>
      </c>
      <c r="M142" t="s">
        <v>101</v>
      </c>
      <c r="N142" t="s">
        <v>102</v>
      </c>
      <c r="O142" t="s">
        <v>103</v>
      </c>
      <c r="P142" t="s">
        <v>814</v>
      </c>
      <c r="Q142" t="s">
        <v>34</v>
      </c>
      <c r="R142" t="s">
        <v>35</v>
      </c>
      <c r="S142" t="s">
        <v>36</v>
      </c>
      <c r="T142" t="s">
        <v>699</v>
      </c>
      <c r="U142" t="s">
        <v>185</v>
      </c>
      <c r="V142" t="s">
        <v>186</v>
      </c>
      <c r="W142" t="s">
        <v>39</v>
      </c>
      <c r="X142" t="s">
        <v>40</v>
      </c>
      <c r="Y142" t="s">
        <v>187</v>
      </c>
      <c r="Z142" t="s">
        <v>41</v>
      </c>
      <c r="AA142" t="s">
        <v>41</v>
      </c>
      <c r="AB142" t="s">
        <v>188</v>
      </c>
      <c r="AC142" t="s">
        <v>700</v>
      </c>
    </row>
    <row r="143" spans="1:29" x14ac:dyDescent="0.25">
      <c r="A143" t="s">
        <v>825</v>
      </c>
      <c r="B143" t="s">
        <v>697</v>
      </c>
      <c r="C143" t="s">
        <v>698</v>
      </c>
      <c r="D143" t="s">
        <v>374</v>
      </c>
      <c r="E143">
        <v>513</v>
      </c>
      <c r="F143" t="str">
        <f t="shared" si="6"/>
        <v>A7760MX513</v>
      </c>
      <c r="G143" s="5">
        <f t="shared" si="7"/>
        <v>8303000</v>
      </c>
      <c r="H143" s="34">
        <v>-8302476</v>
      </c>
      <c r="I143" s="5">
        <v>-8303000</v>
      </c>
      <c r="J143" t="s">
        <v>99</v>
      </c>
      <c r="K143" t="str">
        <f t="shared" si="8"/>
        <v>0698</v>
      </c>
      <c r="L143" t="s">
        <v>606</v>
      </c>
      <c r="M143" t="s">
        <v>679</v>
      </c>
      <c r="N143" t="s">
        <v>680</v>
      </c>
      <c r="O143" t="s">
        <v>681</v>
      </c>
      <c r="P143" t="s">
        <v>814</v>
      </c>
      <c r="Q143" t="s">
        <v>34</v>
      </c>
      <c r="R143" t="s">
        <v>35</v>
      </c>
      <c r="S143" t="s">
        <v>36</v>
      </c>
      <c r="T143" t="s">
        <v>699</v>
      </c>
      <c r="U143" t="s">
        <v>185</v>
      </c>
      <c r="V143" t="s">
        <v>186</v>
      </c>
      <c r="W143" t="s">
        <v>39</v>
      </c>
      <c r="X143" t="s">
        <v>40</v>
      </c>
      <c r="Y143" t="s">
        <v>187</v>
      </c>
      <c r="Z143" t="s">
        <v>41</v>
      </c>
      <c r="AA143" t="s">
        <v>41</v>
      </c>
      <c r="AB143" t="s">
        <v>188</v>
      </c>
      <c r="AC143" t="s">
        <v>700</v>
      </c>
    </row>
    <row r="144" spans="1:29" x14ac:dyDescent="0.25">
      <c r="A144" t="s">
        <v>865</v>
      </c>
      <c r="B144" t="s">
        <v>697</v>
      </c>
      <c r="C144" t="s">
        <v>698</v>
      </c>
      <c r="D144" t="s">
        <v>374</v>
      </c>
      <c r="E144">
        <v>513</v>
      </c>
      <c r="F144" t="str">
        <f t="shared" si="6"/>
        <v>A7760MX513</v>
      </c>
      <c r="G144" s="5">
        <f t="shared" si="7"/>
        <v>451000</v>
      </c>
      <c r="H144" s="5">
        <v>-451244</v>
      </c>
      <c r="I144" s="5">
        <v>-451000</v>
      </c>
      <c r="J144" t="s">
        <v>99</v>
      </c>
      <c r="K144" t="str">
        <f t="shared" si="8"/>
        <v>0036</v>
      </c>
      <c r="L144" t="s">
        <v>675</v>
      </c>
      <c r="M144" t="s">
        <v>676</v>
      </c>
      <c r="N144" t="s">
        <v>677</v>
      </c>
      <c r="O144" t="s">
        <v>678</v>
      </c>
      <c r="P144" t="s">
        <v>814</v>
      </c>
      <c r="Q144" t="s">
        <v>34</v>
      </c>
      <c r="R144" t="s">
        <v>35</v>
      </c>
      <c r="S144" t="s">
        <v>36</v>
      </c>
      <c r="T144" t="s">
        <v>699</v>
      </c>
      <c r="U144" t="s">
        <v>185</v>
      </c>
      <c r="V144" t="s">
        <v>186</v>
      </c>
      <c r="W144" t="s">
        <v>39</v>
      </c>
      <c r="X144" t="s">
        <v>40</v>
      </c>
      <c r="Y144" t="s">
        <v>187</v>
      </c>
      <c r="Z144" t="s">
        <v>41</v>
      </c>
      <c r="AA144" t="s">
        <v>41</v>
      </c>
      <c r="AB144" t="s">
        <v>188</v>
      </c>
      <c r="AC144" t="s">
        <v>700</v>
      </c>
    </row>
    <row r="145" spans="1:29" x14ac:dyDescent="0.25">
      <c r="A145" t="s">
        <v>863</v>
      </c>
      <c r="B145" t="s">
        <v>697</v>
      </c>
      <c r="C145" t="s">
        <v>698</v>
      </c>
      <c r="D145" t="s">
        <v>374</v>
      </c>
      <c r="E145">
        <v>513</v>
      </c>
      <c r="F145" t="str">
        <f t="shared" si="6"/>
        <v>A7760MX513</v>
      </c>
      <c r="G145" s="5">
        <f t="shared" si="7"/>
        <v>818000</v>
      </c>
      <c r="H145" s="34">
        <v>817661</v>
      </c>
      <c r="I145" s="5">
        <v>818000</v>
      </c>
      <c r="J145" t="s">
        <v>29</v>
      </c>
      <c r="K145" t="str">
        <f t="shared" si="8"/>
        <v>0698</v>
      </c>
      <c r="L145" t="s">
        <v>606</v>
      </c>
      <c r="M145" t="s">
        <v>679</v>
      </c>
      <c r="N145" t="s">
        <v>680</v>
      </c>
      <c r="O145" t="s">
        <v>681</v>
      </c>
      <c r="P145" t="s">
        <v>814</v>
      </c>
      <c r="Q145" t="s">
        <v>34</v>
      </c>
      <c r="R145" t="s">
        <v>35</v>
      </c>
      <c r="S145" t="s">
        <v>36</v>
      </c>
      <c r="T145" t="s">
        <v>699</v>
      </c>
      <c r="U145" t="s">
        <v>185</v>
      </c>
      <c r="V145" t="s">
        <v>186</v>
      </c>
      <c r="W145" t="s">
        <v>39</v>
      </c>
      <c r="X145" t="s">
        <v>40</v>
      </c>
      <c r="Y145" t="s">
        <v>187</v>
      </c>
      <c r="Z145" t="s">
        <v>41</v>
      </c>
      <c r="AA145" t="s">
        <v>41</v>
      </c>
      <c r="AB145" t="s">
        <v>188</v>
      </c>
      <c r="AC145" t="s">
        <v>700</v>
      </c>
    </row>
    <row r="146" spans="1:29" x14ac:dyDescent="0.25">
      <c r="A146" t="s">
        <v>864</v>
      </c>
      <c r="B146" t="s">
        <v>697</v>
      </c>
      <c r="C146" t="s">
        <v>698</v>
      </c>
      <c r="D146" t="s">
        <v>374</v>
      </c>
      <c r="E146">
        <v>513</v>
      </c>
      <c r="F146" t="str">
        <f t="shared" si="6"/>
        <v>A7760MX513</v>
      </c>
      <c r="G146" s="5">
        <f t="shared" si="7"/>
        <v>367000</v>
      </c>
      <c r="H146" s="34">
        <v>-366417</v>
      </c>
      <c r="I146" s="5">
        <f>-366000-1000</f>
        <v>-367000</v>
      </c>
      <c r="J146" t="s">
        <v>99</v>
      </c>
      <c r="K146" t="str">
        <f t="shared" si="8"/>
        <v>0952</v>
      </c>
      <c r="L146" t="s">
        <v>104</v>
      </c>
      <c r="M146" t="s">
        <v>105</v>
      </c>
      <c r="N146" t="s">
        <v>102</v>
      </c>
      <c r="O146" t="s">
        <v>103</v>
      </c>
      <c r="P146" t="s">
        <v>814</v>
      </c>
      <c r="Q146" t="s">
        <v>34</v>
      </c>
      <c r="R146" t="s">
        <v>35</v>
      </c>
      <c r="S146" t="s">
        <v>36</v>
      </c>
      <c r="T146" t="s">
        <v>699</v>
      </c>
      <c r="U146" t="s">
        <v>185</v>
      </c>
      <c r="V146" t="s">
        <v>186</v>
      </c>
      <c r="W146" t="s">
        <v>39</v>
      </c>
      <c r="X146" t="s">
        <v>40</v>
      </c>
      <c r="Y146" t="s">
        <v>187</v>
      </c>
      <c r="Z146" t="s">
        <v>41</v>
      </c>
      <c r="AA146" t="s">
        <v>41</v>
      </c>
      <c r="AB146" t="s">
        <v>188</v>
      </c>
      <c r="AC146" t="s">
        <v>700</v>
      </c>
    </row>
    <row r="147" spans="1:29" x14ac:dyDescent="0.25">
      <c r="A147" t="s">
        <v>119</v>
      </c>
      <c r="B147" t="s">
        <v>697</v>
      </c>
      <c r="C147" t="s">
        <v>698</v>
      </c>
      <c r="D147" t="s">
        <v>374</v>
      </c>
      <c r="E147">
        <v>513</v>
      </c>
      <c r="F147" t="str">
        <f t="shared" si="6"/>
        <v>A7760MX513</v>
      </c>
      <c r="G147" s="5">
        <f t="shared" si="7"/>
        <v>3443000</v>
      </c>
      <c r="H147" s="5">
        <v>3442796</v>
      </c>
      <c r="I147" s="5">
        <v>3443000</v>
      </c>
      <c r="J147" t="s">
        <v>29</v>
      </c>
      <c r="K147" t="str">
        <f t="shared" si="8"/>
        <v>0036</v>
      </c>
      <c r="L147" t="s">
        <v>675</v>
      </c>
      <c r="M147" t="s">
        <v>676</v>
      </c>
      <c r="N147" t="s">
        <v>677</v>
      </c>
      <c r="O147" t="s">
        <v>678</v>
      </c>
      <c r="P147" t="s">
        <v>814</v>
      </c>
      <c r="Q147" t="s">
        <v>34</v>
      </c>
      <c r="R147" t="s">
        <v>35</v>
      </c>
      <c r="S147" t="s">
        <v>36</v>
      </c>
      <c r="T147" t="s">
        <v>699</v>
      </c>
      <c r="U147" t="s">
        <v>185</v>
      </c>
      <c r="V147" t="s">
        <v>186</v>
      </c>
      <c r="W147" t="s">
        <v>39</v>
      </c>
      <c r="X147" t="s">
        <v>40</v>
      </c>
      <c r="Y147" t="s">
        <v>187</v>
      </c>
      <c r="Z147" t="s">
        <v>41</v>
      </c>
      <c r="AA147" t="s">
        <v>41</v>
      </c>
      <c r="AB147" t="s">
        <v>188</v>
      </c>
      <c r="AC147" t="s">
        <v>700</v>
      </c>
    </row>
    <row r="148" spans="1:29" x14ac:dyDescent="0.25">
      <c r="A148" t="s">
        <v>125</v>
      </c>
      <c r="B148" t="s">
        <v>697</v>
      </c>
      <c r="C148" t="s">
        <v>698</v>
      </c>
      <c r="D148" t="s">
        <v>374</v>
      </c>
      <c r="E148">
        <v>513</v>
      </c>
      <c r="F148" t="str">
        <f t="shared" si="6"/>
        <v>A7760MX513</v>
      </c>
      <c r="G148" s="5">
        <f t="shared" si="7"/>
        <v>3443000</v>
      </c>
      <c r="H148" s="34">
        <v>-3442796</v>
      </c>
      <c r="I148" s="5">
        <v>-3443000</v>
      </c>
      <c r="J148" t="s">
        <v>99</v>
      </c>
      <c r="K148" t="str">
        <f t="shared" si="8"/>
        <v>0698</v>
      </c>
      <c r="L148" t="s">
        <v>606</v>
      </c>
      <c r="M148" t="s">
        <v>679</v>
      </c>
      <c r="N148" t="s">
        <v>680</v>
      </c>
      <c r="O148" t="s">
        <v>681</v>
      </c>
      <c r="P148" t="s">
        <v>814</v>
      </c>
      <c r="Q148" t="s">
        <v>34</v>
      </c>
      <c r="R148" t="s">
        <v>35</v>
      </c>
      <c r="S148" t="s">
        <v>36</v>
      </c>
      <c r="T148" t="s">
        <v>699</v>
      </c>
      <c r="U148" t="s">
        <v>185</v>
      </c>
      <c r="V148" t="s">
        <v>186</v>
      </c>
      <c r="W148" t="s">
        <v>39</v>
      </c>
      <c r="X148" t="s">
        <v>40</v>
      </c>
      <c r="Y148" t="s">
        <v>187</v>
      </c>
      <c r="Z148" t="s">
        <v>41</v>
      </c>
      <c r="AA148" t="s">
        <v>41</v>
      </c>
      <c r="AB148" t="s">
        <v>188</v>
      </c>
      <c r="AC148" t="s">
        <v>700</v>
      </c>
    </row>
    <row r="149" spans="1:29" x14ac:dyDescent="0.25">
      <c r="A149" t="s">
        <v>143</v>
      </c>
      <c r="B149" t="s">
        <v>697</v>
      </c>
      <c r="C149" t="s">
        <v>698</v>
      </c>
      <c r="D149" t="s">
        <v>374</v>
      </c>
      <c r="E149">
        <v>513</v>
      </c>
      <c r="F149" t="str">
        <f t="shared" si="6"/>
        <v>A7760MX513</v>
      </c>
      <c r="G149" s="5">
        <f t="shared" si="7"/>
        <v>1268000</v>
      </c>
      <c r="H149" s="34">
        <v>1267543</v>
      </c>
      <c r="I149" s="5">
        <v>1268000</v>
      </c>
      <c r="J149" t="s">
        <v>29</v>
      </c>
      <c r="K149" t="str">
        <f t="shared" si="8"/>
        <v>0775</v>
      </c>
      <c r="L149" t="s">
        <v>610</v>
      </c>
      <c r="M149" t="s">
        <v>682</v>
      </c>
      <c r="N149" t="s">
        <v>683</v>
      </c>
      <c r="O149" t="s">
        <v>684</v>
      </c>
      <c r="P149" t="s">
        <v>814</v>
      </c>
      <c r="Q149" t="s">
        <v>34</v>
      </c>
      <c r="R149" t="s">
        <v>35</v>
      </c>
      <c r="S149" t="s">
        <v>36</v>
      </c>
      <c r="T149" t="s">
        <v>699</v>
      </c>
      <c r="U149" t="s">
        <v>185</v>
      </c>
      <c r="V149" t="s">
        <v>186</v>
      </c>
      <c r="W149" t="s">
        <v>39</v>
      </c>
      <c r="X149" t="s">
        <v>40</v>
      </c>
      <c r="Y149" t="s">
        <v>187</v>
      </c>
      <c r="Z149" t="s">
        <v>41</v>
      </c>
      <c r="AA149" t="s">
        <v>41</v>
      </c>
      <c r="AB149" t="s">
        <v>188</v>
      </c>
      <c r="AC149" t="s">
        <v>700</v>
      </c>
    </row>
    <row r="150" spans="1:29" x14ac:dyDescent="0.25">
      <c r="A150" t="s">
        <v>144</v>
      </c>
      <c r="B150" t="s">
        <v>697</v>
      </c>
      <c r="C150" t="s">
        <v>698</v>
      </c>
      <c r="D150" t="s">
        <v>374</v>
      </c>
      <c r="E150">
        <v>513</v>
      </c>
      <c r="F150" t="str">
        <f t="shared" si="6"/>
        <v>A7760MX513</v>
      </c>
      <c r="G150" s="5">
        <f t="shared" si="7"/>
        <v>1120000</v>
      </c>
      <c r="H150" s="5">
        <v>-1119403</v>
      </c>
      <c r="I150" s="5">
        <f>-1119000-1000</f>
        <v>-1120000</v>
      </c>
      <c r="J150" t="s">
        <v>99</v>
      </c>
      <c r="K150" t="str">
        <f t="shared" si="8"/>
        <v>0036</v>
      </c>
      <c r="L150" t="s">
        <v>675</v>
      </c>
      <c r="M150" t="s">
        <v>676</v>
      </c>
      <c r="N150" t="s">
        <v>677</v>
      </c>
      <c r="O150" t="s">
        <v>678</v>
      </c>
      <c r="P150" t="s">
        <v>814</v>
      </c>
      <c r="Q150" t="s">
        <v>34</v>
      </c>
      <c r="R150" t="s">
        <v>35</v>
      </c>
      <c r="S150" t="s">
        <v>36</v>
      </c>
      <c r="T150" t="s">
        <v>699</v>
      </c>
      <c r="U150" t="s">
        <v>185</v>
      </c>
      <c r="V150" t="s">
        <v>186</v>
      </c>
      <c r="W150" t="s">
        <v>39</v>
      </c>
      <c r="X150" t="s">
        <v>40</v>
      </c>
      <c r="Y150" t="s">
        <v>187</v>
      </c>
      <c r="Z150" t="s">
        <v>41</v>
      </c>
      <c r="AA150" t="s">
        <v>41</v>
      </c>
      <c r="AB150" t="s">
        <v>188</v>
      </c>
      <c r="AC150" t="s">
        <v>700</v>
      </c>
    </row>
    <row r="151" spans="1:29" x14ac:dyDescent="0.25">
      <c r="A151" t="s">
        <v>145</v>
      </c>
      <c r="B151" t="s">
        <v>697</v>
      </c>
      <c r="C151" t="s">
        <v>698</v>
      </c>
      <c r="D151" t="s">
        <v>374</v>
      </c>
      <c r="E151">
        <v>513</v>
      </c>
      <c r="F151" t="str">
        <f t="shared" si="6"/>
        <v>A7760MX513</v>
      </c>
      <c r="G151" s="5">
        <f t="shared" si="7"/>
        <v>148000</v>
      </c>
      <c r="H151" s="34">
        <v>-148140</v>
      </c>
      <c r="I151" s="5">
        <v>-148000</v>
      </c>
      <c r="J151" t="s">
        <v>99</v>
      </c>
      <c r="K151" t="str">
        <f t="shared" si="8"/>
        <v>0740</v>
      </c>
      <c r="L151" t="s">
        <v>607</v>
      </c>
      <c r="M151" t="s">
        <v>685</v>
      </c>
      <c r="N151" t="s">
        <v>686</v>
      </c>
      <c r="O151" t="s">
        <v>687</v>
      </c>
      <c r="P151" t="s">
        <v>814</v>
      </c>
      <c r="Q151" t="s">
        <v>34</v>
      </c>
      <c r="R151" t="s">
        <v>35</v>
      </c>
      <c r="S151" t="s">
        <v>36</v>
      </c>
      <c r="T151" t="s">
        <v>699</v>
      </c>
      <c r="U151" t="s">
        <v>185</v>
      </c>
      <c r="V151" t="s">
        <v>186</v>
      </c>
      <c r="W151" t="s">
        <v>39</v>
      </c>
      <c r="X151" t="s">
        <v>40</v>
      </c>
      <c r="Y151" t="s">
        <v>187</v>
      </c>
      <c r="Z151" t="s">
        <v>41</v>
      </c>
      <c r="AA151" t="s">
        <v>41</v>
      </c>
      <c r="AB151" t="s">
        <v>188</v>
      </c>
      <c r="AC151" t="s">
        <v>700</v>
      </c>
    </row>
    <row r="152" spans="1:29" x14ac:dyDescent="0.25">
      <c r="A152" t="s">
        <v>147</v>
      </c>
      <c r="B152" t="s">
        <v>697</v>
      </c>
      <c r="C152" t="s">
        <v>698</v>
      </c>
      <c r="D152" t="s">
        <v>374</v>
      </c>
      <c r="E152">
        <v>513</v>
      </c>
      <c r="F152" t="str">
        <f t="shared" si="6"/>
        <v>A7760MX513</v>
      </c>
      <c r="G152" s="5">
        <f t="shared" si="7"/>
        <v>593000</v>
      </c>
      <c r="H152" s="34">
        <v>592741</v>
      </c>
      <c r="I152" s="5">
        <v>593000</v>
      </c>
      <c r="J152" t="s">
        <v>29</v>
      </c>
      <c r="K152" t="str">
        <f t="shared" si="8"/>
        <v>0698</v>
      </c>
      <c r="L152" t="s">
        <v>606</v>
      </c>
      <c r="M152" t="s">
        <v>679</v>
      </c>
      <c r="N152" t="s">
        <v>680</v>
      </c>
      <c r="O152" t="s">
        <v>681</v>
      </c>
      <c r="P152" t="s">
        <v>814</v>
      </c>
      <c r="Q152" t="s">
        <v>34</v>
      </c>
      <c r="R152" t="s">
        <v>35</v>
      </c>
      <c r="S152" t="s">
        <v>36</v>
      </c>
      <c r="T152" t="s">
        <v>699</v>
      </c>
      <c r="U152" t="s">
        <v>185</v>
      </c>
      <c r="V152" t="s">
        <v>186</v>
      </c>
      <c r="W152" t="s">
        <v>39</v>
      </c>
      <c r="X152" t="s">
        <v>40</v>
      </c>
      <c r="Y152" t="s">
        <v>187</v>
      </c>
      <c r="Z152" t="s">
        <v>41</v>
      </c>
      <c r="AA152" t="s">
        <v>41</v>
      </c>
      <c r="AB152" t="s">
        <v>188</v>
      </c>
      <c r="AC152" t="s">
        <v>700</v>
      </c>
    </row>
    <row r="153" spans="1:29" x14ac:dyDescent="0.25">
      <c r="A153" t="s">
        <v>148</v>
      </c>
      <c r="B153" t="s">
        <v>697</v>
      </c>
      <c r="C153" t="s">
        <v>698</v>
      </c>
      <c r="D153" t="s">
        <v>374</v>
      </c>
      <c r="E153">
        <v>513</v>
      </c>
      <c r="F153" t="str">
        <f t="shared" si="6"/>
        <v>A7760MX513</v>
      </c>
      <c r="G153" s="5">
        <f t="shared" si="7"/>
        <v>593000</v>
      </c>
      <c r="H153" s="34">
        <v>-592741</v>
      </c>
      <c r="I153" s="5">
        <v>-593000</v>
      </c>
      <c r="J153" t="s">
        <v>99</v>
      </c>
      <c r="K153" t="str">
        <f t="shared" si="8"/>
        <v>0775</v>
      </c>
      <c r="L153" t="s">
        <v>610</v>
      </c>
      <c r="M153" t="s">
        <v>682</v>
      </c>
      <c r="N153" t="s">
        <v>683</v>
      </c>
      <c r="O153" t="s">
        <v>684</v>
      </c>
      <c r="P153" t="s">
        <v>814</v>
      </c>
      <c r="Q153" t="s">
        <v>34</v>
      </c>
      <c r="R153" t="s">
        <v>35</v>
      </c>
      <c r="S153" t="s">
        <v>36</v>
      </c>
      <c r="T153" t="s">
        <v>699</v>
      </c>
      <c r="U153" t="s">
        <v>185</v>
      </c>
      <c r="V153" t="s">
        <v>186</v>
      </c>
      <c r="W153" t="s">
        <v>39</v>
      </c>
      <c r="X153" t="s">
        <v>40</v>
      </c>
      <c r="Y153" t="s">
        <v>187</v>
      </c>
      <c r="Z153" t="s">
        <v>41</v>
      </c>
      <c r="AA153" t="s">
        <v>41</v>
      </c>
      <c r="AB153" t="s">
        <v>188</v>
      </c>
      <c r="AC153" t="s">
        <v>700</v>
      </c>
    </row>
    <row r="154" spans="1:29" x14ac:dyDescent="0.25">
      <c r="A154" t="s">
        <v>149</v>
      </c>
      <c r="B154" t="s">
        <v>697</v>
      </c>
      <c r="C154" t="s">
        <v>698</v>
      </c>
      <c r="D154" t="s">
        <v>374</v>
      </c>
      <c r="E154">
        <v>513</v>
      </c>
      <c r="F154" t="str">
        <f t="shared" si="6"/>
        <v>A7760MX513</v>
      </c>
      <c r="G154" s="5">
        <f t="shared" si="7"/>
        <v>1057000</v>
      </c>
      <c r="H154" s="34">
        <v>1056794</v>
      </c>
      <c r="I154" s="5">
        <v>1057000</v>
      </c>
      <c r="J154" t="s">
        <v>29</v>
      </c>
      <c r="K154" t="str">
        <f t="shared" si="8"/>
        <v>0036</v>
      </c>
      <c r="L154" t="s">
        <v>688</v>
      </c>
      <c r="M154" t="s">
        <v>689</v>
      </c>
      <c r="N154" t="s">
        <v>690</v>
      </c>
      <c r="O154" t="s">
        <v>691</v>
      </c>
      <c r="P154" t="s">
        <v>814</v>
      </c>
      <c r="Q154" t="s">
        <v>34</v>
      </c>
      <c r="R154" t="s">
        <v>35</v>
      </c>
      <c r="S154" t="s">
        <v>36</v>
      </c>
      <c r="T154" t="s">
        <v>699</v>
      </c>
      <c r="U154" t="s">
        <v>185</v>
      </c>
      <c r="V154" t="s">
        <v>186</v>
      </c>
      <c r="W154" t="s">
        <v>39</v>
      </c>
      <c r="X154" t="s">
        <v>40</v>
      </c>
      <c r="Y154" t="s">
        <v>187</v>
      </c>
      <c r="Z154" t="s">
        <v>41</v>
      </c>
      <c r="AA154" t="s">
        <v>41</v>
      </c>
      <c r="AB154" t="s">
        <v>188</v>
      </c>
      <c r="AC154" t="s">
        <v>700</v>
      </c>
    </row>
    <row r="155" spans="1:29" x14ac:dyDescent="0.25">
      <c r="A155" t="s">
        <v>150</v>
      </c>
      <c r="B155" t="s">
        <v>697</v>
      </c>
      <c r="C155" t="s">
        <v>698</v>
      </c>
      <c r="D155" t="s">
        <v>374</v>
      </c>
      <c r="E155">
        <v>513</v>
      </c>
      <c r="F155" t="str">
        <f t="shared" si="6"/>
        <v>A7760MX513</v>
      </c>
      <c r="G155" s="5">
        <f t="shared" si="7"/>
        <v>1057000</v>
      </c>
      <c r="H155" s="34">
        <v>-1056794</v>
      </c>
      <c r="I155" s="5">
        <v>-1057000</v>
      </c>
      <c r="J155" t="s">
        <v>99</v>
      </c>
      <c r="K155" t="str">
        <f t="shared" si="8"/>
        <v>0036</v>
      </c>
      <c r="L155" t="s">
        <v>675</v>
      </c>
      <c r="M155" t="s">
        <v>676</v>
      </c>
      <c r="N155" t="s">
        <v>677</v>
      </c>
      <c r="O155" t="s">
        <v>678</v>
      </c>
      <c r="P155" t="s">
        <v>814</v>
      </c>
      <c r="Q155" t="s">
        <v>34</v>
      </c>
      <c r="R155" t="s">
        <v>35</v>
      </c>
      <c r="S155" t="s">
        <v>36</v>
      </c>
      <c r="T155" t="s">
        <v>699</v>
      </c>
      <c r="U155" t="s">
        <v>185</v>
      </c>
      <c r="V155" t="s">
        <v>186</v>
      </c>
      <c r="W155" t="s">
        <v>39</v>
      </c>
      <c r="X155" t="s">
        <v>40</v>
      </c>
      <c r="Y155" t="s">
        <v>187</v>
      </c>
      <c r="Z155" t="s">
        <v>41</v>
      </c>
      <c r="AA155" t="s">
        <v>41</v>
      </c>
      <c r="AB155" t="s">
        <v>188</v>
      </c>
      <c r="AC155" t="s">
        <v>700</v>
      </c>
    </row>
    <row r="156" spans="1:29" x14ac:dyDescent="0.25">
      <c r="A156" t="s">
        <v>164</v>
      </c>
      <c r="B156" t="s">
        <v>697</v>
      </c>
      <c r="C156" t="s">
        <v>698</v>
      </c>
      <c r="D156" t="s">
        <v>374</v>
      </c>
      <c r="E156">
        <v>513</v>
      </c>
      <c r="F156" t="str">
        <f t="shared" si="6"/>
        <v>A7760MX513</v>
      </c>
      <c r="G156" s="5">
        <f t="shared" si="7"/>
        <v>993000</v>
      </c>
      <c r="H156" s="5">
        <v>993014</v>
      </c>
      <c r="I156" s="5">
        <v>993000</v>
      </c>
      <c r="J156" t="s">
        <v>29</v>
      </c>
      <c r="K156" t="str">
        <f t="shared" si="8"/>
        <v>0036</v>
      </c>
      <c r="L156" t="s">
        <v>675</v>
      </c>
      <c r="M156" t="s">
        <v>676</v>
      </c>
      <c r="N156" t="s">
        <v>677</v>
      </c>
      <c r="O156" t="s">
        <v>678</v>
      </c>
      <c r="P156" t="s">
        <v>814</v>
      </c>
      <c r="Q156" t="s">
        <v>34</v>
      </c>
      <c r="R156" t="s">
        <v>35</v>
      </c>
      <c r="S156" t="s">
        <v>36</v>
      </c>
      <c r="T156" t="s">
        <v>699</v>
      </c>
      <c r="U156" t="s">
        <v>185</v>
      </c>
      <c r="V156" t="s">
        <v>186</v>
      </c>
      <c r="W156" t="s">
        <v>39</v>
      </c>
      <c r="X156" t="s">
        <v>40</v>
      </c>
      <c r="Y156" t="s">
        <v>187</v>
      </c>
      <c r="Z156" t="s">
        <v>41</v>
      </c>
      <c r="AA156" t="s">
        <v>41</v>
      </c>
      <c r="AB156" t="s">
        <v>188</v>
      </c>
      <c r="AC156" t="s">
        <v>700</v>
      </c>
    </row>
    <row r="157" spans="1:29" x14ac:dyDescent="0.25">
      <c r="A157" t="s">
        <v>165</v>
      </c>
      <c r="B157" t="s">
        <v>697</v>
      </c>
      <c r="C157" t="s">
        <v>698</v>
      </c>
      <c r="D157" t="s">
        <v>374</v>
      </c>
      <c r="E157">
        <v>513</v>
      </c>
      <c r="F157" t="str">
        <f t="shared" si="6"/>
        <v>A7760MX513</v>
      </c>
      <c r="G157" s="5">
        <f t="shared" si="7"/>
        <v>993000</v>
      </c>
      <c r="H157" s="34">
        <v>-993014</v>
      </c>
      <c r="I157" s="5">
        <v>-993000</v>
      </c>
      <c r="J157" t="s">
        <v>99</v>
      </c>
      <c r="K157" t="str">
        <f t="shared" si="8"/>
        <v>0698</v>
      </c>
      <c r="L157" t="s">
        <v>606</v>
      </c>
      <c r="M157" t="s">
        <v>679</v>
      </c>
      <c r="N157" t="s">
        <v>680</v>
      </c>
      <c r="O157" t="s">
        <v>681</v>
      </c>
      <c r="P157" t="s">
        <v>814</v>
      </c>
      <c r="Q157" t="s">
        <v>34</v>
      </c>
      <c r="R157" t="s">
        <v>35</v>
      </c>
      <c r="S157" t="s">
        <v>36</v>
      </c>
      <c r="T157" t="s">
        <v>699</v>
      </c>
      <c r="U157" t="s">
        <v>185</v>
      </c>
      <c r="V157" t="s">
        <v>186</v>
      </c>
      <c r="W157" t="s">
        <v>39</v>
      </c>
      <c r="X157" t="s">
        <v>40</v>
      </c>
      <c r="Y157" t="s">
        <v>187</v>
      </c>
      <c r="Z157" t="s">
        <v>41</v>
      </c>
      <c r="AA157" t="s">
        <v>41</v>
      </c>
      <c r="AB157" t="s">
        <v>188</v>
      </c>
      <c r="AC157" t="s">
        <v>700</v>
      </c>
    </row>
    <row r="158" spans="1:29" x14ac:dyDescent="0.25">
      <c r="A158" t="s">
        <v>849</v>
      </c>
      <c r="B158" t="s">
        <v>701</v>
      </c>
      <c r="C158" t="s">
        <v>702</v>
      </c>
      <c r="D158" t="s">
        <v>374</v>
      </c>
      <c r="E158">
        <v>513</v>
      </c>
      <c r="F158" t="str">
        <f t="shared" si="6"/>
        <v>A7760MX513</v>
      </c>
      <c r="G158" s="5">
        <f t="shared" si="7"/>
        <v>290000</v>
      </c>
      <c r="H158" s="5">
        <v>289725</v>
      </c>
      <c r="I158" s="5">
        <v>290000</v>
      </c>
      <c r="J158" t="s">
        <v>29</v>
      </c>
      <c r="K158" t="str">
        <f t="shared" si="8"/>
        <v>0036</v>
      </c>
      <c r="L158" t="s">
        <v>675</v>
      </c>
      <c r="M158" t="s">
        <v>676</v>
      </c>
      <c r="N158" t="s">
        <v>677</v>
      </c>
      <c r="O158" t="s">
        <v>678</v>
      </c>
      <c r="P158" t="s">
        <v>814</v>
      </c>
      <c r="Q158" t="s">
        <v>34</v>
      </c>
      <c r="R158" t="s">
        <v>35</v>
      </c>
      <c r="S158" t="s">
        <v>36</v>
      </c>
      <c r="T158" t="s">
        <v>703</v>
      </c>
      <c r="U158" t="s">
        <v>185</v>
      </c>
      <c r="V158" t="s">
        <v>186</v>
      </c>
      <c r="W158" t="s">
        <v>39</v>
      </c>
      <c r="X158" t="s">
        <v>40</v>
      </c>
      <c r="Y158" t="s">
        <v>187</v>
      </c>
      <c r="Z158" t="s">
        <v>41</v>
      </c>
      <c r="AA158" t="s">
        <v>41</v>
      </c>
      <c r="AB158" t="s">
        <v>188</v>
      </c>
      <c r="AC158" t="s">
        <v>700</v>
      </c>
    </row>
    <row r="159" spans="1:29" x14ac:dyDescent="0.25">
      <c r="A159" t="s">
        <v>825</v>
      </c>
      <c r="B159" t="s">
        <v>701</v>
      </c>
      <c r="C159" t="s">
        <v>702</v>
      </c>
      <c r="D159" t="s">
        <v>374</v>
      </c>
      <c r="E159">
        <v>513</v>
      </c>
      <c r="F159" t="str">
        <f t="shared" si="6"/>
        <v>A7760MX513</v>
      </c>
      <c r="G159" s="5">
        <f t="shared" si="7"/>
        <v>279000</v>
      </c>
      <c r="H159" s="34">
        <v>-279136</v>
      </c>
      <c r="I159" s="5">
        <v>-279000</v>
      </c>
      <c r="J159" t="s">
        <v>99</v>
      </c>
      <c r="K159" t="str">
        <f t="shared" si="8"/>
        <v>0698</v>
      </c>
      <c r="L159" t="s">
        <v>606</v>
      </c>
      <c r="M159" t="s">
        <v>679</v>
      </c>
      <c r="N159" t="s">
        <v>680</v>
      </c>
      <c r="O159" t="s">
        <v>681</v>
      </c>
      <c r="P159" t="s">
        <v>814</v>
      </c>
      <c r="Q159" t="s">
        <v>34</v>
      </c>
      <c r="R159" t="s">
        <v>35</v>
      </c>
      <c r="S159" t="s">
        <v>36</v>
      </c>
      <c r="T159" t="s">
        <v>703</v>
      </c>
      <c r="U159" t="s">
        <v>185</v>
      </c>
      <c r="V159" t="s">
        <v>186</v>
      </c>
      <c r="W159" t="s">
        <v>39</v>
      </c>
      <c r="X159" t="s">
        <v>40</v>
      </c>
      <c r="Y159" t="s">
        <v>187</v>
      </c>
      <c r="Z159" t="s">
        <v>41</v>
      </c>
      <c r="AA159" t="s">
        <v>41</v>
      </c>
      <c r="AB159" t="s">
        <v>188</v>
      </c>
      <c r="AC159" t="s">
        <v>700</v>
      </c>
    </row>
    <row r="160" spans="1:29" x14ac:dyDescent="0.25">
      <c r="A160" t="s">
        <v>851</v>
      </c>
      <c r="B160" t="s">
        <v>701</v>
      </c>
      <c r="C160" t="s">
        <v>702</v>
      </c>
      <c r="D160" t="s">
        <v>374</v>
      </c>
      <c r="E160">
        <v>513</v>
      </c>
      <c r="F160" t="str">
        <f t="shared" si="6"/>
        <v>A7760MX513</v>
      </c>
      <c r="G160" s="5">
        <f t="shared" si="7"/>
        <v>11000</v>
      </c>
      <c r="H160" s="34">
        <v>-10589</v>
      </c>
      <c r="I160" s="5">
        <v>-11000</v>
      </c>
      <c r="J160" t="s">
        <v>99</v>
      </c>
      <c r="K160" t="str">
        <f t="shared" si="8"/>
        <v>0950</v>
      </c>
      <c r="L160" t="s">
        <v>100</v>
      </c>
      <c r="M160" t="s">
        <v>101</v>
      </c>
      <c r="N160" t="s">
        <v>102</v>
      </c>
      <c r="O160" t="s">
        <v>103</v>
      </c>
      <c r="P160" t="s">
        <v>814</v>
      </c>
      <c r="Q160" t="s">
        <v>34</v>
      </c>
      <c r="R160" t="s">
        <v>35</v>
      </c>
      <c r="S160" t="s">
        <v>36</v>
      </c>
      <c r="T160" t="s">
        <v>703</v>
      </c>
      <c r="U160" t="s">
        <v>185</v>
      </c>
      <c r="V160" t="s">
        <v>186</v>
      </c>
      <c r="W160" t="s">
        <v>39</v>
      </c>
      <c r="X160" t="s">
        <v>40</v>
      </c>
      <c r="Y160" t="s">
        <v>187</v>
      </c>
      <c r="Z160" t="s">
        <v>41</v>
      </c>
      <c r="AA160" t="s">
        <v>41</v>
      </c>
      <c r="AB160" t="s">
        <v>188</v>
      </c>
      <c r="AC160" t="s">
        <v>700</v>
      </c>
    </row>
    <row r="161" spans="1:30" x14ac:dyDescent="0.25">
      <c r="A161" t="s">
        <v>143</v>
      </c>
      <c r="B161" t="s">
        <v>701</v>
      </c>
      <c r="C161" t="s">
        <v>702</v>
      </c>
      <c r="D161" t="s">
        <v>374</v>
      </c>
      <c r="E161">
        <v>513</v>
      </c>
      <c r="F161" t="str">
        <f t="shared" si="6"/>
        <v>A7760MX513</v>
      </c>
      <c r="G161" s="5">
        <f t="shared" si="7"/>
        <v>89000</v>
      </c>
      <c r="H161" s="34">
        <v>88629</v>
      </c>
      <c r="I161" s="5">
        <v>89000</v>
      </c>
      <c r="J161" t="s">
        <v>29</v>
      </c>
      <c r="K161" t="str">
        <f t="shared" si="8"/>
        <v>0775</v>
      </c>
      <c r="L161" t="s">
        <v>610</v>
      </c>
      <c r="M161" t="s">
        <v>682</v>
      </c>
      <c r="N161" t="s">
        <v>683</v>
      </c>
      <c r="O161" t="s">
        <v>684</v>
      </c>
      <c r="P161" t="s">
        <v>814</v>
      </c>
      <c r="Q161" t="s">
        <v>34</v>
      </c>
      <c r="R161" t="s">
        <v>35</v>
      </c>
      <c r="S161" t="s">
        <v>36</v>
      </c>
      <c r="T161" t="s">
        <v>703</v>
      </c>
      <c r="U161" t="s">
        <v>185</v>
      </c>
      <c r="V161" t="s">
        <v>186</v>
      </c>
      <c r="W161" t="s">
        <v>39</v>
      </c>
      <c r="X161" t="s">
        <v>40</v>
      </c>
      <c r="Y161" t="s">
        <v>187</v>
      </c>
      <c r="Z161" t="s">
        <v>41</v>
      </c>
      <c r="AA161" t="s">
        <v>41</v>
      </c>
      <c r="AB161" t="s">
        <v>188</v>
      </c>
      <c r="AC161" t="s">
        <v>700</v>
      </c>
    </row>
    <row r="162" spans="1:30" x14ac:dyDescent="0.25">
      <c r="A162" t="s">
        <v>144</v>
      </c>
      <c r="B162" t="s">
        <v>701</v>
      </c>
      <c r="C162" t="s">
        <v>702</v>
      </c>
      <c r="D162" t="s">
        <v>374</v>
      </c>
      <c r="E162">
        <v>513</v>
      </c>
      <c r="F162" t="str">
        <f t="shared" si="6"/>
        <v>A7760MX513</v>
      </c>
      <c r="G162" s="5">
        <f t="shared" si="7"/>
        <v>87000</v>
      </c>
      <c r="H162" s="5">
        <v>-86375</v>
      </c>
      <c r="I162" s="5">
        <f>-86000-1000</f>
        <v>-87000</v>
      </c>
      <c r="J162" t="s">
        <v>99</v>
      </c>
      <c r="K162" t="str">
        <f t="shared" si="8"/>
        <v>0036</v>
      </c>
      <c r="L162" t="s">
        <v>675</v>
      </c>
      <c r="M162" t="s">
        <v>676</v>
      </c>
      <c r="N162" t="s">
        <v>677</v>
      </c>
      <c r="O162" t="s">
        <v>678</v>
      </c>
      <c r="P162" t="s">
        <v>814</v>
      </c>
      <c r="Q162" t="s">
        <v>34</v>
      </c>
      <c r="R162" t="s">
        <v>35</v>
      </c>
      <c r="S162" t="s">
        <v>36</v>
      </c>
      <c r="T162" t="s">
        <v>703</v>
      </c>
      <c r="U162" t="s">
        <v>185</v>
      </c>
      <c r="V162" t="s">
        <v>186</v>
      </c>
      <c r="W162" t="s">
        <v>39</v>
      </c>
      <c r="X162" t="s">
        <v>40</v>
      </c>
      <c r="Y162" t="s">
        <v>187</v>
      </c>
      <c r="Z162" t="s">
        <v>41</v>
      </c>
      <c r="AA162" t="s">
        <v>41</v>
      </c>
      <c r="AB162" t="s">
        <v>188</v>
      </c>
      <c r="AC162" t="s">
        <v>700</v>
      </c>
    </row>
    <row r="163" spans="1:30" x14ac:dyDescent="0.25">
      <c r="A163" t="s">
        <v>145</v>
      </c>
      <c r="B163" t="s">
        <v>701</v>
      </c>
      <c r="C163" t="s">
        <v>702</v>
      </c>
      <c r="D163" t="s">
        <v>374</v>
      </c>
      <c r="E163">
        <v>513</v>
      </c>
      <c r="F163" t="str">
        <f t="shared" si="6"/>
        <v>A7760MX513</v>
      </c>
      <c r="G163" s="5">
        <f t="shared" si="7"/>
        <v>2000</v>
      </c>
      <c r="H163" s="34">
        <v>-2254</v>
      </c>
      <c r="I163" s="5">
        <v>-2000</v>
      </c>
      <c r="J163" t="s">
        <v>99</v>
      </c>
      <c r="K163" t="str">
        <f t="shared" si="8"/>
        <v>0740</v>
      </c>
      <c r="L163" t="s">
        <v>607</v>
      </c>
      <c r="M163" t="s">
        <v>685</v>
      </c>
      <c r="N163" t="s">
        <v>686</v>
      </c>
      <c r="O163" t="s">
        <v>687</v>
      </c>
      <c r="P163" t="s">
        <v>814</v>
      </c>
      <c r="Q163" t="s">
        <v>34</v>
      </c>
      <c r="R163" t="s">
        <v>35</v>
      </c>
      <c r="S163" t="s">
        <v>36</v>
      </c>
      <c r="T163" t="s">
        <v>703</v>
      </c>
      <c r="U163" t="s">
        <v>185</v>
      </c>
      <c r="V163" t="s">
        <v>186</v>
      </c>
      <c r="W163" t="s">
        <v>39</v>
      </c>
      <c r="X163" t="s">
        <v>40</v>
      </c>
      <c r="Y163" t="s">
        <v>187</v>
      </c>
      <c r="Z163" t="s">
        <v>41</v>
      </c>
      <c r="AA163" t="s">
        <v>41</v>
      </c>
      <c r="AB163" t="s">
        <v>188</v>
      </c>
      <c r="AC163" t="s">
        <v>700</v>
      </c>
    </row>
    <row r="164" spans="1:30" x14ac:dyDescent="0.25">
      <c r="A164" t="s">
        <v>147</v>
      </c>
      <c r="B164" t="s">
        <v>701</v>
      </c>
      <c r="C164" t="s">
        <v>702</v>
      </c>
      <c r="D164" t="s">
        <v>374</v>
      </c>
      <c r="E164">
        <v>513</v>
      </c>
      <c r="F164" t="str">
        <f t="shared" si="6"/>
        <v>A7760MX513</v>
      </c>
      <c r="G164" s="5">
        <f t="shared" si="7"/>
        <v>87000</v>
      </c>
      <c r="H164" s="34">
        <v>86874</v>
      </c>
      <c r="I164" s="5">
        <v>87000</v>
      </c>
      <c r="J164" t="s">
        <v>29</v>
      </c>
      <c r="K164" t="str">
        <f t="shared" si="8"/>
        <v>0698</v>
      </c>
      <c r="L164" t="s">
        <v>606</v>
      </c>
      <c r="M164" t="s">
        <v>679</v>
      </c>
      <c r="N164" t="s">
        <v>680</v>
      </c>
      <c r="O164" t="s">
        <v>681</v>
      </c>
      <c r="P164" t="s">
        <v>814</v>
      </c>
      <c r="Q164" t="s">
        <v>34</v>
      </c>
      <c r="R164" t="s">
        <v>35</v>
      </c>
      <c r="S164" t="s">
        <v>36</v>
      </c>
      <c r="T164" t="s">
        <v>703</v>
      </c>
      <c r="U164" t="s">
        <v>185</v>
      </c>
      <c r="V164" t="s">
        <v>186</v>
      </c>
      <c r="W164" t="s">
        <v>39</v>
      </c>
      <c r="X164" t="s">
        <v>40</v>
      </c>
      <c r="Y164" t="s">
        <v>187</v>
      </c>
      <c r="Z164" t="s">
        <v>41</v>
      </c>
      <c r="AA164" t="s">
        <v>41</v>
      </c>
      <c r="AB164" t="s">
        <v>188</v>
      </c>
      <c r="AC164" t="s">
        <v>700</v>
      </c>
    </row>
    <row r="165" spans="1:30" x14ac:dyDescent="0.25">
      <c r="A165" t="s">
        <v>148</v>
      </c>
      <c r="B165" t="s">
        <v>701</v>
      </c>
      <c r="C165" t="s">
        <v>702</v>
      </c>
      <c r="D165" t="s">
        <v>374</v>
      </c>
      <c r="E165">
        <v>513</v>
      </c>
      <c r="F165" t="str">
        <f t="shared" si="6"/>
        <v>A7760MX513</v>
      </c>
      <c r="G165" s="5">
        <f t="shared" si="7"/>
        <v>87000</v>
      </c>
      <c r="H165" s="34">
        <v>-86874</v>
      </c>
      <c r="I165" s="5">
        <v>-87000</v>
      </c>
      <c r="J165" t="s">
        <v>99</v>
      </c>
      <c r="K165" t="str">
        <f t="shared" si="8"/>
        <v>0775</v>
      </c>
      <c r="L165" t="s">
        <v>610</v>
      </c>
      <c r="M165" t="s">
        <v>682</v>
      </c>
      <c r="N165" t="s">
        <v>683</v>
      </c>
      <c r="O165" t="s">
        <v>684</v>
      </c>
      <c r="P165" t="s">
        <v>814</v>
      </c>
      <c r="Q165" t="s">
        <v>34</v>
      </c>
      <c r="R165" t="s">
        <v>35</v>
      </c>
      <c r="S165" t="s">
        <v>36</v>
      </c>
      <c r="T165" t="s">
        <v>703</v>
      </c>
      <c r="U165" t="s">
        <v>185</v>
      </c>
      <c r="V165" t="s">
        <v>186</v>
      </c>
      <c r="W165" t="s">
        <v>39</v>
      </c>
      <c r="X165" t="s">
        <v>40</v>
      </c>
      <c r="Y165" t="s">
        <v>187</v>
      </c>
      <c r="Z165" t="s">
        <v>41</v>
      </c>
      <c r="AA165" t="s">
        <v>41</v>
      </c>
      <c r="AB165" t="s">
        <v>188</v>
      </c>
      <c r="AC165" t="s">
        <v>700</v>
      </c>
    </row>
    <row r="166" spans="1:30" x14ac:dyDescent="0.25">
      <c r="A166" t="s">
        <v>149</v>
      </c>
      <c r="B166" t="s">
        <v>701</v>
      </c>
      <c r="C166" t="s">
        <v>702</v>
      </c>
      <c r="D166" t="s">
        <v>374</v>
      </c>
      <c r="E166">
        <v>513</v>
      </c>
      <c r="F166" t="str">
        <f t="shared" si="6"/>
        <v>A7760MX513</v>
      </c>
      <c r="G166" s="5">
        <f t="shared" si="7"/>
        <v>90000</v>
      </c>
      <c r="H166" s="34">
        <v>89828</v>
      </c>
      <c r="I166" s="5">
        <v>90000</v>
      </c>
      <c r="J166" t="s">
        <v>29</v>
      </c>
      <c r="K166" t="str">
        <f t="shared" si="8"/>
        <v>0036</v>
      </c>
      <c r="L166" t="s">
        <v>688</v>
      </c>
      <c r="M166" t="s">
        <v>689</v>
      </c>
      <c r="N166" t="s">
        <v>690</v>
      </c>
      <c r="O166" t="s">
        <v>691</v>
      </c>
      <c r="P166" t="s">
        <v>814</v>
      </c>
      <c r="Q166" t="s">
        <v>34</v>
      </c>
      <c r="R166" t="s">
        <v>35</v>
      </c>
      <c r="S166" t="s">
        <v>36</v>
      </c>
      <c r="T166" t="s">
        <v>703</v>
      </c>
      <c r="U166" t="s">
        <v>185</v>
      </c>
      <c r="V166" t="s">
        <v>186</v>
      </c>
      <c r="W166" t="s">
        <v>39</v>
      </c>
      <c r="X166" t="s">
        <v>40</v>
      </c>
      <c r="Y166" t="s">
        <v>187</v>
      </c>
      <c r="Z166" t="s">
        <v>41</v>
      </c>
      <c r="AA166" t="s">
        <v>41</v>
      </c>
      <c r="AB166" t="s">
        <v>188</v>
      </c>
      <c r="AC166" t="s">
        <v>700</v>
      </c>
    </row>
    <row r="167" spans="1:30" x14ac:dyDescent="0.25">
      <c r="A167" t="s">
        <v>150</v>
      </c>
      <c r="B167" t="s">
        <v>701</v>
      </c>
      <c r="C167" t="s">
        <v>702</v>
      </c>
      <c r="D167" t="s">
        <v>374</v>
      </c>
      <c r="E167">
        <v>513</v>
      </c>
      <c r="F167" t="str">
        <f t="shared" si="6"/>
        <v>A7760MX513</v>
      </c>
      <c r="G167" s="5">
        <f t="shared" si="7"/>
        <v>90000</v>
      </c>
      <c r="H167" s="34">
        <v>-89828</v>
      </c>
      <c r="I167" s="5">
        <v>-90000</v>
      </c>
      <c r="J167" t="s">
        <v>99</v>
      </c>
      <c r="K167" t="str">
        <f t="shared" si="8"/>
        <v>0036</v>
      </c>
      <c r="L167" t="s">
        <v>675</v>
      </c>
      <c r="M167" t="s">
        <v>676</v>
      </c>
      <c r="N167" t="s">
        <v>677</v>
      </c>
      <c r="O167" t="s">
        <v>678</v>
      </c>
      <c r="P167" t="s">
        <v>814</v>
      </c>
      <c r="Q167" t="s">
        <v>34</v>
      </c>
      <c r="R167" t="s">
        <v>35</v>
      </c>
      <c r="S167" t="s">
        <v>36</v>
      </c>
      <c r="T167" t="s">
        <v>703</v>
      </c>
      <c r="U167" t="s">
        <v>185</v>
      </c>
      <c r="V167" t="s">
        <v>186</v>
      </c>
      <c r="W167" t="s">
        <v>39</v>
      </c>
      <c r="X167" t="s">
        <v>40</v>
      </c>
      <c r="Y167" t="s">
        <v>187</v>
      </c>
      <c r="Z167" t="s">
        <v>41</v>
      </c>
      <c r="AA167" t="s">
        <v>41</v>
      </c>
      <c r="AB167" t="s">
        <v>188</v>
      </c>
      <c r="AC167" t="s">
        <v>700</v>
      </c>
    </row>
    <row r="168" spans="1:30" x14ac:dyDescent="0.25">
      <c r="A168" t="s">
        <v>849</v>
      </c>
      <c r="B168" t="s">
        <v>372</v>
      </c>
      <c r="C168" t="s">
        <v>373</v>
      </c>
      <c r="D168" t="s">
        <v>374</v>
      </c>
      <c r="E168">
        <v>513</v>
      </c>
      <c r="F168" t="str">
        <f t="shared" si="6"/>
        <v>A7760MX513</v>
      </c>
      <c r="G168" s="5">
        <f t="shared" si="7"/>
        <v>3741000</v>
      </c>
      <c r="H168" s="34">
        <v>3741084</v>
      </c>
      <c r="I168" s="5">
        <v>3741000</v>
      </c>
      <c r="J168" t="s">
        <v>29</v>
      </c>
      <c r="K168" t="str">
        <f t="shared" si="8"/>
        <v>0417</v>
      </c>
      <c r="L168" t="s">
        <v>675</v>
      </c>
      <c r="M168" t="s">
        <v>676</v>
      </c>
      <c r="N168" t="s">
        <v>677</v>
      </c>
      <c r="O168" t="s">
        <v>678</v>
      </c>
      <c r="P168" t="s">
        <v>814</v>
      </c>
      <c r="Q168" t="s">
        <v>375</v>
      </c>
      <c r="R168" t="s">
        <v>35</v>
      </c>
      <c r="S168" t="s">
        <v>36</v>
      </c>
      <c r="T168" t="s">
        <v>376</v>
      </c>
      <c r="U168" t="s">
        <v>377</v>
      </c>
      <c r="V168" t="s">
        <v>38</v>
      </c>
      <c r="W168" t="s">
        <v>378</v>
      </c>
      <c r="X168" t="s">
        <v>40</v>
      </c>
      <c r="Y168" t="s">
        <v>187</v>
      </c>
      <c r="Z168" t="s">
        <v>41</v>
      </c>
      <c r="AA168" t="s">
        <v>41</v>
      </c>
      <c r="AB168" t="s">
        <v>379</v>
      </c>
      <c r="AC168" t="s">
        <v>376</v>
      </c>
      <c r="AD168" t="s">
        <v>380</v>
      </c>
    </row>
    <row r="169" spans="1:30" x14ac:dyDescent="0.25">
      <c r="A169" t="s">
        <v>825</v>
      </c>
      <c r="B169" t="s">
        <v>372</v>
      </c>
      <c r="C169" t="s">
        <v>373</v>
      </c>
      <c r="D169" t="s">
        <v>374</v>
      </c>
      <c r="E169">
        <v>513</v>
      </c>
      <c r="F169" t="str">
        <f t="shared" si="6"/>
        <v>A7760MX513</v>
      </c>
      <c r="G169" s="5">
        <f t="shared" si="7"/>
        <v>3369000</v>
      </c>
      <c r="H169" s="34">
        <v>-3369150</v>
      </c>
      <c r="I169" s="5">
        <v>-3369000</v>
      </c>
      <c r="J169" t="s">
        <v>99</v>
      </c>
      <c r="K169" t="str">
        <f t="shared" si="8"/>
        <v>0698</v>
      </c>
      <c r="L169" t="s">
        <v>606</v>
      </c>
      <c r="M169" t="s">
        <v>679</v>
      </c>
      <c r="N169" t="s">
        <v>680</v>
      </c>
      <c r="O169" t="s">
        <v>681</v>
      </c>
      <c r="P169" t="s">
        <v>814</v>
      </c>
      <c r="Q169" t="s">
        <v>375</v>
      </c>
      <c r="R169" t="s">
        <v>35</v>
      </c>
      <c r="S169" t="s">
        <v>36</v>
      </c>
      <c r="T169" t="s">
        <v>376</v>
      </c>
      <c r="U169" t="s">
        <v>377</v>
      </c>
      <c r="V169" t="s">
        <v>38</v>
      </c>
      <c r="W169" t="s">
        <v>378</v>
      </c>
      <c r="X169" t="s">
        <v>40</v>
      </c>
      <c r="Y169" t="s">
        <v>187</v>
      </c>
      <c r="Z169" t="s">
        <v>41</v>
      </c>
      <c r="AA169" t="s">
        <v>41</v>
      </c>
      <c r="AB169" t="s">
        <v>379</v>
      </c>
      <c r="AC169" t="s">
        <v>376</v>
      </c>
      <c r="AD169" t="s">
        <v>380</v>
      </c>
    </row>
    <row r="170" spans="1:30" x14ac:dyDescent="0.25">
      <c r="A170" t="s">
        <v>851</v>
      </c>
      <c r="B170" t="s">
        <v>372</v>
      </c>
      <c r="C170" t="s">
        <v>373</v>
      </c>
      <c r="D170" t="s">
        <v>374</v>
      </c>
      <c r="E170">
        <v>513</v>
      </c>
      <c r="F170" t="str">
        <f t="shared" si="6"/>
        <v>A7760MX513</v>
      </c>
      <c r="G170" s="5">
        <f t="shared" si="7"/>
        <v>372000</v>
      </c>
      <c r="H170" s="34">
        <v>-371934</v>
      </c>
      <c r="I170" s="5">
        <v>-372000</v>
      </c>
      <c r="J170" t="s">
        <v>99</v>
      </c>
      <c r="K170" t="str">
        <f t="shared" si="8"/>
        <v>0950</v>
      </c>
      <c r="L170" t="s">
        <v>100</v>
      </c>
      <c r="M170" t="s">
        <v>101</v>
      </c>
      <c r="N170" t="s">
        <v>102</v>
      </c>
      <c r="O170" t="s">
        <v>103</v>
      </c>
      <c r="P170" t="s">
        <v>814</v>
      </c>
      <c r="Q170" t="s">
        <v>375</v>
      </c>
      <c r="R170" t="s">
        <v>35</v>
      </c>
      <c r="S170" t="s">
        <v>36</v>
      </c>
      <c r="T170" t="s">
        <v>376</v>
      </c>
      <c r="U170" t="s">
        <v>377</v>
      </c>
      <c r="V170" t="s">
        <v>38</v>
      </c>
      <c r="W170" t="s">
        <v>378</v>
      </c>
      <c r="X170" t="s">
        <v>40</v>
      </c>
      <c r="Y170" t="s">
        <v>187</v>
      </c>
      <c r="Z170" t="s">
        <v>41</v>
      </c>
      <c r="AA170" t="s">
        <v>41</v>
      </c>
      <c r="AB170" t="s">
        <v>379</v>
      </c>
      <c r="AC170" t="s">
        <v>376</v>
      </c>
      <c r="AD170" t="s">
        <v>380</v>
      </c>
    </row>
    <row r="171" spans="1:30" x14ac:dyDescent="0.25">
      <c r="A171" t="s">
        <v>865</v>
      </c>
      <c r="B171" t="s">
        <v>372</v>
      </c>
      <c r="C171" t="s">
        <v>373</v>
      </c>
      <c r="D171" t="s">
        <v>374</v>
      </c>
      <c r="E171">
        <v>513</v>
      </c>
      <c r="F171" t="str">
        <f t="shared" si="6"/>
        <v>A7760MX513</v>
      </c>
      <c r="G171" s="5">
        <f t="shared" si="7"/>
        <v>383000</v>
      </c>
      <c r="H171" s="34">
        <v>-383093</v>
      </c>
      <c r="I171" s="5">
        <v>-383000</v>
      </c>
      <c r="J171" t="s">
        <v>99</v>
      </c>
      <c r="K171" t="str">
        <f t="shared" si="8"/>
        <v>0417</v>
      </c>
      <c r="L171" t="s">
        <v>675</v>
      </c>
      <c r="M171" t="s">
        <v>676</v>
      </c>
      <c r="N171" t="s">
        <v>677</v>
      </c>
      <c r="O171" t="s">
        <v>678</v>
      </c>
      <c r="P171" t="s">
        <v>814</v>
      </c>
      <c r="Q171" t="s">
        <v>375</v>
      </c>
      <c r="R171" t="s">
        <v>35</v>
      </c>
      <c r="S171" t="s">
        <v>36</v>
      </c>
      <c r="T171" t="s">
        <v>376</v>
      </c>
      <c r="U171" t="s">
        <v>377</v>
      </c>
      <c r="V171" t="s">
        <v>38</v>
      </c>
      <c r="W171" t="s">
        <v>378</v>
      </c>
      <c r="X171" t="s">
        <v>40</v>
      </c>
      <c r="Y171" t="s">
        <v>187</v>
      </c>
      <c r="Z171" t="s">
        <v>41</v>
      </c>
      <c r="AA171" t="s">
        <v>41</v>
      </c>
      <c r="AB171" t="s">
        <v>379</v>
      </c>
      <c r="AC171" t="s">
        <v>376</v>
      </c>
      <c r="AD171" t="s">
        <v>380</v>
      </c>
    </row>
    <row r="172" spans="1:30" x14ac:dyDescent="0.25">
      <c r="A172" t="s">
        <v>870</v>
      </c>
      <c r="B172" t="s">
        <v>372</v>
      </c>
      <c r="C172" t="s">
        <v>373</v>
      </c>
      <c r="D172" t="s">
        <v>374</v>
      </c>
      <c r="E172">
        <v>513</v>
      </c>
      <c r="F172" t="str">
        <f t="shared" si="6"/>
        <v>A7760MX513</v>
      </c>
      <c r="G172" s="5">
        <f t="shared" si="7"/>
        <v>294000</v>
      </c>
      <c r="H172" s="34">
        <v>293795</v>
      </c>
      <c r="I172" s="5">
        <v>294000</v>
      </c>
      <c r="J172" t="s">
        <v>29</v>
      </c>
      <c r="K172" t="str">
        <f t="shared" si="8"/>
        <v>0952</v>
      </c>
      <c r="L172" t="s">
        <v>104</v>
      </c>
      <c r="M172" t="s">
        <v>105</v>
      </c>
      <c r="N172" t="s">
        <v>102</v>
      </c>
      <c r="O172" t="s">
        <v>103</v>
      </c>
      <c r="P172" t="s">
        <v>814</v>
      </c>
      <c r="Q172" t="s">
        <v>375</v>
      </c>
      <c r="R172" t="s">
        <v>35</v>
      </c>
      <c r="S172" t="s">
        <v>36</v>
      </c>
      <c r="T172" t="s">
        <v>376</v>
      </c>
      <c r="U172" t="s">
        <v>377</v>
      </c>
      <c r="V172" t="s">
        <v>38</v>
      </c>
      <c r="W172" t="s">
        <v>378</v>
      </c>
      <c r="X172" t="s">
        <v>40</v>
      </c>
      <c r="Y172" t="s">
        <v>187</v>
      </c>
      <c r="Z172" t="s">
        <v>41</v>
      </c>
      <c r="AA172" t="s">
        <v>41</v>
      </c>
      <c r="AB172" t="s">
        <v>379</v>
      </c>
      <c r="AC172" t="s">
        <v>376</v>
      </c>
      <c r="AD172" t="s">
        <v>380</v>
      </c>
    </row>
    <row r="173" spans="1:30" x14ac:dyDescent="0.25">
      <c r="A173" t="s">
        <v>863</v>
      </c>
      <c r="B173" t="s">
        <v>372</v>
      </c>
      <c r="C173" t="s">
        <v>373</v>
      </c>
      <c r="D173" t="s">
        <v>374</v>
      </c>
      <c r="E173">
        <v>513</v>
      </c>
      <c r="F173" t="str">
        <f t="shared" si="6"/>
        <v>A7760MX513</v>
      </c>
      <c r="G173" s="5">
        <f t="shared" si="7"/>
        <v>89000</v>
      </c>
      <c r="H173" s="34">
        <v>89298</v>
      </c>
      <c r="I173" s="5">
        <v>89000</v>
      </c>
      <c r="J173" t="s">
        <v>29</v>
      </c>
      <c r="K173" t="str">
        <f t="shared" si="8"/>
        <v>0698</v>
      </c>
      <c r="L173" t="s">
        <v>606</v>
      </c>
      <c r="M173" t="s">
        <v>679</v>
      </c>
      <c r="N173" t="s">
        <v>680</v>
      </c>
      <c r="O173" t="s">
        <v>681</v>
      </c>
      <c r="P173" t="s">
        <v>814</v>
      </c>
      <c r="Q173" t="s">
        <v>375</v>
      </c>
      <c r="R173" t="s">
        <v>35</v>
      </c>
      <c r="S173" t="s">
        <v>36</v>
      </c>
      <c r="T173" t="s">
        <v>376</v>
      </c>
      <c r="U173" t="s">
        <v>377</v>
      </c>
      <c r="V173" t="s">
        <v>38</v>
      </c>
      <c r="W173" t="s">
        <v>378</v>
      </c>
      <c r="X173" t="s">
        <v>40</v>
      </c>
      <c r="Y173" t="s">
        <v>187</v>
      </c>
      <c r="Z173" t="s">
        <v>41</v>
      </c>
      <c r="AA173" t="s">
        <v>41</v>
      </c>
      <c r="AB173" t="s">
        <v>379</v>
      </c>
      <c r="AC173" t="s">
        <v>376</v>
      </c>
      <c r="AD173" t="s">
        <v>380</v>
      </c>
    </row>
    <row r="174" spans="1:30" x14ac:dyDescent="0.25">
      <c r="A174" t="s">
        <v>119</v>
      </c>
      <c r="B174" t="s">
        <v>372</v>
      </c>
      <c r="C174" t="s">
        <v>373</v>
      </c>
      <c r="D174" t="s">
        <v>374</v>
      </c>
      <c r="E174">
        <v>513</v>
      </c>
      <c r="F174" t="str">
        <f t="shared" si="6"/>
        <v>A7760MX513</v>
      </c>
      <c r="G174" s="5">
        <f t="shared" si="7"/>
        <v>1166000</v>
      </c>
      <c r="H174" s="34">
        <v>1165824</v>
      </c>
      <c r="I174" s="5">
        <v>1166000</v>
      </c>
      <c r="J174" t="s">
        <v>29</v>
      </c>
      <c r="K174" t="str">
        <f t="shared" si="8"/>
        <v>0417</v>
      </c>
      <c r="L174" t="s">
        <v>675</v>
      </c>
      <c r="M174" t="s">
        <v>676</v>
      </c>
      <c r="N174" t="s">
        <v>677</v>
      </c>
      <c r="O174" t="s">
        <v>678</v>
      </c>
      <c r="P174" t="s">
        <v>814</v>
      </c>
      <c r="Q174" t="s">
        <v>375</v>
      </c>
      <c r="R174" t="s">
        <v>35</v>
      </c>
      <c r="S174" t="s">
        <v>36</v>
      </c>
      <c r="T174" t="s">
        <v>376</v>
      </c>
      <c r="U174" t="s">
        <v>377</v>
      </c>
      <c r="V174" t="s">
        <v>38</v>
      </c>
      <c r="W174" t="s">
        <v>378</v>
      </c>
      <c r="X174" t="s">
        <v>40</v>
      </c>
      <c r="Y174" t="s">
        <v>187</v>
      </c>
      <c r="Z174" t="s">
        <v>41</v>
      </c>
      <c r="AA174" t="s">
        <v>41</v>
      </c>
      <c r="AB174" t="s">
        <v>379</v>
      </c>
      <c r="AC174" t="s">
        <v>376</v>
      </c>
      <c r="AD174" t="s">
        <v>380</v>
      </c>
    </row>
    <row r="175" spans="1:30" x14ac:dyDescent="0.25">
      <c r="A175" t="s">
        <v>125</v>
      </c>
      <c r="B175" t="s">
        <v>372</v>
      </c>
      <c r="C175" t="s">
        <v>373</v>
      </c>
      <c r="D175" t="s">
        <v>374</v>
      </c>
      <c r="E175">
        <v>513</v>
      </c>
      <c r="F175" t="str">
        <f t="shared" si="6"/>
        <v>A7760MX513</v>
      </c>
      <c r="G175" s="5">
        <f t="shared" si="7"/>
        <v>1166000</v>
      </c>
      <c r="H175" s="34">
        <v>-1165824</v>
      </c>
      <c r="I175" s="5">
        <v>-1166000</v>
      </c>
      <c r="J175" t="s">
        <v>99</v>
      </c>
      <c r="K175" t="str">
        <f t="shared" si="8"/>
        <v>0698</v>
      </c>
      <c r="L175" t="s">
        <v>606</v>
      </c>
      <c r="M175" t="s">
        <v>679</v>
      </c>
      <c r="N175" t="s">
        <v>680</v>
      </c>
      <c r="O175" t="s">
        <v>681</v>
      </c>
      <c r="P175" t="s">
        <v>814</v>
      </c>
      <c r="Q175" t="s">
        <v>375</v>
      </c>
      <c r="R175" t="s">
        <v>35</v>
      </c>
      <c r="S175" t="s">
        <v>36</v>
      </c>
      <c r="T175" t="s">
        <v>376</v>
      </c>
      <c r="U175" t="s">
        <v>377</v>
      </c>
      <c r="V175" t="s">
        <v>38</v>
      </c>
      <c r="W175" t="s">
        <v>378</v>
      </c>
      <c r="X175" t="s">
        <v>40</v>
      </c>
      <c r="Y175" t="s">
        <v>187</v>
      </c>
      <c r="Z175" t="s">
        <v>41</v>
      </c>
      <c r="AA175" t="s">
        <v>41</v>
      </c>
      <c r="AB175" t="s">
        <v>379</v>
      </c>
      <c r="AC175" t="s">
        <v>376</v>
      </c>
      <c r="AD175" t="s">
        <v>380</v>
      </c>
    </row>
    <row r="176" spans="1:30" x14ac:dyDescent="0.25">
      <c r="A176" t="s">
        <v>143</v>
      </c>
      <c r="B176" t="s">
        <v>372</v>
      </c>
      <c r="C176" t="s">
        <v>373</v>
      </c>
      <c r="D176" t="s">
        <v>374</v>
      </c>
      <c r="E176">
        <v>513</v>
      </c>
      <c r="F176" t="str">
        <f t="shared" si="6"/>
        <v>A7760MX513</v>
      </c>
      <c r="G176" s="5">
        <f t="shared" si="7"/>
        <v>1138000</v>
      </c>
      <c r="H176" s="34">
        <v>1138295</v>
      </c>
      <c r="I176" s="5">
        <v>1138000</v>
      </c>
      <c r="J176" t="s">
        <v>29</v>
      </c>
      <c r="K176" t="str">
        <f t="shared" si="8"/>
        <v>0755</v>
      </c>
      <c r="L176" t="s">
        <v>608</v>
      </c>
      <c r="M176" t="s">
        <v>715</v>
      </c>
      <c r="N176" t="s">
        <v>704</v>
      </c>
      <c r="O176" t="s">
        <v>716</v>
      </c>
      <c r="P176" t="s">
        <v>814</v>
      </c>
      <c r="Q176" t="s">
        <v>375</v>
      </c>
      <c r="R176" t="s">
        <v>35</v>
      </c>
      <c r="S176" t="s">
        <v>36</v>
      </c>
      <c r="T176" t="s">
        <v>376</v>
      </c>
      <c r="U176" t="s">
        <v>377</v>
      </c>
      <c r="V176" t="s">
        <v>38</v>
      </c>
      <c r="W176" t="s">
        <v>378</v>
      </c>
      <c r="X176" t="s">
        <v>40</v>
      </c>
      <c r="Y176" t="s">
        <v>187</v>
      </c>
      <c r="Z176" t="s">
        <v>41</v>
      </c>
      <c r="AA176" t="s">
        <v>41</v>
      </c>
      <c r="AB176" t="s">
        <v>379</v>
      </c>
      <c r="AC176" t="s">
        <v>376</v>
      </c>
      <c r="AD176" t="s">
        <v>380</v>
      </c>
    </row>
    <row r="177" spans="1:30" x14ac:dyDescent="0.25">
      <c r="A177" t="s">
        <v>144</v>
      </c>
      <c r="B177" t="s">
        <v>372</v>
      </c>
      <c r="C177" t="s">
        <v>373</v>
      </c>
      <c r="D177" t="s">
        <v>374</v>
      </c>
      <c r="E177">
        <v>513</v>
      </c>
      <c r="F177" t="str">
        <f t="shared" si="6"/>
        <v>A7760MX513</v>
      </c>
      <c r="G177" s="5">
        <f t="shared" si="7"/>
        <v>1093000</v>
      </c>
      <c r="H177" s="34">
        <v>-1093448</v>
      </c>
      <c r="I177" s="5">
        <v>-1093000</v>
      </c>
      <c r="J177" t="s">
        <v>99</v>
      </c>
      <c r="K177" t="str">
        <f t="shared" si="8"/>
        <v>0417</v>
      </c>
      <c r="L177" t="s">
        <v>675</v>
      </c>
      <c r="M177" t="s">
        <v>676</v>
      </c>
      <c r="N177" t="s">
        <v>677</v>
      </c>
      <c r="O177" t="s">
        <v>678</v>
      </c>
      <c r="P177" t="s">
        <v>814</v>
      </c>
      <c r="Q177" t="s">
        <v>375</v>
      </c>
      <c r="R177" t="s">
        <v>35</v>
      </c>
      <c r="S177" t="s">
        <v>36</v>
      </c>
      <c r="T177" t="s">
        <v>376</v>
      </c>
      <c r="U177" t="s">
        <v>377</v>
      </c>
      <c r="V177" t="s">
        <v>38</v>
      </c>
      <c r="W177" t="s">
        <v>378</v>
      </c>
      <c r="X177" t="s">
        <v>40</v>
      </c>
      <c r="Y177" t="s">
        <v>187</v>
      </c>
      <c r="Z177" t="s">
        <v>41</v>
      </c>
      <c r="AA177" t="s">
        <v>41</v>
      </c>
      <c r="AB177" t="s">
        <v>379</v>
      </c>
      <c r="AC177" t="s">
        <v>376</v>
      </c>
      <c r="AD177" t="s">
        <v>380</v>
      </c>
    </row>
    <row r="178" spans="1:30" x14ac:dyDescent="0.25">
      <c r="A178" t="s">
        <v>145</v>
      </c>
      <c r="B178" t="s">
        <v>372</v>
      </c>
      <c r="C178" t="s">
        <v>373</v>
      </c>
      <c r="D178" t="s">
        <v>374</v>
      </c>
      <c r="E178">
        <v>513</v>
      </c>
      <c r="F178" t="str">
        <f t="shared" si="6"/>
        <v>A7760MX513</v>
      </c>
      <c r="G178" s="5">
        <f t="shared" si="7"/>
        <v>45000</v>
      </c>
      <c r="H178" s="34">
        <v>-44847</v>
      </c>
      <c r="I178" s="5">
        <v>-45000</v>
      </c>
      <c r="J178" t="s">
        <v>99</v>
      </c>
      <c r="K178" t="str">
        <f t="shared" si="8"/>
        <v>0765</v>
      </c>
      <c r="L178" t="s">
        <v>609</v>
      </c>
      <c r="M178" t="s">
        <v>717</v>
      </c>
      <c r="N178" t="s">
        <v>705</v>
      </c>
      <c r="O178" t="s">
        <v>718</v>
      </c>
      <c r="P178" t="s">
        <v>814</v>
      </c>
      <c r="Q178" t="s">
        <v>375</v>
      </c>
      <c r="R178" t="s">
        <v>35</v>
      </c>
      <c r="S178" t="s">
        <v>36</v>
      </c>
      <c r="T178" t="s">
        <v>376</v>
      </c>
      <c r="U178" t="s">
        <v>377</v>
      </c>
      <c r="V178" t="s">
        <v>38</v>
      </c>
      <c r="W178" t="s">
        <v>378</v>
      </c>
      <c r="X178" t="s">
        <v>40</v>
      </c>
      <c r="Y178" t="s">
        <v>187</v>
      </c>
      <c r="Z178" t="s">
        <v>41</v>
      </c>
      <c r="AA178" t="s">
        <v>41</v>
      </c>
      <c r="AB178" t="s">
        <v>379</v>
      </c>
      <c r="AC178" t="s">
        <v>376</v>
      </c>
      <c r="AD178" t="s">
        <v>380</v>
      </c>
    </row>
    <row r="179" spans="1:30" x14ac:dyDescent="0.25">
      <c r="A179" t="s">
        <v>147</v>
      </c>
      <c r="B179" t="s">
        <v>372</v>
      </c>
      <c r="C179" t="s">
        <v>373</v>
      </c>
      <c r="D179" t="s">
        <v>374</v>
      </c>
      <c r="E179">
        <v>513</v>
      </c>
      <c r="F179" t="str">
        <f t="shared" si="6"/>
        <v>A7760MX513</v>
      </c>
      <c r="G179" s="5">
        <f t="shared" si="7"/>
        <v>1112000</v>
      </c>
      <c r="H179" s="34">
        <v>1112406</v>
      </c>
      <c r="I179" s="5">
        <v>1112000</v>
      </c>
      <c r="J179" t="s">
        <v>29</v>
      </c>
      <c r="K179" t="str">
        <f t="shared" si="8"/>
        <v>0698</v>
      </c>
      <c r="L179" t="s">
        <v>606</v>
      </c>
      <c r="M179" t="s">
        <v>679</v>
      </c>
      <c r="N179" t="s">
        <v>680</v>
      </c>
      <c r="O179" t="s">
        <v>681</v>
      </c>
      <c r="P179" t="s">
        <v>814</v>
      </c>
      <c r="Q179" t="s">
        <v>375</v>
      </c>
      <c r="R179" t="s">
        <v>35</v>
      </c>
      <c r="S179" t="s">
        <v>36</v>
      </c>
      <c r="T179" t="s">
        <v>376</v>
      </c>
      <c r="U179" t="s">
        <v>377</v>
      </c>
      <c r="V179" t="s">
        <v>38</v>
      </c>
      <c r="W179" t="s">
        <v>378</v>
      </c>
      <c r="X179" t="s">
        <v>40</v>
      </c>
      <c r="Y179" t="s">
        <v>187</v>
      </c>
      <c r="Z179" t="s">
        <v>41</v>
      </c>
      <c r="AA179" t="s">
        <v>41</v>
      </c>
      <c r="AB179" t="s">
        <v>379</v>
      </c>
      <c r="AC179" t="s">
        <v>376</v>
      </c>
      <c r="AD179" t="s">
        <v>380</v>
      </c>
    </row>
    <row r="180" spans="1:30" x14ac:dyDescent="0.25">
      <c r="A180" t="s">
        <v>148</v>
      </c>
      <c r="B180" t="s">
        <v>372</v>
      </c>
      <c r="C180" t="s">
        <v>373</v>
      </c>
      <c r="D180" t="s">
        <v>374</v>
      </c>
      <c r="E180">
        <v>513</v>
      </c>
      <c r="F180" t="str">
        <f t="shared" si="6"/>
        <v>A7760MX513</v>
      </c>
      <c r="G180" s="5">
        <f t="shared" si="7"/>
        <v>1112000</v>
      </c>
      <c r="H180" s="34">
        <v>-1112406</v>
      </c>
      <c r="I180" s="5">
        <v>-1112000</v>
      </c>
      <c r="J180" t="s">
        <v>99</v>
      </c>
      <c r="K180" t="str">
        <f t="shared" si="8"/>
        <v>0778</v>
      </c>
      <c r="L180" t="s">
        <v>611</v>
      </c>
      <c r="M180" t="s">
        <v>692</v>
      </c>
      <c r="N180" t="s">
        <v>693</v>
      </c>
      <c r="O180" t="s">
        <v>694</v>
      </c>
      <c r="P180" t="s">
        <v>814</v>
      </c>
      <c r="Q180" t="s">
        <v>375</v>
      </c>
      <c r="R180" t="s">
        <v>35</v>
      </c>
      <c r="S180" t="s">
        <v>36</v>
      </c>
      <c r="T180" t="s">
        <v>376</v>
      </c>
      <c r="U180" t="s">
        <v>377</v>
      </c>
      <c r="V180" t="s">
        <v>38</v>
      </c>
      <c r="W180" t="s">
        <v>378</v>
      </c>
      <c r="X180" t="s">
        <v>40</v>
      </c>
      <c r="Y180" t="s">
        <v>187</v>
      </c>
      <c r="Z180" t="s">
        <v>41</v>
      </c>
      <c r="AA180" t="s">
        <v>41</v>
      </c>
      <c r="AB180" t="s">
        <v>379</v>
      </c>
      <c r="AC180" t="s">
        <v>376</v>
      </c>
      <c r="AD180" t="s">
        <v>380</v>
      </c>
    </row>
    <row r="181" spans="1:30" x14ac:dyDescent="0.25">
      <c r="A181" t="s">
        <v>149</v>
      </c>
      <c r="B181" t="s">
        <v>372</v>
      </c>
      <c r="C181" t="s">
        <v>373</v>
      </c>
      <c r="D181" t="s">
        <v>374</v>
      </c>
      <c r="E181">
        <v>513</v>
      </c>
      <c r="F181" t="str">
        <f t="shared" si="6"/>
        <v>A7760MX513</v>
      </c>
      <c r="G181" s="5">
        <f t="shared" si="7"/>
        <v>1035000</v>
      </c>
      <c r="H181" s="34">
        <v>1034927</v>
      </c>
      <c r="I181" s="5">
        <v>1035000</v>
      </c>
      <c r="J181" t="s">
        <v>29</v>
      </c>
      <c r="K181" t="str">
        <f t="shared" si="8"/>
        <v>0036</v>
      </c>
      <c r="L181" t="s">
        <v>688</v>
      </c>
      <c r="M181" t="s">
        <v>689</v>
      </c>
      <c r="N181" t="s">
        <v>690</v>
      </c>
      <c r="O181" t="s">
        <v>691</v>
      </c>
      <c r="P181" t="s">
        <v>814</v>
      </c>
      <c r="Q181" t="s">
        <v>375</v>
      </c>
      <c r="R181" t="s">
        <v>35</v>
      </c>
      <c r="S181" t="s">
        <v>36</v>
      </c>
      <c r="T181" t="s">
        <v>376</v>
      </c>
      <c r="U181" t="s">
        <v>377</v>
      </c>
      <c r="V181" t="s">
        <v>38</v>
      </c>
      <c r="W181" t="s">
        <v>378</v>
      </c>
      <c r="X181" t="s">
        <v>40</v>
      </c>
      <c r="Y181" t="s">
        <v>187</v>
      </c>
      <c r="Z181" t="s">
        <v>41</v>
      </c>
      <c r="AA181" t="s">
        <v>41</v>
      </c>
      <c r="AB181" t="s">
        <v>379</v>
      </c>
      <c r="AC181" t="s">
        <v>376</v>
      </c>
      <c r="AD181" t="s">
        <v>380</v>
      </c>
    </row>
    <row r="182" spans="1:30" x14ac:dyDescent="0.25">
      <c r="A182" t="s">
        <v>150</v>
      </c>
      <c r="B182" t="s">
        <v>372</v>
      </c>
      <c r="C182" t="s">
        <v>373</v>
      </c>
      <c r="D182" t="s">
        <v>374</v>
      </c>
      <c r="E182">
        <v>513</v>
      </c>
      <c r="F182" t="str">
        <f t="shared" si="6"/>
        <v>A7760MX513</v>
      </c>
      <c r="G182" s="5">
        <f t="shared" si="7"/>
        <v>1035000</v>
      </c>
      <c r="H182" s="34">
        <v>-1034927</v>
      </c>
      <c r="I182" s="5">
        <v>-1035000</v>
      </c>
      <c r="J182" t="s">
        <v>99</v>
      </c>
      <c r="K182" t="str">
        <f t="shared" si="8"/>
        <v>0417</v>
      </c>
      <c r="L182" t="s">
        <v>675</v>
      </c>
      <c r="M182" t="s">
        <v>676</v>
      </c>
      <c r="N182" t="s">
        <v>677</v>
      </c>
      <c r="O182" t="s">
        <v>678</v>
      </c>
      <c r="P182" t="s">
        <v>814</v>
      </c>
      <c r="Q182" t="s">
        <v>375</v>
      </c>
      <c r="R182" t="s">
        <v>35</v>
      </c>
      <c r="S182" t="s">
        <v>36</v>
      </c>
      <c r="T182" t="s">
        <v>376</v>
      </c>
      <c r="U182" t="s">
        <v>377</v>
      </c>
      <c r="V182" t="s">
        <v>38</v>
      </c>
      <c r="W182" t="s">
        <v>378</v>
      </c>
      <c r="X182" t="s">
        <v>40</v>
      </c>
      <c r="Y182" t="s">
        <v>187</v>
      </c>
      <c r="Z182" t="s">
        <v>41</v>
      </c>
      <c r="AA182" t="s">
        <v>41</v>
      </c>
      <c r="AB182" t="s">
        <v>379</v>
      </c>
      <c r="AC182" t="s">
        <v>376</v>
      </c>
      <c r="AD182" t="s">
        <v>380</v>
      </c>
    </row>
    <row r="183" spans="1:30" x14ac:dyDescent="0.25">
      <c r="A183" t="s">
        <v>153</v>
      </c>
      <c r="B183" t="s">
        <v>372</v>
      </c>
      <c r="C183" t="s">
        <v>373</v>
      </c>
      <c r="D183" t="s">
        <v>374</v>
      </c>
      <c r="E183">
        <v>513</v>
      </c>
      <c r="F183" t="str">
        <f t="shared" si="6"/>
        <v>A7760MX513</v>
      </c>
      <c r="G183" s="5">
        <f t="shared" si="7"/>
        <v>121000</v>
      </c>
      <c r="H183" s="34">
        <v>120640</v>
      </c>
      <c r="I183" s="5">
        <v>121000</v>
      </c>
      <c r="J183" t="s">
        <v>29</v>
      </c>
      <c r="K183" t="str">
        <f t="shared" si="8"/>
        <v>0698</v>
      </c>
      <c r="L183" t="s">
        <v>606</v>
      </c>
      <c r="M183" t="s">
        <v>679</v>
      </c>
      <c r="N183" t="s">
        <v>680</v>
      </c>
      <c r="O183" t="s">
        <v>681</v>
      </c>
      <c r="P183" t="s">
        <v>814</v>
      </c>
      <c r="Q183" t="s">
        <v>375</v>
      </c>
      <c r="R183" t="s">
        <v>35</v>
      </c>
      <c r="S183" t="s">
        <v>36</v>
      </c>
      <c r="T183" t="s">
        <v>376</v>
      </c>
      <c r="U183" t="s">
        <v>377</v>
      </c>
      <c r="V183" t="s">
        <v>38</v>
      </c>
      <c r="W183" t="s">
        <v>378</v>
      </c>
      <c r="X183" t="s">
        <v>40</v>
      </c>
      <c r="Y183" t="s">
        <v>187</v>
      </c>
      <c r="Z183" t="s">
        <v>41</v>
      </c>
      <c r="AA183" t="s">
        <v>41</v>
      </c>
      <c r="AB183" t="s">
        <v>379</v>
      </c>
      <c r="AC183" t="s">
        <v>376</v>
      </c>
      <c r="AD183" t="s">
        <v>380</v>
      </c>
    </row>
    <row r="184" spans="1:30" x14ac:dyDescent="0.25">
      <c r="A184" t="s">
        <v>163</v>
      </c>
      <c r="B184" t="s">
        <v>372</v>
      </c>
      <c r="C184" t="s">
        <v>373</v>
      </c>
      <c r="D184" t="s">
        <v>374</v>
      </c>
      <c r="E184">
        <v>513</v>
      </c>
      <c r="F184" t="str">
        <f t="shared" si="6"/>
        <v>A7760MX513</v>
      </c>
      <c r="G184" s="5">
        <f t="shared" si="7"/>
        <v>4000</v>
      </c>
      <c r="H184" s="34">
        <v>3754</v>
      </c>
      <c r="I184" s="5">
        <v>4000</v>
      </c>
      <c r="J184" t="s">
        <v>29</v>
      </c>
      <c r="K184" t="str">
        <f t="shared" si="8"/>
        <v>0778</v>
      </c>
      <c r="L184" t="s">
        <v>611</v>
      </c>
      <c r="M184" t="s">
        <v>692</v>
      </c>
      <c r="N184" t="s">
        <v>693</v>
      </c>
      <c r="O184" t="s">
        <v>694</v>
      </c>
      <c r="P184" t="s">
        <v>814</v>
      </c>
      <c r="Q184" t="s">
        <v>375</v>
      </c>
      <c r="R184" t="s">
        <v>35</v>
      </c>
      <c r="S184" t="s">
        <v>36</v>
      </c>
      <c r="T184" t="s">
        <v>376</v>
      </c>
      <c r="U184" t="s">
        <v>377</v>
      </c>
      <c r="V184" t="s">
        <v>38</v>
      </c>
      <c r="W184" t="s">
        <v>378</v>
      </c>
      <c r="X184" t="s">
        <v>40</v>
      </c>
      <c r="Y184" t="s">
        <v>187</v>
      </c>
      <c r="Z184" t="s">
        <v>41</v>
      </c>
      <c r="AA184" t="s">
        <v>41</v>
      </c>
      <c r="AB184" t="s">
        <v>379</v>
      </c>
      <c r="AC184" t="s">
        <v>376</v>
      </c>
      <c r="AD184" t="s">
        <v>380</v>
      </c>
    </row>
    <row r="185" spans="1:30" x14ac:dyDescent="0.25">
      <c r="A185" t="s">
        <v>695</v>
      </c>
      <c r="B185" t="s">
        <v>372</v>
      </c>
      <c r="C185" t="s">
        <v>373</v>
      </c>
      <c r="D185" t="s">
        <v>374</v>
      </c>
      <c r="E185">
        <v>513</v>
      </c>
      <c r="F185" t="str">
        <f t="shared" si="6"/>
        <v>A7760MX513</v>
      </c>
      <c r="G185" s="5">
        <f t="shared" si="7"/>
        <v>125000</v>
      </c>
      <c r="H185" s="34">
        <v>-124394</v>
      </c>
      <c r="I185" s="5">
        <v>-125000</v>
      </c>
      <c r="J185" t="s">
        <v>99</v>
      </c>
      <c r="K185" t="str">
        <f t="shared" si="8"/>
        <v>0417</v>
      </c>
      <c r="L185" t="s">
        <v>675</v>
      </c>
      <c r="M185" t="s">
        <v>676</v>
      </c>
      <c r="N185" t="s">
        <v>677</v>
      </c>
      <c r="O185" t="s">
        <v>678</v>
      </c>
      <c r="P185" t="s">
        <v>814</v>
      </c>
      <c r="Q185" t="s">
        <v>375</v>
      </c>
      <c r="R185" t="s">
        <v>35</v>
      </c>
      <c r="S185" t="s">
        <v>36</v>
      </c>
      <c r="T185" t="s">
        <v>376</v>
      </c>
      <c r="U185" t="s">
        <v>377</v>
      </c>
      <c r="V185" t="s">
        <v>38</v>
      </c>
      <c r="W185" t="s">
        <v>378</v>
      </c>
      <c r="X185" t="s">
        <v>40</v>
      </c>
      <c r="Y185" t="s">
        <v>187</v>
      </c>
      <c r="Z185" t="s">
        <v>41</v>
      </c>
      <c r="AA185" t="s">
        <v>41</v>
      </c>
      <c r="AB185" t="s">
        <v>379</v>
      </c>
      <c r="AC185" t="s">
        <v>376</v>
      </c>
      <c r="AD185" t="s">
        <v>380</v>
      </c>
    </row>
    <row r="186" spans="1:30" x14ac:dyDescent="0.25">
      <c r="A186" t="s">
        <v>164</v>
      </c>
      <c r="B186" t="s">
        <v>372</v>
      </c>
      <c r="C186" t="s">
        <v>373</v>
      </c>
      <c r="D186" t="s">
        <v>374</v>
      </c>
      <c r="E186">
        <v>513</v>
      </c>
      <c r="F186" t="str">
        <f t="shared" si="6"/>
        <v>A7760MX513</v>
      </c>
      <c r="G186" s="5">
        <f t="shared" si="7"/>
        <v>18000</v>
      </c>
      <c r="H186" s="34">
        <v>18331</v>
      </c>
      <c r="I186" s="5">
        <v>18000</v>
      </c>
      <c r="J186" t="s">
        <v>29</v>
      </c>
      <c r="K186" t="str">
        <f t="shared" si="8"/>
        <v>0417</v>
      </c>
      <c r="L186" t="s">
        <v>675</v>
      </c>
      <c r="M186" t="s">
        <v>676</v>
      </c>
      <c r="N186" t="s">
        <v>677</v>
      </c>
      <c r="O186" t="s">
        <v>678</v>
      </c>
      <c r="P186" t="s">
        <v>814</v>
      </c>
      <c r="Q186" t="s">
        <v>375</v>
      </c>
      <c r="R186" t="s">
        <v>35</v>
      </c>
      <c r="S186" t="s">
        <v>36</v>
      </c>
      <c r="T186" t="s">
        <v>376</v>
      </c>
      <c r="U186" t="s">
        <v>377</v>
      </c>
      <c r="V186" t="s">
        <v>38</v>
      </c>
      <c r="W186" t="s">
        <v>378</v>
      </c>
      <c r="X186" t="s">
        <v>40</v>
      </c>
      <c r="Y186" t="s">
        <v>187</v>
      </c>
      <c r="Z186" t="s">
        <v>41</v>
      </c>
      <c r="AA186" t="s">
        <v>41</v>
      </c>
      <c r="AB186" t="s">
        <v>379</v>
      </c>
      <c r="AC186" t="s">
        <v>376</v>
      </c>
      <c r="AD186" t="s">
        <v>380</v>
      </c>
    </row>
    <row r="187" spans="1:30" x14ac:dyDescent="0.25">
      <c r="A187" t="s">
        <v>165</v>
      </c>
      <c r="B187" t="s">
        <v>372</v>
      </c>
      <c r="C187" t="s">
        <v>373</v>
      </c>
      <c r="D187" t="s">
        <v>374</v>
      </c>
      <c r="E187">
        <v>513</v>
      </c>
      <c r="F187" t="str">
        <f t="shared" si="6"/>
        <v>A7760MX513</v>
      </c>
      <c r="G187" s="5">
        <f t="shared" si="7"/>
        <v>18000</v>
      </c>
      <c r="H187" s="34">
        <v>-18331</v>
      </c>
      <c r="I187" s="5">
        <v>-18000</v>
      </c>
      <c r="J187" t="s">
        <v>99</v>
      </c>
      <c r="K187" t="str">
        <f t="shared" si="8"/>
        <v>0698</v>
      </c>
      <c r="L187" t="s">
        <v>606</v>
      </c>
      <c r="M187" t="s">
        <v>679</v>
      </c>
      <c r="N187" t="s">
        <v>680</v>
      </c>
      <c r="O187" t="s">
        <v>681</v>
      </c>
      <c r="P187" t="s">
        <v>814</v>
      </c>
      <c r="Q187" t="s">
        <v>375</v>
      </c>
      <c r="R187" t="s">
        <v>35</v>
      </c>
      <c r="S187" t="s">
        <v>36</v>
      </c>
      <c r="T187" t="s">
        <v>376</v>
      </c>
      <c r="U187" t="s">
        <v>377</v>
      </c>
      <c r="V187" t="s">
        <v>38</v>
      </c>
      <c r="W187" t="s">
        <v>378</v>
      </c>
      <c r="X187" t="s">
        <v>40</v>
      </c>
      <c r="Y187" t="s">
        <v>187</v>
      </c>
      <c r="Z187" t="s">
        <v>41</v>
      </c>
      <c r="AA187" t="s">
        <v>41</v>
      </c>
      <c r="AB187" t="s">
        <v>379</v>
      </c>
      <c r="AC187" t="s">
        <v>376</v>
      </c>
      <c r="AD187" t="s">
        <v>380</v>
      </c>
    </row>
    <row r="188" spans="1:30" x14ac:dyDescent="0.25">
      <c r="A188" t="s">
        <v>849</v>
      </c>
      <c r="B188" t="s">
        <v>120</v>
      </c>
      <c r="C188" t="s">
        <v>27</v>
      </c>
      <c r="D188" t="s">
        <v>594</v>
      </c>
      <c r="E188">
        <v>513</v>
      </c>
      <c r="F188" t="str">
        <f t="shared" si="6"/>
        <v>A8940MX513</v>
      </c>
      <c r="G188" s="5">
        <f t="shared" si="7"/>
        <v>92003</v>
      </c>
      <c r="H188" s="34">
        <v>92003</v>
      </c>
      <c r="I188" s="5">
        <f>92000+3</f>
        <v>92003</v>
      </c>
      <c r="J188" t="s">
        <v>29</v>
      </c>
      <c r="K188" t="str">
        <f t="shared" si="8"/>
        <v>0036</v>
      </c>
      <c r="L188" t="s">
        <v>675</v>
      </c>
      <c r="M188" t="s">
        <v>676</v>
      </c>
      <c r="N188" t="s">
        <v>677</v>
      </c>
      <c r="O188" t="s">
        <v>678</v>
      </c>
      <c r="P188" t="s">
        <v>814</v>
      </c>
      <c r="Q188" t="s">
        <v>34</v>
      </c>
      <c r="R188" t="s">
        <v>35</v>
      </c>
      <c r="S188" t="s">
        <v>36</v>
      </c>
      <c r="T188" t="s">
        <v>37</v>
      </c>
      <c r="U188" t="s">
        <v>38</v>
      </c>
      <c r="V188" t="s">
        <v>38</v>
      </c>
      <c r="W188" t="s">
        <v>39</v>
      </c>
      <c r="X188" t="s">
        <v>40</v>
      </c>
      <c r="Y188" t="s">
        <v>40</v>
      </c>
      <c r="Z188" t="s">
        <v>41</v>
      </c>
      <c r="AA188" t="s">
        <v>41</v>
      </c>
      <c r="AB188" t="s">
        <v>37</v>
      </c>
    </row>
    <row r="189" spans="1:30" x14ac:dyDescent="0.25">
      <c r="A189" t="s">
        <v>812</v>
      </c>
      <c r="B189" t="s">
        <v>120</v>
      </c>
      <c r="C189" t="s">
        <v>27</v>
      </c>
      <c r="D189" t="s">
        <v>594</v>
      </c>
      <c r="E189">
        <v>513</v>
      </c>
      <c r="F189" t="str">
        <f t="shared" si="6"/>
        <v>A8940MX513</v>
      </c>
      <c r="G189" s="5">
        <f t="shared" si="7"/>
        <v>50993</v>
      </c>
      <c r="H189" s="34">
        <v>50993</v>
      </c>
      <c r="I189" s="5">
        <f>51000-3-4</f>
        <v>50993</v>
      </c>
      <c r="J189" t="s">
        <v>29</v>
      </c>
      <c r="K189" t="str">
        <f t="shared" si="8"/>
        <v>0950</v>
      </c>
      <c r="L189" t="s">
        <v>100</v>
      </c>
      <c r="M189" t="s">
        <v>101</v>
      </c>
      <c r="N189" t="s">
        <v>102</v>
      </c>
      <c r="O189" t="s">
        <v>103</v>
      </c>
      <c r="P189" t="s">
        <v>814</v>
      </c>
      <c r="Q189" t="s">
        <v>34</v>
      </c>
      <c r="R189" t="s">
        <v>35</v>
      </c>
      <c r="S189" t="s">
        <v>36</v>
      </c>
      <c r="T189" t="s">
        <v>37</v>
      </c>
      <c r="U189" t="s">
        <v>38</v>
      </c>
      <c r="V189" t="s">
        <v>38</v>
      </c>
      <c r="W189" t="s">
        <v>39</v>
      </c>
      <c r="X189" t="s">
        <v>40</v>
      </c>
      <c r="Y189" t="s">
        <v>40</v>
      </c>
      <c r="Z189" t="s">
        <v>41</v>
      </c>
      <c r="AA189" t="s">
        <v>41</v>
      </c>
      <c r="AB189" t="s">
        <v>37</v>
      </c>
    </row>
    <row r="190" spans="1:30" x14ac:dyDescent="0.25">
      <c r="A190" t="s">
        <v>825</v>
      </c>
      <c r="B190" t="s">
        <v>120</v>
      </c>
      <c r="C190" t="s">
        <v>27</v>
      </c>
      <c r="D190" t="s">
        <v>594</v>
      </c>
      <c r="E190">
        <v>513</v>
      </c>
      <c r="F190" t="str">
        <f t="shared" si="6"/>
        <v>A8940MX513</v>
      </c>
      <c r="G190" s="5">
        <f t="shared" si="7"/>
        <v>142996</v>
      </c>
      <c r="H190" s="34">
        <v>-142996</v>
      </c>
      <c r="I190" s="5">
        <f>-143000+4</f>
        <v>-142996</v>
      </c>
      <c r="J190" t="s">
        <v>99</v>
      </c>
      <c r="K190" t="str">
        <f t="shared" si="8"/>
        <v>0698</v>
      </c>
      <c r="L190" t="s">
        <v>606</v>
      </c>
      <c r="M190" t="s">
        <v>679</v>
      </c>
      <c r="N190" t="s">
        <v>680</v>
      </c>
      <c r="O190" t="s">
        <v>681</v>
      </c>
      <c r="P190" t="s">
        <v>814</v>
      </c>
      <c r="Q190" t="s">
        <v>34</v>
      </c>
      <c r="R190" t="s">
        <v>35</v>
      </c>
      <c r="S190" t="s">
        <v>36</v>
      </c>
      <c r="T190" t="s">
        <v>37</v>
      </c>
      <c r="U190" t="s">
        <v>38</v>
      </c>
      <c r="V190" t="s">
        <v>38</v>
      </c>
      <c r="W190" t="s">
        <v>39</v>
      </c>
      <c r="X190" t="s">
        <v>40</v>
      </c>
      <c r="Y190" t="s">
        <v>40</v>
      </c>
      <c r="Z190" t="s">
        <v>41</v>
      </c>
      <c r="AA190" t="s">
        <v>41</v>
      </c>
      <c r="AB190" t="s">
        <v>37</v>
      </c>
    </row>
    <row r="191" spans="1:30" x14ac:dyDescent="0.25">
      <c r="A191" t="s">
        <v>865</v>
      </c>
      <c r="B191" t="s">
        <v>120</v>
      </c>
      <c r="C191" t="s">
        <v>27</v>
      </c>
      <c r="D191" t="s">
        <v>594</v>
      </c>
      <c r="E191">
        <v>513</v>
      </c>
      <c r="F191" t="str">
        <f t="shared" si="6"/>
        <v>A8940MX513</v>
      </c>
      <c r="G191" s="5">
        <f t="shared" si="7"/>
        <v>571000</v>
      </c>
      <c r="H191" s="34">
        <v>571482</v>
      </c>
      <c r="I191" s="5">
        <v>571000</v>
      </c>
      <c r="J191" t="s">
        <v>29</v>
      </c>
      <c r="K191" t="str">
        <f t="shared" si="8"/>
        <v>0036</v>
      </c>
      <c r="L191" t="s">
        <v>675</v>
      </c>
      <c r="M191" t="s">
        <v>676</v>
      </c>
      <c r="N191" t="s">
        <v>677</v>
      </c>
      <c r="O191" t="s">
        <v>678</v>
      </c>
      <c r="P191" t="s">
        <v>814</v>
      </c>
      <c r="Q191" t="s">
        <v>34</v>
      </c>
      <c r="R191" t="s">
        <v>35</v>
      </c>
      <c r="S191" t="s">
        <v>36</v>
      </c>
      <c r="T191" t="s">
        <v>37</v>
      </c>
      <c r="U191" t="s">
        <v>38</v>
      </c>
      <c r="V191" t="s">
        <v>38</v>
      </c>
      <c r="W191" t="s">
        <v>39</v>
      </c>
      <c r="X191" t="s">
        <v>40</v>
      </c>
      <c r="Y191" t="s">
        <v>40</v>
      </c>
      <c r="Z191" t="s">
        <v>41</v>
      </c>
      <c r="AA191" t="s">
        <v>41</v>
      </c>
      <c r="AB191" t="s">
        <v>37</v>
      </c>
    </row>
    <row r="192" spans="1:30" x14ac:dyDescent="0.25">
      <c r="A192" t="s">
        <v>863</v>
      </c>
      <c r="B192" t="s">
        <v>120</v>
      </c>
      <c r="C192" t="s">
        <v>27</v>
      </c>
      <c r="D192" t="s">
        <v>594</v>
      </c>
      <c r="E192">
        <v>513</v>
      </c>
      <c r="F192" t="str">
        <f t="shared" si="6"/>
        <v>A8940MX513</v>
      </c>
      <c r="G192" s="5">
        <f t="shared" si="7"/>
        <v>493000</v>
      </c>
      <c r="H192" s="34">
        <v>-493229</v>
      </c>
      <c r="I192" s="5">
        <v>-493000</v>
      </c>
      <c r="J192" t="s">
        <v>99</v>
      </c>
      <c r="K192" t="str">
        <f t="shared" si="8"/>
        <v>0698</v>
      </c>
      <c r="L192" t="s">
        <v>606</v>
      </c>
      <c r="M192" t="s">
        <v>679</v>
      </c>
      <c r="N192" t="s">
        <v>680</v>
      </c>
      <c r="O192" t="s">
        <v>681</v>
      </c>
      <c r="P192" t="s">
        <v>814</v>
      </c>
      <c r="Q192" t="s">
        <v>34</v>
      </c>
      <c r="R192" t="s">
        <v>35</v>
      </c>
      <c r="S192" t="s">
        <v>36</v>
      </c>
      <c r="T192" t="s">
        <v>37</v>
      </c>
      <c r="U192" t="s">
        <v>38</v>
      </c>
      <c r="V192" t="s">
        <v>38</v>
      </c>
      <c r="W192" t="s">
        <v>39</v>
      </c>
      <c r="X192" t="s">
        <v>40</v>
      </c>
      <c r="Y192" t="s">
        <v>40</v>
      </c>
      <c r="Z192" t="s">
        <v>41</v>
      </c>
      <c r="AA192" t="s">
        <v>41</v>
      </c>
      <c r="AB192" t="s">
        <v>37</v>
      </c>
    </row>
    <row r="193" spans="1:30" x14ac:dyDescent="0.25">
      <c r="A193" t="s">
        <v>864</v>
      </c>
      <c r="B193" t="s">
        <v>120</v>
      </c>
      <c r="C193" t="s">
        <v>27</v>
      </c>
      <c r="D193" t="s">
        <v>594</v>
      </c>
      <c r="E193">
        <v>513</v>
      </c>
      <c r="F193" t="str">
        <f t="shared" si="6"/>
        <v>A8940MX513</v>
      </c>
      <c r="G193" s="5">
        <f t="shared" si="7"/>
        <v>78000</v>
      </c>
      <c r="H193" s="34">
        <v>-78253</v>
      </c>
      <c r="I193" s="5">
        <v>-78000</v>
      </c>
      <c r="J193" t="s">
        <v>99</v>
      </c>
      <c r="K193" t="str">
        <f t="shared" si="8"/>
        <v>0952</v>
      </c>
      <c r="L193" t="s">
        <v>104</v>
      </c>
      <c r="M193" t="s">
        <v>105</v>
      </c>
      <c r="N193" t="s">
        <v>102</v>
      </c>
      <c r="O193" t="s">
        <v>103</v>
      </c>
      <c r="P193" t="s">
        <v>814</v>
      </c>
      <c r="Q193" t="s">
        <v>34</v>
      </c>
      <c r="R193" t="s">
        <v>35</v>
      </c>
      <c r="S193" t="s">
        <v>36</v>
      </c>
      <c r="T193" t="s">
        <v>37</v>
      </c>
      <c r="U193" t="s">
        <v>38</v>
      </c>
      <c r="V193" t="s">
        <v>38</v>
      </c>
      <c r="W193" t="s">
        <v>39</v>
      </c>
      <c r="X193" t="s">
        <v>40</v>
      </c>
      <c r="Y193" t="s">
        <v>40</v>
      </c>
      <c r="Z193" t="s">
        <v>41</v>
      </c>
      <c r="AA193" t="s">
        <v>41</v>
      </c>
      <c r="AB193" t="s">
        <v>37</v>
      </c>
    </row>
    <row r="194" spans="1:30" x14ac:dyDescent="0.25">
      <c r="A194" t="s">
        <v>143</v>
      </c>
      <c r="B194" t="s">
        <v>120</v>
      </c>
      <c r="C194" t="s">
        <v>27</v>
      </c>
      <c r="D194" t="s">
        <v>594</v>
      </c>
      <c r="E194">
        <v>513</v>
      </c>
      <c r="F194" t="str">
        <f t="shared" si="6"/>
        <v>A8940MX513</v>
      </c>
      <c r="G194" s="5">
        <f t="shared" si="7"/>
        <v>126000</v>
      </c>
      <c r="H194" s="34">
        <v>126465</v>
      </c>
      <c r="I194" s="5">
        <v>126000</v>
      </c>
      <c r="J194" t="s">
        <v>29</v>
      </c>
      <c r="K194" t="str">
        <f t="shared" si="8"/>
        <v>0775</v>
      </c>
      <c r="L194" t="s">
        <v>610</v>
      </c>
      <c r="M194" t="s">
        <v>682</v>
      </c>
      <c r="N194" t="s">
        <v>683</v>
      </c>
      <c r="O194" t="s">
        <v>684</v>
      </c>
      <c r="P194" t="s">
        <v>814</v>
      </c>
      <c r="Q194" t="s">
        <v>34</v>
      </c>
      <c r="R194" t="s">
        <v>35</v>
      </c>
      <c r="S194" t="s">
        <v>36</v>
      </c>
      <c r="T194" t="s">
        <v>37</v>
      </c>
      <c r="U194" t="s">
        <v>38</v>
      </c>
      <c r="V194" t="s">
        <v>38</v>
      </c>
      <c r="W194" t="s">
        <v>39</v>
      </c>
      <c r="X194" t="s">
        <v>40</v>
      </c>
      <c r="Y194" t="s">
        <v>40</v>
      </c>
      <c r="Z194" t="s">
        <v>41</v>
      </c>
      <c r="AA194" t="s">
        <v>41</v>
      </c>
      <c r="AB194" t="s">
        <v>37</v>
      </c>
    </row>
    <row r="195" spans="1:30" x14ac:dyDescent="0.25">
      <c r="A195" t="s">
        <v>144</v>
      </c>
      <c r="B195" t="s">
        <v>120</v>
      </c>
      <c r="C195" t="s">
        <v>27</v>
      </c>
      <c r="D195" t="s">
        <v>594</v>
      </c>
      <c r="E195">
        <v>513</v>
      </c>
      <c r="F195" t="str">
        <f t="shared" si="6"/>
        <v>A8940MX513</v>
      </c>
      <c r="G195" s="5">
        <f t="shared" si="7"/>
        <v>117000</v>
      </c>
      <c r="H195" s="34">
        <v>-117934</v>
      </c>
      <c r="I195" s="5">
        <f>-118000+1000</f>
        <v>-117000</v>
      </c>
      <c r="J195" t="s">
        <v>99</v>
      </c>
      <c r="K195" t="str">
        <f t="shared" si="8"/>
        <v>0036</v>
      </c>
      <c r="L195" t="s">
        <v>675</v>
      </c>
      <c r="M195" t="s">
        <v>676</v>
      </c>
      <c r="N195" t="s">
        <v>677</v>
      </c>
      <c r="O195" t="s">
        <v>678</v>
      </c>
      <c r="P195" t="s">
        <v>814</v>
      </c>
      <c r="Q195" t="s">
        <v>34</v>
      </c>
      <c r="R195" t="s">
        <v>35</v>
      </c>
      <c r="S195" t="s">
        <v>36</v>
      </c>
      <c r="T195" t="s">
        <v>37</v>
      </c>
      <c r="U195" t="s">
        <v>38</v>
      </c>
      <c r="V195" t="s">
        <v>38</v>
      </c>
      <c r="W195" t="s">
        <v>39</v>
      </c>
      <c r="X195" t="s">
        <v>40</v>
      </c>
      <c r="Y195" t="s">
        <v>40</v>
      </c>
      <c r="Z195" t="s">
        <v>41</v>
      </c>
      <c r="AA195" t="s">
        <v>41</v>
      </c>
      <c r="AB195" t="s">
        <v>37</v>
      </c>
    </row>
    <row r="196" spans="1:30" x14ac:dyDescent="0.25">
      <c r="A196" t="s">
        <v>145</v>
      </c>
      <c r="B196" t="s">
        <v>120</v>
      </c>
      <c r="C196" t="s">
        <v>27</v>
      </c>
      <c r="D196" t="s">
        <v>594</v>
      </c>
      <c r="E196">
        <v>513</v>
      </c>
      <c r="F196" t="str">
        <f t="shared" si="6"/>
        <v>A8940MX513</v>
      </c>
      <c r="G196" s="5">
        <f t="shared" si="7"/>
        <v>9000</v>
      </c>
      <c r="H196" s="34">
        <v>-8531</v>
      </c>
      <c r="I196" s="5">
        <v>-9000</v>
      </c>
      <c r="J196" t="s">
        <v>99</v>
      </c>
      <c r="K196" t="str">
        <f t="shared" si="8"/>
        <v>0740</v>
      </c>
      <c r="L196" t="s">
        <v>607</v>
      </c>
      <c r="M196" t="s">
        <v>685</v>
      </c>
      <c r="N196" t="s">
        <v>686</v>
      </c>
      <c r="O196" t="s">
        <v>687</v>
      </c>
      <c r="P196" t="s">
        <v>814</v>
      </c>
      <c r="Q196" t="s">
        <v>34</v>
      </c>
      <c r="R196" t="s">
        <v>35</v>
      </c>
      <c r="S196" t="s">
        <v>36</v>
      </c>
      <c r="T196" t="s">
        <v>37</v>
      </c>
      <c r="U196" t="s">
        <v>38</v>
      </c>
      <c r="V196" t="s">
        <v>38</v>
      </c>
      <c r="W196" t="s">
        <v>39</v>
      </c>
      <c r="X196" t="s">
        <v>40</v>
      </c>
      <c r="Y196" t="s">
        <v>40</v>
      </c>
      <c r="Z196" t="s">
        <v>41</v>
      </c>
      <c r="AA196" t="s">
        <v>41</v>
      </c>
      <c r="AB196" t="s">
        <v>37</v>
      </c>
    </row>
    <row r="197" spans="1:30" x14ac:dyDescent="0.25">
      <c r="A197" t="s">
        <v>147</v>
      </c>
      <c r="B197" t="s">
        <v>120</v>
      </c>
      <c r="C197" t="s">
        <v>27</v>
      </c>
      <c r="D197" t="s">
        <v>594</v>
      </c>
      <c r="E197">
        <v>513</v>
      </c>
      <c r="F197" t="str">
        <f t="shared" si="6"/>
        <v>A8940MX513</v>
      </c>
      <c r="G197" s="5">
        <f t="shared" si="7"/>
        <v>128000</v>
      </c>
      <c r="H197" s="34">
        <v>128276</v>
      </c>
      <c r="I197" s="5">
        <v>128000</v>
      </c>
      <c r="J197" t="s">
        <v>29</v>
      </c>
      <c r="K197" t="str">
        <f t="shared" si="8"/>
        <v>0698</v>
      </c>
      <c r="L197" t="s">
        <v>606</v>
      </c>
      <c r="M197" t="s">
        <v>679</v>
      </c>
      <c r="N197" t="s">
        <v>680</v>
      </c>
      <c r="O197" t="s">
        <v>681</v>
      </c>
      <c r="P197" t="s">
        <v>814</v>
      </c>
      <c r="Q197" t="s">
        <v>34</v>
      </c>
      <c r="R197" t="s">
        <v>35</v>
      </c>
      <c r="S197" t="s">
        <v>36</v>
      </c>
      <c r="T197" t="s">
        <v>37</v>
      </c>
      <c r="U197" t="s">
        <v>38</v>
      </c>
      <c r="V197" t="s">
        <v>38</v>
      </c>
      <c r="W197" t="s">
        <v>39</v>
      </c>
      <c r="X197" t="s">
        <v>40</v>
      </c>
      <c r="Y197" t="s">
        <v>40</v>
      </c>
      <c r="Z197" t="s">
        <v>41</v>
      </c>
      <c r="AA197" t="s">
        <v>41</v>
      </c>
      <c r="AB197" t="s">
        <v>37</v>
      </c>
    </row>
    <row r="198" spans="1:30" x14ac:dyDescent="0.25">
      <c r="A198" t="s">
        <v>148</v>
      </c>
      <c r="B198" t="s">
        <v>120</v>
      </c>
      <c r="C198" t="s">
        <v>27</v>
      </c>
      <c r="D198" t="s">
        <v>594</v>
      </c>
      <c r="E198">
        <v>513</v>
      </c>
      <c r="F198" t="str">
        <f t="shared" si="6"/>
        <v>A8940MX513</v>
      </c>
      <c r="G198" s="5">
        <f t="shared" si="7"/>
        <v>128000</v>
      </c>
      <c r="H198" s="34">
        <v>-128276</v>
      </c>
      <c r="I198" s="5">
        <v>-128000</v>
      </c>
      <c r="J198" t="s">
        <v>99</v>
      </c>
      <c r="K198" t="str">
        <f t="shared" si="8"/>
        <v>0775</v>
      </c>
      <c r="L198" t="s">
        <v>610</v>
      </c>
      <c r="M198" t="s">
        <v>682</v>
      </c>
      <c r="N198" t="s">
        <v>683</v>
      </c>
      <c r="O198" t="s">
        <v>684</v>
      </c>
      <c r="P198" t="s">
        <v>814</v>
      </c>
      <c r="Q198" t="s">
        <v>34</v>
      </c>
      <c r="R198" t="s">
        <v>35</v>
      </c>
      <c r="S198" t="s">
        <v>36</v>
      </c>
      <c r="T198" t="s">
        <v>37</v>
      </c>
      <c r="U198" t="s">
        <v>38</v>
      </c>
      <c r="V198" t="s">
        <v>38</v>
      </c>
      <c r="W198" t="s">
        <v>39</v>
      </c>
      <c r="X198" t="s">
        <v>40</v>
      </c>
      <c r="Y198" t="s">
        <v>40</v>
      </c>
      <c r="Z198" t="s">
        <v>41</v>
      </c>
      <c r="AA198" t="s">
        <v>41</v>
      </c>
      <c r="AB198" t="s">
        <v>37</v>
      </c>
    </row>
    <row r="199" spans="1:30" x14ac:dyDescent="0.25">
      <c r="A199" t="s">
        <v>149</v>
      </c>
      <c r="B199" t="s">
        <v>120</v>
      </c>
      <c r="C199" t="s">
        <v>27</v>
      </c>
      <c r="D199" t="s">
        <v>594</v>
      </c>
      <c r="E199">
        <v>513</v>
      </c>
      <c r="F199" t="str">
        <f t="shared" si="6"/>
        <v>A8940MX513</v>
      </c>
      <c r="G199" s="5">
        <f t="shared" si="7"/>
        <v>122000</v>
      </c>
      <c r="H199" s="34">
        <v>121747</v>
      </c>
      <c r="I199" s="5">
        <v>122000</v>
      </c>
      <c r="J199" t="s">
        <v>29</v>
      </c>
      <c r="K199" t="str">
        <f t="shared" si="8"/>
        <v>0036</v>
      </c>
      <c r="L199" t="s">
        <v>688</v>
      </c>
      <c r="M199" t="s">
        <v>689</v>
      </c>
      <c r="N199" t="s">
        <v>690</v>
      </c>
      <c r="O199" t="s">
        <v>691</v>
      </c>
      <c r="P199" t="s">
        <v>814</v>
      </c>
      <c r="Q199" t="s">
        <v>34</v>
      </c>
      <c r="R199" t="s">
        <v>35</v>
      </c>
      <c r="S199" t="s">
        <v>36</v>
      </c>
      <c r="T199" t="s">
        <v>37</v>
      </c>
      <c r="U199" t="s">
        <v>38</v>
      </c>
      <c r="V199" t="s">
        <v>38</v>
      </c>
      <c r="W199" t="s">
        <v>39</v>
      </c>
      <c r="X199" t="s">
        <v>40</v>
      </c>
      <c r="Y199" t="s">
        <v>40</v>
      </c>
      <c r="Z199" t="s">
        <v>41</v>
      </c>
      <c r="AA199" t="s">
        <v>41</v>
      </c>
      <c r="AB199" t="s">
        <v>37</v>
      </c>
    </row>
    <row r="200" spans="1:30" x14ac:dyDescent="0.25">
      <c r="A200" t="s">
        <v>150</v>
      </c>
      <c r="B200" t="s">
        <v>120</v>
      </c>
      <c r="C200" t="s">
        <v>27</v>
      </c>
      <c r="D200" t="s">
        <v>594</v>
      </c>
      <c r="E200">
        <v>513</v>
      </c>
      <c r="F200" t="str">
        <f t="shared" ref="F200:F219" si="9">_xlfn.CONCAT("A",D200,"MX",E200)</f>
        <v>A8940MX513</v>
      </c>
      <c r="G200" s="5">
        <f t="shared" ref="G200:G221" si="10">ABS(I200)</f>
        <v>122000</v>
      </c>
      <c r="H200" s="34">
        <v>-121747</v>
      </c>
      <c r="I200" s="5">
        <v>-122000</v>
      </c>
      <c r="J200" t="s">
        <v>99</v>
      </c>
      <c r="K200" t="str">
        <f t="shared" ref="K200:K219" si="11">IF(AND(L200="0417",Q200="Governmental Fund"),"0036",L200)</f>
        <v>0036</v>
      </c>
      <c r="L200" t="s">
        <v>675</v>
      </c>
      <c r="M200" t="s">
        <v>676</v>
      </c>
      <c r="N200" t="s">
        <v>677</v>
      </c>
      <c r="O200" t="s">
        <v>678</v>
      </c>
      <c r="P200" t="s">
        <v>814</v>
      </c>
      <c r="Q200" t="s">
        <v>34</v>
      </c>
      <c r="R200" t="s">
        <v>35</v>
      </c>
      <c r="S200" t="s">
        <v>36</v>
      </c>
      <c r="T200" t="s">
        <v>37</v>
      </c>
      <c r="U200" t="s">
        <v>38</v>
      </c>
      <c r="V200" t="s">
        <v>38</v>
      </c>
      <c r="W200" t="s">
        <v>39</v>
      </c>
      <c r="X200" t="s">
        <v>40</v>
      </c>
      <c r="Y200" t="s">
        <v>40</v>
      </c>
      <c r="Z200" t="s">
        <v>41</v>
      </c>
      <c r="AA200" t="s">
        <v>41</v>
      </c>
      <c r="AB200" t="s">
        <v>37</v>
      </c>
    </row>
    <row r="201" spans="1:30" x14ac:dyDescent="0.25">
      <c r="A201" t="s">
        <v>119</v>
      </c>
      <c r="B201" t="s">
        <v>871</v>
      </c>
      <c r="C201" t="s">
        <v>872</v>
      </c>
      <c r="D201" t="s">
        <v>594</v>
      </c>
      <c r="E201">
        <v>513</v>
      </c>
      <c r="F201" t="str">
        <f t="shared" si="9"/>
        <v>A8940MX513</v>
      </c>
      <c r="G201" s="5">
        <f t="shared" si="10"/>
        <v>1672000</v>
      </c>
      <c r="H201" s="34">
        <v>1671732</v>
      </c>
      <c r="I201" s="5">
        <v>1672000</v>
      </c>
      <c r="J201" t="s">
        <v>29</v>
      </c>
      <c r="K201" t="str">
        <f t="shared" si="11"/>
        <v>0036</v>
      </c>
      <c r="L201" t="s">
        <v>675</v>
      </c>
      <c r="M201" t="s">
        <v>676</v>
      </c>
      <c r="N201" t="s">
        <v>677</v>
      </c>
      <c r="O201" t="s">
        <v>678</v>
      </c>
      <c r="P201" t="s">
        <v>814</v>
      </c>
      <c r="Q201" t="s">
        <v>34</v>
      </c>
      <c r="R201" t="s">
        <v>35</v>
      </c>
      <c r="S201" t="s">
        <v>36</v>
      </c>
      <c r="T201" t="s">
        <v>873</v>
      </c>
      <c r="U201" t="s">
        <v>194</v>
      </c>
      <c r="V201" t="s">
        <v>397</v>
      </c>
      <c r="W201" t="s">
        <v>378</v>
      </c>
      <c r="X201" t="s">
        <v>40</v>
      </c>
      <c r="Y201" t="s">
        <v>187</v>
      </c>
      <c r="Z201" t="s">
        <v>41</v>
      </c>
      <c r="AA201" t="s">
        <v>41</v>
      </c>
      <c r="AB201" t="s">
        <v>713</v>
      </c>
      <c r="AC201" t="s">
        <v>714</v>
      </c>
      <c r="AD201" t="s">
        <v>380</v>
      </c>
    </row>
    <row r="202" spans="1:30" x14ac:dyDescent="0.25">
      <c r="A202" t="s">
        <v>125</v>
      </c>
      <c r="B202" t="s">
        <v>871</v>
      </c>
      <c r="C202" t="s">
        <v>872</v>
      </c>
      <c r="D202" t="s">
        <v>594</v>
      </c>
      <c r="E202">
        <v>513</v>
      </c>
      <c r="F202" t="str">
        <f t="shared" si="9"/>
        <v>A8940MX513</v>
      </c>
      <c r="G202" s="5">
        <f t="shared" si="10"/>
        <v>1672000</v>
      </c>
      <c r="H202" s="34">
        <v>-1671732</v>
      </c>
      <c r="I202" s="5">
        <v>-1672000</v>
      </c>
      <c r="J202" t="s">
        <v>99</v>
      </c>
      <c r="K202" t="str">
        <f t="shared" si="11"/>
        <v>0698</v>
      </c>
      <c r="L202" t="s">
        <v>606</v>
      </c>
      <c r="M202" t="s">
        <v>679</v>
      </c>
      <c r="N202" t="s">
        <v>680</v>
      </c>
      <c r="O202" t="s">
        <v>681</v>
      </c>
      <c r="P202" t="s">
        <v>814</v>
      </c>
      <c r="Q202" t="s">
        <v>34</v>
      </c>
      <c r="R202" t="s">
        <v>35</v>
      </c>
      <c r="S202" t="s">
        <v>36</v>
      </c>
      <c r="T202" t="s">
        <v>873</v>
      </c>
      <c r="U202" t="s">
        <v>194</v>
      </c>
      <c r="V202" t="s">
        <v>397</v>
      </c>
      <c r="W202" t="s">
        <v>378</v>
      </c>
      <c r="X202" t="s">
        <v>40</v>
      </c>
      <c r="Y202" t="s">
        <v>187</v>
      </c>
      <c r="Z202" t="s">
        <v>41</v>
      </c>
      <c r="AA202" t="s">
        <v>41</v>
      </c>
      <c r="AB202" t="s">
        <v>713</v>
      </c>
      <c r="AC202" t="s">
        <v>714</v>
      </c>
      <c r="AD202" t="s">
        <v>380</v>
      </c>
    </row>
    <row r="203" spans="1:30" x14ac:dyDescent="0.25">
      <c r="A203" t="s">
        <v>143</v>
      </c>
      <c r="B203" t="s">
        <v>871</v>
      </c>
      <c r="C203" t="s">
        <v>872</v>
      </c>
      <c r="D203" t="s">
        <v>594</v>
      </c>
      <c r="E203">
        <v>513</v>
      </c>
      <c r="F203" t="str">
        <f t="shared" si="9"/>
        <v>A8940MX513</v>
      </c>
      <c r="G203" s="5">
        <f t="shared" si="10"/>
        <v>29000</v>
      </c>
      <c r="H203" s="34">
        <v>29310</v>
      </c>
      <c r="I203" s="5">
        <v>29000</v>
      </c>
      <c r="J203" t="s">
        <v>29</v>
      </c>
      <c r="K203" t="str">
        <f t="shared" si="11"/>
        <v>0775</v>
      </c>
      <c r="L203" t="s">
        <v>610</v>
      </c>
      <c r="M203" t="s">
        <v>682</v>
      </c>
      <c r="N203" t="s">
        <v>683</v>
      </c>
      <c r="O203" t="s">
        <v>684</v>
      </c>
      <c r="P203" t="s">
        <v>814</v>
      </c>
      <c r="Q203" t="s">
        <v>34</v>
      </c>
      <c r="R203" t="s">
        <v>35</v>
      </c>
      <c r="S203" t="s">
        <v>36</v>
      </c>
      <c r="T203" t="s">
        <v>873</v>
      </c>
      <c r="U203" t="s">
        <v>194</v>
      </c>
      <c r="V203" t="s">
        <v>397</v>
      </c>
      <c r="W203" t="s">
        <v>378</v>
      </c>
      <c r="X203" t="s">
        <v>40</v>
      </c>
      <c r="Y203" t="s">
        <v>187</v>
      </c>
      <c r="Z203" t="s">
        <v>41</v>
      </c>
      <c r="AA203" t="s">
        <v>41</v>
      </c>
      <c r="AB203" t="s">
        <v>713</v>
      </c>
      <c r="AC203" t="s">
        <v>714</v>
      </c>
      <c r="AD203" t="s">
        <v>380</v>
      </c>
    </row>
    <row r="204" spans="1:30" x14ac:dyDescent="0.25">
      <c r="A204" t="s">
        <v>144</v>
      </c>
      <c r="B204" t="s">
        <v>871</v>
      </c>
      <c r="C204" t="s">
        <v>872</v>
      </c>
      <c r="D204" t="s">
        <v>594</v>
      </c>
      <c r="E204">
        <v>513</v>
      </c>
      <c r="F204" t="str">
        <f t="shared" si="9"/>
        <v>A8940MX513</v>
      </c>
      <c r="G204" s="5">
        <f t="shared" si="10"/>
        <v>11000</v>
      </c>
      <c r="H204" s="34">
        <v>-11229</v>
      </c>
      <c r="I204" s="5">
        <v>-11000</v>
      </c>
      <c r="J204" t="s">
        <v>99</v>
      </c>
      <c r="K204" t="str">
        <f t="shared" si="11"/>
        <v>0036</v>
      </c>
      <c r="L204" t="s">
        <v>675</v>
      </c>
      <c r="M204" t="s">
        <v>676</v>
      </c>
      <c r="N204" t="s">
        <v>677</v>
      </c>
      <c r="O204" t="s">
        <v>678</v>
      </c>
      <c r="P204" t="s">
        <v>814</v>
      </c>
      <c r="Q204" t="s">
        <v>34</v>
      </c>
      <c r="R204" t="s">
        <v>35</v>
      </c>
      <c r="S204" t="s">
        <v>36</v>
      </c>
      <c r="T204" t="s">
        <v>873</v>
      </c>
      <c r="U204" t="s">
        <v>194</v>
      </c>
      <c r="V204" t="s">
        <v>397</v>
      </c>
      <c r="W204" t="s">
        <v>378</v>
      </c>
      <c r="X204" t="s">
        <v>40</v>
      </c>
      <c r="Y204" t="s">
        <v>187</v>
      </c>
      <c r="Z204" t="s">
        <v>41</v>
      </c>
      <c r="AA204" t="s">
        <v>41</v>
      </c>
      <c r="AB204" t="s">
        <v>713</v>
      </c>
      <c r="AC204" t="s">
        <v>714</v>
      </c>
      <c r="AD204" t="s">
        <v>380</v>
      </c>
    </row>
    <row r="205" spans="1:30" x14ac:dyDescent="0.25">
      <c r="A205" t="s">
        <v>145</v>
      </c>
      <c r="B205" t="s">
        <v>871</v>
      </c>
      <c r="C205" t="s">
        <v>872</v>
      </c>
      <c r="D205" t="s">
        <v>594</v>
      </c>
      <c r="E205">
        <v>513</v>
      </c>
      <c r="F205" t="str">
        <f t="shared" si="9"/>
        <v>A8940MX513</v>
      </c>
      <c r="G205" s="5">
        <f t="shared" si="10"/>
        <v>18000</v>
      </c>
      <c r="H205" s="34">
        <v>-18081</v>
      </c>
      <c r="I205" s="5">
        <v>-18000</v>
      </c>
      <c r="J205" t="s">
        <v>99</v>
      </c>
      <c r="K205" t="str">
        <f t="shared" si="11"/>
        <v>0740</v>
      </c>
      <c r="L205" t="s">
        <v>607</v>
      </c>
      <c r="M205" t="s">
        <v>685</v>
      </c>
      <c r="N205" t="s">
        <v>686</v>
      </c>
      <c r="O205" t="s">
        <v>687</v>
      </c>
      <c r="P205" t="s">
        <v>814</v>
      </c>
      <c r="Q205" t="s">
        <v>34</v>
      </c>
      <c r="R205" t="s">
        <v>35</v>
      </c>
      <c r="S205" t="s">
        <v>36</v>
      </c>
      <c r="T205" t="s">
        <v>873</v>
      </c>
      <c r="U205" t="s">
        <v>194</v>
      </c>
      <c r="V205" t="s">
        <v>397</v>
      </c>
      <c r="W205" t="s">
        <v>378</v>
      </c>
      <c r="X205" t="s">
        <v>40</v>
      </c>
      <c r="Y205" t="s">
        <v>187</v>
      </c>
      <c r="Z205" t="s">
        <v>41</v>
      </c>
      <c r="AA205" t="s">
        <v>41</v>
      </c>
      <c r="AB205" t="s">
        <v>713</v>
      </c>
      <c r="AC205" t="s">
        <v>714</v>
      </c>
      <c r="AD205" t="s">
        <v>380</v>
      </c>
    </row>
    <row r="206" spans="1:30" x14ac:dyDescent="0.25">
      <c r="A206" t="s">
        <v>147</v>
      </c>
      <c r="B206" t="s">
        <v>871</v>
      </c>
      <c r="C206" t="s">
        <v>872</v>
      </c>
      <c r="D206" t="s">
        <v>594</v>
      </c>
      <c r="E206">
        <v>513</v>
      </c>
      <c r="F206" t="str">
        <f t="shared" si="9"/>
        <v>A8940MX513</v>
      </c>
      <c r="G206" s="5">
        <f t="shared" si="10"/>
        <v>28000</v>
      </c>
      <c r="H206" s="34">
        <v>27862</v>
      </c>
      <c r="I206" s="5">
        <v>28000</v>
      </c>
      <c r="J206" t="s">
        <v>29</v>
      </c>
      <c r="K206" t="str">
        <f t="shared" si="11"/>
        <v>0698</v>
      </c>
      <c r="L206" t="s">
        <v>606</v>
      </c>
      <c r="M206" t="s">
        <v>679</v>
      </c>
      <c r="N206" t="s">
        <v>680</v>
      </c>
      <c r="O206" t="s">
        <v>681</v>
      </c>
      <c r="P206" t="s">
        <v>814</v>
      </c>
      <c r="Q206" t="s">
        <v>34</v>
      </c>
      <c r="R206" t="s">
        <v>35</v>
      </c>
      <c r="S206" t="s">
        <v>36</v>
      </c>
      <c r="T206" t="s">
        <v>873</v>
      </c>
      <c r="U206" t="s">
        <v>194</v>
      </c>
      <c r="V206" t="s">
        <v>397</v>
      </c>
      <c r="W206" t="s">
        <v>378</v>
      </c>
      <c r="X206" t="s">
        <v>40</v>
      </c>
      <c r="Y206" t="s">
        <v>187</v>
      </c>
      <c r="Z206" t="s">
        <v>41</v>
      </c>
      <c r="AA206" t="s">
        <v>41</v>
      </c>
      <c r="AB206" t="s">
        <v>713</v>
      </c>
      <c r="AC206" t="s">
        <v>714</v>
      </c>
      <c r="AD206" t="s">
        <v>380</v>
      </c>
    </row>
    <row r="207" spans="1:30" x14ac:dyDescent="0.25">
      <c r="A207" t="s">
        <v>148</v>
      </c>
      <c r="B207" t="s">
        <v>871</v>
      </c>
      <c r="C207" t="s">
        <v>872</v>
      </c>
      <c r="D207" t="s">
        <v>594</v>
      </c>
      <c r="E207">
        <v>513</v>
      </c>
      <c r="F207" t="str">
        <f t="shared" si="9"/>
        <v>A8940MX513</v>
      </c>
      <c r="G207" s="5">
        <f t="shared" si="10"/>
        <v>28000</v>
      </c>
      <c r="H207" s="34">
        <v>-27862</v>
      </c>
      <c r="I207" s="5">
        <v>-28000</v>
      </c>
      <c r="J207" t="s">
        <v>99</v>
      </c>
      <c r="K207" t="str">
        <f t="shared" si="11"/>
        <v>0775</v>
      </c>
      <c r="L207" t="s">
        <v>610</v>
      </c>
      <c r="M207" t="s">
        <v>682</v>
      </c>
      <c r="N207" t="s">
        <v>683</v>
      </c>
      <c r="O207" t="s">
        <v>684</v>
      </c>
      <c r="P207" t="s">
        <v>814</v>
      </c>
      <c r="Q207" t="s">
        <v>34</v>
      </c>
      <c r="R207" t="s">
        <v>35</v>
      </c>
      <c r="S207" t="s">
        <v>36</v>
      </c>
      <c r="T207" t="s">
        <v>873</v>
      </c>
      <c r="U207" t="s">
        <v>194</v>
      </c>
      <c r="V207" t="s">
        <v>397</v>
      </c>
      <c r="W207" t="s">
        <v>378</v>
      </c>
      <c r="X207" t="s">
        <v>40</v>
      </c>
      <c r="Y207" t="s">
        <v>187</v>
      </c>
      <c r="Z207" t="s">
        <v>41</v>
      </c>
      <c r="AA207" t="s">
        <v>41</v>
      </c>
      <c r="AB207" t="s">
        <v>713</v>
      </c>
      <c r="AC207" t="s">
        <v>714</v>
      </c>
      <c r="AD207" t="s">
        <v>380</v>
      </c>
    </row>
    <row r="208" spans="1:30" x14ac:dyDescent="0.25">
      <c r="A208" t="s">
        <v>149</v>
      </c>
      <c r="B208" t="s">
        <v>871</v>
      </c>
      <c r="C208" t="s">
        <v>872</v>
      </c>
      <c r="D208" t="s">
        <v>594</v>
      </c>
      <c r="E208">
        <v>513</v>
      </c>
      <c r="F208" t="str">
        <f t="shared" si="9"/>
        <v>A8940MX513</v>
      </c>
      <c r="G208" s="5">
        <f t="shared" si="10"/>
        <v>17000</v>
      </c>
      <c r="H208" s="34">
        <v>17341</v>
      </c>
      <c r="I208" s="5">
        <v>17000</v>
      </c>
      <c r="J208" t="s">
        <v>29</v>
      </c>
      <c r="K208" t="str">
        <f t="shared" si="11"/>
        <v>0036</v>
      </c>
      <c r="L208" t="s">
        <v>688</v>
      </c>
      <c r="M208" t="s">
        <v>689</v>
      </c>
      <c r="N208" t="s">
        <v>690</v>
      </c>
      <c r="O208" t="s">
        <v>691</v>
      </c>
      <c r="P208" t="s">
        <v>814</v>
      </c>
      <c r="Q208" t="s">
        <v>34</v>
      </c>
      <c r="R208" t="s">
        <v>35</v>
      </c>
      <c r="S208" t="s">
        <v>36</v>
      </c>
      <c r="T208" t="s">
        <v>873</v>
      </c>
      <c r="U208" t="s">
        <v>194</v>
      </c>
      <c r="V208" t="s">
        <v>397</v>
      </c>
      <c r="W208" t="s">
        <v>378</v>
      </c>
      <c r="X208" t="s">
        <v>40</v>
      </c>
      <c r="Y208" t="s">
        <v>187</v>
      </c>
      <c r="Z208" t="s">
        <v>41</v>
      </c>
      <c r="AA208" t="s">
        <v>41</v>
      </c>
      <c r="AB208" t="s">
        <v>713</v>
      </c>
      <c r="AC208" t="s">
        <v>714</v>
      </c>
      <c r="AD208" t="s">
        <v>380</v>
      </c>
    </row>
    <row r="209" spans="1:30" x14ac:dyDescent="0.25">
      <c r="A209" t="s">
        <v>150</v>
      </c>
      <c r="B209" t="s">
        <v>871</v>
      </c>
      <c r="C209" t="s">
        <v>872</v>
      </c>
      <c r="D209" t="s">
        <v>594</v>
      </c>
      <c r="E209">
        <v>513</v>
      </c>
      <c r="F209" t="str">
        <f t="shared" si="9"/>
        <v>A8940MX513</v>
      </c>
      <c r="G209" s="5">
        <f t="shared" si="10"/>
        <v>17000</v>
      </c>
      <c r="H209" s="34">
        <v>-17341</v>
      </c>
      <c r="I209" s="5">
        <v>-17000</v>
      </c>
      <c r="J209" t="s">
        <v>99</v>
      </c>
      <c r="K209" t="str">
        <f t="shared" si="11"/>
        <v>0036</v>
      </c>
      <c r="L209" t="s">
        <v>675</v>
      </c>
      <c r="M209" t="s">
        <v>676</v>
      </c>
      <c r="N209" t="s">
        <v>677</v>
      </c>
      <c r="O209" t="s">
        <v>678</v>
      </c>
      <c r="P209" t="s">
        <v>814</v>
      </c>
      <c r="Q209" t="s">
        <v>34</v>
      </c>
      <c r="R209" t="s">
        <v>35</v>
      </c>
      <c r="S209" t="s">
        <v>36</v>
      </c>
      <c r="T209" t="s">
        <v>873</v>
      </c>
      <c r="U209" t="s">
        <v>194</v>
      </c>
      <c r="V209" t="s">
        <v>397</v>
      </c>
      <c r="W209" t="s">
        <v>378</v>
      </c>
      <c r="X209" t="s">
        <v>40</v>
      </c>
      <c r="Y209" t="s">
        <v>187</v>
      </c>
      <c r="Z209" t="s">
        <v>41</v>
      </c>
      <c r="AA209" t="s">
        <v>41</v>
      </c>
      <c r="AB209" t="s">
        <v>713</v>
      </c>
      <c r="AC209" t="s">
        <v>714</v>
      </c>
      <c r="AD209" t="s">
        <v>380</v>
      </c>
    </row>
    <row r="210" spans="1:30" x14ac:dyDescent="0.25">
      <c r="A210" t="s">
        <v>849</v>
      </c>
      <c r="B210" t="s">
        <v>120</v>
      </c>
      <c r="C210" t="s">
        <v>27</v>
      </c>
      <c r="D210" t="s">
        <v>674</v>
      </c>
      <c r="E210">
        <v>513</v>
      </c>
      <c r="F210" t="str">
        <f t="shared" si="9"/>
        <v>A8955MX513</v>
      </c>
      <c r="G210" s="5">
        <f t="shared" si="10"/>
        <v>1325000</v>
      </c>
      <c r="H210" s="34">
        <v>1325339</v>
      </c>
      <c r="I210" s="5">
        <v>1325000</v>
      </c>
      <c r="J210" t="s">
        <v>29</v>
      </c>
      <c r="K210" t="str">
        <f t="shared" si="11"/>
        <v>0036</v>
      </c>
      <c r="L210" t="s">
        <v>675</v>
      </c>
      <c r="M210" t="s">
        <v>676</v>
      </c>
      <c r="N210" t="s">
        <v>677</v>
      </c>
      <c r="O210" t="s">
        <v>678</v>
      </c>
      <c r="P210" t="s">
        <v>814</v>
      </c>
      <c r="Q210" t="s">
        <v>34</v>
      </c>
      <c r="R210" t="s">
        <v>35</v>
      </c>
      <c r="S210" t="s">
        <v>36</v>
      </c>
      <c r="T210" t="s">
        <v>37</v>
      </c>
      <c r="U210" t="s">
        <v>38</v>
      </c>
      <c r="V210" t="s">
        <v>38</v>
      </c>
      <c r="W210" t="s">
        <v>39</v>
      </c>
      <c r="X210" t="s">
        <v>40</v>
      </c>
      <c r="Y210" t="s">
        <v>40</v>
      </c>
      <c r="Z210" t="s">
        <v>41</v>
      </c>
      <c r="AA210" t="s">
        <v>41</v>
      </c>
      <c r="AB210" t="s">
        <v>37</v>
      </c>
    </row>
    <row r="211" spans="1:30" x14ac:dyDescent="0.25">
      <c r="A211" t="s">
        <v>812</v>
      </c>
      <c r="B211" t="s">
        <v>120</v>
      </c>
      <c r="C211" t="s">
        <v>27</v>
      </c>
      <c r="D211" t="s">
        <v>674</v>
      </c>
      <c r="E211">
        <v>513</v>
      </c>
      <c r="F211" t="str">
        <f t="shared" si="9"/>
        <v>A8955MX513</v>
      </c>
      <c r="G211" s="5">
        <f t="shared" si="10"/>
        <v>28000</v>
      </c>
      <c r="H211" s="34">
        <v>27140</v>
      </c>
      <c r="I211" s="5">
        <v>28000</v>
      </c>
      <c r="J211" t="s">
        <v>29</v>
      </c>
      <c r="K211" t="str">
        <f t="shared" si="11"/>
        <v>0950</v>
      </c>
      <c r="L211" t="s">
        <v>100</v>
      </c>
      <c r="M211" t="s">
        <v>101</v>
      </c>
      <c r="N211" t="s">
        <v>102</v>
      </c>
      <c r="O211" t="s">
        <v>103</v>
      </c>
      <c r="P211" t="s">
        <v>814</v>
      </c>
      <c r="Q211" t="s">
        <v>34</v>
      </c>
      <c r="R211" t="s">
        <v>35</v>
      </c>
      <c r="S211" t="s">
        <v>36</v>
      </c>
      <c r="T211" t="s">
        <v>37</v>
      </c>
      <c r="U211" t="s">
        <v>38</v>
      </c>
      <c r="V211" t="s">
        <v>38</v>
      </c>
      <c r="W211" t="s">
        <v>39</v>
      </c>
      <c r="X211" t="s">
        <v>40</v>
      </c>
      <c r="Y211" t="s">
        <v>40</v>
      </c>
      <c r="Z211" t="s">
        <v>41</v>
      </c>
      <c r="AA211" t="s">
        <v>41</v>
      </c>
      <c r="AB211" t="s">
        <v>37</v>
      </c>
    </row>
    <row r="212" spans="1:30" x14ac:dyDescent="0.25">
      <c r="A212" t="s">
        <v>825</v>
      </c>
      <c r="B212" t="s">
        <v>120</v>
      </c>
      <c r="C212" t="s">
        <v>27</v>
      </c>
      <c r="D212" t="s">
        <v>674</v>
      </c>
      <c r="E212">
        <v>513</v>
      </c>
      <c r="F212" t="str">
        <f t="shared" si="9"/>
        <v>A8955MX513</v>
      </c>
      <c r="G212" s="5">
        <f t="shared" si="10"/>
        <v>1353000</v>
      </c>
      <c r="H212" s="34">
        <v>-1352479</v>
      </c>
      <c r="I212" s="5">
        <v>-1353000</v>
      </c>
      <c r="J212" t="s">
        <v>99</v>
      </c>
      <c r="K212" t="str">
        <f t="shared" si="11"/>
        <v>0698</v>
      </c>
      <c r="L212" t="s">
        <v>606</v>
      </c>
      <c r="M212" t="s">
        <v>679</v>
      </c>
      <c r="N212" t="s">
        <v>680</v>
      </c>
      <c r="O212" t="s">
        <v>681</v>
      </c>
      <c r="P212" t="s">
        <v>814</v>
      </c>
      <c r="Q212" t="s">
        <v>34</v>
      </c>
      <c r="R212" t="s">
        <v>35</v>
      </c>
      <c r="S212" t="s">
        <v>36</v>
      </c>
      <c r="T212" t="s">
        <v>37</v>
      </c>
      <c r="U212" t="s">
        <v>38</v>
      </c>
      <c r="V212" t="s">
        <v>38</v>
      </c>
      <c r="W212" t="s">
        <v>39</v>
      </c>
      <c r="X212" t="s">
        <v>40</v>
      </c>
      <c r="Y212" t="s">
        <v>40</v>
      </c>
      <c r="Z212" t="s">
        <v>41</v>
      </c>
      <c r="AA212" t="s">
        <v>41</v>
      </c>
      <c r="AB212" t="s">
        <v>37</v>
      </c>
    </row>
    <row r="213" spans="1:30" x14ac:dyDescent="0.25">
      <c r="A213" t="s">
        <v>143</v>
      </c>
      <c r="B213" t="s">
        <v>120</v>
      </c>
      <c r="C213" t="s">
        <v>27</v>
      </c>
      <c r="D213" t="s">
        <v>674</v>
      </c>
      <c r="E213">
        <v>513</v>
      </c>
      <c r="F213" t="str">
        <f t="shared" si="9"/>
        <v>A8955MX513</v>
      </c>
      <c r="G213" s="5">
        <f t="shared" si="10"/>
        <v>154000</v>
      </c>
      <c r="H213" s="34">
        <v>153747</v>
      </c>
      <c r="I213" s="5">
        <v>154000</v>
      </c>
      <c r="J213" t="s">
        <v>29</v>
      </c>
      <c r="K213" t="str">
        <f t="shared" si="11"/>
        <v>0775</v>
      </c>
      <c r="L213" t="s">
        <v>610</v>
      </c>
      <c r="M213" t="s">
        <v>682</v>
      </c>
      <c r="N213" t="s">
        <v>683</v>
      </c>
      <c r="O213" t="s">
        <v>684</v>
      </c>
      <c r="P213" t="s">
        <v>814</v>
      </c>
      <c r="Q213" t="s">
        <v>34</v>
      </c>
      <c r="R213" t="s">
        <v>35</v>
      </c>
      <c r="S213" t="s">
        <v>36</v>
      </c>
      <c r="T213" t="s">
        <v>37</v>
      </c>
      <c r="U213" t="s">
        <v>38</v>
      </c>
      <c r="V213" t="s">
        <v>38</v>
      </c>
      <c r="W213" t="s">
        <v>39</v>
      </c>
      <c r="X213" t="s">
        <v>40</v>
      </c>
      <c r="Y213" t="s">
        <v>40</v>
      </c>
      <c r="Z213" t="s">
        <v>41</v>
      </c>
      <c r="AA213" t="s">
        <v>41</v>
      </c>
      <c r="AB213" t="s">
        <v>37</v>
      </c>
    </row>
    <row r="214" spans="1:30" x14ac:dyDescent="0.25">
      <c r="A214" t="s">
        <v>144</v>
      </c>
      <c r="B214" t="s">
        <v>120</v>
      </c>
      <c r="C214" t="s">
        <v>27</v>
      </c>
      <c r="D214" t="s">
        <v>674</v>
      </c>
      <c r="E214">
        <v>513</v>
      </c>
      <c r="F214" t="str">
        <f t="shared" si="9"/>
        <v>A8955MX513</v>
      </c>
      <c r="G214" s="5">
        <f t="shared" si="10"/>
        <v>138000</v>
      </c>
      <c r="H214" s="34">
        <v>-137710</v>
      </c>
      <c r="I214" s="5">
        <v>-138000</v>
      </c>
      <c r="J214" t="s">
        <v>99</v>
      </c>
      <c r="K214" t="str">
        <f t="shared" si="11"/>
        <v>0036</v>
      </c>
      <c r="L214" t="s">
        <v>675</v>
      </c>
      <c r="M214" t="s">
        <v>676</v>
      </c>
      <c r="N214" t="s">
        <v>677</v>
      </c>
      <c r="O214" t="s">
        <v>678</v>
      </c>
      <c r="P214" t="s">
        <v>814</v>
      </c>
      <c r="Q214" t="s">
        <v>34</v>
      </c>
      <c r="R214" t="s">
        <v>35</v>
      </c>
      <c r="S214" t="s">
        <v>36</v>
      </c>
      <c r="T214" t="s">
        <v>37</v>
      </c>
      <c r="U214" t="s">
        <v>38</v>
      </c>
      <c r="V214" t="s">
        <v>38</v>
      </c>
      <c r="W214" t="s">
        <v>39</v>
      </c>
      <c r="X214" t="s">
        <v>40</v>
      </c>
      <c r="Y214" t="s">
        <v>40</v>
      </c>
      <c r="Z214" t="s">
        <v>41</v>
      </c>
      <c r="AA214" t="s">
        <v>41</v>
      </c>
      <c r="AB214" t="s">
        <v>37</v>
      </c>
    </row>
    <row r="215" spans="1:30" x14ac:dyDescent="0.25">
      <c r="A215" t="s">
        <v>145</v>
      </c>
      <c r="B215" t="s">
        <v>120</v>
      </c>
      <c r="C215" t="s">
        <v>27</v>
      </c>
      <c r="D215" t="s">
        <v>674</v>
      </c>
      <c r="E215">
        <v>513</v>
      </c>
      <c r="F215" t="str">
        <f t="shared" si="9"/>
        <v>A8955MX513</v>
      </c>
      <c r="G215" s="5">
        <f t="shared" si="10"/>
        <v>16000</v>
      </c>
      <c r="H215" s="34">
        <v>-16037</v>
      </c>
      <c r="I215" s="5">
        <v>-16000</v>
      </c>
      <c r="J215" t="s">
        <v>99</v>
      </c>
      <c r="K215" t="str">
        <f t="shared" si="11"/>
        <v>0740</v>
      </c>
      <c r="L215" t="s">
        <v>607</v>
      </c>
      <c r="M215" t="s">
        <v>685</v>
      </c>
      <c r="N215" t="s">
        <v>686</v>
      </c>
      <c r="O215" t="s">
        <v>687</v>
      </c>
      <c r="P215" t="s">
        <v>814</v>
      </c>
      <c r="Q215" t="s">
        <v>34</v>
      </c>
      <c r="R215" t="s">
        <v>35</v>
      </c>
      <c r="S215" t="s">
        <v>36</v>
      </c>
      <c r="T215" t="s">
        <v>37</v>
      </c>
      <c r="U215" t="s">
        <v>38</v>
      </c>
      <c r="V215" t="s">
        <v>38</v>
      </c>
      <c r="W215" t="s">
        <v>39</v>
      </c>
      <c r="X215" t="s">
        <v>40</v>
      </c>
      <c r="Y215" t="s">
        <v>40</v>
      </c>
      <c r="Z215" t="s">
        <v>41</v>
      </c>
      <c r="AA215" t="s">
        <v>41</v>
      </c>
      <c r="AB215" t="s">
        <v>37</v>
      </c>
    </row>
    <row r="216" spans="1:30" x14ac:dyDescent="0.25">
      <c r="A216" t="s">
        <v>147</v>
      </c>
      <c r="B216" t="s">
        <v>120</v>
      </c>
      <c r="C216" t="s">
        <v>27</v>
      </c>
      <c r="D216" t="s">
        <v>674</v>
      </c>
      <c r="E216">
        <v>513</v>
      </c>
      <c r="F216" t="str">
        <f t="shared" si="9"/>
        <v>A8955MX513</v>
      </c>
      <c r="G216" s="5">
        <f t="shared" si="10"/>
        <v>154000</v>
      </c>
      <c r="H216" s="34">
        <v>153747</v>
      </c>
      <c r="I216" s="5">
        <v>154000</v>
      </c>
      <c r="J216" t="s">
        <v>29</v>
      </c>
      <c r="K216" t="str">
        <f t="shared" si="11"/>
        <v>0698</v>
      </c>
      <c r="L216" t="s">
        <v>606</v>
      </c>
      <c r="M216" t="s">
        <v>679</v>
      </c>
      <c r="N216" t="s">
        <v>680</v>
      </c>
      <c r="O216" t="s">
        <v>681</v>
      </c>
      <c r="P216" t="s">
        <v>814</v>
      </c>
      <c r="Q216" t="s">
        <v>34</v>
      </c>
      <c r="R216" t="s">
        <v>35</v>
      </c>
      <c r="S216" t="s">
        <v>36</v>
      </c>
      <c r="T216" t="s">
        <v>37</v>
      </c>
      <c r="U216" t="s">
        <v>38</v>
      </c>
      <c r="V216" t="s">
        <v>38</v>
      </c>
      <c r="W216" t="s">
        <v>39</v>
      </c>
      <c r="X216" t="s">
        <v>40</v>
      </c>
      <c r="Y216" t="s">
        <v>40</v>
      </c>
      <c r="Z216" t="s">
        <v>41</v>
      </c>
      <c r="AA216" t="s">
        <v>41</v>
      </c>
      <c r="AB216" t="s">
        <v>37</v>
      </c>
    </row>
    <row r="217" spans="1:30" x14ac:dyDescent="0.25">
      <c r="A217" t="s">
        <v>148</v>
      </c>
      <c r="B217" t="s">
        <v>120</v>
      </c>
      <c r="C217" t="s">
        <v>27</v>
      </c>
      <c r="D217" t="s">
        <v>674</v>
      </c>
      <c r="E217">
        <v>513</v>
      </c>
      <c r="F217" t="str">
        <f t="shared" si="9"/>
        <v>A8955MX513</v>
      </c>
      <c r="G217" s="5">
        <f t="shared" si="10"/>
        <v>154000</v>
      </c>
      <c r="H217" s="34">
        <v>-153747</v>
      </c>
      <c r="I217" s="5">
        <v>-154000</v>
      </c>
      <c r="J217" t="s">
        <v>99</v>
      </c>
      <c r="K217" t="str">
        <f t="shared" si="11"/>
        <v>0775</v>
      </c>
      <c r="L217" t="s">
        <v>610</v>
      </c>
      <c r="M217" t="s">
        <v>682</v>
      </c>
      <c r="N217" t="s">
        <v>683</v>
      </c>
      <c r="O217" t="s">
        <v>684</v>
      </c>
      <c r="P217" t="s">
        <v>814</v>
      </c>
      <c r="Q217" t="s">
        <v>34</v>
      </c>
      <c r="R217" t="s">
        <v>35</v>
      </c>
      <c r="S217" t="s">
        <v>36</v>
      </c>
      <c r="T217" t="s">
        <v>37</v>
      </c>
      <c r="U217" t="s">
        <v>38</v>
      </c>
      <c r="V217" t="s">
        <v>38</v>
      </c>
      <c r="W217" t="s">
        <v>39</v>
      </c>
      <c r="X217" t="s">
        <v>40</v>
      </c>
      <c r="Y217" t="s">
        <v>40</v>
      </c>
      <c r="Z217" t="s">
        <v>41</v>
      </c>
      <c r="AA217" t="s">
        <v>41</v>
      </c>
      <c r="AB217" t="s">
        <v>37</v>
      </c>
    </row>
    <row r="218" spans="1:30" x14ac:dyDescent="0.25">
      <c r="A218" t="s">
        <v>149</v>
      </c>
      <c r="B218" t="s">
        <v>120</v>
      </c>
      <c r="C218" t="s">
        <v>27</v>
      </c>
      <c r="D218" t="s">
        <v>674</v>
      </c>
      <c r="E218">
        <v>513</v>
      </c>
      <c r="F218" t="str">
        <f t="shared" si="9"/>
        <v>A8955MX513</v>
      </c>
      <c r="G218" s="5">
        <f t="shared" si="10"/>
        <v>143000</v>
      </c>
      <c r="H218" s="34">
        <v>143062</v>
      </c>
      <c r="I218" s="5">
        <v>143000</v>
      </c>
      <c r="J218" t="s">
        <v>29</v>
      </c>
      <c r="K218" t="str">
        <f t="shared" si="11"/>
        <v>0036</v>
      </c>
      <c r="L218" t="s">
        <v>688</v>
      </c>
      <c r="M218" t="s">
        <v>689</v>
      </c>
      <c r="N218" t="s">
        <v>690</v>
      </c>
      <c r="O218" t="s">
        <v>691</v>
      </c>
      <c r="P218" t="s">
        <v>814</v>
      </c>
      <c r="Q218" t="s">
        <v>34</v>
      </c>
      <c r="R218" t="s">
        <v>35</v>
      </c>
      <c r="S218" t="s">
        <v>36</v>
      </c>
      <c r="T218" t="s">
        <v>37</v>
      </c>
      <c r="U218" t="s">
        <v>38</v>
      </c>
      <c r="V218" t="s">
        <v>38</v>
      </c>
      <c r="W218" t="s">
        <v>39</v>
      </c>
      <c r="X218" t="s">
        <v>40</v>
      </c>
      <c r="Y218" t="s">
        <v>40</v>
      </c>
      <c r="Z218" t="s">
        <v>41</v>
      </c>
      <c r="AA218" t="s">
        <v>41</v>
      </c>
      <c r="AB218" t="s">
        <v>37</v>
      </c>
    </row>
    <row r="219" spans="1:30" x14ac:dyDescent="0.25">
      <c r="A219" t="s">
        <v>150</v>
      </c>
      <c r="B219" t="s">
        <v>120</v>
      </c>
      <c r="C219" t="s">
        <v>27</v>
      </c>
      <c r="D219" t="s">
        <v>674</v>
      </c>
      <c r="E219">
        <v>513</v>
      </c>
      <c r="F219" t="str">
        <f t="shared" si="9"/>
        <v>A8955MX513</v>
      </c>
      <c r="G219" s="5">
        <f t="shared" si="10"/>
        <v>143000</v>
      </c>
      <c r="H219" s="34">
        <v>-143062</v>
      </c>
      <c r="I219" s="5">
        <v>-143000</v>
      </c>
      <c r="J219" t="s">
        <v>99</v>
      </c>
      <c r="K219" t="str">
        <f t="shared" si="11"/>
        <v>0036</v>
      </c>
      <c r="L219" t="s">
        <v>675</v>
      </c>
      <c r="M219" t="s">
        <v>676</v>
      </c>
      <c r="N219" t="s">
        <v>677</v>
      </c>
      <c r="O219" t="s">
        <v>678</v>
      </c>
      <c r="P219" t="s">
        <v>814</v>
      </c>
      <c r="Q219" t="s">
        <v>34</v>
      </c>
      <c r="R219" t="s">
        <v>35</v>
      </c>
      <c r="S219" t="s">
        <v>36</v>
      </c>
      <c r="T219" t="s">
        <v>37</v>
      </c>
      <c r="U219" t="s">
        <v>38</v>
      </c>
      <c r="V219" t="s">
        <v>38</v>
      </c>
      <c r="W219" t="s">
        <v>39</v>
      </c>
      <c r="X219" t="s">
        <v>40</v>
      </c>
      <c r="Y219" t="s">
        <v>40</v>
      </c>
      <c r="Z219" t="s">
        <v>41</v>
      </c>
      <c r="AA219" t="s">
        <v>41</v>
      </c>
      <c r="AB219" t="s">
        <v>37</v>
      </c>
    </row>
    <row r="220" spans="1:30" x14ac:dyDescent="0.25">
      <c r="A220" t="s">
        <v>874</v>
      </c>
      <c r="B220" s="9" t="s">
        <v>26</v>
      </c>
      <c r="C220" s="9" t="s">
        <v>875</v>
      </c>
      <c r="D220" s="9" t="s">
        <v>876</v>
      </c>
      <c r="E220">
        <v>513</v>
      </c>
      <c r="F220" t="str">
        <f>_xlfn.CONCAT("S",D220,"MX",E220)</f>
        <v>S9990MX513</v>
      </c>
      <c r="G220" s="5">
        <f t="shared" si="10"/>
        <v>152960000</v>
      </c>
      <c r="H220" s="5">
        <v>-152960000</v>
      </c>
      <c r="I220" s="5">
        <v>-152960000</v>
      </c>
      <c r="J220" t="s">
        <v>99</v>
      </c>
      <c r="K220" s="9" t="s">
        <v>688</v>
      </c>
      <c r="L220" s="9" t="s">
        <v>675</v>
      </c>
      <c r="M220" t="s">
        <v>689</v>
      </c>
      <c r="N220" t="s">
        <v>690</v>
      </c>
      <c r="O220" t="s">
        <v>691</v>
      </c>
      <c r="P220" t="s">
        <v>814</v>
      </c>
      <c r="Q220" t="s">
        <v>34</v>
      </c>
      <c r="U220" s="9" t="s">
        <v>41</v>
      </c>
    </row>
    <row r="221" spans="1:30" x14ac:dyDescent="0.25">
      <c r="A221" t="s">
        <v>874</v>
      </c>
      <c r="B221" s="9" t="s">
        <v>26</v>
      </c>
      <c r="C221" s="9" t="s">
        <v>875</v>
      </c>
      <c r="D221" s="9" t="s">
        <v>876</v>
      </c>
      <c r="E221">
        <v>513</v>
      </c>
      <c r="F221" t="str">
        <f t="shared" ref="F221:F224" si="12">_xlfn.CONCAT("S",D221,"MX",E221)</f>
        <v>S9990MX513</v>
      </c>
      <c r="G221" s="5">
        <f t="shared" si="10"/>
        <v>152960000</v>
      </c>
      <c r="H221" s="5">
        <v>152960000</v>
      </c>
      <c r="I221" s="5">
        <v>152960000</v>
      </c>
      <c r="J221" t="s">
        <v>29</v>
      </c>
      <c r="K221" s="9" t="s">
        <v>675</v>
      </c>
      <c r="L221" s="9" t="s">
        <v>675</v>
      </c>
      <c r="M221" t="s">
        <v>676</v>
      </c>
      <c r="N221" t="s">
        <v>677</v>
      </c>
      <c r="O221" t="s">
        <v>678</v>
      </c>
      <c r="P221" t="s">
        <v>814</v>
      </c>
      <c r="Q221" t="s">
        <v>34</v>
      </c>
      <c r="U221" s="9" t="s">
        <v>41</v>
      </c>
    </row>
    <row r="222" spans="1:30" x14ac:dyDescent="0.25">
      <c r="A222" t="s">
        <v>877</v>
      </c>
      <c r="B222" t="s">
        <v>120</v>
      </c>
      <c r="C222" t="s">
        <v>27</v>
      </c>
      <c r="D222" s="9" t="s">
        <v>876</v>
      </c>
      <c r="E222">
        <v>513</v>
      </c>
      <c r="F222" t="str">
        <f t="shared" si="12"/>
        <v>S9990MX513</v>
      </c>
      <c r="G222" s="5">
        <v>3</v>
      </c>
      <c r="H222" s="34">
        <v>-3</v>
      </c>
      <c r="I222" s="5">
        <v>-3</v>
      </c>
      <c r="J222" t="s">
        <v>99</v>
      </c>
      <c r="K222" s="9" t="s">
        <v>675</v>
      </c>
      <c r="L222" s="9" t="s">
        <v>675</v>
      </c>
      <c r="M222" t="s">
        <v>676</v>
      </c>
      <c r="N222" t="s">
        <v>677</v>
      </c>
      <c r="O222" t="s">
        <v>678</v>
      </c>
      <c r="P222" t="s">
        <v>814</v>
      </c>
      <c r="Q222" t="s">
        <v>34</v>
      </c>
      <c r="R222" t="s">
        <v>35</v>
      </c>
      <c r="S222" t="s">
        <v>36</v>
      </c>
      <c r="T222" t="s">
        <v>37</v>
      </c>
      <c r="U222" t="s">
        <v>38</v>
      </c>
      <c r="V222" t="s">
        <v>38</v>
      </c>
      <c r="W222" t="s">
        <v>39</v>
      </c>
      <c r="X222" t="s">
        <v>40</v>
      </c>
      <c r="Y222" t="s">
        <v>40</v>
      </c>
      <c r="Z222" t="s">
        <v>41</v>
      </c>
      <c r="AA222" t="s">
        <v>41</v>
      </c>
      <c r="AB222" t="s">
        <v>37</v>
      </c>
    </row>
    <row r="223" spans="1:30" x14ac:dyDescent="0.25">
      <c r="A223" t="s">
        <v>877</v>
      </c>
      <c r="B223" t="s">
        <v>120</v>
      </c>
      <c r="C223" t="s">
        <v>27</v>
      </c>
      <c r="D223" s="9" t="s">
        <v>876</v>
      </c>
      <c r="E223">
        <v>513</v>
      </c>
      <c r="F223" t="str">
        <f t="shared" si="12"/>
        <v>S9990MX513</v>
      </c>
      <c r="G223" s="5">
        <v>4</v>
      </c>
      <c r="H223" s="34">
        <v>-4</v>
      </c>
      <c r="I223" s="5">
        <v>-4</v>
      </c>
      <c r="J223" t="s">
        <v>99</v>
      </c>
      <c r="K223" t="s">
        <v>606</v>
      </c>
      <c r="L223" t="s">
        <v>606</v>
      </c>
      <c r="M223" t="s">
        <v>679</v>
      </c>
      <c r="N223" t="s">
        <v>680</v>
      </c>
      <c r="O223" t="s">
        <v>681</v>
      </c>
      <c r="P223" t="s">
        <v>814</v>
      </c>
      <c r="Q223" t="s">
        <v>34</v>
      </c>
      <c r="R223" t="s">
        <v>35</v>
      </c>
      <c r="S223" t="s">
        <v>36</v>
      </c>
      <c r="T223" t="s">
        <v>37</v>
      </c>
      <c r="U223" t="s">
        <v>38</v>
      </c>
      <c r="V223" t="s">
        <v>38</v>
      </c>
      <c r="W223" t="s">
        <v>39</v>
      </c>
      <c r="X223" t="s">
        <v>40</v>
      </c>
      <c r="Y223" t="s">
        <v>40</v>
      </c>
      <c r="Z223" t="s">
        <v>41</v>
      </c>
      <c r="AA223" t="s">
        <v>41</v>
      </c>
      <c r="AB223" t="s">
        <v>37</v>
      </c>
    </row>
    <row r="224" spans="1:30" x14ac:dyDescent="0.25">
      <c r="A224" t="s">
        <v>877</v>
      </c>
      <c r="B224" t="s">
        <v>120</v>
      </c>
      <c r="C224" t="s">
        <v>27</v>
      </c>
      <c r="D224" s="9" t="s">
        <v>876</v>
      </c>
      <c r="E224">
        <v>513</v>
      </c>
      <c r="F224" t="str">
        <f t="shared" si="12"/>
        <v>S9990MX513</v>
      </c>
      <c r="G224" s="5">
        <v>7</v>
      </c>
      <c r="H224" s="34">
        <v>7</v>
      </c>
      <c r="I224" s="5">
        <v>7</v>
      </c>
      <c r="J224" t="s">
        <v>29</v>
      </c>
      <c r="K224" s="9" t="s">
        <v>35</v>
      </c>
      <c r="L224" s="9" t="s">
        <v>35</v>
      </c>
      <c r="M224" t="s">
        <v>878</v>
      </c>
      <c r="N224" t="s">
        <v>130</v>
      </c>
      <c r="O224" t="s">
        <v>878</v>
      </c>
      <c r="P224" t="s">
        <v>814</v>
      </c>
      <c r="Q224" t="s">
        <v>34</v>
      </c>
      <c r="R224" t="s">
        <v>35</v>
      </c>
      <c r="S224" t="s">
        <v>36</v>
      </c>
      <c r="T224" t="s">
        <v>37</v>
      </c>
      <c r="U224" t="s">
        <v>38</v>
      </c>
      <c r="V224" t="s">
        <v>38</v>
      </c>
      <c r="W224" t="s">
        <v>39</v>
      </c>
      <c r="X224" t="s">
        <v>40</v>
      </c>
      <c r="Y224" t="s">
        <v>40</v>
      </c>
      <c r="Z224" t="s">
        <v>41</v>
      </c>
      <c r="AA224" t="s">
        <v>41</v>
      </c>
      <c r="AB224" t="s">
        <v>37</v>
      </c>
    </row>
    <row r="340" spans="5:6" x14ac:dyDescent="0.25">
      <c r="E340" s="44"/>
      <c r="F340" s="44"/>
    </row>
    <row r="342" spans="5:6" ht="15.75" thickBot="1" x14ac:dyDescent="0.3">
      <c r="F342" s="45"/>
    </row>
    <row r="343" spans="5:6" ht="15.75" thickTop="1" x14ac:dyDescent="0.25"/>
  </sheetData>
  <autoFilter ref="A7:AA342" xr:uid="{00000000-0001-0000-0000-000000000000}"/>
  <mergeCells count="2">
    <mergeCell ref="B3:N3"/>
    <mergeCell ref="B5:N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9ECAA-28EF-4268-9DD3-C30EDCB840A8}">
  <sheetPr>
    <tabColor theme="9" tint="0.79998168889431442"/>
  </sheetPr>
  <dimension ref="A1:Z100"/>
  <sheetViews>
    <sheetView workbookViewId="0">
      <selection activeCell="T18" sqref="T18"/>
    </sheetView>
  </sheetViews>
  <sheetFormatPr defaultRowHeight="15" x14ac:dyDescent="0.25"/>
  <cols>
    <col min="1" max="1" width="10.7109375" bestFit="1" customWidth="1"/>
    <col min="2" max="2" width="4" bestFit="1" customWidth="1"/>
    <col min="3" max="3" width="6" bestFit="1" customWidth="1"/>
    <col min="4" max="4" width="4.7109375" bestFit="1" customWidth="1"/>
    <col min="5" max="5" width="6" bestFit="1" customWidth="1"/>
    <col min="6" max="7" width="20.140625" bestFit="1" customWidth="1"/>
    <col min="8" max="9" width="8" bestFit="1" customWidth="1"/>
    <col min="10" max="10" width="11.5703125" bestFit="1" customWidth="1"/>
    <col min="11" max="11" width="12.140625" bestFit="1" customWidth="1"/>
    <col min="12" max="12" width="9" bestFit="1" customWidth="1"/>
    <col min="13" max="13" width="29.28515625" customWidth="1"/>
    <col min="14" max="14" width="13.7109375" style="5" bestFit="1" customWidth="1"/>
    <col min="15" max="15" width="15" style="5" bestFit="1" customWidth="1"/>
    <col min="16" max="16" width="3.42578125" bestFit="1" customWidth="1"/>
    <col min="17" max="17" width="5.85546875" bestFit="1" customWidth="1"/>
    <col min="18" max="18" width="4.85546875" bestFit="1" customWidth="1"/>
    <col min="20" max="20" width="26.7109375" bestFit="1" customWidth="1"/>
    <col min="21" max="21" width="13.42578125" bestFit="1" customWidth="1"/>
    <col min="22" max="23" width="16.7109375" bestFit="1" customWidth="1"/>
    <col min="24" max="24" width="16.7109375" customWidth="1"/>
    <col min="25" max="25" width="14.28515625" bestFit="1" customWidth="1"/>
  </cols>
  <sheetData>
    <row r="1" spans="1:26" ht="34.5" x14ac:dyDescent="0.45">
      <c r="A1" s="4" t="s">
        <v>588</v>
      </c>
      <c r="B1" s="18"/>
      <c r="C1" s="18"/>
      <c r="D1" s="18"/>
      <c r="E1" s="18"/>
      <c r="F1" s="18"/>
      <c r="G1" s="26"/>
      <c r="N1"/>
      <c r="O1"/>
    </row>
    <row r="2" spans="1:26" x14ac:dyDescent="0.25">
      <c r="A2" s="18"/>
      <c r="B2" s="18"/>
      <c r="C2" s="18"/>
      <c r="D2" s="18"/>
      <c r="E2" s="18"/>
      <c r="F2" s="18"/>
      <c r="G2" s="26"/>
      <c r="N2"/>
      <c r="O2"/>
    </row>
    <row r="3" spans="1:26" x14ac:dyDescent="0.25">
      <c r="A3" s="14" t="s">
        <v>840</v>
      </c>
      <c r="B3" s="18"/>
      <c r="C3" s="18"/>
      <c r="D3" s="27"/>
      <c r="E3" s="18"/>
      <c r="F3" s="18"/>
      <c r="G3" s="26"/>
      <c r="N3"/>
      <c r="O3"/>
    </row>
    <row r="4" spans="1:26" x14ac:dyDescent="0.25">
      <c r="A4" s="65" t="s">
        <v>827</v>
      </c>
      <c r="B4" s="65"/>
      <c r="C4" s="18"/>
      <c r="E4" s="18"/>
      <c r="F4" s="18"/>
      <c r="G4" s="26"/>
      <c r="N4"/>
      <c r="O4"/>
    </row>
    <row r="5" spans="1:26" x14ac:dyDescent="0.25">
      <c r="A5" s="65" t="s">
        <v>835</v>
      </c>
      <c r="B5" s="65"/>
      <c r="C5" s="18"/>
      <c r="E5" s="18"/>
      <c r="F5" s="18"/>
      <c r="G5" s="26"/>
      <c r="N5"/>
      <c r="O5"/>
    </row>
    <row r="6" spans="1:26" x14ac:dyDescent="0.25">
      <c r="U6" s="14" t="s">
        <v>1016</v>
      </c>
    </row>
    <row r="7" spans="1:26" x14ac:dyDescent="0.25">
      <c r="A7" s="55" t="s">
        <v>750</v>
      </c>
      <c r="B7" s="55" t="s">
        <v>751</v>
      </c>
      <c r="C7" s="55" t="s">
        <v>752</v>
      </c>
      <c r="D7" s="55" t="s">
        <v>753</v>
      </c>
      <c r="E7" s="55" t="s">
        <v>754</v>
      </c>
      <c r="F7" s="55" t="s">
        <v>20</v>
      </c>
      <c r="G7" s="55" t="s">
        <v>21</v>
      </c>
      <c r="H7" s="55" t="s">
        <v>613</v>
      </c>
      <c r="I7" s="55" t="s">
        <v>755</v>
      </c>
      <c r="J7" s="55" t="s">
        <v>756</v>
      </c>
      <c r="K7" s="55" t="s">
        <v>617</v>
      </c>
      <c r="L7" s="55" t="s">
        <v>757</v>
      </c>
      <c r="M7" s="55" t="s">
        <v>758</v>
      </c>
      <c r="N7" s="55" t="s">
        <v>759</v>
      </c>
      <c r="O7" s="55" t="s">
        <v>760</v>
      </c>
      <c r="P7" s="55" t="s">
        <v>761</v>
      </c>
      <c r="Q7" s="55" t="s">
        <v>762</v>
      </c>
      <c r="R7" s="55" t="s">
        <v>763</v>
      </c>
      <c r="U7" s="62" t="s">
        <v>1024</v>
      </c>
      <c r="Y7" s="14" t="s">
        <v>1015</v>
      </c>
    </row>
    <row r="8" spans="1:26" x14ac:dyDescent="0.25">
      <c r="A8" s="56" t="s">
        <v>828</v>
      </c>
      <c r="B8" s="56" t="s">
        <v>40</v>
      </c>
      <c r="C8" s="56" t="s">
        <v>185</v>
      </c>
      <c r="D8" s="56" t="s">
        <v>187</v>
      </c>
      <c r="E8" s="56" t="s">
        <v>207</v>
      </c>
      <c r="F8" s="56" t="s">
        <v>41</v>
      </c>
      <c r="G8" s="56" t="s">
        <v>41</v>
      </c>
      <c r="H8" s="56" t="s">
        <v>222</v>
      </c>
      <c r="I8" s="56" t="s">
        <v>222</v>
      </c>
      <c r="J8" s="56" t="s">
        <v>824</v>
      </c>
      <c r="K8" s="56" t="s">
        <v>791</v>
      </c>
      <c r="L8" s="56" t="s">
        <v>213</v>
      </c>
      <c r="M8" s="56" t="s">
        <v>829</v>
      </c>
      <c r="N8" s="57">
        <v>1180000</v>
      </c>
      <c r="O8"/>
      <c r="P8" s="56" t="s">
        <v>29</v>
      </c>
      <c r="Q8" s="56" t="s">
        <v>378</v>
      </c>
      <c r="R8" s="56" t="s">
        <v>593</v>
      </c>
      <c r="U8" s="68" t="s">
        <v>758</v>
      </c>
      <c r="V8" t="s">
        <v>602</v>
      </c>
    </row>
    <row r="9" spans="1:26" x14ac:dyDescent="0.25">
      <c r="A9" s="56" t="s">
        <v>828</v>
      </c>
      <c r="B9" s="56" t="s">
        <v>40</v>
      </c>
      <c r="C9" s="56" t="s">
        <v>185</v>
      </c>
      <c r="D9" s="56" t="s">
        <v>187</v>
      </c>
      <c r="E9" s="56" t="s">
        <v>207</v>
      </c>
      <c r="F9" s="56" t="s">
        <v>41</v>
      </c>
      <c r="G9" s="56" t="s">
        <v>41</v>
      </c>
      <c r="H9" s="56" t="s">
        <v>222</v>
      </c>
      <c r="I9" s="56" t="s">
        <v>222</v>
      </c>
      <c r="J9" s="56" t="s">
        <v>824</v>
      </c>
      <c r="K9" s="56" t="s">
        <v>789</v>
      </c>
      <c r="L9" s="56" t="s">
        <v>156</v>
      </c>
      <c r="M9" s="56" t="s">
        <v>829</v>
      </c>
      <c r="N9"/>
      <c r="O9" s="57">
        <v>-1118000</v>
      </c>
      <c r="P9" s="56" t="s">
        <v>99</v>
      </c>
      <c r="Q9" s="56" t="s">
        <v>378</v>
      </c>
      <c r="R9" s="56" t="s">
        <v>593</v>
      </c>
    </row>
    <row r="10" spans="1:26" x14ac:dyDescent="0.25">
      <c r="A10" s="56" t="s">
        <v>828</v>
      </c>
      <c r="B10" s="56" t="s">
        <v>40</v>
      </c>
      <c r="C10" s="56" t="s">
        <v>185</v>
      </c>
      <c r="D10" s="56" t="s">
        <v>187</v>
      </c>
      <c r="E10" s="56" t="s">
        <v>207</v>
      </c>
      <c r="F10" s="56" t="s">
        <v>41</v>
      </c>
      <c r="G10" s="56" t="s">
        <v>41</v>
      </c>
      <c r="H10" s="56" t="s">
        <v>222</v>
      </c>
      <c r="I10" s="56" t="s">
        <v>222</v>
      </c>
      <c r="J10" s="56" t="s">
        <v>824</v>
      </c>
      <c r="K10" s="56" t="s">
        <v>830</v>
      </c>
      <c r="L10" s="56" t="s">
        <v>161</v>
      </c>
      <c r="M10" s="56" t="s">
        <v>829</v>
      </c>
      <c r="N10"/>
      <c r="O10" s="57">
        <v>-62000</v>
      </c>
      <c r="P10" s="56" t="s">
        <v>99</v>
      </c>
      <c r="Q10" s="56" t="s">
        <v>378</v>
      </c>
      <c r="R10" s="56" t="s">
        <v>593</v>
      </c>
      <c r="U10" s="68" t="s">
        <v>597</v>
      </c>
      <c r="V10" t="s">
        <v>764</v>
      </c>
      <c r="W10" t="s">
        <v>765</v>
      </c>
      <c r="X10" t="s">
        <v>803</v>
      </c>
      <c r="Y10" s="64" t="s">
        <v>839</v>
      </c>
    </row>
    <row r="11" spans="1:26" x14ac:dyDescent="0.25">
      <c r="A11" s="56" t="s">
        <v>828</v>
      </c>
      <c r="B11" s="56" t="s">
        <v>40</v>
      </c>
      <c r="C11" s="56" t="s">
        <v>41</v>
      </c>
      <c r="D11" s="56" t="s">
        <v>41</v>
      </c>
      <c r="E11" s="56" t="s">
        <v>41</v>
      </c>
      <c r="F11" s="56" t="s">
        <v>41</v>
      </c>
      <c r="G11" s="56" t="s">
        <v>41</v>
      </c>
      <c r="H11" s="56" t="s">
        <v>26</v>
      </c>
      <c r="I11" s="56" t="s">
        <v>26</v>
      </c>
      <c r="J11" s="56" t="s">
        <v>824</v>
      </c>
      <c r="K11" s="56" t="s">
        <v>787</v>
      </c>
      <c r="L11" s="56" t="s">
        <v>112</v>
      </c>
      <c r="M11" s="56" t="s">
        <v>829</v>
      </c>
      <c r="N11" s="57">
        <v>5796000</v>
      </c>
      <c r="O11"/>
      <c r="P11" s="56" t="s">
        <v>29</v>
      </c>
      <c r="Q11" s="56" t="s">
        <v>378</v>
      </c>
      <c r="R11" s="56" t="s">
        <v>593</v>
      </c>
      <c r="T11" s="14" t="s">
        <v>793</v>
      </c>
      <c r="U11" s="15" t="s">
        <v>785</v>
      </c>
      <c r="V11" s="13">
        <v>91124000</v>
      </c>
      <c r="W11" s="13">
        <v>-46963000</v>
      </c>
      <c r="X11" s="13">
        <v>44161000</v>
      </c>
      <c r="Y11" s="67" t="s">
        <v>841</v>
      </c>
      <c r="Z11" s="14"/>
    </row>
    <row r="12" spans="1:26" x14ac:dyDescent="0.25">
      <c r="A12" s="56" t="s">
        <v>828</v>
      </c>
      <c r="B12" s="56" t="s">
        <v>40</v>
      </c>
      <c r="C12" s="56" t="s">
        <v>41</v>
      </c>
      <c r="D12" s="56" t="s">
        <v>41</v>
      </c>
      <c r="E12" s="56" t="s">
        <v>41</v>
      </c>
      <c r="F12" s="56" t="s">
        <v>41</v>
      </c>
      <c r="G12" s="56" t="s">
        <v>41</v>
      </c>
      <c r="H12" s="56" t="s">
        <v>26</v>
      </c>
      <c r="I12" s="56" t="s">
        <v>26</v>
      </c>
      <c r="J12" s="56" t="s">
        <v>824</v>
      </c>
      <c r="K12" s="56" t="s">
        <v>790</v>
      </c>
      <c r="L12" s="56" t="s">
        <v>169</v>
      </c>
      <c r="M12" s="56" t="s">
        <v>829</v>
      </c>
      <c r="N12" s="57">
        <v>1128000</v>
      </c>
      <c r="O12"/>
      <c r="P12" s="56" t="s">
        <v>29</v>
      </c>
      <c r="Q12" s="56" t="s">
        <v>378</v>
      </c>
      <c r="R12" s="56" t="s">
        <v>593</v>
      </c>
      <c r="T12" s="14" t="s">
        <v>794</v>
      </c>
      <c r="U12" s="15" t="s">
        <v>788</v>
      </c>
      <c r="V12" s="13">
        <v>19322000</v>
      </c>
      <c r="W12" s="13">
        <v>-9661000</v>
      </c>
      <c r="X12" s="13">
        <v>9661000</v>
      </c>
      <c r="Y12" s="67" t="s">
        <v>544</v>
      </c>
      <c r="Z12" s="14"/>
    </row>
    <row r="13" spans="1:26" x14ac:dyDescent="0.25">
      <c r="A13" s="56" t="s">
        <v>828</v>
      </c>
      <c r="B13" s="56" t="s">
        <v>40</v>
      </c>
      <c r="C13" s="56" t="s">
        <v>41</v>
      </c>
      <c r="D13" s="56" t="s">
        <v>41</v>
      </c>
      <c r="E13" s="56" t="s">
        <v>41</v>
      </c>
      <c r="F13" s="56" t="s">
        <v>41</v>
      </c>
      <c r="G13" s="56" t="s">
        <v>41</v>
      </c>
      <c r="H13" s="56" t="s">
        <v>26</v>
      </c>
      <c r="I13" s="56" t="s">
        <v>26</v>
      </c>
      <c r="J13" s="56" t="s">
        <v>824</v>
      </c>
      <c r="K13" s="56" t="s">
        <v>783</v>
      </c>
      <c r="L13" s="56" t="s">
        <v>779</v>
      </c>
      <c r="M13" s="56" t="s">
        <v>829</v>
      </c>
      <c r="N13" s="57">
        <v>7448000</v>
      </c>
      <c r="O13" s="57">
        <v>-2246000</v>
      </c>
      <c r="P13" s="56" t="s">
        <v>29</v>
      </c>
      <c r="Q13" s="56" t="s">
        <v>378</v>
      </c>
      <c r="R13" s="56" t="s">
        <v>593</v>
      </c>
      <c r="T13" s="14" t="s">
        <v>795</v>
      </c>
      <c r="U13" s="15" t="s">
        <v>784</v>
      </c>
      <c r="V13" s="13">
        <v>3456000</v>
      </c>
      <c r="W13" s="13">
        <v>-6780000</v>
      </c>
      <c r="X13" s="13">
        <v>-3324000</v>
      </c>
      <c r="Y13" s="67" t="s">
        <v>99</v>
      </c>
      <c r="Z13" s="14"/>
    </row>
    <row r="14" spans="1:26" x14ac:dyDescent="0.25">
      <c r="A14" s="56" t="s">
        <v>828</v>
      </c>
      <c r="B14" s="56" t="s">
        <v>40</v>
      </c>
      <c r="C14" s="56" t="s">
        <v>41</v>
      </c>
      <c r="D14" s="56" t="s">
        <v>41</v>
      </c>
      <c r="E14" s="56" t="s">
        <v>41</v>
      </c>
      <c r="F14" s="56" t="s">
        <v>41</v>
      </c>
      <c r="G14" s="56" t="s">
        <v>41</v>
      </c>
      <c r="H14" s="56" t="s">
        <v>26</v>
      </c>
      <c r="I14" s="56" t="s">
        <v>26</v>
      </c>
      <c r="J14" s="56" t="s">
        <v>824</v>
      </c>
      <c r="K14" s="56" t="s">
        <v>789</v>
      </c>
      <c r="L14" s="56" t="s">
        <v>156</v>
      </c>
      <c r="M14" s="56" t="s">
        <v>829</v>
      </c>
      <c r="N14" s="57">
        <v>1118000</v>
      </c>
      <c r="O14"/>
      <c r="P14" s="56" t="s">
        <v>29</v>
      </c>
      <c r="Q14" s="56" t="s">
        <v>378</v>
      </c>
      <c r="R14" s="56" t="s">
        <v>593</v>
      </c>
      <c r="T14" s="14" t="s">
        <v>796</v>
      </c>
      <c r="U14" s="15" t="s">
        <v>787</v>
      </c>
      <c r="V14" s="13">
        <v>5796000</v>
      </c>
      <c r="W14" s="13">
        <v>-11592000</v>
      </c>
      <c r="X14" s="13">
        <v>-5796000</v>
      </c>
      <c r="Y14" s="67" t="s">
        <v>29</v>
      </c>
      <c r="Z14" s="14"/>
    </row>
    <row r="15" spans="1:26" x14ac:dyDescent="0.25">
      <c r="A15" s="56" t="s">
        <v>828</v>
      </c>
      <c r="B15" s="56" t="s">
        <v>40</v>
      </c>
      <c r="C15" s="56" t="s">
        <v>41</v>
      </c>
      <c r="D15" s="56" t="s">
        <v>41</v>
      </c>
      <c r="E15" s="56" t="s">
        <v>41</v>
      </c>
      <c r="F15" s="56" t="s">
        <v>41</v>
      </c>
      <c r="G15" s="56" t="s">
        <v>41</v>
      </c>
      <c r="H15" s="56" t="s">
        <v>26</v>
      </c>
      <c r="I15" s="56" t="s">
        <v>26</v>
      </c>
      <c r="J15" s="56" t="s">
        <v>824</v>
      </c>
      <c r="K15" s="56" t="s">
        <v>788</v>
      </c>
      <c r="L15" s="56" t="s">
        <v>770</v>
      </c>
      <c r="M15" s="56" t="s">
        <v>829</v>
      </c>
      <c r="N15"/>
      <c r="O15" s="57">
        <v>-9661000</v>
      </c>
      <c r="P15" s="56" t="s">
        <v>99</v>
      </c>
      <c r="Q15" s="56" t="s">
        <v>378</v>
      </c>
      <c r="R15" s="56" t="s">
        <v>593</v>
      </c>
      <c r="T15" s="63"/>
      <c r="U15" s="15" t="s">
        <v>598</v>
      </c>
      <c r="V15" s="13">
        <v>119698000</v>
      </c>
      <c r="W15" s="13">
        <v>-74996000</v>
      </c>
      <c r="X15" s="13">
        <v>44702000</v>
      </c>
      <c r="Y15" s="67"/>
    </row>
    <row r="16" spans="1:26" x14ac:dyDescent="0.25">
      <c r="A16" s="56" t="s">
        <v>828</v>
      </c>
      <c r="B16" s="56" t="s">
        <v>40</v>
      </c>
      <c r="C16" s="56" t="s">
        <v>41</v>
      </c>
      <c r="D16" s="56" t="s">
        <v>41</v>
      </c>
      <c r="E16" s="56" t="s">
        <v>41</v>
      </c>
      <c r="F16" s="56" t="s">
        <v>41</v>
      </c>
      <c r="G16" s="56" t="s">
        <v>41</v>
      </c>
      <c r="H16" s="56" t="s">
        <v>26</v>
      </c>
      <c r="I16" s="56" t="s">
        <v>26</v>
      </c>
      <c r="J16" s="56" t="s">
        <v>824</v>
      </c>
      <c r="K16" s="56" t="s">
        <v>791</v>
      </c>
      <c r="L16" s="56" t="s">
        <v>213</v>
      </c>
      <c r="M16" s="56" t="s">
        <v>829</v>
      </c>
      <c r="N16"/>
      <c r="O16" s="57">
        <v>-1932000</v>
      </c>
      <c r="P16" s="56" t="s">
        <v>99</v>
      </c>
      <c r="Q16" s="56" t="s">
        <v>378</v>
      </c>
      <c r="R16" s="56" t="s">
        <v>593</v>
      </c>
      <c r="T16" s="63"/>
      <c r="Y16" s="67"/>
    </row>
    <row r="17" spans="1:26" x14ac:dyDescent="0.25">
      <c r="A17" s="56" t="s">
        <v>828</v>
      </c>
      <c r="B17" s="56" t="s">
        <v>40</v>
      </c>
      <c r="C17" s="56" t="s">
        <v>41</v>
      </c>
      <c r="D17" s="56" t="s">
        <v>41</v>
      </c>
      <c r="E17" s="56" t="s">
        <v>41</v>
      </c>
      <c r="F17" s="56" t="s">
        <v>41</v>
      </c>
      <c r="G17" s="56" t="s">
        <v>41</v>
      </c>
      <c r="H17" s="56" t="s">
        <v>26</v>
      </c>
      <c r="I17" s="56" t="s">
        <v>26</v>
      </c>
      <c r="J17" s="56" t="s">
        <v>824</v>
      </c>
      <c r="K17" s="56" t="s">
        <v>782</v>
      </c>
      <c r="L17" s="56" t="s">
        <v>102</v>
      </c>
      <c r="M17" s="56" t="s">
        <v>829</v>
      </c>
      <c r="N17"/>
      <c r="O17" s="57">
        <v>-1651000</v>
      </c>
      <c r="P17" s="56" t="s">
        <v>99</v>
      </c>
      <c r="Q17" s="56" t="s">
        <v>378</v>
      </c>
      <c r="R17" s="56" t="s">
        <v>593</v>
      </c>
    </row>
    <row r="18" spans="1:26" x14ac:dyDescent="0.25">
      <c r="A18" s="56" t="s">
        <v>828</v>
      </c>
      <c r="B18" s="56" t="s">
        <v>40</v>
      </c>
      <c r="C18" s="56" t="s">
        <v>38</v>
      </c>
      <c r="D18" s="56" t="s">
        <v>40</v>
      </c>
      <c r="E18" s="56" t="s">
        <v>38</v>
      </c>
      <c r="F18" s="56" t="s">
        <v>41</v>
      </c>
      <c r="G18" s="56" t="s">
        <v>41</v>
      </c>
      <c r="H18" s="56" t="s">
        <v>120</v>
      </c>
      <c r="I18" s="56" t="s">
        <v>120</v>
      </c>
      <c r="J18" s="56" t="s">
        <v>813</v>
      </c>
      <c r="K18" s="56" t="s">
        <v>792</v>
      </c>
      <c r="L18" s="56" t="s">
        <v>138</v>
      </c>
      <c r="M18" s="56" t="s">
        <v>829</v>
      </c>
      <c r="N18" s="57">
        <v>1951000</v>
      </c>
      <c r="O18"/>
      <c r="P18" s="56" t="s">
        <v>29</v>
      </c>
      <c r="Q18" s="56" t="s">
        <v>378</v>
      </c>
      <c r="R18" s="56" t="s">
        <v>593</v>
      </c>
    </row>
    <row r="19" spans="1:26" x14ac:dyDescent="0.25">
      <c r="A19" s="56" t="s">
        <v>828</v>
      </c>
      <c r="B19" s="56" t="s">
        <v>40</v>
      </c>
      <c r="C19" s="56" t="s">
        <v>38</v>
      </c>
      <c r="D19" s="56" t="s">
        <v>40</v>
      </c>
      <c r="E19" s="56" t="s">
        <v>38</v>
      </c>
      <c r="F19" s="56" t="s">
        <v>41</v>
      </c>
      <c r="G19" s="56" t="s">
        <v>41</v>
      </c>
      <c r="H19" s="56" t="s">
        <v>120</v>
      </c>
      <c r="I19" s="56" t="s">
        <v>120</v>
      </c>
      <c r="J19" s="56" t="s">
        <v>813</v>
      </c>
      <c r="K19" s="56" t="s">
        <v>789</v>
      </c>
      <c r="L19" s="56" t="s">
        <v>156</v>
      </c>
      <c r="M19" s="56" t="s">
        <v>829</v>
      </c>
      <c r="N19"/>
      <c r="O19" s="57">
        <v>-1745000</v>
      </c>
      <c r="P19" s="56" t="s">
        <v>99</v>
      </c>
      <c r="Q19" s="56" t="s">
        <v>378</v>
      </c>
      <c r="R19" s="56" t="s">
        <v>593</v>
      </c>
    </row>
    <row r="20" spans="1:26" x14ac:dyDescent="0.25">
      <c r="A20" s="56" t="s">
        <v>828</v>
      </c>
      <c r="B20" s="56" t="s">
        <v>40</v>
      </c>
      <c r="C20" s="56" t="s">
        <v>38</v>
      </c>
      <c r="D20" s="56" t="s">
        <v>40</v>
      </c>
      <c r="E20" s="56" t="s">
        <v>38</v>
      </c>
      <c r="F20" s="56" t="s">
        <v>41</v>
      </c>
      <c r="G20" s="56" t="s">
        <v>41</v>
      </c>
      <c r="H20" s="56" t="s">
        <v>120</v>
      </c>
      <c r="I20" s="56" t="s">
        <v>120</v>
      </c>
      <c r="J20" s="56" t="s">
        <v>813</v>
      </c>
      <c r="K20" s="56" t="s">
        <v>830</v>
      </c>
      <c r="L20" s="56" t="s">
        <v>161</v>
      </c>
      <c r="M20" s="56" t="s">
        <v>829</v>
      </c>
      <c r="N20"/>
      <c r="O20" s="57">
        <v>-206000</v>
      </c>
      <c r="P20" s="56" t="s">
        <v>99</v>
      </c>
      <c r="Q20" s="56" t="s">
        <v>378</v>
      </c>
      <c r="R20" s="56" t="s">
        <v>593</v>
      </c>
      <c r="U20" s="66" t="s">
        <v>1017</v>
      </c>
    </row>
    <row r="21" spans="1:26" x14ac:dyDescent="0.25">
      <c r="A21" s="56" t="s">
        <v>828</v>
      </c>
      <c r="B21" s="56" t="s">
        <v>40</v>
      </c>
      <c r="C21" s="56" t="s">
        <v>41</v>
      </c>
      <c r="D21" s="56" t="s">
        <v>41</v>
      </c>
      <c r="E21" s="56" t="s">
        <v>41</v>
      </c>
      <c r="F21" s="56" t="s">
        <v>41</v>
      </c>
      <c r="G21" s="56" t="s">
        <v>41</v>
      </c>
      <c r="H21" s="56" t="s">
        <v>26</v>
      </c>
      <c r="I21" s="56" t="s">
        <v>26</v>
      </c>
      <c r="J21" s="56" t="s">
        <v>813</v>
      </c>
      <c r="K21" s="56" t="s">
        <v>784</v>
      </c>
      <c r="L21" s="56" t="s">
        <v>112</v>
      </c>
      <c r="M21" s="56" t="s">
        <v>829</v>
      </c>
      <c r="N21" s="57">
        <v>3174000</v>
      </c>
      <c r="O21"/>
      <c r="P21" s="56" t="s">
        <v>29</v>
      </c>
      <c r="Q21" s="56" t="s">
        <v>378</v>
      </c>
      <c r="R21" s="56" t="s">
        <v>593</v>
      </c>
      <c r="U21" s="62" t="s">
        <v>1024</v>
      </c>
    </row>
    <row r="22" spans="1:26" x14ac:dyDescent="0.25">
      <c r="A22" s="56" t="s">
        <v>828</v>
      </c>
      <c r="B22" s="56" t="s">
        <v>40</v>
      </c>
      <c r="C22" s="56" t="s">
        <v>41</v>
      </c>
      <c r="D22" s="56" t="s">
        <v>41</v>
      </c>
      <c r="E22" s="56" t="s">
        <v>41</v>
      </c>
      <c r="F22" s="56" t="s">
        <v>41</v>
      </c>
      <c r="G22" s="56" t="s">
        <v>41</v>
      </c>
      <c r="H22" s="56" t="s">
        <v>26</v>
      </c>
      <c r="I22" s="56" t="s">
        <v>26</v>
      </c>
      <c r="J22" s="56" t="s">
        <v>813</v>
      </c>
      <c r="K22" s="56" t="s">
        <v>790</v>
      </c>
      <c r="L22" s="56" t="s">
        <v>169</v>
      </c>
      <c r="M22" s="56" t="s">
        <v>829</v>
      </c>
      <c r="N22" s="57">
        <v>1771000</v>
      </c>
      <c r="O22"/>
      <c r="P22" s="56" t="s">
        <v>29</v>
      </c>
      <c r="Q22" s="56" t="s">
        <v>378</v>
      </c>
      <c r="R22" s="56" t="s">
        <v>593</v>
      </c>
      <c r="U22" s="68" t="s">
        <v>758</v>
      </c>
      <c r="V22" t="s">
        <v>602</v>
      </c>
    </row>
    <row r="23" spans="1:26" x14ac:dyDescent="0.25">
      <c r="A23" s="56" t="s">
        <v>828</v>
      </c>
      <c r="B23" s="56" t="s">
        <v>40</v>
      </c>
      <c r="C23" s="56" t="s">
        <v>41</v>
      </c>
      <c r="D23" s="56" t="s">
        <v>41</v>
      </c>
      <c r="E23" s="56" t="s">
        <v>41</v>
      </c>
      <c r="F23" s="56" t="s">
        <v>41</v>
      </c>
      <c r="G23" s="56" t="s">
        <v>41</v>
      </c>
      <c r="H23" s="56" t="s">
        <v>26</v>
      </c>
      <c r="I23" s="56" t="s">
        <v>26</v>
      </c>
      <c r="J23" s="56" t="s">
        <v>813</v>
      </c>
      <c r="K23" s="56" t="s">
        <v>783</v>
      </c>
      <c r="L23" s="56" t="s">
        <v>779</v>
      </c>
      <c r="M23" s="56" t="s">
        <v>829</v>
      </c>
      <c r="N23" s="57">
        <v>14558000</v>
      </c>
      <c r="O23" s="57">
        <v>-3516000</v>
      </c>
      <c r="P23" s="56" t="s">
        <v>29</v>
      </c>
      <c r="Q23" s="56" t="s">
        <v>378</v>
      </c>
      <c r="R23" s="56" t="s">
        <v>593</v>
      </c>
    </row>
    <row r="24" spans="1:26" x14ac:dyDescent="0.25">
      <c r="A24" s="56" t="s">
        <v>828</v>
      </c>
      <c r="B24" s="56" t="s">
        <v>40</v>
      </c>
      <c r="C24" s="56" t="s">
        <v>41</v>
      </c>
      <c r="D24" s="56" t="s">
        <v>41</v>
      </c>
      <c r="E24" s="56" t="s">
        <v>41</v>
      </c>
      <c r="F24" s="56" t="s">
        <v>41</v>
      </c>
      <c r="G24" s="56" t="s">
        <v>41</v>
      </c>
      <c r="H24" s="56" t="s">
        <v>26</v>
      </c>
      <c r="I24" s="56" t="s">
        <v>26</v>
      </c>
      <c r="J24" s="56" t="s">
        <v>813</v>
      </c>
      <c r="K24" s="56" t="s">
        <v>789</v>
      </c>
      <c r="L24" s="56" t="s">
        <v>156</v>
      </c>
      <c r="M24" s="56" t="s">
        <v>829</v>
      </c>
      <c r="N24" s="57">
        <v>1745000</v>
      </c>
      <c r="O24"/>
      <c r="P24" s="56" t="s">
        <v>29</v>
      </c>
      <c r="Q24" s="56" t="s">
        <v>378</v>
      </c>
      <c r="R24" s="56" t="s">
        <v>593</v>
      </c>
      <c r="U24" s="68" t="s">
        <v>597</v>
      </c>
      <c r="V24" t="s">
        <v>764</v>
      </c>
      <c r="W24" t="s">
        <v>765</v>
      </c>
      <c r="X24" t="s">
        <v>803</v>
      </c>
    </row>
    <row r="25" spans="1:26" x14ac:dyDescent="0.25">
      <c r="A25" s="56" t="s">
        <v>828</v>
      </c>
      <c r="B25" s="56" t="s">
        <v>40</v>
      </c>
      <c r="C25" s="56" t="s">
        <v>41</v>
      </c>
      <c r="D25" s="56" t="s">
        <v>41</v>
      </c>
      <c r="E25" s="56" t="s">
        <v>41</v>
      </c>
      <c r="F25" s="56" t="s">
        <v>41</v>
      </c>
      <c r="G25" s="56" t="s">
        <v>41</v>
      </c>
      <c r="H25" s="56" t="s">
        <v>26</v>
      </c>
      <c r="I25" s="56" t="s">
        <v>26</v>
      </c>
      <c r="J25" s="56" t="s">
        <v>813</v>
      </c>
      <c r="K25" s="56" t="s">
        <v>782</v>
      </c>
      <c r="L25" s="56" t="s">
        <v>102</v>
      </c>
      <c r="M25" s="56" t="s">
        <v>829</v>
      </c>
      <c r="N25" s="57">
        <v>25653000</v>
      </c>
      <c r="O25"/>
      <c r="P25" s="56" t="s">
        <v>29</v>
      </c>
      <c r="Q25" s="56" t="s">
        <v>378</v>
      </c>
      <c r="R25" s="56" t="s">
        <v>593</v>
      </c>
      <c r="T25" s="63" t="s">
        <v>837</v>
      </c>
      <c r="U25" s="15" t="s">
        <v>790</v>
      </c>
      <c r="V25" s="13">
        <v>3154000</v>
      </c>
      <c r="W25" s="13">
        <v>-6308000</v>
      </c>
      <c r="X25" s="13">
        <v>-3154000</v>
      </c>
    </row>
    <row r="26" spans="1:26" x14ac:dyDescent="0.25">
      <c r="A26" s="56" t="s">
        <v>828</v>
      </c>
      <c r="B26" s="56" t="s">
        <v>40</v>
      </c>
      <c r="C26" s="56" t="s">
        <v>41</v>
      </c>
      <c r="D26" s="56" t="s">
        <v>41</v>
      </c>
      <c r="E26" s="56" t="s">
        <v>41</v>
      </c>
      <c r="F26" s="56" t="s">
        <v>41</v>
      </c>
      <c r="G26" s="56" t="s">
        <v>41</v>
      </c>
      <c r="H26" s="56" t="s">
        <v>26</v>
      </c>
      <c r="I26" s="56" t="s">
        <v>26</v>
      </c>
      <c r="J26" s="56" t="s">
        <v>813</v>
      </c>
      <c r="K26" s="56" t="s">
        <v>785</v>
      </c>
      <c r="L26" s="56" t="s">
        <v>770</v>
      </c>
      <c r="M26" s="56" t="s">
        <v>829</v>
      </c>
      <c r="N26"/>
      <c r="O26" s="57">
        <v>-42327000</v>
      </c>
      <c r="P26" s="56" t="s">
        <v>99</v>
      </c>
      <c r="Q26" s="56" t="s">
        <v>378</v>
      </c>
      <c r="R26" s="56" t="s">
        <v>593</v>
      </c>
      <c r="T26" s="63" t="s">
        <v>838</v>
      </c>
      <c r="U26" s="15" t="s">
        <v>783</v>
      </c>
      <c r="V26" s="13">
        <v>35408000</v>
      </c>
      <c r="W26" s="13">
        <v>-51739000</v>
      </c>
      <c r="X26" s="13">
        <v>-16331000</v>
      </c>
    </row>
    <row r="27" spans="1:26" x14ac:dyDescent="0.25">
      <c r="A27" s="56" t="s">
        <v>828</v>
      </c>
      <c r="B27" s="56" t="s">
        <v>40</v>
      </c>
      <c r="C27" s="56" t="s">
        <v>41</v>
      </c>
      <c r="D27" s="56" t="s">
        <v>41</v>
      </c>
      <c r="E27" s="56" t="s">
        <v>41</v>
      </c>
      <c r="F27" s="56" t="s">
        <v>41</v>
      </c>
      <c r="G27" s="56" t="s">
        <v>41</v>
      </c>
      <c r="H27" s="56" t="s">
        <v>26</v>
      </c>
      <c r="I27" s="56" t="s">
        <v>26</v>
      </c>
      <c r="J27" s="56" t="s">
        <v>813</v>
      </c>
      <c r="K27" s="56" t="s">
        <v>792</v>
      </c>
      <c r="L27" s="56" t="s">
        <v>138</v>
      </c>
      <c r="M27" s="56" t="s">
        <v>829</v>
      </c>
      <c r="N27"/>
      <c r="O27" s="57">
        <v>-1058000</v>
      </c>
      <c r="P27" s="56" t="s">
        <v>99</v>
      </c>
      <c r="Q27" s="56" t="s">
        <v>378</v>
      </c>
      <c r="R27" s="56" t="s">
        <v>593</v>
      </c>
      <c r="T27" s="14" t="s">
        <v>836</v>
      </c>
      <c r="U27" s="15" t="s">
        <v>598</v>
      </c>
      <c r="V27" s="13">
        <v>38562000</v>
      </c>
      <c r="W27" s="13">
        <v>-58047000</v>
      </c>
      <c r="X27" s="13">
        <v>-19485000</v>
      </c>
      <c r="Y27" s="67" t="s">
        <v>842</v>
      </c>
      <c r="Z27" s="14"/>
    </row>
    <row r="28" spans="1:26" x14ac:dyDescent="0.25">
      <c r="A28" s="56" t="s">
        <v>828</v>
      </c>
      <c r="B28" s="56" t="s">
        <v>40</v>
      </c>
      <c r="C28" s="56" t="s">
        <v>38</v>
      </c>
      <c r="D28" s="56" t="s">
        <v>40</v>
      </c>
      <c r="E28" s="56" t="s">
        <v>38</v>
      </c>
      <c r="F28" s="56" t="s">
        <v>41</v>
      </c>
      <c r="G28" s="56" t="s">
        <v>41</v>
      </c>
      <c r="H28" s="56" t="s">
        <v>120</v>
      </c>
      <c r="I28" s="56" t="s">
        <v>120</v>
      </c>
      <c r="J28" s="56" t="s">
        <v>818</v>
      </c>
      <c r="K28" s="56" t="s">
        <v>786</v>
      </c>
      <c r="L28" s="56" t="s">
        <v>142</v>
      </c>
      <c r="M28" s="56" t="s">
        <v>829</v>
      </c>
      <c r="N28" s="57">
        <v>420000</v>
      </c>
      <c r="O28"/>
      <c r="P28" s="56" t="s">
        <v>29</v>
      </c>
      <c r="Q28" s="56" t="s">
        <v>378</v>
      </c>
      <c r="R28" s="56" t="s">
        <v>593</v>
      </c>
    </row>
    <row r="29" spans="1:26" x14ac:dyDescent="0.25">
      <c r="A29" s="56" t="s">
        <v>828</v>
      </c>
      <c r="B29" s="56" t="s">
        <v>40</v>
      </c>
      <c r="C29" s="56" t="s">
        <v>38</v>
      </c>
      <c r="D29" s="56" t="s">
        <v>40</v>
      </c>
      <c r="E29" s="56" t="s">
        <v>38</v>
      </c>
      <c r="F29" s="56" t="s">
        <v>41</v>
      </c>
      <c r="G29" s="56" t="s">
        <v>41</v>
      </c>
      <c r="H29" s="56" t="s">
        <v>120</v>
      </c>
      <c r="I29" s="56" t="s">
        <v>120</v>
      </c>
      <c r="J29" s="56" t="s">
        <v>818</v>
      </c>
      <c r="K29" s="56" t="s">
        <v>789</v>
      </c>
      <c r="L29" s="56" t="s">
        <v>156</v>
      </c>
      <c r="M29" s="56" t="s">
        <v>829</v>
      </c>
      <c r="N29"/>
      <c r="O29" s="57">
        <v>-342000</v>
      </c>
      <c r="P29" s="56" t="s">
        <v>99</v>
      </c>
      <c r="Q29" s="56" t="s">
        <v>378</v>
      </c>
      <c r="R29" s="56" t="s">
        <v>593</v>
      </c>
    </row>
    <row r="30" spans="1:26" x14ac:dyDescent="0.25">
      <c r="A30" s="56" t="s">
        <v>828</v>
      </c>
      <c r="B30" s="56" t="s">
        <v>40</v>
      </c>
      <c r="C30" s="56" t="s">
        <v>38</v>
      </c>
      <c r="D30" s="56" t="s">
        <v>40</v>
      </c>
      <c r="E30" s="56" t="s">
        <v>38</v>
      </c>
      <c r="F30" s="56" t="s">
        <v>41</v>
      </c>
      <c r="G30" s="56" t="s">
        <v>41</v>
      </c>
      <c r="H30" s="56" t="s">
        <v>120</v>
      </c>
      <c r="I30" s="56" t="s">
        <v>120</v>
      </c>
      <c r="J30" s="56" t="s">
        <v>818</v>
      </c>
      <c r="K30" s="56" t="s">
        <v>830</v>
      </c>
      <c r="L30" s="56" t="s">
        <v>161</v>
      </c>
      <c r="M30" s="56" t="s">
        <v>829</v>
      </c>
      <c r="N30"/>
      <c r="O30" s="57">
        <v>-78000</v>
      </c>
      <c r="P30" s="56" t="s">
        <v>99</v>
      </c>
      <c r="Q30" s="56" t="s">
        <v>378</v>
      </c>
      <c r="R30" s="56" t="s">
        <v>593</v>
      </c>
    </row>
    <row r="31" spans="1:26" x14ac:dyDescent="0.25">
      <c r="A31" s="56" t="s">
        <v>828</v>
      </c>
      <c r="B31" s="56" t="s">
        <v>40</v>
      </c>
      <c r="C31" s="56" t="s">
        <v>41</v>
      </c>
      <c r="D31" s="56" t="s">
        <v>41</v>
      </c>
      <c r="E31" s="56" t="s">
        <v>41</v>
      </c>
      <c r="F31" s="56" t="s">
        <v>41</v>
      </c>
      <c r="G31" s="56" t="s">
        <v>41</v>
      </c>
      <c r="H31" s="56" t="s">
        <v>26</v>
      </c>
      <c r="I31" s="56" t="s">
        <v>26</v>
      </c>
      <c r="J31" s="56" t="s">
        <v>818</v>
      </c>
      <c r="K31" s="56" t="s">
        <v>785</v>
      </c>
      <c r="L31" s="56" t="s">
        <v>770</v>
      </c>
      <c r="M31" s="56" t="s">
        <v>829</v>
      </c>
      <c r="N31" s="57">
        <v>934000</v>
      </c>
      <c r="O31" s="57">
        <v>-2768000</v>
      </c>
      <c r="P31" s="56" t="s">
        <v>29</v>
      </c>
      <c r="Q31" s="56" t="s">
        <v>378</v>
      </c>
      <c r="R31" s="56" t="s">
        <v>593</v>
      </c>
    </row>
    <row r="32" spans="1:26" x14ac:dyDescent="0.25">
      <c r="A32" s="56" t="s">
        <v>828</v>
      </c>
      <c r="B32" s="56" t="s">
        <v>40</v>
      </c>
      <c r="C32" s="56" t="s">
        <v>41</v>
      </c>
      <c r="D32" s="56" t="s">
        <v>41</v>
      </c>
      <c r="E32" s="56" t="s">
        <v>41</v>
      </c>
      <c r="F32" s="56" t="s">
        <v>41</v>
      </c>
      <c r="G32" s="56" t="s">
        <v>41</v>
      </c>
      <c r="H32" s="56" t="s">
        <v>26</v>
      </c>
      <c r="I32" s="56" t="s">
        <v>26</v>
      </c>
      <c r="J32" s="56" t="s">
        <v>818</v>
      </c>
      <c r="K32" s="56" t="s">
        <v>784</v>
      </c>
      <c r="L32" s="56" t="s">
        <v>112</v>
      </c>
      <c r="M32" s="56" t="s">
        <v>829</v>
      </c>
      <c r="N32" s="57">
        <v>194000</v>
      </c>
      <c r="O32" s="57">
        <v>-44000</v>
      </c>
      <c r="P32" s="56" t="s">
        <v>29</v>
      </c>
      <c r="Q32" s="56" t="s">
        <v>378</v>
      </c>
      <c r="R32" s="56" t="s">
        <v>593</v>
      </c>
    </row>
    <row r="33" spans="1:18" x14ac:dyDescent="0.25">
      <c r="A33" s="56" t="s">
        <v>828</v>
      </c>
      <c r="B33" s="56" t="s">
        <v>40</v>
      </c>
      <c r="C33" s="56" t="s">
        <v>41</v>
      </c>
      <c r="D33" s="56" t="s">
        <v>41</v>
      </c>
      <c r="E33" s="56" t="s">
        <v>41</v>
      </c>
      <c r="F33" s="56" t="s">
        <v>41</v>
      </c>
      <c r="G33" s="56" t="s">
        <v>41</v>
      </c>
      <c r="H33" s="56" t="s">
        <v>26</v>
      </c>
      <c r="I33" s="56" t="s">
        <v>26</v>
      </c>
      <c r="J33" s="56" t="s">
        <v>818</v>
      </c>
      <c r="K33" s="56" t="s">
        <v>790</v>
      </c>
      <c r="L33" s="56" t="s">
        <v>169</v>
      </c>
      <c r="M33" s="56" t="s">
        <v>829</v>
      </c>
      <c r="N33" s="57">
        <v>255000</v>
      </c>
      <c r="O33"/>
      <c r="P33" s="56" t="s">
        <v>29</v>
      </c>
      <c r="Q33" s="56" t="s">
        <v>378</v>
      </c>
      <c r="R33" s="56" t="s">
        <v>593</v>
      </c>
    </row>
    <row r="34" spans="1:18" x14ac:dyDescent="0.25">
      <c r="A34" s="56" t="s">
        <v>828</v>
      </c>
      <c r="B34" s="56" t="s">
        <v>40</v>
      </c>
      <c r="C34" s="56" t="s">
        <v>41</v>
      </c>
      <c r="D34" s="56" t="s">
        <v>41</v>
      </c>
      <c r="E34" s="56" t="s">
        <v>41</v>
      </c>
      <c r="F34" s="56" t="s">
        <v>41</v>
      </c>
      <c r="G34" s="56" t="s">
        <v>41</v>
      </c>
      <c r="H34" s="56" t="s">
        <v>26</v>
      </c>
      <c r="I34" s="56" t="s">
        <v>26</v>
      </c>
      <c r="J34" s="56" t="s">
        <v>818</v>
      </c>
      <c r="K34" s="56" t="s">
        <v>783</v>
      </c>
      <c r="L34" s="56" t="s">
        <v>779</v>
      </c>
      <c r="M34" s="56" t="s">
        <v>829</v>
      </c>
      <c r="N34" s="57">
        <v>684000</v>
      </c>
      <c r="O34" s="57">
        <v>-597000</v>
      </c>
      <c r="P34" s="56" t="s">
        <v>29</v>
      </c>
      <c r="Q34" s="56" t="s">
        <v>378</v>
      </c>
      <c r="R34" s="56" t="s">
        <v>593</v>
      </c>
    </row>
    <row r="35" spans="1:18" x14ac:dyDescent="0.25">
      <c r="A35" s="56" t="s">
        <v>828</v>
      </c>
      <c r="B35" s="56" t="s">
        <v>40</v>
      </c>
      <c r="C35" s="56" t="s">
        <v>41</v>
      </c>
      <c r="D35" s="56" t="s">
        <v>41</v>
      </c>
      <c r="E35" s="56" t="s">
        <v>41</v>
      </c>
      <c r="F35" s="56" t="s">
        <v>41</v>
      </c>
      <c r="G35" s="56" t="s">
        <v>41</v>
      </c>
      <c r="H35" s="56" t="s">
        <v>26</v>
      </c>
      <c r="I35" s="56" t="s">
        <v>26</v>
      </c>
      <c r="J35" s="56" t="s">
        <v>818</v>
      </c>
      <c r="K35" s="56" t="s">
        <v>789</v>
      </c>
      <c r="L35" s="56" t="s">
        <v>156</v>
      </c>
      <c r="M35" s="56" t="s">
        <v>829</v>
      </c>
      <c r="N35" s="57">
        <v>342000</v>
      </c>
      <c r="O35"/>
      <c r="P35" s="56" t="s">
        <v>29</v>
      </c>
      <c r="Q35" s="56" t="s">
        <v>378</v>
      </c>
      <c r="R35" s="56" t="s">
        <v>593</v>
      </c>
    </row>
    <row r="36" spans="1:18" x14ac:dyDescent="0.25">
      <c r="A36" s="56" t="s">
        <v>828</v>
      </c>
      <c r="B36" s="56" t="s">
        <v>40</v>
      </c>
      <c r="C36" s="56" t="s">
        <v>41</v>
      </c>
      <c r="D36" s="56" t="s">
        <v>41</v>
      </c>
      <c r="E36" s="56" t="s">
        <v>41</v>
      </c>
      <c r="F36" s="56" t="s">
        <v>41</v>
      </c>
      <c r="G36" s="56" t="s">
        <v>41</v>
      </c>
      <c r="H36" s="56" t="s">
        <v>26</v>
      </c>
      <c r="I36" s="56" t="s">
        <v>26</v>
      </c>
      <c r="J36" s="56" t="s">
        <v>818</v>
      </c>
      <c r="K36" s="56" t="s">
        <v>782</v>
      </c>
      <c r="L36" s="56" t="s">
        <v>102</v>
      </c>
      <c r="M36" s="56" t="s">
        <v>829</v>
      </c>
      <c r="N36" s="57">
        <v>2000000</v>
      </c>
      <c r="O36"/>
      <c r="P36" s="56" t="s">
        <v>29</v>
      </c>
      <c r="Q36" s="56" t="s">
        <v>378</v>
      </c>
      <c r="R36" s="56" t="s">
        <v>593</v>
      </c>
    </row>
    <row r="37" spans="1:18" x14ac:dyDescent="0.25">
      <c r="A37" s="56" t="s">
        <v>828</v>
      </c>
      <c r="B37" s="56" t="s">
        <v>40</v>
      </c>
      <c r="C37" s="56" t="s">
        <v>41</v>
      </c>
      <c r="D37" s="56" t="s">
        <v>41</v>
      </c>
      <c r="E37" s="56" t="s">
        <v>41</v>
      </c>
      <c r="F37" s="56" t="s">
        <v>41</v>
      </c>
      <c r="G37" s="56" t="s">
        <v>41</v>
      </c>
      <c r="H37" s="56" t="s">
        <v>26</v>
      </c>
      <c r="I37" s="56" t="s">
        <v>26</v>
      </c>
      <c r="J37" s="56" t="s">
        <v>818</v>
      </c>
      <c r="K37" s="56" t="s">
        <v>786</v>
      </c>
      <c r="L37" s="56" t="s">
        <v>142</v>
      </c>
      <c r="M37" s="56" t="s">
        <v>829</v>
      </c>
      <c r="N37"/>
      <c r="O37" s="57">
        <v>-56000</v>
      </c>
      <c r="P37" s="56" t="s">
        <v>99</v>
      </c>
      <c r="Q37" s="56" t="s">
        <v>378</v>
      </c>
      <c r="R37" s="56" t="s">
        <v>593</v>
      </c>
    </row>
    <row r="38" spans="1:18" x14ac:dyDescent="0.25">
      <c r="A38" s="56" t="s">
        <v>828</v>
      </c>
      <c r="B38" s="56" t="s">
        <v>40</v>
      </c>
      <c r="C38" s="56" t="s">
        <v>41</v>
      </c>
      <c r="D38" s="56" t="s">
        <v>41</v>
      </c>
      <c r="E38" s="56" t="s">
        <v>41</v>
      </c>
      <c r="F38" s="56" t="s">
        <v>41</v>
      </c>
      <c r="G38" s="56" t="s">
        <v>41</v>
      </c>
      <c r="H38" s="56" t="s">
        <v>26</v>
      </c>
      <c r="I38" s="56" t="s">
        <v>26</v>
      </c>
      <c r="J38" s="56" t="s">
        <v>818</v>
      </c>
      <c r="K38" s="56" t="s">
        <v>831</v>
      </c>
      <c r="L38" s="56" t="s">
        <v>102</v>
      </c>
      <c r="M38" s="56" t="s">
        <v>829</v>
      </c>
      <c r="N38"/>
      <c r="O38" s="57">
        <v>-944000</v>
      </c>
      <c r="P38" s="56" t="s">
        <v>99</v>
      </c>
      <c r="Q38" s="56" t="s">
        <v>378</v>
      </c>
      <c r="R38" s="56" t="s">
        <v>593</v>
      </c>
    </row>
    <row r="39" spans="1:18" x14ac:dyDescent="0.25">
      <c r="A39" s="56" t="s">
        <v>832</v>
      </c>
      <c r="B39" s="56" t="s">
        <v>40</v>
      </c>
      <c r="C39" s="56" t="s">
        <v>185</v>
      </c>
      <c r="D39" s="56" t="s">
        <v>187</v>
      </c>
      <c r="E39" s="56" t="s">
        <v>207</v>
      </c>
      <c r="F39" s="56" t="s">
        <v>41</v>
      </c>
      <c r="G39" s="56" t="s">
        <v>41</v>
      </c>
      <c r="H39" s="56" t="s">
        <v>222</v>
      </c>
      <c r="I39" s="56" t="s">
        <v>222</v>
      </c>
      <c r="J39" s="56" t="s">
        <v>824</v>
      </c>
      <c r="K39" s="56" t="s">
        <v>789</v>
      </c>
      <c r="L39" s="56" t="s">
        <v>156</v>
      </c>
      <c r="M39" s="56" t="s">
        <v>833</v>
      </c>
      <c r="N39" s="57">
        <v>1118000</v>
      </c>
      <c r="O39"/>
      <c r="P39" s="56" t="s">
        <v>29</v>
      </c>
      <c r="Q39" s="56" t="s">
        <v>378</v>
      </c>
      <c r="R39" s="56" t="s">
        <v>593</v>
      </c>
    </row>
    <row r="40" spans="1:18" x14ac:dyDescent="0.25">
      <c r="A40" s="56" t="s">
        <v>832</v>
      </c>
      <c r="B40" s="56" t="s">
        <v>40</v>
      </c>
      <c r="C40" s="56" t="s">
        <v>185</v>
      </c>
      <c r="D40" s="56" t="s">
        <v>187</v>
      </c>
      <c r="E40" s="56" t="s">
        <v>207</v>
      </c>
      <c r="F40" s="56" t="s">
        <v>41</v>
      </c>
      <c r="G40" s="56" t="s">
        <v>41</v>
      </c>
      <c r="H40" s="56" t="s">
        <v>222</v>
      </c>
      <c r="I40" s="56" t="s">
        <v>222</v>
      </c>
      <c r="J40" s="56" t="s">
        <v>824</v>
      </c>
      <c r="K40" s="56" t="s">
        <v>830</v>
      </c>
      <c r="L40" s="56" t="s">
        <v>161</v>
      </c>
      <c r="M40" s="56" t="s">
        <v>833</v>
      </c>
      <c r="N40" s="57">
        <v>62000</v>
      </c>
      <c r="O40"/>
      <c r="P40" s="56" t="s">
        <v>29</v>
      </c>
      <c r="Q40" s="56" t="s">
        <v>378</v>
      </c>
      <c r="R40" s="56" t="s">
        <v>593</v>
      </c>
    </row>
    <row r="41" spans="1:18" x14ac:dyDescent="0.25">
      <c r="A41" s="56" t="s">
        <v>832</v>
      </c>
      <c r="B41" s="56" t="s">
        <v>40</v>
      </c>
      <c r="C41" s="56" t="s">
        <v>185</v>
      </c>
      <c r="D41" s="56" t="s">
        <v>187</v>
      </c>
      <c r="E41" s="56" t="s">
        <v>207</v>
      </c>
      <c r="F41" s="56" t="s">
        <v>41</v>
      </c>
      <c r="G41" s="56" t="s">
        <v>41</v>
      </c>
      <c r="H41" s="56" t="s">
        <v>222</v>
      </c>
      <c r="I41" s="56" t="s">
        <v>222</v>
      </c>
      <c r="J41" s="56" t="s">
        <v>824</v>
      </c>
      <c r="K41" s="56" t="s">
        <v>791</v>
      </c>
      <c r="L41" s="56" t="s">
        <v>213</v>
      </c>
      <c r="M41" s="56" t="s">
        <v>833</v>
      </c>
      <c r="N41"/>
      <c r="O41" s="57">
        <v>-1180000</v>
      </c>
      <c r="P41" s="56" t="s">
        <v>99</v>
      </c>
      <c r="Q41" s="56" t="s">
        <v>378</v>
      </c>
      <c r="R41" s="56" t="s">
        <v>593</v>
      </c>
    </row>
    <row r="42" spans="1:18" x14ac:dyDescent="0.25">
      <c r="A42" s="56" t="s">
        <v>832</v>
      </c>
      <c r="B42" s="56" t="s">
        <v>40</v>
      </c>
      <c r="C42" s="56" t="s">
        <v>41</v>
      </c>
      <c r="D42" s="56" t="s">
        <v>41</v>
      </c>
      <c r="E42" s="56" t="s">
        <v>41</v>
      </c>
      <c r="F42" s="56" t="s">
        <v>41</v>
      </c>
      <c r="G42" s="56" t="s">
        <v>41</v>
      </c>
      <c r="H42" s="56" t="s">
        <v>26</v>
      </c>
      <c r="I42" s="56" t="s">
        <v>26</v>
      </c>
      <c r="J42" s="56" t="s">
        <v>824</v>
      </c>
      <c r="K42" s="56" t="s">
        <v>788</v>
      </c>
      <c r="L42" s="56" t="s">
        <v>770</v>
      </c>
      <c r="M42" s="56" t="s">
        <v>833</v>
      </c>
      <c r="N42" s="57">
        <v>9661000</v>
      </c>
      <c r="O42"/>
      <c r="P42" s="56" t="s">
        <v>29</v>
      </c>
      <c r="Q42" s="56" t="s">
        <v>378</v>
      </c>
      <c r="R42" s="56" t="s">
        <v>593</v>
      </c>
    </row>
    <row r="43" spans="1:18" x14ac:dyDescent="0.25">
      <c r="A43" s="56" t="s">
        <v>832</v>
      </c>
      <c r="B43" s="56" t="s">
        <v>40</v>
      </c>
      <c r="C43" s="56" t="s">
        <v>41</v>
      </c>
      <c r="D43" s="56" t="s">
        <v>41</v>
      </c>
      <c r="E43" s="56" t="s">
        <v>41</v>
      </c>
      <c r="F43" s="56" t="s">
        <v>41</v>
      </c>
      <c r="G43" s="56" t="s">
        <v>41</v>
      </c>
      <c r="H43" s="56" t="s">
        <v>26</v>
      </c>
      <c r="I43" s="56" t="s">
        <v>26</v>
      </c>
      <c r="J43" s="56" t="s">
        <v>824</v>
      </c>
      <c r="K43" s="56" t="s">
        <v>783</v>
      </c>
      <c r="L43" s="56" t="s">
        <v>779</v>
      </c>
      <c r="M43" s="56" t="s">
        <v>833</v>
      </c>
      <c r="N43" s="57">
        <v>2246000</v>
      </c>
      <c r="O43" s="57">
        <v>-7448000</v>
      </c>
      <c r="P43" s="56" t="s">
        <v>29</v>
      </c>
      <c r="Q43" s="56" t="s">
        <v>378</v>
      </c>
      <c r="R43" s="56" t="s">
        <v>593</v>
      </c>
    </row>
    <row r="44" spans="1:18" x14ac:dyDescent="0.25">
      <c r="A44" s="56" t="s">
        <v>832</v>
      </c>
      <c r="B44" s="56" t="s">
        <v>40</v>
      </c>
      <c r="C44" s="56" t="s">
        <v>41</v>
      </c>
      <c r="D44" s="56" t="s">
        <v>41</v>
      </c>
      <c r="E44" s="56" t="s">
        <v>41</v>
      </c>
      <c r="F44" s="56" t="s">
        <v>41</v>
      </c>
      <c r="G44" s="56" t="s">
        <v>41</v>
      </c>
      <c r="H44" s="56" t="s">
        <v>26</v>
      </c>
      <c r="I44" s="56" t="s">
        <v>26</v>
      </c>
      <c r="J44" s="56" t="s">
        <v>824</v>
      </c>
      <c r="K44" s="56" t="s">
        <v>791</v>
      </c>
      <c r="L44" s="56" t="s">
        <v>213</v>
      </c>
      <c r="M44" s="56" t="s">
        <v>833</v>
      </c>
      <c r="N44" s="57">
        <v>1932000</v>
      </c>
      <c r="O44"/>
      <c r="P44" s="56" t="s">
        <v>29</v>
      </c>
      <c r="Q44" s="56" t="s">
        <v>378</v>
      </c>
      <c r="R44" s="56" t="s">
        <v>593</v>
      </c>
    </row>
    <row r="45" spans="1:18" x14ac:dyDescent="0.25">
      <c r="A45" s="56" t="s">
        <v>832</v>
      </c>
      <c r="B45" s="56" t="s">
        <v>40</v>
      </c>
      <c r="C45" s="56" t="s">
        <v>41</v>
      </c>
      <c r="D45" s="56" t="s">
        <v>41</v>
      </c>
      <c r="E45" s="56" t="s">
        <v>41</v>
      </c>
      <c r="F45" s="56" t="s">
        <v>41</v>
      </c>
      <c r="G45" s="56" t="s">
        <v>41</v>
      </c>
      <c r="H45" s="56" t="s">
        <v>26</v>
      </c>
      <c r="I45" s="56" t="s">
        <v>26</v>
      </c>
      <c r="J45" s="56" t="s">
        <v>824</v>
      </c>
      <c r="K45" s="56" t="s">
        <v>782</v>
      </c>
      <c r="L45" s="56" t="s">
        <v>102</v>
      </c>
      <c r="M45" s="56" t="s">
        <v>833</v>
      </c>
      <c r="N45" s="57">
        <v>1651000</v>
      </c>
      <c r="O45"/>
      <c r="P45" s="56" t="s">
        <v>29</v>
      </c>
      <c r="Q45" s="56" t="s">
        <v>378</v>
      </c>
      <c r="R45" s="56" t="s">
        <v>593</v>
      </c>
    </row>
    <row r="46" spans="1:18" x14ac:dyDescent="0.25">
      <c r="A46" s="56" t="s">
        <v>832</v>
      </c>
      <c r="B46" s="56" t="s">
        <v>40</v>
      </c>
      <c r="C46" s="56" t="s">
        <v>41</v>
      </c>
      <c r="D46" s="56" t="s">
        <v>41</v>
      </c>
      <c r="E46" s="56" t="s">
        <v>41</v>
      </c>
      <c r="F46" s="56" t="s">
        <v>41</v>
      </c>
      <c r="G46" s="56" t="s">
        <v>41</v>
      </c>
      <c r="H46" s="56" t="s">
        <v>26</v>
      </c>
      <c r="I46" s="56" t="s">
        <v>26</v>
      </c>
      <c r="J46" s="56" t="s">
        <v>824</v>
      </c>
      <c r="K46" s="56" t="s">
        <v>787</v>
      </c>
      <c r="L46" s="56" t="s">
        <v>112</v>
      </c>
      <c r="M46" s="56" t="s">
        <v>833</v>
      </c>
      <c r="N46"/>
      <c r="O46" s="57">
        <v>-5796000</v>
      </c>
      <c r="P46" s="56" t="s">
        <v>99</v>
      </c>
      <c r="Q46" s="56" t="s">
        <v>378</v>
      </c>
      <c r="R46" s="56" t="s">
        <v>593</v>
      </c>
    </row>
    <row r="47" spans="1:18" x14ac:dyDescent="0.25">
      <c r="A47" s="56" t="s">
        <v>832</v>
      </c>
      <c r="B47" s="56" t="s">
        <v>40</v>
      </c>
      <c r="C47" s="56" t="s">
        <v>41</v>
      </c>
      <c r="D47" s="56" t="s">
        <v>41</v>
      </c>
      <c r="E47" s="56" t="s">
        <v>41</v>
      </c>
      <c r="F47" s="56" t="s">
        <v>41</v>
      </c>
      <c r="G47" s="56" t="s">
        <v>41</v>
      </c>
      <c r="H47" s="56" t="s">
        <v>26</v>
      </c>
      <c r="I47" s="56" t="s">
        <v>26</v>
      </c>
      <c r="J47" s="56" t="s">
        <v>824</v>
      </c>
      <c r="K47" s="56" t="s">
        <v>790</v>
      </c>
      <c r="L47" s="56" t="s">
        <v>169</v>
      </c>
      <c r="M47" s="56" t="s">
        <v>833</v>
      </c>
      <c r="N47"/>
      <c r="O47" s="57">
        <v>-1128000</v>
      </c>
      <c r="P47" s="56" t="s">
        <v>99</v>
      </c>
      <c r="Q47" s="56" t="s">
        <v>378</v>
      </c>
      <c r="R47" s="56" t="s">
        <v>593</v>
      </c>
    </row>
    <row r="48" spans="1:18" x14ac:dyDescent="0.25">
      <c r="A48" s="56" t="s">
        <v>832</v>
      </c>
      <c r="B48" s="56" t="s">
        <v>40</v>
      </c>
      <c r="C48" s="56" t="s">
        <v>41</v>
      </c>
      <c r="D48" s="56" t="s">
        <v>41</v>
      </c>
      <c r="E48" s="56" t="s">
        <v>41</v>
      </c>
      <c r="F48" s="56" t="s">
        <v>41</v>
      </c>
      <c r="G48" s="56" t="s">
        <v>41</v>
      </c>
      <c r="H48" s="56" t="s">
        <v>26</v>
      </c>
      <c r="I48" s="56" t="s">
        <v>26</v>
      </c>
      <c r="J48" s="56" t="s">
        <v>824</v>
      </c>
      <c r="K48" s="56" t="s">
        <v>789</v>
      </c>
      <c r="L48" s="56" t="s">
        <v>156</v>
      </c>
      <c r="M48" s="56" t="s">
        <v>833</v>
      </c>
      <c r="N48"/>
      <c r="O48" s="57">
        <v>-1118000</v>
      </c>
      <c r="P48" s="56" t="s">
        <v>99</v>
      </c>
      <c r="Q48" s="56" t="s">
        <v>378</v>
      </c>
      <c r="R48" s="56" t="s">
        <v>593</v>
      </c>
    </row>
    <row r="49" spans="1:18" x14ac:dyDescent="0.25">
      <c r="A49" s="56" t="s">
        <v>832</v>
      </c>
      <c r="B49" s="56" t="s">
        <v>40</v>
      </c>
      <c r="C49" s="56" t="s">
        <v>38</v>
      </c>
      <c r="D49" s="56" t="s">
        <v>40</v>
      </c>
      <c r="E49" s="56" t="s">
        <v>38</v>
      </c>
      <c r="F49" s="56" t="s">
        <v>41</v>
      </c>
      <c r="G49" s="56" t="s">
        <v>41</v>
      </c>
      <c r="H49" s="56" t="s">
        <v>120</v>
      </c>
      <c r="I49" s="56" t="s">
        <v>120</v>
      </c>
      <c r="J49" s="56" t="s">
        <v>813</v>
      </c>
      <c r="K49" s="56" t="s">
        <v>789</v>
      </c>
      <c r="L49" s="56" t="s">
        <v>156</v>
      </c>
      <c r="M49" s="56" t="s">
        <v>833</v>
      </c>
      <c r="N49" s="57">
        <v>1745000</v>
      </c>
      <c r="O49"/>
      <c r="P49" s="56" t="s">
        <v>29</v>
      </c>
      <c r="Q49" s="56" t="s">
        <v>378</v>
      </c>
      <c r="R49" s="56" t="s">
        <v>593</v>
      </c>
    </row>
    <row r="50" spans="1:18" x14ac:dyDescent="0.25">
      <c r="A50" s="56" t="s">
        <v>832</v>
      </c>
      <c r="B50" s="56" t="s">
        <v>40</v>
      </c>
      <c r="C50" s="56" t="s">
        <v>38</v>
      </c>
      <c r="D50" s="56" t="s">
        <v>40</v>
      </c>
      <c r="E50" s="56" t="s">
        <v>38</v>
      </c>
      <c r="F50" s="56" t="s">
        <v>41</v>
      </c>
      <c r="G50" s="56" t="s">
        <v>41</v>
      </c>
      <c r="H50" s="56" t="s">
        <v>120</v>
      </c>
      <c r="I50" s="56" t="s">
        <v>120</v>
      </c>
      <c r="J50" s="56" t="s">
        <v>813</v>
      </c>
      <c r="K50" s="56" t="s">
        <v>830</v>
      </c>
      <c r="L50" s="56" t="s">
        <v>161</v>
      </c>
      <c r="M50" s="56" t="s">
        <v>833</v>
      </c>
      <c r="N50" s="57">
        <v>206000</v>
      </c>
      <c r="O50"/>
      <c r="P50" s="56" t="s">
        <v>29</v>
      </c>
      <c r="Q50" s="56" t="s">
        <v>378</v>
      </c>
      <c r="R50" s="56" t="s">
        <v>593</v>
      </c>
    </row>
    <row r="51" spans="1:18" x14ac:dyDescent="0.25">
      <c r="A51" s="56" t="s">
        <v>832</v>
      </c>
      <c r="B51" s="56" t="s">
        <v>40</v>
      </c>
      <c r="C51" s="56" t="s">
        <v>38</v>
      </c>
      <c r="D51" s="56" t="s">
        <v>40</v>
      </c>
      <c r="E51" s="56" t="s">
        <v>38</v>
      </c>
      <c r="F51" s="56" t="s">
        <v>41</v>
      </c>
      <c r="G51" s="56" t="s">
        <v>41</v>
      </c>
      <c r="H51" s="56" t="s">
        <v>120</v>
      </c>
      <c r="I51" s="56" t="s">
        <v>120</v>
      </c>
      <c r="J51" s="56" t="s">
        <v>813</v>
      </c>
      <c r="K51" s="56" t="s">
        <v>792</v>
      </c>
      <c r="L51" s="56" t="s">
        <v>138</v>
      </c>
      <c r="M51" s="56" t="s">
        <v>833</v>
      </c>
      <c r="N51"/>
      <c r="O51" s="57">
        <v>-1951000</v>
      </c>
      <c r="P51" s="56" t="s">
        <v>99</v>
      </c>
      <c r="Q51" s="56" t="s">
        <v>378</v>
      </c>
      <c r="R51" s="56" t="s">
        <v>593</v>
      </c>
    </row>
    <row r="52" spans="1:18" x14ac:dyDescent="0.25">
      <c r="A52" s="56" t="s">
        <v>832</v>
      </c>
      <c r="B52" s="56" t="s">
        <v>40</v>
      </c>
      <c r="C52" s="56" t="s">
        <v>41</v>
      </c>
      <c r="D52" s="56" t="s">
        <v>41</v>
      </c>
      <c r="E52" s="56" t="s">
        <v>41</v>
      </c>
      <c r="F52" s="56" t="s">
        <v>41</v>
      </c>
      <c r="G52" s="56" t="s">
        <v>41</v>
      </c>
      <c r="H52" s="56" t="s">
        <v>26</v>
      </c>
      <c r="I52" s="56" t="s">
        <v>26</v>
      </c>
      <c r="J52" s="56" t="s">
        <v>813</v>
      </c>
      <c r="K52" s="56" t="s">
        <v>785</v>
      </c>
      <c r="L52" s="56" t="s">
        <v>770</v>
      </c>
      <c r="M52" s="56" t="s">
        <v>833</v>
      </c>
      <c r="N52" s="57">
        <v>42327000</v>
      </c>
      <c r="O52"/>
      <c r="P52" s="56" t="s">
        <v>29</v>
      </c>
      <c r="Q52" s="56" t="s">
        <v>378</v>
      </c>
      <c r="R52" s="56" t="s">
        <v>593</v>
      </c>
    </row>
    <row r="53" spans="1:18" x14ac:dyDescent="0.25">
      <c r="A53" s="56" t="s">
        <v>832</v>
      </c>
      <c r="B53" s="56" t="s">
        <v>40</v>
      </c>
      <c r="C53" s="56" t="s">
        <v>41</v>
      </c>
      <c r="D53" s="56" t="s">
        <v>41</v>
      </c>
      <c r="E53" s="56" t="s">
        <v>41</v>
      </c>
      <c r="F53" s="56" t="s">
        <v>41</v>
      </c>
      <c r="G53" s="56" t="s">
        <v>41</v>
      </c>
      <c r="H53" s="56" t="s">
        <v>26</v>
      </c>
      <c r="I53" s="56" t="s">
        <v>26</v>
      </c>
      <c r="J53" s="56" t="s">
        <v>813</v>
      </c>
      <c r="K53" s="56" t="s">
        <v>783</v>
      </c>
      <c r="L53" s="56" t="s">
        <v>779</v>
      </c>
      <c r="M53" s="56" t="s">
        <v>833</v>
      </c>
      <c r="N53" s="57">
        <v>3516000</v>
      </c>
      <c r="O53" s="57">
        <v>-14558000</v>
      </c>
      <c r="P53" s="56" t="s">
        <v>29</v>
      </c>
      <c r="Q53" s="56" t="s">
        <v>378</v>
      </c>
      <c r="R53" s="56" t="s">
        <v>593</v>
      </c>
    </row>
    <row r="54" spans="1:18" x14ac:dyDescent="0.25">
      <c r="A54" s="56" t="s">
        <v>832</v>
      </c>
      <c r="B54" s="56" t="s">
        <v>40</v>
      </c>
      <c r="C54" s="56" t="s">
        <v>41</v>
      </c>
      <c r="D54" s="56" t="s">
        <v>41</v>
      </c>
      <c r="E54" s="56" t="s">
        <v>41</v>
      </c>
      <c r="F54" s="56" t="s">
        <v>41</v>
      </c>
      <c r="G54" s="56" t="s">
        <v>41</v>
      </c>
      <c r="H54" s="56" t="s">
        <v>26</v>
      </c>
      <c r="I54" s="56" t="s">
        <v>26</v>
      </c>
      <c r="J54" s="56" t="s">
        <v>813</v>
      </c>
      <c r="K54" s="56" t="s">
        <v>792</v>
      </c>
      <c r="L54" s="56" t="s">
        <v>138</v>
      </c>
      <c r="M54" s="56" t="s">
        <v>833</v>
      </c>
      <c r="N54" s="57">
        <v>1058000</v>
      </c>
      <c r="O54"/>
      <c r="P54" s="56" t="s">
        <v>29</v>
      </c>
      <c r="Q54" s="56" t="s">
        <v>378</v>
      </c>
      <c r="R54" s="56" t="s">
        <v>593</v>
      </c>
    </row>
    <row r="55" spans="1:18" x14ac:dyDescent="0.25">
      <c r="A55" s="56" t="s">
        <v>832</v>
      </c>
      <c r="B55" s="56" t="s">
        <v>40</v>
      </c>
      <c r="C55" s="56" t="s">
        <v>41</v>
      </c>
      <c r="D55" s="56" t="s">
        <v>41</v>
      </c>
      <c r="E55" s="56" t="s">
        <v>41</v>
      </c>
      <c r="F55" s="56" t="s">
        <v>41</v>
      </c>
      <c r="G55" s="56" t="s">
        <v>41</v>
      </c>
      <c r="H55" s="56" t="s">
        <v>26</v>
      </c>
      <c r="I55" s="56" t="s">
        <v>26</v>
      </c>
      <c r="J55" s="56" t="s">
        <v>813</v>
      </c>
      <c r="K55" s="56" t="s">
        <v>784</v>
      </c>
      <c r="L55" s="56" t="s">
        <v>112</v>
      </c>
      <c r="M55" s="56" t="s">
        <v>833</v>
      </c>
      <c r="N55"/>
      <c r="O55" s="57">
        <v>-3174000</v>
      </c>
      <c r="P55" s="56" t="s">
        <v>99</v>
      </c>
      <c r="Q55" s="56" t="s">
        <v>378</v>
      </c>
      <c r="R55" s="56" t="s">
        <v>593</v>
      </c>
    </row>
    <row r="56" spans="1:18" x14ac:dyDescent="0.25">
      <c r="A56" s="56" t="s">
        <v>832</v>
      </c>
      <c r="B56" s="56" t="s">
        <v>40</v>
      </c>
      <c r="C56" s="56" t="s">
        <v>41</v>
      </c>
      <c r="D56" s="56" t="s">
        <v>41</v>
      </c>
      <c r="E56" s="56" t="s">
        <v>41</v>
      </c>
      <c r="F56" s="56" t="s">
        <v>41</v>
      </c>
      <c r="G56" s="56" t="s">
        <v>41</v>
      </c>
      <c r="H56" s="56" t="s">
        <v>26</v>
      </c>
      <c r="I56" s="56" t="s">
        <v>26</v>
      </c>
      <c r="J56" s="56" t="s">
        <v>813</v>
      </c>
      <c r="K56" s="56" t="s">
        <v>790</v>
      </c>
      <c r="L56" s="56" t="s">
        <v>169</v>
      </c>
      <c r="M56" s="56" t="s">
        <v>833</v>
      </c>
      <c r="N56"/>
      <c r="O56" s="57">
        <v>-1771000</v>
      </c>
      <c r="P56" s="56" t="s">
        <v>99</v>
      </c>
      <c r="Q56" s="56" t="s">
        <v>378</v>
      </c>
      <c r="R56" s="56" t="s">
        <v>593</v>
      </c>
    </row>
    <row r="57" spans="1:18" x14ac:dyDescent="0.25">
      <c r="A57" s="56" t="s">
        <v>832</v>
      </c>
      <c r="B57" s="56" t="s">
        <v>40</v>
      </c>
      <c r="C57" s="56" t="s">
        <v>41</v>
      </c>
      <c r="D57" s="56" t="s">
        <v>41</v>
      </c>
      <c r="E57" s="56" t="s">
        <v>41</v>
      </c>
      <c r="F57" s="56" t="s">
        <v>41</v>
      </c>
      <c r="G57" s="56" t="s">
        <v>41</v>
      </c>
      <c r="H57" s="56" t="s">
        <v>26</v>
      </c>
      <c r="I57" s="56" t="s">
        <v>26</v>
      </c>
      <c r="J57" s="56" t="s">
        <v>813</v>
      </c>
      <c r="K57" s="56" t="s">
        <v>789</v>
      </c>
      <c r="L57" s="56" t="s">
        <v>156</v>
      </c>
      <c r="M57" s="56" t="s">
        <v>833</v>
      </c>
      <c r="N57"/>
      <c r="O57" s="57">
        <v>-1745000</v>
      </c>
      <c r="P57" s="56" t="s">
        <v>99</v>
      </c>
      <c r="Q57" s="56" t="s">
        <v>378</v>
      </c>
      <c r="R57" s="56" t="s">
        <v>593</v>
      </c>
    </row>
    <row r="58" spans="1:18" x14ac:dyDescent="0.25">
      <c r="A58" s="56" t="s">
        <v>832</v>
      </c>
      <c r="B58" s="56" t="s">
        <v>40</v>
      </c>
      <c r="C58" s="56" t="s">
        <v>41</v>
      </c>
      <c r="D58" s="56" t="s">
        <v>41</v>
      </c>
      <c r="E58" s="56" t="s">
        <v>41</v>
      </c>
      <c r="F58" s="56" t="s">
        <v>41</v>
      </c>
      <c r="G58" s="56" t="s">
        <v>41</v>
      </c>
      <c r="H58" s="56" t="s">
        <v>26</v>
      </c>
      <c r="I58" s="56" t="s">
        <v>26</v>
      </c>
      <c r="J58" s="56" t="s">
        <v>813</v>
      </c>
      <c r="K58" s="56" t="s">
        <v>782</v>
      </c>
      <c r="L58" s="56" t="s">
        <v>102</v>
      </c>
      <c r="M58" s="56" t="s">
        <v>833</v>
      </c>
      <c r="N58"/>
      <c r="O58" s="57">
        <v>-25653000</v>
      </c>
      <c r="P58" s="56" t="s">
        <v>99</v>
      </c>
      <c r="Q58" s="56" t="s">
        <v>378</v>
      </c>
      <c r="R58" s="56" t="s">
        <v>593</v>
      </c>
    </row>
    <row r="59" spans="1:18" x14ac:dyDescent="0.25">
      <c r="A59" s="56" t="s">
        <v>832</v>
      </c>
      <c r="B59" s="56" t="s">
        <v>40</v>
      </c>
      <c r="C59" s="56" t="s">
        <v>38</v>
      </c>
      <c r="D59" s="56" t="s">
        <v>40</v>
      </c>
      <c r="E59" s="56" t="s">
        <v>38</v>
      </c>
      <c r="F59" s="56" t="s">
        <v>41</v>
      </c>
      <c r="G59" s="56" t="s">
        <v>41</v>
      </c>
      <c r="H59" s="56" t="s">
        <v>120</v>
      </c>
      <c r="I59" s="56" t="s">
        <v>120</v>
      </c>
      <c r="J59" s="56" t="s">
        <v>818</v>
      </c>
      <c r="K59" s="56" t="s">
        <v>789</v>
      </c>
      <c r="L59" s="56" t="s">
        <v>156</v>
      </c>
      <c r="M59" s="56" t="s">
        <v>833</v>
      </c>
      <c r="N59" s="57">
        <v>342000</v>
      </c>
      <c r="O59"/>
      <c r="P59" s="56" t="s">
        <v>29</v>
      </c>
      <c r="Q59" s="56" t="s">
        <v>378</v>
      </c>
      <c r="R59" s="56" t="s">
        <v>593</v>
      </c>
    </row>
    <row r="60" spans="1:18" x14ac:dyDescent="0.25">
      <c r="A60" s="56" t="s">
        <v>832</v>
      </c>
      <c r="B60" s="56" t="s">
        <v>40</v>
      </c>
      <c r="C60" s="56" t="s">
        <v>38</v>
      </c>
      <c r="D60" s="56" t="s">
        <v>40</v>
      </c>
      <c r="E60" s="56" t="s">
        <v>38</v>
      </c>
      <c r="F60" s="56" t="s">
        <v>41</v>
      </c>
      <c r="G60" s="56" t="s">
        <v>41</v>
      </c>
      <c r="H60" s="56" t="s">
        <v>120</v>
      </c>
      <c r="I60" s="56" t="s">
        <v>120</v>
      </c>
      <c r="J60" s="56" t="s">
        <v>818</v>
      </c>
      <c r="K60" s="56" t="s">
        <v>830</v>
      </c>
      <c r="L60" s="56" t="s">
        <v>161</v>
      </c>
      <c r="M60" s="56" t="s">
        <v>833</v>
      </c>
      <c r="N60" s="57">
        <v>78000</v>
      </c>
      <c r="O60"/>
      <c r="P60" s="56" t="s">
        <v>29</v>
      </c>
      <c r="Q60" s="56" t="s">
        <v>378</v>
      </c>
      <c r="R60" s="56" t="s">
        <v>593</v>
      </c>
    </row>
    <row r="61" spans="1:18" x14ac:dyDescent="0.25">
      <c r="A61" s="56" t="s">
        <v>832</v>
      </c>
      <c r="B61" s="56" t="s">
        <v>40</v>
      </c>
      <c r="C61" s="56" t="s">
        <v>38</v>
      </c>
      <c r="D61" s="56" t="s">
        <v>40</v>
      </c>
      <c r="E61" s="56" t="s">
        <v>38</v>
      </c>
      <c r="F61" s="56" t="s">
        <v>41</v>
      </c>
      <c r="G61" s="56" t="s">
        <v>41</v>
      </c>
      <c r="H61" s="56" t="s">
        <v>120</v>
      </c>
      <c r="I61" s="56" t="s">
        <v>120</v>
      </c>
      <c r="J61" s="56" t="s">
        <v>818</v>
      </c>
      <c r="K61" s="56" t="s">
        <v>786</v>
      </c>
      <c r="L61" s="56" t="s">
        <v>142</v>
      </c>
      <c r="M61" s="56" t="s">
        <v>833</v>
      </c>
      <c r="N61"/>
      <c r="O61" s="57">
        <v>-420000</v>
      </c>
      <c r="P61" s="56" t="s">
        <v>99</v>
      </c>
      <c r="Q61" s="56" t="s">
        <v>378</v>
      </c>
      <c r="R61" s="56" t="s">
        <v>593</v>
      </c>
    </row>
    <row r="62" spans="1:18" x14ac:dyDescent="0.25">
      <c r="A62" s="56" t="s">
        <v>832</v>
      </c>
      <c r="B62" s="56" t="s">
        <v>40</v>
      </c>
      <c r="C62" s="56" t="s">
        <v>41</v>
      </c>
      <c r="D62" s="56" t="s">
        <v>41</v>
      </c>
      <c r="E62" s="56" t="s">
        <v>41</v>
      </c>
      <c r="F62" s="56" t="s">
        <v>41</v>
      </c>
      <c r="G62" s="56" t="s">
        <v>41</v>
      </c>
      <c r="H62" s="56" t="s">
        <v>26</v>
      </c>
      <c r="I62" s="56" t="s">
        <v>26</v>
      </c>
      <c r="J62" s="56" t="s">
        <v>818</v>
      </c>
      <c r="K62" s="56" t="s">
        <v>785</v>
      </c>
      <c r="L62" s="56" t="s">
        <v>770</v>
      </c>
      <c r="M62" s="56" t="s">
        <v>833</v>
      </c>
      <c r="N62" s="57">
        <v>2768000</v>
      </c>
      <c r="O62" s="57">
        <v>-934000</v>
      </c>
      <c r="P62" s="56" t="s">
        <v>29</v>
      </c>
      <c r="Q62" s="56" t="s">
        <v>378</v>
      </c>
      <c r="R62" s="56" t="s">
        <v>593</v>
      </c>
    </row>
    <row r="63" spans="1:18" x14ac:dyDescent="0.25">
      <c r="A63" s="56" t="s">
        <v>832</v>
      </c>
      <c r="B63" s="56" t="s">
        <v>40</v>
      </c>
      <c r="C63" s="56" t="s">
        <v>41</v>
      </c>
      <c r="D63" s="56" t="s">
        <v>41</v>
      </c>
      <c r="E63" s="56" t="s">
        <v>41</v>
      </c>
      <c r="F63" s="56" t="s">
        <v>41</v>
      </c>
      <c r="G63" s="56" t="s">
        <v>41</v>
      </c>
      <c r="H63" s="56" t="s">
        <v>26</v>
      </c>
      <c r="I63" s="56" t="s">
        <v>26</v>
      </c>
      <c r="J63" s="56" t="s">
        <v>818</v>
      </c>
      <c r="K63" s="56" t="s">
        <v>784</v>
      </c>
      <c r="L63" s="56" t="s">
        <v>112</v>
      </c>
      <c r="M63" s="56" t="s">
        <v>833</v>
      </c>
      <c r="N63" s="57">
        <v>44000</v>
      </c>
      <c r="O63" s="57">
        <v>-194000</v>
      </c>
      <c r="P63" s="56" t="s">
        <v>29</v>
      </c>
      <c r="Q63" s="56" t="s">
        <v>378</v>
      </c>
      <c r="R63" s="56" t="s">
        <v>593</v>
      </c>
    </row>
    <row r="64" spans="1:18" x14ac:dyDescent="0.25">
      <c r="A64" s="56" t="s">
        <v>832</v>
      </c>
      <c r="B64" s="56" t="s">
        <v>40</v>
      </c>
      <c r="C64" s="56" t="s">
        <v>41</v>
      </c>
      <c r="D64" s="56" t="s">
        <v>41</v>
      </c>
      <c r="E64" s="56" t="s">
        <v>41</v>
      </c>
      <c r="F64" s="56" t="s">
        <v>41</v>
      </c>
      <c r="G64" s="56" t="s">
        <v>41</v>
      </c>
      <c r="H64" s="56" t="s">
        <v>26</v>
      </c>
      <c r="I64" s="56" t="s">
        <v>26</v>
      </c>
      <c r="J64" s="56" t="s">
        <v>818</v>
      </c>
      <c r="K64" s="56" t="s">
        <v>783</v>
      </c>
      <c r="L64" s="56" t="s">
        <v>779</v>
      </c>
      <c r="M64" s="56" t="s">
        <v>833</v>
      </c>
      <c r="N64" s="57">
        <v>597000</v>
      </c>
      <c r="O64" s="57">
        <v>-684000</v>
      </c>
      <c r="P64" s="56" t="s">
        <v>29</v>
      </c>
      <c r="Q64" s="56" t="s">
        <v>378</v>
      </c>
      <c r="R64" s="56" t="s">
        <v>593</v>
      </c>
    </row>
    <row r="65" spans="1:18" x14ac:dyDescent="0.25">
      <c r="A65" s="56" t="s">
        <v>832</v>
      </c>
      <c r="B65" s="56" t="s">
        <v>40</v>
      </c>
      <c r="C65" s="56" t="s">
        <v>41</v>
      </c>
      <c r="D65" s="56" t="s">
        <v>41</v>
      </c>
      <c r="E65" s="56" t="s">
        <v>41</v>
      </c>
      <c r="F65" s="56" t="s">
        <v>41</v>
      </c>
      <c r="G65" s="56" t="s">
        <v>41</v>
      </c>
      <c r="H65" s="56" t="s">
        <v>26</v>
      </c>
      <c r="I65" s="56" t="s">
        <v>26</v>
      </c>
      <c r="J65" s="56" t="s">
        <v>818</v>
      </c>
      <c r="K65" s="56" t="s">
        <v>786</v>
      </c>
      <c r="L65" s="56" t="s">
        <v>142</v>
      </c>
      <c r="M65" s="56" t="s">
        <v>833</v>
      </c>
      <c r="N65" s="57">
        <v>56000</v>
      </c>
      <c r="O65"/>
      <c r="P65" s="56" t="s">
        <v>29</v>
      </c>
      <c r="Q65" s="56" t="s">
        <v>378</v>
      </c>
      <c r="R65" s="56" t="s">
        <v>593</v>
      </c>
    </row>
    <row r="66" spans="1:18" x14ac:dyDescent="0.25">
      <c r="A66" s="56" t="s">
        <v>832</v>
      </c>
      <c r="B66" s="56" t="s">
        <v>40</v>
      </c>
      <c r="C66" s="56" t="s">
        <v>41</v>
      </c>
      <c r="D66" s="56" t="s">
        <v>41</v>
      </c>
      <c r="E66" s="56" t="s">
        <v>41</v>
      </c>
      <c r="F66" s="56" t="s">
        <v>41</v>
      </c>
      <c r="G66" s="56" t="s">
        <v>41</v>
      </c>
      <c r="H66" s="56" t="s">
        <v>26</v>
      </c>
      <c r="I66" s="56" t="s">
        <v>26</v>
      </c>
      <c r="J66" s="56" t="s">
        <v>818</v>
      </c>
      <c r="K66" s="56" t="s">
        <v>831</v>
      </c>
      <c r="L66" s="56" t="s">
        <v>102</v>
      </c>
      <c r="M66" s="56" t="s">
        <v>833</v>
      </c>
      <c r="N66" s="57">
        <v>944000</v>
      </c>
      <c r="O66"/>
      <c r="P66" s="56" t="s">
        <v>29</v>
      </c>
      <c r="Q66" s="56" t="s">
        <v>378</v>
      </c>
      <c r="R66" s="56" t="s">
        <v>593</v>
      </c>
    </row>
    <row r="67" spans="1:18" x14ac:dyDescent="0.25">
      <c r="A67" s="56" t="s">
        <v>832</v>
      </c>
      <c r="B67" s="56" t="s">
        <v>40</v>
      </c>
      <c r="C67" s="56" t="s">
        <v>41</v>
      </c>
      <c r="D67" s="56" t="s">
        <v>41</v>
      </c>
      <c r="E67" s="56" t="s">
        <v>41</v>
      </c>
      <c r="F67" s="56" t="s">
        <v>41</v>
      </c>
      <c r="G67" s="56" t="s">
        <v>41</v>
      </c>
      <c r="H67" s="56" t="s">
        <v>26</v>
      </c>
      <c r="I67" s="56" t="s">
        <v>26</v>
      </c>
      <c r="J67" s="56" t="s">
        <v>818</v>
      </c>
      <c r="K67" s="56" t="s">
        <v>790</v>
      </c>
      <c r="L67" s="56" t="s">
        <v>169</v>
      </c>
      <c r="M67" s="56" t="s">
        <v>833</v>
      </c>
      <c r="N67"/>
      <c r="O67" s="57">
        <v>-255000</v>
      </c>
      <c r="P67" s="56" t="s">
        <v>99</v>
      </c>
      <c r="Q67" s="56" t="s">
        <v>378</v>
      </c>
      <c r="R67" s="56" t="s">
        <v>593</v>
      </c>
    </row>
    <row r="68" spans="1:18" x14ac:dyDescent="0.25">
      <c r="A68" s="56" t="s">
        <v>832</v>
      </c>
      <c r="B68" s="56" t="s">
        <v>40</v>
      </c>
      <c r="C68" s="56" t="s">
        <v>41</v>
      </c>
      <c r="D68" s="56" t="s">
        <v>41</v>
      </c>
      <c r="E68" s="56" t="s">
        <v>41</v>
      </c>
      <c r="F68" s="56" t="s">
        <v>41</v>
      </c>
      <c r="G68" s="56" t="s">
        <v>41</v>
      </c>
      <c r="H68" s="56" t="s">
        <v>26</v>
      </c>
      <c r="I68" s="56" t="s">
        <v>26</v>
      </c>
      <c r="J68" s="56" t="s">
        <v>818</v>
      </c>
      <c r="K68" s="56" t="s">
        <v>789</v>
      </c>
      <c r="L68" s="56" t="s">
        <v>156</v>
      </c>
      <c r="M68" s="56" t="s">
        <v>833</v>
      </c>
      <c r="N68"/>
      <c r="O68" s="57">
        <v>-342000</v>
      </c>
      <c r="P68" s="56" t="s">
        <v>99</v>
      </c>
      <c r="Q68" s="56" t="s">
        <v>378</v>
      </c>
      <c r="R68" s="56" t="s">
        <v>593</v>
      </c>
    </row>
    <row r="69" spans="1:18" x14ac:dyDescent="0.25">
      <c r="A69" s="56" t="s">
        <v>832</v>
      </c>
      <c r="B69" s="56" t="s">
        <v>40</v>
      </c>
      <c r="C69" s="56" t="s">
        <v>41</v>
      </c>
      <c r="D69" s="56" t="s">
        <v>41</v>
      </c>
      <c r="E69" s="56" t="s">
        <v>41</v>
      </c>
      <c r="F69" s="56" t="s">
        <v>41</v>
      </c>
      <c r="G69" s="56" t="s">
        <v>41</v>
      </c>
      <c r="H69" s="56" t="s">
        <v>26</v>
      </c>
      <c r="I69" s="56" t="s">
        <v>26</v>
      </c>
      <c r="J69" s="56" t="s">
        <v>818</v>
      </c>
      <c r="K69" s="56" t="s">
        <v>782</v>
      </c>
      <c r="L69" s="56" t="s">
        <v>102</v>
      </c>
      <c r="M69" s="56" t="s">
        <v>833</v>
      </c>
      <c r="N69"/>
      <c r="O69" s="57">
        <v>-2000000</v>
      </c>
      <c r="P69" s="56" t="s">
        <v>99</v>
      </c>
      <c r="Q69" s="56" t="s">
        <v>378</v>
      </c>
      <c r="R69" s="56" t="s">
        <v>593</v>
      </c>
    </row>
    <row r="70" spans="1:18" x14ac:dyDescent="0.25">
      <c r="A70" s="56" t="s">
        <v>834</v>
      </c>
      <c r="B70" s="56" t="s">
        <v>40</v>
      </c>
      <c r="C70" s="56" t="s">
        <v>185</v>
      </c>
      <c r="D70" s="56" t="s">
        <v>187</v>
      </c>
      <c r="E70" s="56" t="s">
        <v>207</v>
      </c>
      <c r="F70" s="56" t="s">
        <v>41</v>
      </c>
      <c r="G70" s="56" t="s">
        <v>41</v>
      </c>
      <c r="H70" s="56" t="s">
        <v>222</v>
      </c>
      <c r="I70" s="56" t="s">
        <v>222</v>
      </c>
      <c r="J70" s="56" t="s">
        <v>824</v>
      </c>
      <c r="K70" s="56" t="s">
        <v>789</v>
      </c>
      <c r="L70" s="56" t="s">
        <v>156</v>
      </c>
      <c r="M70" s="56" t="s">
        <v>833</v>
      </c>
      <c r="N70" s="57">
        <v>1118000</v>
      </c>
      <c r="O70"/>
      <c r="P70" s="56" t="s">
        <v>29</v>
      </c>
      <c r="Q70" s="56" t="s">
        <v>378</v>
      </c>
      <c r="R70" s="56" t="s">
        <v>593</v>
      </c>
    </row>
    <row r="71" spans="1:18" x14ac:dyDescent="0.25">
      <c r="A71" s="56" t="s">
        <v>834</v>
      </c>
      <c r="B71" s="56" t="s">
        <v>40</v>
      </c>
      <c r="C71" s="56" t="s">
        <v>185</v>
      </c>
      <c r="D71" s="56" t="s">
        <v>187</v>
      </c>
      <c r="E71" s="56" t="s">
        <v>207</v>
      </c>
      <c r="F71" s="56" t="s">
        <v>41</v>
      </c>
      <c r="G71" s="56" t="s">
        <v>41</v>
      </c>
      <c r="H71" s="56" t="s">
        <v>222</v>
      </c>
      <c r="I71" s="56" t="s">
        <v>222</v>
      </c>
      <c r="J71" s="56" t="s">
        <v>824</v>
      </c>
      <c r="K71" s="56" t="s">
        <v>830</v>
      </c>
      <c r="L71" s="56" t="s">
        <v>161</v>
      </c>
      <c r="M71" s="56" t="s">
        <v>833</v>
      </c>
      <c r="N71" s="57">
        <v>62000</v>
      </c>
      <c r="O71"/>
      <c r="P71" s="56" t="s">
        <v>29</v>
      </c>
      <c r="Q71" s="56" t="s">
        <v>378</v>
      </c>
      <c r="R71" s="56" t="s">
        <v>593</v>
      </c>
    </row>
    <row r="72" spans="1:18" x14ac:dyDescent="0.25">
      <c r="A72" s="56" t="s">
        <v>834</v>
      </c>
      <c r="B72" s="56" t="s">
        <v>40</v>
      </c>
      <c r="C72" s="56" t="s">
        <v>185</v>
      </c>
      <c r="D72" s="56" t="s">
        <v>187</v>
      </c>
      <c r="E72" s="56" t="s">
        <v>207</v>
      </c>
      <c r="F72" s="56" t="s">
        <v>41</v>
      </c>
      <c r="G72" s="56" t="s">
        <v>41</v>
      </c>
      <c r="H72" s="56" t="s">
        <v>222</v>
      </c>
      <c r="I72" s="56" t="s">
        <v>222</v>
      </c>
      <c r="J72" s="56" t="s">
        <v>824</v>
      </c>
      <c r="K72" s="56" t="s">
        <v>791</v>
      </c>
      <c r="L72" s="56" t="s">
        <v>213</v>
      </c>
      <c r="M72" s="56" t="s">
        <v>833</v>
      </c>
      <c r="N72"/>
      <c r="O72" s="57">
        <v>-1180000</v>
      </c>
      <c r="P72" s="56" t="s">
        <v>99</v>
      </c>
      <c r="Q72" s="56" t="s">
        <v>378</v>
      </c>
      <c r="R72" s="56" t="s">
        <v>593</v>
      </c>
    </row>
    <row r="73" spans="1:18" x14ac:dyDescent="0.25">
      <c r="A73" s="56" t="s">
        <v>834</v>
      </c>
      <c r="B73" s="56" t="s">
        <v>40</v>
      </c>
      <c r="C73" s="56" t="s">
        <v>41</v>
      </c>
      <c r="D73" s="56" t="s">
        <v>41</v>
      </c>
      <c r="E73" s="56" t="s">
        <v>41</v>
      </c>
      <c r="F73" s="56" t="s">
        <v>41</v>
      </c>
      <c r="G73" s="56" t="s">
        <v>41</v>
      </c>
      <c r="H73" s="56" t="s">
        <v>26</v>
      </c>
      <c r="I73" s="56" t="s">
        <v>26</v>
      </c>
      <c r="J73" s="56" t="s">
        <v>824</v>
      </c>
      <c r="K73" s="56" t="s">
        <v>788</v>
      </c>
      <c r="L73" s="56" t="s">
        <v>770</v>
      </c>
      <c r="M73" s="56" t="s">
        <v>833</v>
      </c>
      <c r="N73" s="57">
        <v>9661000</v>
      </c>
      <c r="O73"/>
      <c r="P73" s="56" t="s">
        <v>29</v>
      </c>
      <c r="Q73" s="56" t="s">
        <v>378</v>
      </c>
      <c r="R73" s="56" t="s">
        <v>593</v>
      </c>
    </row>
    <row r="74" spans="1:18" x14ac:dyDescent="0.25">
      <c r="A74" s="56" t="s">
        <v>834</v>
      </c>
      <c r="B74" s="56" t="s">
        <v>40</v>
      </c>
      <c r="C74" s="56" t="s">
        <v>41</v>
      </c>
      <c r="D74" s="56" t="s">
        <v>41</v>
      </c>
      <c r="E74" s="56" t="s">
        <v>41</v>
      </c>
      <c r="F74" s="56" t="s">
        <v>41</v>
      </c>
      <c r="G74" s="56" t="s">
        <v>41</v>
      </c>
      <c r="H74" s="56" t="s">
        <v>26</v>
      </c>
      <c r="I74" s="56" t="s">
        <v>26</v>
      </c>
      <c r="J74" s="56" t="s">
        <v>824</v>
      </c>
      <c r="K74" s="56" t="s">
        <v>783</v>
      </c>
      <c r="L74" s="56" t="s">
        <v>779</v>
      </c>
      <c r="M74" s="56" t="s">
        <v>833</v>
      </c>
      <c r="N74" s="57">
        <v>2246000</v>
      </c>
      <c r="O74" s="57">
        <v>-7448000</v>
      </c>
      <c r="P74" s="56" t="s">
        <v>29</v>
      </c>
      <c r="Q74" s="56" t="s">
        <v>378</v>
      </c>
      <c r="R74" s="56" t="s">
        <v>593</v>
      </c>
    </row>
    <row r="75" spans="1:18" x14ac:dyDescent="0.25">
      <c r="A75" s="56" t="s">
        <v>834</v>
      </c>
      <c r="B75" s="56" t="s">
        <v>40</v>
      </c>
      <c r="C75" s="56" t="s">
        <v>41</v>
      </c>
      <c r="D75" s="56" t="s">
        <v>41</v>
      </c>
      <c r="E75" s="56" t="s">
        <v>41</v>
      </c>
      <c r="F75" s="56" t="s">
        <v>41</v>
      </c>
      <c r="G75" s="56" t="s">
        <v>41</v>
      </c>
      <c r="H75" s="56" t="s">
        <v>26</v>
      </c>
      <c r="I75" s="56" t="s">
        <v>26</v>
      </c>
      <c r="J75" s="56" t="s">
        <v>824</v>
      </c>
      <c r="K75" s="56" t="s">
        <v>791</v>
      </c>
      <c r="L75" s="56" t="s">
        <v>213</v>
      </c>
      <c r="M75" s="56" t="s">
        <v>833</v>
      </c>
      <c r="N75" s="57">
        <v>1932000</v>
      </c>
      <c r="O75"/>
      <c r="P75" s="56" t="s">
        <v>29</v>
      </c>
      <c r="Q75" s="56" t="s">
        <v>378</v>
      </c>
      <c r="R75" s="56" t="s">
        <v>593</v>
      </c>
    </row>
    <row r="76" spans="1:18" x14ac:dyDescent="0.25">
      <c r="A76" s="56" t="s">
        <v>834</v>
      </c>
      <c r="B76" s="56" t="s">
        <v>40</v>
      </c>
      <c r="C76" s="56" t="s">
        <v>41</v>
      </c>
      <c r="D76" s="56" t="s">
        <v>41</v>
      </c>
      <c r="E76" s="56" t="s">
        <v>41</v>
      </c>
      <c r="F76" s="56" t="s">
        <v>41</v>
      </c>
      <c r="G76" s="56" t="s">
        <v>41</v>
      </c>
      <c r="H76" s="56" t="s">
        <v>26</v>
      </c>
      <c r="I76" s="56" t="s">
        <v>26</v>
      </c>
      <c r="J76" s="56" t="s">
        <v>824</v>
      </c>
      <c r="K76" s="56" t="s">
        <v>782</v>
      </c>
      <c r="L76" s="56" t="s">
        <v>102</v>
      </c>
      <c r="M76" s="56" t="s">
        <v>833</v>
      </c>
      <c r="N76" s="57">
        <v>1651000</v>
      </c>
      <c r="O76"/>
      <c r="P76" s="56" t="s">
        <v>29</v>
      </c>
      <c r="Q76" s="56" t="s">
        <v>378</v>
      </c>
      <c r="R76" s="56" t="s">
        <v>593</v>
      </c>
    </row>
    <row r="77" spans="1:18" x14ac:dyDescent="0.25">
      <c r="A77" s="56" t="s">
        <v>834</v>
      </c>
      <c r="B77" s="56" t="s">
        <v>40</v>
      </c>
      <c r="C77" s="56" t="s">
        <v>41</v>
      </c>
      <c r="D77" s="56" t="s">
        <v>41</v>
      </c>
      <c r="E77" s="56" t="s">
        <v>41</v>
      </c>
      <c r="F77" s="56" t="s">
        <v>41</v>
      </c>
      <c r="G77" s="56" t="s">
        <v>41</v>
      </c>
      <c r="H77" s="56" t="s">
        <v>26</v>
      </c>
      <c r="I77" s="56" t="s">
        <v>26</v>
      </c>
      <c r="J77" s="56" t="s">
        <v>824</v>
      </c>
      <c r="K77" s="56" t="s">
        <v>787</v>
      </c>
      <c r="L77" s="56" t="s">
        <v>112</v>
      </c>
      <c r="M77" s="56" t="s">
        <v>833</v>
      </c>
      <c r="N77"/>
      <c r="O77" s="57">
        <v>-5796000</v>
      </c>
      <c r="P77" s="56" t="s">
        <v>99</v>
      </c>
      <c r="Q77" s="56" t="s">
        <v>378</v>
      </c>
      <c r="R77" s="56" t="s">
        <v>593</v>
      </c>
    </row>
    <row r="78" spans="1:18" x14ac:dyDescent="0.25">
      <c r="A78" s="56" t="s">
        <v>834</v>
      </c>
      <c r="B78" s="56" t="s">
        <v>40</v>
      </c>
      <c r="C78" s="56" t="s">
        <v>41</v>
      </c>
      <c r="D78" s="56" t="s">
        <v>41</v>
      </c>
      <c r="E78" s="56" t="s">
        <v>41</v>
      </c>
      <c r="F78" s="56" t="s">
        <v>41</v>
      </c>
      <c r="G78" s="56" t="s">
        <v>41</v>
      </c>
      <c r="H78" s="56" t="s">
        <v>26</v>
      </c>
      <c r="I78" s="56" t="s">
        <v>26</v>
      </c>
      <c r="J78" s="56" t="s">
        <v>824</v>
      </c>
      <c r="K78" s="56" t="s">
        <v>790</v>
      </c>
      <c r="L78" s="56" t="s">
        <v>169</v>
      </c>
      <c r="M78" s="56" t="s">
        <v>833</v>
      </c>
      <c r="N78"/>
      <c r="O78" s="57">
        <v>-1128000</v>
      </c>
      <c r="P78" s="56" t="s">
        <v>99</v>
      </c>
      <c r="Q78" s="56" t="s">
        <v>378</v>
      </c>
      <c r="R78" s="56" t="s">
        <v>593</v>
      </c>
    </row>
    <row r="79" spans="1:18" x14ac:dyDescent="0.25">
      <c r="A79" s="56" t="s">
        <v>834</v>
      </c>
      <c r="B79" s="56" t="s">
        <v>40</v>
      </c>
      <c r="C79" s="56" t="s">
        <v>41</v>
      </c>
      <c r="D79" s="56" t="s">
        <v>41</v>
      </c>
      <c r="E79" s="56" t="s">
        <v>41</v>
      </c>
      <c r="F79" s="56" t="s">
        <v>41</v>
      </c>
      <c r="G79" s="56" t="s">
        <v>41</v>
      </c>
      <c r="H79" s="56" t="s">
        <v>26</v>
      </c>
      <c r="I79" s="56" t="s">
        <v>26</v>
      </c>
      <c r="J79" s="56" t="s">
        <v>824</v>
      </c>
      <c r="K79" s="56" t="s">
        <v>789</v>
      </c>
      <c r="L79" s="56" t="s">
        <v>156</v>
      </c>
      <c r="M79" s="56" t="s">
        <v>833</v>
      </c>
      <c r="N79"/>
      <c r="O79" s="57">
        <v>-1118000</v>
      </c>
      <c r="P79" s="56" t="s">
        <v>99</v>
      </c>
      <c r="Q79" s="56" t="s">
        <v>378</v>
      </c>
      <c r="R79" s="56" t="s">
        <v>593</v>
      </c>
    </row>
    <row r="80" spans="1:18" x14ac:dyDescent="0.25">
      <c r="A80" s="56" t="s">
        <v>834</v>
      </c>
      <c r="B80" s="56" t="s">
        <v>40</v>
      </c>
      <c r="C80" s="56" t="s">
        <v>38</v>
      </c>
      <c r="D80" s="56" t="s">
        <v>40</v>
      </c>
      <c r="E80" s="56" t="s">
        <v>38</v>
      </c>
      <c r="F80" s="56" t="s">
        <v>41</v>
      </c>
      <c r="G80" s="56" t="s">
        <v>41</v>
      </c>
      <c r="H80" s="56" t="s">
        <v>120</v>
      </c>
      <c r="I80" s="56" t="s">
        <v>120</v>
      </c>
      <c r="J80" s="56" t="s">
        <v>813</v>
      </c>
      <c r="K80" s="56" t="s">
        <v>789</v>
      </c>
      <c r="L80" s="56" t="s">
        <v>156</v>
      </c>
      <c r="M80" s="56" t="s">
        <v>833</v>
      </c>
      <c r="N80" s="57">
        <v>1745000</v>
      </c>
      <c r="O80"/>
      <c r="P80" s="56" t="s">
        <v>29</v>
      </c>
      <c r="Q80" s="56" t="s">
        <v>378</v>
      </c>
      <c r="R80" s="56" t="s">
        <v>593</v>
      </c>
    </row>
    <row r="81" spans="1:18" x14ac:dyDescent="0.25">
      <c r="A81" s="56" t="s">
        <v>834</v>
      </c>
      <c r="B81" s="56" t="s">
        <v>40</v>
      </c>
      <c r="C81" s="56" t="s">
        <v>38</v>
      </c>
      <c r="D81" s="56" t="s">
        <v>40</v>
      </c>
      <c r="E81" s="56" t="s">
        <v>38</v>
      </c>
      <c r="F81" s="56" t="s">
        <v>41</v>
      </c>
      <c r="G81" s="56" t="s">
        <v>41</v>
      </c>
      <c r="H81" s="56" t="s">
        <v>120</v>
      </c>
      <c r="I81" s="56" t="s">
        <v>120</v>
      </c>
      <c r="J81" s="56" t="s">
        <v>813</v>
      </c>
      <c r="K81" s="56" t="s">
        <v>830</v>
      </c>
      <c r="L81" s="56" t="s">
        <v>161</v>
      </c>
      <c r="M81" s="56" t="s">
        <v>833</v>
      </c>
      <c r="N81" s="57">
        <v>206000</v>
      </c>
      <c r="O81"/>
      <c r="P81" s="56" t="s">
        <v>29</v>
      </c>
      <c r="Q81" s="56" t="s">
        <v>378</v>
      </c>
      <c r="R81" s="56" t="s">
        <v>593</v>
      </c>
    </row>
    <row r="82" spans="1:18" x14ac:dyDescent="0.25">
      <c r="A82" s="56" t="s">
        <v>834</v>
      </c>
      <c r="B82" s="56" t="s">
        <v>40</v>
      </c>
      <c r="C82" s="56" t="s">
        <v>38</v>
      </c>
      <c r="D82" s="56" t="s">
        <v>40</v>
      </c>
      <c r="E82" s="56" t="s">
        <v>38</v>
      </c>
      <c r="F82" s="56" t="s">
        <v>41</v>
      </c>
      <c r="G82" s="56" t="s">
        <v>41</v>
      </c>
      <c r="H82" s="56" t="s">
        <v>120</v>
      </c>
      <c r="I82" s="56" t="s">
        <v>120</v>
      </c>
      <c r="J82" s="56" t="s">
        <v>813</v>
      </c>
      <c r="K82" s="56" t="s">
        <v>792</v>
      </c>
      <c r="L82" s="56" t="s">
        <v>138</v>
      </c>
      <c r="M82" s="56" t="s">
        <v>833</v>
      </c>
      <c r="N82"/>
      <c r="O82" s="57">
        <v>-1951000</v>
      </c>
      <c r="P82" s="56" t="s">
        <v>99</v>
      </c>
      <c r="Q82" s="56" t="s">
        <v>378</v>
      </c>
      <c r="R82" s="56" t="s">
        <v>593</v>
      </c>
    </row>
    <row r="83" spans="1:18" x14ac:dyDescent="0.25">
      <c r="A83" s="56" t="s">
        <v>834</v>
      </c>
      <c r="B83" s="56" t="s">
        <v>40</v>
      </c>
      <c r="C83" s="56" t="s">
        <v>41</v>
      </c>
      <c r="D83" s="56" t="s">
        <v>41</v>
      </c>
      <c r="E83" s="56" t="s">
        <v>41</v>
      </c>
      <c r="F83" s="56" t="s">
        <v>41</v>
      </c>
      <c r="G83" s="56" t="s">
        <v>41</v>
      </c>
      <c r="H83" s="56" t="s">
        <v>26</v>
      </c>
      <c r="I83" s="56" t="s">
        <v>26</v>
      </c>
      <c r="J83" s="56" t="s">
        <v>813</v>
      </c>
      <c r="K83" s="56" t="s">
        <v>785</v>
      </c>
      <c r="L83" s="56" t="s">
        <v>770</v>
      </c>
      <c r="M83" s="56" t="s">
        <v>833</v>
      </c>
      <c r="N83" s="57">
        <v>42327000</v>
      </c>
      <c r="O83"/>
      <c r="P83" s="56" t="s">
        <v>29</v>
      </c>
      <c r="Q83" s="56" t="s">
        <v>378</v>
      </c>
      <c r="R83" s="56" t="s">
        <v>593</v>
      </c>
    </row>
    <row r="84" spans="1:18" x14ac:dyDescent="0.25">
      <c r="A84" s="56" t="s">
        <v>834</v>
      </c>
      <c r="B84" s="56" t="s">
        <v>40</v>
      </c>
      <c r="C84" s="56" t="s">
        <v>41</v>
      </c>
      <c r="D84" s="56" t="s">
        <v>41</v>
      </c>
      <c r="E84" s="56" t="s">
        <v>41</v>
      </c>
      <c r="F84" s="56" t="s">
        <v>41</v>
      </c>
      <c r="G84" s="56" t="s">
        <v>41</v>
      </c>
      <c r="H84" s="56" t="s">
        <v>26</v>
      </c>
      <c r="I84" s="56" t="s">
        <v>26</v>
      </c>
      <c r="J84" s="56" t="s">
        <v>813</v>
      </c>
      <c r="K84" s="56" t="s">
        <v>783</v>
      </c>
      <c r="L84" s="56" t="s">
        <v>779</v>
      </c>
      <c r="M84" s="56" t="s">
        <v>833</v>
      </c>
      <c r="N84" s="57">
        <v>3516000</v>
      </c>
      <c r="O84" s="57">
        <v>-14558000</v>
      </c>
      <c r="P84" s="56" t="s">
        <v>29</v>
      </c>
      <c r="Q84" s="56" t="s">
        <v>378</v>
      </c>
      <c r="R84" s="56" t="s">
        <v>593</v>
      </c>
    </row>
    <row r="85" spans="1:18" x14ac:dyDescent="0.25">
      <c r="A85" s="56" t="s">
        <v>834</v>
      </c>
      <c r="B85" s="56" t="s">
        <v>40</v>
      </c>
      <c r="C85" s="56" t="s">
        <v>41</v>
      </c>
      <c r="D85" s="56" t="s">
        <v>41</v>
      </c>
      <c r="E85" s="56" t="s">
        <v>41</v>
      </c>
      <c r="F85" s="56" t="s">
        <v>41</v>
      </c>
      <c r="G85" s="56" t="s">
        <v>41</v>
      </c>
      <c r="H85" s="56" t="s">
        <v>26</v>
      </c>
      <c r="I85" s="56" t="s">
        <v>26</v>
      </c>
      <c r="J85" s="56" t="s">
        <v>813</v>
      </c>
      <c r="K85" s="56" t="s">
        <v>792</v>
      </c>
      <c r="L85" s="56" t="s">
        <v>138</v>
      </c>
      <c r="M85" s="56" t="s">
        <v>833</v>
      </c>
      <c r="N85" s="57">
        <v>1058000</v>
      </c>
      <c r="O85"/>
      <c r="P85" s="56" t="s">
        <v>29</v>
      </c>
      <c r="Q85" s="56" t="s">
        <v>378</v>
      </c>
      <c r="R85" s="56" t="s">
        <v>593</v>
      </c>
    </row>
    <row r="86" spans="1:18" x14ac:dyDescent="0.25">
      <c r="A86" s="56" t="s">
        <v>834</v>
      </c>
      <c r="B86" s="56" t="s">
        <v>40</v>
      </c>
      <c r="C86" s="56" t="s">
        <v>41</v>
      </c>
      <c r="D86" s="56" t="s">
        <v>41</v>
      </c>
      <c r="E86" s="56" t="s">
        <v>41</v>
      </c>
      <c r="F86" s="56" t="s">
        <v>41</v>
      </c>
      <c r="G86" s="56" t="s">
        <v>41</v>
      </c>
      <c r="H86" s="56" t="s">
        <v>26</v>
      </c>
      <c r="I86" s="56" t="s">
        <v>26</v>
      </c>
      <c r="J86" s="56" t="s">
        <v>813</v>
      </c>
      <c r="K86" s="56" t="s">
        <v>784</v>
      </c>
      <c r="L86" s="56" t="s">
        <v>112</v>
      </c>
      <c r="M86" s="56" t="s">
        <v>833</v>
      </c>
      <c r="N86"/>
      <c r="O86" s="57">
        <v>-3174000</v>
      </c>
      <c r="P86" s="56" t="s">
        <v>99</v>
      </c>
      <c r="Q86" s="56" t="s">
        <v>378</v>
      </c>
      <c r="R86" s="56" t="s">
        <v>593</v>
      </c>
    </row>
    <row r="87" spans="1:18" x14ac:dyDescent="0.25">
      <c r="A87" s="56" t="s">
        <v>834</v>
      </c>
      <c r="B87" s="56" t="s">
        <v>40</v>
      </c>
      <c r="C87" s="56" t="s">
        <v>41</v>
      </c>
      <c r="D87" s="56" t="s">
        <v>41</v>
      </c>
      <c r="E87" s="56" t="s">
        <v>41</v>
      </c>
      <c r="F87" s="56" t="s">
        <v>41</v>
      </c>
      <c r="G87" s="56" t="s">
        <v>41</v>
      </c>
      <c r="H87" s="56" t="s">
        <v>26</v>
      </c>
      <c r="I87" s="56" t="s">
        <v>26</v>
      </c>
      <c r="J87" s="56" t="s">
        <v>813</v>
      </c>
      <c r="K87" s="56" t="s">
        <v>790</v>
      </c>
      <c r="L87" s="56" t="s">
        <v>169</v>
      </c>
      <c r="M87" s="56" t="s">
        <v>833</v>
      </c>
      <c r="N87"/>
      <c r="O87" s="57">
        <v>-1771000</v>
      </c>
      <c r="P87" s="56" t="s">
        <v>99</v>
      </c>
      <c r="Q87" s="56" t="s">
        <v>378</v>
      </c>
      <c r="R87" s="56" t="s">
        <v>593</v>
      </c>
    </row>
    <row r="88" spans="1:18" x14ac:dyDescent="0.25">
      <c r="A88" s="56" t="s">
        <v>834</v>
      </c>
      <c r="B88" s="56" t="s">
        <v>40</v>
      </c>
      <c r="C88" s="56" t="s">
        <v>41</v>
      </c>
      <c r="D88" s="56" t="s">
        <v>41</v>
      </c>
      <c r="E88" s="56" t="s">
        <v>41</v>
      </c>
      <c r="F88" s="56" t="s">
        <v>41</v>
      </c>
      <c r="G88" s="56" t="s">
        <v>41</v>
      </c>
      <c r="H88" s="56" t="s">
        <v>26</v>
      </c>
      <c r="I88" s="56" t="s">
        <v>26</v>
      </c>
      <c r="J88" s="56" t="s">
        <v>813</v>
      </c>
      <c r="K88" s="56" t="s">
        <v>789</v>
      </c>
      <c r="L88" s="56" t="s">
        <v>156</v>
      </c>
      <c r="M88" s="56" t="s">
        <v>833</v>
      </c>
      <c r="N88"/>
      <c r="O88" s="57">
        <v>-1745000</v>
      </c>
      <c r="P88" s="56" t="s">
        <v>99</v>
      </c>
      <c r="Q88" s="56" t="s">
        <v>378</v>
      </c>
      <c r="R88" s="56" t="s">
        <v>593</v>
      </c>
    </row>
    <row r="89" spans="1:18" x14ac:dyDescent="0.25">
      <c r="A89" s="56" t="s">
        <v>834</v>
      </c>
      <c r="B89" s="56" t="s">
        <v>40</v>
      </c>
      <c r="C89" s="56" t="s">
        <v>41</v>
      </c>
      <c r="D89" s="56" t="s">
        <v>41</v>
      </c>
      <c r="E89" s="56" t="s">
        <v>41</v>
      </c>
      <c r="F89" s="56" t="s">
        <v>41</v>
      </c>
      <c r="G89" s="56" t="s">
        <v>41</v>
      </c>
      <c r="H89" s="56" t="s">
        <v>26</v>
      </c>
      <c r="I89" s="56" t="s">
        <v>26</v>
      </c>
      <c r="J89" s="56" t="s">
        <v>813</v>
      </c>
      <c r="K89" s="56" t="s">
        <v>782</v>
      </c>
      <c r="L89" s="56" t="s">
        <v>102</v>
      </c>
      <c r="M89" s="56" t="s">
        <v>833</v>
      </c>
      <c r="N89"/>
      <c r="O89" s="57">
        <v>-25653000</v>
      </c>
      <c r="P89" s="56" t="s">
        <v>99</v>
      </c>
      <c r="Q89" s="56" t="s">
        <v>378</v>
      </c>
      <c r="R89" s="56" t="s">
        <v>593</v>
      </c>
    </row>
    <row r="90" spans="1:18" x14ac:dyDescent="0.25">
      <c r="A90" s="56" t="s">
        <v>834</v>
      </c>
      <c r="B90" s="56" t="s">
        <v>40</v>
      </c>
      <c r="C90" s="56" t="s">
        <v>38</v>
      </c>
      <c r="D90" s="56" t="s">
        <v>40</v>
      </c>
      <c r="E90" s="56" t="s">
        <v>38</v>
      </c>
      <c r="F90" s="56" t="s">
        <v>41</v>
      </c>
      <c r="G90" s="56" t="s">
        <v>41</v>
      </c>
      <c r="H90" s="56" t="s">
        <v>120</v>
      </c>
      <c r="I90" s="56" t="s">
        <v>120</v>
      </c>
      <c r="J90" s="56" t="s">
        <v>818</v>
      </c>
      <c r="K90" s="56" t="s">
        <v>789</v>
      </c>
      <c r="L90" s="56" t="s">
        <v>156</v>
      </c>
      <c r="M90" s="56" t="s">
        <v>833</v>
      </c>
      <c r="N90" s="57">
        <v>342000</v>
      </c>
      <c r="O90"/>
      <c r="P90" s="56" t="s">
        <v>29</v>
      </c>
      <c r="Q90" s="56" t="s">
        <v>378</v>
      </c>
      <c r="R90" s="56" t="s">
        <v>593</v>
      </c>
    </row>
    <row r="91" spans="1:18" x14ac:dyDescent="0.25">
      <c r="A91" s="56" t="s">
        <v>834</v>
      </c>
      <c r="B91" s="56" t="s">
        <v>40</v>
      </c>
      <c r="C91" s="56" t="s">
        <v>38</v>
      </c>
      <c r="D91" s="56" t="s">
        <v>40</v>
      </c>
      <c r="E91" s="56" t="s">
        <v>38</v>
      </c>
      <c r="F91" s="56" t="s">
        <v>41</v>
      </c>
      <c r="G91" s="56" t="s">
        <v>41</v>
      </c>
      <c r="H91" s="56" t="s">
        <v>120</v>
      </c>
      <c r="I91" s="56" t="s">
        <v>120</v>
      </c>
      <c r="J91" s="56" t="s">
        <v>818</v>
      </c>
      <c r="K91" s="56" t="s">
        <v>830</v>
      </c>
      <c r="L91" s="56" t="s">
        <v>161</v>
      </c>
      <c r="M91" s="56" t="s">
        <v>833</v>
      </c>
      <c r="N91" s="57">
        <v>78000</v>
      </c>
      <c r="O91"/>
      <c r="P91" s="56" t="s">
        <v>29</v>
      </c>
      <c r="Q91" s="56" t="s">
        <v>378</v>
      </c>
      <c r="R91" s="56" t="s">
        <v>593</v>
      </c>
    </row>
    <row r="92" spans="1:18" x14ac:dyDescent="0.25">
      <c r="A92" s="56" t="s">
        <v>834</v>
      </c>
      <c r="B92" s="56" t="s">
        <v>40</v>
      </c>
      <c r="C92" s="56" t="s">
        <v>38</v>
      </c>
      <c r="D92" s="56" t="s">
        <v>40</v>
      </c>
      <c r="E92" s="56" t="s">
        <v>38</v>
      </c>
      <c r="F92" s="56" t="s">
        <v>41</v>
      </c>
      <c r="G92" s="56" t="s">
        <v>41</v>
      </c>
      <c r="H92" s="56" t="s">
        <v>120</v>
      </c>
      <c r="I92" s="56" t="s">
        <v>120</v>
      </c>
      <c r="J92" s="56" t="s">
        <v>818</v>
      </c>
      <c r="K92" s="56" t="s">
        <v>786</v>
      </c>
      <c r="L92" s="56" t="s">
        <v>142</v>
      </c>
      <c r="M92" s="56" t="s">
        <v>833</v>
      </c>
      <c r="N92"/>
      <c r="O92" s="57">
        <v>-420000</v>
      </c>
      <c r="P92" s="56" t="s">
        <v>99</v>
      </c>
      <c r="Q92" s="56" t="s">
        <v>378</v>
      </c>
      <c r="R92" s="56" t="s">
        <v>593</v>
      </c>
    </row>
    <row r="93" spans="1:18" x14ac:dyDescent="0.25">
      <c r="A93" s="56" t="s">
        <v>834</v>
      </c>
      <c r="B93" s="56" t="s">
        <v>40</v>
      </c>
      <c r="C93" s="56" t="s">
        <v>41</v>
      </c>
      <c r="D93" s="56" t="s">
        <v>41</v>
      </c>
      <c r="E93" s="56" t="s">
        <v>41</v>
      </c>
      <c r="F93" s="56" t="s">
        <v>41</v>
      </c>
      <c r="G93" s="56" t="s">
        <v>41</v>
      </c>
      <c r="H93" s="56" t="s">
        <v>26</v>
      </c>
      <c r="I93" s="56" t="s">
        <v>26</v>
      </c>
      <c r="J93" s="56" t="s">
        <v>818</v>
      </c>
      <c r="K93" s="56" t="s">
        <v>785</v>
      </c>
      <c r="L93" s="56" t="s">
        <v>770</v>
      </c>
      <c r="M93" s="56" t="s">
        <v>833</v>
      </c>
      <c r="N93" s="57">
        <v>2768000</v>
      </c>
      <c r="O93" s="57">
        <v>-934000</v>
      </c>
      <c r="P93" s="56" t="s">
        <v>29</v>
      </c>
      <c r="Q93" s="56" t="s">
        <v>378</v>
      </c>
      <c r="R93" s="56" t="s">
        <v>593</v>
      </c>
    </row>
    <row r="94" spans="1:18" x14ac:dyDescent="0.25">
      <c r="A94" s="56" t="s">
        <v>834</v>
      </c>
      <c r="B94" s="56" t="s">
        <v>40</v>
      </c>
      <c r="C94" s="56" t="s">
        <v>41</v>
      </c>
      <c r="D94" s="56" t="s">
        <v>41</v>
      </c>
      <c r="E94" s="56" t="s">
        <v>41</v>
      </c>
      <c r="F94" s="56" t="s">
        <v>41</v>
      </c>
      <c r="G94" s="56" t="s">
        <v>41</v>
      </c>
      <c r="H94" s="56" t="s">
        <v>26</v>
      </c>
      <c r="I94" s="56" t="s">
        <v>26</v>
      </c>
      <c r="J94" s="56" t="s">
        <v>818</v>
      </c>
      <c r="K94" s="56" t="s">
        <v>784</v>
      </c>
      <c r="L94" s="56" t="s">
        <v>112</v>
      </c>
      <c r="M94" s="56" t="s">
        <v>833</v>
      </c>
      <c r="N94" s="57">
        <v>44000</v>
      </c>
      <c r="O94" s="57">
        <v>-194000</v>
      </c>
      <c r="P94" s="56" t="s">
        <v>29</v>
      </c>
      <c r="Q94" s="56" t="s">
        <v>378</v>
      </c>
      <c r="R94" s="56" t="s">
        <v>593</v>
      </c>
    </row>
    <row r="95" spans="1:18" x14ac:dyDescent="0.25">
      <c r="A95" s="56" t="s">
        <v>834</v>
      </c>
      <c r="B95" s="56" t="s">
        <v>40</v>
      </c>
      <c r="C95" s="56" t="s">
        <v>41</v>
      </c>
      <c r="D95" s="56" t="s">
        <v>41</v>
      </c>
      <c r="E95" s="56" t="s">
        <v>41</v>
      </c>
      <c r="F95" s="56" t="s">
        <v>41</v>
      </c>
      <c r="G95" s="56" t="s">
        <v>41</v>
      </c>
      <c r="H95" s="56" t="s">
        <v>26</v>
      </c>
      <c r="I95" s="56" t="s">
        <v>26</v>
      </c>
      <c r="J95" s="56" t="s">
        <v>818</v>
      </c>
      <c r="K95" s="56" t="s">
        <v>783</v>
      </c>
      <c r="L95" s="56" t="s">
        <v>779</v>
      </c>
      <c r="M95" s="56" t="s">
        <v>833</v>
      </c>
      <c r="N95" s="57">
        <v>597000</v>
      </c>
      <c r="O95" s="57">
        <v>-684000</v>
      </c>
      <c r="P95" s="56" t="s">
        <v>29</v>
      </c>
      <c r="Q95" s="56" t="s">
        <v>378</v>
      </c>
      <c r="R95" s="56" t="s">
        <v>593</v>
      </c>
    </row>
    <row r="96" spans="1:18" x14ac:dyDescent="0.25">
      <c r="A96" s="56" t="s">
        <v>834</v>
      </c>
      <c r="B96" s="56" t="s">
        <v>40</v>
      </c>
      <c r="C96" s="56" t="s">
        <v>41</v>
      </c>
      <c r="D96" s="56" t="s">
        <v>41</v>
      </c>
      <c r="E96" s="56" t="s">
        <v>41</v>
      </c>
      <c r="F96" s="56" t="s">
        <v>41</v>
      </c>
      <c r="G96" s="56" t="s">
        <v>41</v>
      </c>
      <c r="H96" s="56" t="s">
        <v>26</v>
      </c>
      <c r="I96" s="56" t="s">
        <v>26</v>
      </c>
      <c r="J96" s="56" t="s">
        <v>818</v>
      </c>
      <c r="K96" s="56" t="s">
        <v>786</v>
      </c>
      <c r="L96" s="56" t="s">
        <v>142</v>
      </c>
      <c r="M96" s="56" t="s">
        <v>833</v>
      </c>
      <c r="N96" s="57">
        <v>56000</v>
      </c>
      <c r="O96"/>
      <c r="P96" s="56" t="s">
        <v>29</v>
      </c>
      <c r="Q96" s="56" t="s">
        <v>378</v>
      </c>
      <c r="R96" s="56" t="s">
        <v>593</v>
      </c>
    </row>
    <row r="97" spans="1:18" x14ac:dyDescent="0.25">
      <c r="A97" s="56" t="s">
        <v>834</v>
      </c>
      <c r="B97" s="56" t="s">
        <v>40</v>
      </c>
      <c r="C97" s="56" t="s">
        <v>41</v>
      </c>
      <c r="D97" s="56" t="s">
        <v>41</v>
      </c>
      <c r="E97" s="56" t="s">
        <v>41</v>
      </c>
      <c r="F97" s="56" t="s">
        <v>41</v>
      </c>
      <c r="G97" s="56" t="s">
        <v>41</v>
      </c>
      <c r="H97" s="56" t="s">
        <v>26</v>
      </c>
      <c r="I97" s="56" t="s">
        <v>26</v>
      </c>
      <c r="J97" s="56" t="s">
        <v>818</v>
      </c>
      <c r="K97" s="56" t="s">
        <v>831</v>
      </c>
      <c r="L97" s="56" t="s">
        <v>102</v>
      </c>
      <c r="M97" s="56" t="s">
        <v>833</v>
      </c>
      <c r="N97" s="57">
        <v>944000</v>
      </c>
      <c r="O97"/>
      <c r="P97" s="56" t="s">
        <v>29</v>
      </c>
      <c r="Q97" s="56" t="s">
        <v>378</v>
      </c>
      <c r="R97" s="56" t="s">
        <v>593</v>
      </c>
    </row>
    <row r="98" spans="1:18" x14ac:dyDescent="0.25">
      <c r="A98" s="56" t="s">
        <v>834</v>
      </c>
      <c r="B98" s="56" t="s">
        <v>40</v>
      </c>
      <c r="C98" s="56" t="s">
        <v>41</v>
      </c>
      <c r="D98" s="56" t="s">
        <v>41</v>
      </c>
      <c r="E98" s="56" t="s">
        <v>41</v>
      </c>
      <c r="F98" s="56" t="s">
        <v>41</v>
      </c>
      <c r="G98" s="56" t="s">
        <v>41</v>
      </c>
      <c r="H98" s="56" t="s">
        <v>26</v>
      </c>
      <c r="I98" s="56" t="s">
        <v>26</v>
      </c>
      <c r="J98" s="56" t="s">
        <v>818</v>
      </c>
      <c r="K98" s="56" t="s">
        <v>790</v>
      </c>
      <c r="L98" s="56" t="s">
        <v>169</v>
      </c>
      <c r="M98" s="56" t="s">
        <v>833</v>
      </c>
      <c r="N98"/>
      <c r="O98" s="57">
        <v>-255000</v>
      </c>
      <c r="P98" s="56" t="s">
        <v>99</v>
      </c>
      <c r="Q98" s="56" t="s">
        <v>378</v>
      </c>
      <c r="R98" s="56" t="s">
        <v>593</v>
      </c>
    </row>
    <row r="99" spans="1:18" x14ac:dyDescent="0.25">
      <c r="A99" s="56" t="s">
        <v>834</v>
      </c>
      <c r="B99" s="56" t="s">
        <v>40</v>
      </c>
      <c r="C99" s="56" t="s">
        <v>41</v>
      </c>
      <c r="D99" s="56" t="s">
        <v>41</v>
      </c>
      <c r="E99" s="56" t="s">
        <v>41</v>
      </c>
      <c r="F99" s="56" t="s">
        <v>41</v>
      </c>
      <c r="G99" s="56" t="s">
        <v>41</v>
      </c>
      <c r="H99" s="56" t="s">
        <v>26</v>
      </c>
      <c r="I99" s="56" t="s">
        <v>26</v>
      </c>
      <c r="J99" s="56" t="s">
        <v>818</v>
      </c>
      <c r="K99" s="56" t="s">
        <v>789</v>
      </c>
      <c r="L99" s="56" t="s">
        <v>156</v>
      </c>
      <c r="M99" s="56" t="s">
        <v>833</v>
      </c>
      <c r="N99"/>
      <c r="O99" s="57">
        <v>-342000</v>
      </c>
      <c r="P99" s="56" t="s">
        <v>99</v>
      </c>
      <c r="Q99" s="56" t="s">
        <v>378</v>
      </c>
      <c r="R99" s="56" t="s">
        <v>593</v>
      </c>
    </row>
    <row r="100" spans="1:18" x14ac:dyDescent="0.25">
      <c r="A100" s="56" t="s">
        <v>834</v>
      </c>
      <c r="B100" s="56" t="s">
        <v>40</v>
      </c>
      <c r="C100" s="56" t="s">
        <v>41</v>
      </c>
      <c r="D100" s="56" t="s">
        <v>41</v>
      </c>
      <c r="E100" s="56" t="s">
        <v>41</v>
      </c>
      <c r="F100" s="56" t="s">
        <v>41</v>
      </c>
      <c r="G100" s="56" t="s">
        <v>41</v>
      </c>
      <c r="H100" s="56" t="s">
        <v>26</v>
      </c>
      <c r="I100" s="56" t="s">
        <v>26</v>
      </c>
      <c r="J100" s="56" t="s">
        <v>818</v>
      </c>
      <c r="K100" s="56" t="s">
        <v>782</v>
      </c>
      <c r="L100" s="56" t="s">
        <v>102</v>
      </c>
      <c r="M100" s="56" t="s">
        <v>833</v>
      </c>
      <c r="N100"/>
      <c r="O100" s="57">
        <v>-2000000</v>
      </c>
      <c r="P100" s="56" t="s">
        <v>99</v>
      </c>
      <c r="Q100" s="56" t="s">
        <v>378</v>
      </c>
      <c r="R100" s="56" t="s">
        <v>593</v>
      </c>
    </row>
  </sheetData>
  <autoFilter ref="A7:R60" xr:uid="{BE49ECAA-28EF-4268-9DD3-C30EDCB840A8}"/>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A55E-9152-4B5C-A144-E2B3D21E0C34}">
  <sheetPr>
    <tabColor theme="9" tint="0.79998168889431442"/>
  </sheetPr>
  <dimension ref="A1:R31"/>
  <sheetViews>
    <sheetView workbookViewId="0">
      <selection activeCell="T18" sqref="T18"/>
    </sheetView>
  </sheetViews>
  <sheetFormatPr defaultRowHeight="15" x14ac:dyDescent="0.25"/>
  <cols>
    <col min="1" max="1" width="13.140625" customWidth="1"/>
    <col min="2" max="2" width="17.42578125" customWidth="1"/>
    <col min="3" max="3" width="18.5703125" bestFit="1" customWidth="1"/>
    <col min="4" max="4" width="33.42578125" bestFit="1" customWidth="1"/>
    <col min="5" max="5" width="15" bestFit="1" customWidth="1"/>
    <col min="6" max="6" width="24.42578125" bestFit="1" customWidth="1"/>
    <col min="7" max="7" width="7.85546875" bestFit="1" customWidth="1"/>
    <col min="8" max="8" width="12.5703125" bestFit="1" customWidth="1"/>
    <col min="9" max="9" width="24.140625" customWidth="1"/>
    <col min="11" max="11" width="20" customWidth="1"/>
    <col min="12" max="12" width="33.42578125" bestFit="1" customWidth="1"/>
    <col min="13" max="13" width="14.85546875" bestFit="1" customWidth="1"/>
    <col min="14" max="14" width="28.85546875" bestFit="1" customWidth="1"/>
    <col min="15" max="15" width="5.42578125" customWidth="1"/>
    <col min="16" max="16" width="26" customWidth="1"/>
    <col min="17" max="17" width="11.7109375" customWidth="1"/>
    <col min="18" max="18" width="15.42578125" customWidth="1"/>
    <col min="19" max="19" width="11" customWidth="1"/>
  </cols>
  <sheetData>
    <row r="1" spans="1:18" s="18" customFormat="1" ht="34.5" x14ac:dyDescent="0.45">
      <c r="A1" s="4" t="s">
        <v>588</v>
      </c>
      <c r="E1" s="23"/>
      <c r="F1" s="23"/>
      <c r="J1"/>
    </row>
    <row r="2" spans="1:18" s="18" customFormat="1" x14ac:dyDescent="0.25">
      <c r="A2" s="19"/>
      <c r="E2" s="23"/>
      <c r="F2" s="23"/>
      <c r="J2"/>
    </row>
    <row r="3" spans="1:18" s="18" customFormat="1" x14ac:dyDescent="0.25">
      <c r="A3" s="20" t="s">
        <v>589</v>
      </c>
      <c r="B3" s="124" t="s">
        <v>1046</v>
      </c>
      <c r="C3" s="124"/>
      <c r="D3" s="124"/>
      <c r="E3" s="124"/>
      <c r="F3" s="124"/>
      <c r="G3" s="124"/>
      <c r="H3" s="124"/>
      <c r="I3" s="124"/>
      <c r="J3"/>
    </row>
    <row r="4" spans="1:18" s="18" customFormat="1" x14ac:dyDescent="0.25">
      <c r="A4" s="20" t="s">
        <v>591</v>
      </c>
      <c r="B4" s="124" t="s">
        <v>798</v>
      </c>
      <c r="C4" s="124"/>
      <c r="D4" s="124"/>
      <c r="E4" s="124"/>
      <c r="F4" s="124"/>
      <c r="G4" s="124"/>
      <c r="H4" s="124"/>
      <c r="I4" s="124"/>
      <c r="J4"/>
    </row>
    <row r="5" spans="1:18" s="18" customFormat="1" ht="15" customHeight="1" x14ac:dyDescent="0.25">
      <c r="A5" s="130" t="s">
        <v>604</v>
      </c>
      <c r="B5" s="125" t="s">
        <v>1048</v>
      </c>
      <c r="C5" s="125"/>
      <c r="D5" s="125"/>
      <c r="E5" s="125"/>
      <c r="F5" s="125"/>
      <c r="G5" s="125"/>
      <c r="H5" s="125"/>
      <c r="I5" s="125"/>
      <c r="J5"/>
    </row>
    <row r="6" spans="1:18" s="18" customFormat="1" x14ac:dyDescent="0.25">
      <c r="A6" s="130"/>
      <c r="B6" s="125"/>
      <c r="C6" s="125"/>
      <c r="D6" s="125"/>
      <c r="E6" s="125"/>
      <c r="F6" s="125"/>
      <c r="G6" s="125"/>
      <c r="H6" s="125"/>
      <c r="I6" s="125"/>
      <c r="J6"/>
    </row>
    <row r="7" spans="1:18" s="18" customFormat="1" x14ac:dyDescent="0.25">
      <c r="A7" s="130"/>
      <c r="B7" s="125"/>
      <c r="C7" s="125"/>
      <c r="D7" s="125"/>
      <c r="E7" s="125"/>
      <c r="F7" s="125"/>
      <c r="G7" s="125"/>
      <c r="H7" s="125"/>
      <c r="I7" s="125"/>
      <c r="J7"/>
    </row>
    <row r="8" spans="1:18" s="18" customFormat="1" x14ac:dyDescent="0.25">
      <c r="A8" s="130"/>
      <c r="B8" s="125"/>
      <c r="C8" s="125"/>
      <c r="D8" s="125"/>
      <c r="E8" s="125"/>
      <c r="F8" s="125"/>
      <c r="G8" s="125"/>
      <c r="H8" s="125"/>
      <c r="I8" s="125"/>
      <c r="J8"/>
    </row>
    <row r="9" spans="1:18" s="18" customFormat="1" x14ac:dyDescent="0.25">
      <c r="A9" s="130"/>
      <c r="B9" s="125"/>
      <c r="C9" s="125"/>
      <c r="D9" s="125"/>
      <c r="E9" s="125"/>
      <c r="F9" s="125"/>
      <c r="G9" s="125"/>
      <c r="H9" s="125"/>
      <c r="I9" s="125"/>
      <c r="J9"/>
    </row>
    <row r="10" spans="1:18" s="18" customFormat="1" x14ac:dyDescent="0.25">
      <c r="A10" s="130"/>
      <c r="B10" s="125"/>
      <c r="C10" s="125"/>
      <c r="D10" s="125"/>
      <c r="E10" s="125"/>
      <c r="F10" s="125"/>
      <c r="G10" s="125"/>
      <c r="H10" s="125"/>
      <c r="I10" s="125"/>
      <c r="J10"/>
    </row>
    <row r="11" spans="1:18" s="18" customFormat="1" x14ac:dyDescent="0.25">
      <c r="A11" s="118" t="s">
        <v>1043</v>
      </c>
      <c r="B11" s="18" t="s">
        <v>1051</v>
      </c>
      <c r="D11" s="21"/>
      <c r="E11" s="23"/>
      <c r="F11" s="23"/>
      <c r="J11"/>
    </row>
    <row r="12" spans="1:18" s="18" customFormat="1" x14ac:dyDescent="0.25">
      <c r="D12" s="21"/>
      <c r="E12" s="23"/>
      <c r="F12" s="23"/>
      <c r="J12"/>
    </row>
    <row r="13" spans="1:18" x14ac:dyDescent="0.25">
      <c r="A13" s="14" t="s">
        <v>840</v>
      </c>
      <c r="B13" s="14" t="s">
        <v>1045</v>
      </c>
      <c r="C13" s="14"/>
      <c r="D13" s="14"/>
    </row>
    <row r="14" spans="1:18" x14ac:dyDescent="0.25">
      <c r="A14" s="52" t="s">
        <v>3</v>
      </c>
      <c r="B14" s="52" t="s">
        <v>2</v>
      </c>
      <c r="C14" s="52" t="s">
        <v>6</v>
      </c>
      <c r="D14" s="52" t="s">
        <v>7</v>
      </c>
      <c r="E14" s="52" t="s">
        <v>4</v>
      </c>
      <c r="F14" s="52" t="s">
        <v>600</v>
      </c>
      <c r="G14" s="52" t="s">
        <v>12</v>
      </c>
      <c r="H14" s="52" t="s">
        <v>15</v>
      </c>
      <c r="I14" s="52" t="s">
        <v>11</v>
      </c>
      <c r="K14" s="48" t="s">
        <v>920</v>
      </c>
      <c r="P14" s="14" t="s">
        <v>801</v>
      </c>
      <c r="Q14" s="14"/>
      <c r="R14" s="14"/>
    </row>
    <row r="15" spans="1:18" x14ac:dyDescent="0.25">
      <c r="A15" s="29">
        <v>2660</v>
      </c>
      <c r="B15" s="107" t="s">
        <v>220</v>
      </c>
      <c r="C15" s="108" t="s">
        <v>772</v>
      </c>
      <c r="D15" s="29" t="s">
        <v>773</v>
      </c>
      <c r="E15" s="53">
        <v>9660658</v>
      </c>
      <c r="F15" s="54">
        <v>9661000</v>
      </c>
      <c r="G15" s="29">
        <v>830</v>
      </c>
      <c r="H15" s="29">
        <v>200</v>
      </c>
      <c r="I15" s="29" t="s">
        <v>34</v>
      </c>
      <c r="K15" s="68" t="s">
        <v>6</v>
      </c>
      <c r="L15" s="68" t="s">
        <v>7</v>
      </c>
      <c r="M15" t="s">
        <v>599</v>
      </c>
      <c r="N15" t="s">
        <v>601</v>
      </c>
      <c r="P15" s="58" t="s">
        <v>766</v>
      </c>
      <c r="Q15" s="14" t="s">
        <v>839</v>
      </c>
      <c r="R15" s="49" t="s">
        <v>802</v>
      </c>
    </row>
    <row r="16" spans="1:18" x14ac:dyDescent="0.25">
      <c r="A16" s="29">
        <v>2660</v>
      </c>
      <c r="B16" s="107" t="s">
        <v>220</v>
      </c>
      <c r="C16" s="108" t="s">
        <v>774</v>
      </c>
      <c r="D16" s="29" t="s">
        <v>775</v>
      </c>
      <c r="E16" s="53">
        <v>-5796396</v>
      </c>
      <c r="F16" s="54">
        <v>-5796000</v>
      </c>
      <c r="G16" s="29">
        <v>830</v>
      </c>
      <c r="H16" s="29">
        <v>200</v>
      </c>
      <c r="I16" s="29" t="s">
        <v>34</v>
      </c>
      <c r="K16" s="15" t="s">
        <v>772</v>
      </c>
      <c r="L16" t="s">
        <v>773</v>
      </c>
      <c r="M16" s="13">
        <v>9660658</v>
      </c>
      <c r="N16" s="13">
        <v>9661000</v>
      </c>
      <c r="O16" s="13"/>
      <c r="P16" s="59">
        <f>GETPIVOTDATA("Sum of Total",'12. qryTransactions'!$U$10,"GLACCOUNT","04500000000")</f>
        <v>9661000</v>
      </c>
      <c r="Q16" s="27" t="s">
        <v>843</v>
      </c>
      <c r="R16" s="5">
        <f>N16-P16</f>
        <v>0</v>
      </c>
    </row>
    <row r="17" spans="1:18" x14ac:dyDescent="0.25">
      <c r="A17" s="29">
        <v>2660</v>
      </c>
      <c r="B17" s="107" t="s">
        <v>220</v>
      </c>
      <c r="C17" s="108" t="s">
        <v>605</v>
      </c>
      <c r="D17" s="29" t="s">
        <v>778</v>
      </c>
      <c r="E17" s="53">
        <v>-1127788</v>
      </c>
      <c r="F17" s="54">
        <v>-1128000</v>
      </c>
      <c r="G17" s="29">
        <v>830</v>
      </c>
      <c r="H17" s="29">
        <v>200</v>
      </c>
      <c r="I17" s="29" t="s">
        <v>34</v>
      </c>
      <c r="K17" s="15" t="s">
        <v>774</v>
      </c>
      <c r="L17" t="s">
        <v>775</v>
      </c>
      <c r="M17" s="13">
        <v>-5796396</v>
      </c>
      <c r="N17" s="13">
        <v>-5796000</v>
      </c>
      <c r="O17" s="13"/>
      <c r="P17" s="59">
        <f>GETPIVOTDATA("Sum of Total",'12. qryTransactions'!$U$10,"GLACCOUNT","04620000000")</f>
        <v>-5796000</v>
      </c>
      <c r="Q17" s="27" t="s">
        <v>844</v>
      </c>
      <c r="R17" s="5">
        <f t="shared" ref="R17:R20" si="0">N17-P17</f>
        <v>0</v>
      </c>
    </row>
    <row r="18" spans="1:18" x14ac:dyDescent="0.25">
      <c r="A18" s="29">
        <v>2660</v>
      </c>
      <c r="B18" s="107" t="s">
        <v>220</v>
      </c>
      <c r="C18" s="108" t="s">
        <v>605</v>
      </c>
      <c r="D18" s="29" t="s">
        <v>778</v>
      </c>
      <c r="E18" s="53">
        <v>-5202509</v>
      </c>
      <c r="F18" s="54">
        <v>-5203000</v>
      </c>
      <c r="G18" s="29">
        <v>830</v>
      </c>
      <c r="H18" s="29">
        <v>200</v>
      </c>
      <c r="I18" s="29" t="s">
        <v>34</v>
      </c>
      <c r="K18" s="15" t="s">
        <v>605</v>
      </c>
      <c r="L18" t="s">
        <v>778</v>
      </c>
      <c r="M18" s="13">
        <v>-19484415</v>
      </c>
      <c r="N18" s="13">
        <v>-19484000</v>
      </c>
      <c r="O18" s="13"/>
      <c r="P18" s="13">
        <f>GETPIVOTDATA("Sum of Total",'12. qryTransactions'!$U$24)</f>
        <v>-19485000</v>
      </c>
      <c r="Q18" s="27" t="s">
        <v>847</v>
      </c>
      <c r="R18" s="5">
        <f t="shared" si="0"/>
        <v>1000</v>
      </c>
    </row>
    <row r="19" spans="1:18" x14ac:dyDescent="0.25">
      <c r="A19" s="29">
        <v>3100</v>
      </c>
      <c r="B19" s="107" t="s">
        <v>27</v>
      </c>
      <c r="C19" s="108" t="s">
        <v>768</v>
      </c>
      <c r="D19" s="29" t="s">
        <v>769</v>
      </c>
      <c r="E19" s="53">
        <v>42326767</v>
      </c>
      <c r="F19" s="54">
        <v>42327000</v>
      </c>
      <c r="G19" s="29">
        <v>820</v>
      </c>
      <c r="H19" s="29">
        <v>100</v>
      </c>
      <c r="I19" s="29" t="s">
        <v>34</v>
      </c>
      <c r="K19" s="15" t="s">
        <v>768</v>
      </c>
      <c r="L19" t="s">
        <v>769</v>
      </c>
      <c r="M19" s="13">
        <v>44161182</v>
      </c>
      <c r="N19" s="13">
        <v>44161000</v>
      </c>
      <c r="O19" s="13"/>
      <c r="P19" s="13">
        <f>GETPIVOTDATA("Sum of Total",'12. qryTransactions'!$U$10,"GLACCOUNT","04480000000")</f>
        <v>44161000</v>
      </c>
      <c r="Q19" s="27" t="s">
        <v>846</v>
      </c>
      <c r="R19" s="5">
        <f t="shared" si="0"/>
        <v>0</v>
      </c>
    </row>
    <row r="20" spans="1:18" x14ac:dyDescent="0.25">
      <c r="A20" s="29">
        <v>3100</v>
      </c>
      <c r="B20" s="107" t="s">
        <v>27</v>
      </c>
      <c r="C20" s="108" t="s">
        <v>776</v>
      </c>
      <c r="D20" s="29" t="s">
        <v>777</v>
      </c>
      <c r="E20" s="53">
        <v>-3174507</v>
      </c>
      <c r="F20" s="54">
        <v>-3175000</v>
      </c>
      <c r="G20" s="29">
        <v>820</v>
      </c>
      <c r="H20" s="29">
        <v>100</v>
      </c>
      <c r="I20" s="29" t="s">
        <v>34</v>
      </c>
      <c r="K20" s="15" t="s">
        <v>776</v>
      </c>
      <c r="L20" t="s">
        <v>777</v>
      </c>
      <c r="M20" s="13">
        <v>-3324972</v>
      </c>
      <c r="N20" s="13">
        <v>-3325000</v>
      </c>
      <c r="O20" s="13"/>
      <c r="P20" s="60">
        <f>GETPIVOTDATA("Sum of Total",'12. qryTransactions'!$U$10,"GLACCOUNT","04580000000")</f>
        <v>-3324000</v>
      </c>
      <c r="Q20" s="27" t="s">
        <v>845</v>
      </c>
      <c r="R20" s="5">
        <f t="shared" si="0"/>
        <v>-1000</v>
      </c>
    </row>
    <row r="21" spans="1:18" x14ac:dyDescent="0.25">
      <c r="A21" s="29">
        <v>3100</v>
      </c>
      <c r="B21" s="107" t="s">
        <v>27</v>
      </c>
      <c r="C21" s="108" t="s">
        <v>605</v>
      </c>
      <c r="D21" s="29" t="s">
        <v>778</v>
      </c>
      <c r="E21" s="53">
        <v>-1771397</v>
      </c>
      <c r="F21" s="54">
        <v>-1771000</v>
      </c>
      <c r="G21" s="29">
        <v>820</v>
      </c>
      <c r="H21" s="29">
        <v>100</v>
      </c>
      <c r="I21" s="29" t="s">
        <v>34</v>
      </c>
      <c r="K21" t="s">
        <v>598</v>
      </c>
      <c r="M21" s="13">
        <v>25216057</v>
      </c>
      <c r="N21" s="13">
        <v>25217000</v>
      </c>
      <c r="O21" s="13"/>
      <c r="P21" s="61">
        <f>SUM(P16:P20)</f>
        <v>25217000</v>
      </c>
      <c r="Q21" s="27"/>
    </row>
    <row r="22" spans="1:18" ht="15.75" thickBot="1" x14ac:dyDescent="0.3">
      <c r="A22" s="29">
        <v>3100</v>
      </c>
      <c r="B22" s="107" t="s">
        <v>27</v>
      </c>
      <c r="C22" s="108" t="s">
        <v>605</v>
      </c>
      <c r="D22" s="29" t="s">
        <v>778</v>
      </c>
      <c r="E22" s="53">
        <v>-11041961</v>
      </c>
      <c r="F22" s="54">
        <v>-11042000</v>
      </c>
      <c r="G22" s="29">
        <v>820</v>
      </c>
      <c r="H22" s="29">
        <v>100</v>
      </c>
      <c r="I22" s="29" t="s">
        <v>34</v>
      </c>
      <c r="R22" s="50">
        <f>SUM(R16:R21)</f>
        <v>0</v>
      </c>
    </row>
    <row r="23" spans="1:18" ht="15.75" thickTop="1" x14ac:dyDescent="0.25">
      <c r="A23" s="29">
        <v>5225</v>
      </c>
      <c r="B23" s="107" t="s">
        <v>27</v>
      </c>
      <c r="C23" s="108" t="s">
        <v>768</v>
      </c>
      <c r="D23" s="29" t="s">
        <v>769</v>
      </c>
      <c r="E23" s="53">
        <v>1834415</v>
      </c>
      <c r="F23" s="54">
        <v>1834000</v>
      </c>
      <c r="G23" s="29">
        <v>835</v>
      </c>
      <c r="H23" s="29">
        <v>100</v>
      </c>
      <c r="I23" s="29" t="s">
        <v>34</v>
      </c>
    </row>
    <row r="24" spans="1:18" x14ac:dyDescent="0.25">
      <c r="A24" s="29">
        <v>5225</v>
      </c>
      <c r="B24" s="107" t="s">
        <v>27</v>
      </c>
      <c r="C24" s="108" t="s">
        <v>776</v>
      </c>
      <c r="D24" s="29" t="s">
        <v>777</v>
      </c>
      <c r="E24" s="53">
        <v>-150465</v>
      </c>
      <c r="F24" s="54">
        <v>-150000</v>
      </c>
      <c r="G24" s="29">
        <v>835</v>
      </c>
      <c r="H24" s="29">
        <v>100</v>
      </c>
      <c r="I24" s="29" t="s">
        <v>34</v>
      </c>
    </row>
    <row r="25" spans="1:18" x14ac:dyDescent="0.25">
      <c r="A25" s="29">
        <v>5225</v>
      </c>
      <c r="B25" s="107" t="s">
        <v>27</v>
      </c>
      <c r="C25" s="108" t="s">
        <v>605</v>
      </c>
      <c r="D25" s="29" t="s">
        <v>778</v>
      </c>
      <c r="E25" s="53">
        <v>-255426</v>
      </c>
      <c r="F25" s="54">
        <v>-255000</v>
      </c>
      <c r="G25" s="29">
        <v>835</v>
      </c>
      <c r="H25" s="29">
        <v>100</v>
      </c>
      <c r="I25" s="29" t="s">
        <v>34</v>
      </c>
    </row>
    <row r="26" spans="1:18" x14ac:dyDescent="0.25">
      <c r="A26" s="29">
        <v>5225</v>
      </c>
      <c r="B26" s="107" t="s">
        <v>27</v>
      </c>
      <c r="C26" s="108" t="s">
        <v>605</v>
      </c>
      <c r="D26" s="29" t="s">
        <v>778</v>
      </c>
      <c r="E26" s="53">
        <v>-85334</v>
      </c>
      <c r="F26" s="54">
        <v>-85000</v>
      </c>
      <c r="G26" s="29">
        <v>835</v>
      </c>
      <c r="H26" s="29">
        <v>100</v>
      </c>
      <c r="I26" s="29" t="s">
        <v>34</v>
      </c>
    </row>
    <row r="31" spans="1:18" x14ac:dyDescent="0.25">
      <c r="D31" s="6"/>
    </row>
  </sheetData>
  <autoFilter ref="A14:I26" xr:uid="{D2FEA55E-9152-4B5C-A144-E2B3D21E0C34}"/>
  <sortState xmlns:xlrd2="http://schemas.microsoft.com/office/spreadsheetml/2017/richdata2" ref="A14:I14">
    <sortCondition ref="A14"/>
    <sortCondition ref="B14"/>
  </sortState>
  <mergeCells count="4">
    <mergeCell ref="A5:A10"/>
    <mergeCell ref="B3:I3"/>
    <mergeCell ref="B4:I4"/>
    <mergeCell ref="B5:I10"/>
  </mergeCells>
  <phoneticPr fontId="14" type="noConversion"/>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6F9D-6C7A-4F24-B496-86CDD9C02A56}">
  <sheetPr>
    <tabColor theme="9" tint="0.79998168889431442"/>
  </sheetPr>
  <dimension ref="A1:I229"/>
  <sheetViews>
    <sheetView workbookViewId="0">
      <selection activeCell="T18" sqref="T18"/>
    </sheetView>
  </sheetViews>
  <sheetFormatPr defaultRowHeight="15" x14ac:dyDescent="0.25"/>
  <cols>
    <col min="1" max="1" width="43" bestFit="1" customWidth="1"/>
    <col min="2" max="2" width="14.85546875" bestFit="1" customWidth="1"/>
    <col min="3" max="3" width="23.7109375" bestFit="1" customWidth="1"/>
    <col min="4" max="4" width="37.28515625" bestFit="1" customWidth="1"/>
    <col min="7" max="7" width="18.42578125" bestFit="1" customWidth="1"/>
    <col min="8" max="8" width="14.85546875" style="13" bestFit="1" customWidth="1"/>
    <col min="9" max="9" width="23.7109375" style="13" bestFit="1" customWidth="1"/>
  </cols>
  <sheetData>
    <row r="1" spans="1:9" ht="34.5" x14ac:dyDescent="0.45">
      <c r="A1" s="4" t="s">
        <v>588</v>
      </c>
      <c r="G1" s="5"/>
      <c r="H1" s="47"/>
      <c r="I1" s="47"/>
    </row>
    <row r="2" spans="1:9" x14ac:dyDescent="0.25">
      <c r="A2" t="s">
        <v>797</v>
      </c>
      <c r="G2" s="5"/>
      <c r="H2" s="47"/>
      <c r="I2" s="47"/>
    </row>
    <row r="3" spans="1:9" x14ac:dyDescent="0.25">
      <c r="A3" t="s">
        <v>1039</v>
      </c>
      <c r="G3" s="5"/>
      <c r="H3" s="47"/>
      <c r="I3" s="47"/>
    </row>
    <row r="4" spans="1:9" x14ac:dyDescent="0.25">
      <c r="A4" s="131" t="s">
        <v>1014</v>
      </c>
      <c r="B4" s="131"/>
      <c r="C4" s="131"/>
      <c r="D4" s="131"/>
      <c r="E4" s="131"/>
      <c r="F4" s="131"/>
      <c r="G4" s="131"/>
      <c r="H4" s="131"/>
      <c r="I4" s="47"/>
    </row>
    <row r="5" spans="1:9" x14ac:dyDescent="0.25">
      <c r="A5" s="131"/>
      <c r="B5" s="131"/>
      <c r="C5" s="131"/>
      <c r="D5" s="131"/>
      <c r="E5" s="131"/>
      <c r="F5" s="131"/>
      <c r="G5" s="131"/>
      <c r="H5" s="131"/>
      <c r="I5" s="47"/>
    </row>
    <row r="6" spans="1:9" x14ac:dyDescent="0.25">
      <c r="G6" s="5"/>
      <c r="H6" s="47"/>
      <c r="I6" s="47"/>
    </row>
    <row r="7" spans="1:9" x14ac:dyDescent="0.25">
      <c r="A7" s="14" t="s">
        <v>1013</v>
      </c>
    </row>
    <row r="8" spans="1:9" x14ac:dyDescent="0.25">
      <c r="A8" s="68" t="s">
        <v>3</v>
      </c>
      <c r="B8" s="68" t="s">
        <v>2</v>
      </c>
      <c r="C8" s="68" t="s">
        <v>6</v>
      </c>
      <c r="D8" s="68" t="s">
        <v>7</v>
      </c>
      <c r="E8" s="68" t="s">
        <v>12</v>
      </c>
      <c r="F8" s="68" t="s">
        <v>15</v>
      </c>
      <c r="G8" s="68" t="s">
        <v>11</v>
      </c>
      <c r="H8" t="s">
        <v>599</v>
      </c>
      <c r="I8"/>
    </row>
    <row r="9" spans="1:9" x14ac:dyDescent="0.25">
      <c r="A9" t="s">
        <v>210</v>
      </c>
      <c r="B9" t="s">
        <v>220</v>
      </c>
      <c r="C9" t="s">
        <v>772</v>
      </c>
      <c r="D9" t="s">
        <v>773</v>
      </c>
      <c r="E9" t="s">
        <v>204</v>
      </c>
      <c r="F9" t="s">
        <v>185</v>
      </c>
      <c r="G9" t="s">
        <v>34</v>
      </c>
      <c r="H9" s="13">
        <v>9660658</v>
      </c>
      <c r="I9"/>
    </row>
    <row r="10" spans="1:9" x14ac:dyDescent="0.25">
      <c r="A10" t="s">
        <v>210</v>
      </c>
      <c r="B10" t="s">
        <v>220</v>
      </c>
      <c r="C10" t="s">
        <v>774</v>
      </c>
      <c r="D10" t="s">
        <v>775</v>
      </c>
      <c r="E10" t="s">
        <v>204</v>
      </c>
      <c r="F10" t="s">
        <v>185</v>
      </c>
      <c r="G10" t="s">
        <v>34</v>
      </c>
      <c r="H10" s="13">
        <v>-5796396</v>
      </c>
      <c r="I10"/>
    </row>
    <row r="11" spans="1:9" x14ac:dyDescent="0.25">
      <c r="A11" t="s">
        <v>210</v>
      </c>
      <c r="B11" t="s">
        <v>220</v>
      </c>
      <c r="C11" t="s">
        <v>780</v>
      </c>
      <c r="D11" t="s">
        <v>781</v>
      </c>
      <c r="E11" t="s">
        <v>204</v>
      </c>
      <c r="F11" t="s">
        <v>185</v>
      </c>
      <c r="G11" t="s">
        <v>34</v>
      </c>
      <c r="H11" s="13">
        <v>-1127788</v>
      </c>
      <c r="I11"/>
    </row>
    <row r="12" spans="1:9" x14ac:dyDescent="0.25">
      <c r="A12" t="s">
        <v>210</v>
      </c>
      <c r="B12" t="s">
        <v>220</v>
      </c>
      <c r="C12" t="s">
        <v>605</v>
      </c>
      <c r="D12" t="s">
        <v>778</v>
      </c>
      <c r="E12" t="s">
        <v>204</v>
      </c>
      <c r="F12" t="s">
        <v>185</v>
      </c>
      <c r="G12" t="s">
        <v>34</v>
      </c>
      <c r="H12" s="13">
        <v>-5202509</v>
      </c>
      <c r="I12"/>
    </row>
    <row r="13" spans="1:9" x14ac:dyDescent="0.25">
      <c r="A13" t="s">
        <v>501</v>
      </c>
      <c r="B13" t="s">
        <v>27</v>
      </c>
      <c r="C13" t="s">
        <v>768</v>
      </c>
      <c r="D13" t="s">
        <v>769</v>
      </c>
      <c r="E13" t="s">
        <v>51</v>
      </c>
      <c r="F13" t="s">
        <v>38</v>
      </c>
      <c r="G13" t="s">
        <v>34</v>
      </c>
      <c r="H13" s="13">
        <v>42326767</v>
      </c>
      <c r="I13"/>
    </row>
    <row r="14" spans="1:9" x14ac:dyDescent="0.25">
      <c r="A14" t="s">
        <v>501</v>
      </c>
      <c r="B14" t="s">
        <v>27</v>
      </c>
      <c r="C14" t="s">
        <v>776</v>
      </c>
      <c r="D14" t="s">
        <v>777</v>
      </c>
      <c r="E14" t="s">
        <v>51</v>
      </c>
      <c r="F14" t="s">
        <v>38</v>
      </c>
      <c r="G14" t="s">
        <v>34</v>
      </c>
      <c r="H14" s="13">
        <v>-3174507</v>
      </c>
      <c r="I14"/>
    </row>
    <row r="15" spans="1:9" x14ac:dyDescent="0.25">
      <c r="A15" t="s">
        <v>501</v>
      </c>
      <c r="B15" t="s">
        <v>27</v>
      </c>
      <c r="C15" t="s">
        <v>780</v>
      </c>
      <c r="D15" t="s">
        <v>781</v>
      </c>
      <c r="E15" t="s">
        <v>51</v>
      </c>
      <c r="F15" t="s">
        <v>38</v>
      </c>
      <c r="G15" t="s">
        <v>34</v>
      </c>
      <c r="H15" s="13">
        <v>-1771397</v>
      </c>
      <c r="I15"/>
    </row>
    <row r="16" spans="1:9" x14ac:dyDescent="0.25">
      <c r="A16" t="s">
        <v>501</v>
      </c>
      <c r="B16" t="s">
        <v>27</v>
      </c>
      <c r="C16" t="s">
        <v>605</v>
      </c>
      <c r="D16" t="s">
        <v>778</v>
      </c>
      <c r="E16" t="s">
        <v>51</v>
      </c>
      <c r="F16" t="s">
        <v>38</v>
      </c>
      <c r="G16" t="s">
        <v>34</v>
      </c>
      <c r="H16" s="13">
        <v>-11041961</v>
      </c>
      <c r="I16"/>
    </row>
    <row r="17" spans="1:9" x14ac:dyDescent="0.25">
      <c r="A17" t="s">
        <v>75</v>
      </c>
      <c r="B17" t="s">
        <v>27</v>
      </c>
      <c r="C17" t="s">
        <v>768</v>
      </c>
      <c r="D17" t="s">
        <v>769</v>
      </c>
      <c r="E17" t="s">
        <v>76</v>
      </c>
      <c r="F17" t="s">
        <v>38</v>
      </c>
      <c r="G17" t="s">
        <v>34</v>
      </c>
      <c r="H17" s="13">
        <v>1834415</v>
      </c>
      <c r="I17"/>
    </row>
    <row r="18" spans="1:9" x14ac:dyDescent="0.25">
      <c r="A18" t="s">
        <v>75</v>
      </c>
      <c r="B18" t="s">
        <v>27</v>
      </c>
      <c r="C18" t="s">
        <v>776</v>
      </c>
      <c r="D18" t="s">
        <v>777</v>
      </c>
      <c r="E18" t="s">
        <v>76</v>
      </c>
      <c r="F18" t="s">
        <v>38</v>
      </c>
      <c r="G18" t="s">
        <v>34</v>
      </c>
      <c r="H18" s="13">
        <v>-150465</v>
      </c>
      <c r="I18"/>
    </row>
    <row r="19" spans="1:9" x14ac:dyDescent="0.25">
      <c r="A19" t="s">
        <v>75</v>
      </c>
      <c r="B19" t="s">
        <v>27</v>
      </c>
      <c r="C19" t="s">
        <v>780</v>
      </c>
      <c r="D19" t="s">
        <v>781</v>
      </c>
      <c r="E19" t="s">
        <v>76</v>
      </c>
      <c r="F19" t="s">
        <v>38</v>
      </c>
      <c r="G19" t="s">
        <v>34</v>
      </c>
      <c r="H19" s="13">
        <v>-255426</v>
      </c>
      <c r="I19"/>
    </row>
    <row r="20" spans="1:9" x14ac:dyDescent="0.25">
      <c r="A20" t="s">
        <v>75</v>
      </c>
      <c r="B20" t="s">
        <v>27</v>
      </c>
      <c r="C20" t="s">
        <v>605</v>
      </c>
      <c r="D20" t="s">
        <v>778</v>
      </c>
      <c r="E20" t="s">
        <v>76</v>
      </c>
      <c r="F20" t="s">
        <v>38</v>
      </c>
      <c r="G20" t="s">
        <v>34</v>
      </c>
      <c r="H20" s="13">
        <v>-85334</v>
      </c>
      <c r="I20"/>
    </row>
    <row r="21" spans="1:9" x14ac:dyDescent="0.25">
      <c r="A21" t="s">
        <v>598</v>
      </c>
      <c r="H21" s="13">
        <v>25216057</v>
      </c>
      <c r="I21"/>
    </row>
    <row r="22" spans="1:9" x14ac:dyDescent="0.25">
      <c r="H22"/>
      <c r="I22"/>
    </row>
    <row r="23" spans="1:9" x14ac:dyDescent="0.25">
      <c r="H23"/>
      <c r="I23"/>
    </row>
    <row r="24" spans="1:9" x14ac:dyDescent="0.25">
      <c r="H24"/>
      <c r="I24"/>
    </row>
    <row r="25" spans="1:9" x14ac:dyDescent="0.25">
      <c r="H25"/>
      <c r="I25"/>
    </row>
    <row r="26" spans="1:9" x14ac:dyDescent="0.25">
      <c r="H26"/>
      <c r="I26"/>
    </row>
    <row r="27" spans="1:9" x14ac:dyDescent="0.25">
      <c r="H27"/>
      <c r="I27"/>
    </row>
    <row r="28" spans="1:9" x14ac:dyDescent="0.25">
      <c r="H28"/>
      <c r="I28"/>
    </row>
    <row r="29" spans="1:9" x14ac:dyDescent="0.25">
      <c r="H29"/>
      <c r="I29"/>
    </row>
    <row r="30" spans="1:9" x14ac:dyDescent="0.25">
      <c r="H30"/>
      <c r="I30"/>
    </row>
    <row r="31" spans="1:9" x14ac:dyDescent="0.25">
      <c r="H31"/>
      <c r="I31"/>
    </row>
    <row r="32" spans="1:9" x14ac:dyDescent="0.25">
      <c r="H32"/>
      <c r="I32"/>
    </row>
    <row r="33" spans="8:9" x14ac:dyDescent="0.25">
      <c r="H33"/>
      <c r="I33"/>
    </row>
    <row r="34" spans="8:9" x14ac:dyDescent="0.25">
      <c r="H34"/>
      <c r="I34"/>
    </row>
    <row r="35" spans="8:9" x14ac:dyDescent="0.25">
      <c r="H35"/>
      <c r="I35"/>
    </row>
    <row r="36" spans="8:9" x14ac:dyDescent="0.25">
      <c r="H36"/>
      <c r="I36"/>
    </row>
    <row r="37" spans="8:9" x14ac:dyDescent="0.25">
      <c r="H37"/>
      <c r="I37"/>
    </row>
    <row r="38" spans="8:9" x14ac:dyDescent="0.25">
      <c r="H38"/>
      <c r="I38"/>
    </row>
    <row r="39" spans="8:9" x14ac:dyDescent="0.25">
      <c r="H39"/>
      <c r="I39"/>
    </row>
    <row r="40" spans="8:9" x14ac:dyDescent="0.25">
      <c r="H40"/>
      <c r="I40"/>
    </row>
    <row r="41" spans="8:9" x14ac:dyDescent="0.25">
      <c r="H41"/>
      <c r="I41"/>
    </row>
    <row r="42" spans="8:9" x14ac:dyDescent="0.25">
      <c r="H42"/>
      <c r="I42"/>
    </row>
    <row r="43" spans="8:9" x14ac:dyDescent="0.25">
      <c r="H43"/>
      <c r="I43"/>
    </row>
    <row r="44" spans="8:9" x14ac:dyDescent="0.25">
      <c r="H44"/>
      <c r="I44"/>
    </row>
    <row r="45" spans="8:9" x14ac:dyDescent="0.25">
      <c r="H45"/>
      <c r="I45"/>
    </row>
    <row r="46" spans="8:9" x14ac:dyDescent="0.25">
      <c r="H46"/>
      <c r="I46"/>
    </row>
    <row r="47" spans="8:9" x14ac:dyDescent="0.25">
      <c r="H47"/>
      <c r="I47"/>
    </row>
    <row r="48" spans="8:9" x14ac:dyDescent="0.25">
      <c r="H48"/>
      <c r="I48"/>
    </row>
    <row r="49" spans="8:9" x14ac:dyDescent="0.25">
      <c r="H49"/>
      <c r="I49"/>
    </row>
    <row r="50" spans="8:9" x14ac:dyDescent="0.25">
      <c r="H50"/>
      <c r="I50"/>
    </row>
    <row r="51" spans="8:9" x14ac:dyDescent="0.25">
      <c r="H51"/>
      <c r="I51"/>
    </row>
    <row r="52" spans="8:9" x14ac:dyDescent="0.25">
      <c r="H52"/>
      <c r="I52"/>
    </row>
    <row r="53" spans="8:9" x14ac:dyDescent="0.25">
      <c r="H53"/>
      <c r="I53"/>
    </row>
    <row r="54" spans="8:9" x14ac:dyDescent="0.25">
      <c r="H54"/>
      <c r="I54"/>
    </row>
    <row r="55" spans="8:9" x14ac:dyDescent="0.25">
      <c r="H55"/>
      <c r="I55"/>
    </row>
    <row r="56" spans="8:9" x14ac:dyDescent="0.25">
      <c r="H56"/>
      <c r="I56"/>
    </row>
    <row r="57" spans="8:9" x14ac:dyDescent="0.25">
      <c r="H57"/>
      <c r="I57"/>
    </row>
    <row r="58" spans="8:9" x14ac:dyDescent="0.25">
      <c r="H58"/>
      <c r="I58"/>
    </row>
    <row r="59" spans="8:9" x14ac:dyDescent="0.25">
      <c r="H59"/>
      <c r="I59"/>
    </row>
    <row r="60" spans="8:9" x14ac:dyDescent="0.25">
      <c r="H60"/>
      <c r="I60"/>
    </row>
    <row r="61" spans="8:9" x14ac:dyDescent="0.25">
      <c r="H61"/>
      <c r="I61"/>
    </row>
    <row r="62" spans="8:9" x14ac:dyDescent="0.25">
      <c r="H62"/>
      <c r="I62"/>
    </row>
    <row r="63" spans="8:9" x14ac:dyDescent="0.25">
      <c r="H63"/>
      <c r="I63"/>
    </row>
    <row r="64" spans="8:9" x14ac:dyDescent="0.25">
      <c r="H64"/>
      <c r="I64"/>
    </row>
    <row r="65" spans="8:9" x14ac:dyDescent="0.25">
      <c r="H65"/>
      <c r="I65"/>
    </row>
    <row r="66" spans="8:9" x14ac:dyDescent="0.25">
      <c r="H66"/>
      <c r="I66"/>
    </row>
    <row r="67" spans="8:9" x14ac:dyDescent="0.25">
      <c r="H67"/>
      <c r="I67"/>
    </row>
    <row r="68" spans="8:9" x14ac:dyDescent="0.25">
      <c r="H68"/>
      <c r="I68"/>
    </row>
    <row r="69" spans="8:9" x14ac:dyDescent="0.25">
      <c r="H69"/>
      <c r="I69"/>
    </row>
    <row r="70" spans="8:9" x14ac:dyDescent="0.25">
      <c r="H70"/>
      <c r="I70"/>
    </row>
    <row r="71" spans="8:9" x14ac:dyDescent="0.25">
      <c r="H71"/>
      <c r="I71"/>
    </row>
    <row r="72" spans="8:9" x14ac:dyDescent="0.25">
      <c r="H72"/>
      <c r="I72"/>
    </row>
    <row r="73" spans="8:9" x14ac:dyDescent="0.25">
      <c r="H73"/>
      <c r="I73"/>
    </row>
    <row r="74" spans="8:9" x14ac:dyDescent="0.25">
      <c r="H74"/>
      <c r="I74"/>
    </row>
    <row r="75" spans="8:9" x14ac:dyDescent="0.25">
      <c r="H75"/>
      <c r="I75"/>
    </row>
    <row r="76" spans="8:9" x14ac:dyDescent="0.25">
      <c r="H76"/>
      <c r="I76"/>
    </row>
    <row r="77" spans="8:9" x14ac:dyDescent="0.25">
      <c r="H77"/>
      <c r="I77"/>
    </row>
    <row r="78" spans="8:9" x14ac:dyDescent="0.25">
      <c r="H78"/>
      <c r="I78"/>
    </row>
    <row r="79" spans="8:9" x14ac:dyDescent="0.25">
      <c r="H79"/>
      <c r="I79"/>
    </row>
    <row r="80" spans="8:9" x14ac:dyDescent="0.25">
      <c r="H80"/>
      <c r="I80"/>
    </row>
    <row r="81" spans="8:9" x14ac:dyDescent="0.25">
      <c r="H81"/>
      <c r="I81"/>
    </row>
    <row r="82" spans="8:9" x14ac:dyDescent="0.25">
      <c r="H82"/>
      <c r="I82"/>
    </row>
    <row r="83" spans="8:9" x14ac:dyDescent="0.25">
      <c r="H83"/>
      <c r="I83"/>
    </row>
    <row r="84" spans="8:9" x14ac:dyDescent="0.25">
      <c r="H84"/>
      <c r="I84"/>
    </row>
    <row r="85" spans="8:9" x14ac:dyDescent="0.25">
      <c r="H85"/>
      <c r="I85"/>
    </row>
    <row r="86" spans="8:9" x14ac:dyDescent="0.25">
      <c r="H86"/>
      <c r="I86"/>
    </row>
    <row r="87" spans="8:9" x14ac:dyDescent="0.25">
      <c r="H87"/>
      <c r="I87"/>
    </row>
    <row r="88" spans="8:9" x14ac:dyDescent="0.25">
      <c r="H88"/>
      <c r="I88"/>
    </row>
    <row r="89" spans="8:9" x14ac:dyDescent="0.25">
      <c r="H89"/>
      <c r="I89"/>
    </row>
    <row r="90" spans="8:9" x14ac:dyDescent="0.25">
      <c r="H90"/>
      <c r="I90"/>
    </row>
    <row r="91" spans="8:9" x14ac:dyDescent="0.25">
      <c r="H91"/>
      <c r="I91"/>
    </row>
    <row r="92" spans="8:9" x14ac:dyDescent="0.25">
      <c r="H92"/>
      <c r="I92"/>
    </row>
    <row r="93" spans="8:9" x14ac:dyDescent="0.25">
      <c r="H93"/>
      <c r="I93"/>
    </row>
    <row r="94" spans="8:9" x14ac:dyDescent="0.25">
      <c r="H94"/>
      <c r="I94"/>
    </row>
    <row r="95" spans="8:9" x14ac:dyDescent="0.25">
      <c r="H95"/>
      <c r="I95"/>
    </row>
    <row r="96" spans="8:9" x14ac:dyDescent="0.25">
      <c r="H96"/>
      <c r="I96"/>
    </row>
    <row r="97" spans="8:9" x14ac:dyDescent="0.25">
      <c r="H97"/>
      <c r="I97"/>
    </row>
    <row r="98" spans="8:9" x14ac:dyDescent="0.25">
      <c r="H98"/>
      <c r="I98"/>
    </row>
    <row r="99" spans="8:9" x14ac:dyDescent="0.25">
      <c r="H99"/>
      <c r="I99"/>
    </row>
    <row r="100" spans="8:9" x14ac:dyDescent="0.25">
      <c r="H100"/>
      <c r="I100"/>
    </row>
    <row r="101" spans="8:9" x14ac:dyDescent="0.25">
      <c r="H101"/>
      <c r="I101"/>
    </row>
    <row r="102" spans="8:9" x14ac:dyDescent="0.25">
      <c r="H102"/>
      <c r="I102"/>
    </row>
    <row r="103" spans="8:9" x14ac:dyDescent="0.25">
      <c r="H103"/>
      <c r="I103"/>
    </row>
    <row r="104" spans="8:9" x14ac:dyDescent="0.25">
      <c r="H104"/>
      <c r="I104"/>
    </row>
    <row r="105" spans="8:9" x14ac:dyDescent="0.25">
      <c r="H105"/>
      <c r="I105"/>
    </row>
    <row r="106" spans="8:9" x14ac:dyDescent="0.25">
      <c r="H106"/>
      <c r="I106"/>
    </row>
    <row r="107" spans="8:9" x14ac:dyDescent="0.25">
      <c r="H107"/>
      <c r="I107"/>
    </row>
    <row r="108" spans="8:9" x14ac:dyDescent="0.25">
      <c r="H108"/>
      <c r="I108"/>
    </row>
    <row r="109" spans="8:9" x14ac:dyDescent="0.25">
      <c r="H109"/>
      <c r="I109"/>
    </row>
    <row r="110" spans="8:9" x14ac:dyDescent="0.25">
      <c r="H110"/>
      <c r="I110"/>
    </row>
    <row r="111" spans="8:9" x14ac:dyDescent="0.25">
      <c r="H111"/>
      <c r="I111"/>
    </row>
    <row r="112" spans="8:9" x14ac:dyDescent="0.25">
      <c r="H112"/>
      <c r="I112"/>
    </row>
    <row r="113" spans="8:9" x14ac:dyDescent="0.25">
      <c r="H113"/>
      <c r="I113"/>
    </row>
    <row r="114" spans="8:9" x14ac:dyDescent="0.25">
      <c r="H114"/>
      <c r="I114"/>
    </row>
    <row r="115" spans="8:9" x14ac:dyDescent="0.25">
      <c r="H115"/>
      <c r="I115"/>
    </row>
    <row r="116" spans="8:9" x14ac:dyDescent="0.25">
      <c r="H116"/>
      <c r="I116"/>
    </row>
    <row r="117" spans="8:9" x14ac:dyDescent="0.25">
      <c r="H117"/>
      <c r="I117"/>
    </row>
    <row r="118" spans="8:9" x14ac:dyDescent="0.25">
      <c r="H118"/>
      <c r="I118"/>
    </row>
    <row r="119" spans="8:9" x14ac:dyDescent="0.25">
      <c r="H119"/>
      <c r="I119"/>
    </row>
    <row r="120" spans="8:9" x14ac:dyDescent="0.25">
      <c r="H120"/>
      <c r="I120"/>
    </row>
    <row r="121" spans="8:9" x14ac:dyDescent="0.25">
      <c r="H121"/>
      <c r="I121"/>
    </row>
    <row r="122" spans="8:9" x14ac:dyDescent="0.25">
      <c r="H122"/>
      <c r="I122"/>
    </row>
    <row r="123" spans="8:9" x14ac:dyDescent="0.25">
      <c r="H123"/>
      <c r="I123"/>
    </row>
    <row r="124" spans="8:9" x14ac:dyDescent="0.25">
      <c r="H124"/>
      <c r="I124"/>
    </row>
    <row r="125" spans="8:9" x14ac:dyDescent="0.25">
      <c r="H125"/>
      <c r="I125"/>
    </row>
    <row r="126" spans="8:9" x14ac:dyDescent="0.25">
      <c r="H126"/>
      <c r="I126"/>
    </row>
    <row r="127" spans="8:9" x14ac:dyDescent="0.25">
      <c r="H127"/>
      <c r="I127"/>
    </row>
    <row r="128" spans="8:9" x14ac:dyDescent="0.25">
      <c r="H128"/>
      <c r="I128"/>
    </row>
    <row r="129" spans="8:9" x14ac:dyDescent="0.25">
      <c r="H129"/>
      <c r="I129"/>
    </row>
    <row r="130" spans="8:9" x14ac:dyDescent="0.25">
      <c r="H130"/>
      <c r="I130"/>
    </row>
    <row r="131" spans="8:9" x14ac:dyDescent="0.25">
      <c r="H131"/>
      <c r="I131"/>
    </row>
    <row r="132" spans="8:9" x14ac:dyDescent="0.25">
      <c r="H132"/>
      <c r="I132"/>
    </row>
    <row r="133" spans="8:9" x14ac:dyDescent="0.25">
      <c r="H133"/>
      <c r="I133"/>
    </row>
    <row r="134" spans="8:9" x14ac:dyDescent="0.25">
      <c r="H134"/>
      <c r="I134"/>
    </row>
    <row r="135" spans="8:9" x14ac:dyDescent="0.25">
      <c r="H135"/>
      <c r="I135"/>
    </row>
    <row r="136" spans="8:9" x14ac:dyDescent="0.25">
      <c r="H136"/>
      <c r="I136"/>
    </row>
    <row r="137" spans="8:9" x14ac:dyDescent="0.25">
      <c r="H137"/>
      <c r="I137"/>
    </row>
    <row r="138" spans="8:9" x14ac:dyDescent="0.25">
      <c r="H138"/>
      <c r="I138"/>
    </row>
    <row r="139" spans="8:9" x14ac:dyDescent="0.25">
      <c r="H139"/>
      <c r="I139"/>
    </row>
    <row r="140" spans="8:9" x14ac:dyDescent="0.25">
      <c r="H140"/>
      <c r="I140"/>
    </row>
    <row r="141" spans="8:9" x14ac:dyDescent="0.25">
      <c r="H141"/>
      <c r="I141"/>
    </row>
    <row r="142" spans="8:9" x14ac:dyDescent="0.25">
      <c r="H142"/>
      <c r="I142"/>
    </row>
    <row r="143" spans="8:9" x14ac:dyDescent="0.25">
      <c r="H143"/>
      <c r="I143"/>
    </row>
    <row r="144" spans="8:9" x14ac:dyDescent="0.25">
      <c r="H144"/>
      <c r="I144"/>
    </row>
    <row r="145" spans="8:9" x14ac:dyDescent="0.25">
      <c r="H145"/>
      <c r="I145"/>
    </row>
    <row r="146" spans="8:9" x14ac:dyDescent="0.25">
      <c r="H146"/>
      <c r="I146"/>
    </row>
    <row r="147" spans="8:9" x14ac:dyDescent="0.25">
      <c r="H147"/>
      <c r="I147"/>
    </row>
    <row r="148" spans="8:9" x14ac:dyDescent="0.25">
      <c r="H148"/>
      <c r="I148"/>
    </row>
    <row r="149" spans="8:9" x14ac:dyDescent="0.25">
      <c r="H149"/>
      <c r="I149"/>
    </row>
    <row r="150" spans="8:9" x14ac:dyDescent="0.25">
      <c r="H150"/>
      <c r="I150"/>
    </row>
    <row r="151" spans="8:9" x14ac:dyDescent="0.25">
      <c r="H151"/>
      <c r="I151"/>
    </row>
    <row r="152" spans="8:9" x14ac:dyDescent="0.25">
      <c r="H152"/>
      <c r="I152"/>
    </row>
    <row r="153" spans="8:9" x14ac:dyDescent="0.25">
      <c r="H153"/>
      <c r="I153"/>
    </row>
    <row r="154" spans="8:9" x14ac:dyDescent="0.25">
      <c r="H154"/>
      <c r="I154"/>
    </row>
    <row r="155" spans="8:9" x14ac:dyDescent="0.25">
      <c r="H155"/>
      <c r="I155"/>
    </row>
    <row r="156" spans="8:9" x14ac:dyDescent="0.25">
      <c r="H156"/>
      <c r="I156"/>
    </row>
    <row r="157" spans="8:9" x14ac:dyDescent="0.25">
      <c r="H157"/>
      <c r="I157"/>
    </row>
    <row r="158" spans="8:9" x14ac:dyDescent="0.25">
      <c r="H158"/>
      <c r="I158"/>
    </row>
    <row r="159" spans="8:9" x14ac:dyDescent="0.25">
      <c r="H159"/>
      <c r="I159"/>
    </row>
    <row r="160" spans="8:9" x14ac:dyDescent="0.25">
      <c r="H160"/>
      <c r="I160"/>
    </row>
    <row r="161" spans="8:9" x14ac:dyDescent="0.25">
      <c r="H161"/>
      <c r="I161"/>
    </row>
    <row r="162" spans="8:9" x14ac:dyDescent="0.25">
      <c r="H162"/>
      <c r="I162"/>
    </row>
    <row r="163" spans="8:9" x14ac:dyDescent="0.25">
      <c r="H163"/>
      <c r="I163"/>
    </row>
    <row r="164" spans="8:9" x14ac:dyDescent="0.25">
      <c r="H164"/>
      <c r="I164"/>
    </row>
    <row r="165" spans="8:9" x14ac:dyDescent="0.25">
      <c r="H165"/>
      <c r="I165"/>
    </row>
    <row r="166" spans="8:9" x14ac:dyDescent="0.25">
      <c r="H166"/>
      <c r="I166"/>
    </row>
    <row r="167" spans="8:9" x14ac:dyDescent="0.25">
      <c r="H167"/>
      <c r="I167"/>
    </row>
    <row r="168" spans="8:9" x14ac:dyDescent="0.25">
      <c r="H168"/>
      <c r="I168"/>
    </row>
    <row r="169" spans="8:9" x14ac:dyDescent="0.25">
      <c r="H169"/>
      <c r="I169"/>
    </row>
    <row r="170" spans="8:9" x14ac:dyDescent="0.25">
      <c r="H170"/>
      <c r="I170"/>
    </row>
    <row r="171" spans="8:9" x14ac:dyDescent="0.25">
      <c r="H171"/>
      <c r="I171"/>
    </row>
    <row r="172" spans="8:9" x14ac:dyDescent="0.25">
      <c r="H172"/>
      <c r="I172"/>
    </row>
    <row r="173" spans="8:9" x14ac:dyDescent="0.25">
      <c r="H173"/>
      <c r="I173"/>
    </row>
    <row r="174" spans="8:9" x14ac:dyDescent="0.25">
      <c r="H174"/>
      <c r="I174"/>
    </row>
    <row r="175" spans="8:9" x14ac:dyDescent="0.25">
      <c r="H175"/>
      <c r="I175"/>
    </row>
    <row r="176" spans="8: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sheetData>
  <mergeCells count="1">
    <mergeCell ref="A4:H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B970-1018-4326-A9D1-3C4B4D0926AC}">
  <sheetPr filterMode="1">
    <tabColor theme="9" tint="0.79998168889431442"/>
  </sheetPr>
  <dimension ref="A1:AC80"/>
  <sheetViews>
    <sheetView workbookViewId="0">
      <selection activeCell="T18" sqref="T18"/>
    </sheetView>
  </sheetViews>
  <sheetFormatPr defaultRowHeight="15" x14ac:dyDescent="0.25"/>
  <cols>
    <col min="1" max="1" width="13.42578125" bestFit="1" customWidth="1"/>
    <col min="2" max="2" width="17.5703125" bestFit="1" customWidth="1"/>
    <col min="3" max="3" width="13.28515625" bestFit="1" customWidth="1"/>
    <col min="5" max="5" width="12.28515625" bestFit="1" customWidth="1"/>
    <col min="6" max="6" width="19" bestFit="1" customWidth="1"/>
    <col min="7" max="8" width="15.5703125" style="5" customWidth="1"/>
    <col min="9" max="9" width="21.85546875" style="5" customWidth="1"/>
    <col min="11" max="11" width="22" customWidth="1"/>
    <col min="12" max="12" width="33.42578125" bestFit="1" customWidth="1"/>
    <col min="13" max="13" width="9" customWidth="1"/>
    <col min="14" max="14" width="53.85546875" customWidth="1"/>
    <col min="15" max="15" width="11.42578125" customWidth="1"/>
    <col min="16" max="16" width="23.42578125" customWidth="1"/>
    <col min="17" max="17" width="10.140625" bestFit="1" customWidth="1"/>
    <col min="18" max="18" width="35.85546875" customWidth="1"/>
    <col min="19" max="19" width="20.140625" customWidth="1"/>
    <col min="21" max="21" width="11.42578125" bestFit="1" customWidth="1"/>
    <col min="22" max="23" width="20.140625" bestFit="1" customWidth="1"/>
    <col min="24" max="24" width="16.7109375" bestFit="1" customWidth="1"/>
    <col min="25" max="25" width="23.140625" bestFit="1" customWidth="1"/>
    <col min="26" max="26" width="7" bestFit="1" customWidth="1"/>
    <col min="27" max="27" width="33.5703125" bestFit="1" customWidth="1"/>
    <col min="28" max="28" width="20.42578125" bestFit="1" customWidth="1"/>
  </cols>
  <sheetData>
    <row r="1" spans="1:29" ht="34.5" x14ac:dyDescent="0.45">
      <c r="A1" s="4" t="s">
        <v>588</v>
      </c>
      <c r="E1" s="5"/>
      <c r="F1" s="5"/>
      <c r="J1" s="5"/>
      <c r="K1" s="5"/>
      <c r="L1" s="5"/>
    </row>
    <row r="2" spans="1:29" x14ac:dyDescent="0.25">
      <c r="E2" s="5"/>
      <c r="F2" s="5"/>
      <c r="J2" s="5"/>
      <c r="K2" s="5"/>
      <c r="L2" s="5"/>
    </row>
    <row r="3" spans="1:29" ht="31.5" customHeight="1" x14ac:dyDescent="0.25">
      <c r="A3" s="6" t="s">
        <v>589</v>
      </c>
      <c r="B3" s="126" t="s">
        <v>998</v>
      </c>
      <c r="C3" s="126"/>
      <c r="D3" s="126"/>
      <c r="E3" s="126"/>
      <c r="F3" s="126"/>
      <c r="G3" s="126"/>
      <c r="H3" s="126"/>
      <c r="I3" s="126"/>
      <c r="J3" s="126"/>
      <c r="K3" s="126"/>
      <c r="L3" s="126"/>
      <c r="M3" s="126"/>
      <c r="N3" s="126"/>
      <c r="O3" s="126"/>
    </row>
    <row r="4" spans="1:29" x14ac:dyDescent="0.25">
      <c r="A4" s="6" t="s">
        <v>590</v>
      </c>
      <c r="B4" s="102" t="s">
        <v>997</v>
      </c>
      <c r="C4" s="102"/>
      <c r="D4" s="102"/>
      <c r="E4" s="102"/>
      <c r="F4" s="102"/>
      <c r="G4" s="102"/>
      <c r="H4" s="102"/>
      <c r="I4" s="102"/>
      <c r="J4" s="102"/>
      <c r="K4" s="102"/>
      <c r="L4" s="102"/>
      <c r="M4" s="102"/>
      <c r="N4" s="102"/>
      <c r="O4" s="102"/>
    </row>
    <row r="5" spans="1:29" x14ac:dyDescent="0.25">
      <c r="B5" s="86"/>
      <c r="C5" s="86"/>
      <c r="D5" s="86"/>
      <c r="E5" s="86"/>
      <c r="F5" s="86"/>
      <c r="G5" s="86"/>
      <c r="H5" s="86"/>
      <c r="I5" s="86"/>
      <c r="J5" s="86"/>
      <c r="K5" s="86"/>
      <c r="L5" s="86"/>
      <c r="M5" s="86"/>
      <c r="N5" s="86"/>
      <c r="O5" s="86"/>
    </row>
    <row r="6" spans="1:29" x14ac:dyDescent="0.25">
      <c r="A6" s="6" t="s">
        <v>591</v>
      </c>
      <c r="B6" s="127" t="s">
        <v>807</v>
      </c>
      <c r="C6" s="127"/>
      <c r="D6" s="127"/>
      <c r="E6" s="127"/>
      <c r="F6" s="127"/>
      <c r="G6" s="127"/>
      <c r="H6" s="127"/>
      <c r="I6" s="127"/>
      <c r="J6" s="127"/>
      <c r="K6" s="127"/>
      <c r="L6" s="127"/>
      <c r="M6" s="127"/>
      <c r="N6" s="127"/>
      <c r="O6" s="127"/>
    </row>
    <row r="8" spans="1:29" x14ac:dyDescent="0.25">
      <c r="A8" s="1" t="s">
        <v>0</v>
      </c>
      <c r="B8" s="1" t="s">
        <v>1</v>
      </c>
      <c r="C8" s="1" t="s">
        <v>2</v>
      </c>
      <c r="D8" s="1" t="s">
        <v>3</v>
      </c>
      <c r="E8" s="1" t="s">
        <v>808</v>
      </c>
      <c r="F8" s="1" t="s">
        <v>809</v>
      </c>
      <c r="G8" s="35" t="s">
        <v>810</v>
      </c>
      <c r="H8" s="35" t="s">
        <v>4</v>
      </c>
      <c r="I8" s="35" t="s">
        <v>811</v>
      </c>
      <c r="J8" s="1" t="s">
        <v>5</v>
      </c>
      <c r="K8" s="1" t="s">
        <v>6</v>
      </c>
      <c r="L8" s="1" t="s">
        <v>7</v>
      </c>
      <c r="M8" s="1" t="s">
        <v>8</v>
      </c>
      <c r="N8" s="1" t="s">
        <v>9</v>
      </c>
      <c r="O8" s="1" t="s">
        <v>10</v>
      </c>
      <c r="P8" s="1" t="s">
        <v>11</v>
      </c>
      <c r="Q8" s="1" t="s">
        <v>12</v>
      </c>
      <c r="R8" s="1" t="s">
        <v>13</v>
      </c>
      <c r="S8" s="1" t="s">
        <v>14</v>
      </c>
      <c r="T8" s="1" t="s">
        <v>15</v>
      </c>
      <c r="U8" s="1" t="s">
        <v>16</v>
      </c>
      <c r="V8" s="1" t="s">
        <v>17</v>
      </c>
      <c r="W8" s="1" t="s">
        <v>18</v>
      </c>
      <c r="X8" s="1" t="s">
        <v>19</v>
      </c>
      <c r="Y8" s="1" t="s">
        <v>20</v>
      </c>
      <c r="Z8" s="1" t="s">
        <v>21</v>
      </c>
      <c r="AA8" s="1" t="s">
        <v>22</v>
      </c>
      <c r="AB8" s="1" t="s">
        <v>23</v>
      </c>
      <c r="AC8" t="s">
        <v>24</v>
      </c>
    </row>
    <row r="9" spans="1:29" x14ac:dyDescent="0.25">
      <c r="A9" t="s">
        <v>812</v>
      </c>
      <c r="B9" t="s">
        <v>26</v>
      </c>
      <c r="C9" t="s">
        <v>27</v>
      </c>
      <c r="D9" t="s">
        <v>501</v>
      </c>
      <c r="E9" s="34">
        <v>402</v>
      </c>
      <c r="F9" s="34" t="s">
        <v>813</v>
      </c>
      <c r="G9" s="5">
        <v>42327000</v>
      </c>
      <c r="H9" s="5">
        <v>42326767</v>
      </c>
      <c r="I9" s="5">
        <v>42327000</v>
      </c>
      <c r="J9" t="s">
        <v>29</v>
      </c>
      <c r="K9" t="s">
        <v>768</v>
      </c>
      <c r="L9" t="s">
        <v>769</v>
      </c>
      <c r="M9" t="s">
        <v>770</v>
      </c>
      <c r="N9" t="s">
        <v>771</v>
      </c>
      <c r="O9" t="s">
        <v>814</v>
      </c>
      <c r="P9" t="s">
        <v>34</v>
      </c>
      <c r="Q9" t="s">
        <v>51</v>
      </c>
      <c r="R9" t="s">
        <v>58</v>
      </c>
      <c r="S9" t="s">
        <v>37</v>
      </c>
      <c r="T9" t="s">
        <v>38</v>
      </c>
      <c r="U9" t="s">
        <v>38</v>
      </c>
      <c r="V9" t="s">
        <v>39</v>
      </c>
      <c r="W9" t="s">
        <v>40</v>
      </c>
      <c r="X9" t="s">
        <v>40</v>
      </c>
      <c r="Y9" t="s">
        <v>41</v>
      </c>
      <c r="Z9" t="s">
        <v>41</v>
      </c>
      <c r="AA9" t="s">
        <v>37</v>
      </c>
    </row>
    <row r="10" spans="1:29" x14ac:dyDescent="0.25">
      <c r="A10" t="s">
        <v>815</v>
      </c>
      <c r="B10" t="s">
        <v>26</v>
      </c>
      <c r="C10" t="s">
        <v>27</v>
      </c>
      <c r="D10" t="s">
        <v>501</v>
      </c>
      <c r="E10" s="34">
        <v>402</v>
      </c>
      <c r="F10" s="34" t="s">
        <v>813</v>
      </c>
      <c r="G10" s="5">
        <v>2116000</v>
      </c>
      <c r="H10" s="5">
        <v>-2116338</v>
      </c>
      <c r="I10" s="5">
        <v>-2116000</v>
      </c>
      <c r="J10" t="s">
        <v>99</v>
      </c>
      <c r="K10" t="s">
        <v>776</v>
      </c>
      <c r="L10" t="s">
        <v>777</v>
      </c>
      <c r="M10" t="s">
        <v>112</v>
      </c>
      <c r="N10" t="s">
        <v>113</v>
      </c>
      <c r="O10" t="s">
        <v>814</v>
      </c>
      <c r="P10" t="s">
        <v>34</v>
      </c>
      <c r="Q10" t="s">
        <v>51</v>
      </c>
      <c r="R10" t="s">
        <v>58</v>
      </c>
      <c r="S10" t="s">
        <v>37</v>
      </c>
      <c r="T10" t="s">
        <v>38</v>
      </c>
      <c r="U10" t="s">
        <v>38</v>
      </c>
      <c r="V10" t="s">
        <v>39</v>
      </c>
      <c r="W10" t="s">
        <v>40</v>
      </c>
      <c r="X10" t="s">
        <v>40</v>
      </c>
      <c r="Y10" t="s">
        <v>41</v>
      </c>
      <c r="Z10" t="s">
        <v>41</v>
      </c>
      <c r="AA10" t="s">
        <v>37</v>
      </c>
    </row>
    <row r="11" spans="1:29" x14ac:dyDescent="0.25">
      <c r="A11" t="s">
        <v>816</v>
      </c>
      <c r="B11" t="s">
        <v>26</v>
      </c>
      <c r="C11" t="s">
        <v>27</v>
      </c>
      <c r="D11" t="s">
        <v>501</v>
      </c>
      <c r="E11" s="34">
        <v>402</v>
      </c>
      <c r="F11" s="34" t="s">
        <v>813</v>
      </c>
      <c r="G11" s="5">
        <v>14558000</v>
      </c>
      <c r="H11" s="5">
        <v>-14558399</v>
      </c>
      <c r="I11" s="5">
        <v>-14558000</v>
      </c>
      <c r="J11" t="s">
        <v>99</v>
      </c>
      <c r="K11" t="s">
        <v>605</v>
      </c>
      <c r="L11" t="s">
        <v>778</v>
      </c>
      <c r="M11" t="s">
        <v>779</v>
      </c>
      <c r="N11" t="s">
        <v>778</v>
      </c>
      <c r="O11" t="s">
        <v>814</v>
      </c>
      <c r="P11" t="s">
        <v>34</v>
      </c>
      <c r="Q11" t="s">
        <v>51</v>
      </c>
      <c r="R11" t="s">
        <v>58</v>
      </c>
      <c r="S11" t="s">
        <v>37</v>
      </c>
      <c r="T11" t="s">
        <v>38</v>
      </c>
      <c r="U11" t="s">
        <v>38</v>
      </c>
      <c r="V11" t="s">
        <v>39</v>
      </c>
      <c r="W11" t="s">
        <v>40</v>
      </c>
      <c r="X11" t="s">
        <v>40</v>
      </c>
      <c r="Y11" t="s">
        <v>41</v>
      </c>
      <c r="Z11" t="s">
        <v>41</v>
      </c>
      <c r="AA11" t="s">
        <v>37</v>
      </c>
    </row>
    <row r="12" spans="1:29" hidden="1" x14ac:dyDescent="0.25">
      <c r="A12" t="s">
        <v>817</v>
      </c>
      <c r="B12" t="s">
        <v>26</v>
      </c>
      <c r="C12" t="s">
        <v>27</v>
      </c>
      <c r="D12" t="s">
        <v>501</v>
      </c>
      <c r="E12" s="34">
        <v>402</v>
      </c>
      <c r="F12" s="34" t="s">
        <v>813</v>
      </c>
      <c r="G12" s="5">
        <v>25653000</v>
      </c>
      <c r="H12" s="5">
        <v>-25652030</v>
      </c>
      <c r="I12" s="5">
        <v>-25653000</v>
      </c>
      <c r="J12" t="s">
        <v>99</v>
      </c>
      <c r="K12" t="s">
        <v>100</v>
      </c>
      <c r="L12" t="s">
        <v>101</v>
      </c>
      <c r="M12" t="s">
        <v>102</v>
      </c>
      <c r="N12" t="s">
        <v>103</v>
      </c>
      <c r="O12" t="s">
        <v>814</v>
      </c>
      <c r="P12" t="s">
        <v>34</v>
      </c>
      <c r="Q12" t="s">
        <v>51</v>
      </c>
      <c r="R12" t="s">
        <v>58</v>
      </c>
      <c r="S12" t="s">
        <v>37</v>
      </c>
      <c r="T12" t="s">
        <v>38</v>
      </c>
      <c r="U12" t="s">
        <v>38</v>
      </c>
      <c r="V12" t="s">
        <v>39</v>
      </c>
      <c r="W12" t="s">
        <v>40</v>
      </c>
      <c r="X12" t="s">
        <v>40</v>
      </c>
      <c r="Y12" t="s">
        <v>41</v>
      </c>
      <c r="Z12" t="s">
        <v>41</v>
      </c>
      <c r="AA12" t="s">
        <v>37</v>
      </c>
    </row>
    <row r="13" spans="1:29" hidden="1" x14ac:dyDescent="0.25">
      <c r="A13" t="s">
        <v>149</v>
      </c>
      <c r="B13" t="s">
        <v>26</v>
      </c>
      <c r="C13" t="s">
        <v>27</v>
      </c>
      <c r="D13" t="s">
        <v>501</v>
      </c>
      <c r="E13" s="34">
        <v>402</v>
      </c>
      <c r="F13" s="34" t="s">
        <v>813</v>
      </c>
      <c r="G13" s="5">
        <v>1058000</v>
      </c>
      <c r="H13" s="5">
        <v>1058169</v>
      </c>
      <c r="I13" s="5">
        <v>1058000</v>
      </c>
      <c r="J13" t="s">
        <v>29</v>
      </c>
      <c r="K13" t="s">
        <v>51</v>
      </c>
      <c r="L13" t="s">
        <v>137</v>
      </c>
      <c r="M13" t="s">
        <v>138</v>
      </c>
      <c r="N13" t="s">
        <v>139</v>
      </c>
      <c r="O13" t="s">
        <v>814</v>
      </c>
      <c r="P13" t="s">
        <v>34</v>
      </c>
      <c r="Q13" t="s">
        <v>51</v>
      </c>
      <c r="R13" t="s">
        <v>58</v>
      </c>
      <c r="S13" t="s">
        <v>37</v>
      </c>
      <c r="T13" t="s">
        <v>38</v>
      </c>
      <c r="U13" t="s">
        <v>38</v>
      </c>
      <c r="V13" t="s">
        <v>39</v>
      </c>
      <c r="W13" t="s">
        <v>40</v>
      </c>
      <c r="X13" t="s">
        <v>40</v>
      </c>
      <c r="Y13" t="s">
        <v>41</v>
      </c>
      <c r="Z13" t="s">
        <v>41</v>
      </c>
      <c r="AA13" t="s">
        <v>37</v>
      </c>
    </row>
    <row r="14" spans="1:29" x14ac:dyDescent="0.25">
      <c r="A14" t="s">
        <v>150</v>
      </c>
      <c r="B14" t="s">
        <v>26</v>
      </c>
      <c r="C14" t="s">
        <v>27</v>
      </c>
      <c r="D14" t="s">
        <v>501</v>
      </c>
      <c r="E14" s="34">
        <v>402</v>
      </c>
      <c r="F14" s="34" t="s">
        <v>813</v>
      </c>
      <c r="G14" s="5">
        <v>1058000</v>
      </c>
      <c r="H14" s="5">
        <v>-1058169</v>
      </c>
      <c r="I14" s="5">
        <v>-1058000</v>
      </c>
      <c r="J14" t="s">
        <v>99</v>
      </c>
      <c r="K14" t="s">
        <v>776</v>
      </c>
      <c r="L14" t="s">
        <v>777</v>
      </c>
      <c r="M14" t="s">
        <v>112</v>
      </c>
      <c r="N14" t="s">
        <v>113</v>
      </c>
      <c r="O14" t="s">
        <v>814</v>
      </c>
      <c r="P14" t="s">
        <v>34</v>
      </c>
      <c r="Q14" t="s">
        <v>51</v>
      </c>
      <c r="R14" t="s">
        <v>58</v>
      </c>
      <c r="S14" t="s">
        <v>37</v>
      </c>
      <c r="T14" t="s">
        <v>38</v>
      </c>
      <c r="U14" t="s">
        <v>38</v>
      </c>
      <c r="V14" t="s">
        <v>39</v>
      </c>
      <c r="W14" t="s">
        <v>40</v>
      </c>
      <c r="X14" t="s">
        <v>40</v>
      </c>
      <c r="Y14" t="s">
        <v>41</v>
      </c>
      <c r="Z14" t="s">
        <v>41</v>
      </c>
      <c r="AA14" t="s">
        <v>37</v>
      </c>
    </row>
    <row r="15" spans="1:29" hidden="1" x14ac:dyDescent="0.25">
      <c r="A15" t="s">
        <v>153</v>
      </c>
      <c r="B15" t="s">
        <v>120</v>
      </c>
      <c r="C15" t="s">
        <v>27</v>
      </c>
      <c r="D15" t="s">
        <v>501</v>
      </c>
      <c r="E15" s="34">
        <v>402</v>
      </c>
      <c r="F15" s="34" t="s">
        <v>813</v>
      </c>
      <c r="G15" s="5">
        <v>1745000</v>
      </c>
      <c r="H15" s="5">
        <v>1745041</v>
      </c>
      <c r="I15" s="5">
        <v>1745000</v>
      </c>
      <c r="J15" t="s">
        <v>29</v>
      </c>
      <c r="K15" t="s">
        <v>154</v>
      </c>
      <c r="L15" t="s">
        <v>155</v>
      </c>
      <c r="M15" t="s">
        <v>156</v>
      </c>
      <c r="N15" t="s">
        <v>157</v>
      </c>
      <c r="O15" t="s">
        <v>814</v>
      </c>
      <c r="P15" t="s">
        <v>34</v>
      </c>
      <c r="Q15" t="s">
        <v>51</v>
      </c>
      <c r="R15" t="s">
        <v>58</v>
      </c>
      <c r="S15" t="s">
        <v>37</v>
      </c>
      <c r="T15" t="s">
        <v>38</v>
      </c>
      <c r="U15" t="s">
        <v>38</v>
      </c>
      <c r="V15" t="s">
        <v>39</v>
      </c>
      <c r="W15" t="s">
        <v>40</v>
      </c>
      <c r="X15" t="s">
        <v>40</v>
      </c>
      <c r="Y15" t="s">
        <v>41</v>
      </c>
      <c r="Z15" t="s">
        <v>41</v>
      </c>
      <c r="AA15" t="s">
        <v>37</v>
      </c>
    </row>
    <row r="16" spans="1:29" hidden="1" x14ac:dyDescent="0.25">
      <c r="A16" t="s">
        <v>158</v>
      </c>
      <c r="B16" t="s">
        <v>120</v>
      </c>
      <c r="C16" t="s">
        <v>27</v>
      </c>
      <c r="D16" t="s">
        <v>501</v>
      </c>
      <c r="E16" s="34">
        <v>402</v>
      </c>
      <c r="F16" s="34" t="s">
        <v>813</v>
      </c>
      <c r="G16" s="5">
        <v>206000</v>
      </c>
      <c r="H16" s="5">
        <v>206411</v>
      </c>
      <c r="I16" s="5">
        <v>206000</v>
      </c>
      <c r="J16" t="s">
        <v>29</v>
      </c>
      <c r="K16" t="s">
        <v>159</v>
      </c>
      <c r="L16" t="s">
        <v>160</v>
      </c>
      <c r="M16" t="s">
        <v>161</v>
      </c>
      <c r="N16" t="s">
        <v>162</v>
      </c>
      <c r="O16" t="s">
        <v>814</v>
      </c>
      <c r="P16" t="s">
        <v>34</v>
      </c>
      <c r="Q16" t="s">
        <v>51</v>
      </c>
      <c r="R16" t="s">
        <v>58</v>
      </c>
      <c r="S16" t="s">
        <v>37</v>
      </c>
      <c r="T16" t="s">
        <v>38</v>
      </c>
      <c r="U16" t="s">
        <v>38</v>
      </c>
      <c r="V16" t="s">
        <v>39</v>
      </c>
      <c r="W16" t="s">
        <v>40</v>
      </c>
      <c r="X16" t="s">
        <v>40</v>
      </c>
      <c r="Y16" t="s">
        <v>41</v>
      </c>
      <c r="Z16" t="s">
        <v>41</v>
      </c>
      <c r="AA16" t="s">
        <v>37</v>
      </c>
    </row>
    <row r="17" spans="1:27" hidden="1" x14ac:dyDescent="0.25">
      <c r="A17" t="s">
        <v>163</v>
      </c>
      <c r="B17" t="s">
        <v>120</v>
      </c>
      <c r="C17" t="s">
        <v>27</v>
      </c>
      <c r="D17" t="s">
        <v>501</v>
      </c>
      <c r="E17" s="34">
        <v>402</v>
      </c>
      <c r="F17" s="34" t="s">
        <v>813</v>
      </c>
      <c r="G17" s="5">
        <v>1951000</v>
      </c>
      <c r="H17" s="5">
        <v>-1951452</v>
      </c>
      <c r="I17" s="5">
        <v>-1951000</v>
      </c>
      <c r="J17" t="s">
        <v>99</v>
      </c>
      <c r="K17" t="s">
        <v>51</v>
      </c>
      <c r="L17" t="s">
        <v>137</v>
      </c>
      <c r="M17" t="s">
        <v>138</v>
      </c>
      <c r="N17" t="s">
        <v>139</v>
      </c>
      <c r="O17" t="s">
        <v>814</v>
      </c>
      <c r="P17" t="s">
        <v>34</v>
      </c>
      <c r="Q17" t="s">
        <v>51</v>
      </c>
      <c r="R17" t="s">
        <v>58</v>
      </c>
      <c r="S17" t="s">
        <v>37</v>
      </c>
      <c r="T17" t="s">
        <v>38</v>
      </c>
      <c r="U17" t="s">
        <v>38</v>
      </c>
      <c r="V17" t="s">
        <v>39</v>
      </c>
      <c r="W17" t="s">
        <v>40</v>
      </c>
      <c r="X17" t="s">
        <v>40</v>
      </c>
      <c r="Y17" t="s">
        <v>41</v>
      </c>
      <c r="Z17" t="s">
        <v>41</v>
      </c>
      <c r="AA17" t="s">
        <v>37</v>
      </c>
    </row>
    <row r="18" spans="1:27" x14ac:dyDescent="0.25">
      <c r="A18" t="s">
        <v>164</v>
      </c>
      <c r="B18" t="s">
        <v>26</v>
      </c>
      <c r="C18" t="s">
        <v>27</v>
      </c>
      <c r="D18" t="s">
        <v>501</v>
      </c>
      <c r="E18" s="34">
        <v>402</v>
      </c>
      <c r="F18" s="34" t="s">
        <v>813</v>
      </c>
      <c r="G18" s="5">
        <v>1745000</v>
      </c>
      <c r="H18" s="5">
        <v>1745041</v>
      </c>
      <c r="I18" s="5">
        <v>1745000</v>
      </c>
      <c r="J18" t="s">
        <v>29</v>
      </c>
      <c r="K18" t="s">
        <v>605</v>
      </c>
      <c r="L18" t="s">
        <v>778</v>
      </c>
      <c r="M18" t="s">
        <v>779</v>
      </c>
      <c r="N18" t="s">
        <v>778</v>
      </c>
      <c r="O18" t="s">
        <v>814</v>
      </c>
      <c r="P18" t="s">
        <v>34</v>
      </c>
      <c r="Q18" t="s">
        <v>51</v>
      </c>
      <c r="R18" t="s">
        <v>58</v>
      </c>
      <c r="S18" t="s">
        <v>37</v>
      </c>
      <c r="T18" t="s">
        <v>38</v>
      </c>
      <c r="U18" t="s">
        <v>38</v>
      </c>
      <c r="V18" t="s">
        <v>39</v>
      </c>
      <c r="W18" t="s">
        <v>40</v>
      </c>
      <c r="X18" t="s">
        <v>40</v>
      </c>
      <c r="Y18" t="s">
        <v>41</v>
      </c>
      <c r="Z18" t="s">
        <v>41</v>
      </c>
      <c r="AA18" t="s">
        <v>37</v>
      </c>
    </row>
    <row r="19" spans="1:27" hidden="1" x14ac:dyDescent="0.25">
      <c r="A19" t="s">
        <v>165</v>
      </c>
      <c r="B19" t="s">
        <v>26</v>
      </c>
      <c r="C19" t="s">
        <v>27</v>
      </c>
      <c r="D19" t="s">
        <v>501</v>
      </c>
      <c r="E19" s="34">
        <v>402</v>
      </c>
      <c r="F19" s="34" t="s">
        <v>813</v>
      </c>
      <c r="G19" s="5">
        <v>1745000</v>
      </c>
      <c r="H19" s="5">
        <v>-1745041</v>
      </c>
      <c r="I19" s="5">
        <v>-1745000</v>
      </c>
      <c r="J19" t="s">
        <v>99</v>
      </c>
      <c r="K19" t="s">
        <v>154</v>
      </c>
      <c r="L19" t="s">
        <v>155</v>
      </c>
      <c r="M19" t="s">
        <v>156</v>
      </c>
      <c r="N19" t="s">
        <v>157</v>
      </c>
      <c r="O19" t="s">
        <v>814</v>
      </c>
      <c r="P19" t="s">
        <v>34</v>
      </c>
      <c r="Q19" t="s">
        <v>51</v>
      </c>
      <c r="R19" t="s">
        <v>58</v>
      </c>
      <c r="S19" t="s">
        <v>37</v>
      </c>
      <c r="T19" t="s">
        <v>38</v>
      </c>
      <c r="U19" t="s">
        <v>38</v>
      </c>
      <c r="V19" t="s">
        <v>39</v>
      </c>
      <c r="W19" t="s">
        <v>40</v>
      </c>
      <c r="X19" t="s">
        <v>40</v>
      </c>
      <c r="Y19" t="s">
        <v>41</v>
      </c>
      <c r="Z19" t="s">
        <v>41</v>
      </c>
      <c r="AA19" t="s">
        <v>37</v>
      </c>
    </row>
    <row r="20" spans="1:27" x14ac:dyDescent="0.25">
      <c r="A20" t="s">
        <v>166</v>
      </c>
      <c r="B20" t="s">
        <v>26</v>
      </c>
      <c r="C20" t="s">
        <v>27</v>
      </c>
      <c r="D20" t="s">
        <v>501</v>
      </c>
      <c r="E20" s="34">
        <v>402</v>
      </c>
      <c r="F20" s="34" t="s">
        <v>813</v>
      </c>
      <c r="G20" s="5">
        <v>1771000</v>
      </c>
      <c r="H20" s="5">
        <v>1771397</v>
      </c>
      <c r="I20" s="5">
        <v>1771000</v>
      </c>
      <c r="J20" t="s">
        <v>29</v>
      </c>
      <c r="K20" t="s">
        <v>605</v>
      </c>
      <c r="L20" t="s">
        <v>778</v>
      </c>
      <c r="M20" t="s">
        <v>779</v>
      </c>
      <c r="N20" t="s">
        <v>778</v>
      </c>
      <c r="O20" t="s">
        <v>814</v>
      </c>
      <c r="P20" t="s">
        <v>34</v>
      </c>
      <c r="Q20" t="s">
        <v>51</v>
      </c>
      <c r="R20" t="s">
        <v>58</v>
      </c>
      <c r="S20" t="s">
        <v>37</v>
      </c>
      <c r="T20" t="s">
        <v>38</v>
      </c>
      <c r="U20" t="s">
        <v>38</v>
      </c>
      <c r="V20" t="s">
        <v>39</v>
      </c>
      <c r="W20" t="s">
        <v>40</v>
      </c>
      <c r="X20" t="s">
        <v>40</v>
      </c>
      <c r="Y20" t="s">
        <v>41</v>
      </c>
      <c r="Z20" t="s">
        <v>41</v>
      </c>
      <c r="AA20" t="s">
        <v>37</v>
      </c>
    </row>
    <row r="21" spans="1:27" x14ac:dyDescent="0.25">
      <c r="A21" t="s">
        <v>167</v>
      </c>
      <c r="B21" t="s">
        <v>26</v>
      </c>
      <c r="C21" t="s">
        <v>27</v>
      </c>
      <c r="D21" t="s">
        <v>501</v>
      </c>
      <c r="E21" s="34">
        <v>402</v>
      </c>
      <c r="F21" s="34" t="s">
        <v>813</v>
      </c>
      <c r="G21" s="5">
        <v>1771000</v>
      </c>
      <c r="H21" s="5">
        <v>-1771397</v>
      </c>
      <c r="I21" s="5">
        <v>-1771000</v>
      </c>
      <c r="J21" t="s">
        <v>99</v>
      </c>
      <c r="K21" t="s">
        <v>780</v>
      </c>
      <c r="L21" t="s">
        <v>781</v>
      </c>
      <c r="M21" t="s">
        <v>169</v>
      </c>
      <c r="N21" t="s">
        <v>170</v>
      </c>
      <c r="O21" t="s">
        <v>814</v>
      </c>
      <c r="P21" t="s">
        <v>34</v>
      </c>
      <c r="Q21" t="s">
        <v>51</v>
      </c>
      <c r="R21" t="s">
        <v>58</v>
      </c>
      <c r="S21" t="s">
        <v>37</v>
      </c>
      <c r="T21" t="s">
        <v>38</v>
      </c>
      <c r="U21" t="s">
        <v>38</v>
      </c>
      <c r="V21" t="s">
        <v>39</v>
      </c>
      <c r="W21" t="s">
        <v>40</v>
      </c>
      <c r="X21" t="s">
        <v>40</v>
      </c>
      <c r="Y21" t="s">
        <v>41</v>
      </c>
      <c r="Z21" t="s">
        <v>41</v>
      </c>
      <c r="AA21" t="s">
        <v>37</v>
      </c>
    </row>
    <row r="22" spans="1:27" x14ac:dyDescent="0.25">
      <c r="A22" t="s">
        <v>812</v>
      </c>
      <c r="B22" t="s">
        <v>26</v>
      </c>
      <c r="C22" t="s">
        <v>27</v>
      </c>
      <c r="D22" t="s">
        <v>75</v>
      </c>
      <c r="E22" s="34">
        <v>402</v>
      </c>
      <c r="F22" s="34" t="s">
        <v>818</v>
      </c>
      <c r="G22" s="5">
        <v>2768000</v>
      </c>
      <c r="H22" s="5">
        <v>2768185</v>
      </c>
      <c r="I22" s="5">
        <v>2768000</v>
      </c>
      <c r="J22" t="s">
        <v>29</v>
      </c>
      <c r="K22" t="s">
        <v>768</v>
      </c>
      <c r="L22" t="s">
        <v>769</v>
      </c>
      <c r="M22" t="s">
        <v>770</v>
      </c>
      <c r="N22" t="s">
        <v>771</v>
      </c>
      <c r="O22" t="s">
        <v>814</v>
      </c>
      <c r="P22" t="s">
        <v>34</v>
      </c>
      <c r="Q22" t="s">
        <v>76</v>
      </c>
      <c r="R22" t="s">
        <v>77</v>
      </c>
      <c r="S22" t="s">
        <v>37</v>
      </c>
      <c r="T22" t="s">
        <v>38</v>
      </c>
      <c r="U22" t="s">
        <v>38</v>
      </c>
      <c r="V22" t="s">
        <v>39</v>
      </c>
      <c r="W22" t="s">
        <v>40</v>
      </c>
      <c r="X22" t="s">
        <v>40</v>
      </c>
      <c r="Y22" t="s">
        <v>41</v>
      </c>
      <c r="Z22" t="s">
        <v>41</v>
      </c>
      <c r="AA22" t="s">
        <v>37</v>
      </c>
    </row>
    <row r="23" spans="1:27" x14ac:dyDescent="0.25">
      <c r="A23" t="s">
        <v>815</v>
      </c>
      <c r="B23" t="s">
        <v>26</v>
      </c>
      <c r="C23" t="s">
        <v>27</v>
      </c>
      <c r="D23" t="s">
        <v>75</v>
      </c>
      <c r="E23" s="34">
        <v>402</v>
      </c>
      <c r="F23" s="34" t="s">
        <v>818</v>
      </c>
      <c r="G23" s="5">
        <v>138000</v>
      </c>
      <c r="H23" s="5">
        <v>-138410</v>
      </c>
      <c r="I23" s="5">
        <v>-138000</v>
      </c>
      <c r="J23" t="s">
        <v>99</v>
      </c>
      <c r="K23" t="s">
        <v>776</v>
      </c>
      <c r="L23" t="s">
        <v>777</v>
      </c>
      <c r="M23" t="s">
        <v>112</v>
      </c>
      <c r="N23" t="s">
        <v>113</v>
      </c>
      <c r="O23" t="s">
        <v>814</v>
      </c>
      <c r="P23" t="s">
        <v>34</v>
      </c>
      <c r="Q23" t="s">
        <v>76</v>
      </c>
      <c r="R23" t="s">
        <v>77</v>
      </c>
      <c r="S23" t="s">
        <v>37</v>
      </c>
      <c r="T23" t="s">
        <v>38</v>
      </c>
      <c r="U23" t="s">
        <v>38</v>
      </c>
      <c r="V23" t="s">
        <v>39</v>
      </c>
      <c r="W23" t="s">
        <v>40</v>
      </c>
      <c r="X23" t="s">
        <v>40</v>
      </c>
      <c r="Y23" t="s">
        <v>41</v>
      </c>
      <c r="Z23" t="s">
        <v>41</v>
      </c>
      <c r="AA23" t="s">
        <v>37</v>
      </c>
    </row>
    <row r="24" spans="1:27" x14ac:dyDescent="0.25">
      <c r="A24" t="s">
        <v>816</v>
      </c>
      <c r="B24" t="s">
        <v>26</v>
      </c>
      <c r="C24" t="s">
        <v>27</v>
      </c>
      <c r="D24" t="s">
        <v>75</v>
      </c>
      <c r="E24" s="34">
        <v>402</v>
      </c>
      <c r="F24" s="34" t="s">
        <v>818</v>
      </c>
      <c r="G24" s="5">
        <v>630000</v>
      </c>
      <c r="H24" s="5">
        <v>-629437</v>
      </c>
      <c r="I24" s="5">
        <v>-630000</v>
      </c>
      <c r="J24" t="s">
        <v>99</v>
      </c>
      <c r="K24" t="s">
        <v>605</v>
      </c>
      <c r="L24" t="s">
        <v>778</v>
      </c>
      <c r="M24" t="s">
        <v>779</v>
      </c>
      <c r="N24" t="s">
        <v>778</v>
      </c>
      <c r="O24" t="s">
        <v>814</v>
      </c>
      <c r="P24" t="s">
        <v>34</v>
      </c>
      <c r="Q24" t="s">
        <v>76</v>
      </c>
      <c r="R24" t="s">
        <v>77</v>
      </c>
      <c r="S24" t="s">
        <v>37</v>
      </c>
      <c r="T24" t="s">
        <v>38</v>
      </c>
      <c r="U24" t="s">
        <v>38</v>
      </c>
      <c r="V24" t="s">
        <v>39</v>
      </c>
      <c r="W24" t="s">
        <v>40</v>
      </c>
      <c r="X24" t="s">
        <v>40</v>
      </c>
      <c r="Y24" t="s">
        <v>41</v>
      </c>
      <c r="Z24" t="s">
        <v>41</v>
      </c>
      <c r="AA24" t="s">
        <v>37</v>
      </c>
    </row>
    <row r="25" spans="1:27" hidden="1" x14ac:dyDescent="0.25">
      <c r="A25" t="s">
        <v>817</v>
      </c>
      <c r="B25" t="s">
        <v>26</v>
      </c>
      <c r="C25" t="s">
        <v>27</v>
      </c>
      <c r="D25" t="s">
        <v>75</v>
      </c>
      <c r="E25" s="34">
        <v>402</v>
      </c>
      <c r="F25" s="34" t="s">
        <v>818</v>
      </c>
      <c r="G25" s="5">
        <v>2000000</v>
      </c>
      <c r="H25" s="5">
        <v>-2000338</v>
      </c>
      <c r="I25" s="5">
        <v>-2000000</v>
      </c>
      <c r="J25" t="s">
        <v>99</v>
      </c>
      <c r="K25" t="s">
        <v>100</v>
      </c>
      <c r="L25" t="s">
        <v>101</v>
      </c>
      <c r="M25" t="s">
        <v>102</v>
      </c>
      <c r="N25" t="s">
        <v>103</v>
      </c>
      <c r="O25" t="s">
        <v>814</v>
      </c>
      <c r="P25" t="s">
        <v>34</v>
      </c>
      <c r="Q25" t="s">
        <v>76</v>
      </c>
      <c r="R25" t="s">
        <v>77</v>
      </c>
      <c r="S25" t="s">
        <v>37</v>
      </c>
      <c r="T25" t="s">
        <v>38</v>
      </c>
      <c r="U25" t="s">
        <v>38</v>
      </c>
      <c r="V25" t="s">
        <v>39</v>
      </c>
      <c r="W25" t="s">
        <v>40</v>
      </c>
      <c r="X25" t="s">
        <v>40</v>
      </c>
      <c r="Y25" t="s">
        <v>41</v>
      </c>
      <c r="Z25" t="s">
        <v>41</v>
      </c>
      <c r="AA25" t="s">
        <v>37</v>
      </c>
    </row>
    <row r="26" spans="1:27" x14ac:dyDescent="0.25">
      <c r="A26" t="s">
        <v>819</v>
      </c>
      <c r="B26" t="s">
        <v>26</v>
      </c>
      <c r="C26" t="s">
        <v>27</v>
      </c>
      <c r="D26" t="s">
        <v>75</v>
      </c>
      <c r="E26" s="34">
        <v>402</v>
      </c>
      <c r="F26" s="34" t="s">
        <v>818</v>
      </c>
      <c r="G26" s="5">
        <v>934000</v>
      </c>
      <c r="H26" s="5">
        <v>-933770</v>
      </c>
      <c r="I26" s="5">
        <v>-934000</v>
      </c>
      <c r="J26" t="s">
        <v>99</v>
      </c>
      <c r="K26" t="s">
        <v>768</v>
      </c>
      <c r="L26" t="s">
        <v>769</v>
      </c>
      <c r="M26" t="s">
        <v>770</v>
      </c>
      <c r="N26" t="s">
        <v>771</v>
      </c>
      <c r="O26" t="s">
        <v>814</v>
      </c>
      <c r="P26" t="s">
        <v>34</v>
      </c>
      <c r="Q26" t="s">
        <v>76</v>
      </c>
      <c r="R26" t="s">
        <v>77</v>
      </c>
      <c r="S26" t="s">
        <v>37</v>
      </c>
      <c r="T26" t="s">
        <v>38</v>
      </c>
      <c r="U26" t="s">
        <v>38</v>
      </c>
      <c r="V26" t="s">
        <v>39</v>
      </c>
      <c r="W26" t="s">
        <v>40</v>
      </c>
      <c r="X26" t="s">
        <v>40</v>
      </c>
      <c r="Y26" t="s">
        <v>41</v>
      </c>
      <c r="Z26" t="s">
        <v>41</v>
      </c>
      <c r="AA26" t="s">
        <v>37</v>
      </c>
    </row>
    <row r="27" spans="1:27" hidden="1" x14ac:dyDescent="0.25">
      <c r="A27" t="s">
        <v>820</v>
      </c>
      <c r="B27" t="s">
        <v>26</v>
      </c>
      <c r="C27" t="s">
        <v>27</v>
      </c>
      <c r="D27" t="s">
        <v>75</v>
      </c>
      <c r="E27" s="34">
        <v>402</v>
      </c>
      <c r="F27" s="34" t="s">
        <v>818</v>
      </c>
      <c r="G27" s="5">
        <v>944000</v>
      </c>
      <c r="H27" s="5">
        <v>943642</v>
      </c>
      <c r="I27" s="5">
        <v>944000</v>
      </c>
      <c r="J27" t="s">
        <v>29</v>
      </c>
      <c r="K27" t="s">
        <v>104</v>
      </c>
      <c r="L27" t="s">
        <v>105</v>
      </c>
      <c r="M27" t="s">
        <v>102</v>
      </c>
      <c r="N27" t="s">
        <v>103</v>
      </c>
      <c r="O27" t="s">
        <v>814</v>
      </c>
      <c r="P27" t="s">
        <v>34</v>
      </c>
      <c r="Q27" t="s">
        <v>76</v>
      </c>
      <c r="R27" t="s">
        <v>77</v>
      </c>
      <c r="S27" t="s">
        <v>37</v>
      </c>
      <c r="T27" t="s">
        <v>38</v>
      </c>
      <c r="U27" t="s">
        <v>38</v>
      </c>
      <c r="V27" t="s">
        <v>39</v>
      </c>
      <c r="W27" t="s">
        <v>40</v>
      </c>
      <c r="X27" t="s">
        <v>40</v>
      </c>
      <c r="Y27" t="s">
        <v>41</v>
      </c>
      <c r="Z27" t="s">
        <v>41</v>
      </c>
      <c r="AA27" t="s">
        <v>37</v>
      </c>
    </row>
    <row r="28" spans="1:27" x14ac:dyDescent="0.25">
      <c r="A28" t="s">
        <v>821</v>
      </c>
      <c r="B28" t="s">
        <v>26</v>
      </c>
      <c r="C28" t="s">
        <v>27</v>
      </c>
      <c r="D28" t="s">
        <v>75</v>
      </c>
      <c r="E28" s="34">
        <v>402</v>
      </c>
      <c r="F28" s="34" t="s">
        <v>818</v>
      </c>
      <c r="G28" s="5">
        <v>44000</v>
      </c>
      <c r="H28" s="5">
        <v>43532</v>
      </c>
      <c r="I28" s="5">
        <v>44000</v>
      </c>
      <c r="J28" t="s">
        <v>29</v>
      </c>
      <c r="K28" t="s">
        <v>776</v>
      </c>
      <c r="L28" t="s">
        <v>777</v>
      </c>
      <c r="M28" t="s">
        <v>112</v>
      </c>
      <c r="N28" t="s">
        <v>113</v>
      </c>
      <c r="O28" t="s">
        <v>814</v>
      </c>
      <c r="P28" t="s">
        <v>34</v>
      </c>
      <c r="Q28" t="s">
        <v>76</v>
      </c>
      <c r="R28" t="s">
        <v>77</v>
      </c>
      <c r="S28" t="s">
        <v>37</v>
      </c>
      <c r="T28" t="s">
        <v>38</v>
      </c>
      <c r="U28" t="s">
        <v>38</v>
      </c>
      <c r="V28" t="s">
        <v>39</v>
      </c>
      <c r="W28" t="s">
        <v>40</v>
      </c>
      <c r="X28" t="s">
        <v>40</v>
      </c>
      <c r="Y28" t="s">
        <v>41</v>
      </c>
      <c r="Z28" t="s">
        <v>41</v>
      </c>
      <c r="AA28" t="s">
        <v>37</v>
      </c>
    </row>
    <row r="29" spans="1:27" x14ac:dyDescent="0.25">
      <c r="A29" t="s">
        <v>822</v>
      </c>
      <c r="B29" t="s">
        <v>26</v>
      </c>
      <c r="C29" t="s">
        <v>27</v>
      </c>
      <c r="D29" t="s">
        <v>75</v>
      </c>
      <c r="E29" s="34">
        <v>402</v>
      </c>
      <c r="F29" s="34" t="s">
        <v>818</v>
      </c>
      <c r="G29" s="5">
        <v>54000</v>
      </c>
      <c r="H29" s="5">
        <v>-53404</v>
      </c>
      <c r="I29" s="5">
        <v>-54000</v>
      </c>
      <c r="J29" t="s">
        <v>99</v>
      </c>
      <c r="K29" t="s">
        <v>605</v>
      </c>
      <c r="L29" t="s">
        <v>778</v>
      </c>
      <c r="M29" t="s">
        <v>779</v>
      </c>
      <c r="N29" t="s">
        <v>778</v>
      </c>
      <c r="O29" t="s">
        <v>814</v>
      </c>
      <c r="P29" t="s">
        <v>34</v>
      </c>
      <c r="Q29" t="s">
        <v>76</v>
      </c>
      <c r="R29" t="s">
        <v>77</v>
      </c>
      <c r="S29" t="s">
        <v>37</v>
      </c>
      <c r="T29" t="s">
        <v>38</v>
      </c>
      <c r="U29" t="s">
        <v>38</v>
      </c>
      <c r="V29" t="s">
        <v>39</v>
      </c>
      <c r="W29" t="s">
        <v>40</v>
      </c>
      <c r="X29" t="s">
        <v>40</v>
      </c>
      <c r="Y29" t="s">
        <v>41</v>
      </c>
      <c r="Z29" t="s">
        <v>41</v>
      </c>
      <c r="AA29" t="s">
        <v>37</v>
      </c>
    </row>
    <row r="30" spans="1:27" hidden="1" x14ac:dyDescent="0.25">
      <c r="A30" t="s">
        <v>149</v>
      </c>
      <c r="B30" t="s">
        <v>26</v>
      </c>
      <c r="C30" t="s">
        <v>27</v>
      </c>
      <c r="D30" t="s">
        <v>75</v>
      </c>
      <c r="E30" s="34">
        <v>402</v>
      </c>
      <c r="F30" s="34" t="s">
        <v>818</v>
      </c>
      <c r="G30" s="5">
        <v>56000</v>
      </c>
      <c r="H30" s="5">
        <v>55587</v>
      </c>
      <c r="I30" s="5">
        <v>56000</v>
      </c>
      <c r="J30" t="s">
        <v>29</v>
      </c>
      <c r="K30" t="s">
        <v>76</v>
      </c>
      <c r="L30" t="s">
        <v>77</v>
      </c>
      <c r="M30" t="s">
        <v>142</v>
      </c>
      <c r="N30" t="s">
        <v>77</v>
      </c>
      <c r="O30" t="s">
        <v>814</v>
      </c>
      <c r="P30" t="s">
        <v>34</v>
      </c>
      <c r="Q30" t="s">
        <v>76</v>
      </c>
      <c r="R30" t="s">
        <v>77</v>
      </c>
      <c r="S30" t="s">
        <v>37</v>
      </c>
      <c r="T30" t="s">
        <v>38</v>
      </c>
      <c r="U30" t="s">
        <v>38</v>
      </c>
      <c r="V30" t="s">
        <v>39</v>
      </c>
      <c r="W30" t="s">
        <v>40</v>
      </c>
      <c r="X30" t="s">
        <v>40</v>
      </c>
      <c r="Y30" t="s">
        <v>41</v>
      </c>
      <c r="Z30" t="s">
        <v>41</v>
      </c>
      <c r="AA30" t="s">
        <v>37</v>
      </c>
    </row>
    <row r="31" spans="1:27" x14ac:dyDescent="0.25">
      <c r="A31" t="s">
        <v>150</v>
      </c>
      <c r="B31" t="s">
        <v>26</v>
      </c>
      <c r="C31" t="s">
        <v>27</v>
      </c>
      <c r="D31" t="s">
        <v>75</v>
      </c>
      <c r="E31" s="34">
        <v>402</v>
      </c>
      <c r="F31" s="34" t="s">
        <v>818</v>
      </c>
      <c r="G31" s="5">
        <v>56000</v>
      </c>
      <c r="H31" s="5">
        <v>-55587</v>
      </c>
      <c r="I31" s="5">
        <v>-56000</v>
      </c>
      <c r="J31" t="s">
        <v>99</v>
      </c>
      <c r="K31" t="s">
        <v>776</v>
      </c>
      <c r="L31" t="s">
        <v>777</v>
      </c>
      <c r="M31" t="s">
        <v>112</v>
      </c>
      <c r="N31" t="s">
        <v>113</v>
      </c>
      <c r="O31" t="s">
        <v>814</v>
      </c>
      <c r="P31" t="s">
        <v>34</v>
      </c>
      <c r="Q31" t="s">
        <v>76</v>
      </c>
      <c r="R31" t="s">
        <v>77</v>
      </c>
      <c r="S31" t="s">
        <v>37</v>
      </c>
      <c r="T31" t="s">
        <v>38</v>
      </c>
      <c r="U31" t="s">
        <v>38</v>
      </c>
      <c r="V31" t="s">
        <v>39</v>
      </c>
      <c r="W31" t="s">
        <v>40</v>
      </c>
      <c r="X31" t="s">
        <v>40</v>
      </c>
      <c r="Y31" t="s">
        <v>41</v>
      </c>
      <c r="Z31" t="s">
        <v>41</v>
      </c>
      <c r="AA31" t="s">
        <v>37</v>
      </c>
    </row>
    <row r="32" spans="1:27" hidden="1" x14ac:dyDescent="0.25">
      <c r="A32" t="s">
        <v>153</v>
      </c>
      <c r="B32" t="s">
        <v>120</v>
      </c>
      <c r="C32" t="s">
        <v>27</v>
      </c>
      <c r="D32" t="s">
        <v>75</v>
      </c>
      <c r="E32" s="34">
        <v>402</v>
      </c>
      <c r="F32" s="34" t="s">
        <v>818</v>
      </c>
      <c r="G32" s="5">
        <v>342000</v>
      </c>
      <c r="H32" s="5">
        <v>342081</v>
      </c>
      <c r="I32" s="5">
        <v>342000</v>
      </c>
      <c r="J32" t="s">
        <v>29</v>
      </c>
      <c r="K32" t="s">
        <v>154</v>
      </c>
      <c r="L32" t="s">
        <v>155</v>
      </c>
      <c r="M32" t="s">
        <v>156</v>
      </c>
      <c r="N32" t="s">
        <v>157</v>
      </c>
      <c r="O32" t="s">
        <v>814</v>
      </c>
      <c r="P32" t="s">
        <v>34</v>
      </c>
      <c r="Q32" t="s">
        <v>76</v>
      </c>
      <c r="R32" t="s">
        <v>77</v>
      </c>
      <c r="S32" t="s">
        <v>37</v>
      </c>
      <c r="T32" t="s">
        <v>38</v>
      </c>
      <c r="U32" t="s">
        <v>38</v>
      </c>
      <c r="V32" t="s">
        <v>39</v>
      </c>
      <c r="W32" t="s">
        <v>40</v>
      </c>
      <c r="X32" t="s">
        <v>40</v>
      </c>
      <c r="Y32" t="s">
        <v>41</v>
      </c>
      <c r="Z32" t="s">
        <v>41</v>
      </c>
      <c r="AA32" t="s">
        <v>37</v>
      </c>
    </row>
    <row r="33" spans="1:28" hidden="1" x14ac:dyDescent="0.25">
      <c r="A33" t="s">
        <v>158</v>
      </c>
      <c r="B33" t="s">
        <v>120</v>
      </c>
      <c r="C33" t="s">
        <v>27</v>
      </c>
      <c r="D33" t="s">
        <v>75</v>
      </c>
      <c r="E33" s="34">
        <v>402</v>
      </c>
      <c r="F33" s="34" t="s">
        <v>818</v>
      </c>
      <c r="G33" s="5">
        <v>78000</v>
      </c>
      <c r="H33" s="5">
        <v>78433</v>
      </c>
      <c r="I33" s="5">
        <v>78000</v>
      </c>
      <c r="J33" t="s">
        <v>29</v>
      </c>
      <c r="K33" t="s">
        <v>159</v>
      </c>
      <c r="L33" t="s">
        <v>160</v>
      </c>
      <c r="M33" t="s">
        <v>161</v>
      </c>
      <c r="N33" t="s">
        <v>162</v>
      </c>
      <c r="O33" t="s">
        <v>814</v>
      </c>
      <c r="P33" t="s">
        <v>34</v>
      </c>
      <c r="Q33" t="s">
        <v>76</v>
      </c>
      <c r="R33" t="s">
        <v>77</v>
      </c>
      <c r="S33" t="s">
        <v>37</v>
      </c>
      <c r="T33" t="s">
        <v>38</v>
      </c>
      <c r="U33" t="s">
        <v>38</v>
      </c>
      <c r="V33" t="s">
        <v>39</v>
      </c>
      <c r="W33" t="s">
        <v>40</v>
      </c>
      <c r="X33" t="s">
        <v>40</v>
      </c>
      <c r="Y33" t="s">
        <v>41</v>
      </c>
      <c r="Z33" t="s">
        <v>41</v>
      </c>
      <c r="AA33" t="s">
        <v>37</v>
      </c>
    </row>
    <row r="34" spans="1:28" hidden="1" x14ac:dyDescent="0.25">
      <c r="A34" t="s">
        <v>163</v>
      </c>
      <c r="B34" t="s">
        <v>120</v>
      </c>
      <c r="C34" t="s">
        <v>27</v>
      </c>
      <c r="D34" t="s">
        <v>75</v>
      </c>
      <c r="E34" s="34">
        <v>402</v>
      </c>
      <c r="F34" s="34" t="s">
        <v>818</v>
      </c>
      <c r="G34" s="5">
        <v>420000</v>
      </c>
      <c r="H34" s="5">
        <v>-420514</v>
      </c>
      <c r="I34" s="5">
        <v>-420000</v>
      </c>
      <c r="J34" t="s">
        <v>99</v>
      </c>
      <c r="K34" t="s">
        <v>76</v>
      </c>
      <c r="L34" t="s">
        <v>77</v>
      </c>
      <c r="M34" t="s">
        <v>142</v>
      </c>
      <c r="N34" t="s">
        <v>77</v>
      </c>
      <c r="O34" t="s">
        <v>814</v>
      </c>
      <c r="P34" t="s">
        <v>34</v>
      </c>
      <c r="Q34" t="s">
        <v>76</v>
      </c>
      <c r="R34" t="s">
        <v>77</v>
      </c>
      <c r="S34" t="s">
        <v>37</v>
      </c>
      <c r="T34" t="s">
        <v>38</v>
      </c>
      <c r="U34" t="s">
        <v>38</v>
      </c>
      <c r="V34" t="s">
        <v>39</v>
      </c>
      <c r="W34" t="s">
        <v>40</v>
      </c>
      <c r="X34" t="s">
        <v>40</v>
      </c>
      <c r="Y34" t="s">
        <v>41</v>
      </c>
      <c r="Z34" t="s">
        <v>41</v>
      </c>
      <c r="AA34" t="s">
        <v>37</v>
      </c>
    </row>
    <row r="35" spans="1:28" x14ac:dyDescent="0.25">
      <c r="A35" t="s">
        <v>164</v>
      </c>
      <c r="B35" t="s">
        <v>26</v>
      </c>
      <c r="C35" t="s">
        <v>27</v>
      </c>
      <c r="D35" t="s">
        <v>75</v>
      </c>
      <c r="E35" s="34">
        <v>402</v>
      </c>
      <c r="F35" s="34" t="s">
        <v>818</v>
      </c>
      <c r="G35" s="5">
        <v>342000</v>
      </c>
      <c r="H35" s="5">
        <v>342081</v>
      </c>
      <c r="I35" s="5">
        <v>342000</v>
      </c>
      <c r="J35" t="s">
        <v>29</v>
      </c>
      <c r="K35" t="s">
        <v>605</v>
      </c>
      <c r="L35" t="s">
        <v>778</v>
      </c>
      <c r="M35" t="s">
        <v>779</v>
      </c>
      <c r="N35" t="s">
        <v>778</v>
      </c>
      <c r="O35" t="s">
        <v>814</v>
      </c>
      <c r="P35" t="s">
        <v>34</v>
      </c>
      <c r="Q35" t="s">
        <v>76</v>
      </c>
      <c r="R35" t="s">
        <v>77</v>
      </c>
      <c r="S35" t="s">
        <v>37</v>
      </c>
      <c r="T35" t="s">
        <v>38</v>
      </c>
      <c r="U35" t="s">
        <v>38</v>
      </c>
      <c r="V35" t="s">
        <v>39</v>
      </c>
      <c r="W35" t="s">
        <v>40</v>
      </c>
      <c r="X35" t="s">
        <v>40</v>
      </c>
      <c r="Y35" t="s">
        <v>41</v>
      </c>
      <c r="Z35" t="s">
        <v>41</v>
      </c>
      <c r="AA35" t="s">
        <v>37</v>
      </c>
    </row>
    <row r="36" spans="1:28" hidden="1" x14ac:dyDescent="0.25">
      <c r="A36" t="s">
        <v>165</v>
      </c>
      <c r="B36" t="s">
        <v>26</v>
      </c>
      <c r="C36" t="s">
        <v>27</v>
      </c>
      <c r="D36" t="s">
        <v>75</v>
      </c>
      <c r="E36" s="34">
        <v>402</v>
      </c>
      <c r="F36" s="34" t="s">
        <v>818</v>
      </c>
      <c r="G36" s="5">
        <v>342000</v>
      </c>
      <c r="H36" s="5">
        <v>-342081</v>
      </c>
      <c r="I36" s="5">
        <v>-342000</v>
      </c>
      <c r="J36" t="s">
        <v>99</v>
      </c>
      <c r="K36" t="s">
        <v>154</v>
      </c>
      <c r="L36" t="s">
        <v>155</v>
      </c>
      <c r="M36" t="s">
        <v>156</v>
      </c>
      <c r="N36" t="s">
        <v>157</v>
      </c>
      <c r="O36" t="s">
        <v>814</v>
      </c>
      <c r="P36" t="s">
        <v>34</v>
      </c>
      <c r="Q36" t="s">
        <v>76</v>
      </c>
      <c r="R36" t="s">
        <v>77</v>
      </c>
      <c r="S36" t="s">
        <v>37</v>
      </c>
      <c r="T36" t="s">
        <v>38</v>
      </c>
      <c r="U36" t="s">
        <v>38</v>
      </c>
      <c r="V36" t="s">
        <v>39</v>
      </c>
      <c r="W36" t="s">
        <v>40</v>
      </c>
      <c r="X36" t="s">
        <v>40</v>
      </c>
      <c r="Y36" t="s">
        <v>41</v>
      </c>
      <c r="Z36" t="s">
        <v>41</v>
      </c>
      <c r="AA36" t="s">
        <v>37</v>
      </c>
    </row>
    <row r="37" spans="1:28" x14ac:dyDescent="0.25">
      <c r="A37" t="s">
        <v>166</v>
      </c>
      <c r="B37" t="s">
        <v>26</v>
      </c>
      <c r="C37" t="s">
        <v>27</v>
      </c>
      <c r="D37" t="s">
        <v>75</v>
      </c>
      <c r="E37" s="34">
        <v>402</v>
      </c>
      <c r="F37" s="34" t="s">
        <v>818</v>
      </c>
      <c r="G37" s="5">
        <v>255000</v>
      </c>
      <c r="H37" s="5">
        <v>255426</v>
      </c>
      <c r="I37" s="5">
        <v>255000</v>
      </c>
      <c r="J37" t="s">
        <v>29</v>
      </c>
      <c r="K37" t="s">
        <v>605</v>
      </c>
      <c r="L37" t="s">
        <v>778</v>
      </c>
      <c r="M37" t="s">
        <v>779</v>
      </c>
      <c r="N37" t="s">
        <v>778</v>
      </c>
      <c r="O37" t="s">
        <v>814</v>
      </c>
      <c r="P37" t="s">
        <v>34</v>
      </c>
      <c r="Q37" t="s">
        <v>76</v>
      </c>
      <c r="R37" t="s">
        <v>77</v>
      </c>
      <c r="S37" t="s">
        <v>37</v>
      </c>
      <c r="T37" t="s">
        <v>38</v>
      </c>
      <c r="U37" t="s">
        <v>38</v>
      </c>
      <c r="V37" t="s">
        <v>39</v>
      </c>
      <c r="W37" t="s">
        <v>40</v>
      </c>
      <c r="X37" t="s">
        <v>40</v>
      </c>
      <c r="Y37" t="s">
        <v>41</v>
      </c>
      <c r="Z37" t="s">
        <v>41</v>
      </c>
      <c r="AA37" t="s">
        <v>37</v>
      </c>
    </row>
    <row r="38" spans="1:28" x14ac:dyDescent="0.25">
      <c r="A38" t="s">
        <v>167</v>
      </c>
      <c r="B38" t="s">
        <v>26</v>
      </c>
      <c r="C38" t="s">
        <v>27</v>
      </c>
      <c r="D38" t="s">
        <v>75</v>
      </c>
      <c r="E38" s="34">
        <v>402</v>
      </c>
      <c r="F38" s="34" t="s">
        <v>818</v>
      </c>
      <c r="G38" s="5">
        <v>255000</v>
      </c>
      <c r="H38" s="5">
        <v>-255426</v>
      </c>
      <c r="I38" s="5">
        <v>-255000</v>
      </c>
      <c r="J38" t="s">
        <v>99</v>
      </c>
      <c r="K38" t="s">
        <v>780</v>
      </c>
      <c r="L38" t="s">
        <v>781</v>
      </c>
      <c r="M38" t="s">
        <v>169</v>
      </c>
      <c r="N38" t="s">
        <v>170</v>
      </c>
      <c r="O38" t="s">
        <v>814</v>
      </c>
      <c r="P38" t="s">
        <v>34</v>
      </c>
      <c r="Q38" t="s">
        <v>76</v>
      </c>
      <c r="R38" t="s">
        <v>77</v>
      </c>
      <c r="S38" t="s">
        <v>37</v>
      </c>
      <c r="T38" t="s">
        <v>38</v>
      </c>
      <c r="U38" t="s">
        <v>38</v>
      </c>
      <c r="V38" t="s">
        <v>39</v>
      </c>
      <c r="W38" t="s">
        <v>40</v>
      </c>
      <c r="X38" t="s">
        <v>40</v>
      </c>
      <c r="Y38" t="s">
        <v>41</v>
      </c>
      <c r="Z38" t="s">
        <v>41</v>
      </c>
      <c r="AA38" t="s">
        <v>37</v>
      </c>
    </row>
    <row r="39" spans="1:28" x14ac:dyDescent="0.25">
      <c r="A39" t="s">
        <v>823</v>
      </c>
      <c r="B39" t="s">
        <v>26</v>
      </c>
      <c r="C39" t="s">
        <v>220</v>
      </c>
      <c r="D39" t="s">
        <v>210</v>
      </c>
      <c r="E39" s="34">
        <v>402</v>
      </c>
      <c r="F39" s="34" t="s">
        <v>824</v>
      </c>
      <c r="G39" s="5">
        <v>9661000</v>
      </c>
      <c r="H39" s="5">
        <v>9660658</v>
      </c>
      <c r="I39" s="5">
        <v>9661000</v>
      </c>
      <c r="J39" t="s">
        <v>29</v>
      </c>
      <c r="K39" t="s">
        <v>772</v>
      </c>
      <c r="L39" t="s">
        <v>773</v>
      </c>
      <c r="M39" t="s">
        <v>770</v>
      </c>
      <c r="N39" t="s">
        <v>771</v>
      </c>
      <c r="O39" t="s">
        <v>814</v>
      </c>
      <c r="P39" t="s">
        <v>34</v>
      </c>
      <c r="Q39" t="s">
        <v>204</v>
      </c>
      <c r="R39" t="s">
        <v>205</v>
      </c>
      <c r="S39" t="s">
        <v>221</v>
      </c>
      <c r="T39" t="s">
        <v>185</v>
      </c>
      <c r="U39" t="s">
        <v>207</v>
      </c>
      <c r="V39" t="s">
        <v>39</v>
      </c>
      <c r="W39" t="s">
        <v>40</v>
      </c>
      <c r="X39" t="s">
        <v>40</v>
      </c>
      <c r="Y39" t="s">
        <v>41</v>
      </c>
      <c r="Z39" t="s">
        <v>41</v>
      </c>
      <c r="AA39" t="s">
        <v>208</v>
      </c>
      <c r="AB39" t="s">
        <v>209</v>
      </c>
    </row>
    <row r="40" spans="1:28" hidden="1" x14ac:dyDescent="0.25">
      <c r="A40" t="s">
        <v>825</v>
      </c>
      <c r="B40" t="s">
        <v>26</v>
      </c>
      <c r="C40" t="s">
        <v>220</v>
      </c>
      <c r="D40" t="s">
        <v>210</v>
      </c>
      <c r="E40" s="34">
        <v>402</v>
      </c>
      <c r="F40" s="34" t="s">
        <v>824</v>
      </c>
      <c r="G40" s="5">
        <v>1651000</v>
      </c>
      <c r="H40" s="5">
        <v>1651590</v>
      </c>
      <c r="I40" s="5">
        <v>1651000</v>
      </c>
      <c r="J40" t="s">
        <v>29</v>
      </c>
      <c r="K40" t="s">
        <v>100</v>
      </c>
      <c r="L40" t="s">
        <v>101</v>
      </c>
      <c r="M40" t="s">
        <v>102</v>
      </c>
      <c r="N40" t="s">
        <v>103</v>
      </c>
      <c r="O40" t="s">
        <v>814</v>
      </c>
      <c r="P40" t="s">
        <v>34</v>
      </c>
      <c r="Q40" t="s">
        <v>204</v>
      </c>
      <c r="R40" t="s">
        <v>205</v>
      </c>
      <c r="S40" t="s">
        <v>221</v>
      </c>
      <c r="T40" t="s">
        <v>185</v>
      </c>
      <c r="U40" t="s">
        <v>207</v>
      </c>
      <c r="V40" t="s">
        <v>39</v>
      </c>
      <c r="W40" t="s">
        <v>40</v>
      </c>
      <c r="X40" t="s">
        <v>40</v>
      </c>
      <c r="Y40" t="s">
        <v>41</v>
      </c>
      <c r="Z40" t="s">
        <v>41</v>
      </c>
      <c r="AA40" t="s">
        <v>208</v>
      </c>
      <c r="AB40" t="s">
        <v>209</v>
      </c>
    </row>
    <row r="41" spans="1:28" x14ac:dyDescent="0.25">
      <c r="A41" t="s">
        <v>826</v>
      </c>
      <c r="B41" t="s">
        <v>26</v>
      </c>
      <c r="C41" t="s">
        <v>220</v>
      </c>
      <c r="D41" t="s">
        <v>210</v>
      </c>
      <c r="E41" s="34">
        <v>402</v>
      </c>
      <c r="F41" s="34" t="s">
        <v>824</v>
      </c>
      <c r="G41" s="5">
        <v>3864000</v>
      </c>
      <c r="H41" s="5">
        <v>-3864264</v>
      </c>
      <c r="I41" s="5">
        <v>-3864000</v>
      </c>
      <c r="J41" t="s">
        <v>99</v>
      </c>
      <c r="K41" t="s">
        <v>774</v>
      </c>
      <c r="L41" t="s">
        <v>775</v>
      </c>
      <c r="M41" t="s">
        <v>112</v>
      </c>
      <c r="N41" t="s">
        <v>113</v>
      </c>
      <c r="O41" t="s">
        <v>814</v>
      </c>
      <c r="P41" t="s">
        <v>34</v>
      </c>
      <c r="Q41" t="s">
        <v>204</v>
      </c>
      <c r="R41" t="s">
        <v>205</v>
      </c>
      <c r="S41" t="s">
        <v>221</v>
      </c>
      <c r="T41" t="s">
        <v>185</v>
      </c>
      <c r="U41" t="s">
        <v>207</v>
      </c>
      <c r="V41" t="s">
        <v>39</v>
      </c>
      <c r="W41" t="s">
        <v>40</v>
      </c>
      <c r="X41" t="s">
        <v>40</v>
      </c>
      <c r="Y41" t="s">
        <v>41</v>
      </c>
      <c r="Z41" t="s">
        <v>41</v>
      </c>
      <c r="AA41" t="s">
        <v>208</v>
      </c>
      <c r="AB41" t="s">
        <v>209</v>
      </c>
    </row>
    <row r="42" spans="1:28" x14ac:dyDescent="0.25">
      <c r="A42" t="s">
        <v>816</v>
      </c>
      <c r="B42" t="s">
        <v>26</v>
      </c>
      <c r="C42" t="s">
        <v>220</v>
      </c>
      <c r="D42" t="s">
        <v>210</v>
      </c>
      <c r="E42" s="34">
        <v>402</v>
      </c>
      <c r="F42" s="34" t="s">
        <v>824</v>
      </c>
      <c r="G42" s="5">
        <v>7448000</v>
      </c>
      <c r="H42" s="5">
        <v>-7447984</v>
      </c>
      <c r="I42" s="5">
        <v>-7448000</v>
      </c>
      <c r="J42" t="s">
        <v>99</v>
      </c>
      <c r="K42" t="s">
        <v>605</v>
      </c>
      <c r="L42" t="s">
        <v>778</v>
      </c>
      <c r="M42" t="s">
        <v>779</v>
      </c>
      <c r="N42" t="s">
        <v>778</v>
      </c>
      <c r="O42" t="s">
        <v>814</v>
      </c>
      <c r="P42" t="s">
        <v>34</v>
      </c>
      <c r="Q42" t="s">
        <v>204</v>
      </c>
      <c r="R42" t="s">
        <v>205</v>
      </c>
      <c r="S42" t="s">
        <v>221</v>
      </c>
      <c r="T42" t="s">
        <v>185</v>
      </c>
      <c r="U42" t="s">
        <v>207</v>
      </c>
      <c r="V42" t="s">
        <v>39</v>
      </c>
      <c r="W42" t="s">
        <v>40</v>
      </c>
      <c r="X42" t="s">
        <v>40</v>
      </c>
      <c r="Y42" t="s">
        <v>41</v>
      </c>
      <c r="Z42" t="s">
        <v>41</v>
      </c>
      <c r="AA42" t="s">
        <v>208</v>
      </c>
      <c r="AB42" t="s">
        <v>209</v>
      </c>
    </row>
    <row r="43" spans="1:28" hidden="1" x14ac:dyDescent="0.25">
      <c r="A43" t="s">
        <v>149</v>
      </c>
      <c r="B43" t="s">
        <v>26</v>
      </c>
      <c r="C43" t="s">
        <v>220</v>
      </c>
      <c r="D43" t="s">
        <v>210</v>
      </c>
      <c r="E43" s="34">
        <v>402</v>
      </c>
      <c r="F43" s="34" t="s">
        <v>824</v>
      </c>
      <c r="G43" s="5">
        <v>1932000</v>
      </c>
      <c r="H43" s="5">
        <v>1932132</v>
      </c>
      <c r="I43" s="5">
        <v>1932000</v>
      </c>
      <c r="J43" t="s">
        <v>29</v>
      </c>
      <c r="K43" t="s">
        <v>204</v>
      </c>
      <c r="L43" t="s">
        <v>212</v>
      </c>
      <c r="M43" t="s">
        <v>213</v>
      </c>
      <c r="N43" t="s">
        <v>205</v>
      </c>
      <c r="O43" t="s">
        <v>814</v>
      </c>
      <c r="P43" t="s">
        <v>34</v>
      </c>
      <c r="Q43" t="s">
        <v>204</v>
      </c>
      <c r="R43" t="s">
        <v>205</v>
      </c>
      <c r="S43" t="s">
        <v>221</v>
      </c>
      <c r="T43" t="s">
        <v>185</v>
      </c>
      <c r="U43" t="s">
        <v>207</v>
      </c>
      <c r="V43" t="s">
        <v>39</v>
      </c>
      <c r="W43" t="s">
        <v>40</v>
      </c>
      <c r="X43" t="s">
        <v>40</v>
      </c>
      <c r="Y43" t="s">
        <v>41</v>
      </c>
      <c r="Z43" t="s">
        <v>41</v>
      </c>
      <c r="AA43" t="s">
        <v>208</v>
      </c>
      <c r="AB43" t="s">
        <v>209</v>
      </c>
    </row>
    <row r="44" spans="1:28" x14ac:dyDescent="0.25">
      <c r="A44" t="s">
        <v>151</v>
      </c>
      <c r="B44" t="s">
        <v>26</v>
      </c>
      <c r="C44" t="s">
        <v>220</v>
      </c>
      <c r="D44" t="s">
        <v>210</v>
      </c>
      <c r="E44" s="34">
        <v>402</v>
      </c>
      <c r="F44" s="34" t="s">
        <v>824</v>
      </c>
      <c r="G44" s="5">
        <v>1932000</v>
      </c>
      <c r="H44" s="5">
        <v>-1932132</v>
      </c>
      <c r="I44" s="5">
        <v>-1932000</v>
      </c>
      <c r="J44" t="s">
        <v>99</v>
      </c>
      <c r="K44" t="s">
        <v>774</v>
      </c>
      <c r="L44" t="s">
        <v>775</v>
      </c>
      <c r="M44" t="s">
        <v>112</v>
      </c>
      <c r="N44" t="s">
        <v>113</v>
      </c>
      <c r="O44" t="s">
        <v>814</v>
      </c>
      <c r="P44" t="s">
        <v>34</v>
      </c>
      <c r="Q44" t="s">
        <v>204</v>
      </c>
      <c r="R44" t="s">
        <v>205</v>
      </c>
      <c r="S44" t="s">
        <v>221</v>
      </c>
      <c r="T44" t="s">
        <v>185</v>
      </c>
      <c r="U44" t="s">
        <v>207</v>
      </c>
      <c r="V44" t="s">
        <v>39</v>
      </c>
      <c r="W44" t="s">
        <v>40</v>
      </c>
      <c r="X44" t="s">
        <v>40</v>
      </c>
      <c r="Y44" t="s">
        <v>41</v>
      </c>
      <c r="Z44" t="s">
        <v>41</v>
      </c>
      <c r="AA44" t="s">
        <v>208</v>
      </c>
      <c r="AB44" t="s">
        <v>209</v>
      </c>
    </row>
    <row r="45" spans="1:28" hidden="1" x14ac:dyDescent="0.25">
      <c r="A45" t="s">
        <v>153</v>
      </c>
      <c r="B45" t="s">
        <v>222</v>
      </c>
      <c r="C45" t="s">
        <v>220</v>
      </c>
      <c r="D45" t="s">
        <v>210</v>
      </c>
      <c r="E45" s="34">
        <v>402</v>
      </c>
      <c r="F45" s="34" t="s">
        <v>824</v>
      </c>
      <c r="G45" s="5">
        <v>1118000</v>
      </c>
      <c r="H45" s="5">
        <v>1117687</v>
      </c>
      <c r="I45" s="5">
        <v>1118000</v>
      </c>
      <c r="J45" t="s">
        <v>29</v>
      </c>
      <c r="K45" t="s">
        <v>154</v>
      </c>
      <c r="L45" t="s">
        <v>155</v>
      </c>
      <c r="M45" t="s">
        <v>156</v>
      </c>
      <c r="N45" t="s">
        <v>157</v>
      </c>
      <c r="O45" t="s">
        <v>814</v>
      </c>
      <c r="P45" t="s">
        <v>34</v>
      </c>
      <c r="Q45" t="s">
        <v>204</v>
      </c>
      <c r="R45" t="s">
        <v>205</v>
      </c>
      <c r="S45" t="s">
        <v>221</v>
      </c>
      <c r="T45" t="s">
        <v>185</v>
      </c>
      <c r="U45" t="s">
        <v>207</v>
      </c>
      <c r="V45" t="s">
        <v>39</v>
      </c>
      <c r="W45" t="s">
        <v>40</v>
      </c>
      <c r="X45" t="s">
        <v>40</v>
      </c>
      <c r="Y45" t="s">
        <v>41</v>
      </c>
      <c r="Z45" t="s">
        <v>41</v>
      </c>
      <c r="AA45" t="s">
        <v>208</v>
      </c>
      <c r="AB45" t="s">
        <v>209</v>
      </c>
    </row>
    <row r="46" spans="1:28" hidden="1" x14ac:dyDescent="0.25">
      <c r="A46" t="s">
        <v>158</v>
      </c>
      <c r="B46" t="s">
        <v>222</v>
      </c>
      <c r="C46" t="s">
        <v>220</v>
      </c>
      <c r="D46" t="s">
        <v>210</v>
      </c>
      <c r="E46" s="34">
        <v>402</v>
      </c>
      <c r="F46" s="34" t="s">
        <v>824</v>
      </c>
      <c r="G46" s="5">
        <v>62000</v>
      </c>
      <c r="H46" s="5">
        <v>62429</v>
      </c>
      <c r="I46" s="5">
        <v>62000</v>
      </c>
      <c r="J46" t="s">
        <v>29</v>
      </c>
      <c r="K46" t="s">
        <v>159</v>
      </c>
      <c r="L46" t="s">
        <v>160</v>
      </c>
      <c r="M46" t="s">
        <v>161</v>
      </c>
      <c r="N46" t="s">
        <v>162</v>
      </c>
      <c r="O46" t="s">
        <v>814</v>
      </c>
      <c r="P46" t="s">
        <v>34</v>
      </c>
      <c r="Q46" t="s">
        <v>204</v>
      </c>
      <c r="R46" t="s">
        <v>205</v>
      </c>
      <c r="S46" t="s">
        <v>221</v>
      </c>
      <c r="T46" t="s">
        <v>185</v>
      </c>
      <c r="U46" t="s">
        <v>207</v>
      </c>
      <c r="V46" t="s">
        <v>39</v>
      </c>
      <c r="W46" t="s">
        <v>40</v>
      </c>
      <c r="X46" t="s">
        <v>40</v>
      </c>
      <c r="Y46" t="s">
        <v>41</v>
      </c>
      <c r="Z46" t="s">
        <v>41</v>
      </c>
      <c r="AA46" t="s">
        <v>208</v>
      </c>
      <c r="AB46" t="s">
        <v>209</v>
      </c>
    </row>
    <row r="47" spans="1:28" hidden="1" x14ac:dyDescent="0.25">
      <c r="A47" t="s">
        <v>163</v>
      </c>
      <c r="B47" t="s">
        <v>222</v>
      </c>
      <c r="C47" t="s">
        <v>220</v>
      </c>
      <c r="D47" t="s">
        <v>210</v>
      </c>
      <c r="E47" s="34">
        <v>402</v>
      </c>
      <c r="F47" s="34" t="s">
        <v>824</v>
      </c>
      <c r="G47" s="5">
        <v>1180000</v>
      </c>
      <c r="H47" s="5">
        <v>-1180116</v>
      </c>
      <c r="I47" s="5">
        <v>-1180000</v>
      </c>
      <c r="J47" t="s">
        <v>99</v>
      </c>
      <c r="K47" t="s">
        <v>204</v>
      </c>
      <c r="L47" t="s">
        <v>212</v>
      </c>
      <c r="M47" t="s">
        <v>213</v>
      </c>
      <c r="N47" t="s">
        <v>205</v>
      </c>
      <c r="O47" t="s">
        <v>814</v>
      </c>
      <c r="P47" t="s">
        <v>34</v>
      </c>
      <c r="Q47" t="s">
        <v>204</v>
      </c>
      <c r="R47" t="s">
        <v>205</v>
      </c>
      <c r="S47" t="s">
        <v>221</v>
      </c>
      <c r="T47" t="s">
        <v>185</v>
      </c>
      <c r="U47" t="s">
        <v>207</v>
      </c>
      <c r="V47" t="s">
        <v>39</v>
      </c>
      <c r="W47" t="s">
        <v>40</v>
      </c>
      <c r="X47" t="s">
        <v>40</v>
      </c>
      <c r="Y47" t="s">
        <v>41</v>
      </c>
      <c r="Z47" t="s">
        <v>41</v>
      </c>
      <c r="AA47" t="s">
        <v>208</v>
      </c>
      <c r="AB47" t="s">
        <v>209</v>
      </c>
    </row>
    <row r="48" spans="1:28" x14ac:dyDescent="0.25">
      <c r="A48" t="s">
        <v>164</v>
      </c>
      <c r="B48" t="s">
        <v>26</v>
      </c>
      <c r="C48" t="s">
        <v>220</v>
      </c>
      <c r="D48" t="s">
        <v>210</v>
      </c>
      <c r="E48" s="34">
        <v>402</v>
      </c>
      <c r="F48" s="34" t="s">
        <v>824</v>
      </c>
      <c r="G48" s="5">
        <v>1118000</v>
      </c>
      <c r="H48" s="5">
        <v>1117687</v>
      </c>
      <c r="I48" s="5">
        <v>1118000</v>
      </c>
      <c r="J48" t="s">
        <v>29</v>
      </c>
      <c r="K48" t="s">
        <v>605</v>
      </c>
      <c r="L48" t="s">
        <v>778</v>
      </c>
      <c r="M48" t="s">
        <v>779</v>
      </c>
      <c r="N48" t="s">
        <v>778</v>
      </c>
      <c r="O48" t="s">
        <v>814</v>
      </c>
      <c r="P48" t="s">
        <v>34</v>
      </c>
      <c r="Q48" t="s">
        <v>204</v>
      </c>
      <c r="R48" t="s">
        <v>205</v>
      </c>
      <c r="S48" t="s">
        <v>221</v>
      </c>
      <c r="T48" t="s">
        <v>185</v>
      </c>
      <c r="U48" t="s">
        <v>207</v>
      </c>
      <c r="V48" t="s">
        <v>39</v>
      </c>
      <c r="W48" t="s">
        <v>40</v>
      </c>
      <c r="X48" t="s">
        <v>40</v>
      </c>
      <c r="Y48" t="s">
        <v>41</v>
      </c>
      <c r="Z48" t="s">
        <v>41</v>
      </c>
      <c r="AA48" t="s">
        <v>208</v>
      </c>
      <c r="AB48" t="s">
        <v>209</v>
      </c>
    </row>
    <row r="49" spans="1:28" hidden="1" x14ac:dyDescent="0.25">
      <c r="A49" t="s">
        <v>165</v>
      </c>
      <c r="B49" t="s">
        <v>26</v>
      </c>
      <c r="C49" t="s">
        <v>220</v>
      </c>
      <c r="D49" t="s">
        <v>210</v>
      </c>
      <c r="E49" s="34">
        <v>402</v>
      </c>
      <c r="F49" s="34" t="s">
        <v>824</v>
      </c>
      <c r="G49" s="5">
        <v>1118000</v>
      </c>
      <c r="H49" s="5">
        <v>-1117687</v>
      </c>
      <c r="I49" s="5">
        <v>-1118000</v>
      </c>
      <c r="J49" t="s">
        <v>99</v>
      </c>
      <c r="K49" t="s">
        <v>154</v>
      </c>
      <c r="L49" t="s">
        <v>155</v>
      </c>
      <c r="M49" t="s">
        <v>156</v>
      </c>
      <c r="N49" t="s">
        <v>157</v>
      </c>
      <c r="O49" t="s">
        <v>814</v>
      </c>
      <c r="P49" t="s">
        <v>34</v>
      </c>
      <c r="Q49" t="s">
        <v>204</v>
      </c>
      <c r="R49" t="s">
        <v>205</v>
      </c>
      <c r="S49" t="s">
        <v>221</v>
      </c>
      <c r="T49" t="s">
        <v>185</v>
      </c>
      <c r="U49" t="s">
        <v>207</v>
      </c>
      <c r="V49" t="s">
        <v>39</v>
      </c>
      <c r="W49" t="s">
        <v>40</v>
      </c>
      <c r="X49" t="s">
        <v>40</v>
      </c>
      <c r="Y49" t="s">
        <v>41</v>
      </c>
      <c r="Z49" t="s">
        <v>41</v>
      </c>
      <c r="AA49" t="s">
        <v>208</v>
      </c>
      <c r="AB49" t="s">
        <v>209</v>
      </c>
    </row>
    <row r="50" spans="1:28" x14ac:dyDescent="0.25">
      <c r="A50" t="s">
        <v>166</v>
      </c>
      <c r="B50" t="s">
        <v>26</v>
      </c>
      <c r="C50" t="s">
        <v>220</v>
      </c>
      <c r="D50" t="s">
        <v>210</v>
      </c>
      <c r="E50" s="34">
        <v>402</v>
      </c>
      <c r="F50" s="34" t="s">
        <v>824</v>
      </c>
      <c r="G50" s="5">
        <v>1128000</v>
      </c>
      <c r="H50" s="5">
        <v>1127788</v>
      </c>
      <c r="I50" s="5">
        <v>1128000</v>
      </c>
      <c r="J50" t="s">
        <v>29</v>
      </c>
      <c r="K50" t="s">
        <v>605</v>
      </c>
      <c r="L50" t="s">
        <v>778</v>
      </c>
      <c r="M50" t="s">
        <v>779</v>
      </c>
      <c r="N50" t="s">
        <v>778</v>
      </c>
      <c r="O50" t="s">
        <v>814</v>
      </c>
      <c r="P50" t="s">
        <v>34</v>
      </c>
      <c r="Q50" t="s">
        <v>204</v>
      </c>
      <c r="R50" t="s">
        <v>205</v>
      </c>
      <c r="S50" t="s">
        <v>221</v>
      </c>
      <c r="T50" t="s">
        <v>185</v>
      </c>
      <c r="U50" t="s">
        <v>207</v>
      </c>
      <c r="V50" t="s">
        <v>39</v>
      </c>
      <c r="W50" t="s">
        <v>40</v>
      </c>
      <c r="X50" t="s">
        <v>40</v>
      </c>
      <c r="Y50" t="s">
        <v>41</v>
      </c>
      <c r="Z50" t="s">
        <v>41</v>
      </c>
      <c r="AA50" t="s">
        <v>208</v>
      </c>
      <c r="AB50" t="s">
        <v>209</v>
      </c>
    </row>
    <row r="51" spans="1:28" x14ac:dyDescent="0.25">
      <c r="A51" t="s">
        <v>167</v>
      </c>
      <c r="B51" t="s">
        <v>26</v>
      </c>
      <c r="C51" t="s">
        <v>220</v>
      </c>
      <c r="D51" t="s">
        <v>210</v>
      </c>
      <c r="E51" s="34">
        <v>402</v>
      </c>
      <c r="F51" s="34" t="s">
        <v>824</v>
      </c>
      <c r="G51" s="5">
        <v>1128000</v>
      </c>
      <c r="H51" s="5">
        <v>-1127788</v>
      </c>
      <c r="I51" s="5">
        <v>-1128000</v>
      </c>
      <c r="J51" t="s">
        <v>99</v>
      </c>
      <c r="K51" t="s">
        <v>780</v>
      </c>
      <c r="L51" t="s">
        <v>781</v>
      </c>
      <c r="M51" t="s">
        <v>169</v>
      </c>
      <c r="N51" t="s">
        <v>170</v>
      </c>
      <c r="O51" t="s">
        <v>814</v>
      </c>
      <c r="P51" t="s">
        <v>34</v>
      </c>
      <c r="Q51" t="s">
        <v>204</v>
      </c>
      <c r="R51" t="s">
        <v>205</v>
      </c>
      <c r="S51" t="s">
        <v>221</v>
      </c>
      <c r="T51" t="s">
        <v>185</v>
      </c>
      <c r="U51" t="s">
        <v>207</v>
      </c>
      <c r="V51" t="s">
        <v>39</v>
      </c>
      <c r="W51" t="s">
        <v>40</v>
      </c>
      <c r="X51" t="s">
        <v>40</v>
      </c>
      <c r="Y51" t="s">
        <v>41</v>
      </c>
      <c r="Z51" t="s">
        <v>41</v>
      </c>
      <c r="AA51" t="s">
        <v>208</v>
      </c>
      <c r="AB51" t="s">
        <v>209</v>
      </c>
    </row>
    <row r="52" spans="1:28" hidden="1" x14ac:dyDescent="0.25">
      <c r="E52" s="34"/>
      <c r="F52" s="34"/>
    </row>
    <row r="53" spans="1:28" hidden="1" x14ac:dyDescent="0.25">
      <c r="E53" s="34"/>
      <c r="F53" s="34"/>
    </row>
    <row r="54" spans="1:28" hidden="1" x14ac:dyDescent="0.25">
      <c r="E54" s="34"/>
      <c r="F54" s="34"/>
    </row>
    <row r="55" spans="1:28" hidden="1" x14ac:dyDescent="0.25">
      <c r="E55" s="34"/>
      <c r="F55" s="34"/>
    </row>
    <row r="56" spans="1:28" hidden="1" x14ac:dyDescent="0.25">
      <c r="E56" s="34"/>
      <c r="F56" s="34"/>
    </row>
    <row r="57" spans="1:28" hidden="1" x14ac:dyDescent="0.25">
      <c r="E57" s="34"/>
      <c r="F57" s="34"/>
    </row>
    <row r="58" spans="1:28" hidden="1" x14ac:dyDescent="0.25">
      <c r="E58" s="34"/>
      <c r="F58" s="34"/>
    </row>
    <row r="59" spans="1:28" hidden="1" x14ac:dyDescent="0.25">
      <c r="E59" s="34"/>
      <c r="F59" s="34"/>
    </row>
    <row r="60" spans="1:28" hidden="1" x14ac:dyDescent="0.25">
      <c r="E60" s="34"/>
      <c r="F60" s="34"/>
    </row>
    <row r="61" spans="1:28" hidden="1" x14ac:dyDescent="0.25">
      <c r="E61" s="34"/>
      <c r="F61" s="34"/>
    </row>
    <row r="62" spans="1:28" hidden="1" x14ac:dyDescent="0.25">
      <c r="E62" s="34"/>
      <c r="F62" s="34"/>
    </row>
    <row r="63" spans="1:28" hidden="1" x14ac:dyDescent="0.25">
      <c r="E63" s="34"/>
      <c r="F63" s="34"/>
    </row>
    <row r="64" spans="1:28" hidden="1" x14ac:dyDescent="0.25">
      <c r="E64" s="34"/>
      <c r="F64" s="34"/>
    </row>
    <row r="65" spans="4:28" hidden="1" x14ac:dyDescent="0.25">
      <c r="E65" s="34"/>
      <c r="F65" s="34"/>
    </row>
    <row r="66" spans="4:28" hidden="1" x14ac:dyDescent="0.25">
      <c r="E66" s="34"/>
      <c r="F66" s="34"/>
    </row>
    <row r="67" spans="4:28" hidden="1" x14ac:dyDescent="0.25">
      <c r="D67" s="9"/>
      <c r="E67" s="3"/>
      <c r="F67" s="34"/>
      <c r="N67" s="11"/>
      <c r="O67" s="10"/>
      <c r="P67" s="10"/>
      <c r="Q67" s="10"/>
      <c r="R67" s="10"/>
      <c r="S67" s="10"/>
      <c r="T67" s="10"/>
      <c r="U67" s="10"/>
      <c r="V67" s="10"/>
      <c r="W67" s="10"/>
      <c r="X67" s="10"/>
      <c r="Y67" s="10"/>
      <c r="Z67" s="10"/>
      <c r="AA67" s="10"/>
      <c r="AB67" s="12"/>
    </row>
    <row r="68" spans="4:28" hidden="1" x14ac:dyDescent="0.25">
      <c r="D68" s="9"/>
      <c r="E68" s="3"/>
      <c r="F68" s="34"/>
      <c r="N68" s="11"/>
      <c r="O68" s="10"/>
      <c r="P68" s="10"/>
      <c r="Q68" s="10"/>
      <c r="R68" s="10"/>
      <c r="S68" s="10"/>
      <c r="T68" s="10"/>
      <c r="U68" s="10"/>
      <c r="V68" s="10"/>
      <c r="W68" s="10"/>
      <c r="X68" s="10"/>
      <c r="Y68" s="10"/>
      <c r="Z68" s="10"/>
      <c r="AA68" s="10"/>
      <c r="AB68" s="12"/>
    </row>
    <row r="69" spans="4:28" hidden="1" x14ac:dyDescent="0.25">
      <c r="D69" s="9"/>
      <c r="E69" s="3"/>
      <c r="F69" s="34"/>
      <c r="N69" s="11"/>
      <c r="O69" s="10"/>
      <c r="P69" s="10"/>
      <c r="Q69" s="10"/>
      <c r="R69" s="10"/>
      <c r="S69" s="10"/>
      <c r="T69" s="10"/>
      <c r="U69" s="10"/>
      <c r="V69" s="10"/>
      <c r="W69" s="10"/>
      <c r="X69" s="10"/>
      <c r="Y69" s="10"/>
      <c r="Z69" s="10"/>
      <c r="AA69" s="10"/>
      <c r="AB69" s="12"/>
    </row>
    <row r="70" spans="4:28" hidden="1" x14ac:dyDescent="0.25">
      <c r="D70" s="9"/>
      <c r="E70" s="3"/>
      <c r="F70" s="34"/>
      <c r="N70" s="11"/>
      <c r="O70" s="10"/>
      <c r="P70" s="10"/>
      <c r="Q70" s="10"/>
      <c r="R70" s="10"/>
      <c r="S70" s="10"/>
      <c r="T70" s="10"/>
      <c r="U70" s="10"/>
      <c r="V70" s="10"/>
      <c r="W70" s="10"/>
      <c r="X70" s="10"/>
      <c r="Y70" s="10"/>
      <c r="Z70" s="10"/>
      <c r="AA70" s="10"/>
      <c r="AB70" s="12"/>
    </row>
    <row r="71" spans="4:28" hidden="1" x14ac:dyDescent="0.25">
      <c r="D71" s="9"/>
      <c r="E71" s="3"/>
      <c r="F71" s="34"/>
      <c r="N71" s="11"/>
      <c r="O71" s="10"/>
      <c r="P71" s="10"/>
      <c r="Q71" s="10"/>
      <c r="R71" s="10"/>
      <c r="S71" s="10"/>
      <c r="T71" s="10"/>
      <c r="U71" s="10"/>
      <c r="V71" s="10"/>
      <c r="W71" s="10"/>
      <c r="X71" s="10"/>
      <c r="Y71" s="10"/>
      <c r="Z71" s="10"/>
      <c r="AA71" s="10"/>
      <c r="AB71" s="12"/>
    </row>
    <row r="72" spans="4:28" hidden="1" x14ac:dyDescent="0.25">
      <c r="D72" s="9"/>
      <c r="E72" s="3"/>
      <c r="F72" s="34"/>
      <c r="N72" s="11"/>
      <c r="O72" s="10"/>
      <c r="P72" s="10"/>
      <c r="Q72" s="10"/>
      <c r="R72" s="10"/>
      <c r="S72" s="10"/>
      <c r="T72" s="10"/>
      <c r="U72" s="10"/>
      <c r="V72" s="10"/>
      <c r="W72" s="10"/>
      <c r="X72" s="10"/>
      <c r="Y72" s="10"/>
      <c r="Z72" s="10"/>
      <c r="AA72" s="10"/>
      <c r="AB72" s="12"/>
    </row>
    <row r="73" spans="4:28" hidden="1" x14ac:dyDescent="0.25">
      <c r="D73" s="9"/>
      <c r="E73" s="3"/>
      <c r="F73" s="34"/>
      <c r="N73" s="11"/>
      <c r="O73" s="10"/>
      <c r="P73" s="10"/>
      <c r="Q73" s="10"/>
      <c r="R73" s="10"/>
      <c r="S73" s="10"/>
      <c r="T73" s="10"/>
      <c r="U73" s="10"/>
      <c r="V73" s="10"/>
      <c r="W73" s="10"/>
      <c r="X73" s="10"/>
      <c r="Y73" s="10"/>
      <c r="Z73" s="10"/>
      <c r="AA73" s="10"/>
      <c r="AB73" s="12"/>
    </row>
    <row r="74" spans="4:28" hidden="1" x14ac:dyDescent="0.25">
      <c r="D74" s="9"/>
      <c r="E74" s="3"/>
      <c r="F74" s="34"/>
      <c r="N74" s="11"/>
      <c r="O74" s="10"/>
      <c r="P74" s="10"/>
      <c r="Q74" s="10"/>
      <c r="R74" s="10"/>
      <c r="S74" s="10"/>
      <c r="T74" s="10"/>
      <c r="U74" s="10"/>
      <c r="V74" s="10"/>
      <c r="W74" s="10"/>
      <c r="X74" s="10"/>
      <c r="Y74" s="10"/>
      <c r="Z74" s="10"/>
      <c r="AA74" s="10"/>
      <c r="AB74" s="12"/>
    </row>
    <row r="75" spans="4:28" hidden="1" x14ac:dyDescent="0.25">
      <c r="D75" s="9"/>
      <c r="E75" s="3"/>
      <c r="F75" s="34"/>
      <c r="N75" s="11"/>
      <c r="O75" s="10"/>
      <c r="P75" s="10"/>
      <c r="Q75" s="10"/>
      <c r="R75" s="10"/>
      <c r="S75" s="10"/>
      <c r="T75" s="10"/>
      <c r="U75" s="10"/>
      <c r="V75" s="10"/>
      <c r="W75" s="10"/>
      <c r="X75" s="10"/>
      <c r="Y75" s="10"/>
      <c r="Z75" s="10"/>
      <c r="AA75" s="10"/>
      <c r="AB75" s="12"/>
    </row>
    <row r="76" spans="4:28" hidden="1" x14ac:dyDescent="0.25">
      <c r="D76" s="9"/>
      <c r="E76" s="3"/>
      <c r="F76" s="34"/>
      <c r="N76" s="11"/>
      <c r="O76" s="10"/>
      <c r="P76" s="10"/>
      <c r="Q76" s="10"/>
      <c r="R76" s="10"/>
      <c r="S76" s="10"/>
      <c r="T76" s="10"/>
      <c r="U76" s="10"/>
      <c r="V76" s="10"/>
      <c r="W76" s="10"/>
      <c r="X76" s="10"/>
      <c r="Y76" s="10"/>
      <c r="Z76" s="10"/>
      <c r="AA76" s="10"/>
      <c r="AB76" s="12"/>
    </row>
    <row r="77" spans="4:28" hidden="1" x14ac:dyDescent="0.25">
      <c r="D77" s="9"/>
      <c r="E77" s="3"/>
      <c r="F77" s="34"/>
      <c r="N77" s="11"/>
      <c r="O77" s="10"/>
      <c r="P77" s="10"/>
      <c r="Q77" s="10"/>
      <c r="R77" s="10"/>
      <c r="S77" s="10"/>
      <c r="T77" s="10"/>
      <c r="U77" s="10"/>
      <c r="V77" s="10"/>
      <c r="W77" s="10"/>
      <c r="X77" s="10"/>
      <c r="Y77" s="10"/>
      <c r="Z77" s="10"/>
      <c r="AA77" s="10"/>
      <c r="AB77" s="12"/>
    </row>
    <row r="78" spans="4:28" hidden="1" x14ac:dyDescent="0.25">
      <c r="D78" s="9"/>
      <c r="E78" s="3"/>
      <c r="F78" s="34"/>
      <c r="N78" s="11"/>
      <c r="O78" s="10"/>
      <c r="P78" s="10"/>
      <c r="Q78" s="10"/>
      <c r="R78" s="10"/>
      <c r="S78" s="10"/>
      <c r="T78" s="10"/>
      <c r="U78" s="10"/>
      <c r="V78" s="10"/>
      <c r="W78" s="10"/>
      <c r="X78" s="10"/>
      <c r="Y78" s="10"/>
      <c r="Z78" s="10"/>
      <c r="AA78" s="10"/>
      <c r="AB78" s="12"/>
    </row>
    <row r="79" spans="4:28" hidden="1" x14ac:dyDescent="0.25">
      <c r="D79" s="9"/>
      <c r="E79" s="3"/>
      <c r="F79" s="34"/>
      <c r="N79" s="11"/>
      <c r="O79" s="10"/>
      <c r="P79" s="10"/>
      <c r="Q79" s="10"/>
      <c r="R79" s="10"/>
      <c r="S79" s="10"/>
      <c r="T79" s="10"/>
      <c r="U79" s="10"/>
      <c r="V79" s="10"/>
      <c r="W79" s="10"/>
      <c r="X79" s="10"/>
      <c r="Y79" s="10"/>
      <c r="Z79" s="10"/>
      <c r="AA79" s="10"/>
      <c r="AB79" s="12"/>
    </row>
    <row r="80" spans="4:28" hidden="1" x14ac:dyDescent="0.25">
      <c r="D80" s="9"/>
      <c r="E80" s="3"/>
      <c r="F80" s="34"/>
      <c r="N80" s="11"/>
      <c r="O80" s="10"/>
      <c r="P80" s="10"/>
      <c r="Q80" s="10"/>
      <c r="R80" s="10"/>
      <c r="S80" s="10"/>
      <c r="T80" s="10"/>
      <c r="U80" s="10"/>
      <c r="V80" s="10"/>
      <c r="W80" s="10"/>
      <c r="X80" s="10"/>
      <c r="Y80" s="10"/>
      <c r="Z80" s="10"/>
      <c r="AA80" s="10"/>
      <c r="AB80" s="12"/>
    </row>
  </sheetData>
  <autoFilter ref="A8:AB80" xr:uid="{9DE7A407-2DF8-4F1D-BDE8-A65F812B3F21}">
    <filterColumn colId="11">
      <filters>
        <filter val="ACCUM.DEPR.-BUILDINGS AND BLDG"/>
        <filter val="ACCUM.DEPRECIATION-EQUIPMENT"/>
        <filter val="BUILDINGS AND BLDG. IMPROVEMEN"/>
        <filter val="CURR PORTION OF OTHER L/T LIAB"/>
        <filter val="EQUIPMENT"/>
        <filter val="OTHER NONCURRENT LIABILITIES"/>
      </filters>
    </filterColumn>
  </autoFilter>
  <mergeCells count="2">
    <mergeCell ref="B3:O3"/>
    <mergeCell ref="B6:O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Lessee Balances</vt:lpstr>
      <vt:lpstr>Lessor Balances</vt:lpstr>
      <vt:lpstr>Financed Purchases Balances</vt:lpstr>
      <vt:lpstr>3. qryDGW </vt:lpstr>
      <vt:lpstr>4. Validate Lessee Entries</vt:lpstr>
      <vt:lpstr>5. Pivot Journal Entries</vt:lpstr>
      <vt:lpstr>6. Journal Entries Lessee</vt:lpstr>
      <vt:lpstr>7. qryTransactions</vt:lpstr>
      <vt:lpstr>8. qryDGW</vt:lpstr>
      <vt:lpstr>9. Validate Lessor Entries</vt:lpstr>
      <vt:lpstr>10. Pivot Journal Entries</vt:lpstr>
      <vt:lpstr>11. Journal Entries Lessor</vt:lpstr>
      <vt:lpstr>12. qryTransactions</vt:lpstr>
      <vt:lpstr>13. Validate FP Entries</vt:lpstr>
      <vt:lpstr>14. Pivot Journal Entries</vt:lpstr>
      <vt:lpstr>15. Journal Entries FP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Formanyuk, Alex</dc:creator>
  <cp:lastModifiedBy>Formanyuk, Alex</cp:lastModifiedBy>
  <dcterms:created xsi:type="dcterms:W3CDTF">2024-09-10T01:18:32Z</dcterms:created>
  <dcterms:modified xsi:type="dcterms:W3CDTF">2025-07-24T17:31:02Z</dcterms:modified>
</cp:coreProperties>
</file>